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danielkaufman/Desktop/"/>
    </mc:Choice>
  </mc:AlternateContent>
  <bookViews>
    <workbookView xWindow="12480" yWindow="1280" windowWidth="28500" windowHeight="16860" tabRatio="500" activeTab="4"/>
  </bookViews>
  <sheets>
    <sheet name="Data Fields" sheetId="1" r:id="rId1"/>
    <sheet name="Samples" sheetId="2" r:id="rId2"/>
    <sheet name="Sample ID by Horizon" sheetId="3" r:id="rId3"/>
    <sheet name="Sites" sheetId="4" r:id="rId4"/>
    <sheet name="Bulk Density" sheetId="5" r:id="rId5"/>
    <sheet name="Elutriation" sheetId="6" r:id="rId6"/>
    <sheet name="Dry Sieve" sheetId="7" r:id="rId7"/>
    <sheet name="Soil Stability-(T1)" sheetId="8" r:id="rId8"/>
    <sheet name="Loss on Ignition" sheetId="9" r:id="rId9"/>
    <sheet name="%C values" sheetId="10" r:id="rId10"/>
    <sheet name="Pawi Calculations Tab -- DO NOT" sheetId="11" r:id="rId11"/>
    <sheet name="Lookup Tables" sheetId="12" r:id="rId12"/>
    <sheet name="Wet Sieve" sheetId="13" r:id="rId13"/>
    <sheet name="Selection Table" sheetId="14" r:id="rId14"/>
    <sheet name="Horizon Dimensions Lookup Table" sheetId="15" r:id="rId15"/>
    <sheet name="Soil Stability" sheetId="16" r:id="rId16"/>
    <sheet name="Pawi Calculations" sheetId="17" r:id="rId17"/>
    <sheet name="Horizon Dimensions" sheetId="18" r:id="rId18"/>
  </sheets>
  <definedNames>
    <definedName name="_xlnm._FilterDatabase" localSheetId="8" hidden="1">'Loss on Ignition'!$A$1:$L$999</definedName>
    <definedName name="_xlnm._FilterDatabase" localSheetId="1" hidden="1">Samples!$A$1:$C$151</definedName>
    <definedName name="_xlnm._FilterDatabase" localSheetId="7" hidden="1">'Soil Stability-(T1)'!$A$1:$V$447</definedName>
  </definedNames>
  <calcPr calcId="150001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000" i="13" l="1"/>
  <c r="L999" i="13"/>
  <c r="L998" i="13"/>
  <c r="L997" i="13"/>
  <c r="L996" i="13"/>
  <c r="L995" i="13"/>
  <c r="L994" i="13"/>
  <c r="L993" i="13"/>
  <c r="L992" i="13"/>
  <c r="L991" i="13"/>
  <c r="L990" i="13"/>
  <c r="L989" i="13"/>
  <c r="L988" i="13"/>
  <c r="L987" i="13"/>
  <c r="L986" i="13"/>
  <c r="L985" i="13"/>
  <c r="L984" i="13"/>
  <c r="L983" i="13"/>
  <c r="L982" i="13"/>
  <c r="L981" i="13"/>
  <c r="L980" i="13"/>
  <c r="L979" i="13"/>
  <c r="L978" i="13"/>
  <c r="L977" i="13"/>
  <c r="L976" i="13"/>
  <c r="L975" i="13"/>
  <c r="L974" i="13"/>
  <c r="L973" i="13"/>
  <c r="L972" i="13"/>
  <c r="L971" i="13"/>
  <c r="L970" i="13"/>
  <c r="L969" i="13"/>
  <c r="L968" i="13"/>
  <c r="L967" i="13"/>
  <c r="L966" i="13"/>
  <c r="L965" i="13"/>
  <c r="L964" i="13"/>
  <c r="L963" i="13"/>
  <c r="L962" i="13"/>
  <c r="L961" i="13"/>
  <c r="L960" i="13"/>
  <c r="L959" i="13"/>
  <c r="L958" i="13"/>
  <c r="L957" i="13"/>
  <c r="L956" i="13"/>
  <c r="L955" i="13"/>
  <c r="L954" i="13"/>
  <c r="L953" i="13"/>
  <c r="L952" i="13"/>
  <c r="L951" i="13"/>
  <c r="L950" i="13"/>
  <c r="L949" i="13"/>
  <c r="L948" i="13"/>
  <c r="L947" i="13"/>
  <c r="L946" i="13"/>
  <c r="L945" i="13"/>
  <c r="L944" i="13"/>
  <c r="L943" i="13"/>
  <c r="L942" i="13"/>
  <c r="L941" i="13"/>
  <c r="L940" i="13"/>
  <c r="L939" i="13"/>
  <c r="L938" i="13"/>
  <c r="L937" i="13"/>
  <c r="L936" i="13"/>
  <c r="L935" i="13"/>
  <c r="L934" i="13"/>
  <c r="L933" i="13"/>
  <c r="L932" i="13"/>
  <c r="L931" i="13"/>
  <c r="L930" i="13"/>
  <c r="L929" i="13"/>
  <c r="L928" i="13"/>
  <c r="L927" i="13"/>
  <c r="L926" i="13"/>
  <c r="L925" i="13"/>
  <c r="L924" i="13"/>
  <c r="L923" i="13"/>
  <c r="L922" i="13"/>
  <c r="L921" i="13"/>
  <c r="L920" i="13"/>
  <c r="L919" i="13"/>
  <c r="L918" i="13"/>
  <c r="L917" i="13"/>
  <c r="L916" i="13"/>
  <c r="L915" i="13"/>
  <c r="L914" i="13"/>
  <c r="L913" i="13"/>
  <c r="L912" i="13"/>
  <c r="L911" i="13"/>
  <c r="L910" i="13"/>
  <c r="L909" i="13"/>
  <c r="L908" i="13"/>
  <c r="L907" i="13"/>
  <c r="L906" i="13"/>
  <c r="L905" i="13"/>
  <c r="L904" i="13"/>
  <c r="L903" i="13"/>
  <c r="L902" i="13"/>
  <c r="L901" i="13"/>
  <c r="L900" i="13"/>
  <c r="L899" i="13"/>
  <c r="L898" i="13"/>
  <c r="L897" i="13"/>
  <c r="L896" i="13"/>
  <c r="L895" i="13"/>
  <c r="L894" i="13"/>
  <c r="L893" i="13"/>
  <c r="L892" i="13"/>
  <c r="L891" i="13"/>
  <c r="L890" i="13"/>
  <c r="L889" i="13"/>
  <c r="L888" i="13"/>
  <c r="L887" i="13"/>
  <c r="L886" i="13"/>
  <c r="L885" i="13"/>
  <c r="L884" i="13"/>
  <c r="L883" i="13"/>
  <c r="L882" i="13"/>
  <c r="L881" i="13"/>
  <c r="L880" i="13"/>
  <c r="L879" i="13"/>
  <c r="L878" i="13"/>
  <c r="L877" i="13"/>
  <c r="L876" i="13"/>
  <c r="L875" i="13"/>
  <c r="L874" i="13"/>
  <c r="L873" i="13"/>
  <c r="L872" i="13"/>
  <c r="L871" i="13"/>
  <c r="L870" i="13"/>
  <c r="L869" i="13"/>
  <c r="L868" i="13"/>
  <c r="L867" i="13"/>
  <c r="L866" i="13"/>
  <c r="L865" i="13"/>
  <c r="L864" i="13"/>
  <c r="L863" i="13"/>
  <c r="L862" i="13"/>
  <c r="L861" i="13"/>
  <c r="L860" i="13"/>
  <c r="L859" i="13"/>
  <c r="L858" i="13"/>
  <c r="L857" i="13"/>
  <c r="L856" i="13"/>
  <c r="L855" i="13"/>
  <c r="L854" i="13"/>
  <c r="L853" i="13"/>
  <c r="L852" i="13"/>
  <c r="L851" i="13"/>
  <c r="L850" i="13"/>
  <c r="L849" i="13"/>
  <c r="L848" i="13"/>
  <c r="L847" i="13"/>
  <c r="L846" i="13"/>
  <c r="L845" i="13"/>
  <c r="L844" i="13"/>
  <c r="L843" i="13"/>
  <c r="L842" i="13"/>
  <c r="L841" i="13"/>
  <c r="L840" i="13"/>
  <c r="L839" i="13"/>
  <c r="L838" i="13"/>
  <c r="L837" i="13"/>
  <c r="L836" i="13"/>
  <c r="L835" i="13"/>
  <c r="L834" i="13"/>
  <c r="L833" i="13"/>
  <c r="L832" i="13"/>
  <c r="L831" i="13"/>
  <c r="L830" i="13"/>
  <c r="L829" i="13"/>
  <c r="L828" i="13"/>
  <c r="L827" i="13"/>
  <c r="L826" i="13"/>
  <c r="L825" i="13"/>
  <c r="L824" i="13"/>
  <c r="L823" i="13"/>
  <c r="L822" i="13"/>
  <c r="L821" i="13"/>
  <c r="L820" i="13"/>
  <c r="L819" i="13"/>
  <c r="L818" i="13"/>
  <c r="L817" i="13"/>
  <c r="L816" i="13"/>
  <c r="L815" i="13"/>
  <c r="L814" i="13"/>
  <c r="L813" i="13"/>
  <c r="L812" i="13"/>
  <c r="L811" i="13"/>
  <c r="L810" i="13"/>
  <c r="L809" i="13"/>
  <c r="L808" i="13"/>
  <c r="L807" i="13"/>
  <c r="L806" i="13"/>
  <c r="L805" i="13"/>
  <c r="L804" i="13"/>
  <c r="L803" i="13"/>
  <c r="L802" i="13"/>
  <c r="L801" i="13"/>
  <c r="L800" i="13"/>
  <c r="L799" i="13"/>
  <c r="L798" i="13"/>
  <c r="L797" i="13"/>
  <c r="L796" i="13"/>
  <c r="L795" i="13"/>
  <c r="L794" i="13"/>
  <c r="L793" i="13"/>
  <c r="L792" i="13"/>
  <c r="L791" i="13"/>
  <c r="L790" i="13"/>
  <c r="L789" i="13"/>
  <c r="L788" i="13"/>
  <c r="L787" i="13"/>
  <c r="L786" i="13"/>
  <c r="L785" i="13"/>
  <c r="L784" i="13"/>
  <c r="L783" i="13"/>
  <c r="L782" i="13"/>
  <c r="L781" i="13"/>
  <c r="L780" i="13"/>
  <c r="L779" i="13"/>
  <c r="L778" i="13"/>
  <c r="L777" i="13"/>
  <c r="L776" i="13"/>
  <c r="L775" i="13"/>
  <c r="L774" i="13"/>
  <c r="L773" i="13"/>
  <c r="L772" i="13"/>
  <c r="L771" i="13"/>
  <c r="L770" i="13"/>
  <c r="L769" i="13"/>
  <c r="L768" i="13"/>
  <c r="L767" i="13"/>
  <c r="L766" i="13"/>
  <c r="L765" i="13"/>
  <c r="L764" i="13"/>
  <c r="L763" i="13"/>
  <c r="L762" i="13"/>
  <c r="L761" i="13"/>
  <c r="L760" i="13"/>
  <c r="L759" i="13"/>
  <c r="L758" i="13"/>
  <c r="L757" i="13"/>
  <c r="L756" i="13"/>
  <c r="L755" i="13"/>
  <c r="L754" i="13"/>
  <c r="L753" i="13"/>
  <c r="L752" i="13"/>
  <c r="L751" i="13"/>
  <c r="L750" i="13"/>
  <c r="L749" i="13"/>
  <c r="L748" i="13"/>
  <c r="L747" i="13"/>
  <c r="L746" i="13"/>
  <c r="L745" i="13"/>
  <c r="L744" i="13"/>
  <c r="L743" i="13"/>
  <c r="L742" i="13"/>
  <c r="L741" i="13"/>
  <c r="L740" i="13"/>
  <c r="L739" i="13"/>
  <c r="L738" i="13"/>
  <c r="L737" i="13"/>
  <c r="L736" i="13"/>
  <c r="L735" i="13"/>
  <c r="L734" i="13"/>
  <c r="L733" i="13"/>
  <c r="L732" i="13"/>
  <c r="L731" i="13"/>
  <c r="L730" i="13"/>
  <c r="L729" i="13"/>
  <c r="L728" i="13"/>
  <c r="L727" i="13"/>
  <c r="L726" i="13"/>
  <c r="L725" i="13"/>
  <c r="L724" i="13"/>
  <c r="L723" i="13"/>
  <c r="L722" i="13"/>
  <c r="L721" i="13"/>
  <c r="L720" i="13"/>
  <c r="L719" i="13"/>
  <c r="L718" i="13"/>
  <c r="L717" i="13"/>
  <c r="L716" i="13"/>
  <c r="L715" i="13"/>
  <c r="L714" i="13"/>
  <c r="L713" i="13"/>
  <c r="L712" i="13"/>
  <c r="L711" i="13"/>
  <c r="L710" i="13"/>
  <c r="L709" i="13"/>
  <c r="L708" i="13"/>
  <c r="L707" i="13"/>
  <c r="L706" i="13"/>
  <c r="L705" i="13"/>
  <c r="L704" i="13"/>
  <c r="L703" i="13"/>
  <c r="L702" i="13"/>
  <c r="L701" i="13"/>
  <c r="L700" i="13"/>
  <c r="L699" i="13"/>
  <c r="L698" i="13"/>
  <c r="L697" i="13"/>
  <c r="L696" i="13"/>
  <c r="L695" i="13"/>
  <c r="L694" i="13"/>
  <c r="L693" i="13"/>
  <c r="L692" i="13"/>
  <c r="L691" i="13"/>
  <c r="L690" i="13"/>
  <c r="L689" i="13"/>
  <c r="L688" i="13"/>
  <c r="L687" i="13"/>
  <c r="L686" i="13"/>
  <c r="L685" i="13"/>
  <c r="L684" i="13"/>
  <c r="L683" i="13"/>
  <c r="L682" i="13"/>
  <c r="L681" i="13"/>
  <c r="L680" i="13"/>
  <c r="L679" i="13"/>
  <c r="L678" i="13"/>
  <c r="L677" i="13"/>
  <c r="L676" i="13"/>
  <c r="L675" i="13"/>
  <c r="L674" i="13"/>
  <c r="L673" i="13"/>
  <c r="L672" i="13"/>
  <c r="L671" i="13"/>
  <c r="L670" i="13"/>
  <c r="L669" i="13"/>
  <c r="L668" i="13"/>
  <c r="L667" i="13"/>
  <c r="L666" i="13"/>
  <c r="L665" i="13"/>
  <c r="L664" i="13"/>
  <c r="L663" i="13"/>
  <c r="L662" i="13"/>
  <c r="L661" i="13"/>
  <c r="L660" i="13"/>
  <c r="L659" i="13"/>
  <c r="L658" i="13"/>
  <c r="L657" i="13"/>
  <c r="L656" i="13"/>
  <c r="L655" i="13"/>
  <c r="L654" i="13"/>
  <c r="L653" i="13"/>
  <c r="L652" i="13"/>
  <c r="L651" i="13"/>
  <c r="L650" i="13"/>
  <c r="L649" i="13"/>
  <c r="L648" i="13"/>
  <c r="L647" i="13"/>
  <c r="L646" i="13"/>
  <c r="L645" i="13"/>
  <c r="L644" i="13"/>
  <c r="L643" i="13"/>
  <c r="L642" i="13"/>
  <c r="L641" i="13"/>
  <c r="L640" i="13"/>
  <c r="L639" i="13"/>
  <c r="L638" i="13"/>
  <c r="L637" i="13"/>
  <c r="L636" i="13"/>
  <c r="L635" i="13"/>
  <c r="L634" i="13"/>
  <c r="L633" i="13"/>
  <c r="L632" i="13"/>
  <c r="L631" i="13"/>
  <c r="L630" i="13"/>
  <c r="L629" i="13"/>
  <c r="L628" i="13"/>
  <c r="L627" i="13"/>
  <c r="L626" i="13"/>
  <c r="L625" i="13"/>
  <c r="L624" i="13"/>
  <c r="L623" i="13"/>
  <c r="L622" i="13"/>
  <c r="L621" i="13"/>
  <c r="L620" i="13"/>
  <c r="L619" i="13"/>
  <c r="L618" i="13"/>
  <c r="L617" i="13"/>
  <c r="L616" i="13"/>
  <c r="L615" i="13"/>
  <c r="L614" i="13"/>
  <c r="L613" i="13"/>
  <c r="L612" i="13"/>
  <c r="L611" i="13"/>
  <c r="L610" i="13"/>
  <c r="L609" i="13"/>
  <c r="L608" i="13"/>
  <c r="L607" i="13"/>
  <c r="L606" i="13"/>
  <c r="L605" i="13"/>
  <c r="L604" i="13"/>
  <c r="L603" i="13"/>
  <c r="L602" i="13"/>
  <c r="L601" i="13"/>
  <c r="L600" i="13"/>
  <c r="L599" i="13"/>
  <c r="L598" i="13"/>
  <c r="L597" i="13"/>
  <c r="L596" i="13"/>
  <c r="L595" i="13"/>
  <c r="L594" i="13"/>
  <c r="L593" i="13"/>
  <c r="L592" i="13"/>
  <c r="L591" i="13"/>
  <c r="L590" i="13"/>
  <c r="L589" i="13"/>
  <c r="L588" i="13"/>
  <c r="L587" i="13"/>
  <c r="L586" i="13"/>
  <c r="L585" i="13"/>
  <c r="L584" i="13"/>
  <c r="L583" i="13"/>
  <c r="L582" i="13"/>
  <c r="L581" i="13"/>
  <c r="L580" i="13"/>
  <c r="L579" i="13"/>
  <c r="L578" i="13"/>
  <c r="L577" i="13"/>
  <c r="L576" i="13"/>
  <c r="L575" i="13"/>
  <c r="L574" i="13"/>
  <c r="L573" i="13"/>
  <c r="L572" i="13"/>
  <c r="L571" i="13"/>
  <c r="L570" i="13"/>
  <c r="L569" i="13"/>
  <c r="L568" i="13"/>
  <c r="L567" i="13"/>
  <c r="L566" i="13"/>
  <c r="L565" i="13"/>
  <c r="L564" i="13"/>
  <c r="L563" i="13"/>
  <c r="L562" i="13"/>
  <c r="L561" i="13"/>
  <c r="L560" i="13"/>
  <c r="L559" i="13"/>
  <c r="L558" i="13"/>
  <c r="L557" i="13"/>
  <c r="L556" i="13"/>
  <c r="L555" i="13"/>
  <c r="L554" i="13"/>
  <c r="L553" i="13"/>
  <c r="L552" i="13"/>
  <c r="L551" i="13"/>
  <c r="L550" i="13"/>
  <c r="L549" i="13"/>
  <c r="L548" i="13"/>
  <c r="L547" i="13"/>
  <c r="L546" i="13"/>
  <c r="L545" i="13"/>
  <c r="L544" i="13"/>
  <c r="L543" i="13"/>
  <c r="L542" i="13"/>
  <c r="L541" i="13"/>
  <c r="L540" i="13"/>
  <c r="L539" i="13"/>
  <c r="L538" i="13"/>
  <c r="L537" i="13"/>
  <c r="L536" i="13"/>
  <c r="L535" i="13"/>
  <c r="L534" i="13"/>
  <c r="L533" i="13"/>
  <c r="L532" i="13"/>
  <c r="L531" i="13"/>
  <c r="L530" i="13"/>
  <c r="L529" i="13"/>
  <c r="L528" i="13"/>
  <c r="L527" i="13"/>
  <c r="L526" i="13"/>
  <c r="L525" i="13"/>
  <c r="L524" i="13"/>
  <c r="L523" i="13"/>
  <c r="L522" i="13"/>
  <c r="L521" i="13"/>
  <c r="L520" i="13"/>
  <c r="L519" i="13"/>
  <c r="L518" i="13"/>
  <c r="L517" i="13"/>
  <c r="L516" i="13"/>
  <c r="L515" i="13"/>
  <c r="L514" i="13"/>
  <c r="L513" i="13"/>
  <c r="L512" i="13"/>
  <c r="L511" i="13"/>
  <c r="L510" i="13"/>
  <c r="L509" i="13"/>
  <c r="L508" i="13"/>
  <c r="L507" i="13"/>
  <c r="L506" i="13"/>
  <c r="L505" i="13"/>
  <c r="L504" i="13"/>
  <c r="L503" i="13"/>
  <c r="L502" i="13"/>
  <c r="L501" i="13"/>
  <c r="L500" i="13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K20" i="13"/>
  <c r="AC20" i="13"/>
  <c r="AB20" i="13"/>
  <c r="AA20" i="13"/>
  <c r="Z20" i="13"/>
  <c r="Y20" i="13"/>
  <c r="X20" i="13"/>
  <c r="W20" i="13"/>
  <c r="F53" i="6"/>
  <c r="H53" i="6"/>
  <c r="F54" i="6"/>
  <c r="H54" i="6"/>
  <c r="F55" i="6"/>
  <c r="H55" i="6"/>
  <c r="J53" i="6"/>
  <c r="M20" i="13"/>
  <c r="V20" i="13"/>
  <c r="G53" i="6"/>
  <c r="G54" i="6"/>
  <c r="G55" i="6"/>
  <c r="I53" i="6"/>
  <c r="U20" i="13"/>
  <c r="N20" i="13"/>
  <c r="O20" i="13"/>
  <c r="P20" i="13"/>
  <c r="Q20" i="13"/>
  <c r="R20" i="13"/>
  <c r="T20" i="13"/>
  <c r="L20" i="13"/>
  <c r="A20" i="13"/>
  <c r="K19" i="13"/>
  <c r="AC19" i="13"/>
  <c r="AB19" i="13"/>
  <c r="AA19" i="13"/>
  <c r="Z19" i="13"/>
  <c r="Y19" i="13"/>
  <c r="X19" i="13"/>
  <c r="W19" i="13"/>
  <c r="F50" i="6"/>
  <c r="H50" i="6"/>
  <c r="F51" i="6"/>
  <c r="H51" i="6"/>
  <c r="F52" i="6"/>
  <c r="H52" i="6"/>
  <c r="J50" i="6"/>
  <c r="M19" i="13"/>
  <c r="V19" i="13"/>
  <c r="G50" i="6"/>
  <c r="G51" i="6"/>
  <c r="G52" i="6"/>
  <c r="I50" i="6"/>
  <c r="U19" i="13"/>
  <c r="N19" i="13"/>
  <c r="O19" i="13"/>
  <c r="P19" i="13"/>
  <c r="Q19" i="13"/>
  <c r="R19" i="13"/>
  <c r="T19" i="13"/>
  <c r="L19" i="13"/>
  <c r="A19" i="13"/>
  <c r="K18" i="13"/>
  <c r="AC18" i="13"/>
  <c r="AB18" i="13"/>
  <c r="AA18" i="13"/>
  <c r="Z18" i="13"/>
  <c r="Y18" i="13"/>
  <c r="X18" i="13"/>
  <c r="W18" i="13"/>
  <c r="F47" i="6"/>
  <c r="H47" i="6"/>
  <c r="F48" i="6"/>
  <c r="H48" i="6"/>
  <c r="F49" i="6"/>
  <c r="H49" i="6"/>
  <c r="J47" i="6"/>
  <c r="M18" i="13"/>
  <c r="V18" i="13"/>
  <c r="G47" i="6"/>
  <c r="G48" i="6"/>
  <c r="G49" i="6"/>
  <c r="I47" i="6"/>
  <c r="U18" i="13"/>
  <c r="N18" i="13"/>
  <c r="O18" i="13"/>
  <c r="P18" i="13"/>
  <c r="Q18" i="13"/>
  <c r="R18" i="13"/>
  <c r="T18" i="13"/>
  <c r="L18" i="13"/>
  <c r="A18" i="13"/>
  <c r="K17" i="13"/>
  <c r="AC17" i="13"/>
  <c r="AB17" i="13"/>
  <c r="AA17" i="13"/>
  <c r="Z17" i="13"/>
  <c r="Y17" i="13"/>
  <c r="X17" i="13"/>
  <c r="W17" i="13"/>
  <c r="F44" i="6"/>
  <c r="H44" i="6"/>
  <c r="F45" i="6"/>
  <c r="H45" i="6"/>
  <c r="F46" i="6"/>
  <c r="H46" i="6"/>
  <c r="J44" i="6"/>
  <c r="M17" i="13"/>
  <c r="V17" i="13"/>
  <c r="G44" i="6"/>
  <c r="G45" i="6"/>
  <c r="G46" i="6"/>
  <c r="I44" i="6"/>
  <c r="U17" i="13"/>
  <c r="N17" i="13"/>
  <c r="O17" i="13"/>
  <c r="P17" i="13"/>
  <c r="Q17" i="13"/>
  <c r="R17" i="13"/>
  <c r="T17" i="13"/>
  <c r="L17" i="13"/>
  <c r="A17" i="13"/>
  <c r="AC16" i="13"/>
  <c r="AB16" i="13"/>
  <c r="AA16" i="13"/>
  <c r="Z16" i="13"/>
  <c r="Y16" i="13"/>
  <c r="X16" i="13"/>
  <c r="W16" i="13"/>
  <c r="F41" i="6"/>
  <c r="H41" i="6"/>
  <c r="F42" i="6"/>
  <c r="H42" i="6"/>
  <c r="F43" i="6"/>
  <c r="H43" i="6"/>
  <c r="J41" i="6"/>
  <c r="M16" i="13"/>
  <c r="V16" i="13"/>
  <c r="G41" i="6"/>
  <c r="G42" i="6"/>
  <c r="G43" i="6"/>
  <c r="I41" i="6"/>
  <c r="U16" i="13"/>
  <c r="N16" i="13"/>
  <c r="O16" i="13"/>
  <c r="P16" i="13"/>
  <c r="Q16" i="13"/>
  <c r="R16" i="13"/>
  <c r="T16" i="13"/>
  <c r="L16" i="13"/>
  <c r="A16" i="13"/>
  <c r="AC15" i="13"/>
  <c r="AB15" i="13"/>
  <c r="AA15" i="13"/>
  <c r="Z15" i="13"/>
  <c r="Y15" i="13"/>
  <c r="X15" i="13"/>
  <c r="W15" i="13"/>
  <c r="F38" i="6"/>
  <c r="H38" i="6"/>
  <c r="F39" i="6"/>
  <c r="H39" i="6"/>
  <c r="F40" i="6"/>
  <c r="H40" i="6"/>
  <c r="J38" i="6"/>
  <c r="M15" i="13"/>
  <c r="V15" i="13"/>
  <c r="G38" i="6"/>
  <c r="G39" i="6"/>
  <c r="G40" i="6"/>
  <c r="I38" i="6"/>
  <c r="U15" i="13"/>
  <c r="N15" i="13"/>
  <c r="O15" i="13"/>
  <c r="P15" i="13"/>
  <c r="Q15" i="13"/>
  <c r="R15" i="13"/>
  <c r="T15" i="13"/>
  <c r="L15" i="13"/>
  <c r="A15" i="13"/>
  <c r="AC14" i="13"/>
  <c r="AB14" i="13"/>
  <c r="AA14" i="13"/>
  <c r="Z14" i="13"/>
  <c r="Y14" i="13"/>
  <c r="X14" i="13"/>
  <c r="W14" i="13"/>
  <c r="F35" i="6"/>
  <c r="H35" i="6"/>
  <c r="F36" i="6"/>
  <c r="H36" i="6"/>
  <c r="F37" i="6"/>
  <c r="H37" i="6"/>
  <c r="J35" i="6"/>
  <c r="M14" i="13"/>
  <c r="V14" i="13"/>
  <c r="G35" i="6"/>
  <c r="G36" i="6"/>
  <c r="G37" i="6"/>
  <c r="I35" i="6"/>
  <c r="U14" i="13"/>
  <c r="N14" i="13"/>
  <c r="O14" i="13"/>
  <c r="P14" i="13"/>
  <c r="Q14" i="13"/>
  <c r="R14" i="13"/>
  <c r="T14" i="13"/>
  <c r="L14" i="13"/>
  <c r="A14" i="13"/>
  <c r="AC13" i="13"/>
  <c r="AB13" i="13"/>
  <c r="AA13" i="13"/>
  <c r="Z13" i="13"/>
  <c r="Y13" i="13"/>
  <c r="X13" i="13"/>
  <c r="W13" i="13"/>
  <c r="F32" i="6"/>
  <c r="H32" i="6"/>
  <c r="F33" i="6"/>
  <c r="H33" i="6"/>
  <c r="F34" i="6"/>
  <c r="H34" i="6"/>
  <c r="J32" i="6"/>
  <c r="M13" i="13"/>
  <c r="V13" i="13"/>
  <c r="G32" i="6"/>
  <c r="G33" i="6"/>
  <c r="G34" i="6"/>
  <c r="I32" i="6"/>
  <c r="U13" i="13"/>
  <c r="N13" i="13"/>
  <c r="O13" i="13"/>
  <c r="P13" i="13"/>
  <c r="Q13" i="13"/>
  <c r="R13" i="13"/>
  <c r="T13" i="13"/>
  <c r="L13" i="13"/>
  <c r="A13" i="13"/>
  <c r="AC12" i="13"/>
  <c r="AB12" i="13"/>
  <c r="AA12" i="13"/>
  <c r="Z12" i="13"/>
  <c r="Y12" i="13"/>
  <c r="X12" i="13"/>
  <c r="W12" i="13"/>
  <c r="F29" i="6"/>
  <c r="H29" i="6"/>
  <c r="F30" i="6"/>
  <c r="H30" i="6"/>
  <c r="F31" i="6"/>
  <c r="H31" i="6"/>
  <c r="J29" i="6"/>
  <c r="M12" i="13"/>
  <c r="V12" i="13"/>
  <c r="G29" i="6"/>
  <c r="G30" i="6"/>
  <c r="G31" i="6"/>
  <c r="I29" i="6"/>
  <c r="U12" i="13"/>
  <c r="N12" i="13"/>
  <c r="O12" i="13"/>
  <c r="P12" i="13"/>
  <c r="Q12" i="13"/>
  <c r="R12" i="13"/>
  <c r="T12" i="13"/>
  <c r="L12" i="13"/>
  <c r="A12" i="13"/>
  <c r="AC11" i="13"/>
  <c r="AB11" i="13"/>
  <c r="AA11" i="13"/>
  <c r="Z11" i="13"/>
  <c r="Y11" i="13"/>
  <c r="X11" i="13"/>
  <c r="W11" i="13"/>
  <c r="F26" i="6"/>
  <c r="H26" i="6"/>
  <c r="F27" i="6"/>
  <c r="H27" i="6"/>
  <c r="F28" i="6"/>
  <c r="H28" i="6"/>
  <c r="J26" i="6"/>
  <c r="M11" i="13"/>
  <c r="V11" i="13"/>
  <c r="G26" i="6"/>
  <c r="G27" i="6"/>
  <c r="G28" i="6"/>
  <c r="I26" i="6"/>
  <c r="U11" i="13"/>
  <c r="N11" i="13"/>
  <c r="O11" i="13"/>
  <c r="P11" i="13"/>
  <c r="Q11" i="13"/>
  <c r="R11" i="13"/>
  <c r="T11" i="13"/>
  <c r="L11" i="13"/>
  <c r="A11" i="13"/>
  <c r="AC10" i="13"/>
  <c r="AB10" i="13"/>
  <c r="AA10" i="13"/>
  <c r="Z10" i="13"/>
  <c r="Y10" i="13"/>
  <c r="X10" i="13"/>
  <c r="W10" i="13"/>
  <c r="F23" i="6"/>
  <c r="H23" i="6"/>
  <c r="F24" i="6"/>
  <c r="H24" i="6"/>
  <c r="F25" i="6"/>
  <c r="H25" i="6"/>
  <c r="J23" i="6"/>
  <c r="M10" i="13"/>
  <c r="V10" i="13"/>
  <c r="G23" i="6"/>
  <c r="G24" i="6"/>
  <c r="G25" i="6"/>
  <c r="I23" i="6"/>
  <c r="U10" i="13"/>
  <c r="N10" i="13"/>
  <c r="O10" i="13"/>
  <c r="P10" i="13"/>
  <c r="Q10" i="13"/>
  <c r="R10" i="13"/>
  <c r="T10" i="13"/>
  <c r="L10" i="13"/>
  <c r="A10" i="13"/>
  <c r="AC9" i="13"/>
  <c r="AB9" i="13"/>
  <c r="AA9" i="13"/>
  <c r="Z9" i="13"/>
  <c r="Y9" i="13"/>
  <c r="X9" i="13"/>
  <c r="W9" i="13"/>
  <c r="F20" i="6"/>
  <c r="H20" i="6"/>
  <c r="F21" i="6"/>
  <c r="H21" i="6"/>
  <c r="F22" i="6"/>
  <c r="H22" i="6"/>
  <c r="J20" i="6"/>
  <c r="M9" i="13"/>
  <c r="V9" i="13"/>
  <c r="G20" i="6"/>
  <c r="G21" i="6"/>
  <c r="G22" i="6"/>
  <c r="I20" i="6"/>
  <c r="U9" i="13"/>
  <c r="N9" i="13"/>
  <c r="O9" i="13"/>
  <c r="P9" i="13"/>
  <c r="Q9" i="13"/>
  <c r="R9" i="13"/>
  <c r="T9" i="13"/>
  <c r="L9" i="13"/>
  <c r="A9" i="13"/>
  <c r="AC8" i="13"/>
  <c r="AB8" i="13"/>
  <c r="AA8" i="13"/>
  <c r="Z8" i="13"/>
  <c r="Y8" i="13"/>
  <c r="X8" i="13"/>
  <c r="W8" i="13"/>
  <c r="F17" i="6"/>
  <c r="H17" i="6"/>
  <c r="F18" i="6"/>
  <c r="H18" i="6"/>
  <c r="F19" i="6"/>
  <c r="H19" i="6"/>
  <c r="J17" i="6"/>
  <c r="M8" i="13"/>
  <c r="V8" i="13"/>
  <c r="G17" i="6"/>
  <c r="G18" i="6"/>
  <c r="G19" i="6"/>
  <c r="I17" i="6"/>
  <c r="U8" i="13"/>
  <c r="N8" i="13"/>
  <c r="O8" i="13"/>
  <c r="P8" i="13"/>
  <c r="Q8" i="13"/>
  <c r="R8" i="13"/>
  <c r="T8" i="13"/>
  <c r="L8" i="13"/>
  <c r="A8" i="13"/>
  <c r="AC7" i="13"/>
  <c r="AB7" i="13"/>
  <c r="AA7" i="13"/>
  <c r="Z7" i="13"/>
  <c r="Y7" i="13"/>
  <c r="X7" i="13"/>
  <c r="W7" i="13"/>
  <c r="F14" i="6"/>
  <c r="H14" i="6"/>
  <c r="F15" i="6"/>
  <c r="H15" i="6"/>
  <c r="F16" i="6"/>
  <c r="H16" i="6"/>
  <c r="J14" i="6"/>
  <c r="M7" i="13"/>
  <c r="V7" i="13"/>
  <c r="G14" i="6"/>
  <c r="G15" i="6"/>
  <c r="G16" i="6"/>
  <c r="I14" i="6"/>
  <c r="U7" i="13"/>
  <c r="N7" i="13"/>
  <c r="O7" i="13"/>
  <c r="P7" i="13"/>
  <c r="Q7" i="13"/>
  <c r="R7" i="13"/>
  <c r="T7" i="13"/>
  <c r="L7" i="13"/>
  <c r="A7" i="13"/>
  <c r="AC6" i="13"/>
  <c r="AB6" i="13"/>
  <c r="AA6" i="13"/>
  <c r="Z6" i="13"/>
  <c r="Y6" i="13"/>
  <c r="X6" i="13"/>
  <c r="W6" i="13"/>
  <c r="F11" i="6"/>
  <c r="H11" i="6"/>
  <c r="F12" i="6"/>
  <c r="H12" i="6"/>
  <c r="F13" i="6"/>
  <c r="H13" i="6"/>
  <c r="J11" i="6"/>
  <c r="M6" i="13"/>
  <c r="V6" i="13"/>
  <c r="G11" i="6"/>
  <c r="G12" i="6"/>
  <c r="G13" i="6"/>
  <c r="I11" i="6"/>
  <c r="U6" i="13"/>
  <c r="N6" i="13"/>
  <c r="O6" i="13"/>
  <c r="P6" i="13"/>
  <c r="Q6" i="13"/>
  <c r="R6" i="13"/>
  <c r="T6" i="13"/>
  <c r="L6" i="13"/>
  <c r="A6" i="13"/>
  <c r="AC5" i="13"/>
  <c r="AB5" i="13"/>
  <c r="AA5" i="13"/>
  <c r="Z5" i="13"/>
  <c r="Y5" i="13"/>
  <c r="X5" i="13"/>
  <c r="W5" i="13"/>
  <c r="F8" i="6"/>
  <c r="H8" i="6"/>
  <c r="F9" i="6"/>
  <c r="H9" i="6"/>
  <c r="F10" i="6"/>
  <c r="H10" i="6"/>
  <c r="J8" i="6"/>
  <c r="M5" i="13"/>
  <c r="V5" i="13"/>
  <c r="G8" i="6"/>
  <c r="G9" i="6"/>
  <c r="G10" i="6"/>
  <c r="I8" i="6"/>
  <c r="U5" i="13"/>
  <c r="N5" i="13"/>
  <c r="O5" i="13"/>
  <c r="P5" i="13"/>
  <c r="Q5" i="13"/>
  <c r="R5" i="13"/>
  <c r="T5" i="13"/>
  <c r="L5" i="13"/>
  <c r="A5" i="13"/>
  <c r="AC4" i="13"/>
  <c r="AB4" i="13"/>
  <c r="AA4" i="13"/>
  <c r="Z4" i="13"/>
  <c r="Y4" i="13"/>
  <c r="X4" i="13"/>
  <c r="W4" i="13"/>
  <c r="F5" i="6"/>
  <c r="H5" i="6"/>
  <c r="F6" i="6"/>
  <c r="H6" i="6"/>
  <c r="F7" i="6"/>
  <c r="H7" i="6"/>
  <c r="J5" i="6"/>
  <c r="M4" i="13"/>
  <c r="V4" i="13"/>
  <c r="G5" i="6"/>
  <c r="G6" i="6"/>
  <c r="G7" i="6"/>
  <c r="I5" i="6"/>
  <c r="U4" i="13"/>
  <c r="N4" i="13"/>
  <c r="O4" i="13"/>
  <c r="P4" i="13"/>
  <c r="Q4" i="13"/>
  <c r="R4" i="13"/>
  <c r="T4" i="13"/>
  <c r="L4" i="13"/>
  <c r="A4" i="13"/>
  <c r="K3" i="13"/>
  <c r="AC3" i="13"/>
  <c r="AB3" i="13"/>
  <c r="AA3" i="13"/>
  <c r="Z3" i="13"/>
  <c r="Y3" i="13"/>
  <c r="X3" i="13"/>
  <c r="W3" i="13"/>
  <c r="F2" i="6"/>
  <c r="H2" i="6"/>
  <c r="F3" i="6"/>
  <c r="H3" i="6"/>
  <c r="F4" i="6"/>
  <c r="H4" i="6"/>
  <c r="J2" i="6"/>
  <c r="M3" i="13"/>
  <c r="V3" i="13"/>
  <c r="G2" i="6"/>
  <c r="G3" i="6"/>
  <c r="G4" i="6"/>
  <c r="I2" i="6"/>
  <c r="U3" i="13"/>
  <c r="N3" i="13"/>
  <c r="O3" i="13"/>
  <c r="P3" i="13"/>
  <c r="Q3" i="13"/>
  <c r="R3" i="13"/>
  <c r="T3" i="13"/>
  <c r="L3" i="13"/>
  <c r="A3" i="13"/>
  <c r="P51" i="10"/>
  <c r="V249" i="10"/>
  <c r="P50" i="10"/>
  <c r="V248" i="10"/>
  <c r="P49" i="10"/>
  <c r="V247" i="10"/>
  <c r="F247" i="10"/>
  <c r="P48" i="10"/>
  <c r="V246" i="10"/>
  <c r="P246" i="10"/>
  <c r="J246" i="10"/>
  <c r="F246" i="10"/>
  <c r="P47" i="10"/>
  <c r="V245" i="10"/>
  <c r="P245" i="10"/>
  <c r="J245" i="10"/>
  <c r="F245" i="10"/>
  <c r="P156" i="10"/>
  <c r="V244" i="10"/>
  <c r="P244" i="10"/>
  <c r="J244" i="10"/>
  <c r="F244" i="10"/>
  <c r="P155" i="10"/>
  <c r="V243" i="10"/>
  <c r="P243" i="10"/>
  <c r="J243" i="10"/>
  <c r="F243" i="10"/>
  <c r="P154" i="10"/>
  <c r="V242" i="10"/>
  <c r="P242" i="10"/>
  <c r="J242" i="10"/>
  <c r="F242" i="10"/>
  <c r="P153" i="10"/>
  <c r="V241" i="10"/>
  <c r="P241" i="10"/>
  <c r="J241" i="10"/>
  <c r="F241" i="10"/>
  <c r="P152" i="10"/>
  <c r="V240" i="10"/>
  <c r="P240" i="10"/>
  <c r="J240" i="10"/>
  <c r="F240" i="10"/>
  <c r="P131" i="10"/>
  <c r="V239" i="10"/>
  <c r="P239" i="10"/>
  <c r="J239" i="10"/>
  <c r="F239" i="10"/>
  <c r="P130" i="10"/>
  <c r="V238" i="10"/>
  <c r="P238" i="10"/>
  <c r="J238" i="10"/>
  <c r="F238" i="10"/>
  <c r="P129" i="10"/>
  <c r="V237" i="10"/>
  <c r="P237" i="10"/>
  <c r="J237" i="10"/>
  <c r="F237" i="10"/>
  <c r="P128" i="10"/>
  <c r="V236" i="10"/>
  <c r="P236" i="10"/>
  <c r="J236" i="10"/>
  <c r="F236" i="10"/>
  <c r="P127" i="10"/>
  <c r="V235" i="10"/>
  <c r="P235" i="10"/>
  <c r="J235" i="10"/>
  <c r="F235" i="10"/>
  <c r="P106" i="10"/>
  <c r="V234" i="10"/>
  <c r="P234" i="10"/>
  <c r="J234" i="10"/>
  <c r="F234" i="10"/>
  <c r="P105" i="10"/>
  <c r="V233" i="10"/>
  <c r="P233" i="10"/>
  <c r="J233" i="10"/>
  <c r="F233" i="10"/>
  <c r="P104" i="10"/>
  <c r="V232" i="10"/>
  <c r="P232" i="10"/>
  <c r="J232" i="10"/>
  <c r="F232" i="10"/>
  <c r="P103" i="10"/>
  <c r="V231" i="10"/>
  <c r="P231" i="10"/>
  <c r="J231" i="10"/>
  <c r="F231" i="10"/>
  <c r="P102" i="10"/>
  <c r="V230" i="10"/>
  <c r="P230" i="10"/>
  <c r="J230" i="10"/>
  <c r="F230" i="10"/>
  <c r="P216" i="10"/>
  <c r="V229" i="10"/>
  <c r="P229" i="10"/>
  <c r="J229" i="10"/>
  <c r="F229" i="10"/>
  <c r="P215" i="10"/>
  <c r="V228" i="10"/>
  <c r="P228" i="10"/>
  <c r="J228" i="10"/>
  <c r="F228" i="10"/>
  <c r="P214" i="10"/>
  <c r="V227" i="10"/>
  <c r="P227" i="10"/>
  <c r="J227" i="10"/>
  <c r="F227" i="10"/>
  <c r="P213" i="10"/>
  <c r="V226" i="10"/>
  <c r="P226" i="10"/>
  <c r="J226" i="10"/>
  <c r="F226" i="10"/>
  <c r="P212" i="10"/>
  <c r="V225" i="10"/>
  <c r="P225" i="10"/>
  <c r="J225" i="10"/>
  <c r="F225" i="10"/>
  <c r="P81" i="10"/>
  <c r="V224" i="10"/>
  <c r="P224" i="10"/>
  <c r="J224" i="10"/>
  <c r="F224" i="10"/>
  <c r="P80" i="10"/>
  <c r="V223" i="10"/>
  <c r="P223" i="10"/>
  <c r="J223" i="10"/>
  <c r="F223" i="10"/>
  <c r="P79" i="10"/>
  <c r="V222" i="10"/>
  <c r="P222" i="10"/>
  <c r="J222" i="10"/>
  <c r="F222" i="10"/>
  <c r="P78" i="10"/>
  <c r="V221" i="10"/>
  <c r="P221" i="10"/>
  <c r="J221" i="10"/>
  <c r="F221" i="10"/>
  <c r="P77" i="10"/>
  <c r="V220" i="10"/>
  <c r="P220" i="10"/>
  <c r="J220" i="10"/>
  <c r="F220" i="10"/>
  <c r="P186" i="10"/>
  <c r="V219" i="10"/>
  <c r="P219" i="10"/>
  <c r="J219" i="10"/>
  <c r="F219" i="10"/>
  <c r="P185" i="10"/>
  <c r="V218" i="10"/>
  <c r="P218" i="10"/>
  <c r="J218" i="10"/>
  <c r="F218" i="10"/>
  <c r="P184" i="10"/>
  <c r="V217" i="10"/>
  <c r="P217" i="10"/>
  <c r="J217" i="10"/>
  <c r="F217" i="10"/>
  <c r="P183" i="10"/>
  <c r="V216" i="10"/>
  <c r="J216" i="10"/>
  <c r="F216" i="10"/>
  <c r="P182" i="10"/>
  <c r="V215" i="10"/>
  <c r="J215" i="10"/>
  <c r="F215" i="10"/>
  <c r="V214" i="10"/>
  <c r="J214" i="10"/>
  <c r="F214" i="10"/>
  <c r="V213" i="10"/>
  <c r="J213" i="10"/>
  <c r="F213" i="10"/>
  <c r="V212" i="10"/>
  <c r="J212" i="10"/>
  <c r="F212" i="10"/>
  <c r="V211" i="10"/>
  <c r="P211" i="10"/>
  <c r="J211" i="10"/>
  <c r="F211" i="10"/>
  <c r="V210" i="10"/>
  <c r="P210" i="10"/>
  <c r="J210" i="10"/>
  <c r="F210" i="10"/>
  <c r="V209" i="10"/>
  <c r="P209" i="10"/>
  <c r="J209" i="10"/>
  <c r="F209" i="10"/>
  <c r="V208" i="10"/>
  <c r="P208" i="10"/>
  <c r="J208" i="10"/>
  <c r="F208" i="10"/>
  <c r="V207" i="10"/>
  <c r="P207" i="10"/>
  <c r="J207" i="10"/>
  <c r="F207" i="10"/>
  <c r="V206" i="10"/>
  <c r="P206" i="10"/>
  <c r="J206" i="10"/>
  <c r="F206" i="10"/>
  <c r="V205" i="10"/>
  <c r="P205" i="10"/>
  <c r="J205" i="10"/>
  <c r="F205" i="10"/>
  <c r="P26" i="10"/>
  <c r="V204" i="10"/>
  <c r="P204" i="10"/>
  <c r="J204" i="10"/>
  <c r="F204" i="10"/>
  <c r="P25" i="10"/>
  <c r="V203" i="10"/>
  <c r="P203" i="10"/>
  <c r="J203" i="10"/>
  <c r="F203" i="10"/>
  <c r="P24" i="10"/>
  <c r="V202" i="10"/>
  <c r="P202" i="10"/>
  <c r="J202" i="10"/>
  <c r="F202" i="10"/>
  <c r="P23" i="10"/>
  <c r="V201" i="10"/>
  <c r="P201" i="10"/>
  <c r="J201" i="10"/>
  <c r="F201" i="10"/>
  <c r="P22" i="10"/>
  <c r="V200" i="10"/>
  <c r="P200" i="10"/>
  <c r="J200" i="10"/>
  <c r="F200" i="10"/>
  <c r="P151" i="10"/>
  <c r="V199" i="10"/>
  <c r="P199" i="10"/>
  <c r="J199" i="10"/>
  <c r="F199" i="10"/>
  <c r="P150" i="10"/>
  <c r="V198" i="10"/>
  <c r="P198" i="10"/>
  <c r="J198" i="10"/>
  <c r="F198" i="10"/>
  <c r="P149" i="10"/>
  <c r="V197" i="10"/>
  <c r="P197" i="10"/>
  <c r="J197" i="10"/>
  <c r="F197" i="10"/>
  <c r="P148" i="10"/>
  <c r="V196" i="10"/>
  <c r="P196" i="10"/>
  <c r="J196" i="10"/>
  <c r="F196" i="10"/>
  <c r="P147" i="10"/>
  <c r="V195" i="10"/>
  <c r="P195" i="10"/>
  <c r="J195" i="10"/>
  <c r="F195" i="10"/>
  <c r="P126" i="10"/>
  <c r="V194" i="10"/>
  <c r="P194" i="10"/>
  <c r="J194" i="10"/>
  <c r="F194" i="10"/>
  <c r="P125" i="10"/>
  <c r="V193" i="10"/>
  <c r="P193" i="10"/>
  <c r="J193" i="10"/>
  <c r="F193" i="10"/>
  <c r="P124" i="10"/>
  <c r="V192" i="10"/>
  <c r="P192" i="10"/>
  <c r="J192" i="10"/>
  <c r="F192" i="10"/>
  <c r="P123" i="10"/>
  <c r="V191" i="10"/>
  <c r="P191" i="10"/>
  <c r="J191" i="10"/>
  <c r="F191" i="10"/>
  <c r="P122" i="10"/>
  <c r="V190" i="10"/>
  <c r="P190" i="10"/>
  <c r="J190" i="10"/>
  <c r="F190" i="10"/>
  <c r="P101" i="10"/>
  <c r="V189" i="10"/>
  <c r="P189" i="10"/>
  <c r="J189" i="10"/>
  <c r="F189" i="10"/>
  <c r="P100" i="10"/>
  <c r="V188" i="10"/>
  <c r="P188" i="10"/>
  <c r="J188" i="10"/>
  <c r="F188" i="10"/>
  <c r="P99" i="10"/>
  <c r="V187" i="10"/>
  <c r="P187" i="10"/>
  <c r="J187" i="10"/>
  <c r="F187" i="10"/>
  <c r="P98" i="10"/>
  <c r="V186" i="10"/>
  <c r="J186" i="10"/>
  <c r="F186" i="10"/>
  <c r="P97" i="10"/>
  <c r="V185" i="10"/>
  <c r="J185" i="10"/>
  <c r="F185" i="10"/>
  <c r="P71" i="10"/>
  <c r="V184" i="10"/>
  <c r="J184" i="10"/>
  <c r="F184" i="10"/>
  <c r="P70" i="10"/>
  <c r="V183" i="10"/>
  <c r="J183" i="10"/>
  <c r="F183" i="10"/>
  <c r="P69" i="10"/>
  <c r="V182" i="10"/>
  <c r="J182" i="10"/>
  <c r="F182" i="10"/>
  <c r="P68" i="10"/>
  <c r="V181" i="10"/>
  <c r="P181" i="10"/>
  <c r="J181" i="10"/>
  <c r="F181" i="10"/>
  <c r="P67" i="10"/>
  <c r="V180" i="10"/>
  <c r="P180" i="10"/>
  <c r="J180" i="10"/>
  <c r="F180" i="10"/>
  <c r="V179" i="10"/>
  <c r="P179" i="10"/>
  <c r="J179" i="10"/>
  <c r="F179" i="10"/>
  <c r="V178" i="10"/>
  <c r="P178" i="10"/>
  <c r="J178" i="10"/>
  <c r="F178" i="10"/>
  <c r="V177" i="10"/>
  <c r="P177" i="10"/>
  <c r="J177" i="10"/>
  <c r="F177" i="10"/>
  <c r="V176" i="10"/>
  <c r="P176" i="10"/>
  <c r="J176" i="10"/>
  <c r="F176" i="10"/>
  <c r="V175" i="10"/>
  <c r="P175" i="10"/>
  <c r="J175" i="10"/>
  <c r="F175" i="10"/>
  <c r="P46" i="10"/>
  <c r="V174" i="10"/>
  <c r="P174" i="10"/>
  <c r="J174" i="10"/>
  <c r="F174" i="10"/>
  <c r="P45" i="10"/>
  <c r="V173" i="10"/>
  <c r="P173" i="10"/>
  <c r="J173" i="10"/>
  <c r="F173" i="10"/>
  <c r="P44" i="10"/>
  <c r="V172" i="10"/>
  <c r="P172" i="10"/>
  <c r="J172" i="10"/>
  <c r="F172" i="10"/>
  <c r="P43" i="10"/>
  <c r="V171" i="10"/>
  <c r="P171" i="10"/>
  <c r="J171" i="10"/>
  <c r="F171" i="10"/>
  <c r="P42" i="10"/>
  <c r="V170" i="10"/>
  <c r="P170" i="10"/>
  <c r="J170" i="10"/>
  <c r="F170" i="10"/>
  <c r="P16" i="10"/>
  <c r="V169" i="10"/>
  <c r="P169" i="10"/>
  <c r="J169" i="10"/>
  <c r="F169" i="10"/>
  <c r="P15" i="10"/>
  <c r="V168" i="10"/>
  <c r="P168" i="10"/>
  <c r="J168" i="10"/>
  <c r="F168" i="10"/>
  <c r="P14" i="10"/>
  <c r="V167" i="10"/>
  <c r="P167" i="10"/>
  <c r="J167" i="10"/>
  <c r="F167" i="10"/>
  <c r="P12" i="10"/>
  <c r="V166" i="10"/>
  <c r="P166" i="10"/>
  <c r="J166" i="10"/>
  <c r="F166" i="10"/>
  <c r="V165" i="10"/>
  <c r="P165" i="10"/>
  <c r="J165" i="10"/>
  <c r="F165" i="10"/>
  <c r="V164" i="10"/>
  <c r="P164" i="10"/>
  <c r="J164" i="10"/>
  <c r="F164" i="10"/>
  <c r="V163" i="10"/>
  <c r="P163" i="10"/>
  <c r="J163" i="10"/>
  <c r="F163" i="10"/>
  <c r="V162" i="10"/>
  <c r="P162" i="10"/>
  <c r="J162" i="10"/>
  <c r="F162" i="10"/>
  <c r="V161" i="10"/>
  <c r="P161" i="10"/>
  <c r="J161" i="10"/>
  <c r="F161" i="10"/>
  <c r="V160" i="10"/>
  <c r="P160" i="10"/>
  <c r="J160" i="10"/>
  <c r="F160" i="10"/>
  <c r="V159" i="10"/>
  <c r="P159" i="10"/>
  <c r="J159" i="10"/>
  <c r="F159" i="10"/>
  <c r="V158" i="10"/>
  <c r="P158" i="10"/>
  <c r="J158" i="10"/>
  <c r="F158" i="10"/>
  <c r="V157" i="10"/>
  <c r="P157" i="10"/>
  <c r="J157" i="10"/>
  <c r="F157" i="10"/>
  <c r="V156" i="10"/>
  <c r="J156" i="10"/>
  <c r="F156" i="10"/>
  <c r="P146" i="10"/>
  <c r="V155" i="10"/>
  <c r="J155" i="10"/>
  <c r="F155" i="10"/>
  <c r="P144" i="10"/>
  <c r="V154" i="10"/>
  <c r="J154" i="10"/>
  <c r="F154" i="10"/>
  <c r="P143" i="10"/>
  <c r="V153" i="10"/>
  <c r="J153" i="10"/>
  <c r="F153" i="10"/>
  <c r="P142" i="10"/>
  <c r="V152" i="10"/>
  <c r="J152" i="10"/>
  <c r="F152" i="10"/>
  <c r="P121" i="10"/>
  <c r="V151" i="10"/>
  <c r="J151" i="10"/>
  <c r="F151" i="10"/>
  <c r="P120" i="10"/>
  <c r="V150" i="10"/>
  <c r="J150" i="10"/>
  <c r="F150" i="10"/>
  <c r="P119" i="10"/>
  <c r="V149" i="10"/>
  <c r="J149" i="10"/>
  <c r="F149" i="10"/>
  <c r="P118" i="10"/>
  <c r="V148" i="10"/>
  <c r="J148" i="10"/>
  <c r="F148" i="10"/>
  <c r="P117" i="10"/>
  <c r="V147" i="10"/>
  <c r="J147" i="10"/>
  <c r="F147" i="10"/>
  <c r="P96" i="10"/>
  <c r="V146" i="10"/>
  <c r="J146" i="10"/>
  <c r="F146" i="10"/>
  <c r="P95" i="10"/>
  <c r="V145" i="10"/>
  <c r="P145" i="10"/>
  <c r="J145" i="10"/>
  <c r="F145" i="10"/>
  <c r="P94" i="10"/>
  <c r="V144" i="10"/>
  <c r="J144" i="10"/>
  <c r="F144" i="10"/>
  <c r="P93" i="10"/>
  <c r="V143" i="10"/>
  <c r="J143" i="10"/>
  <c r="F143" i="10"/>
  <c r="P92" i="10"/>
  <c r="V142" i="10"/>
  <c r="J142" i="10"/>
  <c r="F142" i="10"/>
  <c r="P66" i="10"/>
  <c r="V141" i="10"/>
  <c r="P141" i="10"/>
  <c r="J141" i="10"/>
  <c r="F141" i="10"/>
  <c r="P65" i="10"/>
  <c r="V140" i="10"/>
  <c r="P140" i="10"/>
  <c r="J140" i="10"/>
  <c r="F140" i="10"/>
  <c r="P64" i="10"/>
  <c r="V139" i="10"/>
  <c r="P139" i="10"/>
  <c r="J139" i="10"/>
  <c r="F139" i="10"/>
  <c r="P63" i="10"/>
  <c r="V138" i="10"/>
  <c r="P138" i="10"/>
  <c r="J138" i="10"/>
  <c r="F138" i="10"/>
  <c r="P62" i="10"/>
  <c r="V137" i="10"/>
  <c r="P137" i="10"/>
  <c r="J137" i="10"/>
  <c r="F137" i="10"/>
  <c r="V136" i="10"/>
  <c r="P136" i="10"/>
  <c r="J136" i="10"/>
  <c r="F136" i="10"/>
  <c r="V135" i="10"/>
  <c r="P135" i="10"/>
  <c r="J135" i="10"/>
  <c r="F135" i="10"/>
  <c r="V134" i="10"/>
  <c r="P134" i="10"/>
  <c r="J134" i="10"/>
  <c r="F134" i="10"/>
  <c r="V133" i="10"/>
  <c r="P133" i="10"/>
  <c r="J133" i="10"/>
  <c r="F133" i="10"/>
  <c r="V132" i="10"/>
  <c r="P132" i="10"/>
  <c r="J132" i="10"/>
  <c r="F132" i="10"/>
  <c r="P41" i="10"/>
  <c r="V131" i="10"/>
  <c r="J131" i="10"/>
  <c r="F131" i="10"/>
  <c r="P40" i="10"/>
  <c r="V130" i="10"/>
  <c r="J130" i="10"/>
  <c r="F130" i="10"/>
  <c r="P39" i="10"/>
  <c r="V129" i="10"/>
  <c r="J129" i="10"/>
  <c r="F129" i="10"/>
  <c r="P38" i="10"/>
  <c r="V128" i="10"/>
  <c r="J128" i="10"/>
  <c r="F128" i="10"/>
  <c r="P37" i="10"/>
  <c r="V127" i="10"/>
  <c r="J127" i="10"/>
  <c r="F127" i="10"/>
  <c r="P11" i="10"/>
  <c r="V126" i="10"/>
  <c r="J126" i="10"/>
  <c r="F126" i="10"/>
  <c r="P10" i="10"/>
  <c r="V125" i="10"/>
  <c r="J125" i="10"/>
  <c r="F125" i="10"/>
  <c r="P9" i="10"/>
  <c r="V124" i="10"/>
  <c r="J124" i="10"/>
  <c r="F124" i="10"/>
  <c r="P8" i="10"/>
  <c r="V123" i="10"/>
  <c r="J123" i="10"/>
  <c r="F123" i="10"/>
  <c r="P7" i="10"/>
  <c r="V122" i="10"/>
  <c r="J122" i="10"/>
  <c r="F122" i="10"/>
  <c r="V121" i="10"/>
  <c r="J121" i="10"/>
  <c r="F121" i="10"/>
  <c r="V120" i="10"/>
  <c r="J120" i="10"/>
  <c r="F120" i="10"/>
  <c r="V119" i="10"/>
  <c r="J119" i="10"/>
  <c r="F119" i="10"/>
  <c r="V118" i="10"/>
  <c r="J118" i="10"/>
  <c r="F118" i="10"/>
  <c r="V117" i="10"/>
  <c r="J117" i="10"/>
  <c r="F117" i="10"/>
  <c r="V116" i="10"/>
  <c r="P116" i="10"/>
  <c r="J116" i="10"/>
  <c r="F116" i="10"/>
  <c r="V115" i="10"/>
  <c r="P115" i="10"/>
  <c r="J115" i="10"/>
  <c r="F115" i="10"/>
  <c r="V114" i="10"/>
  <c r="P114" i="10"/>
  <c r="J114" i="10"/>
  <c r="F114" i="10"/>
  <c r="V113" i="10"/>
  <c r="P113" i="10"/>
  <c r="J113" i="10"/>
  <c r="F113" i="10"/>
  <c r="V112" i="10"/>
  <c r="P112" i="10"/>
  <c r="J112" i="10"/>
  <c r="F112" i="10"/>
  <c r="V111" i="10"/>
  <c r="P111" i="10"/>
  <c r="J111" i="10"/>
  <c r="F111" i="10"/>
  <c r="V110" i="10"/>
  <c r="P110" i="10"/>
  <c r="J110" i="10"/>
  <c r="F110" i="10"/>
  <c r="V109" i="10"/>
  <c r="P109" i="10"/>
  <c r="J109" i="10"/>
  <c r="F109" i="10"/>
  <c r="V108" i="10"/>
  <c r="P108" i="10"/>
  <c r="J108" i="10"/>
  <c r="F108" i="10"/>
  <c r="V107" i="10"/>
  <c r="P107" i="10"/>
  <c r="J107" i="10"/>
  <c r="F107" i="10"/>
  <c r="V106" i="10"/>
  <c r="J106" i="10"/>
  <c r="F106" i="10"/>
  <c r="V105" i="10"/>
  <c r="J105" i="10"/>
  <c r="F105" i="10"/>
  <c r="V104" i="10"/>
  <c r="J104" i="10"/>
  <c r="F104" i="10"/>
  <c r="V103" i="10"/>
  <c r="J103" i="10"/>
  <c r="F103" i="10"/>
  <c r="V102" i="10"/>
  <c r="J102" i="10"/>
  <c r="F102" i="10"/>
  <c r="V101" i="10"/>
  <c r="J101" i="10"/>
  <c r="F101" i="10"/>
  <c r="V100" i="10"/>
  <c r="J100" i="10"/>
  <c r="F100" i="10"/>
  <c r="V99" i="10"/>
  <c r="J99" i="10"/>
  <c r="F99" i="10"/>
  <c r="V98" i="10"/>
  <c r="J98" i="10"/>
  <c r="F98" i="10"/>
  <c r="V97" i="10"/>
  <c r="J97" i="10"/>
  <c r="F97" i="10"/>
  <c r="V96" i="10"/>
  <c r="J96" i="10"/>
  <c r="F96" i="10"/>
  <c r="V95" i="10"/>
  <c r="J95" i="10"/>
  <c r="F95" i="10"/>
  <c r="V94" i="10"/>
  <c r="J94" i="10"/>
  <c r="F94" i="10"/>
  <c r="V93" i="10"/>
  <c r="J93" i="10"/>
  <c r="F93" i="10"/>
  <c r="V92" i="10"/>
  <c r="J92" i="10"/>
  <c r="F92" i="10"/>
  <c r="P90" i="10"/>
  <c r="V91" i="10"/>
  <c r="P91" i="10"/>
  <c r="J91" i="10"/>
  <c r="F91" i="10"/>
  <c r="P89" i="10"/>
  <c r="V90" i="10"/>
  <c r="J90" i="10"/>
  <c r="F90" i="10"/>
  <c r="P88" i="10"/>
  <c r="V89" i="10"/>
  <c r="J89" i="10"/>
  <c r="F89" i="10"/>
  <c r="P87" i="10"/>
  <c r="V88" i="10"/>
  <c r="J88" i="10"/>
  <c r="F88" i="10"/>
  <c r="P61" i="10"/>
  <c r="V87" i="10"/>
  <c r="J87" i="10"/>
  <c r="F87" i="10"/>
  <c r="P60" i="10"/>
  <c r="V86" i="10"/>
  <c r="P86" i="10"/>
  <c r="J86" i="10"/>
  <c r="F86" i="10"/>
  <c r="P59" i="10"/>
  <c r="V85" i="10"/>
  <c r="P85" i="10"/>
  <c r="J85" i="10"/>
  <c r="F85" i="10"/>
  <c r="P58" i="10"/>
  <c r="V84" i="10"/>
  <c r="P84" i="10"/>
  <c r="J84" i="10"/>
  <c r="F84" i="10"/>
  <c r="P57" i="10"/>
  <c r="V83" i="10"/>
  <c r="P83" i="10"/>
  <c r="J83" i="10"/>
  <c r="F83" i="10"/>
  <c r="V82" i="10"/>
  <c r="P82" i="10"/>
  <c r="J82" i="10"/>
  <c r="F82" i="10"/>
  <c r="V81" i="10"/>
  <c r="J81" i="10"/>
  <c r="F81" i="10"/>
  <c r="V80" i="10"/>
  <c r="J80" i="10"/>
  <c r="F80" i="10"/>
  <c r="V79" i="10"/>
  <c r="J79" i="10"/>
  <c r="F79" i="10"/>
  <c r="V78" i="10"/>
  <c r="J78" i="10"/>
  <c r="F78" i="10"/>
  <c r="P36" i="10"/>
  <c r="V77" i="10"/>
  <c r="J77" i="10"/>
  <c r="F77" i="10"/>
  <c r="P35" i="10"/>
  <c r="V76" i="10"/>
  <c r="P76" i="10"/>
  <c r="J76" i="10"/>
  <c r="F76" i="10"/>
  <c r="P34" i="10"/>
  <c r="V75" i="10"/>
  <c r="P75" i="10"/>
  <c r="J75" i="10"/>
  <c r="F75" i="10"/>
  <c r="P33" i="10"/>
  <c r="V74" i="10"/>
  <c r="P74" i="10"/>
  <c r="J74" i="10"/>
  <c r="F74" i="10"/>
  <c r="P32" i="10"/>
  <c r="V73" i="10"/>
  <c r="P73" i="10"/>
  <c r="J73" i="10"/>
  <c r="F73" i="10"/>
  <c r="P6" i="10"/>
  <c r="V72" i="10"/>
  <c r="P72" i="10"/>
  <c r="J72" i="10"/>
  <c r="F72" i="10"/>
  <c r="P5" i="10"/>
  <c r="V71" i="10"/>
  <c r="J71" i="10"/>
  <c r="F71" i="10"/>
  <c r="P4" i="10"/>
  <c r="V70" i="10"/>
  <c r="J70" i="10"/>
  <c r="F70" i="10"/>
  <c r="P3" i="10"/>
  <c r="V69" i="10"/>
  <c r="J69" i="10"/>
  <c r="F69" i="10"/>
  <c r="P2" i="10"/>
  <c r="V68" i="10"/>
  <c r="J68" i="10"/>
  <c r="F68" i="10"/>
  <c r="V67" i="10"/>
  <c r="J67" i="10"/>
  <c r="F67" i="10"/>
  <c r="V66" i="10"/>
  <c r="J66" i="10"/>
  <c r="F66" i="10"/>
  <c r="V65" i="10"/>
  <c r="J65" i="10"/>
  <c r="F65" i="10"/>
  <c r="V64" i="10"/>
  <c r="J64" i="10"/>
  <c r="F64" i="10"/>
  <c r="V63" i="10"/>
  <c r="J63" i="10"/>
  <c r="F63" i="10"/>
  <c r="V62" i="10"/>
  <c r="J62" i="10"/>
  <c r="F62" i="10"/>
  <c r="V61" i="10"/>
  <c r="J61" i="10"/>
  <c r="F61" i="10"/>
  <c r="V60" i="10"/>
  <c r="J60" i="10"/>
  <c r="F60" i="10"/>
  <c r="V59" i="10"/>
  <c r="J59" i="10"/>
  <c r="F59" i="10"/>
  <c r="V58" i="10"/>
  <c r="J58" i="10"/>
  <c r="F58" i="10"/>
  <c r="V57" i="10"/>
  <c r="J57" i="10"/>
  <c r="F57" i="10"/>
  <c r="V56" i="10"/>
  <c r="P56" i="10"/>
  <c r="J56" i="10"/>
  <c r="F56" i="10"/>
  <c r="V55" i="10"/>
  <c r="P55" i="10"/>
  <c r="J55" i="10"/>
  <c r="F55" i="10"/>
  <c r="V54" i="10"/>
  <c r="P54" i="10"/>
  <c r="J54" i="10"/>
  <c r="F54" i="10"/>
  <c r="V53" i="10"/>
  <c r="P53" i="10"/>
  <c r="J53" i="10"/>
  <c r="F53" i="10"/>
  <c r="V52" i="10"/>
  <c r="P52" i="10"/>
  <c r="J52" i="10"/>
  <c r="F52" i="10"/>
  <c r="V51" i="10"/>
  <c r="J51" i="10"/>
  <c r="F51" i="10"/>
  <c r="V50" i="10"/>
  <c r="J50" i="10"/>
  <c r="F50" i="10"/>
  <c r="V49" i="10"/>
  <c r="J49" i="10"/>
  <c r="F49" i="10"/>
  <c r="V48" i="10"/>
  <c r="J48" i="10"/>
  <c r="F48" i="10"/>
  <c r="V47" i="10"/>
  <c r="J47" i="10"/>
  <c r="F47" i="10"/>
  <c r="V46" i="10"/>
  <c r="J46" i="10"/>
  <c r="F46" i="10"/>
  <c r="V45" i="10"/>
  <c r="J45" i="10"/>
  <c r="F45" i="10"/>
  <c r="V44" i="10"/>
  <c r="J44" i="10"/>
  <c r="F44" i="10"/>
  <c r="V43" i="10"/>
  <c r="J43" i="10"/>
  <c r="F43" i="10"/>
  <c r="V42" i="10"/>
  <c r="J42" i="10"/>
  <c r="F42" i="10"/>
  <c r="V41" i="10"/>
  <c r="J41" i="10"/>
  <c r="F41" i="10"/>
  <c r="V40" i="10"/>
  <c r="J40" i="10"/>
  <c r="F40" i="10"/>
  <c r="V39" i="10"/>
  <c r="J39" i="10"/>
  <c r="F39" i="10"/>
  <c r="V38" i="10"/>
  <c r="J38" i="10"/>
  <c r="F38" i="10"/>
  <c r="V37" i="10"/>
  <c r="J37" i="10"/>
  <c r="F37" i="10"/>
  <c r="V36" i="10"/>
  <c r="J36" i="10"/>
  <c r="F36" i="10"/>
  <c r="V35" i="10"/>
  <c r="J35" i="10"/>
  <c r="F35" i="10"/>
  <c r="V34" i="10"/>
  <c r="J34" i="10"/>
  <c r="F34" i="10"/>
  <c r="V33" i="10"/>
  <c r="J33" i="10"/>
  <c r="F33" i="10"/>
  <c r="V32" i="10"/>
  <c r="J32" i="10"/>
  <c r="F32" i="10"/>
  <c r="V31" i="10"/>
  <c r="P31" i="10"/>
  <c r="J31" i="10"/>
  <c r="F31" i="10"/>
  <c r="V30" i="10"/>
  <c r="P30" i="10"/>
  <c r="J30" i="10"/>
  <c r="F30" i="10"/>
  <c r="V29" i="10"/>
  <c r="P29" i="10"/>
  <c r="J29" i="10"/>
  <c r="F29" i="10"/>
  <c r="V28" i="10"/>
  <c r="P28" i="10"/>
  <c r="J28" i="10"/>
  <c r="F28" i="10"/>
  <c r="V27" i="10"/>
  <c r="P27" i="10"/>
  <c r="J27" i="10"/>
  <c r="F27" i="10"/>
  <c r="V26" i="10"/>
  <c r="J26" i="10"/>
  <c r="F26" i="10"/>
  <c r="V25" i="10"/>
  <c r="J25" i="10"/>
  <c r="F25" i="10"/>
  <c r="V24" i="10"/>
  <c r="J24" i="10"/>
  <c r="F24" i="10"/>
  <c r="V23" i="10"/>
  <c r="J23" i="10"/>
  <c r="F23" i="10"/>
  <c r="V22" i="10"/>
  <c r="J22" i="10"/>
  <c r="F22" i="10"/>
  <c r="V21" i="10"/>
  <c r="P21" i="10"/>
  <c r="J21" i="10"/>
  <c r="F21" i="10"/>
  <c r="V20" i="10"/>
  <c r="P20" i="10"/>
  <c r="J20" i="10"/>
  <c r="F20" i="10"/>
  <c r="V19" i="10"/>
  <c r="P19" i="10"/>
  <c r="J19" i="10"/>
  <c r="F19" i="10"/>
  <c r="V18" i="10"/>
  <c r="P18" i="10"/>
  <c r="J18" i="10"/>
  <c r="F18" i="10"/>
  <c r="V17" i="10"/>
  <c r="P17" i="10"/>
  <c r="J17" i="10"/>
  <c r="F17" i="10"/>
  <c r="V16" i="10"/>
  <c r="J16" i="10"/>
  <c r="F16" i="10"/>
  <c r="V15" i="10"/>
  <c r="J15" i="10"/>
  <c r="F15" i="10"/>
  <c r="V14" i="10"/>
  <c r="J14" i="10"/>
  <c r="F14" i="10"/>
  <c r="V13" i="10"/>
  <c r="P13" i="10"/>
  <c r="J13" i="10"/>
  <c r="F13" i="10"/>
  <c r="V12" i="10"/>
  <c r="J12" i="10"/>
  <c r="F12" i="10"/>
  <c r="V11" i="10"/>
  <c r="J11" i="10"/>
  <c r="F11" i="10"/>
  <c r="V10" i="10"/>
  <c r="J10" i="10"/>
  <c r="F10" i="10"/>
  <c r="V9" i="10"/>
  <c r="J9" i="10"/>
  <c r="F9" i="10"/>
  <c r="V8" i="10"/>
  <c r="J8" i="10"/>
  <c r="F8" i="10"/>
  <c r="V7" i="10"/>
  <c r="J7" i="10"/>
  <c r="F7" i="10"/>
  <c r="V6" i="10"/>
  <c r="J6" i="10"/>
  <c r="F6" i="10"/>
  <c r="V5" i="10"/>
  <c r="J5" i="10"/>
  <c r="F5" i="10"/>
  <c r="V4" i="10"/>
  <c r="J4" i="10"/>
  <c r="F4" i="10"/>
  <c r="V3" i="10"/>
  <c r="J3" i="10"/>
  <c r="F3" i="10"/>
  <c r="V2" i="10"/>
  <c r="J2" i="10"/>
  <c r="F2" i="10"/>
  <c r="H997" i="9"/>
  <c r="H998" i="9"/>
  <c r="H999" i="9"/>
  <c r="I997" i="9"/>
  <c r="J997" i="9"/>
  <c r="J999" i="9"/>
  <c r="I999" i="9"/>
  <c r="J998" i="9"/>
  <c r="I998" i="9"/>
  <c r="H993" i="9"/>
  <c r="H994" i="9"/>
  <c r="H995" i="9"/>
  <c r="H996" i="9"/>
  <c r="I993" i="9"/>
  <c r="J993" i="9"/>
  <c r="J996" i="9"/>
  <c r="I996" i="9"/>
  <c r="J995" i="9"/>
  <c r="I995" i="9"/>
  <c r="J994" i="9"/>
  <c r="I994" i="9"/>
  <c r="H989" i="9"/>
  <c r="H990" i="9"/>
  <c r="H991" i="9"/>
  <c r="H992" i="9"/>
  <c r="I989" i="9"/>
  <c r="J989" i="9"/>
  <c r="J992" i="9"/>
  <c r="I992" i="9"/>
  <c r="J991" i="9"/>
  <c r="I991" i="9"/>
  <c r="J990" i="9"/>
  <c r="I990" i="9"/>
  <c r="H985" i="9"/>
  <c r="H986" i="9"/>
  <c r="H987" i="9"/>
  <c r="H988" i="9"/>
  <c r="I985" i="9"/>
  <c r="J985" i="9"/>
  <c r="J988" i="9"/>
  <c r="I988" i="9"/>
  <c r="J987" i="9"/>
  <c r="I987" i="9"/>
  <c r="J986" i="9"/>
  <c r="I986" i="9"/>
  <c r="H981" i="9"/>
  <c r="H982" i="9"/>
  <c r="H983" i="9"/>
  <c r="H984" i="9"/>
  <c r="I981" i="9"/>
  <c r="J981" i="9"/>
  <c r="J984" i="9"/>
  <c r="I984" i="9"/>
  <c r="J983" i="9"/>
  <c r="I983" i="9"/>
  <c r="J982" i="9"/>
  <c r="I982" i="9"/>
  <c r="H977" i="9"/>
  <c r="H978" i="9"/>
  <c r="H979" i="9"/>
  <c r="H980" i="9"/>
  <c r="I977" i="9"/>
  <c r="J977" i="9"/>
  <c r="J980" i="9"/>
  <c r="I980" i="9"/>
  <c r="J979" i="9"/>
  <c r="I979" i="9"/>
  <c r="J978" i="9"/>
  <c r="I978" i="9"/>
  <c r="H973" i="9"/>
  <c r="H974" i="9"/>
  <c r="H975" i="9"/>
  <c r="H976" i="9"/>
  <c r="I973" i="9"/>
  <c r="J973" i="9"/>
  <c r="J976" i="9"/>
  <c r="I976" i="9"/>
  <c r="J975" i="9"/>
  <c r="I975" i="9"/>
  <c r="J974" i="9"/>
  <c r="I974" i="9"/>
  <c r="H969" i="9"/>
  <c r="H970" i="9"/>
  <c r="H971" i="9"/>
  <c r="H972" i="9"/>
  <c r="I969" i="9"/>
  <c r="J969" i="9"/>
  <c r="J972" i="9"/>
  <c r="I972" i="9"/>
  <c r="J971" i="9"/>
  <c r="I971" i="9"/>
  <c r="J970" i="9"/>
  <c r="I970" i="9"/>
  <c r="H965" i="9"/>
  <c r="H966" i="9"/>
  <c r="H967" i="9"/>
  <c r="H968" i="9"/>
  <c r="I965" i="9"/>
  <c r="J965" i="9"/>
  <c r="J968" i="9"/>
  <c r="I968" i="9"/>
  <c r="J967" i="9"/>
  <c r="I967" i="9"/>
  <c r="J966" i="9"/>
  <c r="I966" i="9"/>
  <c r="H961" i="9"/>
  <c r="H962" i="9"/>
  <c r="H963" i="9"/>
  <c r="H964" i="9"/>
  <c r="I961" i="9"/>
  <c r="J961" i="9"/>
  <c r="J964" i="9"/>
  <c r="I964" i="9"/>
  <c r="J963" i="9"/>
  <c r="I963" i="9"/>
  <c r="J962" i="9"/>
  <c r="I962" i="9"/>
  <c r="H957" i="9"/>
  <c r="H958" i="9"/>
  <c r="H959" i="9"/>
  <c r="H960" i="9"/>
  <c r="I957" i="9"/>
  <c r="J957" i="9"/>
  <c r="J960" i="9"/>
  <c r="I960" i="9"/>
  <c r="J959" i="9"/>
  <c r="I959" i="9"/>
  <c r="J958" i="9"/>
  <c r="I958" i="9"/>
  <c r="H953" i="9"/>
  <c r="H954" i="9"/>
  <c r="H955" i="9"/>
  <c r="H956" i="9"/>
  <c r="I953" i="9"/>
  <c r="J953" i="9"/>
  <c r="J956" i="9"/>
  <c r="I956" i="9"/>
  <c r="J955" i="9"/>
  <c r="I955" i="9"/>
  <c r="J954" i="9"/>
  <c r="I954" i="9"/>
  <c r="H949" i="9"/>
  <c r="H950" i="9"/>
  <c r="H951" i="9"/>
  <c r="H952" i="9"/>
  <c r="I949" i="9"/>
  <c r="J949" i="9"/>
  <c r="J952" i="9"/>
  <c r="I952" i="9"/>
  <c r="J951" i="9"/>
  <c r="I951" i="9"/>
  <c r="J950" i="9"/>
  <c r="I950" i="9"/>
  <c r="H945" i="9"/>
  <c r="H946" i="9"/>
  <c r="H947" i="9"/>
  <c r="H948" i="9"/>
  <c r="I945" i="9"/>
  <c r="J945" i="9"/>
  <c r="J948" i="9"/>
  <c r="I948" i="9"/>
  <c r="J947" i="9"/>
  <c r="I947" i="9"/>
  <c r="J946" i="9"/>
  <c r="I946" i="9"/>
  <c r="H941" i="9"/>
  <c r="H942" i="9"/>
  <c r="H943" i="9"/>
  <c r="H944" i="9"/>
  <c r="I941" i="9"/>
  <c r="J941" i="9"/>
  <c r="J944" i="9"/>
  <c r="I944" i="9"/>
  <c r="J943" i="9"/>
  <c r="I943" i="9"/>
  <c r="J942" i="9"/>
  <c r="I942" i="9"/>
  <c r="H937" i="9"/>
  <c r="H938" i="9"/>
  <c r="H939" i="9"/>
  <c r="H940" i="9"/>
  <c r="I937" i="9"/>
  <c r="J937" i="9"/>
  <c r="J940" i="9"/>
  <c r="I940" i="9"/>
  <c r="J939" i="9"/>
  <c r="I939" i="9"/>
  <c r="J938" i="9"/>
  <c r="I938" i="9"/>
  <c r="H933" i="9"/>
  <c r="H934" i="9"/>
  <c r="H935" i="9"/>
  <c r="H936" i="9"/>
  <c r="I933" i="9"/>
  <c r="J933" i="9"/>
  <c r="J936" i="9"/>
  <c r="I936" i="9"/>
  <c r="J935" i="9"/>
  <c r="I935" i="9"/>
  <c r="J934" i="9"/>
  <c r="I934" i="9"/>
  <c r="H929" i="9"/>
  <c r="H930" i="9"/>
  <c r="H931" i="9"/>
  <c r="H932" i="9"/>
  <c r="I929" i="9"/>
  <c r="J929" i="9"/>
  <c r="J932" i="9"/>
  <c r="I932" i="9"/>
  <c r="J931" i="9"/>
  <c r="I931" i="9"/>
  <c r="J930" i="9"/>
  <c r="I930" i="9"/>
  <c r="H925" i="9"/>
  <c r="H926" i="9"/>
  <c r="H927" i="9"/>
  <c r="H928" i="9"/>
  <c r="I925" i="9"/>
  <c r="J925" i="9"/>
  <c r="J928" i="9"/>
  <c r="I928" i="9"/>
  <c r="J927" i="9"/>
  <c r="I927" i="9"/>
  <c r="J926" i="9"/>
  <c r="I926" i="9"/>
  <c r="H921" i="9"/>
  <c r="H922" i="9"/>
  <c r="H923" i="9"/>
  <c r="H924" i="9"/>
  <c r="I921" i="9"/>
  <c r="J921" i="9"/>
  <c r="J924" i="9"/>
  <c r="I924" i="9"/>
  <c r="J923" i="9"/>
  <c r="I923" i="9"/>
  <c r="J922" i="9"/>
  <c r="I922" i="9"/>
  <c r="H917" i="9"/>
  <c r="H918" i="9"/>
  <c r="H919" i="9"/>
  <c r="H920" i="9"/>
  <c r="I917" i="9"/>
  <c r="J917" i="9"/>
  <c r="J920" i="9"/>
  <c r="I920" i="9"/>
  <c r="J919" i="9"/>
  <c r="I919" i="9"/>
  <c r="J918" i="9"/>
  <c r="I918" i="9"/>
  <c r="H913" i="9"/>
  <c r="H914" i="9"/>
  <c r="H915" i="9"/>
  <c r="H916" i="9"/>
  <c r="I913" i="9"/>
  <c r="J913" i="9"/>
  <c r="J916" i="9"/>
  <c r="I916" i="9"/>
  <c r="J915" i="9"/>
  <c r="I915" i="9"/>
  <c r="J914" i="9"/>
  <c r="I914" i="9"/>
  <c r="H909" i="9"/>
  <c r="H910" i="9"/>
  <c r="H911" i="9"/>
  <c r="H912" i="9"/>
  <c r="I909" i="9"/>
  <c r="J909" i="9"/>
  <c r="J912" i="9"/>
  <c r="I912" i="9"/>
  <c r="J911" i="9"/>
  <c r="I911" i="9"/>
  <c r="J910" i="9"/>
  <c r="I910" i="9"/>
  <c r="H905" i="9"/>
  <c r="H906" i="9"/>
  <c r="H907" i="9"/>
  <c r="H908" i="9"/>
  <c r="I905" i="9"/>
  <c r="J905" i="9"/>
  <c r="J908" i="9"/>
  <c r="I908" i="9"/>
  <c r="J907" i="9"/>
  <c r="I907" i="9"/>
  <c r="J906" i="9"/>
  <c r="I906" i="9"/>
  <c r="H901" i="9"/>
  <c r="H902" i="9"/>
  <c r="H903" i="9"/>
  <c r="H904" i="9"/>
  <c r="I901" i="9"/>
  <c r="J901" i="9"/>
  <c r="J904" i="9"/>
  <c r="I904" i="9"/>
  <c r="J903" i="9"/>
  <c r="I903" i="9"/>
  <c r="J902" i="9"/>
  <c r="I902" i="9"/>
  <c r="H897" i="9"/>
  <c r="H898" i="9"/>
  <c r="H899" i="9"/>
  <c r="H900" i="9"/>
  <c r="I897" i="9"/>
  <c r="J897" i="9"/>
  <c r="J900" i="9"/>
  <c r="I900" i="9"/>
  <c r="J899" i="9"/>
  <c r="I899" i="9"/>
  <c r="J898" i="9"/>
  <c r="I898" i="9"/>
  <c r="H893" i="9"/>
  <c r="H894" i="9"/>
  <c r="H895" i="9"/>
  <c r="H896" i="9"/>
  <c r="I893" i="9"/>
  <c r="J893" i="9"/>
  <c r="J896" i="9"/>
  <c r="I896" i="9"/>
  <c r="J895" i="9"/>
  <c r="I895" i="9"/>
  <c r="J894" i="9"/>
  <c r="I894" i="9"/>
  <c r="H889" i="9"/>
  <c r="H890" i="9"/>
  <c r="H891" i="9"/>
  <c r="H892" i="9"/>
  <c r="I889" i="9"/>
  <c r="J889" i="9"/>
  <c r="J892" i="9"/>
  <c r="I892" i="9"/>
  <c r="J891" i="9"/>
  <c r="I891" i="9"/>
  <c r="J890" i="9"/>
  <c r="I890" i="9"/>
  <c r="H885" i="9"/>
  <c r="H886" i="9"/>
  <c r="H887" i="9"/>
  <c r="H888" i="9"/>
  <c r="I885" i="9"/>
  <c r="J885" i="9"/>
  <c r="J888" i="9"/>
  <c r="I888" i="9"/>
  <c r="J887" i="9"/>
  <c r="I887" i="9"/>
  <c r="J886" i="9"/>
  <c r="I886" i="9"/>
  <c r="H881" i="9"/>
  <c r="H882" i="9"/>
  <c r="H883" i="9"/>
  <c r="H884" i="9"/>
  <c r="I881" i="9"/>
  <c r="J881" i="9"/>
  <c r="J884" i="9"/>
  <c r="I884" i="9"/>
  <c r="J883" i="9"/>
  <c r="I883" i="9"/>
  <c r="J882" i="9"/>
  <c r="I882" i="9"/>
  <c r="H877" i="9"/>
  <c r="H878" i="9"/>
  <c r="H879" i="9"/>
  <c r="H880" i="9"/>
  <c r="I877" i="9"/>
  <c r="J877" i="9"/>
  <c r="J880" i="9"/>
  <c r="I880" i="9"/>
  <c r="J879" i="9"/>
  <c r="I879" i="9"/>
  <c r="J878" i="9"/>
  <c r="I878" i="9"/>
  <c r="H873" i="9"/>
  <c r="H874" i="9"/>
  <c r="H875" i="9"/>
  <c r="H876" i="9"/>
  <c r="I873" i="9"/>
  <c r="J873" i="9"/>
  <c r="J876" i="9"/>
  <c r="I876" i="9"/>
  <c r="J875" i="9"/>
  <c r="I875" i="9"/>
  <c r="J874" i="9"/>
  <c r="I874" i="9"/>
  <c r="H869" i="9"/>
  <c r="H870" i="9"/>
  <c r="H871" i="9"/>
  <c r="H872" i="9"/>
  <c r="I869" i="9"/>
  <c r="J869" i="9"/>
  <c r="J872" i="9"/>
  <c r="I872" i="9"/>
  <c r="J871" i="9"/>
  <c r="I871" i="9"/>
  <c r="J870" i="9"/>
  <c r="I870" i="9"/>
  <c r="H865" i="9"/>
  <c r="H866" i="9"/>
  <c r="H867" i="9"/>
  <c r="H868" i="9"/>
  <c r="I865" i="9"/>
  <c r="J865" i="9"/>
  <c r="J868" i="9"/>
  <c r="I868" i="9"/>
  <c r="J867" i="9"/>
  <c r="I867" i="9"/>
  <c r="J866" i="9"/>
  <c r="I866" i="9"/>
  <c r="H861" i="9"/>
  <c r="H862" i="9"/>
  <c r="H863" i="9"/>
  <c r="H864" i="9"/>
  <c r="I861" i="9"/>
  <c r="J861" i="9"/>
  <c r="J864" i="9"/>
  <c r="I864" i="9"/>
  <c r="J863" i="9"/>
  <c r="I863" i="9"/>
  <c r="J862" i="9"/>
  <c r="I862" i="9"/>
  <c r="H857" i="9"/>
  <c r="H858" i="9"/>
  <c r="H859" i="9"/>
  <c r="H860" i="9"/>
  <c r="I857" i="9"/>
  <c r="J857" i="9"/>
  <c r="J860" i="9"/>
  <c r="I860" i="9"/>
  <c r="J859" i="9"/>
  <c r="I859" i="9"/>
  <c r="J858" i="9"/>
  <c r="I858" i="9"/>
  <c r="H853" i="9"/>
  <c r="H854" i="9"/>
  <c r="H855" i="9"/>
  <c r="H856" i="9"/>
  <c r="I853" i="9"/>
  <c r="J853" i="9"/>
  <c r="J856" i="9"/>
  <c r="I856" i="9"/>
  <c r="J855" i="9"/>
  <c r="I855" i="9"/>
  <c r="J854" i="9"/>
  <c r="I854" i="9"/>
  <c r="H849" i="9"/>
  <c r="H850" i="9"/>
  <c r="H851" i="9"/>
  <c r="H852" i="9"/>
  <c r="I849" i="9"/>
  <c r="J849" i="9"/>
  <c r="J852" i="9"/>
  <c r="I852" i="9"/>
  <c r="J851" i="9"/>
  <c r="I851" i="9"/>
  <c r="J850" i="9"/>
  <c r="I850" i="9"/>
  <c r="H845" i="9"/>
  <c r="H846" i="9"/>
  <c r="H847" i="9"/>
  <c r="H848" i="9"/>
  <c r="I845" i="9"/>
  <c r="J845" i="9"/>
  <c r="J848" i="9"/>
  <c r="I848" i="9"/>
  <c r="J847" i="9"/>
  <c r="I847" i="9"/>
  <c r="J846" i="9"/>
  <c r="I846" i="9"/>
  <c r="H841" i="9"/>
  <c r="H842" i="9"/>
  <c r="H843" i="9"/>
  <c r="H844" i="9"/>
  <c r="I841" i="9"/>
  <c r="J841" i="9"/>
  <c r="J844" i="9"/>
  <c r="I844" i="9"/>
  <c r="J843" i="9"/>
  <c r="I843" i="9"/>
  <c r="J842" i="9"/>
  <c r="I842" i="9"/>
  <c r="H837" i="9"/>
  <c r="H838" i="9"/>
  <c r="H839" i="9"/>
  <c r="H840" i="9"/>
  <c r="I837" i="9"/>
  <c r="J837" i="9"/>
  <c r="J840" i="9"/>
  <c r="I840" i="9"/>
  <c r="J839" i="9"/>
  <c r="I839" i="9"/>
  <c r="J838" i="9"/>
  <c r="I838" i="9"/>
  <c r="H833" i="9"/>
  <c r="H834" i="9"/>
  <c r="H835" i="9"/>
  <c r="H836" i="9"/>
  <c r="I833" i="9"/>
  <c r="J833" i="9"/>
  <c r="J836" i="9"/>
  <c r="I836" i="9"/>
  <c r="J835" i="9"/>
  <c r="I835" i="9"/>
  <c r="J834" i="9"/>
  <c r="I834" i="9"/>
  <c r="H829" i="9"/>
  <c r="H830" i="9"/>
  <c r="H831" i="9"/>
  <c r="H832" i="9"/>
  <c r="I829" i="9"/>
  <c r="J829" i="9"/>
  <c r="J832" i="9"/>
  <c r="I832" i="9"/>
  <c r="J831" i="9"/>
  <c r="I831" i="9"/>
  <c r="J830" i="9"/>
  <c r="I830" i="9"/>
  <c r="H825" i="9"/>
  <c r="H826" i="9"/>
  <c r="H827" i="9"/>
  <c r="H828" i="9"/>
  <c r="I825" i="9"/>
  <c r="J825" i="9"/>
  <c r="J828" i="9"/>
  <c r="I828" i="9"/>
  <c r="J827" i="9"/>
  <c r="I827" i="9"/>
  <c r="J826" i="9"/>
  <c r="I826" i="9"/>
  <c r="H821" i="9"/>
  <c r="H822" i="9"/>
  <c r="H823" i="9"/>
  <c r="H824" i="9"/>
  <c r="I821" i="9"/>
  <c r="J821" i="9"/>
  <c r="J824" i="9"/>
  <c r="I824" i="9"/>
  <c r="J823" i="9"/>
  <c r="I823" i="9"/>
  <c r="J822" i="9"/>
  <c r="I822" i="9"/>
  <c r="H817" i="9"/>
  <c r="H818" i="9"/>
  <c r="H819" i="9"/>
  <c r="H820" i="9"/>
  <c r="I817" i="9"/>
  <c r="J817" i="9"/>
  <c r="J820" i="9"/>
  <c r="I820" i="9"/>
  <c r="J819" i="9"/>
  <c r="I819" i="9"/>
  <c r="J818" i="9"/>
  <c r="I818" i="9"/>
  <c r="H813" i="9"/>
  <c r="H814" i="9"/>
  <c r="H815" i="9"/>
  <c r="H816" i="9"/>
  <c r="I813" i="9"/>
  <c r="J813" i="9"/>
  <c r="J816" i="9"/>
  <c r="I816" i="9"/>
  <c r="J815" i="9"/>
  <c r="I815" i="9"/>
  <c r="J814" i="9"/>
  <c r="I814" i="9"/>
  <c r="H809" i="9"/>
  <c r="H810" i="9"/>
  <c r="H811" i="9"/>
  <c r="H812" i="9"/>
  <c r="I809" i="9"/>
  <c r="J809" i="9"/>
  <c r="J812" i="9"/>
  <c r="I812" i="9"/>
  <c r="J811" i="9"/>
  <c r="I811" i="9"/>
  <c r="J810" i="9"/>
  <c r="I810" i="9"/>
  <c r="H805" i="9"/>
  <c r="H806" i="9"/>
  <c r="H807" i="9"/>
  <c r="H808" i="9"/>
  <c r="I805" i="9"/>
  <c r="J805" i="9"/>
  <c r="J808" i="9"/>
  <c r="I808" i="9"/>
  <c r="J807" i="9"/>
  <c r="I807" i="9"/>
  <c r="J806" i="9"/>
  <c r="I806" i="9"/>
  <c r="H801" i="9"/>
  <c r="H802" i="9"/>
  <c r="H803" i="9"/>
  <c r="H804" i="9"/>
  <c r="I801" i="9"/>
  <c r="J801" i="9"/>
  <c r="J804" i="9"/>
  <c r="I804" i="9"/>
  <c r="J803" i="9"/>
  <c r="I803" i="9"/>
  <c r="J802" i="9"/>
  <c r="I802" i="9"/>
  <c r="H797" i="9"/>
  <c r="H798" i="9"/>
  <c r="H799" i="9"/>
  <c r="H800" i="9"/>
  <c r="I797" i="9"/>
  <c r="J797" i="9"/>
  <c r="J800" i="9"/>
  <c r="I800" i="9"/>
  <c r="J799" i="9"/>
  <c r="I799" i="9"/>
  <c r="J798" i="9"/>
  <c r="I798" i="9"/>
  <c r="H793" i="9"/>
  <c r="H794" i="9"/>
  <c r="H795" i="9"/>
  <c r="H796" i="9"/>
  <c r="I793" i="9"/>
  <c r="J793" i="9"/>
  <c r="J796" i="9"/>
  <c r="I796" i="9"/>
  <c r="J795" i="9"/>
  <c r="I795" i="9"/>
  <c r="J794" i="9"/>
  <c r="I794" i="9"/>
  <c r="H789" i="9"/>
  <c r="H790" i="9"/>
  <c r="H791" i="9"/>
  <c r="H792" i="9"/>
  <c r="I789" i="9"/>
  <c r="J789" i="9"/>
  <c r="J792" i="9"/>
  <c r="I792" i="9"/>
  <c r="J791" i="9"/>
  <c r="I791" i="9"/>
  <c r="J790" i="9"/>
  <c r="I790" i="9"/>
  <c r="H785" i="9"/>
  <c r="H786" i="9"/>
  <c r="H787" i="9"/>
  <c r="H788" i="9"/>
  <c r="I785" i="9"/>
  <c r="J785" i="9"/>
  <c r="J788" i="9"/>
  <c r="I788" i="9"/>
  <c r="J787" i="9"/>
  <c r="I787" i="9"/>
  <c r="J786" i="9"/>
  <c r="I786" i="9"/>
  <c r="H781" i="9"/>
  <c r="H782" i="9"/>
  <c r="H783" i="9"/>
  <c r="H784" i="9"/>
  <c r="I781" i="9"/>
  <c r="J781" i="9"/>
  <c r="J784" i="9"/>
  <c r="I784" i="9"/>
  <c r="J783" i="9"/>
  <c r="I783" i="9"/>
  <c r="J782" i="9"/>
  <c r="I782" i="9"/>
  <c r="H777" i="9"/>
  <c r="H778" i="9"/>
  <c r="H779" i="9"/>
  <c r="H780" i="9"/>
  <c r="I777" i="9"/>
  <c r="J777" i="9"/>
  <c r="J780" i="9"/>
  <c r="I780" i="9"/>
  <c r="J779" i="9"/>
  <c r="I779" i="9"/>
  <c r="J778" i="9"/>
  <c r="I778" i="9"/>
  <c r="H773" i="9"/>
  <c r="H774" i="9"/>
  <c r="H775" i="9"/>
  <c r="H776" i="9"/>
  <c r="I773" i="9"/>
  <c r="J773" i="9"/>
  <c r="J776" i="9"/>
  <c r="I776" i="9"/>
  <c r="J775" i="9"/>
  <c r="I775" i="9"/>
  <c r="J774" i="9"/>
  <c r="I774" i="9"/>
  <c r="H769" i="9"/>
  <c r="H770" i="9"/>
  <c r="H771" i="9"/>
  <c r="H772" i="9"/>
  <c r="I769" i="9"/>
  <c r="J769" i="9"/>
  <c r="J772" i="9"/>
  <c r="I772" i="9"/>
  <c r="J771" i="9"/>
  <c r="I771" i="9"/>
  <c r="J770" i="9"/>
  <c r="I770" i="9"/>
  <c r="H765" i="9"/>
  <c r="H766" i="9"/>
  <c r="H767" i="9"/>
  <c r="H768" i="9"/>
  <c r="I765" i="9"/>
  <c r="J765" i="9"/>
  <c r="J768" i="9"/>
  <c r="I768" i="9"/>
  <c r="J767" i="9"/>
  <c r="I767" i="9"/>
  <c r="J766" i="9"/>
  <c r="I766" i="9"/>
  <c r="H761" i="9"/>
  <c r="H762" i="9"/>
  <c r="H763" i="9"/>
  <c r="H764" i="9"/>
  <c r="I761" i="9"/>
  <c r="J761" i="9"/>
  <c r="J764" i="9"/>
  <c r="I764" i="9"/>
  <c r="J763" i="9"/>
  <c r="I763" i="9"/>
  <c r="J762" i="9"/>
  <c r="I762" i="9"/>
  <c r="H757" i="9"/>
  <c r="H758" i="9"/>
  <c r="H759" i="9"/>
  <c r="H760" i="9"/>
  <c r="I757" i="9"/>
  <c r="J757" i="9"/>
  <c r="J760" i="9"/>
  <c r="I760" i="9"/>
  <c r="J759" i="9"/>
  <c r="I759" i="9"/>
  <c r="J758" i="9"/>
  <c r="I758" i="9"/>
  <c r="H753" i="9"/>
  <c r="H754" i="9"/>
  <c r="H755" i="9"/>
  <c r="H756" i="9"/>
  <c r="I753" i="9"/>
  <c r="J753" i="9"/>
  <c r="J756" i="9"/>
  <c r="I756" i="9"/>
  <c r="J755" i="9"/>
  <c r="I755" i="9"/>
  <c r="J754" i="9"/>
  <c r="I754" i="9"/>
  <c r="H749" i="9"/>
  <c r="H750" i="9"/>
  <c r="H751" i="9"/>
  <c r="H752" i="9"/>
  <c r="I749" i="9"/>
  <c r="J749" i="9"/>
  <c r="J752" i="9"/>
  <c r="I752" i="9"/>
  <c r="J751" i="9"/>
  <c r="I751" i="9"/>
  <c r="J750" i="9"/>
  <c r="I750" i="9"/>
  <c r="H745" i="9"/>
  <c r="H746" i="9"/>
  <c r="H747" i="9"/>
  <c r="H748" i="9"/>
  <c r="I745" i="9"/>
  <c r="J745" i="9"/>
  <c r="J748" i="9"/>
  <c r="I748" i="9"/>
  <c r="J747" i="9"/>
  <c r="I747" i="9"/>
  <c r="X746" i="9"/>
  <c r="V746" i="9"/>
  <c r="W746" i="9"/>
  <c r="U746" i="9"/>
  <c r="T746" i="9"/>
  <c r="R746" i="9"/>
  <c r="S746" i="9"/>
  <c r="Q746" i="9"/>
  <c r="N746" i="9"/>
  <c r="P746" i="9"/>
  <c r="O746" i="9"/>
  <c r="M746" i="9"/>
  <c r="I448" i="5"/>
  <c r="J448" i="5"/>
  <c r="M448" i="5"/>
  <c r="N448" i="5"/>
  <c r="I449" i="5"/>
  <c r="J449" i="5"/>
  <c r="M449" i="5"/>
  <c r="N449" i="5"/>
  <c r="I450" i="5"/>
  <c r="J450" i="5"/>
  <c r="M450" i="5"/>
  <c r="N450" i="5"/>
  <c r="O448" i="5"/>
  <c r="P448" i="5"/>
  <c r="Q448" i="5"/>
  <c r="K746" i="9"/>
  <c r="L746" i="9"/>
  <c r="J746" i="9"/>
  <c r="I746" i="9"/>
  <c r="A746" i="9"/>
  <c r="X745" i="9"/>
  <c r="V745" i="9"/>
  <c r="W745" i="9"/>
  <c r="U745" i="9"/>
  <c r="T745" i="9"/>
  <c r="R745" i="9"/>
  <c r="S745" i="9"/>
  <c r="Q745" i="9"/>
  <c r="N745" i="9"/>
  <c r="P745" i="9"/>
  <c r="O745" i="9"/>
  <c r="M745" i="9"/>
  <c r="I445" i="5"/>
  <c r="J445" i="5"/>
  <c r="M445" i="5"/>
  <c r="N445" i="5"/>
  <c r="I446" i="5"/>
  <c r="J446" i="5"/>
  <c r="M446" i="5"/>
  <c r="N446" i="5"/>
  <c r="I447" i="5"/>
  <c r="J447" i="5"/>
  <c r="M447" i="5"/>
  <c r="N447" i="5"/>
  <c r="O445" i="5"/>
  <c r="P445" i="5"/>
  <c r="Q445" i="5"/>
  <c r="K745" i="9"/>
  <c r="L745" i="9"/>
  <c r="A745" i="9"/>
  <c r="X744" i="9"/>
  <c r="V744" i="9"/>
  <c r="W744" i="9"/>
  <c r="U744" i="9"/>
  <c r="T744" i="9"/>
  <c r="R744" i="9"/>
  <c r="S744" i="9"/>
  <c r="Q744" i="9"/>
  <c r="N744" i="9"/>
  <c r="P744" i="9"/>
  <c r="O744" i="9"/>
  <c r="M744" i="9"/>
  <c r="I442" i="5"/>
  <c r="J442" i="5"/>
  <c r="M442" i="5"/>
  <c r="N442" i="5"/>
  <c r="I443" i="5"/>
  <c r="J443" i="5"/>
  <c r="M443" i="5"/>
  <c r="N443" i="5"/>
  <c r="I444" i="5"/>
  <c r="J444" i="5"/>
  <c r="M444" i="5"/>
  <c r="N444" i="5"/>
  <c r="O442" i="5"/>
  <c r="P442" i="5"/>
  <c r="Q442" i="5"/>
  <c r="K744" i="9"/>
  <c r="L744" i="9"/>
  <c r="H741" i="9"/>
  <c r="H742" i="9"/>
  <c r="H743" i="9"/>
  <c r="H744" i="9"/>
  <c r="I741" i="9"/>
  <c r="J741" i="9"/>
  <c r="J744" i="9"/>
  <c r="I744" i="9"/>
  <c r="A744" i="9"/>
  <c r="X743" i="9"/>
  <c r="V743" i="9"/>
  <c r="W743" i="9"/>
  <c r="U743" i="9"/>
  <c r="T743" i="9"/>
  <c r="R743" i="9"/>
  <c r="S743" i="9"/>
  <c r="Q743" i="9"/>
  <c r="N743" i="9"/>
  <c r="P743" i="9"/>
  <c r="O743" i="9"/>
  <c r="M743" i="9"/>
  <c r="I439" i="5"/>
  <c r="J439" i="5"/>
  <c r="M439" i="5"/>
  <c r="N439" i="5"/>
  <c r="I440" i="5"/>
  <c r="J440" i="5"/>
  <c r="M440" i="5"/>
  <c r="N440" i="5"/>
  <c r="I441" i="5"/>
  <c r="J441" i="5"/>
  <c r="M441" i="5"/>
  <c r="N441" i="5"/>
  <c r="O439" i="5"/>
  <c r="P439" i="5"/>
  <c r="Q439" i="5"/>
  <c r="K743" i="9"/>
  <c r="L743" i="9"/>
  <c r="J743" i="9"/>
  <c r="I743" i="9"/>
  <c r="A743" i="9"/>
  <c r="X742" i="9"/>
  <c r="V742" i="9"/>
  <c r="W742" i="9"/>
  <c r="U742" i="9"/>
  <c r="T742" i="9"/>
  <c r="R742" i="9"/>
  <c r="S742" i="9"/>
  <c r="Q742" i="9"/>
  <c r="N742" i="9"/>
  <c r="P742" i="9"/>
  <c r="O742" i="9"/>
  <c r="M742" i="9"/>
  <c r="I436" i="5"/>
  <c r="J436" i="5"/>
  <c r="M436" i="5"/>
  <c r="N436" i="5"/>
  <c r="I437" i="5"/>
  <c r="J437" i="5"/>
  <c r="M437" i="5"/>
  <c r="N437" i="5"/>
  <c r="I438" i="5"/>
  <c r="J438" i="5"/>
  <c r="M438" i="5"/>
  <c r="N438" i="5"/>
  <c r="O436" i="5"/>
  <c r="P436" i="5"/>
  <c r="Q436" i="5"/>
  <c r="K742" i="9"/>
  <c r="L742" i="9"/>
  <c r="J742" i="9"/>
  <c r="I742" i="9"/>
  <c r="A742" i="9"/>
  <c r="X741" i="9"/>
  <c r="V741" i="9"/>
  <c r="W741" i="9"/>
  <c r="U741" i="9"/>
  <c r="T741" i="9"/>
  <c r="R741" i="9"/>
  <c r="S741" i="9"/>
  <c r="Q741" i="9"/>
  <c r="N741" i="9"/>
  <c r="P741" i="9"/>
  <c r="O741" i="9"/>
  <c r="M741" i="9"/>
  <c r="I433" i="5"/>
  <c r="J433" i="5"/>
  <c r="M433" i="5"/>
  <c r="N433" i="5"/>
  <c r="I434" i="5"/>
  <c r="J434" i="5"/>
  <c r="M434" i="5"/>
  <c r="N434" i="5"/>
  <c r="I435" i="5"/>
  <c r="J435" i="5"/>
  <c r="M435" i="5"/>
  <c r="N435" i="5"/>
  <c r="O433" i="5"/>
  <c r="P433" i="5"/>
  <c r="Q433" i="5"/>
  <c r="K741" i="9"/>
  <c r="L741" i="9"/>
  <c r="A741" i="9"/>
  <c r="X740" i="9"/>
  <c r="V740" i="9"/>
  <c r="W740" i="9"/>
  <c r="U740" i="9"/>
  <c r="T740" i="9"/>
  <c r="R740" i="9"/>
  <c r="S740" i="9"/>
  <c r="Q740" i="9"/>
  <c r="N740" i="9"/>
  <c r="P740" i="9"/>
  <c r="O740" i="9"/>
  <c r="M740" i="9"/>
  <c r="I430" i="5"/>
  <c r="J430" i="5"/>
  <c r="M430" i="5"/>
  <c r="N430" i="5"/>
  <c r="I431" i="5"/>
  <c r="J431" i="5"/>
  <c r="M431" i="5"/>
  <c r="N431" i="5"/>
  <c r="I432" i="5"/>
  <c r="J432" i="5"/>
  <c r="M432" i="5"/>
  <c r="N432" i="5"/>
  <c r="O430" i="5"/>
  <c r="P430" i="5"/>
  <c r="Q430" i="5"/>
  <c r="K740" i="9"/>
  <c r="L740" i="9"/>
  <c r="H737" i="9"/>
  <c r="H738" i="9"/>
  <c r="H739" i="9"/>
  <c r="H740" i="9"/>
  <c r="I737" i="9"/>
  <c r="J737" i="9"/>
  <c r="J740" i="9"/>
  <c r="I740" i="9"/>
  <c r="A740" i="9"/>
  <c r="X739" i="9"/>
  <c r="V739" i="9"/>
  <c r="W739" i="9"/>
  <c r="U739" i="9"/>
  <c r="T739" i="9"/>
  <c r="R739" i="9"/>
  <c r="S739" i="9"/>
  <c r="Q739" i="9"/>
  <c r="N739" i="9"/>
  <c r="P739" i="9"/>
  <c r="O739" i="9"/>
  <c r="M739" i="9"/>
  <c r="I427" i="5"/>
  <c r="J427" i="5"/>
  <c r="M427" i="5"/>
  <c r="N427" i="5"/>
  <c r="I428" i="5"/>
  <c r="J428" i="5"/>
  <c r="M428" i="5"/>
  <c r="N428" i="5"/>
  <c r="I429" i="5"/>
  <c r="J429" i="5"/>
  <c r="M429" i="5"/>
  <c r="N429" i="5"/>
  <c r="O427" i="5"/>
  <c r="P427" i="5"/>
  <c r="Q427" i="5"/>
  <c r="K739" i="9"/>
  <c r="L739" i="9"/>
  <c r="J739" i="9"/>
  <c r="I739" i="9"/>
  <c r="A739" i="9"/>
  <c r="X738" i="9"/>
  <c r="V738" i="9"/>
  <c r="W738" i="9"/>
  <c r="U738" i="9"/>
  <c r="T738" i="9"/>
  <c r="R738" i="9"/>
  <c r="S738" i="9"/>
  <c r="Q738" i="9"/>
  <c r="N738" i="9"/>
  <c r="P738" i="9"/>
  <c r="O738" i="9"/>
  <c r="M738" i="9"/>
  <c r="I424" i="5"/>
  <c r="J424" i="5"/>
  <c r="M424" i="5"/>
  <c r="N424" i="5"/>
  <c r="I425" i="5"/>
  <c r="J425" i="5"/>
  <c r="M425" i="5"/>
  <c r="N425" i="5"/>
  <c r="I426" i="5"/>
  <c r="J426" i="5"/>
  <c r="M426" i="5"/>
  <c r="N426" i="5"/>
  <c r="O424" i="5"/>
  <c r="P424" i="5"/>
  <c r="Q424" i="5"/>
  <c r="K738" i="9"/>
  <c r="L738" i="9"/>
  <c r="J738" i="9"/>
  <c r="I738" i="9"/>
  <c r="A738" i="9"/>
  <c r="X737" i="9"/>
  <c r="V737" i="9"/>
  <c r="W737" i="9"/>
  <c r="U737" i="9"/>
  <c r="T737" i="9"/>
  <c r="R737" i="9"/>
  <c r="S737" i="9"/>
  <c r="Q737" i="9"/>
  <c r="N737" i="9"/>
  <c r="P737" i="9"/>
  <c r="O737" i="9"/>
  <c r="M737" i="9"/>
  <c r="I421" i="5"/>
  <c r="J421" i="5"/>
  <c r="M421" i="5"/>
  <c r="N421" i="5"/>
  <c r="I422" i="5"/>
  <c r="J422" i="5"/>
  <c r="M422" i="5"/>
  <c r="N422" i="5"/>
  <c r="I423" i="5"/>
  <c r="J423" i="5"/>
  <c r="M423" i="5"/>
  <c r="N423" i="5"/>
  <c r="O421" i="5"/>
  <c r="P421" i="5"/>
  <c r="Q421" i="5"/>
  <c r="K737" i="9"/>
  <c r="L737" i="9"/>
  <c r="A737" i="9"/>
  <c r="X736" i="9"/>
  <c r="V736" i="9"/>
  <c r="W736" i="9"/>
  <c r="U736" i="9"/>
  <c r="T736" i="9"/>
  <c r="R736" i="9"/>
  <c r="S736" i="9"/>
  <c r="Q736" i="9"/>
  <c r="N736" i="9"/>
  <c r="P736" i="9"/>
  <c r="O736" i="9"/>
  <c r="M736" i="9"/>
  <c r="I478" i="5"/>
  <c r="J478" i="5"/>
  <c r="M478" i="5"/>
  <c r="N478" i="5"/>
  <c r="I479" i="5"/>
  <c r="J479" i="5"/>
  <c r="M479" i="5"/>
  <c r="N479" i="5"/>
  <c r="I480" i="5"/>
  <c r="J480" i="5"/>
  <c r="M480" i="5"/>
  <c r="N480" i="5"/>
  <c r="O478" i="5"/>
  <c r="P478" i="5"/>
  <c r="Q478" i="5"/>
  <c r="K736" i="9"/>
  <c r="L736" i="9"/>
  <c r="H733" i="9"/>
  <c r="H734" i="9"/>
  <c r="H735" i="9"/>
  <c r="H736" i="9"/>
  <c r="I733" i="9"/>
  <c r="J733" i="9"/>
  <c r="J736" i="9"/>
  <c r="I736" i="9"/>
  <c r="A736" i="9"/>
  <c r="X735" i="9"/>
  <c r="V735" i="9"/>
  <c r="W735" i="9"/>
  <c r="U735" i="9"/>
  <c r="T735" i="9"/>
  <c r="R735" i="9"/>
  <c r="S735" i="9"/>
  <c r="Q735" i="9"/>
  <c r="N735" i="9"/>
  <c r="P735" i="9"/>
  <c r="O735" i="9"/>
  <c r="M735" i="9"/>
  <c r="I475" i="5"/>
  <c r="J475" i="5"/>
  <c r="M475" i="5"/>
  <c r="N475" i="5"/>
  <c r="I476" i="5"/>
  <c r="J476" i="5"/>
  <c r="M476" i="5"/>
  <c r="N476" i="5"/>
  <c r="I477" i="5"/>
  <c r="J477" i="5"/>
  <c r="M477" i="5"/>
  <c r="N477" i="5"/>
  <c r="O475" i="5"/>
  <c r="P475" i="5"/>
  <c r="Q475" i="5"/>
  <c r="K735" i="9"/>
  <c r="L735" i="9"/>
  <c r="J735" i="9"/>
  <c r="I735" i="9"/>
  <c r="A735" i="9"/>
  <c r="X734" i="9"/>
  <c r="V734" i="9"/>
  <c r="W734" i="9"/>
  <c r="U734" i="9"/>
  <c r="T734" i="9"/>
  <c r="R734" i="9"/>
  <c r="S734" i="9"/>
  <c r="Q734" i="9"/>
  <c r="N734" i="9"/>
  <c r="P734" i="9"/>
  <c r="O734" i="9"/>
  <c r="M734" i="9"/>
  <c r="I472" i="5"/>
  <c r="J472" i="5"/>
  <c r="M472" i="5"/>
  <c r="N472" i="5"/>
  <c r="I473" i="5"/>
  <c r="J473" i="5"/>
  <c r="M473" i="5"/>
  <c r="N473" i="5"/>
  <c r="I474" i="5"/>
  <c r="J474" i="5"/>
  <c r="M474" i="5"/>
  <c r="N474" i="5"/>
  <c r="O472" i="5"/>
  <c r="P472" i="5"/>
  <c r="Q472" i="5"/>
  <c r="K734" i="9"/>
  <c r="L734" i="9"/>
  <c r="J734" i="9"/>
  <c r="I734" i="9"/>
  <c r="A734" i="9"/>
  <c r="X733" i="9"/>
  <c r="V733" i="9"/>
  <c r="W733" i="9"/>
  <c r="U733" i="9"/>
  <c r="T733" i="9"/>
  <c r="R733" i="9"/>
  <c r="S733" i="9"/>
  <c r="Q733" i="9"/>
  <c r="N733" i="9"/>
  <c r="P733" i="9"/>
  <c r="O733" i="9"/>
  <c r="M733" i="9"/>
  <c r="I469" i="5"/>
  <c r="J469" i="5"/>
  <c r="M469" i="5"/>
  <c r="N469" i="5"/>
  <c r="I470" i="5"/>
  <c r="J470" i="5"/>
  <c r="M470" i="5"/>
  <c r="N470" i="5"/>
  <c r="I471" i="5"/>
  <c r="J471" i="5"/>
  <c r="M471" i="5"/>
  <c r="N471" i="5"/>
  <c r="O469" i="5"/>
  <c r="P469" i="5"/>
  <c r="Q469" i="5"/>
  <c r="K733" i="9"/>
  <c r="L733" i="9"/>
  <c r="A733" i="9"/>
  <c r="X732" i="9"/>
  <c r="V732" i="9"/>
  <c r="W732" i="9"/>
  <c r="U732" i="9"/>
  <c r="T732" i="9"/>
  <c r="R732" i="9"/>
  <c r="S732" i="9"/>
  <c r="Q732" i="9"/>
  <c r="N732" i="9"/>
  <c r="P732" i="9"/>
  <c r="O732" i="9"/>
  <c r="M732" i="9"/>
  <c r="I466" i="5"/>
  <c r="J466" i="5"/>
  <c r="M466" i="5"/>
  <c r="N466" i="5"/>
  <c r="I467" i="5"/>
  <c r="J467" i="5"/>
  <c r="M467" i="5"/>
  <c r="N467" i="5"/>
  <c r="I468" i="5"/>
  <c r="J468" i="5"/>
  <c r="M468" i="5"/>
  <c r="N468" i="5"/>
  <c r="O466" i="5"/>
  <c r="P466" i="5"/>
  <c r="Q466" i="5"/>
  <c r="K732" i="9"/>
  <c r="L732" i="9"/>
  <c r="H729" i="9"/>
  <c r="H730" i="9"/>
  <c r="H731" i="9"/>
  <c r="H732" i="9"/>
  <c r="I729" i="9"/>
  <c r="J729" i="9"/>
  <c r="J732" i="9"/>
  <c r="I732" i="9"/>
  <c r="A732" i="9"/>
  <c r="X731" i="9"/>
  <c r="V731" i="9"/>
  <c r="W731" i="9"/>
  <c r="U731" i="9"/>
  <c r="T731" i="9"/>
  <c r="R731" i="9"/>
  <c r="S731" i="9"/>
  <c r="Q731" i="9"/>
  <c r="N731" i="9"/>
  <c r="P731" i="9"/>
  <c r="O731" i="9"/>
  <c r="M731" i="9"/>
  <c r="I463" i="5"/>
  <c r="J463" i="5"/>
  <c r="M463" i="5"/>
  <c r="N463" i="5"/>
  <c r="I464" i="5"/>
  <c r="J464" i="5"/>
  <c r="M464" i="5"/>
  <c r="N464" i="5"/>
  <c r="I465" i="5"/>
  <c r="J465" i="5"/>
  <c r="M465" i="5"/>
  <c r="N465" i="5"/>
  <c r="O463" i="5"/>
  <c r="P463" i="5"/>
  <c r="Q463" i="5"/>
  <c r="K731" i="9"/>
  <c r="L731" i="9"/>
  <c r="J731" i="9"/>
  <c r="I731" i="9"/>
  <c r="A731" i="9"/>
  <c r="X730" i="9"/>
  <c r="V730" i="9"/>
  <c r="W730" i="9"/>
  <c r="U730" i="9"/>
  <c r="T730" i="9"/>
  <c r="R730" i="9"/>
  <c r="S730" i="9"/>
  <c r="Q730" i="9"/>
  <c r="N730" i="9"/>
  <c r="P730" i="9"/>
  <c r="O730" i="9"/>
  <c r="M730" i="9"/>
  <c r="I460" i="5"/>
  <c r="J460" i="5"/>
  <c r="M460" i="5"/>
  <c r="N460" i="5"/>
  <c r="I461" i="5"/>
  <c r="J461" i="5"/>
  <c r="M461" i="5"/>
  <c r="N461" i="5"/>
  <c r="I462" i="5"/>
  <c r="J462" i="5"/>
  <c r="M462" i="5"/>
  <c r="N462" i="5"/>
  <c r="O460" i="5"/>
  <c r="P460" i="5"/>
  <c r="Q460" i="5"/>
  <c r="K730" i="9"/>
  <c r="L730" i="9"/>
  <c r="J730" i="9"/>
  <c r="I730" i="9"/>
  <c r="A730" i="9"/>
  <c r="X729" i="9"/>
  <c r="V729" i="9"/>
  <c r="W729" i="9"/>
  <c r="U729" i="9"/>
  <c r="T729" i="9"/>
  <c r="R729" i="9"/>
  <c r="S729" i="9"/>
  <c r="Q729" i="9"/>
  <c r="N729" i="9"/>
  <c r="P729" i="9"/>
  <c r="O729" i="9"/>
  <c r="M729" i="9"/>
  <c r="I457" i="5"/>
  <c r="J457" i="5"/>
  <c r="M457" i="5"/>
  <c r="N457" i="5"/>
  <c r="I458" i="5"/>
  <c r="J458" i="5"/>
  <c r="M458" i="5"/>
  <c r="N458" i="5"/>
  <c r="I459" i="5"/>
  <c r="J459" i="5"/>
  <c r="M459" i="5"/>
  <c r="N459" i="5"/>
  <c r="O457" i="5"/>
  <c r="P457" i="5"/>
  <c r="Q457" i="5"/>
  <c r="K729" i="9"/>
  <c r="L729" i="9"/>
  <c r="A729" i="9"/>
  <c r="X728" i="9"/>
  <c r="V728" i="9"/>
  <c r="W728" i="9"/>
  <c r="U728" i="9"/>
  <c r="T728" i="9"/>
  <c r="R728" i="9"/>
  <c r="S728" i="9"/>
  <c r="Q728" i="9"/>
  <c r="N728" i="9"/>
  <c r="P728" i="9"/>
  <c r="O728" i="9"/>
  <c r="M728" i="9"/>
  <c r="I454" i="5"/>
  <c r="J454" i="5"/>
  <c r="M454" i="5"/>
  <c r="N454" i="5"/>
  <c r="I455" i="5"/>
  <c r="J455" i="5"/>
  <c r="M455" i="5"/>
  <c r="N455" i="5"/>
  <c r="I456" i="5"/>
  <c r="J456" i="5"/>
  <c r="M456" i="5"/>
  <c r="N456" i="5"/>
  <c r="O454" i="5"/>
  <c r="P454" i="5"/>
  <c r="Q454" i="5"/>
  <c r="K728" i="9"/>
  <c r="L728" i="9"/>
  <c r="H725" i="9"/>
  <c r="H726" i="9"/>
  <c r="H727" i="9"/>
  <c r="H728" i="9"/>
  <c r="I725" i="9"/>
  <c r="J725" i="9"/>
  <c r="J728" i="9"/>
  <c r="I728" i="9"/>
  <c r="A728" i="9"/>
  <c r="X727" i="9"/>
  <c r="V727" i="9"/>
  <c r="W727" i="9"/>
  <c r="U727" i="9"/>
  <c r="T727" i="9"/>
  <c r="R727" i="9"/>
  <c r="S727" i="9"/>
  <c r="Q727" i="9"/>
  <c r="N727" i="9"/>
  <c r="P727" i="9"/>
  <c r="O727" i="9"/>
  <c r="M727" i="9"/>
  <c r="I451" i="5"/>
  <c r="J451" i="5"/>
  <c r="M451" i="5"/>
  <c r="N451" i="5"/>
  <c r="I452" i="5"/>
  <c r="J452" i="5"/>
  <c r="M452" i="5"/>
  <c r="N452" i="5"/>
  <c r="I453" i="5"/>
  <c r="J453" i="5"/>
  <c r="M453" i="5"/>
  <c r="N453" i="5"/>
  <c r="O451" i="5"/>
  <c r="P451" i="5"/>
  <c r="Q451" i="5"/>
  <c r="K727" i="9"/>
  <c r="L727" i="9"/>
  <c r="J727" i="9"/>
  <c r="I727" i="9"/>
  <c r="A727" i="9"/>
  <c r="X726" i="9"/>
  <c r="V726" i="9"/>
  <c r="W726" i="9"/>
  <c r="U726" i="9"/>
  <c r="T726" i="9"/>
  <c r="R726" i="9"/>
  <c r="S726" i="9"/>
  <c r="Q726" i="9"/>
  <c r="N726" i="9"/>
  <c r="P726" i="9"/>
  <c r="O726" i="9"/>
  <c r="M726" i="9"/>
  <c r="I403" i="5"/>
  <c r="J403" i="5"/>
  <c r="M403" i="5"/>
  <c r="N403" i="5"/>
  <c r="I404" i="5"/>
  <c r="J404" i="5"/>
  <c r="M404" i="5"/>
  <c r="N404" i="5"/>
  <c r="I405" i="5"/>
  <c r="J405" i="5"/>
  <c r="M405" i="5"/>
  <c r="N405" i="5"/>
  <c r="O403" i="5"/>
  <c r="P403" i="5"/>
  <c r="Q403" i="5"/>
  <c r="K726" i="9"/>
  <c r="L726" i="9"/>
  <c r="J726" i="9"/>
  <c r="I726" i="9"/>
  <c r="A726" i="9"/>
  <c r="X725" i="9"/>
  <c r="V725" i="9"/>
  <c r="W725" i="9"/>
  <c r="U725" i="9"/>
  <c r="T725" i="9"/>
  <c r="R725" i="9"/>
  <c r="S725" i="9"/>
  <c r="Q725" i="9"/>
  <c r="N725" i="9"/>
  <c r="P725" i="9"/>
  <c r="O725" i="9"/>
  <c r="M725" i="9"/>
  <c r="I400" i="5"/>
  <c r="J400" i="5"/>
  <c r="M400" i="5"/>
  <c r="N400" i="5"/>
  <c r="I401" i="5"/>
  <c r="J401" i="5"/>
  <c r="M401" i="5"/>
  <c r="N401" i="5"/>
  <c r="I402" i="5"/>
  <c r="J402" i="5"/>
  <c r="M402" i="5"/>
  <c r="N402" i="5"/>
  <c r="O400" i="5"/>
  <c r="P400" i="5"/>
  <c r="Q400" i="5"/>
  <c r="K725" i="9"/>
  <c r="L725" i="9"/>
  <c r="A725" i="9"/>
  <c r="X724" i="9"/>
  <c r="V724" i="9"/>
  <c r="W724" i="9"/>
  <c r="U724" i="9"/>
  <c r="T724" i="9"/>
  <c r="R724" i="9"/>
  <c r="S724" i="9"/>
  <c r="Q724" i="9"/>
  <c r="N724" i="9"/>
  <c r="P724" i="9"/>
  <c r="O724" i="9"/>
  <c r="M724" i="9"/>
  <c r="I397" i="5"/>
  <c r="J397" i="5"/>
  <c r="M397" i="5"/>
  <c r="N397" i="5"/>
  <c r="I398" i="5"/>
  <c r="J398" i="5"/>
  <c r="M398" i="5"/>
  <c r="N398" i="5"/>
  <c r="I399" i="5"/>
  <c r="J399" i="5"/>
  <c r="M399" i="5"/>
  <c r="N399" i="5"/>
  <c r="O397" i="5"/>
  <c r="P397" i="5"/>
  <c r="Q397" i="5"/>
  <c r="K724" i="9"/>
  <c r="L724" i="9"/>
  <c r="H721" i="9"/>
  <c r="H722" i="9"/>
  <c r="H723" i="9"/>
  <c r="H724" i="9"/>
  <c r="I721" i="9"/>
  <c r="J721" i="9"/>
  <c r="J724" i="9"/>
  <c r="I724" i="9"/>
  <c r="A724" i="9"/>
  <c r="X723" i="9"/>
  <c r="V723" i="9"/>
  <c r="W723" i="9"/>
  <c r="U723" i="9"/>
  <c r="T723" i="9"/>
  <c r="R723" i="9"/>
  <c r="S723" i="9"/>
  <c r="Q723" i="9"/>
  <c r="N723" i="9"/>
  <c r="P723" i="9"/>
  <c r="O723" i="9"/>
  <c r="M723" i="9"/>
  <c r="I394" i="5"/>
  <c r="J394" i="5"/>
  <c r="M394" i="5"/>
  <c r="N394" i="5"/>
  <c r="I395" i="5"/>
  <c r="J395" i="5"/>
  <c r="M395" i="5"/>
  <c r="N395" i="5"/>
  <c r="I396" i="5"/>
  <c r="J396" i="5"/>
  <c r="M396" i="5"/>
  <c r="N396" i="5"/>
  <c r="O394" i="5"/>
  <c r="P394" i="5"/>
  <c r="Q394" i="5"/>
  <c r="K723" i="9"/>
  <c r="L723" i="9"/>
  <c r="J723" i="9"/>
  <c r="I723" i="9"/>
  <c r="A723" i="9"/>
  <c r="X722" i="9"/>
  <c r="V722" i="9"/>
  <c r="W722" i="9"/>
  <c r="U722" i="9"/>
  <c r="T722" i="9"/>
  <c r="R722" i="9"/>
  <c r="S722" i="9"/>
  <c r="Q722" i="9"/>
  <c r="N722" i="9"/>
  <c r="P722" i="9"/>
  <c r="O722" i="9"/>
  <c r="M722" i="9"/>
  <c r="I391" i="5"/>
  <c r="J391" i="5"/>
  <c r="M391" i="5"/>
  <c r="N391" i="5"/>
  <c r="I392" i="5"/>
  <c r="J392" i="5"/>
  <c r="M392" i="5"/>
  <c r="N392" i="5"/>
  <c r="I393" i="5"/>
  <c r="J393" i="5"/>
  <c r="M393" i="5"/>
  <c r="N393" i="5"/>
  <c r="O391" i="5"/>
  <c r="P391" i="5"/>
  <c r="Q391" i="5"/>
  <c r="K722" i="9"/>
  <c r="L722" i="9"/>
  <c r="J722" i="9"/>
  <c r="I722" i="9"/>
  <c r="A722" i="9"/>
  <c r="X721" i="9"/>
  <c r="V721" i="9"/>
  <c r="W721" i="9"/>
  <c r="U721" i="9"/>
  <c r="T721" i="9"/>
  <c r="R721" i="9"/>
  <c r="S721" i="9"/>
  <c r="Q721" i="9"/>
  <c r="N721" i="9"/>
  <c r="P721" i="9"/>
  <c r="O721" i="9"/>
  <c r="M721" i="9"/>
  <c r="I388" i="5"/>
  <c r="J388" i="5"/>
  <c r="M388" i="5"/>
  <c r="N388" i="5"/>
  <c r="I389" i="5"/>
  <c r="J389" i="5"/>
  <c r="M389" i="5"/>
  <c r="N389" i="5"/>
  <c r="I390" i="5"/>
  <c r="J390" i="5"/>
  <c r="M390" i="5"/>
  <c r="N390" i="5"/>
  <c r="O388" i="5"/>
  <c r="P388" i="5"/>
  <c r="Q388" i="5"/>
  <c r="K721" i="9"/>
  <c r="L721" i="9"/>
  <c r="A721" i="9"/>
  <c r="X720" i="9"/>
  <c r="V720" i="9"/>
  <c r="W720" i="9"/>
  <c r="U720" i="9"/>
  <c r="T720" i="9"/>
  <c r="R720" i="9"/>
  <c r="S720" i="9"/>
  <c r="Q720" i="9"/>
  <c r="N720" i="9"/>
  <c r="P720" i="9"/>
  <c r="O720" i="9"/>
  <c r="M720" i="9"/>
  <c r="I385" i="5"/>
  <c r="J385" i="5"/>
  <c r="M385" i="5"/>
  <c r="N385" i="5"/>
  <c r="I386" i="5"/>
  <c r="J386" i="5"/>
  <c r="M386" i="5"/>
  <c r="N386" i="5"/>
  <c r="I387" i="5"/>
  <c r="J387" i="5"/>
  <c r="M387" i="5"/>
  <c r="N387" i="5"/>
  <c r="O385" i="5"/>
  <c r="P385" i="5"/>
  <c r="Q385" i="5"/>
  <c r="K720" i="9"/>
  <c r="L720" i="9"/>
  <c r="H717" i="9"/>
  <c r="H718" i="9"/>
  <c r="H719" i="9"/>
  <c r="H720" i="9"/>
  <c r="I717" i="9"/>
  <c r="J717" i="9"/>
  <c r="J720" i="9"/>
  <c r="I720" i="9"/>
  <c r="A720" i="9"/>
  <c r="X719" i="9"/>
  <c r="V719" i="9"/>
  <c r="W719" i="9"/>
  <c r="U719" i="9"/>
  <c r="T719" i="9"/>
  <c r="R719" i="9"/>
  <c r="S719" i="9"/>
  <c r="Q719" i="9"/>
  <c r="N719" i="9"/>
  <c r="P719" i="9"/>
  <c r="O719" i="9"/>
  <c r="M719" i="9"/>
  <c r="I382" i="5"/>
  <c r="J382" i="5"/>
  <c r="M382" i="5"/>
  <c r="N382" i="5"/>
  <c r="I383" i="5"/>
  <c r="J383" i="5"/>
  <c r="M383" i="5"/>
  <c r="N383" i="5"/>
  <c r="I384" i="5"/>
  <c r="J384" i="5"/>
  <c r="M384" i="5"/>
  <c r="N384" i="5"/>
  <c r="O382" i="5"/>
  <c r="P382" i="5"/>
  <c r="Q382" i="5"/>
  <c r="K719" i="9"/>
  <c r="L719" i="9"/>
  <c r="J719" i="9"/>
  <c r="I719" i="9"/>
  <c r="A719" i="9"/>
  <c r="X718" i="9"/>
  <c r="V718" i="9"/>
  <c r="W718" i="9"/>
  <c r="U718" i="9"/>
  <c r="T718" i="9"/>
  <c r="R718" i="9"/>
  <c r="S718" i="9"/>
  <c r="Q718" i="9"/>
  <c r="N718" i="9"/>
  <c r="P718" i="9"/>
  <c r="O718" i="9"/>
  <c r="M718" i="9"/>
  <c r="I379" i="5"/>
  <c r="J379" i="5"/>
  <c r="M379" i="5"/>
  <c r="N379" i="5"/>
  <c r="I380" i="5"/>
  <c r="J380" i="5"/>
  <c r="M380" i="5"/>
  <c r="N380" i="5"/>
  <c r="I381" i="5"/>
  <c r="J381" i="5"/>
  <c r="M381" i="5"/>
  <c r="N381" i="5"/>
  <c r="O379" i="5"/>
  <c r="P379" i="5"/>
  <c r="Q379" i="5"/>
  <c r="K718" i="9"/>
  <c r="L718" i="9"/>
  <c r="J718" i="9"/>
  <c r="I718" i="9"/>
  <c r="A718" i="9"/>
  <c r="X717" i="9"/>
  <c r="V717" i="9"/>
  <c r="W717" i="9"/>
  <c r="U717" i="9"/>
  <c r="T717" i="9"/>
  <c r="R717" i="9"/>
  <c r="S717" i="9"/>
  <c r="Q717" i="9"/>
  <c r="N717" i="9"/>
  <c r="P717" i="9"/>
  <c r="O717" i="9"/>
  <c r="M717" i="9"/>
  <c r="I376" i="5"/>
  <c r="J376" i="5"/>
  <c r="M376" i="5"/>
  <c r="N376" i="5"/>
  <c r="I377" i="5"/>
  <c r="J377" i="5"/>
  <c r="M377" i="5"/>
  <c r="N377" i="5"/>
  <c r="I378" i="5"/>
  <c r="J378" i="5"/>
  <c r="M378" i="5"/>
  <c r="N378" i="5"/>
  <c r="O376" i="5"/>
  <c r="P376" i="5"/>
  <c r="Q376" i="5"/>
  <c r="K717" i="9"/>
  <c r="L717" i="9"/>
  <c r="A717" i="9"/>
  <c r="X716" i="9"/>
  <c r="V716" i="9"/>
  <c r="W716" i="9"/>
  <c r="U716" i="9"/>
  <c r="T716" i="9"/>
  <c r="R716" i="9"/>
  <c r="S716" i="9"/>
  <c r="Q716" i="9"/>
  <c r="N716" i="9"/>
  <c r="P716" i="9"/>
  <c r="O716" i="9"/>
  <c r="M716" i="9"/>
  <c r="I373" i="5"/>
  <c r="J373" i="5"/>
  <c r="M373" i="5"/>
  <c r="N373" i="5"/>
  <c r="I374" i="5"/>
  <c r="J374" i="5"/>
  <c r="M374" i="5"/>
  <c r="N374" i="5"/>
  <c r="I375" i="5"/>
  <c r="J375" i="5"/>
  <c r="M375" i="5"/>
  <c r="N375" i="5"/>
  <c r="O373" i="5"/>
  <c r="P373" i="5"/>
  <c r="Q373" i="5"/>
  <c r="K716" i="9"/>
  <c r="L716" i="9"/>
  <c r="H713" i="9"/>
  <c r="H714" i="9"/>
  <c r="H715" i="9"/>
  <c r="H716" i="9"/>
  <c r="I713" i="9"/>
  <c r="J713" i="9"/>
  <c r="J716" i="9"/>
  <c r="I716" i="9"/>
  <c r="A716" i="9"/>
  <c r="X715" i="9"/>
  <c r="V715" i="9"/>
  <c r="W715" i="9"/>
  <c r="U715" i="9"/>
  <c r="T715" i="9"/>
  <c r="R715" i="9"/>
  <c r="S715" i="9"/>
  <c r="Q715" i="9"/>
  <c r="N715" i="9"/>
  <c r="P715" i="9"/>
  <c r="O715" i="9"/>
  <c r="M715" i="9"/>
  <c r="I370" i="5"/>
  <c r="J370" i="5"/>
  <c r="M370" i="5"/>
  <c r="N370" i="5"/>
  <c r="I371" i="5"/>
  <c r="J371" i="5"/>
  <c r="M371" i="5"/>
  <c r="N371" i="5"/>
  <c r="I372" i="5"/>
  <c r="J372" i="5"/>
  <c r="M372" i="5"/>
  <c r="N372" i="5"/>
  <c r="O370" i="5"/>
  <c r="P370" i="5"/>
  <c r="Q370" i="5"/>
  <c r="K715" i="9"/>
  <c r="L715" i="9"/>
  <c r="J715" i="9"/>
  <c r="I715" i="9"/>
  <c r="A715" i="9"/>
  <c r="X714" i="9"/>
  <c r="V714" i="9"/>
  <c r="W714" i="9"/>
  <c r="U714" i="9"/>
  <c r="T714" i="9"/>
  <c r="R714" i="9"/>
  <c r="S714" i="9"/>
  <c r="Q714" i="9"/>
  <c r="N714" i="9"/>
  <c r="P714" i="9"/>
  <c r="O714" i="9"/>
  <c r="M714" i="9"/>
  <c r="I367" i="5"/>
  <c r="J367" i="5"/>
  <c r="M367" i="5"/>
  <c r="N367" i="5"/>
  <c r="I368" i="5"/>
  <c r="J368" i="5"/>
  <c r="M368" i="5"/>
  <c r="N368" i="5"/>
  <c r="I369" i="5"/>
  <c r="J369" i="5"/>
  <c r="M369" i="5"/>
  <c r="N369" i="5"/>
  <c r="O367" i="5"/>
  <c r="P367" i="5"/>
  <c r="Q367" i="5"/>
  <c r="K714" i="9"/>
  <c r="L714" i="9"/>
  <c r="J714" i="9"/>
  <c r="I714" i="9"/>
  <c r="A714" i="9"/>
  <c r="X713" i="9"/>
  <c r="V713" i="9"/>
  <c r="W713" i="9"/>
  <c r="U713" i="9"/>
  <c r="T713" i="9"/>
  <c r="R713" i="9"/>
  <c r="S713" i="9"/>
  <c r="Q713" i="9"/>
  <c r="N713" i="9"/>
  <c r="P713" i="9"/>
  <c r="O713" i="9"/>
  <c r="M713" i="9"/>
  <c r="I364" i="5"/>
  <c r="J364" i="5"/>
  <c r="M364" i="5"/>
  <c r="N364" i="5"/>
  <c r="I365" i="5"/>
  <c r="J365" i="5"/>
  <c r="M365" i="5"/>
  <c r="N365" i="5"/>
  <c r="I366" i="5"/>
  <c r="J366" i="5"/>
  <c r="M366" i="5"/>
  <c r="N366" i="5"/>
  <c r="O364" i="5"/>
  <c r="P364" i="5"/>
  <c r="Q364" i="5"/>
  <c r="K713" i="9"/>
  <c r="L713" i="9"/>
  <c r="A713" i="9"/>
  <c r="X712" i="9"/>
  <c r="V712" i="9"/>
  <c r="W712" i="9"/>
  <c r="U712" i="9"/>
  <c r="T712" i="9"/>
  <c r="R712" i="9"/>
  <c r="S712" i="9"/>
  <c r="Q712" i="9"/>
  <c r="N712" i="9"/>
  <c r="P712" i="9"/>
  <c r="O712" i="9"/>
  <c r="M712" i="9"/>
  <c r="I361" i="5"/>
  <c r="J361" i="5"/>
  <c r="M361" i="5"/>
  <c r="N361" i="5"/>
  <c r="I362" i="5"/>
  <c r="J362" i="5"/>
  <c r="M362" i="5"/>
  <c r="N362" i="5"/>
  <c r="I363" i="5"/>
  <c r="J363" i="5"/>
  <c r="M363" i="5"/>
  <c r="N363" i="5"/>
  <c r="O361" i="5"/>
  <c r="P361" i="5"/>
  <c r="Q361" i="5"/>
  <c r="K712" i="9"/>
  <c r="L712" i="9"/>
  <c r="H709" i="9"/>
  <c r="H710" i="9"/>
  <c r="H711" i="9"/>
  <c r="H712" i="9"/>
  <c r="I709" i="9"/>
  <c r="J709" i="9"/>
  <c r="J712" i="9"/>
  <c r="I712" i="9"/>
  <c r="A712" i="9"/>
  <c r="X711" i="9"/>
  <c r="V711" i="9"/>
  <c r="W711" i="9"/>
  <c r="U711" i="9"/>
  <c r="T711" i="9"/>
  <c r="R711" i="9"/>
  <c r="S711" i="9"/>
  <c r="Q711" i="9"/>
  <c r="N711" i="9"/>
  <c r="P711" i="9"/>
  <c r="O711" i="9"/>
  <c r="M711" i="9"/>
  <c r="I358" i="5"/>
  <c r="J358" i="5"/>
  <c r="M358" i="5"/>
  <c r="N358" i="5"/>
  <c r="I359" i="5"/>
  <c r="J359" i="5"/>
  <c r="M359" i="5"/>
  <c r="N359" i="5"/>
  <c r="I360" i="5"/>
  <c r="J360" i="5"/>
  <c r="M360" i="5"/>
  <c r="N360" i="5"/>
  <c r="O358" i="5"/>
  <c r="Q358" i="5"/>
  <c r="K711" i="9"/>
  <c r="L711" i="9"/>
  <c r="J711" i="9"/>
  <c r="I711" i="9"/>
  <c r="A711" i="9"/>
  <c r="X710" i="9"/>
  <c r="V710" i="9"/>
  <c r="W710" i="9"/>
  <c r="U710" i="9"/>
  <c r="T710" i="9"/>
  <c r="R710" i="9"/>
  <c r="S710" i="9"/>
  <c r="Q710" i="9"/>
  <c r="N710" i="9"/>
  <c r="P710" i="9"/>
  <c r="O710" i="9"/>
  <c r="M710" i="9"/>
  <c r="I355" i="5"/>
  <c r="J355" i="5"/>
  <c r="M355" i="5"/>
  <c r="N355" i="5"/>
  <c r="I356" i="5"/>
  <c r="J356" i="5"/>
  <c r="M356" i="5"/>
  <c r="N356" i="5"/>
  <c r="I357" i="5"/>
  <c r="J357" i="5"/>
  <c r="M357" i="5"/>
  <c r="N357" i="5"/>
  <c r="O355" i="5"/>
  <c r="P355" i="5"/>
  <c r="Q355" i="5"/>
  <c r="K710" i="9"/>
  <c r="L710" i="9"/>
  <c r="J710" i="9"/>
  <c r="I710" i="9"/>
  <c r="A710" i="9"/>
  <c r="X709" i="9"/>
  <c r="V709" i="9"/>
  <c r="W709" i="9"/>
  <c r="U709" i="9"/>
  <c r="T709" i="9"/>
  <c r="R709" i="9"/>
  <c r="S709" i="9"/>
  <c r="Q709" i="9"/>
  <c r="N709" i="9"/>
  <c r="P709" i="9"/>
  <c r="O709" i="9"/>
  <c r="M709" i="9"/>
  <c r="I352" i="5"/>
  <c r="J352" i="5"/>
  <c r="M352" i="5"/>
  <c r="N352" i="5"/>
  <c r="I353" i="5"/>
  <c r="J353" i="5"/>
  <c r="M353" i="5"/>
  <c r="N353" i="5"/>
  <c r="I354" i="5"/>
  <c r="J354" i="5"/>
  <c r="M354" i="5"/>
  <c r="N354" i="5"/>
  <c r="O352" i="5"/>
  <c r="P352" i="5"/>
  <c r="Q352" i="5"/>
  <c r="K709" i="9"/>
  <c r="L709" i="9"/>
  <c r="A709" i="9"/>
  <c r="X708" i="9"/>
  <c r="V708" i="9"/>
  <c r="W708" i="9"/>
  <c r="U708" i="9"/>
  <c r="T708" i="9"/>
  <c r="R708" i="9"/>
  <c r="S708" i="9"/>
  <c r="Q708" i="9"/>
  <c r="N708" i="9"/>
  <c r="P708" i="9"/>
  <c r="O708" i="9"/>
  <c r="M708" i="9"/>
  <c r="I349" i="5"/>
  <c r="J349" i="5"/>
  <c r="M349" i="5"/>
  <c r="N349" i="5"/>
  <c r="I350" i="5"/>
  <c r="J350" i="5"/>
  <c r="M350" i="5"/>
  <c r="N350" i="5"/>
  <c r="I351" i="5"/>
  <c r="J351" i="5"/>
  <c r="M351" i="5"/>
  <c r="N351" i="5"/>
  <c r="O349" i="5"/>
  <c r="P349" i="5"/>
  <c r="Q349" i="5"/>
  <c r="K708" i="9"/>
  <c r="L708" i="9"/>
  <c r="H705" i="9"/>
  <c r="H706" i="9"/>
  <c r="H707" i="9"/>
  <c r="H708" i="9"/>
  <c r="I705" i="9"/>
  <c r="J705" i="9"/>
  <c r="J708" i="9"/>
  <c r="I708" i="9"/>
  <c r="A708" i="9"/>
  <c r="X707" i="9"/>
  <c r="V707" i="9"/>
  <c r="W707" i="9"/>
  <c r="U707" i="9"/>
  <c r="T707" i="9"/>
  <c r="R707" i="9"/>
  <c r="S707" i="9"/>
  <c r="Q707" i="9"/>
  <c r="N707" i="9"/>
  <c r="P707" i="9"/>
  <c r="O707" i="9"/>
  <c r="M707" i="9"/>
  <c r="I346" i="5"/>
  <c r="J346" i="5"/>
  <c r="M346" i="5"/>
  <c r="N346" i="5"/>
  <c r="I347" i="5"/>
  <c r="J347" i="5"/>
  <c r="M347" i="5"/>
  <c r="N347" i="5"/>
  <c r="I348" i="5"/>
  <c r="J348" i="5"/>
  <c r="M348" i="5"/>
  <c r="N348" i="5"/>
  <c r="O346" i="5"/>
  <c r="P346" i="5"/>
  <c r="Q346" i="5"/>
  <c r="K707" i="9"/>
  <c r="L707" i="9"/>
  <c r="J707" i="9"/>
  <c r="I707" i="9"/>
  <c r="A707" i="9"/>
  <c r="X706" i="9"/>
  <c r="V706" i="9"/>
  <c r="W706" i="9"/>
  <c r="U706" i="9"/>
  <c r="T706" i="9"/>
  <c r="R706" i="9"/>
  <c r="S706" i="9"/>
  <c r="Q706" i="9"/>
  <c r="N706" i="9"/>
  <c r="P706" i="9"/>
  <c r="O706" i="9"/>
  <c r="M706" i="9"/>
  <c r="I343" i="5"/>
  <c r="J343" i="5"/>
  <c r="M343" i="5"/>
  <c r="N343" i="5"/>
  <c r="I344" i="5"/>
  <c r="J344" i="5"/>
  <c r="M344" i="5"/>
  <c r="N344" i="5"/>
  <c r="I345" i="5"/>
  <c r="J345" i="5"/>
  <c r="M345" i="5"/>
  <c r="N345" i="5"/>
  <c r="O343" i="5"/>
  <c r="P343" i="5"/>
  <c r="Q343" i="5"/>
  <c r="K706" i="9"/>
  <c r="L706" i="9"/>
  <c r="J706" i="9"/>
  <c r="I706" i="9"/>
  <c r="A706" i="9"/>
  <c r="X705" i="9"/>
  <c r="V705" i="9"/>
  <c r="W705" i="9"/>
  <c r="U705" i="9"/>
  <c r="T705" i="9"/>
  <c r="R705" i="9"/>
  <c r="S705" i="9"/>
  <c r="Q705" i="9"/>
  <c r="N705" i="9"/>
  <c r="P705" i="9"/>
  <c r="O705" i="9"/>
  <c r="M705" i="9"/>
  <c r="I340" i="5"/>
  <c r="J340" i="5"/>
  <c r="M340" i="5"/>
  <c r="N340" i="5"/>
  <c r="I341" i="5"/>
  <c r="J341" i="5"/>
  <c r="M341" i="5"/>
  <c r="N341" i="5"/>
  <c r="I342" i="5"/>
  <c r="J342" i="5"/>
  <c r="M342" i="5"/>
  <c r="N342" i="5"/>
  <c r="O340" i="5"/>
  <c r="P340" i="5"/>
  <c r="Q340" i="5"/>
  <c r="K705" i="9"/>
  <c r="L705" i="9"/>
  <c r="A705" i="9"/>
  <c r="X704" i="9"/>
  <c r="V704" i="9"/>
  <c r="W704" i="9"/>
  <c r="U704" i="9"/>
  <c r="T704" i="9"/>
  <c r="R704" i="9"/>
  <c r="S704" i="9"/>
  <c r="Q704" i="9"/>
  <c r="N704" i="9"/>
  <c r="P704" i="9"/>
  <c r="O704" i="9"/>
  <c r="M704" i="9"/>
  <c r="I337" i="5"/>
  <c r="J337" i="5"/>
  <c r="M337" i="5"/>
  <c r="N337" i="5"/>
  <c r="I338" i="5"/>
  <c r="J338" i="5"/>
  <c r="M338" i="5"/>
  <c r="N338" i="5"/>
  <c r="I339" i="5"/>
  <c r="J339" i="5"/>
  <c r="M339" i="5"/>
  <c r="N339" i="5"/>
  <c r="O337" i="5"/>
  <c r="P337" i="5"/>
  <c r="Q337" i="5"/>
  <c r="K704" i="9"/>
  <c r="L704" i="9"/>
  <c r="H701" i="9"/>
  <c r="H702" i="9"/>
  <c r="H703" i="9"/>
  <c r="H704" i="9"/>
  <c r="I701" i="9"/>
  <c r="J701" i="9"/>
  <c r="J704" i="9"/>
  <c r="I704" i="9"/>
  <c r="A704" i="9"/>
  <c r="X703" i="9"/>
  <c r="V703" i="9"/>
  <c r="W703" i="9"/>
  <c r="U703" i="9"/>
  <c r="T703" i="9"/>
  <c r="R703" i="9"/>
  <c r="S703" i="9"/>
  <c r="Q703" i="9"/>
  <c r="N703" i="9"/>
  <c r="P703" i="9"/>
  <c r="O703" i="9"/>
  <c r="M703" i="9"/>
  <c r="I334" i="5"/>
  <c r="J334" i="5"/>
  <c r="M334" i="5"/>
  <c r="N334" i="5"/>
  <c r="I335" i="5"/>
  <c r="J335" i="5"/>
  <c r="M335" i="5"/>
  <c r="N335" i="5"/>
  <c r="I336" i="5"/>
  <c r="J336" i="5"/>
  <c r="M336" i="5"/>
  <c r="N336" i="5"/>
  <c r="O334" i="5"/>
  <c r="P334" i="5"/>
  <c r="Q334" i="5"/>
  <c r="K703" i="9"/>
  <c r="L703" i="9"/>
  <c r="J703" i="9"/>
  <c r="I703" i="9"/>
  <c r="A703" i="9"/>
  <c r="X702" i="9"/>
  <c r="V702" i="9"/>
  <c r="W702" i="9"/>
  <c r="U702" i="9"/>
  <c r="T702" i="9"/>
  <c r="R702" i="9"/>
  <c r="S702" i="9"/>
  <c r="Q702" i="9"/>
  <c r="N702" i="9"/>
  <c r="P702" i="9"/>
  <c r="O702" i="9"/>
  <c r="M702" i="9"/>
  <c r="I331" i="5"/>
  <c r="J331" i="5"/>
  <c r="M331" i="5"/>
  <c r="N331" i="5"/>
  <c r="I332" i="5"/>
  <c r="J332" i="5"/>
  <c r="M332" i="5"/>
  <c r="N332" i="5"/>
  <c r="I333" i="5"/>
  <c r="J333" i="5"/>
  <c r="M333" i="5"/>
  <c r="N333" i="5"/>
  <c r="O331" i="5"/>
  <c r="P331" i="5"/>
  <c r="Q331" i="5"/>
  <c r="K702" i="9"/>
  <c r="L702" i="9"/>
  <c r="J702" i="9"/>
  <c r="I702" i="9"/>
  <c r="A702" i="9"/>
  <c r="X701" i="9"/>
  <c r="V701" i="9"/>
  <c r="W701" i="9"/>
  <c r="U701" i="9"/>
  <c r="T701" i="9"/>
  <c r="R701" i="9"/>
  <c r="S701" i="9"/>
  <c r="Q701" i="9"/>
  <c r="N701" i="9"/>
  <c r="P701" i="9"/>
  <c r="O701" i="9"/>
  <c r="M701" i="9"/>
  <c r="I328" i="5"/>
  <c r="J328" i="5"/>
  <c r="M328" i="5"/>
  <c r="N328" i="5"/>
  <c r="I329" i="5"/>
  <c r="J329" i="5"/>
  <c r="M329" i="5"/>
  <c r="N329" i="5"/>
  <c r="I330" i="5"/>
  <c r="J330" i="5"/>
  <c r="M330" i="5"/>
  <c r="N330" i="5"/>
  <c r="O328" i="5"/>
  <c r="P328" i="5"/>
  <c r="Q328" i="5"/>
  <c r="K701" i="9"/>
  <c r="L701" i="9"/>
  <c r="A701" i="9"/>
  <c r="X700" i="9"/>
  <c r="V700" i="9"/>
  <c r="W700" i="9"/>
  <c r="U700" i="9"/>
  <c r="T700" i="9"/>
  <c r="R700" i="9"/>
  <c r="S700" i="9"/>
  <c r="Q700" i="9"/>
  <c r="N700" i="9"/>
  <c r="P700" i="9"/>
  <c r="O700" i="9"/>
  <c r="M700" i="9"/>
  <c r="I325" i="5"/>
  <c r="J325" i="5"/>
  <c r="M325" i="5"/>
  <c r="N325" i="5"/>
  <c r="I326" i="5"/>
  <c r="J326" i="5"/>
  <c r="M326" i="5"/>
  <c r="N326" i="5"/>
  <c r="I327" i="5"/>
  <c r="J327" i="5"/>
  <c r="M327" i="5"/>
  <c r="N327" i="5"/>
  <c r="O325" i="5"/>
  <c r="P325" i="5"/>
  <c r="Q325" i="5"/>
  <c r="K700" i="9"/>
  <c r="L700" i="9"/>
  <c r="H697" i="9"/>
  <c r="H698" i="9"/>
  <c r="H699" i="9"/>
  <c r="H700" i="9"/>
  <c r="I697" i="9"/>
  <c r="J697" i="9"/>
  <c r="J700" i="9"/>
  <c r="I700" i="9"/>
  <c r="A700" i="9"/>
  <c r="X699" i="9"/>
  <c r="V699" i="9"/>
  <c r="W699" i="9"/>
  <c r="U699" i="9"/>
  <c r="T699" i="9"/>
  <c r="R699" i="9"/>
  <c r="S699" i="9"/>
  <c r="Q699" i="9"/>
  <c r="N699" i="9"/>
  <c r="P699" i="9"/>
  <c r="O699" i="9"/>
  <c r="M699" i="9"/>
  <c r="I322" i="5"/>
  <c r="J322" i="5"/>
  <c r="M322" i="5"/>
  <c r="N322" i="5"/>
  <c r="I323" i="5"/>
  <c r="J323" i="5"/>
  <c r="M323" i="5"/>
  <c r="N323" i="5"/>
  <c r="I324" i="5"/>
  <c r="J324" i="5"/>
  <c r="M324" i="5"/>
  <c r="N324" i="5"/>
  <c r="O322" i="5"/>
  <c r="P322" i="5"/>
  <c r="Q322" i="5"/>
  <c r="K699" i="9"/>
  <c r="L699" i="9"/>
  <c r="J699" i="9"/>
  <c r="I699" i="9"/>
  <c r="A699" i="9"/>
  <c r="X698" i="9"/>
  <c r="V698" i="9"/>
  <c r="W698" i="9"/>
  <c r="U698" i="9"/>
  <c r="T698" i="9"/>
  <c r="R698" i="9"/>
  <c r="S698" i="9"/>
  <c r="Q698" i="9"/>
  <c r="N698" i="9"/>
  <c r="P698" i="9"/>
  <c r="O698" i="9"/>
  <c r="M698" i="9"/>
  <c r="I319" i="5"/>
  <c r="J319" i="5"/>
  <c r="M319" i="5"/>
  <c r="N319" i="5"/>
  <c r="I320" i="5"/>
  <c r="J320" i="5"/>
  <c r="M320" i="5"/>
  <c r="N320" i="5"/>
  <c r="I321" i="5"/>
  <c r="J321" i="5"/>
  <c r="M321" i="5"/>
  <c r="N321" i="5"/>
  <c r="O319" i="5"/>
  <c r="P319" i="5"/>
  <c r="Q319" i="5"/>
  <c r="K698" i="9"/>
  <c r="L698" i="9"/>
  <c r="J698" i="9"/>
  <c r="I698" i="9"/>
  <c r="A698" i="9"/>
  <c r="X697" i="9"/>
  <c r="V697" i="9"/>
  <c r="W697" i="9"/>
  <c r="U697" i="9"/>
  <c r="T697" i="9"/>
  <c r="R697" i="9"/>
  <c r="S697" i="9"/>
  <c r="Q697" i="9"/>
  <c r="N697" i="9"/>
  <c r="P697" i="9"/>
  <c r="O697" i="9"/>
  <c r="M697" i="9"/>
  <c r="I316" i="5"/>
  <c r="J316" i="5"/>
  <c r="M316" i="5"/>
  <c r="N316" i="5"/>
  <c r="I317" i="5"/>
  <c r="J317" i="5"/>
  <c r="M317" i="5"/>
  <c r="N317" i="5"/>
  <c r="I318" i="5"/>
  <c r="J318" i="5"/>
  <c r="M318" i="5"/>
  <c r="N318" i="5"/>
  <c r="O316" i="5"/>
  <c r="P316" i="5"/>
  <c r="Q316" i="5"/>
  <c r="K697" i="9"/>
  <c r="L697" i="9"/>
  <c r="A697" i="9"/>
  <c r="X696" i="9"/>
  <c r="V696" i="9"/>
  <c r="W696" i="9"/>
  <c r="U696" i="9"/>
  <c r="T696" i="9"/>
  <c r="R696" i="9"/>
  <c r="S696" i="9"/>
  <c r="Q696" i="9"/>
  <c r="N696" i="9"/>
  <c r="P696" i="9"/>
  <c r="O696" i="9"/>
  <c r="M696" i="9"/>
  <c r="I313" i="5"/>
  <c r="J313" i="5"/>
  <c r="M313" i="5"/>
  <c r="N313" i="5"/>
  <c r="I314" i="5"/>
  <c r="J314" i="5"/>
  <c r="M314" i="5"/>
  <c r="N314" i="5"/>
  <c r="I315" i="5"/>
  <c r="J315" i="5"/>
  <c r="M315" i="5"/>
  <c r="N315" i="5"/>
  <c r="O313" i="5"/>
  <c r="P313" i="5"/>
  <c r="Q313" i="5"/>
  <c r="K696" i="9"/>
  <c r="L696" i="9"/>
  <c r="H693" i="9"/>
  <c r="H694" i="9"/>
  <c r="H695" i="9"/>
  <c r="H696" i="9"/>
  <c r="I693" i="9"/>
  <c r="J693" i="9"/>
  <c r="J696" i="9"/>
  <c r="I696" i="9"/>
  <c r="A696" i="9"/>
  <c r="X695" i="9"/>
  <c r="V695" i="9"/>
  <c r="W695" i="9"/>
  <c r="U695" i="9"/>
  <c r="T695" i="9"/>
  <c r="R695" i="9"/>
  <c r="S695" i="9"/>
  <c r="Q695" i="9"/>
  <c r="N695" i="9"/>
  <c r="P695" i="9"/>
  <c r="O695" i="9"/>
  <c r="M695" i="9"/>
  <c r="I310" i="5"/>
  <c r="J310" i="5"/>
  <c r="M310" i="5"/>
  <c r="N310" i="5"/>
  <c r="I311" i="5"/>
  <c r="J311" i="5"/>
  <c r="M311" i="5"/>
  <c r="N311" i="5"/>
  <c r="I312" i="5"/>
  <c r="J312" i="5"/>
  <c r="M312" i="5"/>
  <c r="N312" i="5"/>
  <c r="O310" i="5"/>
  <c r="P310" i="5"/>
  <c r="Q310" i="5"/>
  <c r="K695" i="9"/>
  <c r="L695" i="9"/>
  <c r="J695" i="9"/>
  <c r="I695" i="9"/>
  <c r="A695" i="9"/>
  <c r="X694" i="9"/>
  <c r="V694" i="9"/>
  <c r="W694" i="9"/>
  <c r="U694" i="9"/>
  <c r="T694" i="9"/>
  <c r="R694" i="9"/>
  <c r="S694" i="9"/>
  <c r="Q694" i="9"/>
  <c r="N694" i="9"/>
  <c r="P694" i="9"/>
  <c r="O694" i="9"/>
  <c r="M694" i="9"/>
  <c r="I307" i="5"/>
  <c r="J307" i="5"/>
  <c r="M307" i="5"/>
  <c r="N307" i="5"/>
  <c r="I308" i="5"/>
  <c r="J308" i="5"/>
  <c r="M308" i="5"/>
  <c r="N308" i="5"/>
  <c r="I309" i="5"/>
  <c r="J309" i="5"/>
  <c r="M309" i="5"/>
  <c r="N309" i="5"/>
  <c r="O307" i="5"/>
  <c r="P307" i="5"/>
  <c r="Q307" i="5"/>
  <c r="K694" i="9"/>
  <c r="L694" i="9"/>
  <c r="J694" i="9"/>
  <c r="I694" i="9"/>
  <c r="A694" i="9"/>
  <c r="X693" i="9"/>
  <c r="V693" i="9"/>
  <c r="W693" i="9"/>
  <c r="U693" i="9"/>
  <c r="T693" i="9"/>
  <c r="R693" i="9"/>
  <c r="S693" i="9"/>
  <c r="Q693" i="9"/>
  <c r="N693" i="9"/>
  <c r="P693" i="9"/>
  <c r="O693" i="9"/>
  <c r="M693" i="9"/>
  <c r="I304" i="5"/>
  <c r="J304" i="5"/>
  <c r="M304" i="5"/>
  <c r="N304" i="5"/>
  <c r="I305" i="5"/>
  <c r="J305" i="5"/>
  <c r="M305" i="5"/>
  <c r="N305" i="5"/>
  <c r="I306" i="5"/>
  <c r="J306" i="5"/>
  <c r="M306" i="5"/>
  <c r="N306" i="5"/>
  <c r="O304" i="5"/>
  <c r="P304" i="5"/>
  <c r="Q304" i="5"/>
  <c r="K693" i="9"/>
  <c r="L693" i="9"/>
  <c r="A693" i="9"/>
  <c r="X692" i="9"/>
  <c r="V692" i="9"/>
  <c r="W692" i="9"/>
  <c r="U692" i="9"/>
  <c r="T692" i="9"/>
  <c r="R692" i="9"/>
  <c r="S692" i="9"/>
  <c r="Q692" i="9"/>
  <c r="N692" i="9"/>
  <c r="P692" i="9"/>
  <c r="O692" i="9"/>
  <c r="M692" i="9"/>
  <c r="I301" i="5"/>
  <c r="J301" i="5"/>
  <c r="M301" i="5"/>
  <c r="N301" i="5"/>
  <c r="I302" i="5"/>
  <c r="J302" i="5"/>
  <c r="M302" i="5"/>
  <c r="N302" i="5"/>
  <c r="I303" i="5"/>
  <c r="J303" i="5"/>
  <c r="M303" i="5"/>
  <c r="N303" i="5"/>
  <c r="O301" i="5"/>
  <c r="P301" i="5"/>
  <c r="Q301" i="5"/>
  <c r="K692" i="9"/>
  <c r="L692" i="9"/>
  <c r="H689" i="9"/>
  <c r="H690" i="9"/>
  <c r="H691" i="9"/>
  <c r="H692" i="9"/>
  <c r="I689" i="9"/>
  <c r="J689" i="9"/>
  <c r="J692" i="9"/>
  <c r="I692" i="9"/>
  <c r="A692" i="9"/>
  <c r="X691" i="9"/>
  <c r="V691" i="9"/>
  <c r="W691" i="9"/>
  <c r="U691" i="9"/>
  <c r="T691" i="9"/>
  <c r="R691" i="9"/>
  <c r="S691" i="9"/>
  <c r="Q691" i="9"/>
  <c r="N691" i="9"/>
  <c r="P691" i="9"/>
  <c r="O691" i="9"/>
  <c r="M691" i="9"/>
  <c r="I298" i="5"/>
  <c r="J298" i="5"/>
  <c r="M298" i="5"/>
  <c r="N298" i="5"/>
  <c r="I299" i="5"/>
  <c r="J299" i="5"/>
  <c r="M299" i="5"/>
  <c r="N299" i="5"/>
  <c r="I300" i="5"/>
  <c r="J300" i="5"/>
  <c r="M300" i="5"/>
  <c r="N300" i="5"/>
  <c r="O298" i="5"/>
  <c r="P298" i="5"/>
  <c r="Q298" i="5"/>
  <c r="K691" i="9"/>
  <c r="L691" i="9"/>
  <c r="J691" i="9"/>
  <c r="I691" i="9"/>
  <c r="A691" i="9"/>
  <c r="X690" i="9"/>
  <c r="V690" i="9"/>
  <c r="W690" i="9"/>
  <c r="U690" i="9"/>
  <c r="T690" i="9"/>
  <c r="R690" i="9"/>
  <c r="S690" i="9"/>
  <c r="Q690" i="9"/>
  <c r="N690" i="9"/>
  <c r="P690" i="9"/>
  <c r="O690" i="9"/>
  <c r="M690" i="9"/>
  <c r="I295" i="5"/>
  <c r="J295" i="5"/>
  <c r="M295" i="5"/>
  <c r="N295" i="5"/>
  <c r="I296" i="5"/>
  <c r="J296" i="5"/>
  <c r="M296" i="5"/>
  <c r="N296" i="5"/>
  <c r="I297" i="5"/>
  <c r="J297" i="5"/>
  <c r="M297" i="5"/>
  <c r="N297" i="5"/>
  <c r="O295" i="5"/>
  <c r="P295" i="5"/>
  <c r="Q295" i="5"/>
  <c r="K690" i="9"/>
  <c r="L690" i="9"/>
  <c r="J690" i="9"/>
  <c r="I690" i="9"/>
  <c r="A690" i="9"/>
  <c r="X689" i="9"/>
  <c r="V689" i="9"/>
  <c r="W689" i="9"/>
  <c r="U689" i="9"/>
  <c r="T689" i="9"/>
  <c r="R689" i="9"/>
  <c r="S689" i="9"/>
  <c r="Q689" i="9"/>
  <c r="N689" i="9"/>
  <c r="P689" i="9"/>
  <c r="O689" i="9"/>
  <c r="M689" i="9"/>
  <c r="I292" i="5"/>
  <c r="J292" i="5"/>
  <c r="M292" i="5"/>
  <c r="N292" i="5"/>
  <c r="I293" i="5"/>
  <c r="J293" i="5"/>
  <c r="M293" i="5"/>
  <c r="N293" i="5"/>
  <c r="I294" i="5"/>
  <c r="J294" i="5"/>
  <c r="M294" i="5"/>
  <c r="N294" i="5"/>
  <c r="O292" i="5"/>
  <c r="P292" i="5"/>
  <c r="Q292" i="5"/>
  <c r="K689" i="9"/>
  <c r="L689" i="9"/>
  <c r="A689" i="9"/>
  <c r="X688" i="9"/>
  <c r="V688" i="9"/>
  <c r="W688" i="9"/>
  <c r="U688" i="9"/>
  <c r="T688" i="9"/>
  <c r="R688" i="9"/>
  <c r="S688" i="9"/>
  <c r="Q688" i="9"/>
  <c r="N688" i="9"/>
  <c r="P688" i="9"/>
  <c r="O688" i="9"/>
  <c r="M688" i="9"/>
  <c r="I289" i="5"/>
  <c r="J289" i="5"/>
  <c r="M289" i="5"/>
  <c r="N289" i="5"/>
  <c r="I290" i="5"/>
  <c r="J290" i="5"/>
  <c r="M290" i="5"/>
  <c r="N290" i="5"/>
  <c r="I291" i="5"/>
  <c r="J291" i="5"/>
  <c r="M291" i="5"/>
  <c r="N291" i="5"/>
  <c r="O289" i="5"/>
  <c r="P289" i="5"/>
  <c r="Q289" i="5"/>
  <c r="K688" i="9"/>
  <c r="L688" i="9"/>
  <c r="H685" i="9"/>
  <c r="H686" i="9"/>
  <c r="H687" i="9"/>
  <c r="H688" i="9"/>
  <c r="I685" i="9"/>
  <c r="J685" i="9"/>
  <c r="J688" i="9"/>
  <c r="I688" i="9"/>
  <c r="A688" i="9"/>
  <c r="X687" i="9"/>
  <c r="V687" i="9"/>
  <c r="W687" i="9"/>
  <c r="U687" i="9"/>
  <c r="T687" i="9"/>
  <c r="R687" i="9"/>
  <c r="S687" i="9"/>
  <c r="Q687" i="9"/>
  <c r="N687" i="9"/>
  <c r="P687" i="9"/>
  <c r="O687" i="9"/>
  <c r="M687" i="9"/>
  <c r="I286" i="5"/>
  <c r="J286" i="5"/>
  <c r="M286" i="5"/>
  <c r="N286" i="5"/>
  <c r="I287" i="5"/>
  <c r="J287" i="5"/>
  <c r="M287" i="5"/>
  <c r="N287" i="5"/>
  <c r="I288" i="5"/>
  <c r="J288" i="5"/>
  <c r="M288" i="5"/>
  <c r="N288" i="5"/>
  <c r="O286" i="5"/>
  <c r="P286" i="5"/>
  <c r="Q286" i="5"/>
  <c r="K687" i="9"/>
  <c r="L687" i="9"/>
  <c r="J687" i="9"/>
  <c r="I687" i="9"/>
  <c r="A687" i="9"/>
  <c r="X686" i="9"/>
  <c r="V686" i="9"/>
  <c r="W686" i="9"/>
  <c r="U686" i="9"/>
  <c r="T686" i="9"/>
  <c r="R686" i="9"/>
  <c r="S686" i="9"/>
  <c r="Q686" i="9"/>
  <c r="N686" i="9"/>
  <c r="P686" i="9"/>
  <c r="O686" i="9"/>
  <c r="M686" i="9"/>
  <c r="I268" i="5"/>
  <c r="J268" i="5"/>
  <c r="M268" i="5"/>
  <c r="N268" i="5"/>
  <c r="I269" i="5"/>
  <c r="J269" i="5"/>
  <c r="M269" i="5"/>
  <c r="N269" i="5"/>
  <c r="I270" i="5"/>
  <c r="J270" i="5"/>
  <c r="M270" i="5"/>
  <c r="N270" i="5"/>
  <c r="O268" i="5"/>
  <c r="P268" i="5"/>
  <c r="Q268" i="5"/>
  <c r="K686" i="9"/>
  <c r="L686" i="9"/>
  <c r="J686" i="9"/>
  <c r="I686" i="9"/>
  <c r="A686" i="9"/>
  <c r="X685" i="9"/>
  <c r="V685" i="9"/>
  <c r="W685" i="9"/>
  <c r="U685" i="9"/>
  <c r="T685" i="9"/>
  <c r="R685" i="9"/>
  <c r="S685" i="9"/>
  <c r="Q685" i="9"/>
  <c r="N685" i="9"/>
  <c r="P685" i="9"/>
  <c r="O685" i="9"/>
  <c r="M685" i="9"/>
  <c r="I265" i="5"/>
  <c r="J265" i="5"/>
  <c r="M265" i="5"/>
  <c r="N265" i="5"/>
  <c r="I266" i="5"/>
  <c r="J266" i="5"/>
  <c r="M266" i="5"/>
  <c r="N266" i="5"/>
  <c r="I267" i="5"/>
  <c r="J267" i="5"/>
  <c r="M267" i="5"/>
  <c r="N267" i="5"/>
  <c r="O265" i="5"/>
  <c r="P265" i="5"/>
  <c r="Q265" i="5"/>
  <c r="K685" i="9"/>
  <c r="L685" i="9"/>
  <c r="A685" i="9"/>
  <c r="X684" i="9"/>
  <c r="V684" i="9"/>
  <c r="W684" i="9"/>
  <c r="U684" i="9"/>
  <c r="T684" i="9"/>
  <c r="R684" i="9"/>
  <c r="S684" i="9"/>
  <c r="Q684" i="9"/>
  <c r="N684" i="9"/>
  <c r="P684" i="9"/>
  <c r="O684" i="9"/>
  <c r="M684" i="9"/>
  <c r="I262" i="5"/>
  <c r="J262" i="5"/>
  <c r="M262" i="5"/>
  <c r="N262" i="5"/>
  <c r="I263" i="5"/>
  <c r="J263" i="5"/>
  <c r="M263" i="5"/>
  <c r="N263" i="5"/>
  <c r="I264" i="5"/>
  <c r="J264" i="5"/>
  <c r="M264" i="5"/>
  <c r="N264" i="5"/>
  <c r="O262" i="5"/>
  <c r="P262" i="5"/>
  <c r="Q262" i="5"/>
  <c r="K684" i="9"/>
  <c r="L684" i="9"/>
  <c r="H681" i="9"/>
  <c r="H682" i="9"/>
  <c r="H683" i="9"/>
  <c r="H684" i="9"/>
  <c r="I681" i="9"/>
  <c r="J681" i="9"/>
  <c r="J684" i="9"/>
  <c r="I684" i="9"/>
  <c r="A684" i="9"/>
  <c r="X683" i="9"/>
  <c r="V683" i="9"/>
  <c r="W683" i="9"/>
  <c r="U683" i="9"/>
  <c r="T683" i="9"/>
  <c r="R683" i="9"/>
  <c r="S683" i="9"/>
  <c r="Q683" i="9"/>
  <c r="N683" i="9"/>
  <c r="P683" i="9"/>
  <c r="O683" i="9"/>
  <c r="M683" i="9"/>
  <c r="I259" i="5"/>
  <c r="J259" i="5"/>
  <c r="M259" i="5"/>
  <c r="N259" i="5"/>
  <c r="I260" i="5"/>
  <c r="J260" i="5"/>
  <c r="M260" i="5"/>
  <c r="N260" i="5"/>
  <c r="I261" i="5"/>
  <c r="J261" i="5"/>
  <c r="M261" i="5"/>
  <c r="N261" i="5"/>
  <c r="O259" i="5"/>
  <c r="P259" i="5"/>
  <c r="Q259" i="5"/>
  <c r="K683" i="9"/>
  <c r="L683" i="9"/>
  <c r="J683" i="9"/>
  <c r="I683" i="9"/>
  <c r="A683" i="9"/>
  <c r="X682" i="9"/>
  <c r="V682" i="9"/>
  <c r="W682" i="9"/>
  <c r="U682" i="9"/>
  <c r="T682" i="9"/>
  <c r="R682" i="9"/>
  <c r="S682" i="9"/>
  <c r="Q682" i="9"/>
  <c r="N682" i="9"/>
  <c r="P682" i="9"/>
  <c r="O682" i="9"/>
  <c r="M682" i="9"/>
  <c r="I256" i="5"/>
  <c r="J256" i="5"/>
  <c r="M256" i="5"/>
  <c r="N256" i="5"/>
  <c r="I257" i="5"/>
  <c r="J257" i="5"/>
  <c r="M257" i="5"/>
  <c r="N257" i="5"/>
  <c r="I258" i="5"/>
  <c r="J258" i="5"/>
  <c r="M258" i="5"/>
  <c r="N258" i="5"/>
  <c r="O256" i="5"/>
  <c r="P256" i="5"/>
  <c r="Q256" i="5"/>
  <c r="K682" i="9"/>
  <c r="L682" i="9"/>
  <c r="J682" i="9"/>
  <c r="I682" i="9"/>
  <c r="A682" i="9"/>
  <c r="X681" i="9"/>
  <c r="V681" i="9"/>
  <c r="W681" i="9"/>
  <c r="U681" i="9"/>
  <c r="T681" i="9"/>
  <c r="R681" i="9"/>
  <c r="S681" i="9"/>
  <c r="Q681" i="9"/>
  <c r="N681" i="9"/>
  <c r="P681" i="9"/>
  <c r="O681" i="9"/>
  <c r="M681" i="9"/>
  <c r="I253" i="5"/>
  <c r="J253" i="5"/>
  <c r="M253" i="5"/>
  <c r="N253" i="5"/>
  <c r="I254" i="5"/>
  <c r="J254" i="5"/>
  <c r="M254" i="5"/>
  <c r="N254" i="5"/>
  <c r="I255" i="5"/>
  <c r="J255" i="5"/>
  <c r="M255" i="5"/>
  <c r="N255" i="5"/>
  <c r="O253" i="5"/>
  <c r="P253" i="5"/>
  <c r="Q253" i="5"/>
  <c r="K681" i="9"/>
  <c r="L681" i="9"/>
  <c r="A681" i="9"/>
  <c r="X680" i="9"/>
  <c r="V680" i="9"/>
  <c r="W680" i="9"/>
  <c r="U680" i="9"/>
  <c r="T680" i="9"/>
  <c r="R680" i="9"/>
  <c r="S680" i="9"/>
  <c r="Q680" i="9"/>
  <c r="N680" i="9"/>
  <c r="P680" i="9"/>
  <c r="O680" i="9"/>
  <c r="M680" i="9"/>
  <c r="I250" i="5"/>
  <c r="J250" i="5"/>
  <c r="M250" i="5"/>
  <c r="N250" i="5"/>
  <c r="I251" i="5"/>
  <c r="J251" i="5"/>
  <c r="M251" i="5"/>
  <c r="N251" i="5"/>
  <c r="I252" i="5"/>
  <c r="J252" i="5"/>
  <c r="M252" i="5"/>
  <c r="N252" i="5"/>
  <c r="O250" i="5"/>
  <c r="P250" i="5"/>
  <c r="Q250" i="5"/>
  <c r="K680" i="9"/>
  <c r="L680" i="9"/>
  <c r="H677" i="9"/>
  <c r="H678" i="9"/>
  <c r="H679" i="9"/>
  <c r="H680" i="9"/>
  <c r="I677" i="9"/>
  <c r="J677" i="9"/>
  <c r="J680" i="9"/>
  <c r="I680" i="9"/>
  <c r="A680" i="9"/>
  <c r="X679" i="9"/>
  <c r="V679" i="9"/>
  <c r="W679" i="9"/>
  <c r="U679" i="9"/>
  <c r="T679" i="9"/>
  <c r="R679" i="9"/>
  <c r="S679" i="9"/>
  <c r="Q679" i="9"/>
  <c r="N679" i="9"/>
  <c r="P679" i="9"/>
  <c r="O679" i="9"/>
  <c r="M679" i="9"/>
  <c r="I247" i="5"/>
  <c r="J247" i="5"/>
  <c r="M247" i="5"/>
  <c r="N247" i="5"/>
  <c r="I248" i="5"/>
  <c r="J248" i="5"/>
  <c r="M248" i="5"/>
  <c r="N248" i="5"/>
  <c r="I249" i="5"/>
  <c r="J249" i="5"/>
  <c r="M249" i="5"/>
  <c r="N249" i="5"/>
  <c r="O247" i="5"/>
  <c r="P247" i="5"/>
  <c r="Q247" i="5"/>
  <c r="K679" i="9"/>
  <c r="L679" i="9"/>
  <c r="J679" i="9"/>
  <c r="I679" i="9"/>
  <c r="A679" i="9"/>
  <c r="X678" i="9"/>
  <c r="V678" i="9"/>
  <c r="W678" i="9"/>
  <c r="U678" i="9"/>
  <c r="T678" i="9"/>
  <c r="R678" i="9"/>
  <c r="S678" i="9"/>
  <c r="Q678" i="9"/>
  <c r="N678" i="9"/>
  <c r="P678" i="9"/>
  <c r="O678" i="9"/>
  <c r="M678" i="9"/>
  <c r="I244" i="5"/>
  <c r="J244" i="5"/>
  <c r="M244" i="5"/>
  <c r="N244" i="5"/>
  <c r="I245" i="5"/>
  <c r="J245" i="5"/>
  <c r="M245" i="5"/>
  <c r="N245" i="5"/>
  <c r="I246" i="5"/>
  <c r="J246" i="5"/>
  <c r="M246" i="5"/>
  <c r="N246" i="5"/>
  <c r="O244" i="5"/>
  <c r="P244" i="5"/>
  <c r="Q244" i="5"/>
  <c r="K678" i="9"/>
  <c r="L678" i="9"/>
  <c r="J678" i="9"/>
  <c r="I678" i="9"/>
  <c r="A678" i="9"/>
  <c r="X677" i="9"/>
  <c r="V677" i="9"/>
  <c r="W677" i="9"/>
  <c r="U677" i="9"/>
  <c r="T677" i="9"/>
  <c r="R677" i="9"/>
  <c r="S677" i="9"/>
  <c r="Q677" i="9"/>
  <c r="N677" i="9"/>
  <c r="P677" i="9"/>
  <c r="O677" i="9"/>
  <c r="M677" i="9"/>
  <c r="I241" i="5"/>
  <c r="J241" i="5"/>
  <c r="M241" i="5"/>
  <c r="N241" i="5"/>
  <c r="I242" i="5"/>
  <c r="J242" i="5"/>
  <c r="M242" i="5"/>
  <c r="N242" i="5"/>
  <c r="I243" i="5"/>
  <c r="J243" i="5"/>
  <c r="M243" i="5"/>
  <c r="N243" i="5"/>
  <c r="O241" i="5"/>
  <c r="P241" i="5"/>
  <c r="Q241" i="5"/>
  <c r="K677" i="9"/>
  <c r="L677" i="9"/>
  <c r="A677" i="9"/>
  <c r="X676" i="9"/>
  <c r="V676" i="9"/>
  <c r="W676" i="9"/>
  <c r="U676" i="9"/>
  <c r="T676" i="9"/>
  <c r="R676" i="9"/>
  <c r="S676" i="9"/>
  <c r="Q676" i="9"/>
  <c r="N676" i="9"/>
  <c r="P676" i="9"/>
  <c r="O676" i="9"/>
  <c r="M676" i="9"/>
  <c r="I508" i="5"/>
  <c r="J508" i="5"/>
  <c r="M508" i="5"/>
  <c r="N508" i="5"/>
  <c r="I509" i="5"/>
  <c r="J509" i="5"/>
  <c r="M509" i="5"/>
  <c r="N509" i="5"/>
  <c r="I510" i="5"/>
  <c r="J510" i="5"/>
  <c r="M510" i="5"/>
  <c r="N510" i="5"/>
  <c r="O508" i="5"/>
  <c r="P508" i="5"/>
  <c r="Q508" i="5"/>
  <c r="K676" i="9"/>
  <c r="L676" i="9"/>
  <c r="H673" i="9"/>
  <c r="H674" i="9"/>
  <c r="H675" i="9"/>
  <c r="H676" i="9"/>
  <c r="I673" i="9"/>
  <c r="J673" i="9"/>
  <c r="J676" i="9"/>
  <c r="I676" i="9"/>
  <c r="A676" i="9"/>
  <c r="X675" i="9"/>
  <c r="V675" i="9"/>
  <c r="W675" i="9"/>
  <c r="U675" i="9"/>
  <c r="T675" i="9"/>
  <c r="R675" i="9"/>
  <c r="S675" i="9"/>
  <c r="Q675" i="9"/>
  <c r="N675" i="9"/>
  <c r="P675" i="9"/>
  <c r="O675" i="9"/>
  <c r="M675" i="9"/>
  <c r="I505" i="5"/>
  <c r="J505" i="5"/>
  <c r="M505" i="5"/>
  <c r="N505" i="5"/>
  <c r="I506" i="5"/>
  <c r="J506" i="5"/>
  <c r="M506" i="5"/>
  <c r="N506" i="5"/>
  <c r="I507" i="5"/>
  <c r="J507" i="5"/>
  <c r="M507" i="5"/>
  <c r="N507" i="5"/>
  <c r="O505" i="5"/>
  <c r="P505" i="5"/>
  <c r="Q505" i="5"/>
  <c r="K675" i="9"/>
  <c r="L675" i="9"/>
  <c r="J675" i="9"/>
  <c r="I675" i="9"/>
  <c r="A675" i="9"/>
  <c r="X674" i="9"/>
  <c r="V674" i="9"/>
  <c r="W674" i="9"/>
  <c r="U674" i="9"/>
  <c r="T674" i="9"/>
  <c r="R674" i="9"/>
  <c r="S674" i="9"/>
  <c r="Q674" i="9"/>
  <c r="N674" i="9"/>
  <c r="P674" i="9"/>
  <c r="O674" i="9"/>
  <c r="M674" i="9"/>
  <c r="I502" i="5"/>
  <c r="J502" i="5"/>
  <c r="M502" i="5"/>
  <c r="N502" i="5"/>
  <c r="I503" i="5"/>
  <c r="J503" i="5"/>
  <c r="M503" i="5"/>
  <c r="N503" i="5"/>
  <c r="I504" i="5"/>
  <c r="J504" i="5"/>
  <c r="M504" i="5"/>
  <c r="N504" i="5"/>
  <c r="O502" i="5"/>
  <c r="P502" i="5"/>
  <c r="Q502" i="5"/>
  <c r="K674" i="9"/>
  <c r="L674" i="9"/>
  <c r="J674" i="9"/>
  <c r="I674" i="9"/>
  <c r="A674" i="9"/>
  <c r="X673" i="9"/>
  <c r="V673" i="9"/>
  <c r="W673" i="9"/>
  <c r="U673" i="9"/>
  <c r="T673" i="9"/>
  <c r="R673" i="9"/>
  <c r="S673" i="9"/>
  <c r="Q673" i="9"/>
  <c r="N673" i="9"/>
  <c r="P673" i="9"/>
  <c r="O673" i="9"/>
  <c r="M673" i="9"/>
  <c r="I499" i="5"/>
  <c r="J499" i="5"/>
  <c r="M499" i="5"/>
  <c r="N499" i="5"/>
  <c r="I500" i="5"/>
  <c r="J500" i="5"/>
  <c r="M500" i="5"/>
  <c r="N500" i="5"/>
  <c r="I501" i="5"/>
  <c r="J501" i="5"/>
  <c r="M501" i="5"/>
  <c r="N501" i="5"/>
  <c r="O499" i="5"/>
  <c r="P499" i="5"/>
  <c r="Q499" i="5"/>
  <c r="K673" i="9"/>
  <c r="L673" i="9"/>
  <c r="A673" i="9"/>
  <c r="X672" i="9"/>
  <c r="V672" i="9"/>
  <c r="W672" i="9"/>
  <c r="U672" i="9"/>
  <c r="T672" i="9"/>
  <c r="R672" i="9"/>
  <c r="S672" i="9"/>
  <c r="Q672" i="9"/>
  <c r="N672" i="9"/>
  <c r="P672" i="9"/>
  <c r="O672" i="9"/>
  <c r="M672" i="9"/>
  <c r="I496" i="5"/>
  <c r="J496" i="5"/>
  <c r="M496" i="5"/>
  <c r="N496" i="5"/>
  <c r="I497" i="5"/>
  <c r="J497" i="5"/>
  <c r="M497" i="5"/>
  <c r="N497" i="5"/>
  <c r="I498" i="5"/>
  <c r="J498" i="5"/>
  <c r="M498" i="5"/>
  <c r="N498" i="5"/>
  <c r="O496" i="5"/>
  <c r="P496" i="5"/>
  <c r="Q496" i="5"/>
  <c r="K672" i="9"/>
  <c r="L672" i="9"/>
  <c r="H669" i="9"/>
  <c r="H670" i="9"/>
  <c r="H671" i="9"/>
  <c r="H672" i="9"/>
  <c r="I669" i="9"/>
  <c r="J669" i="9"/>
  <c r="J672" i="9"/>
  <c r="I672" i="9"/>
  <c r="A672" i="9"/>
  <c r="X671" i="9"/>
  <c r="V671" i="9"/>
  <c r="W671" i="9"/>
  <c r="U671" i="9"/>
  <c r="T671" i="9"/>
  <c r="R671" i="9"/>
  <c r="S671" i="9"/>
  <c r="Q671" i="9"/>
  <c r="N671" i="9"/>
  <c r="P671" i="9"/>
  <c r="O671" i="9"/>
  <c r="M671" i="9"/>
  <c r="I493" i="5"/>
  <c r="J493" i="5"/>
  <c r="M493" i="5"/>
  <c r="N493" i="5"/>
  <c r="I494" i="5"/>
  <c r="J494" i="5"/>
  <c r="M494" i="5"/>
  <c r="N494" i="5"/>
  <c r="I495" i="5"/>
  <c r="J495" i="5"/>
  <c r="M495" i="5"/>
  <c r="N495" i="5"/>
  <c r="O493" i="5"/>
  <c r="P493" i="5"/>
  <c r="Q493" i="5"/>
  <c r="K671" i="9"/>
  <c r="L671" i="9"/>
  <c r="J671" i="9"/>
  <c r="I671" i="9"/>
  <c r="A671" i="9"/>
  <c r="X670" i="9"/>
  <c r="V670" i="9"/>
  <c r="W670" i="9"/>
  <c r="U670" i="9"/>
  <c r="T670" i="9"/>
  <c r="R670" i="9"/>
  <c r="S670" i="9"/>
  <c r="Q670" i="9"/>
  <c r="N670" i="9"/>
  <c r="P670" i="9"/>
  <c r="O670" i="9"/>
  <c r="M670" i="9"/>
  <c r="I490" i="5"/>
  <c r="J490" i="5"/>
  <c r="M490" i="5"/>
  <c r="N490" i="5"/>
  <c r="I491" i="5"/>
  <c r="J491" i="5"/>
  <c r="M491" i="5"/>
  <c r="N491" i="5"/>
  <c r="I492" i="5"/>
  <c r="J492" i="5"/>
  <c r="M492" i="5"/>
  <c r="N492" i="5"/>
  <c r="O490" i="5"/>
  <c r="P490" i="5"/>
  <c r="Q490" i="5"/>
  <c r="K670" i="9"/>
  <c r="L670" i="9"/>
  <c r="J670" i="9"/>
  <c r="I670" i="9"/>
  <c r="A670" i="9"/>
  <c r="X669" i="9"/>
  <c r="V669" i="9"/>
  <c r="W669" i="9"/>
  <c r="U669" i="9"/>
  <c r="T669" i="9"/>
  <c r="R669" i="9"/>
  <c r="S669" i="9"/>
  <c r="Q669" i="9"/>
  <c r="N669" i="9"/>
  <c r="P669" i="9"/>
  <c r="O669" i="9"/>
  <c r="M669" i="9"/>
  <c r="I487" i="5"/>
  <c r="J487" i="5"/>
  <c r="M487" i="5"/>
  <c r="N487" i="5"/>
  <c r="I488" i="5"/>
  <c r="J488" i="5"/>
  <c r="M488" i="5"/>
  <c r="N488" i="5"/>
  <c r="I489" i="5"/>
  <c r="J489" i="5"/>
  <c r="M489" i="5"/>
  <c r="N489" i="5"/>
  <c r="O487" i="5"/>
  <c r="P487" i="5"/>
  <c r="Q487" i="5"/>
  <c r="K669" i="9"/>
  <c r="L669" i="9"/>
  <c r="A669" i="9"/>
  <c r="X668" i="9"/>
  <c r="V668" i="9"/>
  <c r="W668" i="9"/>
  <c r="U668" i="9"/>
  <c r="T668" i="9"/>
  <c r="R668" i="9"/>
  <c r="S668" i="9"/>
  <c r="Q668" i="9"/>
  <c r="N668" i="9"/>
  <c r="P668" i="9"/>
  <c r="O668" i="9"/>
  <c r="M668" i="9"/>
  <c r="I484" i="5"/>
  <c r="J484" i="5"/>
  <c r="M484" i="5"/>
  <c r="N484" i="5"/>
  <c r="I485" i="5"/>
  <c r="J485" i="5"/>
  <c r="M485" i="5"/>
  <c r="N485" i="5"/>
  <c r="I486" i="5"/>
  <c r="J486" i="5"/>
  <c r="M486" i="5"/>
  <c r="N486" i="5"/>
  <c r="O484" i="5"/>
  <c r="P484" i="5"/>
  <c r="Q484" i="5"/>
  <c r="K668" i="9"/>
  <c r="L668" i="9"/>
  <c r="H665" i="9"/>
  <c r="H666" i="9"/>
  <c r="H667" i="9"/>
  <c r="H668" i="9"/>
  <c r="I665" i="9"/>
  <c r="J665" i="9"/>
  <c r="J668" i="9"/>
  <c r="I668" i="9"/>
  <c r="A668" i="9"/>
  <c r="X667" i="9"/>
  <c r="V667" i="9"/>
  <c r="W667" i="9"/>
  <c r="U667" i="9"/>
  <c r="T667" i="9"/>
  <c r="R667" i="9"/>
  <c r="S667" i="9"/>
  <c r="Q667" i="9"/>
  <c r="N667" i="9"/>
  <c r="P667" i="9"/>
  <c r="O667" i="9"/>
  <c r="M667" i="9"/>
  <c r="I481" i="5"/>
  <c r="J481" i="5"/>
  <c r="M481" i="5"/>
  <c r="N481" i="5"/>
  <c r="I482" i="5"/>
  <c r="J482" i="5"/>
  <c r="M482" i="5"/>
  <c r="N482" i="5"/>
  <c r="I483" i="5"/>
  <c r="J483" i="5"/>
  <c r="M483" i="5"/>
  <c r="N483" i="5"/>
  <c r="O481" i="5"/>
  <c r="P481" i="5"/>
  <c r="Q481" i="5"/>
  <c r="K667" i="9"/>
  <c r="L667" i="9"/>
  <c r="J667" i="9"/>
  <c r="I667" i="9"/>
  <c r="A667" i="9"/>
  <c r="X666" i="9"/>
  <c r="V666" i="9"/>
  <c r="W666" i="9"/>
  <c r="U666" i="9"/>
  <c r="T666" i="9"/>
  <c r="R666" i="9"/>
  <c r="S666" i="9"/>
  <c r="Q666" i="9"/>
  <c r="N666" i="9"/>
  <c r="P666" i="9"/>
  <c r="O666" i="9"/>
  <c r="M666" i="9"/>
  <c r="I238" i="5"/>
  <c r="J238" i="5"/>
  <c r="M238" i="5"/>
  <c r="N238" i="5"/>
  <c r="I239" i="5"/>
  <c r="J239" i="5"/>
  <c r="M239" i="5"/>
  <c r="N239" i="5"/>
  <c r="I240" i="5"/>
  <c r="J240" i="5"/>
  <c r="M240" i="5"/>
  <c r="N240" i="5"/>
  <c r="O238" i="5"/>
  <c r="P238" i="5"/>
  <c r="Q238" i="5"/>
  <c r="K666" i="9"/>
  <c r="L666" i="9"/>
  <c r="J666" i="9"/>
  <c r="I666" i="9"/>
  <c r="A666" i="9"/>
  <c r="X665" i="9"/>
  <c r="V665" i="9"/>
  <c r="W665" i="9"/>
  <c r="U665" i="9"/>
  <c r="T665" i="9"/>
  <c r="R665" i="9"/>
  <c r="S665" i="9"/>
  <c r="Q665" i="9"/>
  <c r="N665" i="9"/>
  <c r="P665" i="9"/>
  <c r="O665" i="9"/>
  <c r="M665" i="9"/>
  <c r="I235" i="5"/>
  <c r="J235" i="5"/>
  <c r="M235" i="5"/>
  <c r="N235" i="5"/>
  <c r="I236" i="5"/>
  <c r="J236" i="5"/>
  <c r="M236" i="5"/>
  <c r="N236" i="5"/>
  <c r="I237" i="5"/>
  <c r="J237" i="5"/>
  <c r="M237" i="5"/>
  <c r="N237" i="5"/>
  <c r="O235" i="5"/>
  <c r="P235" i="5"/>
  <c r="Q235" i="5"/>
  <c r="K665" i="9"/>
  <c r="L665" i="9"/>
  <c r="A665" i="9"/>
  <c r="X664" i="9"/>
  <c r="V664" i="9"/>
  <c r="W664" i="9"/>
  <c r="U664" i="9"/>
  <c r="T664" i="9"/>
  <c r="R664" i="9"/>
  <c r="S664" i="9"/>
  <c r="Q664" i="9"/>
  <c r="N664" i="9"/>
  <c r="P664" i="9"/>
  <c r="O664" i="9"/>
  <c r="M664" i="9"/>
  <c r="I232" i="5"/>
  <c r="J232" i="5"/>
  <c r="M232" i="5"/>
  <c r="N232" i="5"/>
  <c r="I233" i="5"/>
  <c r="J233" i="5"/>
  <c r="M233" i="5"/>
  <c r="N233" i="5"/>
  <c r="I234" i="5"/>
  <c r="J234" i="5"/>
  <c r="M234" i="5"/>
  <c r="N234" i="5"/>
  <c r="O232" i="5"/>
  <c r="P232" i="5"/>
  <c r="Q232" i="5"/>
  <c r="K664" i="9"/>
  <c r="L664" i="9"/>
  <c r="H661" i="9"/>
  <c r="H662" i="9"/>
  <c r="H663" i="9"/>
  <c r="H664" i="9"/>
  <c r="I661" i="9"/>
  <c r="J661" i="9"/>
  <c r="J664" i="9"/>
  <c r="I664" i="9"/>
  <c r="A664" i="9"/>
  <c r="X663" i="9"/>
  <c r="V663" i="9"/>
  <c r="W663" i="9"/>
  <c r="U663" i="9"/>
  <c r="T663" i="9"/>
  <c r="R663" i="9"/>
  <c r="S663" i="9"/>
  <c r="Q663" i="9"/>
  <c r="N663" i="9"/>
  <c r="P663" i="9"/>
  <c r="O663" i="9"/>
  <c r="M663" i="9"/>
  <c r="I229" i="5"/>
  <c r="J229" i="5"/>
  <c r="M229" i="5"/>
  <c r="N229" i="5"/>
  <c r="I230" i="5"/>
  <c r="J230" i="5"/>
  <c r="M230" i="5"/>
  <c r="N230" i="5"/>
  <c r="I231" i="5"/>
  <c r="J231" i="5"/>
  <c r="M231" i="5"/>
  <c r="N231" i="5"/>
  <c r="O229" i="5"/>
  <c r="P229" i="5"/>
  <c r="Q229" i="5"/>
  <c r="K663" i="9"/>
  <c r="L663" i="9"/>
  <c r="J663" i="9"/>
  <c r="I663" i="9"/>
  <c r="A663" i="9"/>
  <c r="X662" i="9"/>
  <c r="V662" i="9"/>
  <c r="W662" i="9"/>
  <c r="U662" i="9"/>
  <c r="T662" i="9"/>
  <c r="R662" i="9"/>
  <c r="S662" i="9"/>
  <c r="Q662" i="9"/>
  <c r="N662" i="9"/>
  <c r="P662" i="9"/>
  <c r="O662" i="9"/>
  <c r="M662" i="9"/>
  <c r="I226" i="5"/>
  <c r="J226" i="5"/>
  <c r="M226" i="5"/>
  <c r="N226" i="5"/>
  <c r="I227" i="5"/>
  <c r="J227" i="5"/>
  <c r="M227" i="5"/>
  <c r="N227" i="5"/>
  <c r="I228" i="5"/>
  <c r="J228" i="5"/>
  <c r="M228" i="5"/>
  <c r="N228" i="5"/>
  <c r="O226" i="5"/>
  <c r="P226" i="5"/>
  <c r="Q226" i="5"/>
  <c r="K662" i="9"/>
  <c r="L662" i="9"/>
  <c r="J662" i="9"/>
  <c r="I662" i="9"/>
  <c r="A662" i="9"/>
  <c r="X661" i="9"/>
  <c r="V661" i="9"/>
  <c r="W661" i="9"/>
  <c r="U661" i="9"/>
  <c r="T661" i="9"/>
  <c r="R661" i="9"/>
  <c r="S661" i="9"/>
  <c r="Q661" i="9"/>
  <c r="N661" i="9"/>
  <c r="P661" i="9"/>
  <c r="O661" i="9"/>
  <c r="M661" i="9"/>
  <c r="I223" i="5"/>
  <c r="J223" i="5"/>
  <c r="M223" i="5"/>
  <c r="N223" i="5"/>
  <c r="I224" i="5"/>
  <c r="J224" i="5"/>
  <c r="M224" i="5"/>
  <c r="N224" i="5"/>
  <c r="I225" i="5"/>
  <c r="J225" i="5"/>
  <c r="M225" i="5"/>
  <c r="N225" i="5"/>
  <c r="O223" i="5"/>
  <c r="P223" i="5"/>
  <c r="Q223" i="5"/>
  <c r="K661" i="9"/>
  <c r="L661" i="9"/>
  <c r="A661" i="9"/>
  <c r="X660" i="9"/>
  <c r="V660" i="9"/>
  <c r="W660" i="9"/>
  <c r="U660" i="9"/>
  <c r="T660" i="9"/>
  <c r="R660" i="9"/>
  <c r="S660" i="9"/>
  <c r="Q660" i="9"/>
  <c r="N660" i="9"/>
  <c r="P660" i="9"/>
  <c r="O660" i="9"/>
  <c r="M660" i="9"/>
  <c r="I220" i="5"/>
  <c r="J220" i="5"/>
  <c r="M220" i="5"/>
  <c r="N220" i="5"/>
  <c r="I221" i="5"/>
  <c r="J221" i="5"/>
  <c r="M221" i="5"/>
  <c r="N221" i="5"/>
  <c r="I222" i="5"/>
  <c r="J222" i="5"/>
  <c r="M222" i="5"/>
  <c r="N222" i="5"/>
  <c r="O220" i="5"/>
  <c r="P220" i="5"/>
  <c r="Q220" i="5"/>
  <c r="K660" i="9"/>
  <c r="L660" i="9"/>
  <c r="H657" i="9"/>
  <c r="H658" i="9"/>
  <c r="H659" i="9"/>
  <c r="H660" i="9"/>
  <c r="I657" i="9"/>
  <c r="J657" i="9"/>
  <c r="J660" i="9"/>
  <c r="I660" i="9"/>
  <c r="A660" i="9"/>
  <c r="X659" i="9"/>
  <c r="V659" i="9"/>
  <c r="W659" i="9"/>
  <c r="U659" i="9"/>
  <c r="T659" i="9"/>
  <c r="R659" i="9"/>
  <c r="S659" i="9"/>
  <c r="Q659" i="9"/>
  <c r="N659" i="9"/>
  <c r="P659" i="9"/>
  <c r="O659" i="9"/>
  <c r="M659" i="9"/>
  <c r="I217" i="5"/>
  <c r="J217" i="5"/>
  <c r="M217" i="5"/>
  <c r="N217" i="5"/>
  <c r="I218" i="5"/>
  <c r="J218" i="5"/>
  <c r="M218" i="5"/>
  <c r="N218" i="5"/>
  <c r="I219" i="5"/>
  <c r="J219" i="5"/>
  <c r="M219" i="5"/>
  <c r="N219" i="5"/>
  <c r="O217" i="5"/>
  <c r="P217" i="5"/>
  <c r="Q217" i="5"/>
  <c r="K659" i="9"/>
  <c r="L659" i="9"/>
  <c r="J659" i="9"/>
  <c r="I659" i="9"/>
  <c r="A659" i="9"/>
  <c r="X658" i="9"/>
  <c r="V658" i="9"/>
  <c r="W658" i="9"/>
  <c r="U658" i="9"/>
  <c r="T658" i="9"/>
  <c r="R658" i="9"/>
  <c r="S658" i="9"/>
  <c r="Q658" i="9"/>
  <c r="N658" i="9"/>
  <c r="P658" i="9"/>
  <c r="O658" i="9"/>
  <c r="M658" i="9"/>
  <c r="I214" i="5"/>
  <c r="J214" i="5"/>
  <c r="M214" i="5"/>
  <c r="N214" i="5"/>
  <c r="I215" i="5"/>
  <c r="J215" i="5"/>
  <c r="M215" i="5"/>
  <c r="N215" i="5"/>
  <c r="I216" i="5"/>
  <c r="J216" i="5"/>
  <c r="M216" i="5"/>
  <c r="N216" i="5"/>
  <c r="O214" i="5"/>
  <c r="P214" i="5"/>
  <c r="Q214" i="5"/>
  <c r="K658" i="9"/>
  <c r="L658" i="9"/>
  <c r="J658" i="9"/>
  <c r="I658" i="9"/>
  <c r="A658" i="9"/>
  <c r="X657" i="9"/>
  <c r="V657" i="9"/>
  <c r="W657" i="9"/>
  <c r="U657" i="9"/>
  <c r="T657" i="9"/>
  <c r="R657" i="9"/>
  <c r="S657" i="9"/>
  <c r="Q657" i="9"/>
  <c r="N657" i="9"/>
  <c r="P657" i="9"/>
  <c r="O657" i="9"/>
  <c r="M657" i="9"/>
  <c r="I211" i="5"/>
  <c r="J211" i="5"/>
  <c r="M211" i="5"/>
  <c r="N211" i="5"/>
  <c r="I212" i="5"/>
  <c r="J212" i="5"/>
  <c r="M212" i="5"/>
  <c r="N212" i="5"/>
  <c r="I213" i="5"/>
  <c r="J213" i="5"/>
  <c r="M213" i="5"/>
  <c r="N213" i="5"/>
  <c r="O211" i="5"/>
  <c r="P211" i="5"/>
  <c r="Q211" i="5"/>
  <c r="K657" i="9"/>
  <c r="L657" i="9"/>
  <c r="A657" i="9"/>
  <c r="X656" i="9"/>
  <c r="V656" i="9"/>
  <c r="W656" i="9"/>
  <c r="U656" i="9"/>
  <c r="T656" i="9"/>
  <c r="R656" i="9"/>
  <c r="S656" i="9"/>
  <c r="Q656" i="9"/>
  <c r="N656" i="9"/>
  <c r="P656" i="9"/>
  <c r="O656" i="9"/>
  <c r="M656" i="9"/>
  <c r="I208" i="5"/>
  <c r="J208" i="5"/>
  <c r="M208" i="5"/>
  <c r="N208" i="5"/>
  <c r="I209" i="5"/>
  <c r="J209" i="5"/>
  <c r="M209" i="5"/>
  <c r="N209" i="5"/>
  <c r="I210" i="5"/>
  <c r="J210" i="5"/>
  <c r="M210" i="5"/>
  <c r="N210" i="5"/>
  <c r="O208" i="5"/>
  <c r="P208" i="5"/>
  <c r="Q208" i="5"/>
  <c r="K656" i="9"/>
  <c r="L656" i="9"/>
  <c r="H653" i="9"/>
  <c r="H654" i="9"/>
  <c r="H655" i="9"/>
  <c r="H656" i="9"/>
  <c r="I653" i="9"/>
  <c r="J653" i="9"/>
  <c r="J656" i="9"/>
  <c r="I656" i="9"/>
  <c r="A656" i="9"/>
  <c r="X655" i="9"/>
  <c r="V655" i="9"/>
  <c r="W655" i="9"/>
  <c r="U655" i="9"/>
  <c r="T655" i="9"/>
  <c r="R655" i="9"/>
  <c r="S655" i="9"/>
  <c r="Q655" i="9"/>
  <c r="N655" i="9"/>
  <c r="P655" i="9"/>
  <c r="O655" i="9"/>
  <c r="M655" i="9"/>
  <c r="I205" i="5"/>
  <c r="J205" i="5"/>
  <c r="M205" i="5"/>
  <c r="N205" i="5"/>
  <c r="I206" i="5"/>
  <c r="J206" i="5"/>
  <c r="M206" i="5"/>
  <c r="N206" i="5"/>
  <c r="I207" i="5"/>
  <c r="J207" i="5"/>
  <c r="M207" i="5"/>
  <c r="N207" i="5"/>
  <c r="O205" i="5"/>
  <c r="P205" i="5"/>
  <c r="Q205" i="5"/>
  <c r="K655" i="9"/>
  <c r="L655" i="9"/>
  <c r="J655" i="9"/>
  <c r="I655" i="9"/>
  <c r="A655" i="9"/>
  <c r="X654" i="9"/>
  <c r="V654" i="9"/>
  <c r="W654" i="9"/>
  <c r="U654" i="9"/>
  <c r="T654" i="9"/>
  <c r="R654" i="9"/>
  <c r="S654" i="9"/>
  <c r="Q654" i="9"/>
  <c r="N654" i="9"/>
  <c r="P654" i="9"/>
  <c r="O654" i="9"/>
  <c r="M654" i="9"/>
  <c r="I202" i="5"/>
  <c r="J202" i="5"/>
  <c r="M202" i="5"/>
  <c r="N202" i="5"/>
  <c r="I203" i="5"/>
  <c r="J203" i="5"/>
  <c r="M203" i="5"/>
  <c r="N203" i="5"/>
  <c r="I204" i="5"/>
  <c r="J204" i="5"/>
  <c r="M204" i="5"/>
  <c r="N204" i="5"/>
  <c r="O202" i="5"/>
  <c r="P202" i="5"/>
  <c r="Q202" i="5"/>
  <c r="K654" i="9"/>
  <c r="L654" i="9"/>
  <c r="J654" i="9"/>
  <c r="I654" i="9"/>
  <c r="A654" i="9"/>
  <c r="X653" i="9"/>
  <c r="V653" i="9"/>
  <c r="W653" i="9"/>
  <c r="U653" i="9"/>
  <c r="T653" i="9"/>
  <c r="R653" i="9"/>
  <c r="S653" i="9"/>
  <c r="Q653" i="9"/>
  <c r="N653" i="9"/>
  <c r="P653" i="9"/>
  <c r="O653" i="9"/>
  <c r="M653" i="9"/>
  <c r="I199" i="5"/>
  <c r="J199" i="5"/>
  <c r="M199" i="5"/>
  <c r="N199" i="5"/>
  <c r="I200" i="5"/>
  <c r="J200" i="5"/>
  <c r="M200" i="5"/>
  <c r="N200" i="5"/>
  <c r="I201" i="5"/>
  <c r="J201" i="5"/>
  <c r="M201" i="5"/>
  <c r="N201" i="5"/>
  <c r="O199" i="5"/>
  <c r="P199" i="5"/>
  <c r="Q199" i="5"/>
  <c r="K653" i="9"/>
  <c r="L653" i="9"/>
  <c r="A653" i="9"/>
  <c r="X652" i="9"/>
  <c r="V652" i="9"/>
  <c r="W652" i="9"/>
  <c r="U652" i="9"/>
  <c r="T652" i="9"/>
  <c r="R652" i="9"/>
  <c r="S652" i="9"/>
  <c r="Q652" i="9"/>
  <c r="N652" i="9"/>
  <c r="P652" i="9"/>
  <c r="O652" i="9"/>
  <c r="M652" i="9"/>
  <c r="I196" i="5"/>
  <c r="J196" i="5"/>
  <c r="M196" i="5"/>
  <c r="N196" i="5"/>
  <c r="I197" i="5"/>
  <c r="J197" i="5"/>
  <c r="M197" i="5"/>
  <c r="N197" i="5"/>
  <c r="I198" i="5"/>
  <c r="J198" i="5"/>
  <c r="M198" i="5"/>
  <c r="N198" i="5"/>
  <c r="O196" i="5"/>
  <c r="P196" i="5"/>
  <c r="Q196" i="5"/>
  <c r="K652" i="9"/>
  <c r="L652" i="9"/>
  <c r="H649" i="9"/>
  <c r="H650" i="9"/>
  <c r="H651" i="9"/>
  <c r="H652" i="9"/>
  <c r="I649" i="9"/>
  <c r="J649" i="9"/>
  <c r="J652" i="9"/>
  <c r="I652" i="9"/>
  <c r="A652" i="9"/>
  <c r="X651" i="9"/>
  <c r="V651" i="9"/>
  <c r="W651" i="9"/>
  <c r="U651" i="9"/>
  <c r="T651" i="9"/>
  <c r="R651" i="9"/>
  <c r="S651" i="9"/>
  <c r="Q651" i="9"/>
  <c r="N651" i="9"/>
  <c r="P651" i="9"/>
  <c r="O651" i="9"/>
  <c r="M651" i="9"/>
  <c r="I193" i="5"/>
  <c r="J193" i="5"/>
  <c r="M193" i="5"/>
  <c r="N193" i="5"/>
  <c r="I194" i="5"/>
  <c r="J194" i="5"/>
  <c r="M194" i="5"/>
  <c r="N194" i="5"/>
  <c r="I195" i="5"/>
  <c r="J195" i="5"/>
  <c r="M195" i="5"/>
  <c r="N195" i="5"/>
  <c r="O193" i="5"/>
  <c r="P193" i="5"/>
  <c r="Q193" i="5"/>
  <c r="K651" i="9"/>
  <c r="L651" i="9"/>
  <c r="J651" i="9"/>
  <c r="I651" i="9"/>
  <c r="A651" i="9"/>
  <c r="X650" i="9"/>
  <c r="V650" i="9"/>
  <c r="W650" i="9"/>
  <c r="U650" i="9"/>
  <c r="T650" i="9"/>
  <c r="R650" i="9"/>
  <c r="S650" i="9"/>
  <c r="Q650" i="9"/>
  <c r="N650" i="9"/>
  <c r="P650" i="9"/>
  <c r="O650" i="9"/>
  <c r="M650" i="9"/>
  <c r="I190" i="5"/>
  <c r="J190" i="5"/>
  <c r="M190" i="5"/>
  <c r="N190" i="5"/>
  <c r="I191" i="5"/>
  <c r="J191" i="5"/>
  <c r="M191" i="5"/>
  <c r="N191" i="5"/>
  <c r="I192" i="5"/>
  <c r="J192" i="5"/>
  <c r="M192" i="5"/>
  <c r="N192" i="5"/>
  <c r="O190" i="5"/>
  <c r="P190" i="5"/>
  <c r="Q190" i="5"/>
  <c r="K650" i="9"/>
  <c r="L650" i="9"/>
  <c r="J650" i="9"/>
  <c r="I650" i="9"/>
  <c r="A650" i="9"/>
  <c r="X649" i="9"/>
  <c r="V649" i="9"/>
  <c r="W649" i="9"/>
  <c r="U649" i="9"/>
  <c r="T649" i="9"/>
  <c r="R649" i="9"/>
  <c r="S649" i="9"/>
  <c r="Q649" i="9"/>
  <c r="N649" i="9"/>
  <c r="P649" i="9"/>
  <c r="O649" i="9"/>
  <c r="M649" i="9"/>
  <c r="I187" i="5"/>
  <c r="J187" i="5"/>
  <c r="M187" i="5"/>
  <c r="N187" i="5"/>
  <c r="I188" i="5"/>
  <c r="J188" i="5"/>
  <c r="M188" i="5"/>
  <c r="N188" i="5"/>
  <c r="I189" i="5"/>
  <c r="J189" i="5"/>
  <c r="M189" i="5"/>
  <c r="N189" i="5"/>
  <c r="O187" i="5"/>
  <c r="P187" i="5"/>
  <c r="Q187" i="5"/>
  <c r="K649" i="9"/>
  <c r="L649" i="9"/>
  <c r="A649" i="9"/>
  <c r="X648" i="9"/>
  <c r="V648" i="9"/>
  <c r="W648" i="9"/>
  <c r="U648" i="9"/>
  <c r="T648" i="9"/>
  <c r="R648" i="9"/>
  <c r="S648" i="9"/>
  <c r="Q648" i="9"/>
  <c r="N648" i="9"/>
  <c r="P648" i="9"/>
  <c r="O648" i="9"/>
  <c r="M648" i="9"/>
  <c r="I184" i="5"/>
  <c r="J184" i="5"/>
  <c r="M184" i="5"/>
  <c r="N184" i="5"/>
  <c r="I185" i="5"/>
  <c r="J185" i="5"/>
  <c r="M185" i="5"/>
  <c r="N185" i="5"/>
  <c r="I186" i="5"/>
  <c r="J186" i="5"/>
  <c r="M186" i="5"/>
  <c r="N186" i="5"/>
  <c r="O184" i="5"/>
  <c r="P184" i="5"/>
  <c r="Q184" i="5"/>
  <c r="K648" i="9"/>
  <c r="L648" i="9"/>
  <c r="H645" i="9"/>
  <c r="H646" i="9"/>
  <c r="H647" i="9"/>
  <c r="H648" i="9"/>
  <c r="I645" i="9"/>
  <c r="J645" i="9"/>
  <c r="J648" i="9"/>
  <c r="I648" i="9"/>
  <c r="A648" i="9"/>
  <c r="X647" i="9"/>
  <c r="V647" i="9"/>
  <c r="W647" i="9"/>
  <c r="U647" i="9"/>
  <c r="T647" i="9"/>
  <c r="R647" i="9"/>
  <c r="S647" i="9"/>
  <c r="Q647" i="9"/>
  <c r="N647" i="9"/>
  <c r="P647" i="9"/>
  <c r="O647" i="9"/>
  <c r="M647" i="9"/>
  <c r="I181" i="5"/>
  <c r="J181" i="5"/>
  <c r="M181" i="5"/>
  <c r="N181" i="5"/>
  <c r="I182" i="5"/>
  <c r="J182" i="5"/>
  <c r="M182" i="5"/>
  <c r="N182" i="5"/>
  <c r="I183" i="5"/>
  <c r="J183" i="5"/>
  <c r="M183" i="5"/>
  <c r="N183" i="5"/>
  <c r="O181" i="5"/>
  <c r="P181" i="5"/>
  <c r="Q181" i="5"/>
  <c r="K647" i="9"/>
  <c r="L647" i="9"/>
  <c r="J647" i="9"/>
  <c r="I647" i="9"/>
  <c r="A647" i="9"/>
  <c r="X646" i="9"/>
  <c r="V646" i="9"/>
  <c r="W646" i="9"/>
  <c r="U646" i="9"/>
  <c r="T646" i="9"/>
  <c r="R646" i="9"/>
  <c r="S646" i="9"/>
  <c r="Q646" i="9"/>
  <c r="N646" i="9"/>
  <c r="P646" i="9"/>
  <c r="O646" i="9"/>
  <c r="M646" i="9"/>
  <c r="I178" i="5"/>
  <c r="J178" i="5"/>
  <c r="M178" i="5"/>
  <c r="N178" i="5"/>
  <c r="I179" i="5"/>
  <c r="J179" i="5"/>
  <c r="M179" i="5"/>
  <c r="N179" i="5"/>
  <c r="I180" i="5"/>
  <c r="J180" i="5"/>
  <c r="M180" i="5"/>
  <c r="N180" i="5"/>
  <c r="O178" i="5"/>
  <c r="P178" i="5"/>
  <c r="Q178" i="5"/>
  <c r="K646" i="9"/>
  <c r="L646" i="9"/>
  <c r="J646" i="9"/>
  <c r="I646" i="9"/>
  <c r="A646" i="9"/>
  <c r="X645" i="9"/>
  <c r="V645" i="9"/>
  <c r="W645" i="9"/>
  <c r="U645" i="9"/>
  <c r="T645" i="9"/>
  <c r="R645" i="9"/>
  <c r="S645" i="9"/>
  <c r="Q645" i="9"/>
  <c r="N645" i="9"/>
  <c r="P645" i="9"/>
  <c r="O645" i="9"/>
  <c r="M645" i="9"/>
  <c r="I175" i="5"/>
  <c r="J175" i="5"/>
  <c r="M175" i="5"/>
  <c r="N175" i="5"/>
  <c r="I176" i="5"/>
  <c r="J176" i="5"/>
  <c r="M176" i="5"/>
  <c r="N176" i="5"/>
  <c r="I177" i="5"/>
  <c r="J177" i="5"/>
  <c r="M177" i="5"/>
  <c r="N177" i="5"/>
  <c r="O175" i="5"/>
  <c r="P175" i="5"/>
  <c r="Q175" i="5"/>
  <c r="K645" i="9"/>
  <c r="L645" i="9"/>
  <c r="A645" i="9"/>
  <c r="X644" i="9"/>
  <c r="V644" i="9"/>
  <c r="W644" i="9"/>
  <c r="U644" i="9"/>
  <c r="T644" i="9"/>
  <c r="R644" i="9"/>
  <c r="S644" i="9"/>
  <c r="Q644" i="9"/>
  <c r="N644" i="9"/>
  <c r="P644" i="9"/>
  <c r="O644" i="9"/>
  <c r="M644" i="9"/>
  <c r="I172" i="5"/>
  <c r="J172" i="5"/>
  <c r="M172" i="5"/>
  <c r="N172" i="5"/>
  <c r="I173" i="5"/>
  <c r="J173" i="5"/>
  <c r="M173" i="5"/>
  <c r="N173" i="5"/>
  <c r="I174" i="5"/>
  <c r="J174" i="5"/>
  <c r="M174" i="5"/>
  <c r="N174" i="5"/>
  <c r="O172" i="5"/>
  <c r="P172" i="5"/>
  <c r="Q172" i="5"/>
  <c r="K644" i="9"/>
  <c r="L644" i="9"/>
  <c r="H641" i="9"/>
  <c r="H642" i="9"/>
  <c r="H643" i="9"/>
  <c r="H644" i="9"/>
  <c r="I641" i="9"/>
  <c r="J641" i="9"/>
  <c r="J644" i="9"/>
  <c r="I644" i="9"/>
  <c r="A644" i="9"/>
  <c r="X643" i="9"/>
  <c r="V643" i="9"/>
  <c r="W643" i="9"/>
  <c r="U643" i="9"/>
  <c r="T643" i="9"/>
  <c r="R643" i="9"/>
  <c r="S643" i="9"/>
  <c r="Q643" i="9"/>
  <c r="N643" i="9"/>
  <c r="P643" i="9"/>
  <c r="O643" i="9"/>
  <c r="M643" i="9"/>
  <c r="I169" i="5"/>
  <c r="J169" i="5"/>
  <c r="M169" i="5"/>
  <c r="N169" i="5"/>
  <c r="I170" i="5"/>
  <c r="J170" i="5"/>
  <c r="M170" i="5"/>
  <c r="N170" i="5"/>
  <c r="I171" i="5"/>
  <c r="J171" i="5"/>
  <c r="M171" i="5"/>
  <c r="N171" i="5"/>
  <c r="O169" i="5"/>
  <c r="P169" i="5"/>
  <c r="Q169" i="5"/>
  <c r="K643" i="9"/>
  <c r="L643" i="9"/>
  <c r="J643" i="9"/>
  <c r="I643" i="9"/>
  <c r="A643" i="9"/>
  <c r="X642" i="9"/>
  <c r="V642" i="9"/>
  <c r="W642" i="9"/>
  <c r="U642" i="9"/>
  <c r="T642" i="9"/>
  <c r="R642" i="9"/>
  <c r="S642" i="9"/>
  <c r="Q642" i="9"/>
  <c r="N642" i="9"/>
  <c r="P642" i="9"/>
  <c r="O642" i="9"/>
  <c r="M642" i="9"/>
  <c r="I166" i="5"/>
  <c r="J166" i="5"/>
  <c r="M166" i="5"/>
  <c r="N166" i="5"/>
  <c r="I167" i="5"/>
  <c r="J167" i="5"/>
  <c r="M167" i="5"/>
  <c r="N167" i="5"/>
  <c r="I168" i="5"/>
  <c r="J168" i="5"/>
  <c r="M168" i="5"/>
  <c r="N168" i="5"/>
  <c r="O166" i="5"/>
  <c r="P166" i="5"/>
  <c r="Q166" i="5"/>
  <c r="K642" i="9"/>
  <c r="L642" i="9"/>
  <c r="J642" i="9"/>
  <c r="I642" i="9"/>
  <c r="A642" i="9"/>
  <c r="X641" i="9"/>
  <c r="V641" i="9"/>
  <c r="W641" i="9"/>
  <c r="U641" i="9"/>
  <c r="T641" i="9"/>
  <c r="R641" i="9"/>
  <c r="S641" i="9"/>
  <c r="Q641" i="9"/>
  <c r="N641" i="9"/>
  <c r="P641" i="9"/>
  <c r="O641" i="9"/>
  <c r="M641" i="9"/>
  <c r="I163" i="5"/>
  <c r="J163" i="5"/>
  <c r="M163" i="5"/>
  <c r="N163" i="5"/>
  <c r="I164" i="5"/>
  <c r="J164" i="5"/>
  <c r="M164" i="5"/>
  <c r="N164" i="5"/>
  <c r="I165" i="5"/>
  <c r="J165" i="5"/>
  <c r="M165" i="5"/>
  <c r="N165" i="5"/>
  <c r="O163" i="5"/>
  <c r="P163" i="5"/>
  <c r="Q163" i="5"/>
  <c r="K641" i="9"/>
  <c r="L641" i="9"/>
  <c r="A641" i="9"/>
  <c r="X640" i="9"/>
  <c r="V640" i="9"/>
  <c r="W640" i="9"/>
  <c r="U640" i="9"/>
  <c r="T640" i="9"/>
  <c r="R640" i="9"/>
  <c r="S640" i="9"/>
  <c r="Q640" i="9"/>
  <c r="N640" i="9"/>
  <c r="P640" i="9"/>
  <c r="O640" i="9"/>
  <c r="M640" i="9"/>
  <c r="I160" i="5"/>
  <c r="J160" i="5"/>
  <c r="M160" i="5"/>
  <c r="N160" i="5"/>
  <c r="I161" i="5"/>
  <c r="J161" i="5"/>
  <c r="M161" i="5"/>
  <c r="N161" i="5"/>
  <c r="I162" i="5"/>
  <c r="J162" i="5"/>
  <c r="M162" i="5"/>
  <c r="N162" i="5"/>
  <c r="O160" i="5"/>
  <c r="P160" i="5"/>
  <c r="Q160" i="5"/>
  <c r="K640" i="9"/>
  <c r="L640" i="9"/>
  <c r="H637" i="9"/>
  <c r="H638" i="9"/>
  <c r="H639" i="9"/>
  <c r="H640" i="9"/>
  <c r="I637" i="9"/>
  <c r="J637" i="9"/>
  <c r="J640" i="9"/>
  <c r="I640" i="9"/>
  <c r="A640" i="9"/>
  <c r="X639" i="9"/>
  <c r="V639" i="9"/>
  <c r="W639" i="9"/>
  <c r="U639" i="9"/>
  <c r="T639" i="9"/>
  <c r="R639" i="9"/>
  <c r="S639" i="9"/>
  <c r="Q639" i="9"/>
  <c r="N639" i="9"/>
  <c r="P639" i="9"/>
  <c r="O639" i="9"/>
  <c r="M639" i="9"/>
  <c r="I157" i="5"/>
  <c r="J157" i="5"/>
  <c r="M157" i="5"/>
  <c r="N157" i="5"/>
  <c r="I158" i="5"/>
  <c r="J158" i="5"/>
  <c r="M158" i="5"/>
  <c r="N158" i="5"/>
  <c r="I159" i="5"/>
  <c r="J159" i="5"/>
  <c r="M159" i="5"/>
  <c r="N159" i="5"/>
  <c r="O157" i="5"/>
  <c r="P157" i="5"/>
  <c r="Q157" i="5"/>
  <c r="K639" i="9"/>
  <c r="L639" i="9"/>
  <c r="J639" i="9"/>
  <c r="I639" i="9"/>
  <c r="A639" i="9"/>
  <c r="X638" i="9"/>
  <c r="V638" i="9"/>
  <c r="W638" i="9"/>
  <c r="U638" i="9"/>
  <c r="T638" i="9"/>
  <c r="R638" i="9"/>
  <c r="S638" i="9"/>
  <c r="Q638" i="9"/>
  <c r="N638" i="9"/>
  <c r="P638" i="9"/>
  <c r="O638" i="9"/>
  <c r="M638" i="9"/>
  <c r="I154" i="5"/>
  <c r="J154" i="5"/>
  <c r="M154" i="5"/>
  <c r="N154" i="5"/>
  <c r="I155" i="5"/>
  <c r="J155" i="5"/>
  <c r="M155" i="5"/>
  <c r="N155" i="5"/>
  <c r="I156" i="5"/>
  <c r="J156" i="5"/>
  <c r="M156" i="5"/>
  <c r="N156" i="5"/>
  <c r="O154" i="5"/>
  <c r="P154" i="5"/>
  <c r="Q154" i="5"/>
  <c r="K638" i="9"/>
  <c r="L638" i="9"/>
  <c r="J638" i="9"/>
  <c r="I638" i="9"/>
  <c r="A638" i="9"/>
  <c r="X637" i="9"/>
  <c r="V637" i="9"/>
  <c r="W637" i="9"/>
  <c r="U637" i="9"/>
  <c r="T637" i="9"/>
  <c r="R637" i="9"/>
  <c r="S637" i="9"/>
  <c r="Q637" i="9"/>
  <c r="N637" i="9"/>
  <c r="P637" i="9"/>
  <c r="O637" i="9"/>
  <c r="M637" i="9"/>
  <c r="I151" i="5"/>
  <c r="J151" i="5"/>
  <c r="M151" i="5"/>
  <c r="N151" i="5"/>
  <c r="I152" i="5"/>
  <c r="J152" i="5"/>
  <c r="M152" i="5"/>
  <c r="N152" i="5"/>
  <c r="I153" i="5"/>
  <c r="J153" i="5"/>
  <c r="M153" i="5"/>
  <c r="N153" i="5"/>
  <c r="O151" i="5"/>
  <c r="P151" i="5"/>
  <c r="Q151" i="5"/>
  <c r="K637" i="9"/>
  <c r="L637" i="9"/>
  <c r="A637" i="9"/>
  <c r="X636" i="9"/>
  <c r="V636" i="9"/>
  <c r="W636" i="9"/>
  <c r="U636" i="9"/>
  <c r="T636" i="9"/>
  <c r="R636" i="9"/>
  <c r="S636" i="9"/>
  <c r="Q636" i="9"/>
  <c r="N636" i="9"/>
  <c r="P636" i="9"/>
  <c r="O636" i="9"/>
  <c r="M636" i="9"/>
  <c r="I133" i="5"/>
  <c r="J133" i="5"/>
  <c r="M133" i="5"/>
  <c r="N133" i="5"/>
  <c r="I134" i="5"/>
  <c r="J134" i="5"/>
  <c r="M134" i="5"/>
  <c r="N134" i="5"/>
  <c r="I135" i="5"/>
  <c r="J135" i="5"/>
  <c r="M135" i="5"/>
  <c r="N135" i="5"/>
  <c r="O133" i="5"/>
  <c r="P133" i="5"/>
  <c r="Q133" i="5"/>
  <c r="K636" i="9"/>
  <c r="L636" i="9"/>
  <c r="H633" i="9"/>
  <c r="H634" i="9"/>
  <c r="H635" i="9"/>
  <c r="H636" i="9"/>
  <c r="I633" i="9"/>
  <c r="J633" i="9"/>
  <c r="J636" i="9"/>
  <c r="I636" i="9"/>
  <c r="A636" i="9"/>
  <c r="X635" i="9"/>
  <c r="V635" i="9"/>
  <c r="W635" i="9"/>
  <c r="U635" i="9"/>
  <c r="T635" i="9"/>
  <c r="R635" i="9"/>
  <c r="S635" i="9"/>
  <c r="Q635" i="9"/>
  <c r="N635" i="9"/>
  <c r="P635" i="9"/>
  <c r="O635" i="9"/>
  <c r="M635" i="9"/>
  <c r="I130" i="5"/>
  <c r="J130" i="5"/>
  <c r="M130" i="5"/>
  <c r="N130" i="5"/>
  <c r="I131" i="5"/>
  <c r="J131" i="5"/>
  <c r="M131" i="5"/>
  <c r="N131" i="5"/>
  <c r="I132" i="5"/>
  <c r="J132" i="5"/>
  <c r="M132" i="5"/>
  <c r="N132" i="5"/>
  <c r="O130" i="5"/>
  <c r="P130" i="5"/>
  <c r="Q130" i="5"/>
  <c r="K635" i="9"/>
  <c r="L635" i="9"/>
  <c r="J635" i="9"/>
  <c r="I635" i="9"/>
  <c r="A635" i="9"/>
  <c r="X634" i="9"/>
  <c r="V634" i="9"/>
  <c r="W634" i="9"/>
  <c r="U634" i="9"/>
  <c r="T634" i="9"/>
  <c r="R634" i="9"/>
  <c r="S634" i="9"/>
  <c r="Q634" i="9"/>
  <c r="N634" i="9"/>
  <c r="P634" i="9"/>
  <c r="O634" i="9"/>
  <c r="M634" i="9"/>
  <c r="I127" i="5"/>
  <c r="J127" i="5"/>
  <c r="M127" i="5"/>
  <c r="N127" i="5"/>
  <c r="I128" i="5"/>
  <c r="J128" i="5"/>
  <c r="M128" i="5"/>
  <c r="N128" i="5"/>
  <c r="I129" i="5"/>
  <c r="J129" i="5"/>
  <c r="M129" i="5"/>
  <c r="N129" i="5"/>
  <c r="O127" i="5"/>
  <c r="P127" i="5"/>
  <c r="Q127" i="5"/>
  <c r="K634" i="9"/>
  <c r="L634" i="9"/>
  <c r="J634" i="9"/>
  <c r="I634" i="9"/>
  <c r="A634" i="9"/>
  <c r="X633" i="9"/>
  <c r="V633" i="9"/>
  <c r="W633" i="9"/>
  <c r="U633" i="9"/>
  <c r="T633" i="9"/>
  <c r="R633" i="9"/>
  <c r="S633" i="9"/>
  <c r="Q633" i="9"/>
  <c r="N633" i="9"/>
  <c r="P633" i="9"/>
  <c r="O633" i="9"/>
  <c r="M633" i="9"/>
  <c r="I124" i="5"/>
  <c r="J124" i="5"/>
  <c r="M124" i="5"/>
  <c r="N124" i="5"/>
  <c r="I125" i="5"/>
  <c r="J125" i="5"/>
  <c r="M125" i="5"/>
  <c r="N125" i="5"/>
  <c r="I126" i="5"/>
  <c r="J126" i="5"/>
  <c r="M126" i="5"/>
  <c r="N126" i="5"/>
  <c r="O124" i="5"/>
  <c r="P124" i="5"/>
  <c r="Q124" i="5"/>
  <c r="K633" i="9"/>
  <c r="L633" i="9"/>
  <c r="A633" i="9"/>
  <c r="X632" i="9"/>
  <c r="V632" i="9"/>
  <c r="W632" i="9"/>
  <c r="U632" i="9"/>
  <c r="T632" i="9"/>
  <c r="R632" i="9"/>
  <c r="S632" i="9"/>
  <c r="Q632" i="9"/>
  <c r="N632" i="9"/>
  <c r="P632" i="9"/>
  <c r="O632" i="9"/>
  <c r="M632" i="9"/>
  <c r="I121" i="5"/>
  <c r="J121" i="5"/>
  <c r="M121" i="5"/>
  <c r="N121" i="5"/>
  <c r="I122" i="5"/>
  <c r="J122" i="5"/>
  <c r="M122" i="5"/>
  <c r="N122" i="5"/>
  <c r="I123" i="5"/>
  <c r="J123" i="5"/>
  <c r="M123" i="5"/>
  <c r="N123" i="5"/>
  <c r="O121" i="5"/>
  <c r="P121" i="5"/>
  <c r="Q121" i="5"/>
  <c r="K632" i="9"/>
  <c r="L632" i="9"/>
  <c r="H629" i="9"/>
  <c r="H630" i="9"/>
  <c r="H631" i="9"/>
  <c r="H632" i="9"/>
  <c r="I629" i="9"/>
  <c r="J629" i="9"/>
  <c r="J632" i="9"/>
  <c r="I632" i="9"/>
  <c r="A632" i="9"/>
  <c r="X631" i="9"/>
  <c r="V631" i="9"/>
  <c r="W631" i="9"/>
  <c r="U631" i="9"/>
  <c r="T631" i="9"/>
  <c r="R631" i="9"/>
  <c r="S631" i="9"/>
  <c r="Q631" i="9"/>
  <c r="N631" i="9"/>
  <c r="P631" i="9"/>
  <c r="O631" i="9"/>
  <c r="M631" i="9"/>
  <c r="I118" i="5"/>
  <c r="J118" i="5"/>
  <c r="M118" i="5"/>
  <c r="N118" i="5"/>
  <c r="I119" i="5"/>
  <c r="J119" i="5"/>
  <c r="M119" i="5"/>
  <c r="N119" i="5"/>
  <c r="I120" i="5"/>
  <c r="J120" i="5"/>
  <c r="M120" i="5"/>
  <c r="N120" i="5"/>
  <c r="O118" i="5"/>
  <c r="P118" i="5"/>
  <c r="Q118" i="5"/>
  <c r="K631" i="9"/>
  <c r="L631" i="9"/>
  <c r="J631" i="9"/>
  <c r="I631" i="9"/>
  <c r="A631" i="9"/>
  <c r="X630" i="9"/>
  <c r="V630" i="9"/>
  <c r="W630" i="9"/>
  <c r="U630" i="9"/>
  <c r="T630" i="9"/>
  <c r="R630" i="9"/>
  <c r="S630" i="9"/>
  <c r="Q630" i="9"/>
  <c r="N630" i="9"/>
  <c r="P630" i="9"/>
  <c r="O630" i="9"/>
  <c r="M630" i="9"/>
  <c r="I115" i="5"/>
  <c r="J115" i="5"/>
  <c r="M115" i="5"/>
  <c r="N115" i="5"/>
  <c r="I116" i="5"/>
  <c r="J116" i="5"/>
  <c r="M116" i="5"/>
  <c r="N116" i="5"/>
  <c r="I117" i="5"/>
  <c r="J117" i="5"/>
  <c r="M117" i="5"/>
  <c r="N117" i="5"/>
  <c r="O115" i="5"/>
  <c r="P115" i="5"/>
  <c r="Q115" i="5"/>
  <c r="K630" i="9"/>
  <c r="L630" i="9"/>
  <c r="J630" i="9"/>
  <c r="I630" i="9"/>
  <c r="A630" i="9"/>
  <c r="X629" i="9"/>
  <c r="V629" i="9"/>
  <c r="W629" i="9"/>
  <c r="U629" i="9"/>
  <c r="T629" i="9"/>
  <c r="R629" i="9"/>
  <c r="S629" i="9"/>
  <c r="Q629" i="9"/>
  <c r="N629" i="9"/>
  <c r="P629" i="9"/>
  <c r="O629" i="9"/>
  <c r="M629" i="9"/>
  <c r="I112" i="5"/>
  <c r="J112" i="5"/>
  <c r="M112" i="5"/>
  <c r="N112" i="5"/>
  <c r="I113" i="5"/>
  <c r="J113" i="5"/>
  <c r="M113" i="5"/>
  <c r="N113" i="5"/>
  <c r="I114" i="5"/>
  <c r="J114" i="5"/>
  <c r="M114" i="5"/>
  <c r="N114" i="5"/>
  <c r="O112" i="5"/>
  <c r="P112" i="5"/>
  <c r="Q112" i="5"/>
  <c r="K629" i="9"/>
  <c r="L629" i="9"/>
  <c r="A629" i="9"/>
  <c r="X628" i="9"/>
  <c r="V628" i="9"/>
  <c r="W628" i="9"/>
  <c r="U628" i="9"/>
  <c r="T628" i="9"/>
  <c r="R628" i="9"/>
  <c r="S628" i="9"/>
  <c r="Q628" i="9"/>
  <c r="N628" i="9"/>
  <c r="P628" i="9"/>
  <c r="O628" i="9"/>
  <c r="M628" i="9"/>
  <c r="I109" i="5"/>
  <c r="J109" i="5"/>
  <c r="M109" i="5"/>
  <c r="N109" i="5"/>
  <c r="I110" i="5"/>
  <c r="J110" i="5"/>
  <c r="M110" i="5"/>
  <c r="N110" i="5"/>
  <c r="I111" i="5"/>
  <c r="J111" i="5"/>
  <c r="M111" i="5"/>
  <c r="N111" i="5"/>
  <c r="O109" i="5"/>
  <c r="P109" i="5"/>
  <c r="Q109" i="5"/>
  <c r="K628" i="9"/>
  <c r="L628" i="9"/>
  <c r="H626" i="9"/>
  <c r="H627" i="9"/>
  <c r="H628" i="9"/>
  <c r="I626" i="9"/>
  <c r="J626" i="9"/>
  <c r="J628" i="9"/>
  <c r="I628" i="9"/>
  <c r="A628" i="9"/>
  <c r="X627" i="9"/>
  <c r="V627" i="9"/>
  <c r="W627" i="9"/>
  <c r="U627" i="9"/>
  <c r="T627" i="9"/>
  <c r="R627" i="9"/>
  <c r="S627" i="9"/>
  <c r="Q627" i="9"/>
  <c r="N627" i="9"/>
  <c r="P627" i="9"/>
  <c r="O627" i="9"/>
  <c r="M627" i="9"/>
  <c r="I106" i="5"/>
  <c r="J106" i="5"/>
  <c r="M106" i="5"/>
  <c r="N106" i="5"/>
  <c r="I107" i="5"/>
  <c r="J107" i="5"/>
  <c r="M107" i="5"/>
  <c r="N107" i="5"/>
  <c r="I108" i="5"/>
  <c r="J108" i="5"/>
  <c r="M108" i="5"/>
  <c r="N108" i="5"/>
  <c r="O106" i="5"/>
  <c r="P106" i="5"/>
  <c r="Q106" i="5"/>
  <c r="K627" i="9"/>
  <c r="L627" i="9"/>
  <c r="J627" i="9"/>
  <c r="I627" i="9"/>
  <c r="A627" i="9"/>
  <c r="X626" i="9"/>
  <c r="V626" i="9"/>
  <c r="W626" i="9"/>
  <c r="U626" i="9"/>
  <c r="T626" i="9"/>
  <c r="R626" i="9"/>
  <c r="S626" i="9"/>
  <c r="Q626" i="9"/>
  <c r="N626" i="9"/>
  <c r="P626" i="9"/>
  <c r="O626" i="9"/>
  <c r="M626" i="9"/>
  <c r="K626" i="9"/>
  <c r="L626" i="9"/>
  <c r="A626" i="9"/>
  <c r="X625" i="9"/>
  <c r="V625" i="9"/>
  <c r="W625" i="9"/>
  <c r="U625" i="9"/>
  <c r="T625" i="9"/>
  <c r="R625" i="9"/>
  <c r="S625" i="9"/>
  <c r="Q625" i="9"/>
  <c r="N625" i="9"/>
  <c r="P625" i="9"/>
  <c r="O625" i="9"/>
  <c r="M625" i="9"/>
  <c r="K625" i="9"/>
  <c r="L625" i="9"/>
  <c r="H622" i="9"/>
  <c r="H623" i="9"/>
  <c r="H624" i="9"/>
  <c r="H625" i="9"/>
  <c r="I622" i="9"/>
  <c r="J622" i="9"/>
  <c r="J625" i="9"/>
  <c r="I625" i="9"/>
  <c r="A625" i="9"/>
  <c r="X624" i="9"/>
  <c r="V624" i="9"/>
  <c r="W624" i="9"/>
  <c r="U624" i="9"/>
  <c r="T624" i="9"/>
  <c r="R624" i="9"/>
  <c r="S624" i="9"/>
  <c r="Q624" i="9"/>
  <c r="N624" i="9"/>
  <c r="P624" i="9"/>
  <c r="O624" i="9"/>
  <c r="M624" i="9"/>
  <c r="K624" i="9"/>
  <c r="L624" i="9"/>
  <c r="J624" i="9"/>
  <c r="I624" i="9"/>
  <c r="A624" i="9"/>
  <c r="X623" i="9"/>
  <c r="V623" i="9"/>
  <c r="W623" i="9"/>
  <c r="U623" i="9"/>
  <c r="T623" i="9"/>
  <c r="R623" i="9"/>
  <c r="S623" i="9"/>
  <c r="Q623" i="9"/>
  <c r="N623" i="9"/>
  <c r="P623" i="9"/>
  <c r="O623" i="9"/>
  <c r="M623" i="9"/>
  <c r="K623" i="9"/>
  <c r="L623" i="9"/>
  <c r="J623" i="9"/>
  <c r="I623" i="9"/>
  <c r="A623" i="9"/>
  <c r="X622" i="9"/>
  <c r="V622" i="9"/>
  <c r="W622" i="9"/>
  <c r="U622" i="9"/>
  <c r="T622" i="9"/>
  <c r="R622" i="9"/>
  <c r="S622" i="9"/>
  <c r="Q622" i="9"/>
  <c r="N622" i="9"/>
  <c r="P622" i="9"/>
  <c r="O622" i="9"/>
  <c r="M622" i="9"/>
  <c r="K622" i="9"/>
  <c r="L622" i="9"/>
  <c r="A622" i="9"/>
  <c r="X621" i="9"/>
  <c r="V621" i="9"/>
  <c r="W621" i="9"/>
  <c r="U621" i="9"/>
  <c r="T621" i="9"/>
  <c r="R621" i="9"/>
  <c r="S621" i="9"/>
  <c r="Q621" i="9"/>
  <c r="N621" i="9"/>
  <c r="P621" i="9"/>
  <c r="O621" i="9"/>
  <c r="M621" i="9"/>
  <c r="K621" i="9"/>
  <c r="L621" i="9"/>
  <c r="H618" i="9"/>
  <c r="H619" i="9"/>
  <c r="H620" i="9"/>
  <c r="H621" i="9"/>
  <c r="I618" i="9"/>
  <c r="J618" i="9"/>
  <c r="J621" i="9"/>
  <c r="I621" i="9"/>
  <c r="A621" i="9"/>
  <c r="X620" i="9"/>
  <c r="V620" i="9"/>
  <c r="W620" i="9"/>
  <c r="U620" i="9"/>
  <c r="T620" i="9"/>
  <c r="R620" i="9"/>
  <c r="S620" i="9"/>
  <c r="Q620" i="9"/>
  <c r="N620" i="9"/>
  <c r="P620" i="9"/>
  <c r="O620" i="9"/>
  <c r="M620" i="9"/>
  <c r="K620" i="9"/>
  <c r="L620" i="9"/>
  <c r="J620" i="9"/>
  <c r="I620" i="9"/>
  <c r="A620" i="9"/>
  <c r="X619" i="9"/>
  <c r="V619" i="9"/>
  <c r="W619" i="9"/>
  <c r="U619" i="9"/>
  <c r="T619" i="9"/>
  <c r="R619" i="9"/>
  <c r="S619" i="9"/>
  <c r="Q619" i="9"/>
  <c r="N619" i="9"/>
  <c r="P619" i="9"/>
  <c r="O619" i="9"/>
  <c r="M619" i="9"/>
  <c r="K619" i="9"/>
  <c r="L619" i="9"/>
  <c r="J619" i="9"/>
  <c r="I619" i="9"/>
  <c r="A619" i="9"/>
  <c r="X618" i="9"/>
  <c r="V618" i="9"/>
  <c r="W618" i="9"/>
  <c r="U618" i="9"/>
  <c r="T618" i="9"/>
  <c r="R618" i="9"/>
  <c r="S618" i="9"/>
  <c r="Q618" i="9"/>
  <c r="N618" i="9"/>
  <c r="P618" i="9"/>
  <c r="O618" i="9"/>
  <c r="M618" i="9"/>
  <c r="K618" i="9"/>
  <c r="L618" i="9"/>
  <c r="A618" i="9"/>
  <c r="X617" i="9"/>
  <c r="V617" i="9"/>
  <c r="W617" i="9"/>
  <c r="U617" i="9"/>
  <c r="T617" i="9"/>
  <c r="R617" i="9"/>
  <c r="S617" i="9"/>
  <c r="Q617" i="9"/>
  <c r="N617" i="9"/>
  <c r="P617" i="9"/>
  <c r="O617" i="9"/>
  <c r="M617" i="9"/>
  <c r="K617" i="9"/>
  <c r="L617" i="9"/>
  <c r="H614" i="9"/>
  <c r="H615" i="9"/>
  <c r="H616" i="9"/>
  <c r="H617" i="9"/>
  <c r="I614" i="9"/>
  <c r="J614" i="9"/>
  <c r="J617" i="9"/>
  <c r="I617" i="9"/>
  <c r="A617" i="9"/>
  <c r="X616" i="9"/>
  <c r="V616" i="9"/>
  <c r="W616" i="9"/>
  <c r="U616" i="9"/>
  <c r="T616" i="9"/>
  <c r="R616" i="9"/>
  <c r="S616" i="9"/>
  <c r="Q616" i="9"/>
  <c r="N616" i="9"/>
  <c r="P616" i="9"/>
  <c r="O616" i="9"/>
  <c r="M616" i="9"/>
  <c r="K616" i="9"/>
  <c r="L616" i="9"/>
  <c r="J616" i="9"/>
  <c r="I616" i="9"/>
  <c r="A616" i="9"/>
  <c r="X615" i="9"/>
  <c r="V615" i="9"/>
  <c r="W615" i="9"/>
  <c r="U615" i="9"/>
  <c r="T615" i="9"/>
  <c r="R615" i="9"/>
  <c r="S615" i="9"/>
  <c r="Q615" i="9"/>
  <c r="N615" i="9"/>
  <c r="P615" i="9"/>
  <c r="O615" i="9"/>
  <c r="M615" i="9"/>
  <c r="K615" i="9"/>
  <c r="L615" i="9"/>
  <c r="J615" i="9"/>
  <c r="I615" i="9"/>
  <c r="A615" i="9"/>
  <c r="X614" i="9"/>
  <c r="V614" i="9"/>
  <c r="W614" i="9"/>
  <c r="U614" i="9"/>
  <c r="T614" i="9"/>
  <c r="R614" i="9"/>
  <c r="S614" i="9"/>
  <c r="Q614" i="9"/>
  <c r="N614" i="9"/>
  <c r="P614" i="9"/>
  <c r="O614" i="9"/>
  <c r="M614" i="9"/>
  <c r="K614" i="9"/>
  <c r="L614" i="9"/>
  <c r="A614" i="9"/>
  <c r="X613" i="9"/>
  <c r="V613" i="9"/>
  <c r="W613" i="9"/>
  <c r="U613" i="9"/>
  <c r="T613" i="9"/>
  <c r="R613" i="9"/>
  <c r="S613" i="9"/>
  <c r="Q613" i="9"/>
  <c r="N613" i="9"/>
  <c r="P613" i="9"/>
  <c r="O613" i="9"/>
  <c r="M613" i="9"/>
  <c r="K613" i="9"/>
  <c r="L613" i="9"/>
  <c r="H610" i="9"/>
  <c r="H611" i="9"/>
  <c r="H612" i="9"/>
  <c r="H613" i="9"/>
  <c r="I610" i="9"/>
  <c r="J610" i="9"/>
  <c r="J613" i="9"/>
  <c r="I613" i="9"/>
  <c r="A613" i="9"/>
  <c r="X612" i="9"/>
  <c r="V612" i="9"/>
  <c r="W612" i="9"/>
  <c r="U612" i="9"/>
  <c r="T612" i="9"/>
  <c r="R612" i="9"/>
  <c r="S612" i="9"/>
  <c r="Q612" i="9"/>
  <c r="N612" i="9"/>
  <c r="P612" i="9"/>
  <c r="O612" i="9"/>
  <c r="M612" i="9"/>
  <c r="K612" i="9"/>
  <c r="L612" i="9"/>
  <c r="J612" i="9"/>
  <c r="I612" i="9"/>
  <c r="A612" i="9"/>
  <c r="X611" i="9"/>
  <c r="V611" i="9"/>
  <c r="W611" i="9"/>
  <c r="U611" i="9"/>
  <c r="T611" i="9"/>
  <c r="R611" i="9"/>
  <c r="S611" i="9"/>
  <c r="Q611" i="9"/>
  <c r="N611" i="9"/>
  <c r="P611" i="9"/>
  <c r="O611" i="9"/>
  <c r="M611" i="9"/>
  <c r="K611" i="9"/>
  <c r="L611" i="9"/>
  <c r="J611" i="9"/>
  <c r="I611" i="9"/>
  <c r="A611" i="9"/>
  <c r="X610" i="9"/>
  <c r="V610" i="9"/>
  <c r="W610" i="9"/>
  <c r="U610" i="9"/>
  <c r="T610" i="9"/>
  <c r="R610" i="9"/>
  <c r="S610" i="9"/>
  <c r="Q610" i="9"/>
  <c r="N610" i="9"/>
  <c r="P610" i="9"/>
  <c r="O610" i="9"/>
  <c r="M610" i="9"/>
  <c r="K610" i="9"/>
  <c r="L610" i="9"/>
  <c r="A610" i="9"/>
  <c r="X609" i="9"/>
  <c r="V609" i="9"/>
  <c r="W609" i="9"/>
  <c r="U609" i="9"/>
  <c r="T609" i="9"/>
  <c r="R609" i="9"/>
  <c r="S609" i="9"/>
  <c r="Q609" i="9"/>
  <c r="N609" i="9"/>
  <c r="P609" i="9"/>
  <c r="O609" i="9"/>
  <c r="M609" i="9"/>
  <c r="K609" i="9"/>
  <c r="L609" i="9"/>
  <c r="H606" i="9"/>
  <c r="H607" i="9"/>
  <c r="H608" i="9"/>
  <c r="H609" i="9"/>
  <c r="I606" i="9"/>
  <c r="J606" i="9"/>
  <c r="J609" i="9"/>
  <c r="I609" i="9"/>
  <c r="A609" i="9"/>
  <c r="X608" i="9"/>
  <c r="V608" i="9"/>
  <c r="W608" i="9"/>
  <c r="U608" i="9"/>
  <c r="T608" i="9"/>
  <c r="R608" i="9"/>
  <c r="S608" i="9"/>
  <c r="Q608" i="9"/>
  <c r="N608" i="9"/>
  <c r="P608" i="9"/>
  <c r="O608" i="9"/>
  <c r="M608" i="9"/>
  <c r="K608" i="9"/>
  <c r="L608" i="9"/>
  <c r="J608" i="9"/>
  <c r="I608" i="9"/>
  <c r="A608" i="9"/>
  <c r="X607" i="9"/>
  <c r="V607" i="9"/>
  <c r="W607" i="9"/>
  <c r="U607" i="9"/>
  <c r="T607" i="9"/>
  <c r="R607" i="9"/>
  <c r="S607" i="9"/>
  <c r="Q607" i="9"/>
  <c r="N607" i="9"/>
  <c r="P607" i="9"/>
  <c r="O607" i="9"/>
  <c r="M607" i="9"/>
  <c r="K607" i="9"/>
  <c r="L607" i="9"/>
  <c r="J607" i="9"/>
  <c r="I607" i="9"/>
  <c r="A607" i="9"/>
  <c r="X606" i="9"/>
  <c r="V606" i="9"/>
  <c r="W606" i="9"/>
  <c r="U606" i="9"/>
  <c r="T606" i="9"/>
  <c r="R606" i="9"/>
  <c r="S606" i="9"/>
  <c r="Q606" i="9"/>
  <c r="N606" i="9"/>
  <c r="P606" i="9"/>
  <c r="O606" i="9"/>
  <c r="M606" i="9"/>
  <c r="K606" i="9"/>
  <c r="L606" i="9"/>
  <c r="A606" i="9"/>
  <c r="X605" i="9"/>
  <c r="V605" i="9"/>
  <c r="W605" i="9"/>
  <c r="U605" i="9"/>
  <c r="T605" i="9"/>
  <c r="R605" i="9"/>
  <c r="S605" i="9"/>
  <c r="Q605" i="9"/>
  <c r="N605" i="9"/>
  <c r="P605" i="9"/>
  <c r="O605" i="9"/>
  <c r="M605" i="9"/>
  <c r="K605" i="9"/>
  <c r="L605" i="9"/>
  <c r="H602" i="9"/>
  <c r="H603" i="9"/>
  <c r="H604" i="9"/>
  <c r="H605" i="9"/>
  <c r="I602" i="9"/>
  <c r="J602" i="9"/>
  <c r="J605" i="9"/>
  <c r="I605" i="9"/>
  <c r="A605" i="9"/>
  <c r="X604" i="9"/>
  <c r="V604" i="9"/>
  <c r="W604" i="9"/>
  <c r="U604" i="9"/>
  <c r="T604" i="9"/>
  <c r="R604" i="9"/>
  <c r="S604" i="9"/>
  <c r="Q604" i="9"/>
  <c r="N604" i="9"/>
  <c r="P604" i="9"/>
  <c r="O604" i="9"/>
  <c r="M604" i="9"/>
  <c r="K604" i="9"/>
  <c r="L604" i="9"/>
  <c r="J604" i="9"/>
  <c r="I604" i="9"/>
  <c r="A604" i="9"/>
  <c r="X603" i="9"/>
  <c r="V603" i="9"/>
  <c r="W603" i="9"/>
  <c r="U603" i="9"/>
  <c r="T603" i="9"/>
  <c r="R603" i="9"/>
  <c r="S603" i="9"/>
  <c r="Q603" i="9"/>
  <c r="N603" i="9"/>
  <c r="P603" i="9"/>
  <c r="O603" i="9"/>
  <c r="M603" i="9"/>
  <c r="K603" i="9"/>
  <c r="L603" i="9"/>
  <c r="J603" i="9"/>
  <c r="I603" i="9"/>
  <c r="A603" i="9"/>
  <c r="X602" i="9"/>
  <c r="V602" i="9"/>
  <c r="W602" i="9"/>
  <c r="U602" i="9"/>
  <c r="T602" i="9"/>
  <c r="R602" i="9"/>
  <c r="S602" i="9"/>
  <c r="Q602" i="9"/>
  <c r="N602" i="9"/>
  <c r="P602" i="9"/>
  <c r="O602" i="9"/>
  <c r="M602" i="9"/>
  <c r="K602" i="9"/>
  <c r="L602" i="9"/>
  <c r="A602" i="9"/>
  <c r="X601" i="9"/>
  <c r="V601" i="9"/>
  <c r="W601" i="9"/>
  <c r="U601" i="9"/>
  <c r="T601" i="9"/>
  <c r="R601" i="9"/>
  <c r="S601" i="9"/>
  <c r="Q601" i="9"/>
  <c r="N601" i="9"/>
  <c r="P601" i="9"/>
  <c r="O601" i="9"/>
  <c r="M601" i="9"/>
  <c r="K601" i="9"/>
  <c r="L601" i="9"/>
  <c r="H598" i="9"/>
  <c r="H599" i="9"/>
  <c r="H600" i="9"/>
  <c r="H601" i="9"/>
  <c r="I598" i="9"/>
  <c r="J598" i="9"/>
  <c r="J601" i="9"/>
  <c r="I601" i="9"/>
  <c r="A601" i="9"/>
  <c r="X600" i="9"/>
  <c r="V600" i="9"/>
  <c r="W600" i="9"/>
  <c r="U600" i="9"/>
  <c r="T600" i="9"/>
  <c r="R600" i="9"/>
  <c r="S600" i="9"/>
  <c r="Q600" i="9"/>
  <c r="N600" i="9"/>
  <c r="P600" i="9"/>
  <c r="O600" i="9"/>
  <c r="M600" i="9"/>
  <c r="K600" i="9"/>
  <c r="L600" i="9"/>
  <c r="J600" i="9"/>
  <c r="I600" i="9"/>
  <c r="A600" i="9"/>
  <c r="X599" i="9"/>
  <c r="V599" i="9"/>
  <c r="W599" i="9"/>
  <c r="U599" i="9"/>
  <c r="T599" i="9"/>
  <c r="R599" i="9"/>
  <c r="S599" i="9"/>
  <c r="Q599" i="9"/>
  <c r="N599" i="9"/>
  <c r="P599" i="9"/>
  <c r="O599" i="9"/>
  <c r="M599" i="9"/>
  <c r="K599" i="9"/>
  <c r="L599" i="9"/>
  <c r="J599" i="9"/>
  <c r="I599" i="9"/>
  <c r="A599" i="9"/>
  <c r="X598" i="9"/>
  <c r="V598" i="9"/>
  <c r="W598" i="9"/>
  <c r="U598" i="9"/>
  <c r="T598" i="9"/>
  <c r="R598" i="9"/>
  <c r="S598" i="9"/>
  <c r="Q598" i="9"/>
  <c r="N598" i="9"/>
  <c r="P598" i="9"/>
  <c r="O598" i="9"/>
  <c r="M598" i="9"/>
  <c r="K598" i="9"/>
  <c r="L598" i="9"/>
  <c r="A598" i="9"/>
  <c r="X597" i="9"/>
  <c r="V597" i="9"/>
  <c r="W597" i="9"/>
  <c r="U597" i="9"/>
  <c r="T597" i="9"/>
  <c r="R597" i="9"/>
  <c r="S597" i="9"/>
  <c r="Q597" i="9"/>
  <c r="N597" i="9"/>
  <c r="P597" i="9"/>
  <c r="O597" i="9"/>
  <c r="M597" i="9"/>
  <c r="K597" i="9"/>
  <c r="L597" i="9"/>
  <c r="H594" i="9"/>
  <c r="H595" i="9"/>
  <c r="H596" i="9"/>
  <c r="H597" i="9"/>
  <c r="I594" i="9"/>
  <c r="J594" i="9"/>
  <c r="J597" i="9"/>
  <c r="I597" i="9"/>
  <c r="A597" i="9"/>
  <c r="X596" i="9"/>
  <c r="V596" i="9"/>
  <c r="W596" i="9"/>
  <c r="U596" i="9"/>
  <c r="T596" i="9"/>
  <c r="R596" i="9"/>
  <c r="S596" i="9"/>
  <c r="Q596" i="9"/>
  <c r="N596" i="9"/>
  <c r="P596" i="9"/>
  <c r="O596" i="9"/>
  <c r="M596" i="9"/>
  <c r="K596" i="9"/>
  <c r="L596" i="9"/>
  <c r="J596" i="9"/>
  <c r="I596" i="9"/>
  <c r="A596" i="9"/>
  <c r="X595" i="9"/>
  <c r="V595" i="9"/>
  <c r="W595" i="9"/>
  <c r="U595" i="9"/>
  <c r="T595" i="9"/>
  <c r="R595" i="9"/>
  <c r="S595" i="9"/>
  <c r="Q595" i="9"/>
  <c r="N595" i="9"/>
  <c r="P595" i="9"/>
  <c r="O595" i="9"/>
  <c r="M595" i="9"/>
  <c r="K595" i="9"/>
  <c r="L595" i="9"/>
  <c r="J595" i="9"/>
  <c r="I595" i="9"/>
  <c r="A595" i="9"/>
  <c r="X594" i="9"/>
  <c r="V594" i="9"/>
  <c r="W594" i="9"/>
  <c r="U594" i="9"/>
  <c r="T594" i="9"/>
  <c r="R594" i="9"/>
  <c r="S594" i="9"/>
  <c r="Q594" i="9"/>
  <c r="N594" i="9"/>
  <c r="P594" i="9"/>
  <c r="O594" i="9"/>
  <c r="M594" i="9"/>
  <c r="K594" i="9"/>
  <c r="L594" i="9"/>
  <c r="A594" i="9"/>
  <c r="X593" i="9"/>
  <c r="V593" i="9"/>
  <c r="W593" i="9"/>
  <c r="U593" i="9"/>
  <c r="T593" i="9"/>
  <c r="R593" i="9"/>
  <c r="S593" i="9"/>
  <c r="Q593" i="9"/>
  <c r="N593" i="9"/>
  <c r="P593" i="9"/>
  <c r="O593" i="9"/>
  <c r="M593" i="9"/>
  <c r="K593" i="9"/>
  <c r="L593" i="9"/>
  <c r="H590" i="9"/>
  <c r="H591" i="9"/>
  <c r="H592" i="9"/>
  <c r="H593" i="9"/>
  <c r="I590" i="9"/>
  <c r="J590" i="9"/>
  <c r="J593" i="9"/>
  <c r="I593" i="9"/>
  <c r="A593" i="9"/>
  <c r="X592" i="9"/>
  <c r="V592" i="9"/>
  <c r="W592" i="9"/>
  <c r="U592" i="9"/>
  <c r="T592" i="9"/>
  <c r="R592" i="9"/>
  <c r="S592" i="9"/>
  <c r="Q592" i="9"/>
  <c r="N592" i="9"/>
  <c r="P592" i="9"/>
  <c r="O592" i="9"/>
  <c r="M592" i="9"/>
  <c r="K592" i="9"/>
  <c r="L592" i="9"/>
  <c r="J592" i="9"/>
  <c r="I592" i="9"/>
  <c r="A592" i="9"/>
  <c r="X591" i="9"/>
  <c r="V591" i="9"/>
  <c r="W591" i="9"/>
  <c r="U591" i="9"/>
  <c r="T591" i="9"/>
  <c r="R591" i="9"/>
  <c r="S591" i="9"/>
  <c r="Q591" i="9"/>
  <c r="N591" i="9"/>
  <c r="P591" i="9"/>
  <c r="O591" i="9"/>
  <c r="M591" i="9"/>
  <c r="K591" i="9"/>
  <c r="L591" i="9"/>
  <c r="J591" i="9"/>
  <c r="I591" i="9"/>
  <c r="A591" i="9"/>
  <c r="X590" i="9"/>
  <c r="V590" i="9"/>
  <c r="W590" i="9"/>
  <c r="U590" i="9"/>
  <c r="T590" i="9"/>
  <c r="R590" i="9"/>
  <c r="S590" i="9"/>
  <c r="Q590" i="9"/>
  <c r="N590" i="9"/>
  <c r="P590" i="9"/>
  <c r="O590" i="9"/>
  <c r="M590" i="9"/>
  <c r="K590" i="9"/>
  <c r="L590" i="9"/>
  <c r="A590" i="9"/>
  <c r="X589" i="9"/>
  <c r="V589" i="9"/>
  <c r="W589" i="9"/>
  <c r="U589" i="9"/>
  <c r="T589" i="9"/>
  <c r="R589" i="9"/>
  <c r="S589" i="9"/>
  <c r="Q589" i="9"/>
  <c r="N589" i="9"/>
  <c r="P589" i="9"/>
  <c r="O589" i="9"/>
  <c r="M589" i="9"/>
  <c r="K589" i="9"/>
  <c r="L589" i="9"/>
  <c r="H586" i="9"/>
  <c r="H587" i="9"/>
  <c r="H588" i="9"/>
  <c r="H589" i="9"/>
  <c r="I586" i="9"/>
  <c r="J586" i="9"/>
  <c r="J589" i="9"/>
  <c r="I589" i="9"/>
  <c r="A589" i="9"/>
  <c r="X588" i="9"/>
  <c r="V588" i="9"/>
  <c r="W588" i="9"/>
  <c r="U588" i="9"/>
  <c r="T588" i="9"/>
  <c r="R588" i="9"/>
  <c r="S588" i="9"/>
  <c r="Q588" i="9"/>
  <c r="N588" i="9"/>
  <c r="P588" i="9"/>
  <c r="O588" i="9"/>
  <c r="M588" i="9"/>
  <c r="K588" i="9"/>
  <c r="L588" i="9"/>
  <c r="J588" i="9"/>
  <c r="I588" i="9"/>
  <c r="A588" i="9"/>
  <c r="X587" i="9"/>
  <c r="V587" i="9"/>
  <c r="W587" i="9"/>
  <c r="U587" i="9"/>
  <c r="T587" i="9"/>
  <c r="R587" i="9"/>
  <c r="S587" i="9"/>
  <c r="Q587" i="9"/>
  <c r="N587" i="9"/>
  <c r="P587" i="9"/>
  <c r="O587" i="9"/>
  <c r="M587" i="9"/>
  <c r="K587" i="9"/>
  <c r="L587" i="9"/>
  <c r="J587" i="9"/>
  <c r="I587" i="9"/>
  <c r="A587" i="9"/>
  <c r="X586" i="9"/>
  <c r="V586" i="9"/>
  <c r="W586" i="9"/>
  <c r="U586" i="9"/>
  <c r="T586" i="9"/>
  <c r="R586" i="9"/>
  <c r="S586" i="9"/>
  <c r="Q586" i="9"/>
  <c r="N586" i="9"/>
  <c r="P586" i="9"/>
  <c r="O586" i="9"/>
  <c r="M586" i="9"/>
  <c r="K586" i="9"/>
  <c r="L586" i="9"/>
  <c r="A586" i="9"/>
  <c r="X585" i="9"/>
  <c r="V585" i="9"/>
  <c r="W585" i="9"/>
  <c r="U585" i="9"/>
  <c r="T585" i="9"/>
  <c r="R585" i="9"/>
  <c r="S585" i="9"/>
  <c r="Q585" i="9"/>
  <c r="N585" i="9"/>
  <c r="P585" i="9"/>
  <c r="O585" i="9"/>
  <c r="M585" i="9"/>
  <c r="K585" i="9"/>
  <c r="L585" i="9"/>
  <c r="H582" i="9"/>
  <c r="H583" i="9"/>
  <c r="H584" i="9"/>
  <c r="H585" i="9"/>
  <c r="I582" i="9"/>
  <c r="J582" i="9"/>
  <c r="J585" i="9"/>
  <c r="I585" i="9"/>
  <c r="A585" i="9"/>
  <c r="X584" i="9"/>
  <c r="V584" i="9"/>
  <c r="W584" i="9"/>
  <c r="U584" i="9"/>
  <c r="T584" i="9"/>
  <c r="R584" i="9"/>
  <c r="S584" i="9"/>
  <c r="Q584" i="9"/>
  <c r="N584" i="9"/>
  <c r="P584" i="9"/>
  <c r="O584" i="9"/>
  <c r="M584" i="9"/>
  <c r="K584" i="9"/>
  <c r="L584" i="9"/>
  <c r="J584" i="9"/>
  <c r="I584" i="9"/>
  <c r="A584" i="9"/>
  <c r="X583" i="9"/>
  <c r="V583" i="9"/>
  <c r="W583" i="9"/>
  <c r="U583" i="9"/>
  <c r="T583" i="9"/>
  <c r="R583" i="9"/>
  <c r="S583" i="9"/>
  <c r="Q583" i="9"/>
  <c r="N583" i="9"/>
  <c r="P583" i="9"/>
  <c r="O583" i="9"/>
  <c r="M583" i="9"/>
  <c r="K583" i="9"/>
  <c r="L583" i="9"/>
  <c r="J583" i="9"/>
  <c r="I583" i="9"/>
  <c r="A583" i="9"/>
  <c r="X582" i="9"/>
  <c r="V582" i="9"/>
  <c r="W582" i="9"/>
  <c r="U582" i="9"/>
  <c r="T582" i="9"/>
  <c r="R582" i="9"/>
  <c r="S582" i="9"/>
  <c r="Q582" i="9"/>
  <c r="N582" i="9"/>
  <c r="P582" i="9"/>
  <c r="O582" i="9"/>
  <c r="M582" i="9"/>
  <c r="K582" i="9"/>
  <c r="L582" i="9"/>
  <c r="A582" i="9"/>
  <c r="X581" i="9"/>
  <c r="V581" i="9"/>
  <c r="W581" i="9"/>
  <c r="U581" i="9"/>
  <c r="T581" i="9"/>
  <c r="R581" i="9"/>
  <c r="S581" i="9"/>
  <c r="Q581" i="9"/>
  <c r="N581" i="9"/>
  <c r="P581" i="9"/>
  <c r="O581" i="9"/>
  <c r="M581" i="9"/>
  <c r="K581" i="9"/>
  <c r="L581" i="9"/>
  <c r="H578" i="9"/>
  <c r="H579" i="9"/>
  <c r="H580" i="9"/>
  <c r="H581" i="9"/>
  <c r="I578" i="9"/>
  <c r="J578" i="9"/>
  <c r="J581" i="9"/>
  <c r="I581" i="9"/>
  <c r="A581" i="9"/>
  <c r="X580" i="9"/>
  <c r="V580" i="9"/>
  <c r="W580" i="9"/>
  <c r="U580" i="9"/>
  <c r="T580" i="9"/>
  <c r="R580" i="9"/>
  <c r="S580" i="9"/>
  <c r="Q580" i="9"/>
  <c r="N580" i="9"/>
  <c r="P580" i="9"/>
  <c r="O580" i="9"/>
  <c r="M580" i="9"/>
  <c r="K580" i="9"/>
  <c r="L580" i="9"/>
  <c r="J580" i="9"/>
  <c r="I580" i="9"/>
  <c r="A580" i="9"/>
  <c r="X579" i="9"/>
  <c r="V579" i="9"/>
  <c r="W579" i="9"/>
  <c r="U579" i="9"/>
  <c r="T579" i="9"/>
  <c r="R579" i="9"/>
  <c r="S579" i="9"/>
  <c r="Q579" i="9"/>
  <c r="N579" i="9"/>
  <c r="P579" i="9"/>
  <c r="O579" i="9"/>
  <c r="M579" i="9"/>
  <c r="K579" i="9"/>
  <c r="L579" i="9"/>
  <c r="J579" i="9"/>
  <c r="I579" i="9"/>
  <c r="A579" i="9"/>
  <c r="X578" i="9"/>
  <c r="V578" i="9"/>
  <c r="W578" i="9"/>
  <c r="U578" i="9"/>
  <c r="T578" i="9"/>
  <c r="R578" i="9"/>
  <c r="S578" i="9"/>
  <c r="Q578" i="9"/>
  <c r="N578" i="9"/>
  <c r="P578" i="9"/>
  <c r="O578" i="9"/>
  <c r="M578" i="9"/>
  <c r="K578" i="9"/>
  <c r="L578" i="9"/>
  <c r="A578" i="9"/>
  <c r="X577" i="9"/>
  <c r="V577" i="9"/>
  <c r="W577" i="9"/>
  <c r="U577" i="9"/>
  <c r="T577" i="9"/>
  <c r="R577" i="9"/>
  <c r="S577" i="9"/>
  <c r="Q577" i="9"/>
  <c r="N577" i="9"/>
  <c r="P577" i="9"/>
  <c r="O577" i="9"/>
  <c r="M577" i="9"/>
  <c r="K577" i="9"/>
  <c r="L577" i="9"/>
  <c r="H574" i="9"/>
  <c r="H575" i="9"/>
  <c r="H576" i="9"/>
  <c r="H577" i="9"/>
  <c r="I574" i="9"/>
  <c r="J574" i="9"/>
  <c r="J577" i="9"/>
  <c r="I577" i="9"/>
  <c r="A577" i="9"/>
  <c r="X576" i="9"/>
  <c r="V576" i="9"/>
  <c r="W576" i="9"/>
  <c r="U576" i="9"/>
  <c r="T576" i="9"/>
  <c r="R576" i="9"/>
  <c r="S576" i="9"/>
  <c r="Q576" i="9"/>
  <c r="N576" i="9"/>
  <c r="P576" i="9"/>
  <c r="O576" i="9"/>
  <c r="M576" i="9"/>
  <c r="I763" i="5"/>
  <c r="J763" i="5"/>
  <c r="M763" i="5"/>
  <c r="N763" i="5"/>
  <c r="I764" i="5"/>
  <c r="J764" i="5"/>
  <c r="M764" i="5"/>
  <c r="N764" i="5"/>
  <c r="I765" i="5"/>
  <c r="J765" i="5"/>
  <c r="M765" i="5"/>
  <c r="N765" i="5"/>
  <c r="O763" i="5"/>
  <c r="P763" i="5"/>
  <c r="Q763" i="5"/>
  <c r="K576" i="9"/>
  <c r="L576" i="9"/>
  <c r="J576" i="9"/>
  <c r="I576" i="9"/>
  <c r="A576" i="9"/>
  <c r="X575" i="9"/>
  <c r="V575" i="9"/>
  <c r="W575" i="9"/>
  <c r="U575" i="9"/>
  <c r="T575" i="9"/>
  <c r="R575" i="9"/>
  <c r="S575" i="9"/>
  <c r="Q575" i="9"/>
  <c r="N575" i="9"/>
  <c r="P575" i="9"/>
  <c r="O575" i="9"/>
  <c r="M575" i="9"/>
  <c r="I760" i="5"/>
  <c r="J760" i="5"/>
  <c r="M760" i="5"/>
  <c r="N760" i="5"/>
  <c r="I761" i="5"/>
  <c r="J761" i="5"/>
  <c r="M761" i="5"/>
  <c r="N761" i="5"/>
  <c r="I762" i="5"/>
  <c r="J762" i="5"/>
  <c r="M762" i="5"/>
  <c r="N762" i="5"/>
  <c r="O760" i="5"/>
  <c r="P760" i="5"/>
  <c r="Q760" i="5"/>
  <c r="K575" i="9"/>
  <c r="L575" i="9"/>
  <c r="J575" i="9"/>
  <c r="I575" i="9"/>
  <c r="A575" i="9"/>
  <c r="X574" i="9"/>
  <c r="V574" i="9"/>
  <c r="W574" i="9"/>
  <c r="U574" i="9"/>
  <c r="T574" i="9"/>
  <c r="R574" i="9"/>
  <c r="S574" i="9"/>
  <c r="Q574" i="9"/>
  <c r="N574" i="9"/>
  <c r="P574" i="9"/>
  <c r="O574" i="9"/>
  <c r="M574" i="9"/>
  <c r="I757" i="5"/>
  <c r="J757" i="5"/>
  <c r="M757" i="5"/>
  <c r="N757" i="5"/>
  <c r="I758" i="5"/>
  <c r="J758" i="5"/>
  <c r="M758" i="5"/>
  <c r="N758" i="5"/>
  <c r="I759" i="5"/>
  <c r="J759" i="5"/>
  <c r="M759" i="5"/>
  <c r="N759" i="5"/>
  <c r="O757" i="5"/>
  <c r="P757" i="5"/>
  <c r="Q757" i="5"/>
  <c r="K574" i="9"/>
  <c r="L574" i="9"/>
  <c r="A574" i="9"/>
  <c r="X573" i="9"/>
  <c r="V573" i="9"/>
  <c r="W573" i="9"/>
  <c r="U573" i="9"/>
  <c r="T573" i="9"/>
  <c r="R573" i="9"/>
  <c r="S573" i="9"/>
  <c r="Q573" i="9"/>
  <c r="N573" i="9"/>
  <c r="P573" i="9"/>
  <c r="O573" i="9"/>
  <c r="M573" i="9"/>
  <c r="I754" i="5"/>
  <c r="J754" i="5"/>
  <c r="M754" i="5"/>
  <c r="N754" i="5"/>
  <c r="I755" i="5"/>
  <c r="J755" i="5"/>
  <c r="M755" i="5"/>
  <c r="N755" i="5"/>
  <c r="I756" i="5"/>
  <c r="J756" i="5"/>
  <c r="M756" i="5"/>
  <c r="N756" i="5"/>
  <c r="O754" i="5"/>
  <c r="P754" i="5"/>
  <c r="Q754" i="5"/>
  <c r="K573" i="9"/>
  <c r="L573" i="9"/>
  <c r="H570" i="9"/>
  <c r="H571" i="9"/>
  <c r="H572" i="9"/>
  <c r="H573" i="9"/>
  <c r="I570" i="9"/>
  <c r="J570" i="9"/>
  <c r="J573" i="9"/>
  <c r="I573" i="9"/>
  <c r="A573" i="9"/>
  <c r="X572" i="9"/>
  <c r="V572" i="9"/>
  <c r="W572" i="9"/>
  <c r="U572" i="9"/>
  <c r="T572" i="9"/>
  <c r="R572" i="9"/>
  <c r="S572" i="9"/>
  <c r="Q572" i="9"/>
  <c r="N572" i="9"/>
  <c r="P572" i="9"/>
  <c r="O572" i="9"/>
  <c r="M572" i="9"/>
  <c r="I751" i="5"/>
  <c r="J751" i="5"/>
  <c r="M751" i="5"/>
  <c r="N751" i="5"/>
  <c r="I752" i="5"/>
  <c r="J752" i="5"/>
  <c r="M752" i="5"/>
  <c r="N752" i="5"/>
  <c r="I753" i="5"/>
  <c r="J753" i="5"/>
  <c r="M753" i="5"/>
  <c r="N753" i="5"/>
  <c r="O751" i="5"/>
  <c r="P751" i="5"/>
  <c r="Q751" i="5"/>
  <c r="K572" i="9"/>
  <c r="L572" i="9"/>
  <c r="J572" i="9"/>
  <c r="I572" i="9"/>
  <c r="A572" i="9"/>
  <c r="X571" i="9"/>
  <c r="V571" i="9"/>
  <c r="W571" i="9"/>
  <c r="U571" i="9"/>
  <c r="T571" i="9"/>
  <c r="R571" i="9"/>
  <c r="S571" i="9"/>
  <c r="Q571" i="9"/>
  <c r="N571" i="9"/>
  <c r="P571" i="9"/>
  <c r="O571" i="9"/>
  <c r="M571" i="9"/>
  <c r="I748" i="5"/>
  <c r="J748" i="5"/>
  <c r="M748" i="5"/>
  <c r="N748" i="5"/>
  <c r="I749" i="5"/>
  <c r="J749" i="5"/>
  <c r="M749" i="5"/>
  <c r="N749" i="5"/>
  <c r="I750" i="5"/>
  <c r="J750" i="5"/>
  <c r="M750" i="5"/>
  <c r="N750" i="5"/>
  <c r="O748" i="5"/>
  <c r="Q748" i="5"/>
  <c r="K571" i="9"/>
  <c r="L571" i="9"/>
  <c r="J571" i="9"/>
  <c r="I571" i="9"/>
  <c r="A571" i="9"/>
  <c r="X570" i="9"/>
  <c r="V570" i="9"/>
  <c r="W570" i="9"/>
  <c r="U570" i="9"/>
  <c r="T570" i="9"/>
  <c r="R570" i="9"/>
  <c r="S570" i="9"/>
  <c r="Q570" i="9"/>
  <c r="N570" i="9"/>
  <c r="P570" i="9"/>
  <c r="O570" i="9"/>
  <c r="M570" i="9"/>
  <c r="I745" i="5"/>
  <c r="J745" i="5"/>
  <c r="M745" i="5"/>
  <c r="N745" i="5"/>
  <c r="I746" i="5"/>
  <c r="J746" i="5"/>
  <c r="M746" i="5"/>
  <c r="N746" i="5"/>
  <c r="I747" i="5"/>
  <c r="J747" i="5"/>
  <c r="M747" i="5"/>
  <c r="N747" i="5"/>
  <c r="O745" i="5"/>
  <c r="P745" i="5"/>
  <c r="Q745" i="5"/>
  <c r="K570" i="9"/>
  <c r="L570" i="9"/>
  <c r="A570" i="9"/>
  <c r="X569" i="9"/>
  <c r="V569" i="9"/>
  <c r="W569" i="9"/>
  <c r="U569" i="9"/>
  <c r="T569" i="9"/>
  <c r="R569" i="9"/>
  <c r="S569" i="9"/>
  <c r="Q569" i="9"/>
  <c r="N569" i="9"/>
  <c r="P569" i="9"/>
  <c r="O569" i="9"/>
  <c r="M569" i="9"/>
  <c r="I742" i="5"/>
  <c r="J742" i="5"/>
  <c r="M742" i="5"/>
  <c r="N742" i="5"/>
  <c r="I743" i="5"/>
  <c r="J743" i="5"/>
  <c r="M743" i="5"/>
  <c r="N743" i="5"/>
  <c r="I744" i="5"/>
  <c r="J744" i="5"/>
  <c r="M744" i="5"/>
  <c r="N744" i="5"/>
  <c r="O742" i="5"/>
  <c r="P742" i="5"/>
  <c r="Q742" i="5"/>
  <c r="K569" i="9"/>
  <c r="L569" i="9"/>
  <c r="H566" i="9"/>
  <c r="H567" i="9"/>
  <c r="H568" i="9"/>
  <c r="H569" i="9"/>
  <c r="I566" i="9"/>
  <c r="J566" i="9"/>
  <c r="J569" i="9"/>
  <c r="I569" i="9"/>
  <c r="A569" i="9"/>
  <c r="X568" i="9"/>
  <c r="V568" i="9"/>
  <c r="W568" i="9"/>
  <c r="U568" i="9"/>
  <c r="T568" i="9"/>
  <c r="R568" i="9"/>
  <c r="S568" i="9"/>
  <c r="Q568" i="9"/>
  <c r="N568" i="9"/>
  <c r="P568" i="9"/>
  <c r="O568" i="9"/>
  <c r="M568" i="9"/>
  <c r="I739" i="5"/>
  <c r="J739" i="5"/>
  <c r="M739" i="5"/>
  <c r="N739" i="5"/>
  <c r="I740" i="5"/>
  <c r="J740" i="5"/>
  <c r="M740" i="5"/>
  <c r="N740" i="5"/>
  <c r="I741" i="5"/>
  <c r="J741" i="5"/>
  <c r="M741" i="5"/>
  <c r="N741" i="5"/>
  <c r="O739" i="5"/>
  <c r="P739" i="5"/>
  <c r="Q739" i="5"/>
  <c r="K568" i="9"/>
  <c r="L568" i="9"/>
  <c r="J568" i="9"/>
  <c r="I568" i="9"/>
  <c r="A568" i="9"/>
  <c r="X567" i="9"/>
  <c r="V567" i="9"/>
  <c r="W567" i="9"/>
  <c r="U567" i="9"/>
  <c r="T567" i="9"/>
  <c r="R567" i="9"/>
  <c r="S567" i="9"/>
  <c r="Q567" i="9"/>
  <c r="N567" i="9"/>
  <c r="P567" i="9"/>
  <c r="O567" i="9"/>
  <c r="M567" i="9"/>
  <c r="I736" i="5"/>
  <c r="J736" i="5"/>
  <c r="M736" i="5"/>
  <c r="N736" i="5"/>
  <c r="I737" i="5"/>
  <c r="J737" i="5"/>
  <c r="M737" i="5"/>
  <c r="N737" i="5"/>
  <c r="I738" i="5"/>
  <c r="J738" i="5"/>
  <c r="M738" i="5"/>
  <c r="N738" i="5"/>
  <c r="O736" i="5"/>
  <c r="P736" i="5"/>
  <c r="Q736" i="5"/>
  <c r="K567" i="9"/>
  <c r="L567" i="9"/>
  <c r="J567" i="9"/>
  <c r="I567" i="9"/>
  <c r="A567" i="9"/>
  <c r="X566" i="9"/>
  <c r="V566" i="9"/>
  <c r="W566" i="9"/>
  <c r="U566" i="9"/>
  <c r="T566" i="9"/>
  <c r="R566" i="9"/>
  <c r="S566" i="9"/>
  <c r="Q566" i="9"/>
  <c r="N566" i="9"/>
  <c r="P566" i="9"/>
  <c r="O566" i="9"/>
  <c r="M566" i="9"/>
  <c r="I733" i="5"/>
  <c r="J733" i="5"/>
  <c r="M733" i="5"/>
  <c r="N733" i="5"/>
  <c r="I734" i="5"/>
  <c r="J734" i="5"/>
  <c r="M734" i="5"/>
  <c r="N734" i="5"/>
  <c r="I735" i="5"/>
  <c r="J735" i="5"/>
  <c r="M735" i="5"/>
  <c r="N735" i="5"/>
  <c r="O733" i="5"/>
  <c r="P733" i="5"/>
  <c r="Q733" i="5"/>
  <c r="K566" i="9"/>
  <c r="L566" i="9"/>
  <c r="A566" i="9"/>
  <c r="X565" i="9"/>
  <c r="V565" i="9"/>
  <c r="W565" i="9"/>
  <c r="U565" i="9"/>
  <c r="T565" i="9"/>
  <c r="R565" i="9"/>
  <c r="S565" i="9"/>
  <c r="Q565" i="9"/>
  <c r="N565" i="9"/>
  <c r="P565" i="9"/>
  <c r="O565" i="9"/>
  <c r="M565" i="9"/>
  <c r="I730" i="5"/>
  <c r="J730" i="5"/>
  <c r="M730" i="5"/>
  <c r="N730" i="5"/>
  <c r="I731" i="5"/>
  <c r="J731" i="5"/>
  <c r="M731" i="5"/>
  <c r="N731" i="5"/>
  <c r="I732" i="5"/>
  <c r="J732" i="5"/>
  <c r="M732" i="5"/>
  <c r="N732" i="5"/>
  <c r="O730" i="5"/>
  <c r="P730" i="5"/>
  <c r="Q730" i="5"/>
  <c r="K565" i="9"/>
  <c r="L565" i="9"/>
  <c r="H562" i="9"/>
  <c r="H563" i="9"/>
  <c r="H564" i="9"/>
  <c r="H565" i="9"/>
  <c r="I562" i="9"/>
  <c r="J562" i="9"/>
  <c r="J565" i="9"/>
  <c r="I565" i="9"/>
  <c r="A565" i="9"/>
  <c r="X564" i="9"/>
  <c r="V564" i="9"/>
  <c r="W564" i="9"/>
  <c r="U564" i="9"/>
  <c r="T564" i="9"/>
  <c r="R564" i="9"/>
  <c r="S564" i="9"/>
  <c r="Q564" i="9"/>
  <c r="N564" i="9"/>
  <c r="P564" i="9"/>
  <c r="O564" i="9"/>
  <c r="M564" i="9"/>
  <c r="I727" i="5"/>
  <c r="J727" i="5"/>
  <c r="M727" i="5"/>
  <c r="N727" i="5"/>
  <c r="I728" i="5"/>
  <c r="J728" i="5"/>
  <c r="M728" i="5"/>
  <c r="N728" i="5"/>
  <c r="I729" i="5"/>
  <c r="J729" i="5"/>
  <c r="M729" i="5"/>
  <c r="N729" i="5"/>
  <c r="O727" i="5"/>
  <c r="P727" i="5"/>
  <c r="Q727" i="5"/>
  <c r="K564" i="9"/>
  <c r="L564" i="9"/>
  <c r="J564" i="9"/>
  <c r="I564" i="9"/>
  <c r="A564" i="9"/>
  <c r="X563" i="9"/>
  <c r="V563" i="9"/>
  <c r="W563" i="9"/>
  <c r="U563" i="9"/>
  <c r="T563" i="9"/>
  <c r="R563" i="9"/>
  <c r="S563" i="9"/>
  <c r="Q563" i="9"/>
  <c r="N563" i="9"/>
  <c r="P563" i="9"/>
  <c r="O563" i="9"/>
  <c r="M563" i="9"/>
  <c r="I724" i="5"/>
  <c r="J724" i="5"/>
  <c r="M724" i="5"/>
  <c r="N724" i="5"/>
  <c r="I725" i="5"/>
  <c r="J725" i="5"/>
  <c r="M725" i="5"/>
  <c r="N725" i="5"/>
  <c r="I726" i="5"/>
  <c r="J726" i="5"/>
  <c r="M726" i="5"/>
  <c r="N726" i="5"/>
  <c r="O724" i="5"/>
  <c r="P724" i="5"/>
  <c r="Q724" i="5"/>
  <c r="K563" i="9"/>
  <c r="L563" i="9"/>
  <c r="J563" i="9"/>
  <c r="I563" i="9"/>
  <c r="A563" i="9"/>
  <c r="X562" i="9"/>
  <c r="V562" i="9"/>
  <c r="W562" i="9"/>
  <c r="U562" i="9"/>
  <c r="T562" i="9"/>
  <c r="R562" i="9"/>
  <c r="S562" i="9"/>
  <c r="Q562" i="9"/>
  <c r="N562" i="9"/>
  <c r="P562" i="9"/>
  <c r="O562" i="9"/>
  <c r="M562" i="9"/>
  <c r="I721" i="5"/>
  <c r="J721" i="5"/>
  <c r="M721" i="5"/>
  <c r="N721" i="5"/>
  <c r="I722" i="5"/>
  <c r="J722" i="5"/>
  <c r="M722" i="5"/>
  <c r="N722" i="5"/>
  <c r="I723" i="5"/>
  <c r="J723" i="5"/>
  <c r="M723" i="5"/>
  <c r="N723" i="5"/>
  <c r="O721" i="5"/>
  <c r="P721" i="5"/>
  <c r="Q721" i="5"/>
  <c r="K562" i="9"/>
  <c r="L562" i="9"/>
  <c r="A562" i="9"/>
  <c r="X561" i="9"/>
  <c r="V561" i="9"/>
  <c r="W561" i="9"/>
  <c r="U561" i="9"/>
  <c r="T561" i="9"/>
  <c r="R561" i="9"/>
  <c r="S561" i="9"/>
  <c r="Q561" i="9"/>
  <c r="N561" i="9"/>
  <c r="P561" i="9"/>
  <c r="O561" i="9"/>
  <c r="M561" i="9"/>
  <c r="I718" i="5"/>
  <c r="J718" i="5"/>
  <c r="M718" i="5"/>
  <c r="N718" i="5"/>
  <c r="I719" i="5"/>
  <c r="J719" i="5"/>
  <c r="M719" i="5"/>
  <c r="N719" i="5"/>
  <c r="I720" i="5"/>
  <c r="J720" i="5"/>
  <c r="M720" i="5"/>
  <c r="N720" i="5"/>
  <c r="O718" i="5"/>
  <c r="P718" i="5"/>
  <c r="Q718" i="5"/>
  <c r="K561" i="9"/>
  <c r="L561" i="9"/>
  <c r="H558" i="9"/>
  <c r="H559" i="9"/>
  <c r="H560" i="9"/>
  <c r="H561" i="9"/>
  <c r="I558" i="9"/>
  <c r="J558" i="9"/>
  <c r="J561" i="9"/>
  <c r="I561" i="9"/>
  <c r="A561" i="9"/>
  <c r="X560" i="9"/>
  <c r="V560" i="9"/>
  <c r="W560" i="9"/>
  <c r="U560" i="9"/>
  <c r="T560" i="9"/>
  <c r="R560" i="9"/>
  <c r="S560" i="9"/>
  <c r="Q560" i="9"/>
  <c r="N560" i="9"/>
  <c r="P560" i="9"/>
  <c r="O560" i="9"/>
  <c r="M560" i="9"/>
  <c r="I715" i="5"/>
  <c r="J715" i="5"/>
  <c r="M715" i="5"/>
  <c r="N715" i="5"/>
  <c r="I716" i="5"/>
  <c r="J716" i="5"/>
  <c r="M716" i="5"/>
  <c r="N716" i="5"/>
  <c r="I717" i="5"/>
  <c r="J717" i="5"/>
  <c r="M717" i="5"/>
  <c r="N717" i="5"/>
  <c r="O715" i="5"/>
  <c r="P715" i="5"/>
  <c r="Q715" i="5"/>
  <c r="K560" i="9"/>
  <c r="L560" i="9"/>
  <c r="J560" i="9"/>
  <c r="I560" i="9"/>
  <c r="A560" i="9"/>
  <c r="X559" i="9"/>
  <c r="V559" i="9"/>
  <c r="W559" i="9"/>
  <c r="U559" i="9"/>
  <c r="T559" i="9"/>
  <c r="R559" i="9"/>
  <c r="S559" i="9"/>
  <c r="Q559" i="9"/>
  <c r="N559" i="9"/>
  <c r="P559" i="9"/>
  <c r="O559" i="9"/>
  <c r="M559" i="9"/>
  <c r="I712" i="5"/>
  <c r="J712" i="5"/>
  <c r="M712" i="5"/>
  <c r="N712" i="5"/>
  <c r="I713" i="5"/>
  <c r="J713" i="5"/>
  <c r="M713" i="5"/>
  <c r="N713" i="5"/>
  <c r="I714" i="5"/>
  <c r="J714" i="5"/>
  <c r="M714" i="5"/>
  <c r="N714" i="5"/>
  <c r="O712" i="5"/>
  <c r="P712" i="5"/>
  <c r="Q712" i="5"/>
  <c r="K559" i="9"/>
  <c r="L559" i="9"/>
  <c r="J559" i="9"/>
  <c r="I559" i="9"/>
  <c r="A559" i="9"/>
  <c r="X558" i="9"/>
  <c r="V558" i="9"/>
  <c r="W558" i="9"/>
  <c r="U558" i="9"/>
  <c r="T558" i="9"/>
  <c r="R558" i="9"/>
  <c r="S558" i="9"/>
  <c r="Q558" i="9"/>
  <c r="N558" i="9"/>
  <c r="P558" i="9"/>
  <c r="O558" i="9"/>
  <c r="M558" i="9"/>
  <c r="I709" i="5"/>
  <c r="J709" i="5"/>
  <c r="M709" i="5"/>
  <c r="N709" i="5"/>
  <c r="I710" i="5"/>
  <c r="J710" i="5"/>
  <c r="M710" i="5"/>
  <c r="N710" i="5"/>
  <c r="I711" i="5"/>
  <c r="J711" i="5"/>
  <c r="M711" i="5"/>
  <c r="N711" i="5"/>
  <c r="O709" i="5"/>
  <c r="P709" i="5"/>
  <c r="Q709" i="5"/>
  <c r="K558" i="9"/>
  <c r="L558" i="9"/>
  <c r="A558" i="9"/>
  <c r="X557" i="9"/>
  <c r="V557" i="9"/>
  <c r="W557" i="9"/>
  <c r="U557" i="9"/>
  <c r="T557" i="9"/>
  <c r="R557" i="9"/>
  <c r="S557" i="9"/>
  <c r="Q557" i="9"/>
  <c r="N557" i="9"/>
  <c r="P557" i="9"/>
  <c r="O557" i="9"/>
  <c r="M557" i="9"/>
  <c r="I706" i="5"/>
  <c r="J706" i="5"/>
  <c r="M706" i="5"/>
  <c r="N706" i="5"/>
  <c r="I707" i="5"/>
  <c r="J707" i="5"/>
  <c r="M707" i="5"/>
  <c r="N707" i="5"/>
  <c r="I708" i="5"/>
  <c r="J708" i="5"/>
  <c r="M708" i="5"/>
  <c r="N708" i="5"/>
  <c r="O706" i="5"/>
  <c r="P706" i="5"/>
  <c r="Q706" i="5"/>
  <c r="K557" i="9"/>
  <c r="L557" i="9"/>
  <c r="H554" i="9"/>
  <c r="H555" i="9"/>
  <c r="H556" i="9"/>
  <c r="H557" i="9"/>
  <c r="I554" i="9"/>
  <c r="J554" i="9"/>
  <c r="J557" i="9"/>
  <c r="I557" i="9"/>
  <c r="A557" i="9"/>
  <c r="X556" i="9"/>
  <c r="V556" i="9"/>
  <c r="W556" i="9"/>
  <c r="U556" i="9"/>
  <c r="T556" i="9"/>
  <c r="R556" i="9"/>
  <c r="S556" i="9"/>
  <c r="Q556" i="9"/>
  <c r="N556" i="9"/>
  <c r="P556" i="9"/>
  <c r="O556" i="9"/>
  <c r="M556" i="9"/>
  <c r="I703" i="5"/>
  <c r="J703" i="5"/>
  <c r="M703" i="5"/>
  <c r="N703" i="5"/>
  <c r="I704" i="5"/>
  <c r="J704" i="5"/>
  <c r="M704" i="5"/>
  <c r="N704" i="5"/>
  <c r="I705" i="5"/>
  <c r="J705" i="5"/>
  <c r="M705" i="5"/>
  <c r="N705" i="5"/>
  <c r="O703" i="5"/>
  <c r="P703" i="5"/>
  <c r="Q703" i="5"/>
  <c r="K556" i="9"/>
  <c r="L556" i="9"/>
  <c r="J556" i="9"/>
  <c r="I556" i="9"/>
  <c r="A556" i="9"/>
  <c r="X555" i="9"/>
  <c r="V555" i="9"/>
  <c r="W555" i="9"/>
  <c r="U555" i="9"/>
  <c r="T555" i="9"/>
  <c r="R555" i="9"/>
  <c r="S555" i="9"/>
  <c r="Q555" i="9"/>
  <c r="N555" i="9"/>
  <c r="P555" i="9"/>
  <c r="O555" i="9"/>
  <c r="M555" i="9"/>
  <c r="I700" i="5"/>
  <c r="J700" i="5"/>
  <c r="M700" i="5"/>
  <c r="N700" i="5"/>
  <c r="I701" i="5"/>
  <c r="J701" i="5"/>
  <c r="M701" i="5"/>
  <c r="N701" i="5"/>
  <c r="I702" i="5"/>
  <c r="J702" i="5"/>
  <c r="M702" i="5"/>
  <c r="N702" i="5"/>
  <c r="O700" i="5"/>
  <c r="P700" i="5"/>
  <c r="Q700" i="5"/>
  <c r="K555" i="9"/>
  <c r="L555" i="9"/>
  <c r="J555" i="9"/>
  <c r="I555" i="9"/>
  <c r="A555" i="9"/>
  <c r="X554" i="9"/>
  <c r="V554" i="9"/>
  <c r="W554" i="9"/>
  <c r="U554" i="9"/>
  <c r="T554" i="9"/>
  <c r="R554" i="9"/>
  <c r="S554" i="9"/>
  <c r="Q554" i="9"/>
  <c r="N554" i="9"/>
  <c r="P554" i="9"/>
  <c r="O554" i="9"/>
  <c r="M554" i="9"/>
  <c r="I697" i="5"/>
  <c r="J697" i="5"/>
  <c r="M697" i="5"/>
  <c r="N697" i="5"/>
  <c r="I698" i="5"/>
  <c r="J698" i="5"/>
  <c r="M698" i="5"/>
  <c r="N698" i="5"/>
  <c r="I699" i="5"/>
  <c r="J699" i="5"/>
  <c r="M699" i="5"/>
  <c r="N699" i="5"/>
  <c r="O697" i="5"/>
  <c r="P697" i="5"/>
  <c r="Q697" i="5"/>
  <c r="K554" i="9"/>
  <c r="L554" i="9"/>
  <c r="A554" i="9"/>
  <c r="X553" i="9"/>
  <c r="V553" i="9"/>
  <c r="W553" i="9"/>
  <c r="U553" i="9"/>
  <c r="T553" i="9"/>
  <c r="R553" i="9"/>
  <c r="S553" i="9"/>
  <c r="Q553" i="9"/>
  <c r="N553" i="9"/>
  <c r="P553" i="9"/>
  <c r="O553" i="9"/>
  <c r="M553" i="9"/>
  <c r="I694" i="5"/>
  <c r="J694" i="5"/>
  <c r="M694" i="5"/>
  <c r="N694" i="5"/>
  <c r="I695" i="5"/>
  <c r="J695" i="5"/>
  <c r="M695" i="5"/>
  <c r="N695" i="5"/>
  <c r="I696" i="5"/>
  <c r="J696" i="5"/>
  <c r="M696" i="5"/>
  <c r="N696" i="5"/>
  <c r="O694" i="5"/>
  <c r="P694" i="5"/>
  <c r="Q694" i="5"/>
  <c r="K553" i="9"/>
  <c r="L553" i="9"/>
  <c r="H550" i="9"/>
  <c r="H551" i="9"/>
  <c r="H552" i="9"/>
  <c r="H553" i="9"/>
  <c r="I550" i="9"/>
  <c r="J550" i="9"/>
  <c r="J553" i="9"/>
  <c r="I553" i="9"/>
  <c r="A553" i="9"/>
  <c r="X552" i="9"/>
  <c r="V552" i="9"/>
  <c r="W552" i="9"/>
  <c r="U552" i="9"/>
  <c r="T552" i="9"/>
  <c r="R552" i="9"/>
  <c r="S552" i="9"/>
  <c r="Q552" i="9"/>
  <c r="N552" i="9"/>
  <c r="P552" i="9"/>
  <c r="O552" i="9"/>
  <c r="M552" i="9"/>
  <c r="I691" i="5"/>
  <c r="J691" i="5"/>
  <c r="M691" i="5"/>
  <c r="N691" i="5"/>
  <c r="I692" i="5"/>
  <c r="J692" i="5"/>
  <c r="M692" i="5"/>
  <c r="N692" i="5"/>
  <c r="I693" i="5"/>
  <c r="J693" i="5"/>
  <c r="M693" i="5"/>
  <c r="N693" i="5"/>
  <c r="O691" i="5"/>
  <c r="P691" i="5"/>
  <c r="Q691" i="5"/>
  <c r="K552" i="9"/>
  <c r="L552" i="9"/>
  <c r="J552" i="9"/>
  <c r="I552" i="9"/>
  <c r="A552" i="9"/>
  <c r="X551" i="9"/>
  <c r="V551" i="9"/>
  <c r="W551" i="9"/>
  <c r="U551" i="9"/>
  <c r="T551" i="9"/>
  <c r="R551" i="9"/>
  <c r="S551" i="9"/>
  <c r="Q551" i="9"/>
  <c r="N551" i="9"/>
  <c r="P551" i="9"/>
  <c r="O551" i="9"/>
  <c r="M551" i="9"/>
  <c r="I688" i="5"/>
  <c r="J688" i="5"/>
  <c r="M688" i="5"/>
  <c r="N688" i="5"/>
  <c r="I689" i="5"/>
  <c r="J689" i="5"/>
  <c r="M689" i="5"/>
  <c r="N689" i="5"/>
  <c r="I690" i="5"/>
  <c r="J690" i="5"/>
  <c r="M690" i="5"/>
  <c r="N690" i="5"/>
  <c r="O688" i="5"/>
  <c r="P688" i="5"/>
  <c r="Q688" i="5"/>
  <c r="K551" i="9"/>
  <c r="L551" i="9"/>
  <c r="J551" i="9"/>
  <c r="I551" i="9"/>
  <c r="A551" i="9"/>
  <c r="X550" i="9"/>
  <c r="V550" i="9"/>
  <c r="W550" i="9"/>
  <c r="U550" i="9"/>
  <c r="T550" i="9"/>
  <c r="R550" i="9"/>
  <c r="S550" i="9"/>
  <c r="Q550" i="9"/>
  <c r="N550" i="9"/>
  <c r="P550" i="9"/>
  <c r="O550" i="9"/>
  <c r="M550" i="9"/>
  <c r="I685" i="5"/>
  <c r="J685" i="5"/>
  <c r="M685" i="5"/>
  <c r="N685" i="5"/>
  <c r="I686" i="5"/>
  <c r="J686" i="5"/>
  <c r="M686" i="5"/>
  <c r="N686" i="5"/>
  <c r="I687" i="5"/>
  <c r="J687" i="5"/>
  <c r="M687" i="5"/>
  <c r="N687" i="5"/>
  <c r="O685" i="5"/>
  <c r="P685" i="5"/>
  <c r="Q685" i="5"/>
  <c r="K550" i="9"/>
  <c r="L550" i="9"/>
  <c r="A550" i="9"/>
  <c r="X549" i="9"/>
  <c r="V549" i="9"/>
  <c r="W549" i="9"/>
  <c r="U549" i="9"/>
  <c r="T549" i="9"/>
  <c r="R549" i="9"/>
  <c r="S549" i="9"/>
  <c r="Q549" i="9"/>
  <c r="N549" i="9"/>
  <c r="P549" i="9"/>
  <c r="O549" i="9"/>
  <c r="M549" i="9"/>
  <c r="I682" i="5"/>
  <c r="J682" i="5"/>
  <c r="M682" i="5"/>
  <c r="N682" i="5"/>
  <c r="I683" i="5"/>
  <c r="J683" i="5"/>
  <c r="M683" i="5"/>
  <c r="N683" i="5"/>
  <c r="I684" i="5"/>
  <c r="J684" i="5"/>
  <c r="M684" i="5"/>
  <c r="N684" i="5"/>
  <c r="O682" i="5"/>
  <c r="P682" i="5"/>
  <c r="Q682" i="5"/>
  <c r="K549" i="9"/>
  <c r="L549" i="9"/>
  <c r="H546" i="9"/>
  <c r="H547" i="9"/>
  <c r="H548" i="9"/>
  <c r="H549" i="9"/>
  <c r="I546" i="9"/>
  <c r="J546" i="9"/>
  <c r="J549" i="9"/>
  <c r="I549" i="9"/>
  <c r="A549" i="9"/>
  <c r="X548" i="9"/>
  <c r="V548" i="9"/>
  <c r="W548" i="9"/>
  <c r="U548" i="9"/>
  <c r="T548" i="9"/>
  <c r="R548" i="9"/>
  <c r="S548" i="9"/>
  <c r="Q548" i="9"/>
  <c r="N548" i="9"/>
  <c r="P548" i="9"/>
  <c r="O548" i="9"/>
  <c r="M548" i="9"/>
  <c r="I679" i="5"/>
  <c r="J679" i="5"/>
  <c r="M679" i="5"/>
  <c r="N679" i="5"/>
  <c r="I680" i="5"/>
  <c r="J680" i="5"/>
  <c r="M680" i="5"/>
  <c r="N680" i="5"/>
  <c r="I681" i="5"/>
  <c r="J681" i="5"/>
  <c r="M681" i="5"/>
  <c r="N681" i="5"/>
  <c r="O679" i="5"/>
  <c r="P679" i="5"/>
  <c r="Q679" i="5"/>
  <c r="K548" i="9"/>
  <c r="L548" i="9"/>
  <c r="J548" i="9"/>
  <c r="I548" i="9"/>
  <c r="A548" i="9"/>
  <c r="X547" i="9"/>
  <c r="V547" i="9"/>
  <c r="W547" i="9"/>
  <c r="U547" i="9"/>
  <c r="T547" i="9"/>
  <c r="R547" i="9"/>
  <c r="S547" i="9"/>
  <c r="Q547" i="9"/>
  <c r="N547" i="9"/>
  <c r="P547" i="9"/>
  <c r="O547" i="9"/>
  <c r="M547" i="9"/>
  <c r="I676" i="5"/>
  <c r="J676" i="5"/>
  <c r="M676" i="5"/>
  <c r="N676" i="5"/>
  <c r="I677" i="5"/>
  <c r="J677" i="5"/>
  <c r="M677" i="5"/>
  <c r="N677" i="5"/>
  <c r="I678" i="5"/>
  <c r="J678" i="5"/>
  <c r="M678" i="5"/>
  <c r="N678" i="5"/>
  <c r="O676" i="5"/>
  <c r="P676" i="5"/>
  <c r="Q676" i="5"/>
  <c r="K547" i="9"/>
  <c r="L547" i="9"/>
  <c r="J547" i="9"/>
  <c r="I547" i="9"/>
  <c r="A547" i="9"/>
  <c r="X546" i="9"/>
  <c r="V546" i="9"/>
  <c r="W546" i="9"/>
  <c r="U546" i="9"/>
  <c r="T546" i="9"/>
  <c r="R546" i="9"/>
  <c r="S546" i="9"/>
  <c r="Q546" i="9"/>
  <c r="N546" i="9"/>
  <c r="P546" i="9"/>
  <c r="O546" i="9"/>
  <c r="M546" i="9"/>
  <c r="I673" i="5"/>
  <c r="J673" i="5"/>
  <c r="M673" i="5"/>
  <c r="N673" i="5"/>
  <c r="I674" i="5"/>
  <c r="J674" i="5"/>
  <c r="M674" i="5"/>
  <c r="N674" i="5"/>
  <c r="I675" i="5"/>
  <c r="J675" i="5"/>
  <c r="M675" i="5"/>
  <c r="N675" i="5"/>
  <c r="O673" i="5"/>
  <c r="Q673" i="5"/>
  <c r="K546" i="9"/>
  <c r="L546" i="9"/>
  <c r="A546" i="9"/>
  <c r="X545" i="9"/>
  <c r="V545" i="9"/>
  <c r="W545" i="9"/>
  <c r="U545" i="9"/>
  <c r="T545" i="9"/>
  <c r="R545" i="9"/>
  <c r="S545" i="9"/>
  <c r="Q545" i="9"/>
  <c r="N545" i="9"/>
  <c r="P545" i="9"/>
  <c r="O545" i="9"/>
  <c r="M545" i="9"/>
  <c r="I670" i="5"/>
  <c r="J670" i="5"/>
  <c r="M670" i="5"/>
  <c r="N670" i="5"/>
  <c r="I671" i="5"/>
  <c r="J671" i="5"/>
  <c r="M671" i="5"/>
  <c r="N671" i="5"/>
  <c r="I672" i="5"/>
  <c r="J672" i="5"/>
  <c r="M672" i="5"/>
  <c r="N672" i="5"/>
  <c r="O670" i="5"/>
  <c r="P670" i="5"/>
  <c r="Q670" i="5"/>
  <c r="K545" i="9"/>
  <c r="L545" i="9"/>
  <c r="H542" i="9"/>
  <c r="H543" i="9"/>
  <c r="H544" i="9"/>
  <c r="H545" i="9"/>
  <c r="I542" i="9"/>
  <c r="J542" i="9"/>
  <c r="J545" i="9"/>
  <c r="I545" i="9"/>
  <c r="A545" i="9"/>
  <c r="X544" i="9"/>
  <c r="V544" i="9"/>
  <c r="W544" i="9"/>
  <c r="U544" i="9"/>
  <c r="T544" i="9"/>
  <c r="R544" i="9"/>
  <c r="S544" i="9"/>
  <c r="Q544" i="9"/>
  <c r="N544" i="9"/>
  <c r="P544" i="9"/>
  <c r="O544" i="9"/>
  <c r="M544" i="9"/>
  <c r="I667" i="5"/>
  <c r="J667" i="5"/>
  <c r="M667" i="5"/>
  <c r="N667" i="5"/>
  <c r="I668" i="5"/>
  <c r="J668" i="5"/>
  <c r="M668" i="5"/>
  <c r="N668" i="5"/>
  <c r="I669" i="5"/>
  <c r="J669" i="5"/>
  <c r="M669" i="5"/>
  <c r="N669" i="5"/>
  <c r="O667" i="5"/>
  <c r="P667" i="5"/>
  <c r="Q667" i="5"/>
  <c r="K544" i="9"/>
  <c r="L544" i="9"/>
  <c r="J544" i="9"/>
  <c r="I544" i="9"/>
  <c r="A544" i="9"/>
  <c r="X543" i="9"/>
  <c r="V543" i="9"/>
  <c r="W543" i="9"/>
  <c r="U543" i="9"/>
  <c r="T543" i="9"/>
  <c r="R543" i="9"/>
  <c r="S543" i="9"/>
  <c r="Q543" i="9"/>
  <c r="N543" i="9"/>
  <c r="P543" i="9"/>
  <c r="O543" i="9"/>
  <c r="M543" i="9"/>
  <c r="I664" i="5"/>
  <c r="J664" i="5"/>
  <c r="M664" i="5"/>
  <c r="N664" i="5"/>
  <c r="I665" i="5"/>
  <c r="J665" i="5"/>
  <c r="M665" i="5"/>
  <c r="N665" i="5"/>
  <c r="I666" i="5"/>
  <c r="J666" i="5"/>
  <c r="M666" i="5"/>
  <c r="N666" i="5"/>
  <c r="O664" i="5"/>
  <c r="P664" i="5"/>
  <c r="Q664" i="5"/>
  <c r="K543" i="9"/>
  <c r="L543" i="9"/>
  <c r="J543" i="9"/>
  <c r="I543" i="9"/>
  <c r="A543" i="9"/>
  <c r="X542" i="9"/>
  <c r="V542" i="9"/>
  <c r="W542" i="9"/>
  <c r="U542" i="9"/>
  <c r="T542" i="9"/>
  <c r="R542" i="9"/>
  <c r="S542" i="9"/>
  <c r="Q542" i="9"/>
  <c r="N542" i="9"/>
  <c r="P542" i="9"/>
  <c r="O542" i="9"/>
  <c r="M542" i="9"/>
  <c r="I661" i="5"/>
  <c r="J661" i="5"/>
  <c r="M661" i="5"/>
  <c r="N661" i="5"/>
  <c r="I662" i="5"/>
  <c r="J662" i="5"/>
  <c r="M662" i="5"/>
  <c r="N662" i="5"/>
  <c r="I663" i="5"/>
  <c r="J663" i="5"/>
  <c r="M663" i="5"/>
  <c r="N663" i="5"/>
  <c r="O661" i="5"/>
  <c r="P661" i="5"/>
  <c r="Q661" i="5"/>
  <c r="K542" i="9"/>
  <c r="L542" i="9"/>
  <c r="A542" i="9"/>
  <c r="X541" i="9"/>
  <c r="V541" i="9"/>
  <c r="W541" i="9"/>
  <c r="U541" i="9"/>
  <c r="T541" i="9"/>
  <c r="R541" i="9"/>
  <c r="S541" i="9"/>
  <c r="Q541" i="9"/>
  <c r="N541" i="9"/>
  <c r="P541" i="9"/>
  <c r="O541" i="9"/>
  <c r="M541" i="9"/>
  <c r="I658" i="5"/>
  <c r="J658" i="5"/>
  <c r="M658" i="5"/>
  <c r="N658" i="5"/>
  <c r="I659" i="5"/>
  <c r="J659" i="5"/>
  <c r="M659" i="5"/>
  <c r="N659" i="5"/>
  <c r="I660" i="5"/>
  <c r="J660" i="5"/>
  <c r="M660" i="5"/>
  <c r="N660" i="5"/>
  <c r="O658" i="5"/>
  <c r="P658" i="5"/>
  <c r="Q658" i="5"/>
  <c r="K541" i="9"/>
  <c r="L541" i="9"/>
  <c r="H538" i="9"/>
  <c r="H539" i="9"/>
  <c r="H540" i="9"/>
  <c r="H541" i="9"/>
  <c r="I538" i="9"/>
  <c r="J538" i="9"/>
  <c r="J541" i="9"/>
  <c r="I541" i="9"/>
  <c r="A541" i="9"/>
  <c r="X540" i="9"/>
  <c r="V540" i="9"/>
  <c r="W540" i="9"/>
  <c r="U540" i="9"/>
  <c r="T540" i="9"/>
  <c r="R540" i="9"/>
  <c r="S540" i="9"/>
  <c r="Q540" i="9"/>
  <c r="N540" i="9"/>
  <c r="P540" i="9"/>
  <c r="O540" i="9"/>
  <c r="M540" i="9"/>
  <c r="I655" i="5"/>
  <c r="J655" i="5"/>
  <c r="M655" i="5"/>
  <c r="N655" i="5"/>
  <c r="I656" i="5"/>
  <c r="J656" i="5"/>
  <c r="M656" i="5"/>
  <c r="N656" i="5"/>
  <c r="I657" i="5"/>
  <c r="J657" i="5"/>
  <c r="M657" i="5"/>
  <c r="N657" i="5"/>
  <c r="O655" i="5"/>
  <c r="P655" i="5"/>
  <c r="Q655" i="5"/>
  <c r="K540" i="9"/>
  <c r="L540" i="9"/>
  <c r="J540" i="9"/>
  <c r="I540" i="9"/>
  <c r="A540" i="9"/>
  <c r="X539" i="9"/>
  <c r="V539" i="9"/>
  <c r="W539" i="9"/>
  <c r="U539" i="9"/>
  <c r="T539" i="9"/>
  <c r="R539" i="9"/>
  <c r="S539" i="9"/>
  <c r="Q539" i="9"/>
  <c r="N539" i="9"/>
  <c r="P539" i="9"/>
  <c r="O539" i="9"/>
  <c r="M539" i="9"/>
  <c r="I652" i="5"/>
  <c r="J652" i="5"/>
  <c r="M652" i="5"/>
  <c r="N652" i="5"/>
  <c r="I653" i="5"/>
  <c r="J653" i="5"/>
  <c r="M653" i="5"/>
  <c r="N653" i="5"/>
  <c r="I654" i="5"/>
  <c r="J654" i="5"/>
  <c r="M654" i="5"/>
  <c r="N654" i="5"/>
  <c r="O652" i="5"/>
  <c r="P652" i="5"/>
  <c r="Q652" i="5"/>
  <c r="K539" i="9"/>
  <c r="L539" i="9"/>
  <c r="J539" i="9"/>
  <c r="I539" i="9"/>
  <c r="A539" i="9"/>
  <c r="X538" i="9"/>
  <c r="V538" i="9"/>
  <c r="W538" i="9"/>
  <c r="U538" i="9"/>
  <c r="T538" i="9"/>
  <c r="R538" i="9"/>
  <c r="S538" i="9"/>
  <c r="Q538" i="9"/>
  <c r="N538" i="9"/>
  <c r="P538" i="9"/>
  <c r="O538" i="9"/>
  <c r="M538" i="9"/>
  <c r="I649" i="5"/>
  <c r="J649" i="5"/>
  <c r="M649" i="5"/>
  <c r="N649" i="5"/>
  <c r="I650" i="5"/>
  <c r="J650" i="5"/>
  <c r="M650" i="5"/>
  <c r="N650" i="5"/>
  <c r="I651" i="5"/>
  <c r="J651" i="5"/>
  <c r="M651" i="5"/>
  <c r="N651" i="5"/>
  <c r="O649" i="5"/>
  <c r="P649" i="5"/>
  <c r="Q649" i="5"/>
  <c r="K538" i="9"/>
  <c r="L538" i="9"/>
  <c r="A538" i="9"/>
  <c r="X537" i="9"/>
  <c r="V537" i="9"/>
  <c r="W537" i="9"/>
  <c r="U537" i="9"/>
  <c r="T537" i="9"/>
  <c r="R537" i="9"/>
  <c r="S537" i="9"/>
  <c r="Q537" i="9"/>
  <c r="N537" i="9"/>
  <c r="P537" i="9"/>
  <c r="O537" i="9"/>
  <c r="M537" i="9"/>
  <c r="I646" i="5"/>
  <c r="J646" i="5"/>
  <c r="M646" i="5"/>
  <c r="N646" i="5"/>
  <c r="I647" i="5"/>
  <c r="J647" i="5"/>
  <c r="M647" i="5"/>
  <c r="N647" i="5"/>
  <c r="I648" i="5"/>
  <c r="J648" i="5"/>
  <c r="M648" i="5"/>
  <c r="N648" i="5"/>
  <c r="O646" i="5"/>
  <c r="P646" i="5"/>
  <c r="Q646" i="5"/>
  <c r="K537" i="9"/>
  <c r="L537" i="9"/>
  <c r="H534" i="9"/>
  <c r="H535" i="9"/>
  <c r="H536" i="9"/>
  <c r="H537" i="9"/>
  <c r="I534" i="9"/>
  <c r="J534" i="9"/>
  <c r="J537" i="9"/>
  <c r="I537" i="9"/>
  <c r="A537" i="9"/>
  <c r="X536" i="9"/>
  <c r="V536" i="9"/>
  <c r="W536" i="9"/>
  <c r="U536" i="9"/>
  <c r="T536" i="9"/>
  <c r="R536" i="9"/>
  <c r="S536" i="9"/>
  <c r="Q536" i="9"/>
  <c r="N536" i="9"/>
  <c r="P536" i="9"/>
  <c r="O536" i="9"/>
  <c r="M536" i="9"/>
  <c r="I628" i="5"/>
  <c r="J628" i="5"/>
  <c r="M628" i="5"/>
  <c r="N628" i="5"/>
  <c r="I629" i="5"/>
  <c r="J629" i="5"/>
  <c r="M629" i="5"/>
  <c r="N629" i="5"/>
  <c r="I630" i="5"/>
  <c r="J630" i="5"/>
  <c r="M630" i="5"/>
  <c r="N630" i="5"/>
  <c r="O628" i="5"/>
  <c r="Q628" i="5"/>
  <c r="K536" i="9"/>
  <c r="L536" i="9"/>
  <c r="J536" i="9"/>
  <c r="I536" i="9"/>
  <c r="A536" i="9"/>
  <c r="X535" i="9"/>
  <c r="V535" i="9"/>
  <c r="W535" i="9"/>
  <c r="U535" i="9"/>
  <c r="T535" i="9"/>
  <c r="R535" i="9"/>
  <c r="S535" i="9"/>
  <c r="Q535" i="9"/>
  <c r="N535" i="9"/>
  <c r="P535" i="9"/>
  <c r="O535" i="9"/>
  <c r="M535" i="9"/>
  <c r="I625" i="5"/>
  <c r="J625" i="5"/>
  <c r="M625" i="5"/>
  <c r="N625" i="5"/>
  <c r="I626" i="5"/>
  <c r="J626" i="5"/>
  <c r="M626" i="5"/>
  <c r="N626" i="5"/>
  <c r="I627" i="5"/>
  <c r="J627" i="5"/>
  <c r="M627" i="5"/>
  <c r="N627" i="5"/>
  <c r="O625" i="5"/>
  <c r="P625" i="5"/>
  <c r="Q625" i="5"/>
  <c r="K535" i="9"/>
  <c r="L535" i="9"/>
  <c r="J535" i="9"/>
  <c r="I535" i="9"/>
  <c r="A535" i="9"/>
  <c r="X534" i="9"/>
  <c r="V534" i="9"/>
  <c r="W534" i="9"/>
  <c r="U534" i="9"/>
  <c r="T534" i="9"/>
  <c r="R534" i="9"/>
  <c r="S534" i="9"/>
  <c r="Q534" i="9"/>
  <c r="N534" i="9"/>
  <c r="P534" i="9"/>
  <c r="O534" i="9"/>
  <c r="M534" i="9"/>
  <c r="I622" i="5"/>
  <c r="J622" i="5"/>
  <c r="M622" i="5"/>
  <c r="N622" i="5"/>
  <c r="I623" i="5"/>
  <c r="J623" i="5"/>
  <c r="M623" i="5"/>
  <c r="N623" i="5"/>
  <c r="I624" i="5"/>
  <c r="J624" i="5"/>
  <c r="M624" i="5"/>
  <c r="N624" i="5"/>
  <c r="O622" i="5"/>
  <c r="P622" i="5"/>
  <c r="Q622" i="5"/>
  <c r="K534" i="9"/>
  <c r="L534" i="9"/>
  <c r="A534" i="9"/>
  <c r="X533" i="9"/>
  <c r="V533" i="9"/>
  <c r="W533" i="9"/>
  <c r="U533" i="9"/>
  <c r="T533" i="9"/>
  <c r="R533" i="9"/>
  <c r="S533" i="9"/>
  <c r="Q533" i="9"/>
  <c r="N533" i="9"/>
  <c r="P533" i="9"/>
  <c r="O533" i="9"/>
  <c r="M533" i="9"/>
  <c r="I619" i="5"/>
  <c r="J619" i="5"/>
  <c r="M619" i="5"/>
  <c r="N619" i="5"/>
  <c r="I620" i="5"/>
  <c r="J620" i="5"/>
  <c r="M620" i="5"/>
  <c r="N620" i="5"/>
  <c r="I621" i="5"/>
  <c r="J621" i="5"/>
  <c r="M621" i="5"/>
  <c r="N621" i="5"/>
  <c r="O619" i="5"/>
  <c r="P619" i="5"/>
  <c r="Q619" i="5"/>
  <c r="K533" i="9"/>
  <c r="L533" i="9"/>
  <c r="H530" i="9"/>
  <c r="H531" i="9"/>
  <c r="H532" i="9"/>
  <c r="H533" i="9"/>
  <c r="I530" i="9"/>
  <c r="J530" i="9"/>
  <c r="J533" i="9"/>
  <c r="I533" i="9"/>
  <c r="A533" i="9"/>
  <c r="X532" i="9"/>
  <c r="V532" i="9"/>
  <c r="W532" i="9"/>
  <c r="U532" i="9"/>
  <c r="T532" i="9"/>
  <c r="R532" i="9"/>
  <c r="S532" i="9"/>
  <c r="Q532" i="9"/>
  <c r="N532" i="9"/>
  <c r="P532" i="9"/>
  <c r="O532" i="9"/>
  <c r="M532" i="9"/>
  <c r="I616" i="5"/>
  <c r="J616" i="5"/>
  <c r="M616" i="5"/>
  <c r="N616" i="5"/>
  <c r="I617" i="5"/>
  <c r="J617" i="5"/>
  <c r="M617" i="5"/>
  <c r="N617" i="5"/>
  <c r="I618" i="5"/>
  <c r="J618" i="5"/>
  <c r="M618" i="5"/>
  <c r="N618" i="5"/>
  <c r="O616" i="5"/>
  <c r="P616" i="5"/>
  <c r="Q616" i="5"/>
  <c r="K532" i="9"/>
  <c r="L532" i="9"/>
  <c r="J532" i="9"/>
  <c r="I532" i="9"/>
  <c r="A532" i="9"/>
  <c r="X531" i="9"/>
  <c r="V531" i="9"/>
  <c r="W531" i="9"/>
  <c r="U531" i="9"/>
  <c r="T531" i="9"/>
  <c r="R531" i="9"/>
  <c r="S531" i="9"/>
  <c r="Q531" i="9"/>
  <c r="N531" i="9"/>
  <c r="P531" i="9"/>
  <c r="O531" i="9"/>
  <c r="M531" i="9"/>
  <c r="I613" i="5"/>
  <c r="J613" i="5"/>
  <c r="M613" i="5"/>
  <c r="N613" i="5"/>
  <c r="I614" i="5"/>
  <c r="J614" i="5"/>
  <c r="M614" i="5"/>
  <c r="N614" i="5"/>
  <c r="I615" i="5"/>
  <c r="J615" i="5"/>
  <c r="M615" i="5"/>
  <c r="N615" i="5"/>
  <c r="O613" i="5"/>
  <c r="P613" i="5"/>
  <c r="Q613" i="5"/>
  <c r="K531" i="9"/>
  <c r="L531" i="9"/>
  <c r="J531" i="9"/>
  <c r="I531" i="9"/>
  <c r="A531" i="9"/>
  <c r="X530" i="9"/>
  <c r="V530" i="9"/>
  <c r="W530" i="9"/>
  <c r="U530" i="9"/>
  <c r="T530" i="9"/>
  <c r="R530" i="9"/>
  <c r="S530" i="9"/>
  <c r="Q530" i="9"/>
  <c r="N530" i="9"/>
  <c r="P530" i="9"/>
  <c r="O530" i="9"/>
  <c r="M530" i="9"/>
  <c r="I610" i="5"/>
  <c r="J610" i="5"/>
  <c r="M610" i="5"/>
  <c r="N610" i="5"/>
  <c r="I611" i="5"/>
  <c r="J611" i="5"/>
  <c r="M611" i="5"/>
  <c r="N611" i="5"/>
  <c r="I612" i="5"/>
  <c r="J612" i="5"/>
  <c r="M612" i="5"/>
  <c r="N612" i="5"/>
  <c r="O610" i="5"/>
  <c r="P610" i="5"/>
  <c r="Q610" i="5"/>
  <c r="K530" i="9"/>
  <c r="L530" i="9"/>
  <c r="A530" i="9"/>
  <c r="X529" i="9"/>
  <c r="V529" i="9"/>
  <c r="W529" i="9"/>
  <c r="U529" i="9"/>
  <c r="T529" i="9"/>
  <c r="R529" i="9"/>
  <c r="S529" i="9"/>
  <c r="Q529" i="9"/>
  <c r="N529" i="9"/>
  <c r="P529" i="9"/>
  <c r="O529" i="9"/>
  <c r="M529" i="9"/>
  <c r="I607" i="5"/>
  <c r="J607" i="5"/>
  <c r="M607" i="5"/>
  <c r="N607" i="5"/>
  <c r="I608" i="5"/>
  <c r="J608" i="5"/>
  <c r="M608" i="5"/>
  <c r="N608" i="5"/>
  <c r="I609" i="5"/>
  <c r="J609" i="5"/>
  <c r="M609" i="5"/>
  <c r="N609" i="5"/>
  <c r="O607" i="5"/>
  <c r="P607" i="5"/>
  <c r="Q607" i="5"/>
  <c r="K529" i="9"/>
  <c r="L529" i="9"/>
  <c r="H526" i="9"/>
  <c r="H527" i="9"/>
  <c r="H528" i="9"/>
  <c r="H529" i="9"/>
  <c r="I526" i="9"/>
  <c r="J526" i="9"/>
  <c r="J529" i="9"/>
  <c r="I529" i="9"/>
  <c r="A529" i="9"/>
  <c r="X528" i="9"/>
  <c r="V528" i="9"/>
  <c r="W528" i="9"/>
  <c r="U528" i="9"/>
  <c r="T528" i="9"/>
  <c r="R528" i="9"/>
  <c r="S528" i="9"/>
  <c r="Q528" i="9"/>
  <c r="N528" i="9"/>
  <c r="P528" i="9"/>
  <c r="O528" i="9"/>
  <c r="M528" i="9"/>
  <c r="I604" i="5"/>
  <c r="J604" i="5"/>
  <c r="M604" i="5"/>
  <c r="N604" i="5"/>
  <c r="I605" i="5"/>
  <c r="J605" i="5"/>
  <c r="M605" i="5"/>
  <c r="N605" i="5"/>
  <c r="I606" i="5"/>
  <c r="J606" i="5"/>
  <c r="M606" i="5"/>
  <c r="N606" i="5"/>
  <c r="O604" i="5"/>
  <c r="P604" i="5"/>
  <c r="Q604" i="5"/>
  <c r="K528" i="9"/>
  <c r="L528" i="9"/>
  <c r="J528" i="9"/>
  <c r="I528" i="9"/>
  <c r="A528" i="9"/>
  <c r="X527" i="9"/>
  <c r="V527" i="9"/>
  <c r="W527" i="9"/>
  <c r="U527" i="9"/>
  <c r="T527" i="9"/>
  <c r="R527" i="9"/>
  <c r="S527" i="9"/>
  <c r="Q527" i="9"/>
  <c r="N527" i="9"/>
  <c r="P527" i="9"/>
  <c r="O527" i="9"/>
  <c r="M527" i="9"/>
  <c r="I601" i="5"/>
  <c r="J601" i="5"/>
  <c r="M601" i="5"/>
  <c r="N601" i="5"/>
  <c r="I602" i="5"/>
  <c r="J602" i="5"/>
  <c r="M602" i="5"/>
  <c r="N602" i="5"/>
  <c r="I603" i="5"/>
  <c r="J603" i="5"/>
  <c r="M603" i="5"/>
  <c r="N603" i="5"/>
  <c r="O601" i="5"/>
  <c r="P601" i="5"/>
  <c r="Q601" i="5"/>
  <c r="K527" i="9"/>
  <c r="L527" i="9"/>
  <c r="J527" i="9"/>
  <c r="I527" i="9"/>
  <c r="A527" i="9"/>
  <c r="X526" i="9"/>
  <c r="V526" i="9"/>
  <c r="W526" i="9"/>
  <c r="U526" i="9"/>
  <c r="T526" i="9"/>
  <c r="R526" i="9"/>
  <c r="S526" i="9"/>
  <c r="Q526" i="9"/>
  <c r="N526" i="9"/>
  <c r="P526" i="9"/>
  <c r="O526" i="9"/>
  <c r="M526" i="9"/>
  <c r="I598" i="5"/>
  <c r="J598" i="5"/>
  <c r="M598" i="5"/>
  <c r="N598" i="5"/>
  <c r="I599" i="5"/>
  <c r="J599" i="5"/>
  <c r="M599" i="5"/>
  <c r="N599" i="5"/>
  <c r="I600" i="5"/>
  <c r="J600" i="5"/>
  <c r="M600" i="5"/>
  <c r="N600" i="5"/>
  <c r="O598" i="5"/>
  <c r="P598" i="5"/>
  <c r="Q598" i="5"/>
  <c r="K526" i="9"/>
  <c r="L526" i="9"/>
  <c r="A526" i="9"/>
  <c r="X525" i="9"/>
  <c r="V525" i="9"/>
  <c r="W525" i="9"/>
  <c r="U525" i="9"/>
  <c r="T525" i="9"/>
  <c r="R525" i="9"/>
  <c r="S525" i="9"/>
  <c r="Q525" i="9"/>
  <c r="N525" i="9"/>
  <c r="P525" i="9"/>
  <c r="O525" i="9"/>
  <c r="M525" i="9"/>
  <c r="I595" i="5"/>
  <c r="J595" i="5"/>
  <c r="M595" i="5"/>
  <c r="N595" i="5"/>
  <c r="I596" i="5"/>
  <c r="J596" i="5"/>
  <c r="M596" i="5"/>
  <c r="N596" i="5"/>
  <c r="I597" i="5"/>
  <c r="J597" i="5"/>
  <c r="M597" i="5"/>
  <c r="N597" i="5"/>
  <c r="O595" i="5"/>
  <c r="P595" i="5"/>
  <c r="Q595" i="5"/>
  <c r="K525" i="9"/>
  <c r="L525" i="9"/>
  <c r="H522" i="9"/>
  <c r="H523" i="9"/>
  <c r="H524" i="9"/>
  <c r="H525" i="9"/>
  <c r="I522" i="9"/>
  <c r="J522" i="9"/>
  <c r="J525" i="9"/>
  <c r="I525" i="9"/>
  <c r="A525" i="9"/>
  <c r="X524" i="9"/>
  <c r="V524" i="9"/>
  <c r="W524" i="9"/>
  <c r="U524" i="9"/>
  <c r="T524" i="9"/>
  <c r="R524" i="9"/>
  <c r="S524" i="9"/>
  <c r="Q524" i="9"/>
  <c r="N524" i="9"/>
  <c r="P524" i="9"/>
  <c r="O524" i="9"/>
  <c r="M524" i="9"/>
  <c r="I592" i="5"/>
  <c r="J592" i="5"/>
  <c r="M592" i="5"/>
  <c r="N592" i="5"/>
  <c r="I593" i="5"/>
  <c r="J593" i="5"/>
  <c r="M593" i="5"/>
  <c r="N593" i="5"/>
  <c r="I594" i="5"/>
  <c r="J594" i="5"/>
  <c r="M594" i="5"/>
  <c r="N594" i="5"/>
  <c r="O592" i="5"/>
  <c r="P592" i="5"/>
  <c r="Q592" i="5"/>
  <c r="K524" i="9"/>
  <c r="L524" i="9"/>
  <c r="J524" i="9"/>
  <c r="I524" i="9"/>
  <c r="A524" i="9"/>
  <c r="X523" i="9"/>
  <c r="V523" i="9"/>
  <c r="W523" i="9"/>
  <c r="U523" i="9"/>
  <c r="T523" i="9"/>
  <c r="R523" i="9"/>
  <c r="S523" i="9"/>
  <c r="Q523" i="9"/>
  <c r="N523" i="9"/>
  <c r="P523" i="9"/>
  <c r="O523" i="9"/>
  <c r="M523" i="9"/>
  <c r="I589" i="5"/>
  <c r="J589" i="5"/>
  <c r="M589" i="5"/>
  <c r="N589" i="5"/>
  <c r="I590" i="5"/>
  <c r="J590" i="5"/>
  <c r="M590" i="5"/>
  <c r="N590" i="5"/>
  <c r="I591" i="5"/>
  <c r="J591" i="5"/>
  <c r="M591" i="5"/>
  <c r="N591" i="5"/>
  <c r="O589" i="5"/>
  <c r="P589" i="5"/>
  <c r="Q589" i="5"/>
  <c r="K523" i="9"/>
  <c r="L523" i="9"/>
  <c r="J523" i="9"/>
  <c r="I523" i="9"/>
  <c r="A523" i="9"/>
  <c r="X522" i="9"/>
  <c r="V522" i="9"/>
  <c r="W522" i="9"/>
  <c r="U522" i="9"/>
  <c r="T522" i="9"/>
  <c r="R522" i="9"/>
  <c r="S522" i="9"/>
  <c r="Q522" i="9"/>
  <c r="N522" i="9"/>
  <c r="P522" i="9"/>
  <c r="O522" i="9"/>
  <c r="M522" i="9"/>
  <c r="I586" i="5"/>
  <c r="J586" i="5"/>
  <c r="M586" i="5"/>
  <c r="N586" i="5"/>
  <c r="I587" i="5"/>
  <c r="J587" i="5"/>
  <c r="M587" i="5"/>
  <c r="N587" i="5"/>
  <c r="I588" i="5"/>
  <c r="J588" i="5"/>
  <c r="M588" i="5"/>
  <c r="N588" i="5"/>
  <c r="O586" i="5"/>
  <c r="P586" i="5"/>
  <c r="Q586" i="5"/>
  <c r="K522" i="9"/>
  <c r="L522" i="9"/>
  <c r="A522" i="9"/>
  <c r="X521" i="9"/>
  <c r="V521" i="9"/>
  <c r="W521" i="9"/>
  <c r="U521" i="9"/>
  <c r="T521" i="9"/>
  <c r="R521" i="9"/>
  <c r="S521" i="9"/>
  <c r="Q521" i="9"/>
  <c r="N521" i="9"/>
  <c r="P521" i="9"/>
  <c r="O521" i="9"/>
  <c r="M521" i="9"/>
  <c r="I583" i="5"/>
  <c r="J583" i="5"/>
  <c r="M583" i="5"/>
  <c r="N583" i="5"/>
  <c r="I584" i="5"/>
  <c r="J584" i="5"/>
  <c r="M584" i="5"/>
  <c r="N584" i="5"/>
  <c r="I585" i="5"/>
  <c r="J585" i="5"/>
  <c r="M585" i="5"/>
  <c r="N585" i="5"/>
  <c r="O583" i="5"/>
  <c r="Q583" i="5"/>
  <c r="K521" i="9"/>
  <c r="L521" i="9"/>
  <c r="H518" i="9"/>
  <c r="H519" i="9"/>
  <c r="H520" i="9"/>
  <c r="H521" i="9"/>
  <c r="I518" i="9"/>
  <c r="J518" i="9"/>
  <c r="J521" i="9"/>
  <c r="I521" i="9"/>
  <c r="A521" i="9"/>
  <c r="X520" i="9"/>
  <c r="V520" i="9"/>
  <c r="W520" i="9"/>
  <c r="U520" i="9"/>
  <c r="T520" i="9"/>
  <c r="R520" i="9"/>
  <c r="S520" i="9"/>
  <c r="Q520" i="9"/>
  <c r="N520" i="9"/>
  <c r="P520" i="9"/>
  <c r="O520" i="9"/>
  <c r="M520" i="9"/>
  <c r="I580" i="5"/>
  <c r="J580" i="5"/>
  <c r="M580" i="5"/>
  <c r="N580" i="5"/>
  <c r="I581" i="5"/>
  <c r="J581" i="5"/>
  <c r="M581" i="5"/>
  <c r="N581" i="5"/>
  <c r="I582" i="5"/>
  <c r="J582" i="5"/>
  <c r="M582" i="5"/>
  <c r="N582" i="5"/>
  <c r="O580" i="5"/>
  <c r="P580" i="5"/>
  <c r="Q580" i="5"/>
  <c r="K520" i="9"/>
  <c r="L520" i="9"/>
  <c r="J520" i="9"/>
  <c r="I520" i="9"/>
  <c r="A520" i="9"/>
  <c r="X519" i="9"/>
  <c r="V519" i="9"/>
  <c r="W519" i="9"/>
  <c r="U519" i="9"/>
  <c r="T519" i="9"/>
  <c r="R519" i="9"/>
  <c r="S519" i="9"/>
  <c r="Q519" i="9"/>
  <c r="N519" i="9"/>
  <c r="P519" i="9"/>
  <c r="O519" i="9"/>
  <c r="M519" i="9"/>
  <c r="I577" i="5"/>
  <c r="J577" i="5"/>
  <c r="M577" i="5"/>
  <c r="N577" i="5"/>
  <c r="I578" i="5"/>
  <c r="J578" i="5"/>
  <c r="M578" i="5"/>
  <c r="N578" i="5"/>
  <c r="I579" i="5"/>
  <c r="J579" i="5"/>
  <c r="M579" i="5"/>
  <c r="N579" i="5"/>
  <c r="O577" i="5"/>
  <c r="P577" i="5"/>
  <c r="Q577" i="5"/>
  <c r="K519" i="9"/>
  <c r="L519" i="9"/>
  <c r="J519" i="9"/>
  <c r="I519" i="9"/>
  <c r="A519" i="9"/>
  <c r="X518" i="9"/>
  <c r="V518" i="9"/>
  <c r="W518" i="9"/>
  <c r="U518" i="9"/>
  <c r="T518" i="9"/>
  <c r="R518" i="9"/>
  <c r="S518" i="9"/>
  <c r="Q518" i="9"/>
  <c r="N518" i="9"/>
  <c r="P518" i="9"/>
  <c r="O518" i="9"/>
  <c r="M518" i="9"/>
  <c r="I574" i="5"/>
  <c r="J574" i="5"/>
  <c r="M574" i="5"/>
  <c r="N574" i="5"/>
  <c r="I575" i="5"/>
  <c r="J575" i="5"/>
  <c r="M575" i="5"/>
  <c r="N575" i="5"/>
  <c r="I576" i="5"/>
  <c r="J576" i="5"/>
  <c r="M576" i="5"/>
  <c r="N576" i="5"/>
  <c r="O574" i="5"/>
  <c r="P574" i="5"/>
  <c r="Q574" i="5"/>
  <c r="K518" i="9"/>
  <c r="L518" i="9"/>
  <c r="A518" i="9"/>
  <c r="X517" i="9"/>
  <c r="V517" i="9"/>
  <c r="W517" i="9"/>
  <c r="U517" i="9"/>
  <c r="T517" i="9"/>
  <c r="R517" i="9"/>
  <c r="S517" i="9"/>
  <c r="Q517" i="9"/>
  <c r="N517" i="9"/>
  <c r="P517" i="9"/>
  <c r="O517" i="9"/>
  <c r="M517" i="9"/>
  <c r="I571" i="5"/>
  <c r="J571" i="5"/>
  <c r="M571" i="5"/>
  <c r="N571" i="5"/>
  <c r="I572" i="5"/>
  <c r="J572" i="5"/>
  <c r="M572" i="5"/>
  <c r="N572" i="5"/>
  <c r="I573" i="5"/>
  <c r="J573" i="5"/>
  <c r="M573" i="5"/>
  <c r="N573" i="5"/>
  <c r="O571" i="5"/>
  <c r="P571" i="5"/>
  <c r="Q571" i="5"/>
  <c r="K517" i="9"/>
  <c r="L517" i="9"/>
  <c r="H514" i="9"/>
  <c r="H515" i="9"/>
  <c r="H516" i="9"/>
  <c r="H517" i="9"/>
  <c r="I514" i="9"/>
  <c r="J514" i="9"/>
  <c r="J517" i="9"/>
  <c r="I517" i="9"/>
  <c r="A517" i="9"/>
  <c r="X516" i="9"/>
  <c r="V516" i="9"/>
  <c r="W516" i="9"/>
  <c r="U516" i="9"/>
  <c r="T516" i="9"/>
  <c r="R516" i="9"/>
  <c r="S516" i="9"/>
  <c r="Q516" i="9"/>
  <c r="N516" i="9"/>
  <c r="P516" i="9"/>
  <c r="O516" i="9"/>
  <c r="M516" i="9"/>
  <c r="I568" i="5"/>
  <c r="J568" i="5"/>
  <c r="M568" i="5"/>
  <c r="N568" i="5"/>
  <c r="I569" i="5"/>
  <c r="J569" i="5"/>
  <c r="M569" i="5"/>
  <c r="N569" i="5"/>
  <c r="I570" i="5"/>
  <c r="J570" i="5"/>
  <c r="M570" i="5"/>
  <c r="N570" i="5"/>
  <c r="O568" i="5"/>
  <c r="P568" i="5"/>
  <c r="Q568" i="5"/>
  <c r="K516" i="9"/>
  <c r="L516" i="9"/>
  <c r="J516" i="9"/>
  <c r="I516" i="9"/>
  <c r="A516" i="9"/>
  <c r="X515" i="9"/>
  <c r="V515" i="9"/>
  <c r="W515" i="9"/>
  <c r="U515" i="9"/>
  <c r="T515" i="9"/>
  <c r="R515" i="9"/>
  <c r="S515" i="9"/>
  <c r="Q515" i="9"/>
  <c r="N515" i="9"/>
  <c r="P515" i="9"/>
  <c r="O515" i="9"/>
  <c r="M515" i="9"/>
  <c r="I565" i="5"/>
  <c r="J565" i="5"/>
  <c r="M565" i="5"/>
  <c r="N565" i="5"/>
  <c r="I566" i="5"/>
  <c r="J566" i="5"/>
  <c r="M566" i="5"/>
  <c r="N566" i="5"/>
  <c r="I567" i="5"/>
  <c r="J567" i="5"/>
  <c r="M567" i="5"/>
  <c r="N567" i="5"/>
  <c r="O565" i="5"/>
  <c r="P565" i="5"/>
  <c r="Q565" i="5"/>
  <c r="K515" i="9"/>
  <c r="L515" i="9"/>
  <c r="J515" i="9"/>
  <c r="I515" i="9"/>
  <c r="A515" i="9"/>
  <c r="X514" i="9"/>
  <c r="V514" i="9"/>
  <c r="W514" i="9"/>
  <c r="U514" i="9"/>
  <c r="T514" i="9"/>
  <c r="R514" i="9"/>
  <c r="S514" i="9"/>
  <c r="Q514" i="9"/>
  <c r="N514" i="9"/>
  <c r="P514" i="9"/>
  <c r="O514" i="9"/>
  <c r="M514" i="9"/>
  <c r="I562" i="5"/>
  <c r="J562" i="5"/>
  <c r="M562" i="5"/>
  <c r="N562" i="5"/>
  <c r="I563" i="5"/>
  <c r="J563" i="5"/>
  <c r="M563" i="5"/>
  <c r="N563" i="5"/>
  <c r="I564" i="5"/>
  <c r="J564" i="5"/>
  <c r="M564" i="5"/>
  <c r="N564" i="5"/>
  <c r="O562" i="5"/>
  <c r="P562" i="5"/>
  <c r="Q562" i="5"/>
  <c r="K514" i="9"/>
  <c r="L514" i="9"/>
  <c r="A514" i="9"/>
  <c r="X513" i="9"/>
  <c r="V513" i="9"/>
  <c r="W513" i="9"/>
  <c r="U513" i="9"/>
  <c r="T513" i="9"/>
  <c r="R513" i="9"/>
  <c r="S513" i="9"/>
  <c r="Q513" i="9"/>
  <c r="N513" i="9"/>
  <c r="P513" i="9"/>
  <c r="O513" i="9"/>
  <c r="M513" i="9"/>
  <c r="I559" i="5"/>
  <c r="J559" i="5"/>
  <c r="M559" i="5"/>
  <c r="N559" i="5"/>
  <c r="I560" i="5"/>
  <c r="J560" i="5"/>
  <c r="M560" i="5"/>
  <c r="N560" i="5"/>
  <c r="I561" i="5"/>
  <c r="J561" i="5"/>
  <c r="M561" i="5"/>
  <c r="N561" i="5"/>
  <c r="O559" i="5"/>
  <c r="P559" i="5"/>
  <c r="Q559" i="5"/>
  <c r="K513" i="9"/>
  <c r="L513" i="9"/>
  <c r="H510" i="9"/>
  <c r="H511" i="9"/>
  <c r="H512" i="9"/>
  <c r="H513" i="9"/>
  <c r="I510" i="9"/>
  <c r="J510" i="9"/>
  <c r="J513" i="9"/>
  <c r="I513" i="9"/>
  <c r="A513" i="9"/>
  <c r="X512" i="9"/>
  <c r="V512" i="9"/>
  <c r="W512" i="9"/>
  <c r="U512" i="9"/>
  <c r="T512" i="9"/>
  <c r="R512" i="9"/>
  <c r="S512" i="9"/>
  <c r="Q512" i="9"/>
  <c r="N512" i="9"/>
  <c r="P512" i="9"/>
  <c r="O512" i="9"/>
  <c r="M512" i="9"/>
  <c r="I556" i="5"/>
  <c r="J556" i="5"/>
  <c r="M556" i="5"/>
  <c r="N556" i="5"/>
  <c r="I557" i="5"/>
  <c r="J557" i="5"/>
  <c r="M557" i="5"/>
  <c r="N557" i="5"/>
  <c r="I558" i="5"/>
  <c r="J558" i="5"/>
  <c r="M558" i="5"/>
  <c r="N558" i="5"/>
  <c r="O556" i="5"/>
  <c r="P556" i="5"/>
  <c r="Q556" i="5"/>
  <c r="K512" i="9"/>
  <c r="L512" i="9"/>
  <c r="J512" i="9"/>
  <c r="I512" i="9"/>
  <c r="A512" i="9"/>
  <c r="X511" i="9"/>
  <c r="V511" i="9"/>
  <c r="W511" i="9"/>
  <c r="U511" i="9"/>
  <c r="T511" i="9"/>
  <c r="R511" i="9"/>
  <c r="S511" i="9"/>
  <c r="Q511" i="9"/>
  <c r="N511" i="9"/>
  <c r="P511" i="9"/>
  <c r="O511" i="9"/>
  <c r="M511" i="9"/>
  <c r="I553" i="5"/>
  <c r="J553" i="5"/>
  <c r="M553" i="5"/>
  <c r="N553" i="5"/>
  <c r="I554" i="5"/>
  <c r="J554" i="5"/>
  <c r="M554" i="5"/>
  <c r="N554" i="5"/>
  <c r="I555" i="5"/>
  <c r="J555" i="5"/>
  <c r="M555" i="5"/>
  <c r="N555" i="5"/>
  <c r="O553" i="5"/>
  <c r="P553" i="5"/>
  <c r="Q553" i="5"/>
  <c r="K511" i="9"/>
  <c r="L511" i="9"/>
  <c r="J511" i="9"/>
  <c r="I511" i="9"/>
  <c r="A511" i="9"/>
  <c r="X510" i="9"/>
  <c r="V510" i="9"/>
  <c r="W510" i="9"/>
  <c r="U510" i="9"/>
  <c r="T510" i="9"/>
  <c r="R510" i="9"/>
  <c r="S510" i="9"/>
  <c r="Q510" i="9"/>
  <c r="N510" i="9"/>
  <c r="P510" i="9"/>
  <c r="O510" i="9"/>
  <c r="M510" i="9"/>
  <c r="I550" i="5"/>
  <c r="J550" i="5"/>
  <c r="M550" i="5"/>
  <c r="N550" i="5"/>
  <c r="I551" i="5"/>
  <c r="J551" i="5"/>
  <c r="M551" i="5"/>
  <c r="N551" i="5"/>
  <c r="I552" i="5"/>
  <c r="J552" i="5"/>
  <c r="M552" i="5"/>
  <c r="N552" i="5"/>
  <c r="O550" i="5"/>
  <c r="P550" i="5"/>
  <c r="Q550" i="5"/>
  <c r="K510" i="9"/>
  <c r="L510" i="9"/>
  <c r="A510" i="9"/>
  <c r="X509" i="9"/>
  <c r="V509" i="9"/>
  <c r="W509" i="9"/>
  <c r="U509" i="9"/>
  <c r="T509" i="9"/>
  <c r="R509" i="9"/>
  <c r="S509" i="9"/>
  <c r="Q509" i="9"/>
  <c r="N509" i="9"/>
  <c r="P509" i="9"/>
  <c r="O509" i="9"/>
  <c r="M509" i="9"/>
  <c r="I547" i="5"/>
  <c r="J547" i="5"/>
  <c r="M547" i="5"/>
  <c r="N547" i="5"/>
  <c r="I548" i="5"/>
  <c r="J548" i="5"/>
  <c r="M548" i="5"/>
  <c r="N548" i="5"/>
  <c r="I549" i="5"/>
  <c r="J549" i="5"/>
  <c r="M549" i="5"/>
  <c r="N549" i="5"/>
  <c r="O547" i="5"/>
  <c r="P547" i="5"/>
  <c r="Q547" i="5"/>
  <c r="K509" i="9"/>
  <c r="L509" i="9"/>
  <c r="H506" i="9"/>
  <c r="H507" i="9"/>
  <c r="H508" i="9"/>
  <c r="H509" i="9"/>
  <c r="I506" i="9"/>
  <c r="J506" i="9"/>
  <c r="J509" i="9"/>
  <c r="I509" i="9"/>
  <c r="A509" i="9"/>
  <c r="X508" i="9"/>
  <c r="V508" i="9"/>
  <c r="W508" i="9"/>
  <c r="U508" i="9"/>
  <c r="T508" i="9"/>
  <c r="R508" i="9"/>
  <c r="S508" i="9"/>
  <c r="Q508" i="9"/>
  <c r="N508" i="9"/>
  <c r="P508" i="9"/>
  <c r="O508" i="9"/>
  <c r="M508" i="9"/>
  <c r="I544" i="5"/>
  <c r="J544" i="5"/>
  <c r="M544" i="5"/>
  <c r="N544" i="5"/>
  <c r="I545" i="5"/>
  <c r="J545" i="5"/>
  <c r="M545" i="5"/>
  <c r="N545" i="5"/>
  <c r="I546" i="5"/>
  <c r="J546" i="5"/>
  <c r="M546" i="5"/>
  <c r="N546" i="5"/>
  <c r="O544" i="5"/>
  <c r="P544" i="5"/>
  <c r="Q544" i="5"/>
  <c r="K508" i="9"/>
  <c r="L508" i="9"/>
  <c r="J508" i="9"/>
  <c r="I508" i="9"/>
  <c r="A508" i="9"/>
  <c r="X507" i="9"/>
  <c r="V507" i="9"/>
  <c r="W507" i="9"/>
  <c r="U507" i="9"/>
  <c r="T507" i="9"/>
  <c r="R507" i="9"/>
  <c r="S507" i="9"/>
  <c r="Q507" i="9"/>
  <c r="N507" i="9"/>
  <c r="P507" i="9"/>
  <c r="O507" i="9"/>
  <c r="M507" i="9"/>
  <c r="I541" i="5"/>
  <c r="J541" i="5"/>
  <c r="M541" i="5"/>
  <c r="N541" i="5"/>
  <c r="I542" i="5"/>
  <c r="J542" i="5"/>
  <c r="M542" i="5"/>
  <c r="N542" i="5"/>
  <c r="I543" i="5"/>
  <c r="J543" i="5"/>
  <c r="M543" i="5"/>
  <c r="N543" i="5"/>
  <c r="O541" i="5"/>
  <c r="P541" i="5"/>
  <c r="Q541" i="5"/>
  <c r="K507" i="9"/>
  <c r="L507" i="9"/>
  <c r="J507" i="9"/>
  <c r="I507" i="9"/>
  <c r="A507" i="9"/>
  <c r="X506" i="9"/>
  <c r="V506" i="9"/>
  <c r="W506" i="9"/>
  <c r="U506" i="9"/>
  <c r="T506" i="9"/>
  <c r="R506" i="9"/>
  <c r="S506" i="9"/>
  <c r="Q506" i="9"/>
  <c r="N506" i="9"/>
  <c r="P506" i="9"/>
  <c r="O506" i="9"/>
  <c r="M506" i="9"/>
  <c r="I538" i="5"/>
  <c r="J538" i="5"/>
  <c r="M538" i="5"/>
  <c r="N538" i="5"/>
  <c r="I539" i="5"/>
  <c r="J539" i="5"/>
  <c r="M539" i="5"/>
  <c r="N539" i="5"/>
  <c r="I540" i="5"/>
  <c r="J540" i="5"/>
  <c r="M540" i="5"/>
  <c r="N540" i="5"/>
  <c r="O538" i="5"/>
  <c r="Q538" i="5"/>
  <c r="K506" i="9"/>
  <c r="L506" i="9"/>
  <c r="A506" i="9"/>
  <c r="X505" i="9"/>
  <c r="V505" i="9"/>
  <c r="W505" i="9"/>
  <c r="U505" i="9"/>
  <c r="T505" i="9"/>
  <c r="R505" i="9"/>
  <c r="S505" i="9"/>
  <c r="Q505" i="9"/>
  <c r="N505" i="9"/>
  <c r="P505" i="9"/>
  <c r="O505" i="9"/>
  <c r="M505" i="9"/>
  <c r="I535" i="5"/>
  <c r="J535" i="5"/>
  <c r="M535" i="5"/>
  <c r="N535" i="5"/>
  <c r="I536" i="5"/>
  <c r="J536" i="5"/>
  <c r="M536" i="5"/>
  <c r="N536" i="5"/>
  <c r="I537" i="5"/>
  <c r="J537" i="5"/>
  <c r="M537" i="5"/>
  <c r="N537" i="5"/>
  <c r="O535" i="5"/>
  <c r="P535" i="5"/>
  <c r="Q535" i="5"/>
  <c r="K505" i="9"/>
  <c r="L505" i="9"/>
  <c r="H502" i="9"/>
  <c r="H503" i="9"/>
  <c r="H504" i="9"/>
  <c r="H505" i="9"/>
  <c r="I502" i="9"/>
  <c r="J502" i="9"/>
  <c r="J505" i="9"/>
  <c r="I505" i="9"/>
  <c r="A505" i="9"/>
  <c r="X504" i="9"/>
  <c r="V504" i="9"/>
  <c r="W504" i="9"/>
  <c r="U504" i="9"/>
  <c r="T504" i="9"/>
  <c r="R504" i="9"/>
  <c r="S504" i="9"/>
  <c r="Q504" i="9"/>
  <c r="N504" i="9"/>
  <c r="P504" i="9"/>
  <c r="O504" i="9"/>
  <c r="M504" i="9"/>
  <c r="I532" i="5"/>
  <c r="J532" i="5"/>
  <c r="M532" i="5"/>
  <c r="N532" i="5"/>
  <c r="I533" i="5"/>
  <c r="J533" i="5"/>
  <c r="M533" i="5"/>
  <c r="N533" i="5"/>
  <c r="I534" i="5"/>
  <c r="J534" i="5"/>
  <c r="M534" i="5"/>
  <c r="N534" i="5"/>
  <c r="O532" i="5"/>
  <c r="P532" i="5"/>
  <c r="Q532" i="5"/>
  <c r="K504" i="9"/>
  <c r="L504" i="9"/>
  <c r="J504" i="9"/>
  <c r="I504" i="9"/>
  <c r="A504" i="9"/>
  <c r="X503" i="9"/>
  <c r="V503" i="9"/>
  <c r="W503" i="9"/>
  <c r="U503" i="9"/>
  <c r="T503" i="9"/>
  <c r="R503" i="9"/>
  <c r="S503" i="9"/>
  <c r="Q503" i="9"/>
  <c r="N503" i="9"/>
  <c r="P503" i="9"/>
  <c r="O503" i="9"/>
  <c r="M503" i="9"/>
  <c r="I529" i="5"/>
  <c r="J529" i="5"/>
  <c r="M529" i="5"/>
  <c r="N529" i="5"/>
  <c r="I530" i="5"/>
  <c r="J530" i="5"/>
  <c r="M530" i="5"/>
  <c r="N530" i="5"/>
  <c r="I531" i="5"/>
  <c r="J531" i="5"/>
  <c r="M531" i="5"/>
  <c r="N531" i="5"/>
  <c r="O529" i="5"/>
  <c r="P529" i="5"/>
  <c r="Q529" i="5"/>
  <c r="K503" i="9"/>
  <c r="L503" i="9"/>
  <c r="J503" i="9"/>
  <c r="I503" i="9"/>
  <c r="A503" i="9"/>
  <c r="X502" i="9"/>
  <c r="V502" i="9"/>
  <c r="W502" i="9"/>
  <c r="U502" i="9"/>
  <c r="T502" i="9"/>
  <c r="R502" i="9"/>
  <c r="S502" i="9"/>
  <c r="Q502" i="9"/>
  <c r="N502" i="9"/>
  <c r="P502" i="9"/>
  <c r="O502" i="9"/>
  <c r="M502" i="9"/>
  <c r="I526" i="5"/>
  <c r="J526" i="5"/>
  <c r="M526" i="5"/>
  <c r="N526" i="5"/>
  <c r="I527" i="5"/>
  <c r="J527" i="5"/>
  <c r="M527" i="5"/>
  <c r="N527" i="5"/>
  <c r="I528" i="5"/>
  <c r="J528" i="5"/>
  <c r="M528" i="5"/>
  <c r="N528" i="5"/>
  <c r="O526" i="5"/>
  <c r="P526" i="5"/>
  <c r="Q526" i="5"/>
  <c r="K502" i="9"/>
  <c r="L502" i="9"/>
  <c r="A502" i="9"/>
  <c r="X501" i="9"/>
  <c r="V501" i="9"/>
  <c r="W501" i="9"/>
  <c r="U501" i="9"/>
  <c r="T501" i="9"/>
  <c r="R501" i="9"/>
  <c r="S501" i="9"/>
  <c r="Q501" i="9"/>
  <c r="N501" i="9"/>
  <c r="P501" i="9"/>
  <c r="O501" i="9"/>
  <c r="M501" i="9"/>
  <c r="M498" i="9"/>
  <c r="K498" i="9"/>
  <c r="L498" i="9"/>
  <c r="L501" i="9"/>
  <c r="K501" i="9"/>
  <c r="G498" i="9"/>
  <c r="H498" i="9"/>
  <c r="G499" i="9"/>
  <c r="H499" i="9"/>
  <c r="G500" i="9"/>
  <c r="H500" i="9"/>
  <c r="G501" i="9"/>
  <c r="H501" i="9"/>
  <c r="I498" i="9"/>
  <c r="J498" i="9"/>
  <c r="J501" i="9"/>
  <c r="I501" i="9"/>
  <c r="A501" i="9"/>
  <c r="X500" i="9"/>
  <c r="V500" i="9"/>
  <c r="W500" i="9"/>
  <c r="U500" i="9"/>
  <c r="T500" i="9"/>
  <c r="R500" i="9"/>
  <c r="S500" i="9"/>
  <c r="Q500" i="9"/>
  <c r="N500" i="9"/>
  <c r="P500" i="9"/>
  <c r="O500" i="9"/>
  <c r="M500" i="9"/>
  <c r="L500" i="9"/>
  <c r="K500" i="9"/>
  <c r="J500" i="9"/>
  <c r="I500" i="9"/>
  <c r="A500" i="9"/>
  <c r="X499" i="9"/>
  <c r="V499" i="9"/>
  <c r="W499" i="9"/>
  <c r="U499" i="9"/>
  <c r="T499" i="9"/>
  <c r="R499" i="9"/>
  <c r="S499" i="9"/>
  <c r="Q499" i="9"/>
  <c r="N499" i="9"/>
  <c r="P499" i="9"/>
  <c r="O499" i="9"/>
  <c r="M499" i="9"/>
  <c r="L499" i="9"/>
  <c r="K499" i="9"/>
  <c r="J499" i="9"/>
  <c r="I499" i="9"/>
  <c r="A499" i="9"/>
  <c r="X498" i="9"/>
  <c r="V498" i="9"/>
  <c r="W498" i="9"/>
  <c r="U498" i="9"/>
  <c r="T498" i="9"/>
  <c r="R498" i="9"/>
  <c r="S498" i="9"/>
  <c r="Q498" i="9"/>
  <c r="N498" i="9"/>
  <c r="P498" i="9"/>
  <c r="O498" i="9"/>
  <c r="A498" i="9"/>
  <c r="X497" i="9"/>
  <c r="V497" i="9"/>
  <c r="W497" i="9"/>
  <c r="U497" i="9"/>
  <c r="T497" i="9"/>
  <c r="R497" i="9"/>
  <c r="S497" i="9"/>
  <c r="Q497" i="9"/>
  <c r="N497" i="9"/>
  <c r="P497" i="9"/>
  <c r="O497" i="9"/>
  <c r="M497" i="9"/>
  <c r="M494" i="9"/>
  <c r="K494" i="9"/>
  <c r="L494" i="9"/>
  <c r="L497" i="9"/>
  <c r="K497" i="9"/>
  <c r="G494" i="9"/>
  <c r="H494" i="9"/>
  <c r="G495" i="9"/>
  <c r="H495" i="9"/>
  <c r="G496" i="9"/>
  <c r="H496" i="9"/>
  <c r="G497" i="9"/>
  <c r="H497" i="9"/>
  <c r="I494" i="9"/>
  <c r="J494" i="9"/>
  <c r="J497" i="9"/>
  <c r="I497" i="9"/>
  <c r="A497" i="9"/>
  <c r="X496" i="9"/>
  <c r="V496" i="9"/>
  <c r="W496" i="9"/>
  <c r="U496" i="9"/>
  <c r="T496" i="9"/>
  <c r="R496" i="9"/>
  <c r="S496" i="9"/>
  <c r="Q496" i="9"/>
  <c r="N496" i="9"/>
  <c r="P496" i="9"/>
  <c r="O496" i="9"/>
  <c r="M496" i="9"/>
  <c r="L496" i="9"/>
  <c r="K496" i="9"/>
  <c r="J496" i="9"/>
  <c r="I496" i="9"/>
  <c r="A496" i="9"/>
  <c r="X495" i="9"/>
  <c r="V495" i="9"/>
  <c r="W495" i="9"/>
  <c r="U495" i="9"/>
  <c r="T495" i="9"/>
  <c r="R495" i="9"/>
  <c r="S495" i="9"/>
  <c r="Q495" i="9"/>
  <c r="N495" i="9"/>
  <c r="P495" i="9"/>
  <c r="O495" i="9"/>
  <c r="M495" i="9"/>
  <c r="L495" i="9"/>
  <c r="K495" i="9"/>
  <c r="J495" i="9"/>
  <c r="I495" i="9"/>
  <c r="A495" i="9"/>
  <c r="X494" i="9"/>
  <c r="V494" i="9"/>
  <c r="W494" i="9"/>
  <c r="U494" i="9"/>
  <c r="T494" i="9"/>
  <c r="R494" i="9"/>
  <c r="S494" i="9"/>
  <c r="Q494" i="9"/>
  <c r="N494" i="9"/>
  <c r="P494" i="9"/>
  <c r="O494" i="9"/>
  <c r="A494" i="9"/>
  <c r="X493" i="9"/>
  <c r="V493" i="9"/>
  <c r="W493" i="9"/>
  <c r="U493" i="9"/>
  <c r="T493" i="9"/>
  <c r="R493" i="9"/>
  <c r="S493" i="9"/>
  <c r="Q493" i="9"/>
  <c r="N493" i="9"/>
  <c r="P493" i="9"/>
  <c r="O493" i="9"/>
  <c r="M493" i="9"/>
  <c r="M490" i="9"/>
  <c r="K490" i="9"/>
  <c r="L490" i="9"/>
  <c r="L493" i="9"/>
  <c r="K493" i="9"/>
  <c r="G490" i="9"/>
  <c r="H490" i="9"/>
  <c r="G491" i="9"/>
  <c r="H491" i="9"/>
  <c r="G492" i="9"/>
  <c r="H492" i="9"/>
  <c r="G493" i="9"/>
  <c r="H493" i="9"/>
  <c r="I490" i="9"/>
  <c r="J490" i="9"/>
  <c r="J493" i="9"/>
  <c r="I493" i="9"/>
  <c r="A493" i="9"/>
  <c r="X492" i="9"/>
  <c r="V492" i="9"/>
  <c r="W492" i="9"/>
  <c r="U492" i="9"/>
  <c r="T492" i="9"/>
  <c r="R492" i="9"/>
  <c r="S492" i="9"/>
  <c r="Q492" i="9"/>
  <c r="N492" i="9"/>
  <c r="P492" i="9"/>
  <c r="O492" i="9"/>
  <c r="M492" i="9"/>
  <c r="L492" i="9"/>
  <c r="K492" i="9"/>
  <c r="J492" i="9"/>
  <c r="I492" i="9"/>
  <c r="A492" i="9"/>
  <c r="X491" i="9"/>
  <c r="V491" i="9"/>
  <c r="W491" i="9"/>
  <c r="U491" i="9"/>
  <c r="T491" i="9"/>
  <c r="R491" i="9"/>
  <c r="S491" i="9"/>
  <c r="Q491" i="9"/>
  <c r="N491" i="9"/>
  <c r="P491" i="9"/>
  <c r="O491" i="9"/>
  <c r="M491" i="9"/>
  <c r="L491" i="9"/>
  <c r="K491" i="9"/>
  <c r="J491" i="9"/>
  <c r="I491" i="9"/>
  <c r="A491" i="9"/>
  <c r="X490" i="9"/>
  <c r="V490" i="9"/>
  <c r="W490" i="9"/>
  <c r="U490" i="9"/>
  <c r="T490" i="9"/>
  <c r="R490" i="9"/>
  <c r="S490" i="9"/>
  <c r="Q490" i="9"/>
  <c r="N490" i="9"/>
  <c r="P490" i="9"/>
  <c r="O490" i="9"/>
  <c r="A490" i="9"/>
  <c r="X489" i="9"/>
  <c r="V489" i="9"/>
  <c r="W489" i="9"/>
  <c r="U489" i="9"/>
  <c r="T489" i="9"/>
  <c r="R489" i="9"/>
  <c r="S489" i="9"/>
  <c r="Q489" i="9"/>
  <c r="N489" i="9"/>
  <c r="P489" i="9"/>
  <c r="O489" i="9"/>
  <c r="M489" i="9"/>
  <c r="M486" i="9"/>
  <c r="K486" i="9"/>
  <c r="L486" i="9"/>
  <c r="L489" i="9"/>
  <c r="K489" i="9"/>
  <c r="G486" i="9"/>
  <c r="H486" i="9"/>
  <c r="G487" i="9"/>
  <c r="H487" i="9"/>
  <c r="G488" i="9"/>
  <c r="H488" i="9"/>
  <c r="G489" i="9"/>
  <c r="H489" i="9"/>
  <c r="I486" i="9"/>
  <c r="J486" i="9"/>
  <c r="J489" i="9"/>
  <c r="I489" i="9"/>
  <c r="A489" i="9"/>
  <c r="X488" i="9"/>
  <c r="V488" i="9"/>
  <c r="W488" i="9"/>
  <c r="U488" i="9"/>
  <c r="T488" i="9"/>
  <c r="R488" i="9"/>
  <c r="S488" i="9"/>
  <c r="Q488" i="9"/>
  <c r="N488" i="9"/>
  <c r="P488" i="9"/>
  <c r="O488" i="9"/>
  <c r="M488" i="9"/>
  <c r="L488" i="9"/>
  <c r="K488" i="9"/>
  <c r="J488" i="9"/>
  <c r="I488" i="9"/>
  <c r="A488" i="9"/>
  <c r="X487" i="9"/>
  <c r="V487" i="9"/>
  <c r="W487" i="9"/>
  <c r="U487" i="9"/>
  <c r="T487" i="9"/>
  <c r="R487" i="9"/>
  <c r="S487" i="9"/>
  <c r="Q487" i="9"/>
  <c r="N487" i="9"/>
  <c r="P487" i="9"/>
  <c r="O487" i="9"/>
  <c r="M487" i="9"/>
  <c r="L487" i="9"/>
  <c r="K487" i="9"/>
  <c r="J487" i="9"/>
  <c r="I487" i="9"/>
  <c r="A487" i="9"/>
  <c r="X486" i="9"/>
  <c r="V486" i="9"/>
  <c r="W486" i="9"/>
  <c r="U486" i="9"/>
  <c r="T486" i="9"/>
  <c r="R486" i="9"/>
  <c r="S486" i="9"/>
  <c r="Q486" i="9"/>
  <c r="N486" i="9"/>
  <c r="P486" i="9"/>
  <c r="O486" i="9"/>
  <c r="A486" i="9"/>
  <c r="X485" i="9"/>
  <c r="V485" i="9"/>
  <c r="W485" i="9"/>
  <c r="U485" i="9"/>
  <c r="T485" i="9"/>
  <c r="R485" i="9"/>
  <c r="S485" i="9"/>
  <c r="Q485" i="9"/>
  <c r="N485" i="9"/>
  <c r="P485" i="9"/>
  <c r="O485" i="9"/>
  <c r="M485" i="9"/>
  <c r="M482" i="9"/>
  <c r="K482" i="9"/>
  <c r="L482" i="9"/>
  <c r="L485" i="9"/>
  <c r="K485" i="9"/>
  <c r="G482" i="9"/>
  <c r="H482" i="9"/>
  <c r="G483" i="9"/>
  <c r="H483" i="9"/>
  <c r="G484" i="9"/>
  <c r="H484" i="9"/>
  <c r="G485" i="9"/>
  <c r="H485" i="9"/>
  <c r="I482" i="9"/>
  <c r="J482" i="9"/>
  <c r="J485" i="9"/>
  <c r="I485" i="9"/>
  <c r="A485" i="9"/>
  <c r="X484" i="9"/>
  <c r="V484" i="9"/>
  <c r="W484" i="9"/>
  <c r="U484" i="9"/>
  <c r="T484" i="9"/>
  <c r="R484" i="9"/>
  <c r="S484" i="9"/>
  <c r="Q484" i="9"/>
  <c r="N484" i="9"/>
  <c r="P484" i="9"/>
  <c r="O484" i="9"/>
  <c r="M484" i="9"/>
  <c r="L484" i="9"/>
  <c r="K484" i="9"/>
  <c r="J484" i="9"/>
  <c r="I484" i="9"/>
  <c r="A484" i="9"/>
  <c r="X483" i="9"/>
  <c r="V483" i="9"/>
  <c r="W483" i="9"/>
  <c r="U483" i="9"/>
  <c r="T483" i="9"/>
  <c r="R483" i="9"/>
  <c r="S483" i="9"/>
  <c r="Q483" i="9"/>
  <c r="N483" i="9"/>
  <c r="P483" i="9"/>
  <c r="O483" i="9"/>
  <c r="M483" i="9"/>
  <c r="L483" i="9"/>
  <c r="K483" i="9"/>
  <c r="J483" i="9"/>
  <c r="I483" i="9"/>
  <c r="A483" i="9"/>
  <c r="X482" i="9"/>
  <c r="V482" i="9"/>
  <c r="W482" i="9"/>
  <c r="U482" i="9"/>
  <c r="T482" i="9"/>
  <c r="R482" i="9"/>
  <c r="S482" i="9"/>
  <c r="Q482" i="9"/>
  <c r="N482" i="9"/>
  <c r="P482" i="9"/>
  <c r="O482" i="9"/>
  <c r="A482" i="9"/>
  <c r="X481" i="9"/>
  <c r="V481" i="9"/>
  <c r="W481" i="9"/>
  <c r="U481" i="9"/>
  <c r="T481" i="9"/>
  <c r="R481" i="9"/>
  <c r="S481" i="9"/>
  <c r="Q481" i="9"/>
  <c r="N481" i="9"/>
  <c r="P481" i="9"/>
  <c r="O481" i="9"/>
  <c r="M481" i="9"/>
  <c r="M478" i="9"/>
  <c r="K478" i="9"/>
  <c r="L478" i="9"/>
  <c r="L481" i="9"/>
  <c r="K481" i="9"/>
  <c r="G478" i="9"/>
  <c r="H478" i="9"/>
  <c r="G479" i="9"/>
  <c r="H479" i="9"/>
  <c r="G480" i="9"/>
  <c r="H480" i="9"/>
  <c r="G481" i="9"/>
  <c r="H481" i="9"/>
  <c r="I478" i="9"/>
  <c r="J478" i="9"/>
  <c r="J481" i="9"/>
  <c r="I481" i="9"/>
  <c r="A481" i="9"/>
  <c r="X480" i="9"/>
  <c r="V480" i="9"/>
  <c r="W480" i="9"/>
  <c r="U480" i="9"/>
  <c r="T480" i="9"/>
  <c r="R480" i="9"/>
  <c r="S480" i="9"/>
  <c r="Q480" i="9"/>
  <c r="N480" i="9"/>
  <c r="P480" i="9"/>
  <c r="O480" i="9"/>
  <c r="M480" i="9"/>
  <c r="L480" i="9"/>
  <c r="K480" i="9"/>
  <c r="J480" i="9"/>
  <c r="I480" i="9"/>
  <c r="A480" i="9"/>
  <c r="X479" i="9"/>
  <c r="V479" i="9"/>
  <c r="W479" i="9"/>
  <c r="U479" i="9"/>
  <c r="T479" i="9"/>
  <c r="R479" i="9"/>
  <c r="S479" i="9"/>
  <c r="Q479" i="9"/>
  <c r="N479" i="9"/>
  <c r="P479" i="9"/>
  <c r="O479" i="9"/>
  <c r="M479" i="9"/>
  <c r="L479" i="9"/>
  <c r="K479" i="9"/>
  <c r="J479" i="9"/>
  <c r="I479" i="9"/>
  <c r="A479" i="9"/>
  <c r="X478" i="9"/>
  <c r="V478" i="9"/>
  <c r="W478" i="9"/>
  <c r="U478" i="9"/>
  <c r="T478" i="9"/>
  <c r="R478" i="9"/>
  <c r="S478" i="9"/>
  <c r="Q478" i="9"/>
  <c r="N478" i="9"/>
  <c r="P478" i="9"/>
  <c r="O478" i="9"/>
  <c r="A478" i="9"/>
  <c r="X477" i="9"/>
  <c r="V477" i="9"/>
  <c r="W477" i="9"/>
  <c r="U477" i="9"/>
  <c r="T477" i="9"/>
  <c r="R477" i="9"/>
  <c r="S477" i="9"/>
  <c r="Q477" i="9"/>
  <c r="N477" i="9"/>
  <c r="P477" i="9"/>
  <c r="O477" i="9"/>
  <c r="M477" i="9"/>
  <c r="M474" i="9"/>
  <c r="K474" i="9"/>
  <c r="L474" i="9"/>
  <c r="L477" i="9"/>
  <c r="K477" i="9"/>
  <c r="G474" i="9"/>
  <c r="H474" i="9"/>
  <c r="G475" i="9"/>
  <c r="H475" i="9"/>
  <c r="G476" i="9"/>
  <c r="H476" i="9"/>
  <c r="G477" i="9"/>
  <c r="H477" i="9"/>
  <c r="I474" i="9"/>
  <c r="J474" i="9"/>
  <c r="J477" i="9"/>
  <c r="I477" i="9"/>
  <c r="A477" i="9"/>
  <c r="X476" i="9"/>
  <c r="V476" i="9"/>
  <c r="W476" i="9"/>
  <c r="U476" i="9"/>
  <c r="T476" i="9"/>
  <c r="R476" i="9"/>
  <c r="S476" i="9"/>
  <c r="Q476" i="9"/>
  <c r="N476" i="9"/>
  <c r="P476" i="9"/>
  <c r="O476" i="9"/>
  <c r="M476" i="9"/>
  <c r="L476" i="9"/>
  <c r="K476" i="9"/>
  <c r="J476" i="9"/>
  <c r="I476" i="9"/>
  <c r="A476" i="9"/>
  <c r="X475" i="9"/>
  <c r="V475" i="9"/>
  <c r="W475" i="9"/>
  <c r="U475" i="9"/>
  <c r="T475" i="9"/>
  <c r="R475" i="9"/>
  <c r="S475" i="9"/>
  <c r="Q475" i="9"/>
  <c r="N475" i="9"/>
  <c r="P475" i="9"/>
  <c r="O475" i="9"/>
  <c r="M475" i="9"/>
  <c r="L475" i="9"/>
  <c r="K475" i="9"/>
  <c r="J475" i="9"/>
  <c r="I475" i="9"/>
  <c r="A475" i="9"/>
  <c r="X474" i="9"/>
  <c r="V474" i="9"/>
  <c r="W474" i="9"/>
  <c r="U474" i="9"/>
  <c r="T474" i="9"/>
  <c r="R474" i="9"/>
  <c r="S474" i="9"/>
  <c r="Q474" i="9"/>
  <c r="N474" i="9"/>
  <c r="P474" i="9"/>
  <c r="O474" i="9"/>
  <c r="A474" i="9"/>
  <c r="X473" i="9"/>
  <c r="V473" i="9"/>
  <c r="W473" i="9"/>
  <c r="U473" i="9"/>
  <c r="T473" i="9"/>
  <c r="R473" i="9"/>
  <c r="S473" i="9"/>
  <c r="Q473" i="9"/>
  <c r="N473" i="9"/>
  <c r="P473" i="9"/>
  <c r="O473" i="9"/>
  <c r="M473" i="9"/>
  <c r="M470" i="9"/>
  <c r="K470" i="9"/>
  <c r="L470" i="9"/>
  <c r="L473" i="9"/>
  <c r="K473" i="9"/>
  <c r="G470" i="9"/>
  <c r="H470" i="9"/>
  <c r="G471" i="9"/>
  <c r="H471" i="9"/>
  <c r="G472" i="9"/>
  <c r="H472" i="9"/>
  <c r="G473" i="9"/>
  <c r="H473" i="9"/>
  <c r="I470" i="9"/>
  <c r="J470" i="9"/>
  <c r="J473" i="9"/>
  <c r="I473" i="9"/>
  <c r="A473" i="9"/>
  <c r="X472" i="9"/>
  <c r="V472" i="9"/>
  <c r="W472" i="9"/>
  <c r="U472" i="9"/>
  <c r="T472" i="9"/>
  <c r="R472" i="9"/>
  <c r="S472" i="9"/>
  <c r="Q472" i="9"/>
  <c r="N472" i="9"/>
  <c r="P472" i="9"/>
  <c r="O472" i="9"/>
  <c r="M472" i="9"/>
  <c r="L472" i="9"/>
  <c r="K472" i="9"/>
  <c r="J472" i="9"/>
  <c r="I472" i="9"/>
  <c r="A472" i="9"/>
  <c r="X471" i="9"/>
  <c r="V471" i="9"/>
  <c r="W471" i="9"/>
  <c r="U471" i="9"/>
  <c r="T471" i="9"/>
  <c r="R471" i="9"/>
  <c r="S471" i="9"/>
  <c r="Q471" i="9"/>
  <c r="N471" i="9"/>
  <c r="P471" i="9"/>
  <c r="O471" i="9"/>
  <c r="M471" i="9"/>
  <c r="L471" i="9"/>
  <c r="K471" i="9"/>
  <c r="J471" i="9"/>
  <c r="I471" i="9"/>
  <c r="A471" i="9"/>
  <c r="X470" i="9"/>
  <c r="V470" i="9"/>
  <c r="W470" i="9"/>
  <c r="U470" i="9"/>
  <c r="T470" i="9"/>
  <c r="R470" i="9"/>
  <c r="S470" i="9"/>
  <c r="Q470" i="9"/>
  <c r="N470" i="9"/>
  <c r="P470" i="9"/>
  <c r="O470" i="9"/>
  <c r="A470" i="9"/>
  <c r="X469" i="9"/>
  <c r="V469" i="9"/>
  <c r="W469" i="9"/>
  <c r="U469" i="9"/>
  <c r="T469" i="9"/>
  <c r="R469" i="9"/>
  <c r="S469" i="9"/>
  <c r="Q469" i="9"/>
  <c r="N469" i="9"/>
  <c r="P469" i="9"/>
  <c r="O469" i="9"/>
  <c r="M469" i="9"/>
  <c r="M466" i="9"/>
  <c r="K466" i="9"/>
  <c r="L466" i="9"/>
  <c r="L469" i="9"/>
  <c r="K469" i="9"/>
  <c r="G466" i="9"/>
  <c r="H466" i="9"/>
  <c r="G467" i="9"/>
  <c r="H467" i="9"/>
  <c r="G468" i="9"/>
  <c r="H468" i="9"/>
  <c r="G469" i="9"/>
  <c r="H469" i="9"/>
  <c r="I466" i="9"/>
  <c r="J466" i="9"/>
  <c r="J469" i="9"/>
  <c r="I469" i="9"/>
  <c r="A469" i="9"/>
  <c r="X468" i="9"/>
  <c r="V468" i="9"/>
  <c r="W468" i="9"/>
  <c r="U468" i="9"/>
  <c r="T468" i="9"/>
  <c r="R468" i="9"/>
  <c r="S468" i="9"/>
  <c r="Q468" i="9"/>
  <c r="N468" i="9"/>
  <c r="P468" i="9"/>
  <c r="O468" i="9"/>
  <c r="M468" i="9"/>
  <c r="L468" i="9"/>
  <c r="K468" i="9"/>
  <c r="J468" i="9"/>
  <c r="I468" i="9"/>
  <c r="A468" i="9"/>
  <c r="X467" i="9"/>
  <c r="V467" i="9"/>
  <c r="W467" i="9"/>
  <c r="U467" i="9"/>
  <c r="T467" i="9"/>
  <c r="R467" i="9"/>
  <c r="S467" i="9"/>
  <c r="Q467" i="9"/>
  <c r="N467" i="9"/>
  <c r="P467" i="9"/>
  <c r="O467" i="9"/>
  <c r="M467" i="9"/>
  <c r="L467" i="9"/>
  <c r="K467" i="9"/>
  <c r="J467" i="9"/>
  <c r="I467" i="9"/>
  <c r="A467" i="9"/>
  <c r="X466" i="9"/>
  <c r="V466" i="9"/>
  <c r="W466" i="9"/>
  <c r="U466" i="9"/>
  <c r="T466" i="9"/>
  <c r="R466" i="9"/>
  <c r="S466" i="9"/>
  <c r="Q466" i="9"/>
  <c r="N466" i="9"/>
  <c r="P466" i="9"/>
  <c r="O466" i="9"/>
  <c r="A466" i="9"/>
  <c r="X465" i="9"/>
  <c r="V465" i="9"/>
  <c r="W465" i="9"/>
  <c r="U465" i="9"/>
  <c r="T465" i="9"/>
  <c r="R465" i="9"/>
  <c r="S465" i="9"/>
  <c r="Q465" i="9"/>
  <c r="N465" i="9"/>
  <c r="P465" i="9"/>
  <c r="O465" i="9"/>
  <c r="M465" i="9"/>
  <c r="M462" i="9"/>
  <c r="K462" i="9"/>
  <c r="L462" i="9"/>
  <c r="L465" i="9"/>
  <c r="K465" i="9"/>
  <c r="G462" i="9"/>
  <c r="H462" i="9"/>
  <c r="G463" i="9"/>
  <c r="H463" i="9"/>
  <c r="G464" i="9"/>
  <c r="H464" i="9"/>
  <c r="G465" i="9"/>
  <c r="H465" i="9"/>
  <c r="I462" i="9"/>
  <c r="J462" i="9"/>
  <c r="J465" i="9"/>
  <c r="I465" i="9"/>
  <c r="A465" i="9"/>
  <c r="X464" i="9"/>
  <c r="V464" i="9"/>
  <c r="W464" i="9"/>
  <c r="U464" i="9"/>
  <c r="T464" i="9"/>
  <c r="R464" i="9"/>
  <c r="S464" i="9"/>
  <c r="Q464" i="9"/>
  <c r="N464" i="9"/>
  <c r="P464" i="9"/>
  <c r="O464" i="9"/>
  <c r="M464" i="9"/>
  <c r="L464" i="9"/>
  <c r="K464" i="9"/>
  <c r="J464" i="9"/>
  <c r="I464" i="9"/>
  <c r="A464" i="9"/>
  <c r="X463" i="9"/>
  <c r="V463" i="9"/>
  <c r="W463" i="9"/>
  <c r="U463" i="9"/>
  <c r="T463" i="9"/>
  <c r="R463" i="9"/>
  <c r="S463" i="9"/>
  <c r="Q463" i="9"/>
  <c r="N463" i="9"/>
  <c r="P463" i="9"/>
  <c r="O463" i="9"/>
  <c r="M463" i="9"/>
  <c r="L463" i="9"/>
  <c r="K463" i="9"/>
  <c r="J463" i="9"/>
  <c r="I463" i="9"/>
  <c r="A463" i="9"/>
  <c r="X462" i="9"/>
  <c r="V462" i="9"/>
  <c r="W462" i="9"/>
  <c r="U462" i="9"/>
  <c r="T462" i="9"/>
  <c r="R462" i="9"/>
  <c r="S462" i="9"/>
  <c r="Q462" i="9"/>
  <c r="N462" i="9"/>
  <c r="P462" i="9"/>
  <c r="O462" i="9"/>
  <c r="A462" i="9"/>
  <c r="X461" i="9"/>
  <c r="V461" i="9"/>
  <c r="W461" i="9"/>
  <c r="U461" i="9"/>
  <c r="T461" i="9"/>
  <c r="R461" i="9"/>
  <c r="S461" i="9"/>
  <c r="Q461" i="9"/>
  <c r="N461" i="9"/>
  <c r="P461" i="9"/>
  <c r="O461" i="9"/>
  <c r="M461" i="9"/>
  <c r="M458" i="9"/>
  <c r="K458" i="9"/>
  <c r="L458" i="9"/>
  <c r="L461" i="9"/>
  <c r="K461" i="9"/>
  <c r="G458" i="9"/>
  <c r="H458" i="9"/>
  <c r="G459" i="9"/>
  <c r="H459" i="9"/>
  <c r="G460" i="9"/>
  <c r="H460" i="9"/>
  <c r="G461" i="9"/>
  <c r="H461" i="9"/>
  <c r="I458" i="9"/>
  <c r="J458" i="9"/>
  <c r="J461" i="9"/>
  <c r="I461" i="9"/>
  <c r="A461" i="9"/>
  <c r="X460" i="9"/>
  <c r="V460" i="9"/>
  <c r="W460" i="9"/>
  <c r="U460" i="9"/>
  <c r="T460" i="9"/>
  <c r="R460" i="9"/>
  <c r="S460" i="9"/>
  <c r="Q460" i="9"/>
  <c r="N460" i="9"/>
  <c r="P460" i="9"/>
  <c r="O460" i="9"/>
  <c r="M460" i="9"/>
  <c r="L460" i="9"/>
  <c r="K460" i="9"/>
  <c r="J460" i="9"/>
  <c r="I460" i="9"/>
  <c r="A460" i="9"/>
  <c r="X459" i="9"/>
  <c r="V459" i="9"/>
  <c r="W459" i="9"/>
  <c r="U459" i="9"/>
  <c r="T459" i="9"/>
  <c r="R459" i="9"/>
  <c r="S459" i="9"/>
  <c r="Q459" i="9"/>
  <c r="N459" i="9"/>
  <c r="P459" i="9"/>
  <c r="O459" i="9"/>
  <c r="M459" i="9"/>
  <c r="L459" i="9"/>
  <c r="K459" i="9"/>
  <c r="J459" i="9"/>
  <c r="I459" i="9"/>
  <c r="A459" i="9"/>
  <c r="X458" i="9"/>
  <c r="V458" i="9"/>
  <c r="W458" i="9"/>
  <c r="U458" i="9"/>
  <c r="T458" i="9"/>
  <c r="R458" i="9"/>
  <c r="S458" i="9"/>
  <c r="Q458" i="9"/>
  <c r="N458" i="9"/>
  <c r="P458" i="9"/>
  <c r="O458" i="9"/>
  <c r="A458" i="9"/>
  <c r="X457" i="9"/>
  <c r="V457" i="9"/>
  <c r="W457" i="9"/>
  <c r="U457" i="9"/>
  <c r="T457" i="9"/>
  <c r="R457" i="9"/>
  <c r="S457" i="9"/>
  <c r="Q457" i="9"/>
  <c r="N457" i="9"/>
  <c r="P457" i="9"/>
  <c r="O457" i="9"/>
  <c r="M457" i="9"/>
  <c r="M454" i="9"/>
  <c r="K454" i="9"/>
  <c r="L454" i="9"/>
  <c r="L457" i="9"/>
  <c r="K457" i="9"/>
  <c r="G454" i="9"/>
  <c r="H454" i="9"/>
  <c r="G455" i="9"/>
  <c r="H455" i="9"/>
  <c r="G456" i="9"/>
  <c r="H456" i="9"/>
  <c r="G457" i="9"/>
  <c r="H457" i="9"/>
  <c r="I454" i="9"/>
  <c r="J454" i="9"/>
  <c r="J457" i="9"/>
  <c r="I457" i="9"/>
  <c r="A457" i="9"/>
  <c r="X456" i="9"/>
  <c r="V456" i="9"/>
  <c r="W456" i="9"/>
  <c r="U456" i="9"/>
  <c r="T456" i="9"/>
  <c r="R456" i="9"/>
  <c r="S456" i="9"/>
  <c r="Q456" i="9"/>
  <c r="N456" i="9"/>
  <c r="P456" i="9"/>
  <c r="O456" i="9"/>
  <c r="M456" i="9"/>
  <c r="L456" i="9"/>
  <c r="K456" i="9"/>
  <c r="J456" i="9"/>
  <c r="I456" i="9"/>
  <c r="A456" i="9"/>
  <c r="X455" i="9"/>
  <c r="V455" i="9"/>
  <c r="W455" i="9"/>
  <c r="U455" i="9"/>
  <c r="T455" i="9"/>
  <c r="R455" i="9"/>
  <c r="S455" i="9"/>
  <c r="Q455" i="9"/>
  <c r="N455" i="9"/>
  <c r="P455" i="9"/>
  <c r="O455" i="9"/>
  <c r="M455" i="9"/>
  <c r="L455" i="9"/>
  <c r="K455" i="9"/>
  <c r="J455" i="9"/>
  <c r="I455" i="9"/>
  <c r="A455" i="9"/>
  <c r="X454" i="9"/>
  <c r="V454" i="9"/>
  <c r="W454" i="9"/>
  <c r="U454" i="9"/>
  <c r="T454" i="9"/>
  <c r="R454" i="9"/>
  <c r="S454" i="9"/>
  <c r="Q454" i="9"/>
  <c r="N454" i="9"/>
  <c r="P454" i="9"/>
  <c r="O454" i="9"/>
  <c r="A454" i="9"/>
  <c r="X453" i="9"/>
  <c r="V453" i="9"/>
  <c r="W453" i="9"/>
  <c r="U453" i="9"/>
  <c r="T453" i="9"/>
  <c r="R453" i="9"/>
  <c r="S453" i="9"/>
  <c r="Q453" i="9"/>
  <c r="N453" i="9"/>
  <c r="P453" i="9"/>
  <c r="O453" i="9"/>
  <c r="M453" i="9"/>
  <c r="M450" i="9"/>
  <c r="K450" i="9"/>
  <c r="L450" i="9"/>
  <c r="L453" i="9"/>
  <c r="K453" i="9"/>
  <c r="G450" i="9"/>
  <c r="H450" i="9"/>
  <c r="G451" i="9"/>
  <c r="H451" i="9"/>
  <c r="G452" i="9"/>
  <c r="H452" i="9"/>
  <c r="G453" i="9"/>
  <c r="H453" i="9"/>
  <c r="I450" i="9"/>
  <c r="J450" i="9"/>
  <c r="J453" i="9"/>
  <c r="I453" i="9"/>
  <c r="A453" i="9"/>
  <c r="X452" i="9"/>
  <c r="V452" i="9"/>
  <c r="W452" i="9"/>
  <c r="U452" i="9"/>
  <c r="T452" i="9"/>
  <c r="R452" i="9"/>
  <c r="S452" i="9"/>
  <c r="Q452" i="9"/>
  <c r="N452" i="9"/>
  <c r="P452" i="9"/>
  <c r="O452" i="9"/>
  <c r="M452" i="9"/>
  <c r="L452" i="9"/>
  <c r="K452" i="9"/>
  <c r="J452" i="9"/>
  <c r="I452" i="9"/>
  <c r="A452" i="9"/>
  <c r="X451" i="9"/>
  <c r="V451" i="9"/>
  <c r="W451" i="9"/>
  <c r="U451" i="9"/>
  <c r="T451" i="9"/>
  <c r="R451" i="9"/>
  <c r="S451" i="9"/>
  <c r="Q451" i="9"/>
  <c r="N451" i="9"/>
  <c r="P451" i="9"/>
  <c r="O451" i="9"/>
  <c r="M451" i="9"/>
  <c r="L451" i="9"/>
  <c r="K451" i="9"/>
  <c r="J451" i="9"/>
  <c r="I451" i="9"/>
  <c r="A451" i="9"/>
  <c r="X450" i="9"/>
  <c r="V450" i="9"/>
  <c r="W450" i="9"/>
  <c r="U450" i="9"/>
  <c r="T450" i="9"/>
  <c r="R450" i="9"/>
  <c r="S450" i="9"/>
  <c r="Q450" i="9"/>
  <c r="N450" i="9"/>
  <c r="P450" i="9"/>
  <c r="O450" i="9"/>
  <c r="A450" i="9"/>
  <c r="X449" i="9"/>
  <c r="V449" i="9"/>
  <c r="W449" i="9"/>
  <c r="U449" i="9"/>
  <c r="T449" i="9"/>
  <c r="R449" i="9"/>
  <c r="S449" i="9"/>
  <c r="Q449" i="9"/>
  <c r="N449" i="9"/>
  <c r="P449" i="9"/>
  <c r="O449" i="9"/>
  <c r="M449" i="9"/>
  <c r="M446" i="9"/>
  <c r="K446" i="9"/>
  <c r="L446" i="9"/>
  <c r="L449" i="9"/>
  <c r="K449" i="9"/>
  <c r="G446" i="9"/>
  <c r="H446" i="9"/>
  <c r="G447" i="9"/>
  <c r="H447" i="9"/>
  <c r="G448" i="9"/>
  <c r="H448" i="9"/>
  <c r="G449" i="9"/>
  <c r="H449" i="9"/>
  <c r="I446" i="9"/>
  <c r="J446" i="9"/>
  <c r="J449" i="9"/>
  <c r="I449" i="9"/>
  <c r="A449" i="9"/>
  <c r="X448" i="9"/>
  <c r="V448" i="9"/>
  <c r="W448" i="9"/>
  <c r="U448" i="9"/>
  <c r="T448" i="9"/>
  <c r="R448" i="9"/>
  <c r="S448" i="9"/>
  <c r="Q448" i="9"/>
  <c r="N448" i="9"/>
  <c r="P448" i="9"/>
  <c r="O448" i="9"/>
  <c r="M448" i="9"/>
  <c r="L448" i="9"/>
  <c r="K448" i="9"/>
  <c r="J448" i="9"/>
  <c r="I448" i="9"/>
  <c r="A448" i="9"/>
  <c r="X447" i="9"/>
  <c r="V447" i="9"/>
  <c r="W447" i="9"/>
  <c r="U447" i="9"/>
  <c r="T447" i="9"/>
  <c r="R447" i="9"/>
  <c r="S447" i="9"/>
  <c r="Q447" i="9"/>
  <c r="N447" i="9"/>
  <c r="P447" i="9"/>
  <c r="O447" i="9"/>
  <c r="M447" i="9"/>
  <c r="L447" i="9"/>
  <c r="K447" i="9"/>
  <c r="J447" i="9"/>
  <c r="I447" i="9"/>
  <c r="A447" i="9"/>
  <c r="X446" i="9"/>
  <c r="V446" i="9"/>
  <c r="W446" i="9"/>
  <c r="U446" i="9"/>
  <c r="T446" i="9"/>
  <c r="R446" i="9"/>
  <c r="S446" i="9"/>
  <c r="Q446" i="9"/>
  <c r="N446" i="9"/>
  <c r="P446" i="9"/>
  <c r="O446" i="9"/>
  <c r="A446" i="9"/>
  <c r="X445" i="9"/>
  <c r="V445" i="9"/>
  <c r="W445" i="9"/>
  <c r="U445" i="9"/>
  <c r="T445" i="9"/>
  <c r="R445" i="9"/>
  <c r="S445" i="9"/>
  <c r="Q445" i="9"/>
  <c r="N445" i="9"/>
  <c r="P445" i="9"/>
  <c r="O445" i="9"/>
  <c r="M445" i="9"/>
  <c r="M442" i="9"/>
  <c r="K442" i="9"/>
  <c r="L442" i="9"/>
  <c r="L445" i="9"/>
  <c r="K445" i="9"/>
  <c r="G442" i="9"/>
  <c r="H442" i="9"/>
  <c r="G443" i="9"/>
  <c r="H443" i="9"/>
  <c r="G444" i="9"/>
  <c r="H444" i="9"/>
  <c r="G445" i="9"/>
  <c r="H445" i="9"/>
  <c r="I442" i="9"/>
  <c r="J442" i="9"/>
  <c r="J445" i="9"/>
  <c r="I445" i="9"/>
  <c r="A445" i="9"/>
  <c r="X444" i="9"/>
  <c r="V444" i="9"/>
  <c r="W444" i="9"/>
  <c r="U444" i="9"/>
  <c r="T444" i="9"/>
  <c r="R444" i="9"/>
  <c r="S444" i="9"/>
  <c r="Q444" i="9"/>
  <c r="N444" i="9"/>
  <c r="P444" i="9"/>
  <c r="O444" i="9"/>
  <c r="M444" i="9"/>
  <c r="L444" i="9"/>
  <c r="K444" i="9"/>
  <c r="J444" i="9"/>
  <c r="I444" i="9"/>
  <c r="A444" i="9"/>
  <c r="X443" i="9"/>
  <c r="V443" i="9"/>
  <c r="W443" i="9"/>
  <c r="U443" i="9"/>
  <c r="T443" i="9"/>
  <c r="R443" i="9"/>
  <c r="S443" i="9"/>
  <c r="Q443" i="9"/>
  <c r="N443" i="9"/>
  <c r="P443" i="9"/>
  <c r="O443" i="9"/>
  <c r="M443" i="9"/>
  <c r="L443" i="9"/>
  <c r="K443" i="9"/>
  <c r="J443" i="9"/>
  <c r="I443" i="9"/>
  <c r="A443" i="9"/>
  <c r="X442" i="9"/>
  <c r="V442" i="9"/>
  <c r="W442" i="9"/>
  <c r="U442" i="9"/>
  <c r="T442" i="9"/>
  <c r="R442" i="9"/>
  <c r="S442" i="9"/>
  <c r="Q442" i="9"/>
  <c r="N442" i="9"/>
  <c r="P442" i="9"/>
  <c r="O442" i="9"/>
  <c r="A442" i="9"/>
  <c r="X441" i="9"/>
  <c r="V441" i="9"/>
  <c r="W441" i="9"/>
  <c r="U441" i="9"/>
  <c r="T441" i="9"/>
  <c r="R441" i="9"/>
  <c r="S441" i="9"/>
  <c r="Q441" i="9"/>
  <c r="N441" i="9"/>
  <c r="P441" i="9"/>
  <c r="O441" i="9"/>
  <c r="M441" i="9"/>
  <c r="M438" i="9"/>
  <c r="K438" i="9"/>
  <c r="L438" i="9"/>
  <c r="L441" i="9"/>
  <c r="K441" i="9"/>
  <c r="G438" i="9"/>
  <c r="H438" i="9"/>
  <c r="G439" i="9"/>
  <c r="H439" i="9"/>
  <c r="G440" i="9"/>
  <c r="H440" i="9"/>
  <c r="G441" i="9"/>
  <c r="H441" i="9"/>
  <c r="I438" i="9"/>
  <c r="J438" i="9"/>
  <c r="J441" i="9"/>
  <c r="I441" i="9"/>
  <c r="A441" i="9"/>
  <c r="X440" i="9"/>
  <c r="V440" i="9"/>
  <c r="W440" i="9"/>
  <c r="U440" i="9"/>
  <c r="T440" i="9"/>
  <c r="R440" i="9"/>
  <c r="S440" i="9"/>
  <c r="Q440" i="9"/>
  <c r="N440" i="9"/>
  <c r="P440" i="9"/>
  <c r="O440" i="9"/>
  <c r="M440" i="9"/>
  <c r="L440" i="9"/>
  <c r="K440" i="9"/>
  <c r="J440" i="9"/>
  <c r="I440" i="9"/>
  <c r="A440" i="9"/>
  <c r="X439" i="9"/>
  <c r="V439" i="9"/>
  <c r="W439" i="9"/>
  <c r="U439" i="9"/>
  <c r="T439" i="9"/>
  <c r="R439" i="9"/>
  <c r="S439" i="9"/>
  <c r="Q439" i="9"/>
  <c r="N439" i="9"/>
  <c r="P439" i="9"/>
  <c r="O439" i="9"/>
  <c r="M439" i="9"/>
  <c r="L439" i="9"/>
  <c r="K439" i="9"/>
  <c r="J439" i="9"/>
  <c r="I439" i="9"/>
  <c r="A439" i="9"/>
  <c r="X438" i="9"/>
  <c r="V438" i="9"/>
  <c r="W438" i="9"/>
  <c r="U438" i="9"/>
  <c r="T438" i="9"/>
  <c r="R438" i="9"/>
  <c r="S438" i="9"/>
  <c r="Q438" i="9"/>
  <c r="N438" i="9"/>
  <c r="P438" i="9"/>
  <c r="O438" i="9"/>
  <c r="A438" i="9"/>
  <c r="X437" i="9"/>
  <c r="V437" i="9"/>
  <c r="W437" i="9"/>
  <c r="U437" i="9"/>
  <c r="T437" i="9"/>
  <c r="R437" i="9"/>
  <c r="S437" i="9"/>
  <c r="Q437" i="9"/>
  <c r="N437" i="9"/>
  <c r="P437" i="9"/>
  <c r="O437" i="9"/>
  <c r="M437" i="9"/>
  <c r="M434" i="9"/>
  <c r="K434" i="9"/>
  <c r="L434" i="9"/>
  <c r="L437" i="9"/>
  <c r="K437" i="9"/>
  <c r="G434" i="9"/>
  <c r="H434" i="9"/>
  <c r="G435" i="9"/>
  <c r="H435" i="9"/>
  <c r="G436" i="9"/>
  <c r="H436" i="9"/>
  <c r="G437" i="9"/>
  <c r="H437" i="9"/>
  <c r="I434" i="9"/>
  <c r="J434" i="9"/>
  <c r="J437" i="9"/>
  <c r="I437" i="9"/>
  <c r="A437" i="9"/>
  <c r="X436" i="9"/>
  <c r="V436" i="9"/>
  <c r="W436" i="9"/>
  <c r="U436" i="9"/>
  <c r="T436" i="9"/>
  <c r="R436" i="9"/>
  <c r="S436" i="9"/>
  <c r="Q436" i="9"/>
  <c r="N436" i="9"/>
  <c r="P436" i="9"/>
  <c r="O436" i="9"/>
  <c r="M436" i="9"/>
  <c r="L436" i="9"/>
  <c r="K436" i="9"/>
  <c r="J436" i="9"/>
  <c r="I436" i="9"/>
  <c r="A436" i="9"/>
  <c r="X435" i="9"/>
  <c r="V435" i="9"/>
  <c r="W435" i="9"/>
  <c r="U435" i="9"/>
  <c r="T435" i="9"/>
  <c r="R435" i="9"/>
  <c r="S435" i="9"/>
  <c r="Q435" i="9"/>
  <c r="N435" i="9"/>
  <c r="P435" i="9"/>
  <c r="O435" i="9"/>
  <c r="M435" i="9"/>
  <c r="L435" i="9"/>
  <c r="K435" i="9"/>
  <c r="J435" i="9"/>
  <c r="I435" i="9"/>
  <c r="A435" i="9"/>
  <c r="X434" i="9"/>
  <c r="V434" i="9"/>
  <c r="W434" i="9"/>
  <c r="U434" i="9"/>
  <c r="T434" i="9"/>
  <c r="R434" i="9"/>
  <c r="S434" i="9"/>
  <c r="Q434" i="9"/>
  <c r="N434" i="9"/>
  <c r="P434" i="9"/>
  <c r="O434" i="9"/>
  <c r="A434" i="9"/>
  <c r="X433" i="9"/>
  <c r="V433" i="9"/>
  <c r="W433" i="9"/>
  <c r="U433" i="9"/>
  <c r="T433" i="9"/>
  <c r="R433" i="9"/>
  <c r="S433" i="9"/>
  <c r="Q433" i="9"/>
  <c r="N433" i="9"/>
  <c r="P433" i="9"/>
  <c r="O433" i="9"/>
  <c r="M433" i="9"/>
  <c r="M430" i="9"/>
  <c r="K430" i="9"/>
  <c r="L430" i="9"/>
  <c r="L433" i="9"/>
  <c r="K433" i="9"/>
  <c r="G430" i="9"/>
  <c r="H430" i="9"/>
  <c r="G431" i="9"/>
  <c r="H431" i="9"/>
  <c r="G432" i="9"/>
  <c r="H432" i="9"/>
  <c r="G433" i="9"/>
  <c r="H433" i="9"/>
  <c r="I430" i="9"/>
  <c r="J430" i="9"/>
  <c r="J433" i="9"/>
  <c r="I433" i="9"/>
  <c r="A433" i="9"/>
  <c r="X432" i="9"/>
  <c r="V432" i="9"/>
  <c r="W432" i="9"/>
  <c r="U432" i="9"/>
  <c r="T432" i="9"/>
  <c r="R432" i="9"/>
  <c r="S432" i="9"/>
  <c r="Q432" i="9"/>
  <c r="N432" i="9"/>
  <c r="P432" i="9"/>
  <c r="O432" i="9"/>
  <c r="M432" i="9"/>
  <c r="L432" i="9"/>
  <c r="K432" i="9"/>
  <c r="J432" i="9"/>
  <c r="I432" i="9"/>
  <c r="A432" i="9"/>
  <c r="X431" i="9"/>
  <c r="V431" i="9"/>
  <c r="W431" i="9"/>
  <c r="U431" i="9"/>
  <c r="T431" i="9"/>
  <c r="R431" i="9"/>
  <c r="S431" i="9"/>
  <c r="Q431" i="9"/>
  <c r="N431" i="9"/>
  <c r="P431" i="9"/>
  <c r="O431" i="9"/>
  <c r="M431" i="9"/>
  <c r="L431" i="9"/>
  <c r="K431" i="9"/>
  <c r="J431" i="9"/>
  <c r="I431" i="9"/>
  <c r="A431" i="9"/>
  <c r="X430" i="9"/>
  <c r="V430" i="9"/>
  <c r="W430" i="9"/>
  <c r="U430" i="9"/>
  <c r="T430" i="9"/>
  <c r="R430" i="9"/>
  <c r="S430" i="9"/>
  <c r="Q430" i="9"/>
  <c r="N430" i="9"/>
  <c r="P430" i="9"/>
  <c r="O430" i="9"/>
  <c r="A430" i="9"/>
  <c r="X429" i="9"/>
  <c r="V429" i="9"/>
  <c r="W429" i="9"/>
  <c r="U429" i="9"/>
  <c r="T429" i="9"/>
  <c r="R429" i="9"/>
  <c r="S429" i="9"/>
  <c r="Q429" i="9"/>
  <c r="N429" i="9"/>
  <c r="P429" i="9"/>
  <c r="O429" i="9"/>
  <c r="M429" i="9"/>
  <c r="M426" i="9"/>
  <c r="K426" i="9"/>
  <c r="L426" i="9"/>
  <c r="L429" i="9"/>
  <c r="K429" i="9"/>
  <c r="G426" i="9"/>
  <c r="H426" i="9"/>
  <c r="G427" i="9"/>
  <c r="H427" i="9"/>
  <c r="G428" i="9"/>
  <c r="H428" i="9"/>
  <c r="G429" i="9"/>
  <c r="H429" i="9"/>
  <c r="I426" i="9"/>
  <c r="J426" i="9"/>
  <c r="J429" i="9"/>
  <c r="I429" i="9"/>
  <c r="A429" i="9"/>
  <c r="X428" i="9"/>
  <c r="V428" i="9"/>
  <c r="W428" i="9"/>
  <c r="U428" i="9"/>
  <c r="T428" i="9"/>
  <c r="R428" i="9"/>
  <c r="S428" i="9"/>
  <c r="Q428" i="9"/>
  <c r="N428" i="9"/>
  <c r="P428" i="9"/>
  <c r="O428" i="9"/>
  <c r="M428" i="9"/>
  <c r="L428" i="9"/>
  <c r="K428" i="9"/>
  <c r="J428" i="9"/>
  <c r="I428" i="9"/>
  <c r="A428" i="9"/>
  <c r="X427" i="9"/>
  <c r="V427" i="9"/>
  <c r="W427" i="9"/>
  <c r="U427" i="9"/>
  <c r="T427" i="9"/>
  <c r="R427" i="9"/>
  <c r="S427" i="9"/>
  <c r="Q427" i="9"/>
  <c r="N427" i="9"/>
  <c r="P427" i="9"/>
  <c r="O427" i="9"/>
  <c r="M427" i="9"/>
  <c r="L427" i="9"/>
  <c r="K427" i="9"/>
  <c r="J427" i="9"/>
  <c r="I427" i="9"/>
  <c r="A427" i="9"/>
  <c r="X426" i="9"/>
  <c r="V426" i="9"/>
  <c r="W426" i="9"/>
  <c r="U426" i="9"/>
  <c r="T426" i="9"/>
  <c r="R426" i="9"/>
  <c r="S426" i="9"/>
  <c r="Q426" i="9"/>
  <c r="N426" i="9"/>
  <c r="P426" i="9"/>
  <c r="O426" i="9"/>
  <c r="A426" i="9"/>
  <c r="X425" i="9"/>
  <c r="V425" i="9"/>
  <c r="W425" i="9"/>
  <c r="U425" i="9"/>
  <c r="T425" i="9"/>
  <c r="R425" i="9"/>
  <c r="S425" i="9"/>
  <c r="Q425" i="9"/>
  <c r="N425" i="9"/>
  <c r="P425" i="9"/>
  <c r="O425" i="9"/>
  <c r="M425" i="9"/>
  <c r="M422" i="9"/>
  <c r="K422" i="9"/>
  <c r="L422" i="9"/>
  <c r="L425" i="9"/>
  <c r="K425" i="9"/>
  <c r="G422" i="9"/>
  <c r="H422" i="9"/>
  <c r="G423" i="9"/>
  <c r="H423" i="9"/>
  <c r="G424" i="9"/>
  <c r="H424" i="9"/>
  <c r="G425" i="9"/>
  <c r="H425" i="9"/>
  <c r="I422" i="9"/>
  <c r="J422" i="9"/>
  <c r="J425" i="9"/>
  <c r="I425" i="9"/>
  <c r="A425" i="9"/>
  <c r="X424" i="9"/>
  <c r="V424" i="9"/>
  <c r="W424" i="9"/>
  <c r="U424" i="9"/>
  <c r="T424" i="9"/>
  <c r="R424" i="9"/>
  <c r="S424" i="9"/>
  <c r="Q424" i="9"/>
  <c r="N424" i="9"/>
  <c r="P424" i="9"/>
  <c r="O424" i="9"/>
  <c r="M424" i="9"/>
  <c r="L424" i="9"/>
  <c r="K424" i="9"/>
  <c r="J424" i="9"/>
  <c r="I424" i="9"/>
  <c r="A424" i="9"/>
  <c r="X423" i="9"/>
  <c r="V423" i="9"/>
  <c r="W423" i="9"/>
  <c r="U423" i="9"/>
  <c r="T423" i="9"/>
  <c r="R423" i="9"/>
  <c r="S423" i="9"/>
  <c r="Q423" i="9"/>
  <c r="N423" i="9"/>
  <c r="P423" i="9"/>
  <c r="O423" i="9"/>
  <c r="M423" i="9"/>
  <c r="L423" i="9"/>
  <c r="K423" i="9"/>
  <c r="J423" i="9"/>
  <c r="I423" i="9"/>
  <c r="A423" i="9"/>
  <c r="X422" i="9"/>
  <c r="V422" i="9"/>
  <c r="W422" i="9"/>
  <c r="U422" i="9"/>
  <c r="T422" i="9"/>
  <c r="R422" i="9"/>
  <c r="S422" i="9"/>
  <c r="Q422" i="9"/>
  <c r="N422" i="9"/>
  <c r="P422" i="9"/>
  <c r="O422" i="9"/>
  <c r="A422" i="9"/>
  <c r="X421" i="9"/>
  <c r="V421" i="9"/>
  <c r="W421" i="9"/>
  <c r="U421" i="9"/>
  <c r="T421" i="9"/>
  <c r="R421" i="9"/>
  <c r="S421" i="9"/>
  <c r="Q421" i="9"/>
  <c r="N421" i="9"/>
  <c r="P421" i="9"/>
  <c r="O421" i="9"/>
  <c r="M421" i="9"/>
  <c r="M418" i="9"/>
  <c r="I418" i="5"/>
  <c r="J418" i="5"/>
  <c r="M418" i="5"/>
  <c r="N418" i="5"/>
  <c r="I419" i="5"/>
  <c r="J419" i="5"/>
  <c r="M419" i="5"/>
  <c r="N419" i="5"/>
  <c r="I420" i="5"/>
  <c r="J420" i="5"/>
  <c r="M420" i="5"/>
  <c r="N420" i="5"/>
  <c r="O418" i="5"/>
  <c r="P418" i="5"/>
  <c r="Q418" i="5"/>
  <c r="K418" i="9"/>
  <c r="L418" i="9"/>
  <c r="L421" i="9"/>
  <c r="K421" i="9"/>
  <c r="G418" i="9"/>
  <c r="H418" i="9"/>
  <c r="G419" i="9"/>
  <c r="H419" i="9"/>
  <c r="G420" i="9"/>
  <c r="H420" i="9"/>
  <c r="G421" i="9"/>
  <c r="H421" i="9"/>
  <c r="I418" i="9"/>
  <c r="J418" i="9"/>
  <c r="J421" i="9"/>
  <c r="I421" i="9"/>
  <c r="A421" i="9"/>
  <c r="X420" i="9"/>
  <c r="V420" i="9"/>
  <c r="W420" i="9"/>
  <c r="U420" i="9"/>
  <c r="T420" i="9"/>
  <c r="R420" i="9"/>
  <c r="S420" i="9"/>
  <c r="Q420" i="9"/>
  <c r="N420" i="9"/>
  <c r="P420" i="9"/>
  <c r="O420" i="9"/>
  <c r="M420" i="9"/>
  <c r="L420" i="9"/>
  <c r="K420" i="9"/>
  <c r="J420" i="9"/>
  <c r="I420" i="9"/>
  <c r="A420" i="9"/>
  <c r="X419" i="9"/>
  <c r="V419" i="9"/>
  <c r="W419" i="9"/>
  <c r="U419" i="9"/>
  <c r="T419" i="9"/>
  <c r="R419" i="9"/>
  <c r="S419" i="9"/>
  <c r="Q419" i="9"/>
  <c r="N419" i="9"/>
  <c r="P419" i="9"/>
  <c r="O419" i="9"/>
  <c r="M419" i="9"/>
  <c r="L419" i="9"/>
  <c r="K419" i="9"/>
  <c r="J419" i="9"/>
  <c r="I419" i="9"/>
  <c r="A419" i="9"/>
  <c r="X418" i="9"/>
  <c r="V418" i="9"/>
  <c r="W418" i="9"/>
  <c r="U418" i="9"/>
  <c r="T418" i="9"/>
  <c r="R418" i="9"/>
  <c r="S418" i="9"/>
  <c r="Q418" i="9"/>
  <c r="N418" i="9"/>
  <c r="P418" i="9"/>
  <c r="O418" i="9"/>
  <c r="A418" i="9"/>
  <c r="X417" i="9"/>
  <c r="V417" i="9"/>
  <c r="W417" i="9"/>
  <c r="U417" i="9"/>
  <c r="T417" i="9"/>
  <c r="R417" i="9"/>
  <c r="S417" i="9"/>
  <c r="Q417" i="9"/>
  <c r="N417" i="9"/>
  <c r="P417" i="9"/>
  <c r="O417" i="9"/>
  <c r="M417" i="9"/>
  <c r="M414" i="9"/>
  <c r="I415" i="5"/>
  <c r="J415" i="5"/>
  <c r="M415" i="5"/>
  <c r="N415" i="5"/>
  <c r="I416" i="5"/>
  <c r="J416" i="5"/>
  <c r="M416" i="5"/>
  <c r="N416" i="5"/>
  <c r="I417" i="5"/>
  <c r="J417" i="5"/>
  <c r="M417" i="5"/>
  <c r="N417" i="5"/>
  <c r="O415" i="5"/>
  <c r="P415" i="5"/>
  <c r="Q415" i="5"/>
  <c r="K414" i="9"/>
  <c r="L414" i="9"/>
  <c r="L417" i="9"/>
  <c r="K417" i="9"/>
  <c r="G414" i="9"/>
  <c r="H414" i="9"/>
  <c r="G415" i="9"/>
  <c r="H415" i="9"/>
  <c r="G416" i="9"/>
  <c r="H416" i="9"/>
  <c r="G417" i="9"/>
  <c r="H417" i="9"/>
  <c r="I414" i="9"/>
  <c r="J414" i="9"/>
  <c r="J417" i="9"/>
  <c r="I417" i="9"/>
  <c r="A417" i="9"/>
  <c r="X416" i="9"/>
  <c r="V416" i="9"/>
  <c r="W416" i="9"/>
  <c r="U416" i="9"/>
  <c r="T416" i="9"/>
  <c r="R416" i="9"/>
  <c r="S416" i="9"/>
  <c r="Q416" i="9"/>
  <c r="N416" i="9"/>
  <c r="P416" i="9"/>
  <c r="O416" i="9"/>
  <c r="M416" i="9"/>
  <c r="L416" i="9"/>
  <c r="K416" i="9"/>
  <c r="J416" i="9"/>
  <c r="I416" i="9"/>
  <c r="A416" i="9"/>
  <c r="X415" i="9"/>
  <c r="V415" i="9"/>
  <c r="W415" i="9"/>
  <c r="U415" i="9"/>
  <c r="T415" i="9"/>
  <c r="R415" i="9"/>
  <c r="S415" i="9"/>
  <c r="Q415" i="9"/>
  <c r="N415" i="9"/>
  <c r="P415" i="9"/>
  <c r="O415" i="9"/>
  <c r="M415" i="9"/>
  <c r="L415" i="9"/>
  <c r="K415" i="9"/>
  <c r="J415" i="9"/>
  <c r="I415" i="9"/>
  <c r="A415" i="9"/>
  <c r="X414" i="9"/>
  <c r="V414" i="9"/>
  <c r="W414" i="9"/>
  <c r="U414" i="9"/>
  <c r="T414" i="9"/>
  <c r="R414" i="9"/>
  <c r="S414" i="9"/>
  <c r="Q414" i="9"/>
  <c r="N414" i="9"/>
  <c r="P414" i="9"/>
  <c r="O414" i="9"/>
  <c r="A414" i="9"/>
  <c r="X413" i="9"/>
  <c r="V413" i="9"/>
  <c r="W413" i="9"/>
  <c r="U413" i="9"/>
  <c r="T413" i="9"/>
  <c r="R413" i="9"/>
  <c r="S413" i="9"/>
  <c r="Q413" i="9"/>
  <c r="N413" i="9"/>
  <c r="P413" i="9"/>
  <c r="O413" i="9"/>
  <c r="M413" i="9"/>
  <c r="M410" i="9"/>
  <c r="I412" i="5"/>
  <c r="J412" i="5"/>
  <c r="M412" i="5"/>
  <c r="N412" i="5"/>
  <c r="I413" i="5"/>
  <c r="J413" i="5"/>
  <c r="M413" i="5"/>
  <c r="N413" i="5"/>
  <c r="I414" i="5"/>
  <c r="J414" i="5"/>
  <c r="M414" i="5"/>
  <c r="N414" i="5"/>
  <c r="O412" i="5"/>
  <c r="P412" i="5"/>
  <c r="Q412" i="5"/>
  <c r="K410" i="9"/>
  <c r="L410" i="9"/>
  <c r="L413" i="9"/>
  <c r="K413" i="9"/>
  <c r="G410" i="9"/>
  <c r="H410" i="9"/>
  <c r="G411" i="9"/>
  <c r="H411" i="9"/>
  <c r="G412" i="9"/>
  <c r="H412" i="9"/>
  <c r="G413" i="9"/>
  <c r="H413" i="9"/>
  <c r="I410" i="9"/>
  <c r="J410" i="9"/>
  <c r="J413" i="9"/>
  <c r="I413" i="9"/>
  <c r="A413" i="9"/>
  <c r="X412" i="9"/>
  <c r="V412" i="9"/>
  <c r="W412" i="9"/>
  <c r="U412" i="9"/>
  <c r="T412" i="9"/>
  <c r="R412" i="9"/>
  <c r="S412" i="9"/>
  <c r="Q412" i="9"/>
  <c r="N412" i="9"/>
  <c r="P412" i="9"/>
  <c r="O412" i="9"/>
  <c r="M412" i="9"/>
  <c r="L412" i="9"/>
  <c r="K412" i="9"/>
  <c r="J412" i="9"/>
  <c r="I412" i="9"/>
  <c r="A412" i="9"/>
  <c r="X411" i="9"/>
  <c r="V411" i="9"/>
  <c r="W411" i="9"/>
  <c r="U411" i="9"/>
  <c r="T411" i="9"/>
  <c r="R411" i="9"/>
  <c r="S411" i="9"/>
  <c r="Q411" i="9"/>
  <c r="N411" i="9"/>
  <c r="P411" i="9"/>
  <c r="O411" i="9"/>
  <c r="M411" i="9"/>
  <c r="L411" i="9"/>
  <c r="K411" i="9"/>
  <c r="J411" i="9"/>
  <c r="I411" i="9"/>
  <c r="A411" i="9"/>
  <c r="X410" i="9"/>
  <c r="V410" i="9"/>
  <c r="W410" i="9"/>
  <c r="U410" i="9"/>
  <c r="T410" i="9"/>
  <c r="R410" i="9"/>
  <c r="S410" i="9"/>
  <c r="Q410" i="9"/>
  <c r="N410" i="9"/>
  <c r="P410" i="9"/>
  <c r="O410" i="9"/>
  <c r="A410" i="9"/>
  <c r="X409" i="9"/>
  <c r="V409" i="9"/>
  <c r="W409" i="9"/>
  <c r="U409" i="9"/>
  <c r="T409" i="9"/>
  <c r="R409" i="9"/>
  <c r="S409" i="9"/>
  <c r="Q409" i="9"/>
  <c r="N409" i="9"/>
  <c r="P409" i="9"/>
  <c r="O409" i="9"/>
  <c r="M409" i="9"/>
  <c r="M406" i="9"/>
  <c r="I409" i="5"/>
  <c r="J409" i="5"/>
  <c r="M409" i="5"/>
  <c r="N409" i="5"/>
  <c r="I410" i="5"/>
  <c r="J410" i="5"/>
  <c r="M410" i="5"/>
  <c r="N410" i="5"/>
  <c r="I411" i="5"/>
  <c r="J411" i="5"/>
  <c r="M411" i="5"/>
  <c r="N411" i="5"/>
  <c r="O409" i="5"/>
  <c r="P409" i="5"/>
  <c r="Q409" i="5"/>
  <c r="K406" i="9"/>
  <c r="L406" i="9"/>
  <c r="L409" i="9"/>
  <c r="K409" i="9"/>
  <c r="G406" i="9"/>
  <c r="H406" i="9"/>
  <c r="G407" i="9"/>
  <c r="H407" i="9"/>
  <c r="G408" i="9"/>
  <c r="H408" i="9"/>
  <c r="G409" i="9"/>
  <c r="H409" i="9"/>
  <c r="I406" i="9"/>
  <c r="J406" i="9"/>
  <c r="J409" i="9"/>
  <c r="I409" i="9"/>
  <c r="A409" i="9"/>
  <c r="X408" i="9"/>
  <c r="V408" i="9"/>
  <c r="W408" i="9"/>
  <c r="U408" i="9"/>
  <c r="T408" i="9"/>
  <c r="R408" i="9"/>
  <c r="S408" i="9"/>
  <c r="Q408" i="9"/>
  <c r="N408" i="9"/>
  <c r="P408" i="9"/>
  <c r="O408" i="9"/>
  <c r="M408" i="9"/>
  <c r="L408" i="9"/>
  <c r="K408" i="9"/>
  <c r="J408" i="9"/>
  <c r="I408" i="9"/>
  <c r="A408" i="9"/>
  <c r="X407" i="9"/>
  <c r="V407" i="9"/>
  <c r="W407" i="9"/>
  <c r="U407" i="9"/>
  <c r="T407" i="9"/>
  <c r="R407" i="9"/>
  <c r="S407" i="9"/>
  <c r="Q407" i="9"/>
  <c r="N407" i="9"/>
  <c r="P407" i="9"/>
  <c r="O407" i="9"/>
  <c r="M407" i="9"/>
  <c r="L407" i="9"/>
  <c r="K407" i="9"/>
  <c r="J407" i="9"/>
  <c r="I407" i="9"/>
  <c r="A407" i="9"/>
  <c r="X406" i="9"/>
  <c r="V406" i="9"/>
  <c r="W406" i="9"/>
  <c r="U406" i="9"/>
  <c r="T406" i="9"/>
  <c r="R406" i="9"/>
  <c r="S406" i="9"/>
  <c r="Q406" i="9"/>
  <c r="N406" i="9"/>
  <c r="P406" i="9"/>
  <c r="O406" i="9"/>
  <c r="A406" i="9"/>
  <c r="X405" i="9"/>
  <c r="V405" i="9"/>
  <c r="W405" i="9"/>
  <c r="U405" i="9"/>
  <c r="T405" i="9"/>
  <c r="R405" i="9"/>
  <c r="S405" i="9"/>
  <c r="Q405" i="9"/>
  <c r="N405" i="9"/>
  <c r="P405" i="9"/>
  <c r="O405" i="9"/>
  <c r="M405" i="9"/>
  <c r="M402" i="9"/>
  <c r="I406" i="5"/>
  <c r="J406" i="5"/>
  <c r="M406" i="5"/>
  <c r="N406" i="5"/>
  <c r="I407" i="5"/>
  <c r="J407" i="5"/>
  <c r="M407" i="5"/>
  <c r="N407" i="5"/>
  <c r="I408" i="5"/>
  <c r="J408" i="5"/>
  <c r="M408" i="5"/>
  <c r="N408" i="5"/>
  <c r="O406" i="5"/>
  <c r="P406" i="5"/>
  <c r="Q406" i="5"/>
  <c r="K402" i="9"/>
  <c r="L402" i="9"/>
  <c r="L405" i="9"/>
  <c r="K405" i="9"/>
  <c r="G402" i="9"/>
  <c r="H402" i="9"/>
  <c r="G403" i="9"/>
  <c r="H403" i="9"/>
  <c r="G404" i="9"/>
  <c r="H404" i="9"/>
  <c r="G405" i="9"/>
  <c r="H405" i="9"/>
  <c r="I402" i="9"/>
  <c r="J402" i="9"/>
  <c r="J405" i="9"/>
  <c r="I405" i="9"/>
  <c r="A405" i="9"/>
  <c r="X404" i="9"/>
  <c r="V404" i="9"/>
  <c r="W404" i="9"/>
  <c r="U404" i="9"/>
  <c r="T404" i="9"/>
  <c r="R404" i="9"/>
  <c r="S404" i="9"/>
  <c r="Q404" i="9"/>
  <c r="N404" i="9"/>
  <c r="P404" i="9"/>
  <c r="O404" i="9"/>
  <c r="M404" i="9"/>
  <c r="L404" i="9"/>
  <c r="K404" i="9"/>
  <c r="J404" i="9"/>
  <c r="I404" i="9"/>
  <c r="A404" i="9"/>
  <c r="X403" i="9"/>
  <c r="V403" i="9"/>
  <c r="W403" i="9"/>
  <c r="U403" i="9"/>
  <c r="T403" i="9"/>
  <c r="R403" i="9"/>
  <c r="S403" i="9"/>
  <c r="Q403" i="9"/>
  <c r="N403" i="9"/>
  <c r="P403" i="9"/>
  <c r="O403" i="9"/>
  <c r="M403" i="9"/>
  <c r="L403" i="9"/>
  <c r="K403" i="9"/>
  <c r="J403" i="9"/>
  <c r="I403" i="9"/>
  <c r="A403" i="9"/>
  <c r="X402" i="9"/>
  <c r="V402" i="9"/>
  <c r="W402" i="9"/>
  <c r="U402" i="9"/>
  <c r="T402" i="9"/>
  <c r="R402" i="9"/>
  <c r="S402" i="9"/>
  <c r="Q402" i="9"/>
  <c r="N402" i="9"/>
  <c r="P402" i="9"/>
  <c r="O402" i="9"/>
  <c r="A402" i="9"/>
  <c r="X401" i="9"/>
  <c r="V401" i="9"/>
  <c r="W401" i="9"/>
  <c r="U401" i="9"/>
  <c r="T401" i="9"/>
  <c r="R401" i="9"/>
  <c r="S401" i="9"/>
  <c r="Q401" i="9"/>
  <c r="N401" i="9"/>
  <c r="P401" i="9"/>
  <c r="O401" i="9"/>
  <c r="M401" i="9"/>
  <c r="M398" i="9"/>
  <c r="K398" i="9"/>
  <c r="L398" i="9"/>
  <c r="L401" i="9"/>
  <c r="K401" i="9"/>
  <c r="G398" i="9"/>
  <c r="H398" i="9"/>
  <c r="G399" i="9"/>
  <c r="H399" i="9"/>
  <c r="G400" i="9"/>
  <c r="H400" i="9"/>
  <c r="G401" i="9"/>
  <c r="H401" i="9"/>
  <c r="I398" i="9"/>
  <c r="J398" i="9"/>
  <c r="J401" i="9"/>
  <c r="I401" i="9"/>
  <c r="A401" i="9"/>
  <c r="X400" i="9"/>
  <c r="V400" i="9"/>
  <c r="W400" i="9"/>
  <c r="U400" i="9"/>
  <c r="T400" i="9"/>
  <c r="R400" i="9"/>
  <c r="S400" i="9"/>
  <c r="Q400" i="9"/>
  <c r="N400" i="9"/>
  <c r="P400" i="9"/>
  <c r="O400" i="9"/>
  <c r="M400" i="9"/>
  <c r="L400" i="9"/>
  <c r="K400" i="9"/>
  <c r="J400" i="9"/>
  <c r="I400" i="9"/>
  <c r="A400" i="9"/>
  <c r="X399" i="9"/>
  <c r="V399" i="9"/>
  <c r="W399" i="9"/>
  <c r="U399" i="9"/>
  <c r="T399" i="9"/>
  <c r="R399" i="9"/>
  <c r="S399" i="9"/>
  <c r="Q399" i="9"/>
  <c r="N399" i="9"/>
  <c r="P399" i="9"/>
  <c r="O399" i="9"/>
  <c r="M399" i="9"/>
  <c r="L399" i="9"/>
  <c r="K399" i="9"/>
  <c r="J399" i="9"/>
  <c r="I399" i="9"/>
  <c r="A399" i="9"/>
  <c r="X398" i="9"/>
  <c r="V398" i="9"/>
  <c r="W398" i="9"/>
  <c r="U398" i="9"/>
  <c r="T398" i="9"/>
  <c r="R398" i="9"/>
  <c r="S398" i="9"/>
  <c r="Q398" i="9"/>
  <c r="N398" i="9"/>
  <c r="P398" i="9"/>
  <c r="O398" i="9"/>
  <c r="A398" i="9"/>
  <c r="X397" i="9"/>
  <c r="V397" i="9"/>
  <c r="W397" i="9"/>
  <c r="U397" i="9"/>
  <c r="T397" i="9"/>
  <c r="R397" i="9"/>
  <c r="S397" i="9"/>
  <c r="Q397" i="9"/>
  <c r="N397" i="9"/>
  <c r="P397" i="9"/>
  <c r="O397" i="9"/>
  <c r="M397" i="9"/>
  <c r="M394" i="9"/>
  <c r="K394" i="9"/>
  <c r="L394" i="9"/>
  <c r="L397" i="9"/>
  <c r="K397" i="9"/>
  <c r="G394" i="9"/>
  <c r="H394" i="9"/>
  <c r="G395" i="9"/>
  <c r="H395" i="9"/>
  <c r="G396" i="9"/>
  <c r="H396" i="9"/>
  <c r="G397" i="9"/>
  <c r="H397" i="9"/>
  <c r="I394" i="9"/>
  <c r="J394" i="9"/>
  <c r="J397" i="9"/>
  <c r="I397" i="9"/>
  <c r="A397" i="9"/>
  <c r="X396" i="9"/>
  <c r="V396" i="9"/>
  <c r="W396" i="9"/>
  <c r="U396" i="9"/>
  <c r="T396" i="9"/>
  <c r="R396" i="9"/>
  <c r="S396" i="9"/>
  <c r="Q396" i="9"/>
  <c r="N396" i="9"/>
  <c r="P396" i="9"/>
  <c r="O396" i="9"/>
  <c r="M396" i="9"/>
  <c r="L396" i="9"/>
  <c r="K396" i="9"/>
  <c r="J396" i="9"/>
  <c r="I396" i="9"/>
  <c r="A396" i="9"/>
  <c r="X395" i="9"/>
  <c r="V395" i="9"/>
  <c r="W395" i="9"/>
  <c r="U395" i="9"/>
  <c r="T395" i="9"/>
  <c r="R395" i="9"/>
  <c r="S395" i="9"/>
  <c r="Q395" i="9"/>
  <c r="N395" i="9"/>
  <c r="P395" i="9"/>
  <c r="O395" i="9"/>
  <c r="M395" i="9"/>
  <c r="L395" i="9"/>
  <c r="K395" i="9"/>
  <c r="J395" i="9"/>
  <c r="I395" i="9"/>
  <c r="A395" i="9"/>
  <c r="X394" i="9"/>
  <c r="V394" i="9"/>
  <c r="W394" i="9"/>
  <c r="U394" i="9"/>
  <c r="T394" i="9"/>
  <c r="R394" i="9"/>
  <c r="S394" i="9"/>
  <c r="Q394" i="9"/>
  <c r="N394" i="9"/>
  <c r="P394" i="9"/>
  <c r="O394" i="9"/>
  <c r="A394" i="9"/>
  <c r="X393" i="9"/>
  <c r="V393" i="9"/>
  <c r="W393" i="9"/>
  <c r="U393" i="9"/>
  <c r="T393" i="9"/>
  <c r="R393" i="9"/>
  <c r="S393" i="9"/>
  <c r="Q393" i="9"/>
  <c r="N393" i="9"/>
  <c r="P393" i="9"/>
  <c r="O393" i="9"/>
  <c r="M393" i="9"/>
  <c r="M390" i="9"/>
  <c r="K390" i="9"/>
  <c r="L390" i="9"/>
  <c r="L393" i="9"/>
  <c r="K393" i="9"/>
  <c r="G390" i="9"/>
  <c r="H390" i="9"/>
  <c r="G391" i="9"/>
  <c r="H391" i="9"/>
  <c r="G392" i="9"/>
  <c r="H392" i="9"/>
  <c r="G393" i="9"/>
  <c r="H393" i="9"/>
  <c r="I390" i="9"/>
  <c r="J390" i="9"/>
  <c r="J393" i="9"/>
  <c r="I393" i="9"/>
  <c r="A393" i="9"/>
  <c r="X392" i="9"/>
  <c r="V392" i="9"/>
  <c r="W392" i="9"/>
  <c r="U392" i="9"/>
  <c r="T392" i="9"/>
  <c r="R392" i="9"/>
  <c r="S392" i="9"/>
  <c r="Q392" i="9"/>
  <c r="N392" i="9"/>
  <c r="P392" i="9"/>
  <c r="O392" i="9"/>
  <c r="M392" i="9"/>
  <c r="L392" i="9"/>
  <c r="K392" i="9"/>
  <c r="J392" i="9"/>
  <c r="I392" i="9"/>
  <c r="A392" i="9"/>
  <c r="X391" i="9"/>
  <c r="V391" i="9"/>
  <c r="W391" i="9"/>
  <c r="U391" i="9"/>
  <c r="T391" i="9"/>
  <c r="R391" i="9"/>
  <c r="S391" i="9"/>
  <c r="Q391" i="9"/>
  <c r="N391" i="9"/>
  <c r="P391" i="9"/>
  <c r="O391" i="9"/>
  <c r="M391" i="9"/>
  <c r="L391" i="9"/>
  <c r="K391" i="9"/>
  <c r="J391" i="9"/>
  <c r="I391" i="9"/>
  <c r="A391" i="9"/>
  <c r="X390" i="9"/>
  <c r="V390" i="9"/>
  <c r="W390" i="9"/>
  <c r="U390" i="9"/>
  <c r="T390" i="9"/>
  <c r="R390" i="9"/>
  <c r="S390" i="9"/>
  <c r="Q390" i="9"/>
  <c r="N390" i="9"/>
  <c r="P390" i="9"/>
  <c r="O390" i="9"/>
  <c r="A390" i="9"/>
  <c r="X389" i="9"/>
  <c r="V389" i="9"/>
  <c r="W389" i="9"/>
  <c r="U389" i="9"/>
  <c r="T389" i="9"/>
  <c r="R389" i="9"/>
  <c r="S389" i="9"/>
  <c r="Q389" i="9"/>
  <c r="N389" i="9"/>
  <c r="P389" i="9"/>
  <c r="O389" i="9"/>
  <c r="M389" i="9"/>
  <c r="M386" i="9"/>
  <c r="K386" i="9"/>
  <c r="L386" i="9"/>
  <c r="L389" i="9"/>
  <c r="K389" i="9"/>
  <c r="G386" i="9"/>
  <c r="H386" i="9"/>
  <c r="G387" i="9"/>
  <c r="H387" i="9"/>
  <c r="G388" i="9"/>
  <c r="H388" i="9"/>
  <c r="G389" i="9"/>
  <c r="H389" i="9"/>
  <c r="I386" i="9"/>
  <c r="J386" i="9"/>
  <c r="J389" i="9"/>
  <c r="I389" i="9"/>
  <c r="A389" i="9"/>
  <c r="X388" i="9"/>
  <c r="V388" i="9"/>
  <c r="W388" i="9"/>
  <c r="U388" i="9"/>
  <c r="T388" i="9"/>
  <c r="R388" i="9"/>
  <c r="S388" i="9"/>
  <c r="Q388" i="9"/>
  <c r="N388" i="9"/>
  <c r="P388" i="9"/>
  <c r="O388" i="9"/>
  <c r="M388" i="9"/>
  <c r="L388" i="9"/>
  <c r="K388" i="9"/>
  <c r="J388" i="9"/>
  <c r="I388" i="9"/>
  <c r="A388" i="9"/>
  <c r="X387" i="9"/>
  <c r="V387" i="9"/>
  <c r="W387" i="9"/>
  <c r="U387" i="9"/>
  <c r="T387" i="9"/>
  <c r="R387" i="9"/>
  <c r="S387" i="9"/>
  <c r="Q387" i="9"/>
  <c r="N387" i="9"/>
  <c r="P387" i="9"/>
  <c r="O387" i="9"/>
  <c r="M387" i="9"/>
  <c r="L387" i="9"/>
  <c r="K387" i="9"/>
  <c r="J387" i="9"/>
  <c r="I387" i="9"/>
  <c r="A387" i="9"/>
  <c r="X386" i="9"/>
  <c r="V386" i="9"/>
  <c r="W386" i="9"/>
  <c r="U386" i="9"/>
  <c r="T386" i="9"/>
  <c r="R386" i="9"/>
  <c r="S386" i="9"/>
  <c r="Q386" i="9"/>
  <c r="N386" i="9"/>
  <c r="P386" i="9"/>
  <c r="O386" i="9"/>
  <c r="A386" i="9"/>
  <c r="X385" i="9"/>
  <c r="V385" i="9"/>
  <c r="W385" i="9"/>
  <c r="U385" i="9"/>
  <c r="T385" i="9"/>
  <c r="R385" i="9"/>
  <c r="S385" i="9"/>
  <c r="Q385" i="9"/>
  <c r="N385" i="9"/>
  <c r="P385" i="9"/>
  <c r="O385" i="9"/>
  <c r="M385" i="9"/>
  <c r="M382" i="9"/>
  <c r="K382" i="9"/>
  <c r="L382" i="9"/>
  <c r="L385" i="9"/>
  <c r="K385" i="9"/>
  <c r="G382" i="9"/>
  <c r="H382" i="9"/>
  <c r="G383" i="9"/>
  <c r="H383" i="9"/>
  <c r="G384" i="9"/>
  <c r="H384" i="9"/>
  <c r="G385" i="9"/>
  <c r="H385" i="9"/>
  <c r="I382" i="9"/>
  <c r="J382" i="9"/>
  <c r="J385" i="9"/>
  <c r="I385" i="9"/>
  <c r="A385" i="9"/>
  <c r="X384" i="9"/>
  <c r="V384" i="9"/>
  <c r="W384" i="9"/>
  <c r="U384" i="9"/>
  <c r="T384" i="9"/>
  <c r="R384" i="9"/>
  <c r="S384" i="9"/>
  <c r="Q384" i="9"/>
  <c r="N384" i="9"/>
  <c r="P384" i="9"/>
  <c r="O384" i="9"/>
  <c r="M384" i="9"/>
  <c r="L384" i="9"/>
  <c r="K384" i="9"/>
  <c r="J384" i="9"/>
  <c r="I384" i="9"/>
  <c r="A384" i="9"/>
  <c r="X383" i="9"/>
  <c r="V383" i="9"/>
  <c r="W383" i="9"/>
  <c r="U383" i="9"/>
  <c r="T383" i="9"/>
  <c r="R383" i="9"/>
  <c r="S383" i="9"/>
  <c r="Q383" i="9"/>
  <c r="N383" i="9"/>
  <c r="P383" i="9"/>
  <c r="O383" i="9"/>
  <c r="M383" i="9"/>
  <c r="L383" i="9"/>
  <c r="K383" i="9"/>
  <c r="J383" i="9"/>
  <c r="I383" i="9"/>
  <c r="A383" i="9"/>
  <c r="X382" i="9"/>
  <c r="V382" i="9"/>
  <c r="W382" i="9"/>
  <c r="U382" i="9"/>
  <c r="T382" i="9"/>
  <c r="R382" i="9"/>
  <c r="S382" i="9"/>
  <c r="Q382" i="9"/>
  <c r="N382" i="9"/>
  <c r="P382" i="9"/>
  <c r="O382" i="9"/>
  <c r="A382" i="9"/>
  <c r="X381" i="9"/>
  <c r="V381" i="9"/>
  <c r="W381" i="9"/>
  <c r="U381" i="9"/>
  <c r="T381" i="9"/>
  <c r="R381" i="9"/>
  <c r="S381" i="9"/>
  <c r="Q381" i="9"/>
  <c r="N381" i="9"/>
  <c r="P381" i="9"/>
  <c r="O381" i="9"/>
  <c r="M381" i="9"/>
  <c r="M378" i="9"/>
  <c r="K378" i="9"/>
  <c r="L378" i="9"/>
  <c r="L381" i="9"/>
  <c r="K381" i="9"/>
  <c r="G378" i="9"/>
  <c r="H378" i="9"/>
  <c r="G379" i="9"/>
  <c r="H379" i="9"/>
  <c r="G380" i="9"/>
  <c r="H380" i="9"/>
  <c r="G381" i="9"/>
  <c r="H381" i="9"/>
  <c r="I378" i="9"/>
  <c r="J378" i="9"/>
  <c r="J381" i="9"/>
  <c r="I381" i="9"/>
  <c r="A381" i="9"/>
  <c r="X380" i="9"/>
  <c r="V380" i="9"/>
  <c r="W380" i="9"/>
  <c r="U380" i="9"/>
  <c r="T380" i="9"/>
  <c r="R380" i="9"/>
  <c r="S380" i="9"/>
  <c r="Q380" i="9"/>
  <c r="N380" i="9"/>
  <c r="P380" i="9"/>
  <c r="O380" i="9"/>
  <c r="M380" i="9"/>
  <c r="L380" i="9"/>
  <c r="K380" i="9"/>
  <c r="J380" i="9"/>
  <c r="I380" i="9"/>
  <c r="A380" i="9"/>
  <c r="X379" i="9"/>
  <c r="V379" i="9"/>
  <c r="W379" i="9"/>
  <c r="U379" i="9"/>
  <c r="T379" i="9"/>
  <c r="R379" i="9"/>
  <c r="S379" i="9"/>
  <c r="Q379" i="9"/>
  <c r="N379" i="9"/>
  <c r="P379" i="9"/>
  <c r="O379" i="9"/>
  <c r="M379" i="9"/>
  <c r="L379" i="9"/>
  <c r="K379" i="9"/>
  <c r="J379" i="9"/>
  <c r="I379" i="9"/>
  <c r="A379" i="9"/>
  <c r="X378" i="9"/>
  <c r="V378" i="9"/>
  <c r="W378" i="9"/>
  <c r="U378" i="9"/>
  <c r="T378" i="9"/>
  <c r="R378" i="9"/>
  <c r="S378" i="9"/>
  <c r="Q378" i="9"/>
  <c r="N378" i="9"/>
  <c r="P378" i="9"/>
  <c r="O378" i="9"/>
  <c r="A378" i="9"/>
  <c r="X377" i="9"/>
  <c r="V377" i="9"/>
  <c r="W377" i="9"/>
  <c r="U377" i="9"/>
  <c r="T377" i="9"/>
  <c r="R377" i="9"/>
  <c r="S377" i="9"/>
  <c r="Q377" i="9"/>
  <c r="N377" i="9"/>
  <c r="P377" i="9"/>
  <c r="O377" i="9"/>
  <c r="M377" i="9"/>
  <c r="M374" i="9"/>
  <c r="K374" i="9"/>
  <c r="L374" i="9"/>
  <c r="L377" i="9"/>
  <c r="K377" i="9"/>
  <c r="G374" i="9"/>
  <c r="H374" i="9"/>
  <c r="G375" i="9"/>
  <c r="H375" i="9"/>
  <c r="G376" i="9"/>
  <c r="H376" i="9"/>
  <c r="G377" i="9"/>
  <c r="H377" i="9"/>
  <c r="I374" i="9"/>
  <c r="J374" i="9"/>
  <c r="J377" i="9"/>
  <c r="I377" i="9"/>
  <c r="A377" i="9"/>
  <c r="X376" i="9"/>
  <c r="V376" i="9"/>
  <c r="W376" i="9"/>
  <c r="U376" i="9"/>
  <c r="T376" i="9"/>
  <c r="R376" i="9"/>
  <c r="S376" i="9"/>
  <c r="Q376" i="9"/>
  <c r="N376" i="9"/>
  <c r="P376" i="9"/>
  <c r="O376" i="9"/>
  <c r="M376" i="9"/>
  <c r="L376" i="9"/>
  <c r="K376" i="9"/>
  <c r="J376" i="9"/>
  <c r="I376" i="9"/>
  <c r="A376" i="9"/>
  <c r="X375" i="9"/>
  <c r="V375" i="9"/>
  <c r="W375" i="9"/>
  <c r="U375" i="9"/>
  <c r="T375" i="9"/>
  <c r="R375" i="9"/>
  <c r="S375" i="9"/>
  <c r="Q375" i="9"/>
  <c r="N375" i="9"/>
  <c r="P375" i="9"/>
  <c r="O375" i="9"/>
  <c r="M375" i="9"/>
  <c r="L375" i="9"/>
  <c r="K375" i="9"/>
  <c r="J375" i="9"/>
  <c r="I375" i="9"/>
  <c r="A375" i="9"/>
  <c r="X374" i="9"/>
  <c r="V374" i="9"/>
  <c r="W374" i="9"/>
  <c r="U374" i="9"/>
  <c r="T374" i="9"/>
  <c r="R374" i="9"/>
  <c r="S374" i="9"/>
  <c r="Q374" i="9"/>
  <c r="N374" i="9"/>
  <c r="P374" i="9"/>
  <c r="O374" i="9"/>
  <c r="A374" i="9"/>
  <c r="X373" i="9"/>
  <c r="V373" i="9"/>
  <c r="W373" i="9"/>
  <c r="U373" i="9"/>
  <c r="T373" i="9"/>
  <c r="R373" i="9"/>
  <c r="S373" i="9"/>
  <c r="Q373" i="9"/>
  <c r="N373" i="9"/>
  <c r="P373" i="9"/>
  <c r="O373" i="9"/>
  <c r="M373" i="9"/>
  <c r="M370" i="9"/>
  <c r="K370" i="9"/>
  <c r="L370" i="9"/>
  <c r="L373" i="9"/>
  <c r="K373" i="9"/>
  <c r="G370" i="9"/>
  <c r="H370" i="9"/>
  <c r="G371" i="9"/>
  <c r="H371" i="9"/>
  <c r="G372" i="9"/>
  <c r="H372" i="9"/>
  <c r="G373" i="9"/>
  <c r="H373" i="9"/>
  <c r="I370" i="9"/>
  <c r="J370" i="9"/>
  <c r="J373" i="9"/>
  <c r="I373" i="9"/>
  <c r="A373" i="9"/>
  <c r="X372" i="9"/>
  <c r="V372" i="9"/>
  <c r="W372" i="9"/>
  <c r="U372" i="9"/>
  <c r="T372" i="9"/>
  <c r="R372" i="9"/>
  <c r="S372" i="9"/>
  <c r="Q372" i="9"/>
  <c r="N372" i="9"/>
  <c r="P372" i="9"/>
  <c r="O372" i="9"/>
  <c r="M372" i="9"/>
  <c r="L372" i="9"/>
  <c r="K372" i="9"/>
  <c r="J372" i="9"/>
  <c r="I372" i="9"/>
  <c r="A372" i="9"/>
  <c r="X371" i="9"/>
  <c r="V371" i="9"/>
  <c r="W371" i="9"/>
  <c r="U371" i="9"/>
  <c r="T371" i="9"/>
  <c r="R371" i="9"/>
  <c r="S371" i="9"/>
  <c r="Q371" i="9"/>
  <c r="N371" i="9"/>
  <c r="P371" i="9"/>
  <c r="O371" i="9"/>
  <c r="M371" i="9"/>
  <c r="L371" i="9"/>
  <c r="K371" i="9"/>
  <c r="J371" i="9"/>
  <c r="I371" i="9"/>
  <c r="A371" i="9"/>
  <c r="X370" i="9"/>
  <c r="V370" i="9"/>
  <c r="W370" i="9"/>
  <c r="U370" i="9"/>
  <c r="T370" i="9"/>
  <c r="R370" i="9"/>
  <c r="S370" i="9"/>
  <c r="Q370" i="9"/>
  <c r="N370" i="9"/>
  <c r="P370" i="9"/>
  <c r="O370" i="9"/>
  <c r="A370" i="9"/>
  <c r="X369" i="9"/>
  <c r="V369" i="9"/>
  <c r="W369" i="9"/>
  <c r="U369" i="9"/>
  <c r="T369" i="9"/>
  <c r="R369" i="9"/>
  <c r="S369" i="9"/>
  <c r="Q369" i="9"/>
  <c r="N369" i="9"/>
  <c r="P369" i="9"/>
  <c r="O369" i="9"/>
  <c r="M369" i="9"/>
  <c r="M366" i="9"/>
  <c r="K366" i="9"/>
  <c r="L366" i="9"/>
  <c r="L369" i="9"/>
  <c r="K369" i="9"/>
  <c r="G366" i="9"/>
  <c r="H366" i="9"/>
  <c r="G367" i="9"/>
  <c r="H367" i="9"/>
  <c r="G368" i="9"/>
  <c r="H368" i="9"/>
  <c r="G369" i="9"/>
  <c r="H369" i="9"/>
  <c r="I366" i="9"/>
  <c r="J366" i="9"/>
  <c r="J369" i="9"/>
  <c r="I369" i="9"/>
  <c r="A369" i="9"/>
  <c r="X368" i="9"/>
  <c r="V368" i="9"/>
  <c r="W368" i="9"/>
  <c r="U368" i="9"/>
  <c r="T368" i="9"/>
  <c r="R368" i="9"/>
  <c r="S368" i="9"/>
  <c r="Q368" i="9"/>
  <c r="N368" i="9"/>
  <c r="P368" i="9"/>
  <c r="O368" i="9"/>
  <c r="M368" i="9"/>
  <c r="L368" i="9"/>
  <c r="K368" i="9"/>
  <c r="J368" i="9"/>
  <c r="I368" i="9"/>
  <c r="A368" i="9"/>
  <c r="X367" i="9"/>
  <c r="V367" i="9"/>
  <c r="W367" i="9"/>
  <c r="U367" i="9"/>
  <c r="T367" i="9"/>
  <c r="R367" i="9"/>
  <c r="S367" i="9"/>
  <c r="Q367" i="9"/>
  <c r="N367" i="9"/>
  <c r="P367" i="9"/>
  <c r="O367" i="9"/>
  <c r="M367" i="9"/>
  <c r="L367" i="9"/>
  <c r="K367" i="9"/>
  <c r="J367" i="9"/>
  <c r="I367" i="9"/>
  <c r="A367" i="9"/>
  <c r="X366" i="9"/>
  <c r="V366" i="9"/>
  <c r="W366" i="9"/>
  <c r="U366" i="9"/>
  <c r="T366" i="9"/>
  <c r="R366" i="9"/>
  <c r="S366" i="9"/>
  <c r="Q366" i="9"/>
  <c r="N366" i="9"/>
  <c r="P366" i="9"/>
  <c r="O366" i="9"/>
  <c r="A366" i="9"/>
  <c r="X365" i="9"/>
  <c r="V365" i="9"/>
  <c r="W365" i="9"/>
  <c r="U365" i="9"/>
  <c r="T365" i="9"/>
  <c r="R365" i="9"/>
  <c r="S365" i="9"/>
  <c r="Q365" i="9"/>
  <c r="N365" i="9"/>
  <c r="P365" i="9"/>
  <c r="O365" i="9"/>
  <c r="M365" i="9"/>
  <c r="M362" i="9"/>
  <c r="K362" i="9"/>
  <c r="L362" i="9"/>
  <c r="L365" i="9"/>
  <c r="K365" i="9"/>
  <c r="G362" i="9"/>
  <c r="H362" i="9"/>
  <c r="G363" i="9"/>
  <c r="H363" i="9"/>
  <c r="G364" i="9"/>
  <c r="H364" i="9"/>
  <c r="G365" i="9"/>
  <c r="H365" i="9"/>
  <c r="I362" i="9"/>
  <c r="J362" i="9"/>
  <c r="J365" i="9"/>
  <c r="I365" i="9"/>
  <c r="A365" i="9"/>
  <c r="X364" i="9"/>
  <c r="V364" i="9"/>
  <c r="W364" i="9"/>
  <c r="U364" i="9"/>
  <c r="T364" i="9"/>
  <c r="R364" i="9"/>
  <c r="S364" i="9"/>
  <c r="Q364" i="9"/>
  <c r="N364" i="9"/>
  <c r="P364" i="9"/>
  <c r="O364" i="9"/>
  <c r="M364" i="9"/>
  <c r="L364" i="9"/>
  <c r="K364" i="9"/>
  <c r="J364" i="9"/>
  <c r="I364" i="9"/>
  <c r="A364" i="9"/>
  <c r="X363" i="9"/>
  <c r="V363" i="9"/>
  <c r="W363" i="9"/>
  <c r="U363" i="9"/>
  <c r="T363" i="9"/>
  <c r="R363" i="9"/>
  <c r="S363" i="9"/>
  <c r="Q363" i="9"/>
  <c r="N363" i="9"/>
  <c r="P363" i="9"/>
  <c r="O363" i="9"/>
  <c r="M363" i="9"/>
  <c r="L363" i="9"/>
  <c r="K363" i="9"/>
  <c r="J363" i="9"/>
  <c r="I363" i="9"/>
  <c r="A363" i="9"/>
  <c r="X362" i="9"/>
  <c r="V362" i="9"/>
  <c r="W362" i="9"/>
  <c r="U362" i="9"/>
  <c r="T362" i="9"/>
  <c r="R362" i="9"/>
  <c r="S362" i="9"/>
  <c r="Q362" i="9"/>
  <c r="N362" i="9"/>
  <c r="P362" i="9"/>
  <c r="O362" i="9"/>
  <c r="A362" i="9"/>
  <c r="X361" i="9"/>
  <c r="V361" i="9"/>
  <c r="W361" i="9"/>
  <c r="U361" i="9"/>
  <c r="T361" i="9"/>
  <c r="R361" i="9"/>
  <c r="S361" i="9"/>
  <c r="Q361" i="9"/>
  <c r="N361" i="9"/>
  <c r="P361" i="9"/>
  <c r="O361" i="9"/>
  <c r="M361" i="9"/>
  <c r="M358" i="9"/>
  <c r="K358" i="9"/>
  <c r="L358" i="9"/>
  <c r="L361" i="9"/>
  <c r="K361" i="9"/>
  <c r="G358" i="9"/>
  <c r="H358" i="9"/>
  <c r="G359" i="9"/>
  <c r="H359" i="9"/>
  <c r="G360" i="9"/>
  <c r="H360" i="9"/>
  <c r="G361" i="9"/>
  <c r="H361" i="9"/>
  <c r="I358" i="9"/>
  <c r="J358" i="9"/>
  <c r="J361" i="9"/>
  <c r="I361" i="9"/>
  <c r="A361" i="9"/>
  <c r="X360" i="9"/>
  <c r="V360" i="9"/>
  <c r="W360" i="9"/>
  <c r="U360" i="9"/>
  <c r="T360" i="9"/>
  <c r="R360" i="9"/>
  <c r="S360" i="9"/>
  <c r="Q360" i="9"/>
  <c r="N360" i="9"/>
  <c r="P360" i="9"/>
  <c r="O360" i="9"/>
  <c r="M360" i="9"/>
  <c r="L360" i="9"/>
  <c r="K360" i="9"/>
  <c r="J360" i="9"/>
  <c r="I360" i="9"/>
  <c r="A360" i="9"/>
  <c r="X359" i="9"/>
  <c r="V359" i="9"/>
  <c r="W359" i="9"/>
  <c r="U359" i="9"/>
  <c r="T359" i="9"/>
  <c r="R359" i="9"/>
  <c r="S359" i="9"/>
  <c r="Q359" i="9"/>
  <c r="N359" i="9"/>
  <c r="P359" i="9"/>
  <c r="O359" i="9"/>
  <c r="M359" i="9"/>
  <c r="L359" i="9"/>
  <c r="K359" i="9"/>
  <c r="J359" i="9"/>
  <c r="I359" i="9"/>
  <c r="A359" i="9"/>
  <c r="X358" i="9"/>
  <c r="V358" i="9"/>
  <c r="W358" i="9"/>
  <c r="U358" i="9"/>
  <c r="T358" i="9"/>
  <c r="R358" i="9"/>
  <c r="S358" i="9"/>
  <c r="Q358" i="9"/>
  <c r="N358" i="9"/>
  <c r="P358" i="9"/>
  <c r="O358" i="9"/>
  <c r="A358" i="9"/>
  <c r="X357" i="9"/>
  <c r="V357" i="9"/>
  <c r="W357" i="9"/>
  <c r="U357" i="9"/>
  <c r="T357" i="9"/>
  <c r="R357" i="9"/>
  <c r="S357" i="9"/>
  <c r="Q357" i="9"/>
  <c r="N357" i="9"/>
  <c r="P357" i="9"/>
  <c r="O357" i="9"/>
  <c r="M357" i="9"/>
  <c r="M354" i="9"/>
  <c r="K354" i="9"/>
  <c r="L354" i="9"/>
  <c r="L357" i="9"/>
  <c r="K357" i="9"/>
  <c r="G354" i="9"/>
  <c r="H354" i="9"/>
  <c r="G355" i="9"/>
  <c r="H355" i="9"/>
  <c r="G356" i="9"/>
  <c r="H356" i="9"/>
  <c r="G357" i="9"/>
  <c r="H357" i="9"/>
  <c r="I354" i="9"/>
  <c r="J354" i="9"/>
  <c r="J357" i="9"/>
  <c r="I357" i="9"/>
  <c r="A357" i="9"/>
  <c r="X356" i="9"/>
  <c r="V356" i="9"/>
  <c r="W356" i="9"/>
  <c r="U356" i="9"/>
  <c r="T356" i="9"/>
  <c r="R356" i="9"/>
  <c r="S356" i="9"/>
  <c r="Q356" i="9"/>
  <c r="N356" i="9"/>
  <c r="P356" i="9"/>
  <c r="O356" i="9"/>
  <c r="M356" i="9"/>
  <c r="L356" i="9"/>
  <c r="K356" i="9"/>
  <c r="J356" i="9"/>
  <c r="I356" i="9"/>
  <c r="A356" i="9"/>
  <c r="X355" i="9"/>
  <c r="V355" i="9"/>
  <c r="W355" i="9"/>
  <c r="U355" i="9"/>
  <c r="T355" i="9"/>
  <c r="R355" i="9"/>
  <c r="S355" i="9"/>
  <c r="Q355" i="9"/>
  <c r="N355" i="9"/>
  <c r="P355" i="9"/>
  <c r="O355" i="9"/>
  <c r="M355" i="9"/>
  <c r="L355" i="9"/>
  <c r="K355" i="9"/>
  <c r="J355" i="9"/>
  <c r="I355" i="9"/>
  <c r="A355" i="9"/>
  <c r="X354" i="9"/>
  <c r="V354" i="9"/>
  <c r="W354" i="9"/>
  <c r="U354" i="9"/>
  <c r="T354" i="9"/>
  <c r="R354" i="9"/>
  <c r="S354" i="9"/>
  <c r="Q354" i="9"/>
  <c r="N354" i="9"/>
  <c r="P354" i="9"/>
  <c r="O354" i="9"/>
  <c r="A354" i="9"/>
  <c r="X353" i="9"/>
  <c r="V353" i="9"/>
  <c r="W353" i="9"/>
  <c r="U353" i="9"/>
  <c r="T353" i="9"/>
  <c r="R353" i="9"/>
  <c r="S353" i="9"/>
  <c r="Q353" i="9"/>
  <c r="N353" i="9"/>
  <c r="P353" i="9"/>
  <c r="O353" i="9"/>
  <c r="M353" i="9"/>
  <c r="M350" i="9"/>
  <c r="K350" i="9"/>
  <c r="L350" i="9"/>
  <c r="L353" i="9"/>
  <c r="K353" i="9"/>
  <c r="G350" i="9"/>
  <c r="H350" i="9"/>
  <c r="G351" i="9"/>
  <c r="H351" i="9"/>
  <c r="G352" i="9"/>
  <c r="H352" i="9"/>
  <c r="G353" i="9"/>
  <c r="H353" i="9"/>
  <c r="I350" i="9"/>
  <c r="J350" i="9"/>
  <c r="J353" i="9"/>
  <c r="I353" i="9"/>
  <c r="A353" i="9"/>
  <c r="X352" i="9"/>
  <c r="V352" i="9"/>
  <c r="W352" i="9"/>
  <c r="U352" i="9"/>
  <c r="T352" i="9"/>
  <c r="R352" i="9"/>
  <c r="S352" i="9"/>
  <c r="Q352" i="9"/>
  <c r="N352" i="9"/>
  <c r="P352" i="9"/>
  <c r="O352" i="9"/>
  <c r="M352" i="9"/>
  <c r="L352" i="9"/>
  <c r="K352" i="9"/>
  <c r="J352" i="9"/>
  <c r="I352" i="9"/>
  <c r="A352" i="9"/>
  <c r="X351" i="9"/>
  <c r="V351" i="9"/>
  <c r="W351" i="9"/>
  <c r="U351" i="9"/>
  <c r="T351" i="9"/>
  <c r="R351" i="9"/>
  <c r="S351" i="9"/>
  <c r="Q351" i="9"/>
  <c r="N351" i="9"/>
  <c r="P351" i="9"/>
  <c r="O351" i="9"/>
  <c r="M351" i="9"/>
  <c r="L351" i="9"/>
  <c r="K351" i="9"/>
  <c r="J351" i="9"/>
  <c r="I351" i="9"/>
  <c r="A351" i="9"/>
  <c r="X350" i="9"/>
  <c r="V350" i="9"/>
  <c r="W350" i="9"/>
  <c r="U350" i="9"/>
  <c r="T350" i="9"/>
  <c r="R350" i="9"/>
  <c r="S350" i="9"/>
  <c r="Q350" i="9"/>
  <c r="N350" i="9"/>
  <c r="P350" i="9"/>
  <c r="O350" i="9"/>
  <c r="A350" i="9"/>
  <c r="X349" i="9"/>
  <c r="V349" i="9"/>
  <c r="W349" i="9"/>
  <c r="U349" i="9"/>
  <c r="T349" i="9"/>
  <c r="R349" i="9"/>
  <c r="S349" i="9"/>
  <c r="Q349" i="9"/>
  <c r="N349" i="9"/>
  <c r="P349" i="9"/>
  <c r="O349" i="9"/>
  <c r="M349" i="9"/>
  <c r="M346" i="9"/>
  <c r="K346" i="9"/>
  <c r="L346" i="9"/>
  <c r="L349" i="9"/>
  <c r="K349" i="9"/>
  <c r="G346" i="9"/>
  <c r="H346" i="9"/>
  <c r="G347" i="9"/>
  <c r="H347" i="9"/>
  <c r="G348" i="9"/>
  <c r="H348" i="9"/>
  <c r="G349" i="9"/>
  <c r="H349" i="9"/>
  <c r="I346" i="9"/>
  <c r="J346" i="9"/>
  <c r="J349" i="9"/>
  <c r="I349" i="9"/>
  <c r="A349" i="9"/>
  <c r="X348" i="9"/>
  <c r="V348" i="9"/>
  <c r="W348" i="9"/>
  <c r="U348" i="9"/>
  <c r="T348" i="9"/>
  <c r="R348" i="9"/>
  <c r="S348" i="9"/>
  <c r="Q348" i="9"/>
  <c r="N348" i="9"/>
  <c r="P348" i="9"/>
  <c r="O348" i="9"/>
  <c r="M348" i="9"/>
  <c r="L348" i="9"/>
  <c r="K348" i="9"/>
  <c r="J348" i="9"/>
  <c r="I348" i="9"/>
  <c r="A348" i="9"/>
  <c r="X347" i="9"/>
  <c r="V347" i="9"/>
  <c r="W347" i="9"/>
  <c r="U347" i="9"/>
  <c r="T347" i="9"/>
  <c r="R347" i="9"/>
  <c r="S347" i="9"/>
  <c r="Q347" i="9"/>
  <c r="N347" i="9"/>
  <c r="P347" i="9"/>
  <c r="O347" i="9"/>
  <c r="M347" i="9"/>
  <c r="L347" i="9"/>
  <c r="K347" i="9"/>
  <c r="J347" i="9"/>
  <c r="I347" i="9"/>
  <c r="A347" i="9"/>
  <c r="X346" i="9"/>
  <c r="V346" i="9"/>
  <c r="W346" i="9"/>
  <c r="U346" i="9"/>
  <c r="T346" i="9"/>
  <c r="R346" i="9"/>
  <c r="S346" i="9"/>
  <c r="Q346" i="9"/>
  <c r="N346" i="9"/>
  <c r="P346" i="9"/>
  <c r="O346" i="9"/>
  <c r="A346" i="9"/>
  <c r="X345" i="9"/>
  <c r="V345" i="9"/>
  <c r="W345" i="9"/>
  <c r="U345" i="9"/>
  <c r="T345" i="9"/>
  <c r="R345" i="9"/>
  <c r="S345" i="9"/>
  <c r="Q345" i="9"/>
  <c r="N345" i="9"/>
  <c r="P345" i="9"/>
  <c r="O345" i="9"/>
  <c r="M345" i="9"/>
  <c r="M342" i="9"/>
  <c r="K342" i="9"/>
  <c r="L342" i="9"/>
  <c r="L345" i="9"/>
  <c r="K345" i="9"/>
  <c r="G342" i="9"/>
  <c r="H342" i="9"/>
  <c r="G343" i="9"/>
  <c r="H343" i="9"/>
  <c r="G344" i="9"/>
  <c r="H344" i="9"/>
  <c r="G345" i="9"/>
  <c r="H345" i="9"/>
  <c r="I342" i="9"/>
  <c r="J342" i="9"/>
  <c r="J345" i="9"/>
  <c r="I345" i="9"/>
  <c r="A345" i="9"/>
  <c r="X344" i="9"/>
  <c r="V344" i="9"/>
  <c r="W344" i="9"/>
  <c r="U344" i="9"/>
  <c r="T344" i="9"/>
  <c r="R344" i="9"/>
  <c r="S344" i="9"/>
  <c r="Q344" i="9"/>
  <c r="N344" i="9"/>
  <c r="P344" i="9"/>
  <c r="O344" i="9"/>
  <c r="M344" i="9"/>
  <c r="L344" i="9"/>
  <c r="K344" i="9"/>
  <c r="J344" i="9"/>
  <c r="I344" i="9"/>
  <c r="A344" i="9"/>
  <c r="X343" i="9"/>
  <c r="V343" i="9"/>
  <c r="W343" i="9"/>
  <c r="U343" i="9"/>
  <c r="T343" i="9"/>
  <c r="R343" i="9"/>
  <c r="S343" i="9"/>
  <c r="Q343" i="9"/>
  <c r="N343" i="9"/>
  <c r="P343" i="9"/>
  <c r="O343" i="9"/>
  <c r="M343" i="9"/>
  <c r="L343" i="9"/>
  <c r="K343" i="9"/>
  <c r="J343" i="9"/>
  <c r="I343" i="9"/>
  <c r="A343" i="9"/>
  <c r="X342" i="9"/>
  <c r="V342" i="9"/>
  <c r="W342" i="9"/>
  <c r="U342" i="9"/>
  <c r="T342" i="9"/>
  <c r="R342" i="9"/>
  <c r="S342" i="9"/>
  <c r="Q342" i="9"/>
  <c r="N342" i="9"/>
  <c r="P342" i="9"/>
  <c r="O342" i="9"/>
  <c r="A342" i="9"/>
  <c r="X341" i="9"/>
  <c r="V341" i="9"/>
  <c r="W341" i="9"/>
  <c r="U341" i="9"/>
  <c r="T341" i="9"/>
  <c r="R341" i="9"/>
  <c r="S341" i="9"/>
  <c r="Q341" i="9"/>
  <c r="N341" i="9"/>
  <c r="P341" i="9"/>
  <c r="O341" i="9"/>
  <c r="M341" i="9"/>
  <c r="M338" i="9"/>
  <c r="K338" i="9"/>
  <c r="L338" i="9"/>
  <c r="L341" i="9"/>
  <c r="K341" i="9"/>
  <c r="G338" i="9"/>
  <c r="H338" i="9"/>
  <c r="G339" i="9"/>
  <c r="H339" i="9"/>
  <c r="G340" i="9"/>
  <c r="H340" i="9"/>
  <c r="G341" i="9"/>
  <c r="H341" i="9"/>
  <c r="I338" i="9"/>
  <c r="J338" i="9"/>
  <c r="J341" i="9"/>
  <c r="I341" i="9"/>
  <c r="A341" i="9"/>
  <c r="X340" i="9"/>
  <c r="V340" i="9"/>
  <c r="W340" i="9"/>
  <c r="U340" i="9"/>
  <c r="T340" i="9"/>
  <c r="R340" i="9"/>
  <c r="S340" i="9"/>
  <c r="Q340" i="9"/>
  <c r="N340" i="9"/>
  <c r="P340" i="9"/>
  <c r="O340" i="9"/>
  <c r="M340" i="9"/>
  <c r="L340" i="9"/>
  <c r="K340" i="9"/>
  <c r="J340" i="9"/>
  <c r="I340" i="9"/>
  <c r="A340" i="9"/>
  <c r="X339" i="9"/>
  <c r="V339" i="9"/>
  <c r="W339" i="9"/>
  <c r="U339" i="9"/>
  <c r="T339" i="9"/>
  <c r="R339" i="9"/>
  <c r="S339" i="9"/>
  <c r="Q339" i="9"/>
  <c r="N339" i="9"/>
  <c r="P339" i="9"/>
  <c r="O339" i="9"/>
  <c r="M339" i="9"/>
  <c r="L339" i="9"/>
  <c r="K339" i="9"/>
  <c r="J339" i="9"/>
  <c r="I339" i="9"/>
  <c r="A339" i="9"/>
  <c r="X338" i="9"/>
  <c r="V338" i="9"/>
  <c r="W338" i="9"/>
  <c r="U338" i="9"/>
  <c r="T338" i="9"/>
  <c r="R338" i="9"/>
  <c r="S338" i="9"/>
  <c r="Q338" i="9"/>
  <c r="N338" i="9"/>
  <c r="P338" i="9"/>
  <c r="O338" i="9"/>
  <c r="A338" i="9"/>
  <c r="X337" i="9"/>
  <c r="V337" i="9"/>
  <c r="W337" i="9"/>
  <c r="U337" i="9"/>
  <c r="T337" i="9"/>
  <c r="R337" i="9"/>
  <c r="S337" i="9"/>
  <c r="Q337" i="9"/>
  <c r="N337" i="9"/>
  <c r="P337" i="9"/>
  <c r="O337" i="9"/>
  <c r="M337" i="9"/>
  <c r="M334" i="9"/>
  <c r="K334" i="9"/>
  <c r="L334" i="9"/>
  <c r="L337" i="9"/>
  <c r="K337" i="9"/>
  <c r="G334" i="9"/>
  <c r="H334" i="9"/>
  <c r="G335" i="9"/>
  <c r="H335" i="9"/>
  <c r="G336" i="9"/>
  <c r="H336" i="9"/>
  <c r="G337" i="9"/>
  <c r="H337" i="9"/>
  <c r="I334" i="9"/>
  <c r="J334" i="9"/>
  <c r="J337" i="9"/>
  <c r="I337" i="9"/>
  <c r="A337" i="9"/>
  <c r="X336" i="9"/>
  <c r="V336" i="9"/>
  <c r="W336" i="9"/>
  <c r="U336" i="9"/>
  <c r="T336" i="9"/>
  <c r="R336" i="9"/>
  <c r="S336" i="9"/>
  <c r="Q336" i="9"/>
  <c r="N336" i="9"/>
  <c r="P336" i="9"/>
  <c r="O336" i="9"/>
  <c r="M336" i="9"/>
  <c r="L336" i="9"/>
  <c r="K336" i="9"/>
  <c r="J336" i="9"/>
  <c r="I336" i="9"/>
  <c r="A336" i="9"/>
  <c r="X335" i="9"/>
  <c r="V335" i="9"/>
  <c r="W335" i="9"/>
  <c r="U335" i="9"/>
  <c r="T335" i="9"/>
  <c r="R335" i="9"/>
  <c r="S335" i="9"/>
  <c r="Q335" i="9"/>
  <c r="N335" i="9"/>
  <c r="P335" i="9"/>
  <c r="O335" i="9"/>
  <c r="M335" i="9"/>
  <c r="L335" i="9"/>
  <c r="K335" i="9"/>
  <c r="J335" i="9"/>
  <c r="I335" i="9"/>
  <c r="A335" i="9"/>
  <c r="X334" i="9"/>
  <c r="V334" i="9"/>
  <c r="W334" i="9"/>
  <c r="U334" i="9"/>
  <c r="T334" i="9"/>
  <c r="R334" i="9"/>
  <c r="S334" i="9"/>
  <c r="Q334" i="9"/>
  <c r="N334" i="9"/>
  <c r="P334" i="9"/>
  <c r="O334" i="9"/>
  <c r="A334" i="9"/>
  <c r="X333" i="9"/>
  <c r="V333" i="9"/>
  <c r="W333" i="9"/>
  <c r="U333" i="9"/>
  <c r="T333" i="9"/>
  <c r="R333" i="9"/>
  <c r="S333" i="9"/>
  <c r="Q333" i="9"/>
  <c r="N333" i="9"/>
  <c r="P333" i="9"/>
  <c r="O333" i="9"/>
  <c r="M333" i="9"/>
  <c r="M330" i="9"/>
  <c r="K330" i="9"/>
  <c r="L330" i="9"/>
  <c r="L333" i="9"/>
  <c r="K333" i="9"/>
  <c r="G330" i="9"/>
  <c r="H330" i="9"/>
  <c r="G331" i="9"/>
  <c r="H331" i="9"/>
  <c r="G332" i="9"/>
  <c r="H332" i="9"/>
  <c r="G333" i="9"/>
  <c r="H333" i="9"/>
  <c r="I330" i="9"/>
  <c r="J330" i="9"/>
  <c r="J333" i="9"/>
  <c r="I333" i="9"/>
  <c r="A333" i="9"/>
  <c r="X332" i="9"/>
  <c r="V332" i="9"/>
  <c r="W332" i="9"/>
  <c r="U332" i="9"/>
  <c r="T332" i="9"/>
  <c r="R332" i="9"/>
  <c r="S332" i="9"/>
  <c r="Q332" i="9"/>
  <c r="N332" i="9"/>
  <c r="P332" i="9"/>
  <c r="O332" i="9"/>
  <c r="M332" i="9"/>
  <c r="L332" i="9"/>
  <c r="K332" i="9"/>
  <c r="J332" i="9"/>
  <c r="I332" i="9"/>
  <c r="A332" i="9"/>
  <c r="X331" i="9"/>
  <c r="V331" i="9"/>
  <c r="W331" i="9"/>
  <c r="U331" i="9"/>
  <c r="T331" i="9"/>
  <c r="R331" i="9"/>
  <c r="S331" i="9"/>
  <c r="Q331" i="9"/>
  <c r="N331" i="9"/>
  <c r="P331" i="9"/>
  <c r="O331" i="9"/>
  <c r="M331" i="9"/>
  <c r="L331" i="9"/>
  <c r="K331" i="9"/>
  <c r="J331" i="9"/>
  <c r="I331" i="9"/>
  <c r="A331" i="9"/>
  <c r="X330" i="9"/>
  <c r="V330" i="9"/>
  <c r="W330" i="9"/>
  <c r="U330" i="9"/>
  <c r="T330" i="9"/>
  <c r="R330" i="9"/>
  <c r="S330" i="9"/>
  <c r="Q330" i="9"/>
  <c r="N330" i="9"/>
  <c r="P330" i="9"/>
  <c r="O330" i="9"/>
  <c r="A330" i="9"/>
  <c r="X329" i="9"/>
  <c r="V329" i="9"/>
  <c r="W329" i="9"/>
  <c r="U329" i="9"/>
  <c r="T329" i="9"/>
  <c r="R329" i="9"/>
  <c r="S329" i="9"/>
  <c r="Q329" i="9"/>
  <c r="N329" i="9"/>
  <c r="P329" i="9"/>
  <c r="O329" i="9"/>
  <c r="M329" i="9"/>
  <c r="M326" i="9"/>
  <c r="K326" i="9"/>
  <c r="L326" i="9"/>
  <c r="L329" i="9"/>
  <c r="K329" i="9"/>
  <c r="G326" i="9"/>
  <c r="H326" i="9"/>
  <c r="G327" i="9"/>
  <c r="H327" i="9"/>
  <c r="G328" i="9"/>
  <c r="H328" i="9"/>
  <c r="G329" i="9"/>
  <c r="H329" i="9"/>
  <c r="I326" i="9"/>
  <c r="J326" i="9"/>
  <c r="J329" i="9"/>
  <c r="I329" i="9"/>
  <c r="A329" i="9"/>
  <c r="X328" i="9"/>
  <c r="V328" i="9"/>
  <c r="W328" i="9"/>
  <c r="U328" i="9"/>
  <c r="T328" i="9"/>
  <c r="R328" i="9"/>
  <c r="S328" i="9"/>
  <c r="Q328" i="9"/>
  <c r="N328" i="9"/>
  <c r="P328" i="9"/>
  <c r="O328" i="9"/>
  <c r="M328" i="9"/>
  <c r="L328" i="9"/>
  <c r="K328" i="9"/>
  <c r="J328" i="9"/>
  <c r="I328" i="9"/>
  <c r="A328" i="9"/>
  <c r="X327" i="9"/>
  <c r="V327" i="9"/>
  <c r="W327" i="9"/>
  <c r="U327" i="9"/>
  <c r="T327" i="9"/>
  <c r="R327" i="9"/>
  <c r="S327" i="9"/>
  <c r="Q327" i="9"/>
  <c r="N327" i="9"/>
  <c r="P327" i="9"/>
  <c r="O327" i="9"/>
  <c r="M327" i="9"/>
  <c r="L327" i="9"/>
  <c r="K327" i="9"/>
  <c r="J327" i="9"/>
  <c r="I327" i="9"/>
  <c r="A327" i="9"/>
  <c r="X326" i="9"/>
  <c r="V326" i="9"/>
  <c r="W326" i="9"/>
  <c r="U326" i="9"/>
  <c r="T326" i="9"/>
  <c r="R326" i="9"/>
  <c r="S326" i="9"/>
  <c r="Q326" i="9"/>
  <c r="N326" i="9"/>
  <c r="P326" i="9"/>
  <c r="O326" i="9"/>
  <c r="A326" i="9"/>
  <c r="X325" i="9"/>
  <c r="V325" i="9"/>
  <c r="W325" i="9"/>
  <c r="U325" i="9"/>
  <c r="T325" i="9"/>
  <c r="R325" i="9"/>
  <c r="S325" i="9"/>
  <c r="Q325" i="9"/>
  <c r="N325" i="9"/>
  <c r="P325" i="9"/>
  <c r="O325" i="9"/>
  <c r="M325" i="9"/>
  <c r="M322" i="9"/>
  <c r="K322" i="9"/>
  <c r="L322" i="9"/>
  <c r="L325" i="9"/>
  <c r="K325" i="9"/>
  <c r="G322" i="9"/>
  <c r="H322" i="9"/>
  <c r="G323" i="9"/>
  <c r="H323" i="9"/>
  <c r="G324" i="9"/>
  <c r="H324" i="9"/>
  <c r="G325" i="9"/>
  <c r="H325" i="9"/>
  <c r="I322" i="9"/>
  <c r="J322" i="9"/>
  <c r="J325" i="9"/>
  <c r="I325" i="9"/>
  <c r="A325" i="9"/>
  <c r="X324" i="9"/>
  <c r="V324" i="9"/>
  <c r="W324" i="9"/>
  <c r="U324" i="9"/>
  <c r="T324" i="9"/>
  <c r="R324" i="9"/>
  <c r="S324" i="9"/>
  <c r="Q324" i="9"/>
  <c r="N324" i="9"/>
  <c r="P324" i="9"/>
  <c r="O324" i="9"/>
  <c r="M324" i="9"/>
  <c r="L324" i="9"/>
  <c r="K324" i="9"/>
  <c r="J324" i="9"/>
  <c r="I324" i="9"/>
  <c r="A324" i="9"/>
  <c r="X323" i="9"/>
  <c r="V323" i="9"/>
  <c r="W323" i="9"/>
  <c r="U323" i="9"/>
  <c r="T323" i="9"/>
  <c r="R323" i="9"/>
  <c r="S323" i="9"/>
  <c r="Q323" i="9"/>
  <c r="N323" i="9"/>
  <c r="P323" i="9"/>
  <c r="O323" i="9"/>
  <c r="M323" i="9"/>
  <c r="L323" i="9"/>
  <c r="K323" i="9"/>
  <c r="J323" i="9"/>
  <c r="I323" i="9"/>
  <c r="A323" i="9"/>
  <c r="X322" i="9"/>
  <c r="V322" i="9"/>
  <c r="W322" i="9"/>
  <c r="U322" i="9"/>
  <c r="T322" i="9"/>
  <c r="R322" i="9"/>
  <c r="S322" i="9"/>
  <c r="Q322" i="9"/>
  <c r="N322" i="9"/>
  <c r="P322" i="9"/>
  <c r="O322" i="9"/>
  <c r="A322" i="9"/>
  <c r="X321" i="9"/>
  <c r="V321" i="9"/>
  <c r="W321" i="9"/>
  <c r="U321" i="9"/>
  <c r="T321" i="9"/>
  <c r="R321" i="9"/>
  <c r="S321" i="9"/>
  <c r="Q321" i="9"/>
  <c r="N321" i="9"/>
  <c r="P321" i="9"/>
  <c r="O321" i="9"/>
  <c r="M321" i="9"/>
  <c r="M318" i="9"/>
  <c r="M105" i="5"/>
  <c r="N105" i="5"/>
  <c r="O105" i="5"/>
  <c r="P105" i="5"/>
  <c r="Q105" i="5"/>
  <c r="K318" i="9"/>
  <c r="L318" i="9"/>
  <c r="L321" i="9"/>
  <c r="K321" i="9"/>
  <c r="G318" i="9"/>
  <c r="H318" i="9"/>
  <c r="G319" i="9"/>
  <c r="H319" i="9"/>
  <c r="G320" i="9"/>
  <c r="H320" i="9"/>
  <c r="G321" i="9"/>
  <c r="H321" i="9"/>
  <c r="I318" i="9"/>
  <c r="J318" i="9"/>
  <c r="J321" i="9"/>
  <c r="I321" i="9"/>
  <c r="A321" i="9"/>
  <c r="X320" i="9"/>
  <c r="V320" i="9"/>
  <c r="W320" i="9"/>
  <c r="U320" i="9"/>
  <c r="T320" i="9"/>
  <c r="R320" i="9"/>
  <c r="S320" i="9"/>
  <c r="Q320" i="9"/>
  <c r="N320" i="9"/>
  <c r="P320" i="9"/>
  <c r="O320" i="9"/>
  <c r="M320" i="9"/>
  <c r="L320" i="9"/>
  <c r="K320" i="9"/>
  <c r="J320" i="9"/>
  <c r="I320" i="9"/>
  <c r="A320" i="9"/>
  <c r="X319" i="9"/>
  <c r="V319" i="9"/>
  <c r="W319" i="9"/>
  <c r="U319" i="9"/>
  <c r="T319" i="9"/>
  <c r="R319" i="9"/>
  <c r="S319" i="9"/>
  <c r="Q319" i="9"/>
  <c r="N319" i="9"/>
  <c r="P319" i="9"/>
  <c r="O319" i="9"/>
  <c r="M319" i="9"/>
  <c r="L319" i="9"/>
  <c r="K319" i="9"/>
  <c r="J319" i="9"/>
  <c r="I319" i="9"/>
  <c r="A319" i="9"/>
  <c r="X318" i="9"/>
  <c r="V318" i="9"/>
  <c r="W318" i="9"/>
  <c r="U318" i="9"/>
  <c r="T318" i="9"/>
  <c r="R318" i="9"/>
  <c r="S318" i="9"/>
  <c r="Q318" i="9"/>
  <c r="N318" i="9"/>
  <c r="P318" i="9"/>
  <c r="O318" i="9"/>
  <c r="A318" i="9"/>
  <c r="X317" i="9"/>
  <c r="V317" i="9"/>
  <c r="W317" i="9"/>
  <c r="U317" i="9"/>
  <c r="T317" i="9"/>
  <c r="R317" i="9"/>
  <c r="S317" i="9"/>
  <c r="Q317" i="9"/>
  <c r="N317" i="9"/>
  <c r="P317" i="9"/>
  <c r="O317" i="9"/>
  <c r="M317" i="9"/>
  <c r="M314" i="9"/>
  <c r="M104" i="5"/>
  <c r="N104" i="5"/>
  <c r="O104" i="5"/>
  <c r="P104" i="5"/>
  <c r="Q104" i="5"/>
  <c r="K314" i="9"/>
  <c r="L314" i="9"/>
  <c r="L317" i="9"/>
  <c r="K317" i="9"/>
  <c r="G314" i="9"/>
  <c r="H314" i="9"/>
  <c r="G315" i="9"/>
  <c r="H315" i="9"/>
  <c r="G316" i="9"/>
  <c r="H316" i="9"/>
  <c r="G317" i="9"/>
  <c r="H317" i="9"/>
  <c r="I314" i="9"/>
  <c r="J314" i="9"/>
  <c r="J317" i="9"/>
  <c r="I317" i="9"/>
  <c r="A317" i="9"/>
  <c r="X316" i="9"/>
  <c r="V316" i="9"/>
  <c r="W316" i="9"/>
  <c r="U316" i="9"/>
  <c r="T316" i="9"/>
  <c r="R316" i="9"/>
  <c r="S316" i="9"/>
  <c r="Q316" i="9"/>
  <c r="N316" i="9"/>
  <c r="P316" i="9"/>
  <c r="O316" i="9"/>
  <c r="M316" i="9"/>
  <c r="L316" i="9"/>
  <c r="K316" i="9"/>
  <c r="J316" i="9"/>
  <c r="I316" i="9"/>
  <c r="A316" i="9"/>
  <c r="X315" i="9"/>
  <c r="V315" i="9"/>
  <c r="W315" i="9"/>
  <c r="U315" i="9"/>
  <c r="T315" i="9"/>
  <c r="R315" i="9"/>
  <c r="S315" i="9"/>
  <c r="Q315" i="9"/>
  <c r="N315" i="9"/>
  <c r="P315" i="9"/>
  <c r="O315" i="9"/>
  <c r="M315" i="9"/>
  <c r="L315" i="9"/>
  <c r="K315" i="9"/>
  <c r="J315" i="9"/>
  <c r="I315" i="9"/>
  <c r="A315" i="9"/>
  <c r="X314" i="9"/>
  <c r="V314" i="9"/>
  <c r="W314" i="9"/>
  <c r="U314" i="9"/>
  <c r="T314" i="9"/>
  <c r="R314" i="9"/>
  <c r="S314" i="9"/>
  <c r="Q314" i="9"/>
  <c r="N314" i="9"/>
  <c r="P314" i="9"/>
  <c r="O314" i="9"/>
  <c r="A314" i="9"/>
  <c r="X313" i="9"/>
  <c r="V313" i="9"/>
  <c r="W313" i="9"/>
  <c r="U313" i="9"/>
  <c r="T313" i="9"/>
  <c r="R313" i="9"/>
  <c r="S313" i="9"/>
  <c r="Q313" i="9"/>
  <c r="N313" i="9"/>
  <c r="P313" i="9"/>
  <c r="O313" i="9"/>
  <c r="M313" i="9"/>
  <c r="M310" i="9"/>
  <c r="M103" i="5"/>
  <c r="N103" i="5"/>
  <c r="O103" i="5"/>
  <c r="P103" i="5"/>
  <c r="Q103" i="5"/>
  <c r="K310" i="9"/>
  <c r="L310" i="9"/>
  <c r="L313" i="9"/>
  <c r="K313" i="9"/>
  <c r="G310" i="9"/>
  <c r="H310" i="9"/>
  <c r="G311" i="9"/>
  <c r="H311" i="9"/>
  <c r="G312" i="9"/>
  <c r="H312" i="9"/>
  <c r="G313" i="9"/>
  <c r="H313" i="9"/>
  <c r="I310" i="9"/>
  <c r="J310" i="9"/>
  <c r="J313" i="9"/>
  <c r="I313" i="9"/>
  <c r="A313" i="9"/>
  <c r="X312" i="9"/>
  <c r="V312" i="9"/>
  <c r="W312" i="9"/>
  <c r="U312" i="9"/>
  <c r="T312" i="9"/>
  <c r="R312" i="9"/>
  <c r="S312" i="9"/>
  <c r="Q312" i="9"/>
  <c r="N312" i="9"/>
  <c r="P312" i="9"/>
  <c r="O312" i="9"/>
  <c r="M312" i="9"/>
  <c r="L312" i="9"/>
  <c r="K312" i="9"/>
  <c r="J312" i="9"/>
  <c r="I312" i="9"/>
  <c r="A312" i="9"/>
  <c r="X311" i="9"/>
  <c r="V311" i="9"/>
  <c r="W311" i="9"/>
  <c r="U311" i="9"/>
  <c r="T311" i="9"/>
  <c r="R311" i="9"/>
  <c r="S311" i="9"/>
  <c r="Q311" i="9"/>
  <c r="N311" i="9"/>
  <c r="P311" i="9"/>
  <c r="O311" i="9"/>
  <c r="M311" i="9"/>
  <c r="L311" i="9"/>
  <c r="K311" i="9"/>
  <c r="J311" i="9"/>
  <c r="I311" i="9"/>
  <c r="A311" i="9"/>
  <c r="X310" i="9"/>
  <c r="V310" i="9"/>
  <c r="W310" i="9"/>
  <c r="U310" i="9"/>
  <c r="T310" i="9"/>
  <c r="R310" i="9"/>
  <c r="S310" i="9"/>
  <c r="Q310" i="9"/>
  <c r="N310" i="9"/>
  <c r="P310" i="9"/>
  <c r="O310" i="9"/>
  <c r="A310" i="9"/>
  <c r="X309" i="9"/>
  <c r="V309" i="9"/>
  <c r="W309" i="9"/>
  <c r="U309" i="9"/>
  <c r="T309" i="9"/>
  <c r="R309" i="9"/>
  <c r="S309" i="9"/>
  <c r="Q309" i="9"/>
  <c r="N309" i="9"/>
  <c r="P309" i="9"/>
  <c r="O309" i="9"/>
  <c r="M309" i="9"/>
  <c r="M306" i="9"/>
  <c r="M102" i="5"/>
  <c r="N102" i="5"/>
  <c r="O102" i="5"/>
  <c r="P102" i="5"/>
  <c r="Q102" i="5"/>
  <c r="K306" i="9"/>
  <c r="L306" i="9"/>
  <c r="L309" i="9"/>
  <c r="K309" i="9"/>
  <c r="G306" i="9"/>
  <c r="H306" i="9"/>
  <c r="G307" i="9"/>
  <c r="H307" i="9"/>
  <c r="G308" i="9"/>
  <c r="H308" i="9"/>
  <c r="G309" i="9"/>
  <c r="H309" i="9"/>
  <c r="I306" i="9"/>
  <c r="J306" i="9"/>
  <c r="J309" i="9"/>
  <c r="I309" i="9"/>
  <c r="A309" i="9"/>
  <c r="X308" i="9"/>
  <c r="V308" i="9"/>
  <c r="W308" i="9"/>
  <c r="U308" i="9"/>
  <c r="T308" i="9"/>
  <c r="R308" i="9"/>
  <c r="S308" i="9"/>
  <c r="Q308" i="9"/>
  <c r="N308" i="9"/>
  <c r="P308" i="9"/>
  <c r="O308" i="9"/>
  <c r="M308" i="9"/>
  <c r="L308" i="9"/>
  <c r="K308" i="9"/>
  <c r="J308" i="9"/>
  <c r="I308" i="9"/>
  <c r="A308" i="9"/>
  <c r="X307" i="9"/>
  <c r="V307" i="9"/>
  <c r="W307" i="9"/>
  <c r="U307" i="9"/>
  <c r="T307" i="9"/>
  <c r="R307" i="9"/>
  <c r="S307" i="9"/>
  <c r="Q307" i="9"/>
  <c r="N307" i="9"/>
  <c r="P307" i="9"/>
  <c r="O307" i="9"/>
  <c r="M307" i="9"/>
  <c r="L307" i="9"/>
  <c r="K307" i="9"/>
  <c r="J307" i="9"/>
  <c r="I307" i="9"/>
  <c r="A307" i="9"/>
  <c r="X306" i="9"/>
  <c r="V306" i="9"/>
  <c r="W306" i="9"/>
  <c r="U306" i="9"/>
  <c r="T306" i="9"/>
  <c r="R306" i="9"/>
  <c r="S306" i="9"/>
  <c r="Q306" i="9"/>
  <c r="N306" i="9"/>
  <c r="P306" i="9"/>
  <c r="O306" i="9"/>
  <c r="A306" i="9"/>
  <c r="X305" i="9"/>
  <c r="V305" i="9"/>
  <c r="W305" i="9"/>
  <c r="U305" i="9"/>
  <c r="T305" i="9"/>
  <c r="R305" i="9"/>
  <c r="S305" i="9"/>
  <c r="Q305" i="9"/>
  <c r="N305" i="9"/>
  <c r="P305" i="9"/>
  <c r="O305" i="9"/>
  <c r="M305" i="9"/>
  <c r="M302" i="9"/>
  <c r="M101" i="5"/>
  <c r="N101" i="5"/>
  <c r="O101" i="5"/>
  <c r="P101" i="5"/>
  <c r="Q101" i="5"/>
  <c r="K302" i="9"/>
  <c r="L302" i="9"/>
  <c r="L305" i="9"/>
  <c r="K305" i="9"/>
  <c r="G302" i="9"/>
  <c r="H302" i="9"/>
  <c r="G303" i="9"/>
  <c r="H303" i="9"/>
  <c r="G304" i="9"/>
  <c r="H304" i="9"/>
  <c r="G305" i="9"/>
  <c r="H305" i="9"/>
  <c r="I302" i="9"/>
  <c r="J302" i="9"/>
  <c r="J305" i="9"/>
  <c r="I305" i="9"/>
  <c r="A305" i="9"/>
  <c r="X304" i="9"/>
  <c r="V304" i="9"/>
  <c r="W304" i="9"/>
  <c r="U304" i="9"/>
  <c r="T304" i="9"/>
  <c r="R304" i="9"/>
  <c r="S304" i="9"/>
  <c r="Q304" i="9"/>
  <c r="N304" i="9"/>
  <c r="P304" i="9"/>
  <c r="O304" i="9"/>
  <c r="M304" i="9"/>
  <c r="L304" i="9"/>
  <c r="K304" i="9"/>
  <c r="J304" i="9"/>
  <c r="I304" i="9"/>
  <c r="A304" i="9"/>
  <c r="X303" i="9"/>
  <c r="V303" i="9"/>
  <c r="W303" i="9"/>
  <c r="U303" i="9"/>
  <c r="T303" i="9"/>
  <c r="R303" i="9"/>
  <c r="S303" i="9"/>
  <c r="Q303" i="9"/>
  <c r="N303" i="9"/>
  <c r="P303" i="9"/>
  <c r="O303" i="9"/>
  <c r="M303" i="9"/>
  <c r="L303" i="9"/>
  <c r="K303" i="9"/>
  <c r="J303" i="9"/>
  <c r="I303" i="9"/>
  <c r="A303" i="9"/>
  <c r="X302" i="9"/>
  <c r="V302" i="9"/>
  <c r="W302" i="9"/>
  <c r="U302" i="9"/>
  <c r="T302" i="9"/>
  <c r="R302" i="9"/>
  <c r="S302" i="9"/>
  <c r="Q302" i="9"/>
  <c r="N302" i="9"/>
  <c r="P302" i="9"/>
  <c r="O302" i="9"/>
  <c r="A302" i="9"/>
  <c r="X301" i="9"/>
  <c r="V301" i="9"/>
  <c r="W301" i="9"/>
  <c r="U301" i="9"/>
  <c r="T301" i="9"/>
  <c r="R301" i="9"/>
  <c r="S301" i="9"/>
  <c r="Q301" i="9"/>
  <c r="N301" i="9"/>
  <c r="P301" i="9"/>
  <c r="O301" i="9"/>
  <c r="M301" i="9"/>
  <c r="M298" i="9"/>
  <c r="M100" i="5"/>
  <c r="N100" i="5"/>
  <c r="O100" i="5"/>
  <c r="P100" i="5"/>
  <c r="Q100" i="5"/>
  <c r="K298" i="9"/>
  <c r="L298" i="9"/>
  <c r="L301" i="9"/>
  <c r="K301" i="9"/>
  <c r="G298" i="9"/>
  <c r="H298" i="9"/>
  <c r="G299" i="9"/>
  <c r="H299" i="9"/>
  <c r="G300" i="9"/>
  <c r="H300" i="9"/>
  <c r="G301" i="9"/>
  <c r="H301" i="9"/>
  <c r="I298" i="9"/>
  <c r="J298" i="9"/>
  <c r="J301" i="9"/>
  <c r="I301" i="9"/>
  <c r="A301" i="9"/>
  <c r="X300" i="9"/>
  <c r="V300" i="9"/>
  <c r="W300" i="9"/>
  <c r="U300" i="9"/>
  <c r="T300" i="9"/>
  <c r="R300" i="9"/>
  <c r="S300" i="9"/>
  <c r="Q300" i="9"/>
  <c r="N300" i="9"/>
  <c r="P300" i="9"/>
  <c r="O300" i="9"/>
  <c r="M300" i="9"/>
  <c r="L300" i="9"/>
  <c r="K300" i="9"/>
  <c r="J300" i="9"/>
  <c r="I300" i="9"/>
  <c r="A300" i="9"/>
  <c r="X299" i="9"/>
  <c r="V299" i="9"/>
  <c r="W299" i="9"/>
  <c r="U299" i="9"/>
  <c r="T299" i="9"/>
  <c r="R299" i="9"/>
  <c r="S299" i="9"/>
  <c r="Q299" i="9"/>
  <c r="N299" i="9"/>
  <c r="P299" i="9"/>
  <c r="O299" i="9"/>
  <c r="M299" i="9"/>
  <c r="L299" i="9"/>
  <c r="K299" i="9"/>
  <c r="J299" i="9"/>
  <c r="I299" i="9"/>
  <c r="A299" i="9"/>
  <c r="X298" i="9"/>
  <c r="V298" i="9"/>
  <c r="W298" i="9"/>
  <c r="U298" i="9"/>
  <c r="T298" i="9"/>
  <c r="R298" i="9"/>
  <c r="S298" i="9"/>
  <c r="Q298" i="9"/>
  <c r="N298" i="9"/>
  <c r="P298" i="9"/>
  <c r="O298" i="9"/>
  <c r="A298" i="9"/>
  <c r="X297" i="9"/>
  <c r="V297" i="9"/>
  <c r="W297" i="9"/>
  <c r="U297" i="9"/>
  <c r="T297" i="9"/>
  <c r="R297" i="9"/>
  <c r="S297" i="9"/>
  <c r="Q297" i="9"/>
  <c r="N297" i="9"/>
  <c r="P297" i="9"/>
  <c r="O297" i="9"/>
  <c r="M297" i="9"/>
  <c r="M294" i="9"/>
  <c r="M99" i="5"/>
  <c r="N99" i="5"/>
  <c r="O99" i="5"/>
  <c r="P99" i="5"/>
  <c r="Q99" i="5"/>
  <c r="K294" i="9"/>
  <c r="L294" i="9"/>
  <c r="L297" i="9"/>
  <c r="K297" i="9"/>
  <c r="G294" i="9"/>
  <c r="H294" i="9"/>
  <c r="G295" i="9"/>
  <c r="H295" i="9"/>
  <c r="G296" i="9"/>
  <c r="H296" i="9"/>
  <c r="G297" i="9"/>
  <c r="H297" i="9"/>
  <c r="I294" i="9"/>
  <c r="J294" i="9"/>
  <c r="J297" i="9"/>
  <c r="I297" i="9"/>
  <c r="A297" i="9"/>
  <c r="X296" i="9"/>
  <c r="V296" i="9"/>
  <c r="W296" i="9"/>
  <c r="U296" i="9"/>
  <c r="T296" i="9"/>
  <c r="R296" i="9"/>
  <c r="S296" i="9"/>
  <c r="Q296" i="9"/>
  <c r="N296" i="9"/>
  <c r="P296" i="9"/>
  <c r="O296" i="9"/>
  <c r="M296" i="9"/>
  <c r="L296" i="9"/>
  <c r="K296" i="9"/>
  <c r="J296" i="9"/>
  <c r="I296" i="9"/>
  <c r="A296" i="9"/>
  <c r="X295" i="9"/>
  <c r="V295" i="9"/>
  <c r="W295" i="9"/>
  <c r="U295" i="9"/>
  <c r="T295" i="9"/>
  <c r="R295" i="9"/>
  <c r="S295" i="9"/>
  <c r="Q295" i="9"/>
  <c r="N295" i="9"/>
  <c r="P295" i="9"/>
  <c r="O295" i="9"/>
  <c r="M295" i="9"/>
  <c r="L295" i="9"/>
  <c r="K295" i="9"/>
  <c r="J295" i="9"/>
  <c r="I295" i="9"/>
  <c r="A295" i="9"/>
  <c r="X294" i="9"/>
  <c r="V294" i="9"/>
  <c r="W294" i="9"/>
  <c r="U294" i="9"/>
  <c r="T294" i="9"/>
  <c r="R294" i="9"/>
  <c r="S294" i="9"/>
  <c r="Q294" i="9"/>
  <c r="N294" i="9"/>
  <c r="P294" i="9"/>
  <c r="O294" i="9"/>
  <c r="A294" i="9"/>
  <c r="X293" i="9"/>
  <c r="V293" i="9"/>
  <c r="W293" i="9"/>
  <c r="U293" i="9"/>
  <c r="T293" i="9"/>
  <c r="R293" i="9"/>
  <c r="S293" i="9"/>
  <c r="Q293" i="9"/>
  <c r="N293" i="9"/>
  <c r="P293" i="9"/>
  <c r="O293" i="9"/>
  <c r="M293" i="9"/>
  <c r="M290" i="9"/>
  <c r="M98" i="5"/>
  <c r="N98" i="5"/>
  <c r="O98" i="5"/>
  <c r="P98" i="5"/>
  <c r="Q98" i="5"/>
  <c r="K290" i="9"/>
  <c r="L290" i="9"/>
  <c r="L293" i="9"/>
  <c r="K293" i="9"/>
  <c r="G290" i="9"/>
  <c r="H290" i="9"/>
  <c r="G291" i="9"/>
  <c r="H291" i="9"/>
  <c r="G292" i="9"/>
  <c r="H292" i="9"/>
  <c r="G293" i="9"/>
  <c r="H293" i="9"/>
  <c r="I290" i="9"/>
  <c r="J290" i="9"/>
  <c r="J293" i="9"/>
  <c r="I293" i="9"/>
  <c r="A293" i="9"/>
  <c r="X292" i="9"/>
  <c r="V292" i="9"/>
  <c r="W292" i="9"/>
  <c r="U292" i="9"/>
  <c r="T292" i="9"/>
  <c r="R292" i="9"/>
  <c r="S292" i="9"/>
  <c r="Q292" i="9"/>
  <c r="N292" i="9"/>
  <c r="P292" i="9"/>
  <c r="O292" i="9"/>
  <c r="M292" i="9"/>
  <c r="L292" i="9"/>
  <c r="K292" i="9"/>
  <c r="J292" i="9"/>
  <c r="I292" i="9"/>
  <c r="A292" i="9"/>
  <c r="X291" i="9"/>
  <c r="V291" i="9"/>
  <c r="W291" i="9"/>
  <c r="U291" i="9"/>
  <c r="T291" i="9"/>
  <c r="R291" i="9"/>
  <c r="S291" i="9"/>
  <c r="Q291" i="9"/>
  <c r="N291" i="9"/>
  <c r="P291" i="9"/>
  <c r="O291" i="9"/>
  <c r="M291" i="9"/>
  <c r="L291" i="9"/>
  <c r="K291" i="9"/>
  <c r="J291" i="9"/>
  <c r="I291" i="9"/>
  <c r="A291" i="9"/>
  <c r="X290" i="9"/>
  <c r="V290" i="9"/>
  <c r="W290" i="9"/>
  <c r="U290" i="9"/>
  <c r="T290" i="9"/>
  <c r="R290" i="9"/>
  <c r="S290" i="9"/>
  <c r="Q290" i="9"/>
  <c r="N290" i="9"/>
  <c r="P290" i="9"/>
  <c r="O290" i="9"/>
  <c r="A290" i="9"/>
  <c r="X289" i="9"/>
  <c r="V289" i="9"/>
  <c r="W289" i="9"/>
  <c r="U289" i="9"/>
  <c r="T289" i="9"/>
  <c r="R289" i="9"/>
  <c r="S289" i="9"/>
  <c r="Q289" i="9"/>
  <c r="N289" i="9"/>
  <c r="P289" i="9"/>
  <c r="O289" i="9"/>
  <c r="M289" i="9"/>
  <c r="M286" i="9"/>
  <c r="M97" i="5"/>
  <c r="N97" i="5"/>
  <c r="O97" i="5"/>
  <c r="P97" i="5"/>
  <c r="Q97" i="5"/>
  <c r="K286" i="9"/>
  <c r="L286" i="9"/>
  <c r="L289" i="9"/>
  <c r="K289" i="9"/>
  <c r="G286" i="9"/>
  <c r="H286" i="9"/>
  <c r="G287" i="9"/>
  <c r="H287" i="9"/>
  <c r="G288" i="9"/>
  <c r="H288" i="9"/>
  <c r="G289" i="9"/>
  <c r="H289" i="9"/>
  <c r="I286" i="9"/>
  <c r="J286" i="9"/>
  <c r="J289" i="9"/>
  <c r="I289" i="9"/>
  <c r="A289" i="9"/>
  <c r="X288" i="9"/>
  <c r="V288" i="9"/>
  <c r="W288" i="9"/>
  <c r="U288" i="9"/>
  <c r="T288" i="9"/>
  <c r="R288" i="9"/>
  <c r="S288" i="9"/>
  <c r="Q288" i="9"/>
  <c r="N288" i="9"/>
  <c r="P288" i="9"/>
  <c r="O288" i="9"/>
  <c r="M288" i="9"/>
  <c r="L288" i="9"/>
  <c r="K288" i="9"/>
  <c r="J288" i="9"/>
  <c r="I288" i="9"/>
  <c r="A288" i="9"/>
  <c r="X287" i="9"/>
  <c r="V287" i="9"/>
  <c r="W287" i="9"/>
  <c r="U287" i="9"/>
  <c r="T287" i="9"/>
  <c r="R287" i="9"/>
  <c r="S287" i="9"/>
  <c r="Q287" i="9"/>
  <c r="N287" i="9"/>
  <c r="P287" i="9"/>
  <c r="O287" i="9"/>
  <c r="M287" i="9"/>
  <c r="L287" i="9"/>
  <c r="K287" i="9"/>
  <c r="J287" i="9"/>
  <c r="I287" i="9"/>
  <c r="A287" i="9"/>
  <c r="X286" i="9"/>
  <c r="V286" i="9"/>
  <c r="W286" i="9"/>
  <c r="U286" i="9"/>
  <c r="T286" i="9"/>
  <c r="R286" i="9"/>
  <c r="S286" i="9"/>
  <c r="Q286" i="9"/>
  <c r="N286" i="9"/>
  <c r="P286" i="9"/>
  <c r="O286" i="9"/>
  <c r="A286" i="9"/>
  <c r="X285" i="9"/>
  <c r="V285" i="9"/>
  <c r="W285" i="9"/>
  <c r="U285" i="9"/>
  <c r="T285" i="9"/>
  <c r="R285" i="9"/>
  <c r="S285" i="9"/>
  <c r="Q285" i="9"/>
  <c r="N285" i="9"/>
  <c r="P285" i="9"/>
  <c r="O285" i="9"/>
  <c r="M285" i="9"/>
  <c r="M282" i="9"/>
  <c r="M96" i="5"/>
  <c r="N96" i="5"/>
  <c r="O96" i="5"/>
  <c r="P96" i="5"/>
  <c r="Q96" i="5"/>
  <c r="K282" i="9"/>
  <c r="L282" i="9"/>
  <c r="L285" i="9"/>
  <c r="K285" i="9"/>
  <c r="G282" i="9"/>
  <c r="H282" i="9"/>
  <c r="G283" i="9"/>
  <c r="H283" i="9"/>
  <c r="G284" i="9"/>
  <c r="H284" i="9"/>
  <c r="G285" i="9"/>
  <c r="H285" i="9"/>
  <c r="I282" i="9"/>
  <c r="J282" i="9"/>
  <c r="J285" i="9"/>
  <c r="I285" i="9"/>
  <c r="A285" i="9"/>
  <c r="X284" i="9"/>
  <c r="V284" i="9"/>
  <c r="W284" i="9"/>
  <c r="U284" i="9"/>
  <c r="T284" i="9"/>
  <c r="R284" i="9"/>
  <c r="S284" i="9"/>
  <c r="Q284" i="9"/>
  <c r="N284" i="9"/>
  <c r="P284" i="9"/>
  <c r="O284" i="9"/>
  <c r="M284" i="9"/>
  <c r="L284" i="9"/>
  <c r="K284" i="9"/>
  <c r="J284" i="9"/>
  <c r="I284" i="9"/>
  <c r="A284" i="9"/>
  <c r="X283" i="9"/>
  <c r="V283" i="9"/>
  <c r="W283" i="9"/>
  <c r="U283" i="9"/>
  <c r="T283" i="9"/>
  <c r="R283" i="9"/>
  <c r="S283" i="9"/>
  <c r="Q283" i="9"/>
  <c r="N283" i="9"/>
  <c r="P283" i="9"/>
  <c r="O283" i="9"/>
  <c r="M283" i="9"/>
  <c r="L283" i="9"/>
  <c r="K283" i="9"/>
  <c r="J283" i="9"/>
  <c r="I283" i="9"/>
  <c r="A283" i="9"/>
  <c r="X282" i="9"/>
  <c r="V282" i="9"/>
  <c r="W282" i="9"/>
  <c r="U282" i="9"/>
  <c r="T282" i="9"/>
  <c r="R282" i="9"/>
  <c r="S282" i="9"/>
  <c r="Q282" i="9"/>
  <c r="N282" i="9"/>
  <c r="P282" i="9"/>
  <c r="O282" i="9"/>
  <c r="A282" i="9"/>
  <c r="X281" i="9"/>
  <c r="V281" i="9"/>
  <c r="W281" i="9"/>
  <c r="U281" i="9"/>
  <c r="T281" i="9"/>
  <c r="R281" i="9"/>
  <c r="S281" i="9"/>
  <c r="Q281" i="9"/>
  <c r="N281" i="9"/>
  <c r="P281" i="9"/>
  <c r="O281" i="9"/>
  <c r="M281" i="9"/>
  <c r="M278" i="9"/>
  <c r="M95" i="5"/>
  <c r="N95" i="5"/>
  <c r="O95" i="5"/>
  <c r="P95" i="5"/>
  <c r="Q95" i="5"/>
  <c r="K278" i="9"/>
  <c r="L278" i="9"/>
  <c r="L281" i="9"/>
  <c r="K281" i="9"/>
  <c r="G278" i="9"/>
  <c r="H278" i="9"/>
  <c r="G279" i="9"/>
  <c r="H279" i="9"/>
  <c r="G280" i="9"/>
  <c r="H280" i="9"/>
  <c r="G281" i="9"/>
  <c r="H281" i="9"/>
  <c r="I278" i="9"/>
  <c r="J278" i="9"/>
  <c r="J281" i="9"/>
  <c r="I281" i="9"/>
  <c r="A281" i="9"/>
  <c r="X280" i="9"/>
  <c r="V280" i="9"/>
  <c r="W280" i="9"/>
  <c r="U280" i="9"/>
  <c r="T280" i="9"/>
  <c r="R280" i="9"/>
  <c r="S280" i="9"/>
  <c r="Q280" i="9"/>
  <c r="N280" i="9"/>
  <c r="P280" i="9"/>
  <c r="O280" i="9"/>
  <c r="M280" i="9"/>
  <c r="L280" i="9"/>
  <c r="K280" i="9"/>
  <c r="J280" i="9"/>
  <c r="I280" i="9"/>
  <c r="A280" i="9"/>
  <c r="X279" i="9"/>
  <c r="V279" i="9"/>
  <c r="W279" i="9"/>
  <c r="U279" i="9"/>
  <c r="T279" i="9"/>
  <c r="R279" i="9"/>
  <c r="S279" i="9"/>
  <c r="Q279" i="9"/>
  <c r="N279" i="9"/>
  <c r="P279" i="9"/>
  <c r="O279" i="9"/>
  <c r="M279" i="9"/>
  <c r="L279" i="9"/>
  <c r="K279" i="9"/>
  <c r="J279" i="9"/>
  <c r="I279" i="9"/>
  <c r="A279" i="9"/>
  <c r="X278" i="9"/>
  <c r="V278" i="9"/>
  <c r="W278" i="9"/>
  <c r="U278" i="9"/>
  <c r="T278" i="9"/>
  <c r="R278" i="9"/>
  <c r="S278" i="9"/>
  <c r="Q278" i="9"/>
  <c r="N278" i="9"/>
  <c r="P278" i="9"/>
  <c r="O278" i="9"/>
  <c r="A278" i="9"/>
  <c r="X277" i="9"/>
  <c r="V277" i="9"/>
  <c r="W277" i="9"/>
  <c r="U277" i="9"/>
  <c r="T277" i="9"/>
  <c r="R277" i="9"/>
  <c r="S277" i="9"/>
  <c r="Q277" i="9"/>
  <c r="N277" i="9"/>
  <c r="P277" i="9"/>
  <c r="O277" i="9"/>
  <c r="M277" i="9"/>
  <c r="M274" i="9"/>
  <c r="M94" i="5"/>
  <c r="N94" i="5"/>
  <c r="O94" i="5"/>
  <c r="P94" i="5"/>
  <c r="Q94" i="5"/>
  <c r="K274" i="9"/>
  <c r="L274" i="9"/>
  <c r="L277" i="9"/>
  <c r="K277" i="9"/>
  <c r="G274" i="9"/>
  <c r="H274" i="9"/>
  <c r="G275" i="9"/>
  <c r="H275" i="9"/>
  <c r="G276" i="9"/>
  <c r="H276" i="9"/>
  <c r="G277" i="9"/>
  <c r="H277" i="9"/>
  <c r="I274" i="9"/>
  <c r="J274" i="9"/>
  <c r="J277" i="9"/>
  <c r="I277" i="9"/>
  <c r="A277" i="9"/>
  <c r="X276" i="9"/>
  <c r="V276" i="9"/>
  <c r="W276" i="9"/>
  <c r="U276" i="9"/>
  <c r="T276" i="9"/>
  <c r="R276" i="9"/>
  <c r="S276" i="9"/>
  <c r="Q276" i="9"/>
  <c r="N276" i="9"/>
  <c r="P276" i="9"/>
  <c r="O276" i="9"/>
  <c r="M276" i="9"/>
  <c r="L276" i="9"/>
  <c r="K276" i="9"/>
  <c r="J276" i="9"/>
  <c r="I276" i="9"/>
  <c r="A276" i="9"/>
  <c r="X275" i="9"/>
  <c r="V275" i="9"/>
  <c r="W275" i="9"/>
  <c r="U275" i="9"/>
  <c r="T275" i="9"/>
  <c r="R275" i="9"/>
  <c r="S275" i="9"/>
  <c r="Q275" i="9"/>
  <c r="N275" i="9"/>
  <c r="P275" i="9"/>
  <c r="O275" i="9"/>
  <c r="M275" i="9"/>
  <c r="L275" i="9"/>
  <c r="K275" i="9"/>
  <c r="J275" i="9"/>
  <c r="I275" i="9"/>
  <c r="A275" i="9"/>
  <c r="X274" i="9"/>
  <c r="V274" i="9"/>
  <c r="W274" i="9"/>
  <c r="U274" i="9"/>
  <c r="T274" i="9"/>
  <c r="R274" i="9"/>
  <c r="S274" i="9"/>
  <c r="Q274" i="9"/>
  <c r="N274" i="9"/>
  <c r="P274" i="9"/>
  <c r="O274" i="9"/>
  <c r="A274" i="9"/>
  <c r="X273" i="9"/>
  <c r="V273" i="9"/>
  <c r="W273" i="9"/>
  <c r="U273" i="9"/>
  <c r="T273" i="9"/>
  <c r="R273" i="9"/>
  <c r="S273" i="9"/>
  <c r="Q273" i="9"/>
  <c r="N273" i="9"/>
  <c r="P273" i="9"/>
  <c r="O273" i="9"/>
  <c r="M273" i="9"/>
  <c r="M270" i="9"/>
  <c r="M93" i="5"/>
  <c r="N93" i="5"/>
  <c r="O93" i="5"/>
  <c r="P93" i="5"/>
  <c r="Q93" i="5"/>
  <c r="K270" i="9"/>
  <c r="L270" i="9"/>
  <c r="L273" i="9"/>
  <c r="K273" i="9"/>
  <c r="G270" i="9"/>
  <c r="H270" i="9"/>
  <c r="G271" i="9"/>
  <c r="H271" i="9"/>
  <c r="G272" i="9"/>
  <c r="H272" i="9"/>
  <c r="G273" i="9"/>
  <c r="H273" i="9"/>
  <c r="I270" i="9"/>
  <c r="J270" i="9"/>
  <c r="J273" i="9"/>
  <c r="I273" i="9"/>
  <c r="A273" i="9"/>
  <c r="X272" i="9"/>
  <c r="V272" i="9"/>
  <c r="W272" i="9"/>
  <c r="U272" i="9"/>
  <c r="T272" i="9"/>
  <c r="R272" i="9"/>
  <c r="S272" i="9"/>
  <c r="Q272" i="9"/>
  <c r="N272" i="9"/>
  <c r="P272" i="9"/>
  <c r="O272" i="9"/>
  <c r="M272" i="9"/>
  <c r="L272" i="9"/>
  <c r="K272" i="9"/>
  <c r="J272" i="9"/>
  <c r="I272" i="9"/>
  <c r="A272" i="9"/>
  <c r="X271" i="9"/>
  <c r="V271" i="9"/>
  <c r="W271" i="9"/>
  <c r="U271" i="9"/>
  <c r="T271" i="9"/>
  <c r="R271" i="9"/>
  <c r="S271" i="9"/>
  <c r="Q271" i="9"/>
  <c r="N271" i="9"/>
  <c r="P271" i="9"/>
  <c r="O271" i="9"/>
  <c r="M271" i="9"/>
  <c r="L271" i="9"/>
  <c r="K271" i="9"/>
  <c r="J271" i="9"/>
  <c r="I271" i="9"/>
  <c r="A271" i="9"/>
  <c r="X270" i="9"/>
  <c r="V270" i="9"/>
  <c r="W270" i="9"/>
  <c r="U270" i="9"/>
  <c r="T270" i="9"/>
  <c r="R270" i="9"/>
  <c r="S270" i="9"/>
  <c r="Q270" i="9"/>
  <c r="N270" i="9"/>
  <c r="P270" i="9"/>
  <c r="O270" i="9"/>
  <c r="A270" i="9"/>
  <c r="X269" i="9"/>
  <c r="V269" i="9"/>
  <c r="W269" i="9"/>
  <c r="U269" i="9"/>
  <c r="T269" i="9"/>
  <c r="R269" i="9"/>
  <c r="S269" i="9"/>
  <c r="Q269" i="9"/>
  <c r="N269" i="9"/>
  <c r="P269" i="9"/>
  <c r="O269" i="9"/>
  <c r="M269" i="9"/>
  <c r="M266" i="9"/>
  <c r="M92" i="5"/>
  <c r="N92" i="5"/>
  <c r="O92" i="5"/>
  <c r="P92" i="5"/>
  <c r="Q92" i="5"/>
  <c r="K266" i="9"/>
  <c r="L266" i="9"/>
  <c r="L269" i="9"/>
  <c r="K269" i="9"/>
  <c r="G266" i="9"/>
  <c r="H266" i="9"/>
  <c r="G267" i="9"/>
  <c r="H267" i="9"/>
  <c r="G268" i="9"/>
  <c r="H268" i="9"/>
  <c r="G269" i="9"/>
  <c r="H269" i="9"/>
  <c r="I266" i="9"/>
  <c r="J266" i="9"/>
  <c r="J269" i="9"/>
  <c r="I269" i="9"/>
  <c r="A269" i="9"/>
  <c r="X268" i="9"/>
  <c r="V268" i="9"/>
  <c r="W268" i="9"/>
  <c r="U268" i="9"/>
  <c r="T268" i="9"/>
  <c r="R268" i="9"/>
  <c r="S268" i="9"/>
  <c r="Q268" i="9"/>
  <c r="N268" i="9"/>
  <c r="P268" i="9"/>
  <c r="O268" i="9"/>
  <c r="M268" i="9"/>
  <c r="L268" i="9"/>
  <c r="K268" i="9"/>
  <c r="J268" i="9"/>
  <c r="I268" i="9"/>
  <c r="A268" i="9"/>
  <c r="X267" i="9"/>
  <c r="V267" i="9"/>
  <c r="W267" i="9"/>
  <c r="U267" i="9"/>
  <c r="T267" i="9"/>
  <c r="R267" i="9"/>
  <c r="S267" i="9"/>
  <c r="Q267" i="9"/>
  <c r="N267" i="9"/>
  <c r="P267" i="9"/>
  <c r="O267" i="9"/>
  <c r="M267" i="9"/>
  <c r="L267" i="9"/>
  <c r="K267" i="9"/>
  <c r="J267" i="9"/>
  <c r="I267" i="9"/>
  <c r="A267" i="9"/>
  <c r="X266" i="9"/>
  <c r="V266" i="9"/>
  <c r="W266" i="9"/>
  <c r="U266" i="9"/>
  <c r="T266" i="9"/>
  <c r="R266" i="9"/>
  <c r="S266" i="9"/>
  <c r="Q266" i="9"/>
  <c r="N266" i="9"/>
  <c r="P266" i="9"/>
  <c r="O266" i="9"/>
  <c r="A266" i="9"/>
  <c r="X265" i="9"/>
  <c r="V265" i="9"/>
  <c r="W265" i="9"/>
  <c r="U265" i="9"/>
  <c r="T265" i="9"/>
  <c r="R265" i="9"/>
  <c r="S265" i="9"/>
  <c r="Q265" i="9"/>
  <c r="N265" i="9"/>
  <c r="P265" i="9"/>
  <c r="O265" i="9"/>
  <c r="M265" i="9"/>
  <c r="M262" i="9"/>
  <c r="M91" i="5"/>
  <c r="N91" i="5"/>
  <c r="O91" i="5"/>
  <c r="P91" i="5"/>
  <c r="Q91" i="5"/>
  <c r="K262" i="9"/>
  <c r="L262" i="9"/>
  <c r="L265" i="9"/>
  <c r="K265" i="9"/>
  <c r="G262" i="9"/>
  <c r="H262" i="9"/>
  <c r="G263" i="9"/>
  <c r="H263" i="9"/>
  <c r="G264" i="9"/>
  <c r="H264" i="9"/>
  <c r="G265" i="9"/>
  <c r="H265" i="9"/>
  <c r="I262" i="9"/>
  <c r="J262" i="9"/>
  <c r="J265" i="9"/>
  <c r="I265" i="9"/>
  <c r="A265" i="9"/>
  <c r="X264" i="9"/>
  <c r="V264" i="9"/>
  <c r="W264" i="9"/>
  <c r="U264" i="9"/>
  <c r="T264" i="9"/>
  <c r="R264" i="9"/>
  <c r="S264" i="9"/>
  <c r="Q264" i="9"/>
  <c r="N264" i="9"/>
  <c r="P264" i="9"/>
  <c r="O264" i="9"/>
  <c r="M264" i="9"/>
  <c r="L264" i="9"/>
  <c r="K264" i="9"/>
  <c r="J264" i="9"/>
  <c r="I264" i="9"/>
  <c r="A264" i="9"/>
  <c r="X263" i="9"/>
  <c r="V263" i="9"/>
  <c r="W263" i="9"/>
  <c r="U263" i="9"/>
  <c r="T263" i="9"/>
  <c r="R263" i="9"/>
  <c r="S263" i="9"/>
  <c r="Q263" i="9"/>
  <c r="N263" i="9"/>
  <c r="P263" i="9"/>
  <c r="O263" i="9"/>
  <c r="M263" i="9"/>
  <c r="L263" i="9"/>
  <c r="K263" i="9"/>
  <c r="J263" i="9"/>
  <c r="I263" i="9"/>
  <c r="A263" i="9"/>
  <c r="X262" i="9"/>
  <c r="V262" i="9"/>
  <c r="W262" i="9"/>
  <c r="U262" i="9"/>
  <c r="T262" i="9"/>
  <c r="R262" i="9"/>
  <c r="S262" i="9"/>
  <c r="Q262" i="9"/>
  <c r="N262" i="9"/>
  <c r="P262" i="9"/>
  <c r="O262" i="9"/>
  <c r="A262" i="9"/>
  <c r="X261" i="9"/>
  <c r="V261" i="9"/>
  <c r="W261" i="9"/>
  <c r="U261" i="9"/>
  <c r="T261" i="9"/>
  <c r="R261" i="9"/>
  <c r="S261" i="9"/>
  <c r="Q261" i="9"/>
  <c r="N261" i="9"/>
  <c r="P261" i="9"/>
  <c r="O261" i="9"/>
  <c r="M261" i="9"/>
  <c r="M258" i="9"/>
  <c r="M90" i="5"/>
  <c r="N90" i="5"/>
  <c r="O90" i="5"/>
  <c r="P90" i="5"/>
  <c r="Q90" i="5"/>
  <c r="K258" i="9"/>
  <c r="L258" i="9"/>
  <c r="L261" i="9"/>
  <c r="K261" i="9"/>
  <c r="G258" i="9"/>
  <c r="H258" i="9"/>
  <c r="G259" i="9"/>
  <c r="H259" i="9"/>
  <c r="G260" i="9"/>
  <c r="H260" i="9"/>
  <c r="G261" i="9"/>
  <c r="H261" i="9"/>
  <c r="I258" i="9"/>
  <c r="J258" i="9"/>
  <c r="J261" i="9"/>
  <c r="I261" i="9"/>
  <c r="A261" i="9"/>
  <c r="X260" i="9"/>
  <c r="V260" i="9"/>
  <c r="W260" i="9"/>
  <c r="U260" i="9"/>
  <c r="T260" i="9"/>
  <c r="R260" i="9"/>
  <c r="S260" i="9"/>
  <c r="Q260" i="9"/>
  <c r="N260" i="9"/>
  <c r="P260" i="9"/>
  <c r="O260" i="9"/>
  <c r="M260" i="9"/>
  <c r="L260" i="9"/>
  <c r="K260" i="9"/>
  <c r="J260" i="9"/>
  <c r="I260" i="9"/>
  <c r="A260" i="9"/>
  <c r="X259" i="9"/>
  <c r="V259" i="9"/>
  <c r="W259" i="9"/>
  <c r="U259" i="9"/>
  <c r="T259" i="9"/>
  <c r="R259" i="9"/>
  <c r="S259" i="9"/>
  <c r="Q259" i="9"/>
  <c r="N259" i="9"/>
  <c r="P259" i="9"/>
  <c r="O259" i="9"/>
  <c r="M259" i="9"/>
  <c r="L259" i="9"/>
  <c r="K259" i="9"/>
  <c r="J259" i="9"/>
  <c r="I259" i="9"/>
  <c r="A259" i="9"/>
  <c r="X258" i="9"/>
  <c r="V258" i="9"/>
  <c r="W258" i="9"/>
  <c r="U258" i="9"/>
  <c r="T258" i="9"/>
  <c r="R258" i="9"/>
  <c r="S258" i="9"/>
  <c r="Q258" i="9"/>
  <c r="N258" i="9"/>
  <c r="P258" i="9"/>
  <c r="O258" i="9"/>
  <c r="A258" i="9"/>
  <c r="X257" i="9"/>
  <c r="V257" i="9"/>
  <c r="W257" i="9"/>
  <c r="U257" i="9"/>
  <c r="T257" i="9"/>
  <c r="R257" i="9"/>
  <c r="S257" i="9"/>
  <c r="Q257" i="9"/>
  <c r="N257" i="9"/>
  <c r="P257" i="9"/>
  <c r="O257" i="9"/>
  <c r="M257" i="9"/>
  <c r="M254" i="9"/>
  <c r="M89" i="5"/>
  <c r="N89" i="5"/>
  <c r="O89" i="5"/>
  <c r="P89" i="5"/>
  <c r="Q89" i="5"/>
  <c r="K254" i="9"/>
  <c r="L254" i="9"/>
  <c r="L257" i="9"/>
  <c r="K257" i="9"/>
  <c r="G254" i="9"/>
  <c r="H254" i="9"/>
  <c r="G255" i="9"/>
  <c r="H255" i="9"/>
  <c r="G256" i="9"/>
  <c r="H256" i="9"/>
  <c r="G257" i="9"/>
  <c r="H257" i="9"/>
  <c r="I254" i="9"/>
  <c r="J254" i="9"/>
  <c r="J257" i="9"/>
  <c r="I257" i="9"/>
  <c r="A257" i="9"/>
  <c r="X256" i="9"/>
  <c r="V256" i="9"/>
  <c r="W256" i="9"/>
  <c r="U256" i="9"/>
  <c r="T256" i="9"/>
  <c r="R256" i="9"/>
  <c r="S256" i="9"/>
  <c r="Q256" i="9"/>
  <c r="N256" i="9"/>
  <c r="P256" i="9"/>
  <c r="O256" i="9"/>
  <c r="M256" i="9"/>
  <c r="L256" i="9"/>
  <c r="K256" i="9"/>
  <c r="J256" i="9"/>
  <c r="I256" i="9"/>
  <c r="A256" i="9"/>
  <c r="X255" i="9"/>
  <c r="V255" i="9"/>
  <c r="W255" i="9"/>
  <c r="U255" i="9"/>
  <c r="T255" i="9"/>
  <c r="R255" i="9"/>
  <c r="S255" i="9"/>
  <c r="Q255" i="9"/>
  <c r="N255" i="9"/>
  <c r="P255" i="9"/>
  <c r="O255" i="9"/>
  <c r="M255" i="9"/>
  <c r="L255" i="9"/>
  <c r="K255" i="9"/>
  <c r="J255" i="9"/>
  <c r="I255" i="9"/>
  <c r="A255" i="9"/>
  <c r="X254" i="9"/>
  <c r="V254" i="9"/>
  <c r="W254" i="9"/>
  <c r="U254" i="9"/>
  <c r="T254" i="9"/>
  <c r="R254" i="9"/>
  <c r="S254" i="9"/>
  <c r="Q254" i="9"/>
  <c r="N254" i="9"/>
  <c r="P254" i="9"/>
  <c r="O254" i="9"/>
  <c r="A254" i="9"/>
  <c r="X253" i="9"/>
  <c r="V253" i="9"/>
  <c r="W253" i="9"/>
  <c r="U253" i="9"/>
  <c r="T253" i="9"/>
  <c r="R253" i="9"/>
  <c r="S253" i="9"/>
  <c r="Q253" i="9"/>
  <c r="N253" i="9"/>
  <c r="P253" i="9"/>
  <c r="O253" i="9"/>
  <c r="M253" i="9"/>
  <c r="M250" i="9"/>
  <c r="M88" i="5"/>
  <c r="N88" i="5"/>
  <c r="O88" i="5"/>
  <c r="P88" i="5"/>
  <c r="Q88" i="5"/>
  <c r="K250" i="9"/>
  <c r="L250" i="9"/>
  <c r="L253" i="9"/>
  <c r="K253" i="9"/>
  <c r="G250" i="9"/>
  <c r="H250" i="9"/>
  <c r="G251" i="9"/>
  <c r="H251" i="9"/>
  <c r="G252" i="9"/>
  <c r="H252" i="9"/>
  <c r="G253" i="9"/>
  <c r="H253" i="9"/>
  <c r="I250" i="9"/>
  <c r="J250" i="9"/>
  <c r="J253" i="9"/>
  <c r="I253" i="9"/>
  <c r="A253" i="9"/>
  <c r="X252" i="9"/>
  <c r="V252" i="9"/>
  <c r="W252" i="9"/>
  <c r="U252" i="9"/>
  <c r="T252" i="9"/>
  <c r="R252" i="9"/>
  <c r="S252" i="9"/>
  <c r="Q252" i="9"/>
  <c r="N252" i="9"/>
  <c r="P252" i="9"/>
  <c r="O252" i="9"/>
  <c r="M252" i="9"/>
  <c r="L252" i="9"/>
  <c r="K252" i="9"/>
  <c r="J252" i="9"/>
  <c r="I252" i="9"/>
  <c r="A252" i="9"/>
  <c r="X251" i="9"/>
  <c r="V251" i="9"/>
  <c r="W251" i="9"/>
  <c r="U251" i="9"/>
  <c r="T251" i="9"/>
  <c r="R251" i="9"/>
  <c r="S251" i="9"/>
  <c r="Q251" i="9"/>
  <c r="N251" i="9"/>
  <c r="P251" i="9"/>
  <c r="O251" i="9"/>
  <c r="M251" i="9"/>
  <c r="L251" i="9"/>
  <c r="K251" i="9"/>
  <c r="J251" i="9"/>
  <c r="I251" i="9"/>
  <c r="A251" i="9"/>
  <c r="X250" i="9"/>
  <c r="V250" i="9"/>
  <c r="W250" i="9"/>
  <c r="U250" i="9"/>
  <c r="T250" i="9"/>
  <c r="R250" i="9"/>
  <c r="S250" i="9"/>
  <c r="Q250" i="9"/>
  <c r="N250" i="9"/>
  <c r="P250" i="9"/>
  <c r="O250" i="9"/>
  <c r="A250" i="9"/>
  <c r="X249" i="9"/>
  <c r="V249" i="9"/>
  <c r="W249" i="9"/>
  <c r="U249" i="9"/>
  <c r="T249" i="9"/>
  <c r="R249" i="9"/>
  <c r="S249" i="9"/>
  <c r="Q249" i="9"/>
  <c r="N249" i="9"/>
  <c r="P249" i="9"/>
  <c r="O249" i="9"/>
  <c r="M249" i="9"/>
  <c r="M246" i="9"/>
  <c r="M87" i="5"/>
  <c r="N87" i="5"/>
  <c r="O87" i="5"/>
  <c r="P87" i="5"/>
  <c r="Q87" i="5"/>
  <c r="K246" i="9"/>
  <c r="L246" i="9"/>
  <c r="L249" i="9"/>
  <c r="K249" i="9"/>
  <c r="G246" i="9"/>
  <c r="H246" i="9"/>
  <c r="G247" i="9"/>
  <c r="H247" i="9"/>
  <c r="G248" i="9"/>
  <c r="H248" i="9"/>
  <c r="G249" i="9"/>
  <c r="H249" i="9"/>
  <c r="I246" i="9"/>
  <c r="J246" i="9"/>
  <c r="J249" i="9"/>
  <c r="I249" i="9"/>
  <c r="A249" i="9"/>
  <c r="X248" i="9"/>
  <c r="V248" i="9"/>
  <c r="W248" i="9"/>
  <c r="U248" i="9"/>
  <c r="T248" i="9"/>
  <c r="R248" i="9"/>
  <c r="S248" i="9"/>
  <c r="Q248" i="9"/>
  <c r="N248" i="9"/>
  <c r="P248" i="9"/>
  <c r="O248" i="9"/>
  <c r="M248" i="9"/>
  <c r="L248" i="9"/>
  <c r="K248" i="9"/>
  <c r="J248" i="9"/>
  <c r="I248" i="9"/>
  <c r="A248" i="9"/>
  <c r="X247" i="9"/>
  <c r="V247" i="9"/>
  <c r="W247" i="9"/>
  <c r="U247" i="9"/>
  <c r="T247" i="9"/>
  <c r="R247" i="9"/>
  <c r="S247" i="9"/>
  <c r="Q247" i="9"/>
  <c r="N247" i="9"/>
  <c r="P247" i="9"/>
  <c r="O247" i="9"/>
  <c r="M247" i="9"/>
  <c r="L247" i="9"/>
  <c r="K247" i="9"/>
  <c r="J247" i="9"/>
  <c r="I247" i="9"/>
  <c r="A247" i="9"/>
  <c r="X246" i="9"/>
  <c r="V246" i="9"/>
  <c r="W246" i="9"/>
  <c r="U246" i="9"/>
  <c r="T246" i="9"/>
  <c r="R246" i="9"/>
  <c r="S246" i="9"/>
  <c r="Q246" i="9"/>
  <c r="N246" i="9"/>
  <c r="P246" i="9"/>
  <c r="O246" i="9"/>
  <c r="A246" i="9"/>
  <c r="X245" i="9"/>
  <c r="V245" i="9"/>
  <c r="W245" i="9"/>
  <c r="U245" i="9"/>
  <c r="T245" i="9"/>
  <c r="R245" i="9"/>
  <c r="S245" i="9"/>
  <c r="Q245" i="9"/>
  <c r="N245" i="9"/>
  <c r="P245" i="9"/>
  <c r="O245" i="9"/>
  <c r="M245" i="9"/>
  <c r="M242" i="9"/>
  <c r="M86" i="5"/>
  <c r="N86" i="5"/>
  <c r="O86" i="5"/>
  <c r="P86" i="5"/>
  <c r="Q86" i="5"/>
  <c r="K242" i="9"/>
  <c r="L242" i="9"/>
  <c r="L245" i="9"/>
  <c r="K245" i="9"/>
  <c r="G242" i="9"/>
  <c r="H242" i="9"/>
  <c r="G243" i="9"/>
  <c r="H243" i="9"/>
  <c r="G244" i="9"/>
  <c r="H244" i="9"/>
  <c r="G245" i="9"/>
  <c r="H245" i="9"/>
  <c r="I242" i="9"/>
  <c r="J242" i="9"/>
  <c r="J245" i="9"/>
  <c r="I245" i="9"/>
  <c r="A245" i="9"/>
  <c r="X244" i="9"/>
  <c r="V244" i="9"/>
  <c r="W244" i="9"/>
  <c r="U244" i="9"/>
  <c r="T244" i="9"/>
  <c r="R244" i="9"/>
  <c r="S244" i="9"/>
  <c r="Q244" i="9"/>
  <c r="N244" i="9"/>
  <c r="P244" i="9"/>
  <c r="O244" i="9"/>
  <c r="M244" i="9"/>
  <c r="L244" i="9"/>
  <c r="K244" i="9"/>
  <c r="J244" i="9"/>
  <c r="I244" i="9"/>
  <c r="A244" i="9"/>
  <c r="X243" i="9"/>
  <c r="V243" i="9"/>
  <c r="W243" i="9"/>
  <c r="U243" i="9"/>
  <c r="T243" i="9"/>
  <c r="R243" i="9"/>
  <c r="S243" i="9"/>
  <c r="Q243" i="9"/>
  <c r="N243" i="9"/>
  <c r="P243" i="9"/>
  <c r="O243" i="9"/>
  <c r="M243" i="9"/>
  <c r="L243" i="9"/>
  <c r="K243" i="9"/>
  <c r="J243" i="9"/>
  <c r="I243" i="9"/>
  <c r="A243" i="9"/>
  <c r="X242" i="9"/>
  <c r="V242" i="9"/>
  <c r="W242" i="9"/>
  <c r="U242" i="9"/>
  <c r="T242" i="9"/>
  <c r="R242" i="9"/>
  <c r="S242" i="9"/>
  <c r="Q242" i="9"/>
  <c r="N242" i="9"/>
  <c r="P242" i="9"/>
  <c r="O242" i="9"/>
  <c r="A242" i="9"/>
  <c r="X241" i="9"/>
  <c r="V241" i="9"/>
  <c r="W241" i="9"/>
  <c r="U241" i="9"/>
  <c r="T241" i="9"/>
  <c r="R241" i="9"/>
  <c r="S241" i="9"/>
  <c r="Q241" i="9"/>
  <c r="N241" i="9"/>
  <c r="P241" i="9"/>
  <c r="O241" i="9"/>
  <c r="M241" i="9"/>
  <c r="M238" i="9"/>
  <c r="M85" i="5"/>
  <c r="N85" i="5"/>
  <c r="O85" i="5"/>
  <c r="P85" i="5"/>
  <c r="Q85" i="5"/>
  <c r="K238" i="9"/>
  <c r="L238" i="9"/>
  <c r="L241" i="9"/>
  <c r="K241" i="9"/>
  <c r="G238" i="9"/>
  <c r="H238" i="9"/>
  <c r="G239" i="9"/>
  <c r="H239" i="9"/>
  <c r="G240" i="9"/>
  <c r="H240" i="9"/>
  <c r="G241" i="9"/>
  <c r="H241" i="9"/>
  <c r="I238" i="9"/>
  <c r="J238" i="9"/>
  <c r="J241" i="9"/>
  <c r="I241" i="9"/>
  <c r="A241" i="9"/>
  <c r="X240" i="9"/>
  <c r="V240" i="9"/>
  <c r="W240" i="9"/>
  <c r="U240" i="9"/>
  <c r="T240" i="9"/>
  <c r="R240" i="9"/>
  <c r="S240" i="9"/>
  <c r="Q240" i="9"/>
  <c r="N240" i="9"/>
  <c r="P240" i="9"/>
  <c r="O240" i="9"/>
  <c r="M240" i="9"/>
  <c r="L240" i="9"/>
  <c r="K240" i="9"/>
  <c r="J240" i="9"/>
  <c r="I240" i="9"/>
  <c r="A240" i="9"/>
  <c r="X239" i="9"/>
  <c r="V239" i="9"/>
  <c r="W239" i="9"/>
  <c r="U239" i="9"/>
  <c r="T239" i="9"/>
  <c r="R239" i="9"/>
  <c r="S239" i="9"/>
  <c r="Q239" i="9"/>
  <c r="N239" i="9"/>
  <c r="P239" i="9"/>
  <c r="O239" i="9"/>
  <c r="M239" i="9"/>
  <c r="L239" i="9"/>
  <c r="K239" i="9"/>
  <c r="J239" i="9"/>
  <c r="I239" i="9"/>
  <c r="A239" i="9"/>
  <c r="X238" i="9"/>
  <c r="V238" i="9"/>
  <c r="W238" i="9"/>
  <c r="U238" i="9"/>
  <c r="T238" i="9"/>
  <c r="R238" i="9"/>
  <c r="S238" i="9"/>
  <c r="Q238" i="9"/>
  <c r="N238" i="9"/>
  <c r="P238" i="9"/>
  <c r="O238" i="9"/>
  <c r="A238" i="9"/>
  <c r="X237" i="9"/>
  <c r="V237" i="9"/>
  <c r="W237" i="9"/>
  <c r="U237" i="9"/>
  <c r="T237" i="9"/>
  <c r="R237" i="9"/>
  <c r="S237" i="9"/>
  <c r="Q237" i="9"/>
  <c r="N237" i="9"/>
  <c r="P237" i="9"/>
  <c r="O237" i="9"/>
  <c r="M237" i="9"/>
  <c r="M234" i="9"/>
  <c r="M81" i="5"/>
  <c r="N81" i="5"/>
  <c r="O81" i="5"/>
  <c r="P81" i="5"/>
  <c r="Q81" i="5"/>
  <c r="K234" i="9"/>
  <c r="L234" i="9"/>
  <c r="L237" i="9"/>
  <c r="K237" i="9"/>
  <c r="G234" i="9"/>
  <c r="H234" i="9"/>
  <c r="G235" i="9"/>
  <c r="H235" i="9"/>
  <c r="G236" i="9"/>
  <c r="H236" i="9"/>
  <c r="G237" i="9"/>
  <c r="H237" i="9"/>
  <c r="I234" i="9"/>
  <c r="J234" i="9"/>
  <c r="J237" i="9"/>
  <c r="I237" i="9"/>
  <c r="A237" i="9"/>
  <c r="X236" i="9"/>
  <c r="V236" i="9"/>
  <c r="W236" i="9"/>
  <c r="U236" i="9"/>
  <c r="T236" i="9"/>
  <c r="R236" i="9"/>
  <c r="S236" i="9"/>
  <c r="Q236" i="9"/>
  <c r="N236" i="9"/>
  <c r="P236" i="9"/>
  <c r="O236" i="9"/>
  <c r="M236" i="9"/>
  <c r="L236" i="9"/>
  <c r="K236" i="9"/>
  <c r="J236" i="9"/>
  <c r="I236" i="9"/>
  <c r="A236" i="9"/>
  <c r="X235" i="9"/>
  <c r="V235" i="9"/>
  <c r="W235" i="9"/>
  <c r="U235" i="9"/>
  <c r="T235" i="9"/>
  <c r="R235" i="9"/>
  <c r="S235" i="9"/>
  <c r="Q235" i="9"/>
  <c r="N235" i="9"/>
  <c r="P235" i="9"/>
  <c r="O235" i="9"/>
  <c r="M235" i="9"/>
  <c r="L235" i="9"/>
  <c r="K235" i="9"/>
  <c r="J235" i="9"/>
  <c r="I235" i="9"/>
  <c r="A235" i="9"/>
  <c r="X234" i="9"/>
  <c r="V234" i="9"/>
  <c r="W234" i="9"/>
  <c r="U234" i="9"/>
  <c r="T234" i="9"/>
  <c r="R234" i="9"/>
  <c r="S234" i="9"/>
  <c r="Q234" i="9"/>
  <c r="N234" i="9"/>
  <c r="P234" i="9"/>
  <c r="O234" i="9"/>
  <c r="A234" i="9"/>
  <c r="X233" i="9"/>
  <c r="V233" i="9"/>
  <c r="W233" i="9"/>
  <c r="U233" i="9"/>
  <c r="T233" i="9"/>
  <c r="R233" i="9"/>
  <c r="S233" i="9"/>
  <c r="Q233" i="9"/>
  <c r="N233" i="9"/>
  <c r="P233" i="9"/>
  <c r="O233" i="9"/>
  <c r="M233" i="9"/>
  <c r="M230" i="9"/>
  <c r="M80" i="5"/>
  <c r="N80" i="5"/>
  <c r="O80" i="5"/>
  <c r="P80" i="5"/>
  <c r="Q80" i="5"/>
  <c r="K230" i="9"/>
  <c r="L230" i="9"/>
  <c r="L233" i="9"/>
  <c r="K233" i="9"/>
  <c r="G230" i="9"/>
  <c r="H230" i="9"/>
  <c r="G231" i="9"/>
  <c r="H231" i="9"/>
  <c r="G232" i="9"/>
  <c r="H232" i="9"/>
  <c r="G233" i="9"/>
  <c r="H233" i="9"/>
  <c r="I230" i="9"/>
  <c r="J230" i="9"/>
  <c r="J233" i="9"/>
  <c r="I233" i="9"/>
  <c r="A233" i="9"/>
  <c r="X232" i="9"/>
  <c r="V232" i="9"/>
  <c r="W232" i="9"/>
  <c r="U232" i="9"/>
  <c r="T232" i="9"/>
  <c r="R232" i="9"/>
  <c r="S232" i="9"/>
  <c r="Q232" i="9"/>
  <c r="N232" i="9"/>
  <c r="P232" i="9"/>
  <c r="O232" i="9"/>
  <c r="M232" i="9"/>
  <c r="L232" i="9"/>
  <c r="K232" i="9"/>
  <c r="J232" i="9"/>
  <c r="I232" i="9"/>
  <c r="A232" i="9"/>
  <c r="X231" i="9"/>
  <c r="V231" i="9"/>
  <c r="W231" i="9"/>
  <c r="U231" i="9"/>
  <c r="T231" i="9"/>
  <c r="R231" i="9"/>
  <c r="S231" i="9"/>
  <c r="Q231" i="9"/>
  <c r="N231" i="9"/>
  <c r="P231" i="9"/>
  <c r="O231" i="9"/>
  <c r="M231" i="9"/>
  <c r="L231" i="9"/>
  <c r="K231" i="9"/>
  <c r="J231" i="9"/>
  <c r="I231" i="9"/>
  <c r="A231" i="9"/>
  <c r="X230" i="9"/>
  <c r="V230" i="9"/>
  <c r="W230" i="9"/>
  <c r="U230" i="9"/>
  <c r="T230" i="9"/>
  <c r="R230" i="9"/>
  <c r="S230" i="9"/>
  <c r="Q230" i="9"/>
  <c r="N230" i="9"/>
  <c r="P230" i="9"/>
  <c r="O230" i="9"/>
  <c r="A230" i="9"/>
  <c r="X229" i="9"/>
  <c r="V229" i="9"/>
  <c r="W229" i="9"/>
  <c r="U229" i="9"/>
  <c r="T229" i="9"/>
  <c r="R229" i="9"/>
  <c r="S229" i="9"/>
  <c r="Q229" i="9"/>
  <c r="N229" i="9"/>
  <c r="P229" i="9"/>
  <c r="O229" i="9"/>
  <c r="M229" i="9"/>
  <c r="M226" i="9"/>
  <c r="M79" i="5"/>
  <c r="N79" i="5"/>
  <c r="O79" i="5"/>
  <c r="P79" i="5"/>
  <c r="Q79" i="5"/>
  <c r="K226" i="9"/>
  <c r="L226" i="9"/>
  <c r="L229" i="9"/>
  <c r="K229" i="9"/>
  <c r="G226" i="9"/>
  <c r="H226" i="9"/>
  <c r="G227" i="9"/>
  <c r="H227" i="9"/>
  <c r="G228" i="9"/>
  <c r="H228" i="9"/>
  <c r="G229" i="9"/>
  <c r="H229" i="9"/>
  <c r="I226" i="9"/>
  <c r="J226" i="9"/>
  <c r="J229" i="9"/>
  <c r="I229" i="9"/>
  <c r="A229" i="9"/>
  <c r="X228" i="9"/>
  <c r="V228" i="9"/>
  <c r="W228" i="9"/>
  <c r="U228" i="9"/>
  <c r="T228" i="9"/>
  <c r="R228" i="9"/>
  <c r="S228" i="9"/>
  <c r="Q228" i="9"/>
  <c r="N228" i="9"/>
  <c r="P228" i="9"/>
  <c r="O228" i="9"/>
  <c r="M228" i="9"/>
  <c r="L228" i="9"/>
  <c r="K228" i="9"/>
  <c r="J228" i="9"/>
  <c r="I228" i="9"/>
  <c r="A228" i="9"/>
  <c r="X227" i="9"/>
  <c r="V227" i="9"/>
  <c r="W227" i="9"/>
  <c r="U227" i="9"/>
  <c r="T227" i="9"/>
  <c r="R227" i="9"/>
  <c r="S227" i="9"/>
  <c r="Q227" i="9"/>
  <c r="N227" i="9"/>
  <c r="P227" i="9"/>
  <c r="O227" i="9"/>
  <c r="M227" i="9"/>
  <c r="L227" i="9"/>
  <c r="K227" i="9"/>
  <c r="J227" i="9"/>
  <c r="I227" i="9"/>
  <c r="A227" i="9"/>
  <c r="X226" i="9"/>
  <c r="V226" i="9"/>
  <c r="W226" i="9"/>
  <c r="U226" i="9"/>
  <c r="T226" i="9"/>
  <c r="R226" i="9"/>
  <c r="S226" i="9"/>
  <c r="Q226" i="9"/>
  <c r="N226" i="9"/>
  <c r="P226" i="9"/>
  <c r="O226" i="9"/>
  <c r="A226" i="9"/>
  <c r="X225" i="9"/>
  <c r="V225" i="9"/>
  <c r="W225" i="9"/>
  <c r="U225" i="9"/>
  <c r="T225" i="9"/>
  <c r="R225" i="9"/>
  <c r="S225" i="9"/>
  <c r="Q225" i="9"/>
  <c r="N225" i="9"/>
  <c r="P225" i="9"/>
  <c r="O225" i="9"/>
  <c r="M225" i="9"/>
  <c r="M222" i="9"/>
  <c r="M84" i="5"/>
  <c r="N84" i="5"/>
  <c r="O84" i="5"/>
  <c r="P84" i="5"/>
  <c r="Q84" i="5"/>
  <c r="K222" i="9"/>
  <c r="L222" i="9"/>
  <c r="L225" i="9"/>
  <c r="K225" i="9"/>
  <c r="G222" i="9"/>
  <c r="H222" i="9"/>
  <c r="G223" i="9"/>
  <c r="H223" i="9"/>
  <c r="G224" i="9"/>
  <c r="H224" i="9"/>
  <c r="G225" i="9"/>
  <c r="H225" i="9"/>
  <c r="I222" i="9"/>
  <c r="J222" i="9"/>
  <c r="J225" i="9"/>
  <c r="I225" i="9"/>
  <c r="A225" i="9"/>
  <c r="X224" i="9"/>
  <c r="V224" i="9"/>
  <c r="W224" i="9"/>
  <c r="U224" i="9"/>
  <c r="T224" i="9"/>
  <c r="R224" i="9"/>
  <c r="S224" i="9"/>
  <c r="Q224" i="9"/>
  <c r="N224" i="9"/>
  <c r="P224" i="9"/>
  <c r="O224" i="9"/>
  <c r="M224" i="9"/>
  <c r="L224" i="9"/>
  <c r="K224" i="9"/>
  <c r="J224" i="9"/>
  <c r="I224" i="9"/>
  <c r="A224" i="9"/>
  <c r="X223" i="9"/>
  <c r="V223" i="9"/>
  <c r="W223" i="9"/>
  <c r="U223" i="9"/>
  <c r="T223" i="9"/>
  <c r="R223" i="9"/>
  <c r="S223" i="9"/>
  <c r="Q223" i="9"/>
  <c r="N223" i="9"/>
  <c r="P223" i="9"/>
  <c r="O223" i="9"/>
  <c r="M223" i="9"/>
  <c r="L223" i="9"/>
  <c r="K223" i="9"/>
  <c r="J223" i="9"/>
  <c r="I223" i="9"/>
  <c r="A223" i="9"/>
  <c r="X222" i="9"/>
  <c r="V222" i="9"/>
  <c r="W222" i="9"/>
  <c r="U222" i="9"/>
  <c r="T222" i="9"/>
  <c r="R222" i="9"/>
  <c r="S222" i="9"/>
  <c r="Q222" i="9"/>
  <c r="N222" i="9"/>
  <c r="P222" i="9"/>
  <c r="O222" i="9"/>
  <c r="A222" i="9"/>
  <c r="X221" i="9"/>
  <c r="V221" i="9"/>
  <c r="W221" i="9"/>
  <c r="U221" i="9"/>
  <c r="T221" i="9"/>
  <c r="R221" i="9"/>
  <c r="S221" i="9"/>
  <c r="Q221" i="9"/>
  <c r="N221" i="9"/>
  <c r="P221" i="9"/>
  <c r="O221" i="9"/>
  <c r="M221" i="9"/>
  <c r="M218" i="9"/>
  <c r="M83" i="5"/>
  <c r="N83" i="5"/>
  <c r="O83" i="5"/>
  <c r="P83" i="5"/>
  <c r="Q83" i="5"/>
  <c r="K218" i="9"/>
  <c r="L218" i="9"/>
  <c r="L221" i="9"/>
  <c r="K221" i="9"/>
  <c r="G218" i="9"/>
  <c r="H218" i="9"/>
  <c r="G219" i="9"/>
  <c r="H219" i="9"/>
  <c r="G220" i="9"/>
  <c r="H220" i="9"/>
  <c r="G221" i="9"/>
  <c r="H221" i="9"/>
  <c r="I218" i="9"/>
  <c r="J218" i="9"/>
  <c r="J221" i="9"/>
  <c r="I221" i="9"/>
  <c r="A221" i="9"/>
  <c r="X220" i="9"/>
  <c r="V220" i="9"/>
  <c r="W220" i="9"/>
  <c r="U220" i="9"/>
  <c r="T220" i="9"/>
  <c r="R220" i="9"/>
  <c r="S220" i="9"/>
  <c r="Q220" i="9"/>
  <c r="N220" i="9"/>
  <c r="P220" i="9"/>
  <c r="O220" i="9"/>
  <c r="M220" i="9"/>
  <c r="L220" i="9"/>
  <c r="K220" i="9"/>
  <c r="J220" i="9"/>
  <c r="I220" i="9"/>
  <c r="A220" i="9"/>
  <c r="X219" i="9"/>
  <c r="V219" i="9"/>
  <c r="W219" i="9"/>
  <c r="U219" i="9"/>
  <c r="T219" i="9"/>
  <c r="R219" i="9"/>
  <c r="S219" i="9"/>
  <c r="Q219" i="9"/>
  <c r="N219" i="9"/>
  <c r="P219" i="9"/>
  <c r="O219" i="9"/>
  <c r="M219" i="9"/>
  <c r="L219" i="9"/>
  <c r="K219" i="9"/>
  <c r="J219" i="9"/>
  <c r="I219" i="9"/>
  <c r="A219" i="9"/>
  <c r="X218" i="9"/>
  <c r="V218" i="9"/>
  <c r="W218" i="9"/>
  <c r="U218" i="9"/>
  <c r="T218" i="9"/>
  <c r="R218" i="9"/>
  <c r="S218" i="9"/>
  <c r="Q218" i="9"/>
  <c r="N218" i="9"/>
  <c r="P218" i="9"/>
  <c r="O218" i="9"/>
  <c r="A218" i="9"/>
  <c r="X217" i="9"/>
  <c r="V217" i="9"/>
  <c r="W217" i="9"/>
  <c r="U217" i="9"/>
  <c r="T217" i="9"/>
  <c r="R217" i="9"/>
  <c r="S217" i="9"/>
  <c r="Q217" i="9"/>
  <c r="N217" i="9"/>
  <c r="P217" i="9"/>
  <c r="O217" i="9"/>
  <c r="M217" i="9"/>
  <c r="M214" i="9"/>
  <c r="M82" i="5"/>
  <c r="N82" i="5"/>
  <c r="O82" i="5"/>
  <c r="P82" i="5"/>
  <c r="Q82" i="5"/>
  <c r="K214" i="9"/>
  <c r="L214" i="9"/>
  <c r="L217" i="9"/>
  <c r="K217" i="9"/>
  <c r="G214" i="9"/>
  <c r="H214" i="9"/>
  <c r="G215" i="9"/>
  <c r="H215" i="9"/>
  <c r="G216" i="9"/>
  <c r="H216" i="9"/>
  <c r="G217" i="9"/>
  <c r="H217" i="9"/>
  <c r="I214" i="9"/>
  <c r="J214" i="9"/>
  <c r="J217" i="9"/>
  <c r="I217" i="9"/>
  <c r="A217" i="9"/>
  <c r="X216" i="9"/>
  <c r="V216" i="9"/>
  <c r="W216" i="9"/>
  <c r="U216" i="9"/>
  <c r="T216" i="9"/>
  <c r="R216" i="9"/>
  <c r="S216" i="9"/>
  <c r="Q216" i="9"/>
  <c r="N216" i="9"/>
  <c r="P216" i="9"/>
  <c r="O216" i="9"/>
  <c r="M216" i="9"/>
  <c r="L216" i="9"/>
  <c r="K216" i="9"/>
  <c r="J216" i="9"/>
  <c r="I216" i="9"/>
  <c r="A216" i="9"/>
  <c r="X215" i="9"/>
  <c r="V215" i="9"/>
  <c r="W215" i="9"/>
  <c r="U215" i="9"/>
  <c r="T215" i="9"/>
  <c r="R215" i="9"/>
  <c r="S215" i="9"/>
  <c r="Q215" i="9"/>
  <c r="N215" i="9"/>
  <c r="P215" i="9"/>
  <c r="O215" i="9"/>
  <c r="M215" i="9"/>
  <c r="L215" i="9"/>
  <c r="K215" i="9"/>
  <c r="J215" i="9"/>
  <c r="I215" i="9"/>
  <c r="A215" i="9"/>
  <c r="X214" i="9"/>
  <c r="V214" i="9"/>
  <c r="W214" i="9"/>
  <c r="U214" i="9"/>
  <c r="T214" i="9"/>
  <c r="R214" i="9"/>
  <c r="S214" i="9"/>
  <c r="Q214" i="9"/>
  <c r="N214" i="9"/>
  <c r="P214" i="9"/>
  <c r="O214" i="9"/>
  <c r="A214" i="9"/>
  <c r="X213" i="9"/>
  <c r="V213" i="9"/>
  <c r="W213" i="9"/>
  <c r="U213" i="9"/>
  <c r="T213" i="9"/>
  <c r="R213" i="9"/>
  <c r="S213" i="9"/>
  <c r="Q213" i="9"/>
  <c r="N213" i="9"/>
  <c r="P213" i="9"/>
  <c r="O213" i="9"/>
  <c r="M213" i="9"/>
  <c r="M210" i="9"/>
  <c r="M78" i="5"/>
  <c r="N78" i="5"/>
  <c r="O78" i="5"/>
  <c r="P78" i="5"/>
  <c r="Q78" i="5"/>
  <c r="K210" i="9"/>
  <c r="L210" i="9"/>
  <c r="L213" i="9"/>
  <c r="K213" i="9"/>
  <c r="G212" i="9"/>
  <c r="H212" i="9"/>
  <c r="G213" i="9"/>
  <c r="H213" i="9"/>
  <c r="I210" i="9"/>
  <c r="J210" i="9"/>
  <c r="J213" i="9"/>
  <c r="I213" i="9"/>
  <c r="A213" i="9"/>
  <c r="X212" i="9"/>
  <c r="V212" i="9"/>
  <c r="W212" i="9"/>
  <c r="U212" i="9"/>
  <c r="T212" i="9"/>
  <c r="R212" i="9"/>
  <c r="S212" i="9"/>
  <c r="Q212" i="9"/>
  <c r="N212" i="9"/>
  <c r="P212" i="9"/>
  <c r="O212" i="9"/>
  <c r="M212" i="9"/>
  <c r="L212" i="9"/>
  <c r="K212" i="9"/>
  <c r="J212" i="9"/>
  <c r="I212" i="9"/>
  <c r="A212" i="9"/>
  <c r="X211" i="9"/>
  <c r="V211" i="9"/>
  <c r="W211" i="9"/>
  <c r="U211" i="9"/>
  <c r="T211" i="9"/>
  <c r="R211" i="9"/>
  <c r="S211" i="9"/>
  <c r="Q211" i="9"/>
  <c r="N211" i="9"/>
  <c r="P211" i="9"/>
  <c r="O211" i="9"/>
  <c r="M211" i="9"/>
  <c r="L211" i="9"/>
  <c r="K211" i="9"/>
  <c r="J211" i="9"/>
  <c r="I211" i="9"/>
  <c r="A211" i="9"/>
  <c r="X210" i="9"/>
  <c r="V210" i="9"/>
  <c r="W210" i="9"/>
  <c r="U210" i="9"/>
  <c r="T210" i="9"/>
  <c r="R210" i="9"/>
  <c r="S210" i="9"/>
  <c r="Q210" i="9"/>
  <c r="N210" i="9"/>
  <c r="P210" i="9"/>
  <c r="O210" i="9"/>
  <c r="A210" i="9"/>
  <c r="X209" i="9"/>
  <c r="V209" i="9"/>
  <c r="W209" i="9"/>
  <c r="U209" i="9"/>
  <c r="T209" i="9"/>
  <c r="R209" i="9"/>
  <c r="S209" i="9"/>
  <c r="Q209" i="9"/>
  <c r="N209" i="9"/>
  <c r="P209" i="9"/>
  <c r="O209" i="9"/>
  <c r="M209" i="9"/>
  <c r="M206" i="9"/>
  <c r="M77" i="5"/>
  <c r="N77" i="5"/>
  <c r="O77" i="5"/>
  <c r="P77" i="5"/>
  <c r="Q77" i="5"/>
  <c r="K206" i="9"/>
  <c r="L206" i="9"/>
  <c r="L209" i="9"/>
  <c r="K209" i="9"/>
  <c r="G206" i="9"/>
  <c r="H206" i="9"/>
  <c r="G207" i="9"/>
  <c r="H207" i="9"/>
  <c r="G208" i="9"/>
  <c r="H208" i="9"/>
  <c r="G209" i="9"/>
  <c r="H209" i="9"/>
  <c r="I206" i="9"/>
  <c r="J206" i="9"/>
  <c r="J209" i="9"/>
  <c r="I209" i="9"/>
  <c r="A209" i="9"/>
  <c r="X208" i="9"/>
  <c r="V208" i="9"/>
  <c r="W208" i="9"/>
  <c r="U208" i="9"/>
  <c r="T208" i="9"/>
  <c r="R208" i="9"/>
  <c r="S208" i="9"/>
  <c r="Q208" i="9"/>
  <c r="N208" i="9"/>
  <c r="P208" i="9"/>
  <c r="O208" i="9"/>
  <c r="M208" i="9"/>
  <c r="L208" i="9"/>
  <c r="K208" i="9"/>
  <c r="J208" i="9"/>
  <c r="I208" i="9"/>
  <c r="A208" i="9"/>
  <c r="X207" i="9"/>
  <c r="V207" i="9"/>
  <c r="W207" i="9"/>
  <c r="U207" i="9"/>
  <c r="T207" i="9"/>
  <c r="R207" i="9"/>
  <c r="S207" i="9"/>
  <c r="Q207" i="9"/>
  <c r="N207" i="9"/>
  <c r="P207" i="9"/>
  <c r="O207" i="9"/>
  <c r="M207" i="9"/>
  <c r="L207" i="9"/>
  <c r="K207" i="9"/>
  <c r="J207" i="9"/>
  <c r="I207" i="9"/>
  <c r="A207" i="9"/>
  <c r="X206" i="9"/>
  <c r="V206" i="9"/>
  <c r="W206" i="9"/>
  <c r="U206" i="9"/>
  <c r="T206" i="9"/>
  <c r="R206" i="9"/>
  <c r="S206" i="9"/>
  <c r="Q206" i="9"/>
  <c r="N206" i="9"/>
  <c r="P206" i="9"/>
  <c r="O206" i="9"/>
  <c r="A206" i="9"/>
  <c r="X205" i="9"/>
  <c r="V205" i="9"/>
  <c r="W205" i="9"/>
  <c r="U205" i="9"/>
  <c r="T205" i="9"/>
  <c r="R205" i="9"/>
  <c r="S205" i="9"/>
  <c r="Q205" i="9"/>
  <c r="N205" i="9"/>
  <c r="P205" i="9"/>
  <c r="O205" i="9"/>
  <c r="M205" i="9"/>
  <c r="M202" i="9"/>
  <c r="M76" i="5"/>
  <c r="N76" i="5"/>
  <c r="O76" i="5"/>
  <c r="P76" i="5"/>
  <c r="Q76" i="5"/>
  <c r="K202" i="9"/>
  <c r="L202" i="9"/>
  <c r="L205" i="9"/>
  <c r="K205" i="9"/>
  <c r="G202" i="9"/>
  <c r="H202" i="9"/>
  <c r="G203" i="9"/>
  <c r="H203" i="9"/>
  <c r="G204" i="9"/>
  <c r="H204" i="9"/>
  <c r="G205" i="9"/>
  <c r="H205" i="9"/>
  <c r="I202" i="9"/>
  <c r="J202" i="9"/>
  <c r="J205" i="9"/>
  <c r="I205" i="9"/>
  <c r="A205" i="9"/>
  <c r="X204" i="9"/>
  <c r="V204" i="9"/>
  <c r="W204" i="9"/>
  <c r="U204" i="9"/>
  <c r="T204" i="9"/>
  <c r="R204" i="9"/>
  <c r="S204" i="9"/>
  <c r="Q204" i="9"/>
  <c r="N204" i="9"/>
  <c r="P204" i="9"/>
  <c r="O204" i="9"/>
  <c r="M204" i="9"/>
  <c r="L204" i="9"/>
  <c r="K204" i="9"/>
  <c r="J204" i="9"/>
  <c r="I204" i="9"/>
  <c r="A204" i="9"/>
  <c r="X203" i="9"/>
  <c r="V203" i="9"/>
  <c r="W203" i="9"/>
  <c r="U203" i="9"/>
  <c r="T203" i="9"/>
  <c r="R203" i="9"/>
  <c r="S203" i="9"/>
  <c r="Q203" i="9"/>
  <c r="N203" i="9"/>
  <c r="P203" i="9"/>
  <c r="O203" i="9"/>
  <c r="M203" i="9"/>
  <c r="L203" i="9"/>
  <c r="K203" i="9"/>
  <c r="J203" i="9"/>
  <c r="I203" i="9"/>
  <c r="A203" i="9"/>
  <c r="X202" i="9"/>
  <c r="V202" i="9"/>
  <c r="W202" i="9"/>
  <c r="U202" i="9"/>
  <c r="T202" i="9"/>
  <c r="R202" i="9"/>
  <c r="S202" i="9"/>
  <c r="Q202" i="9"/>
  <c r="N202" i="9"/>
  <c r="P202" i="9"/>
  <c r="O202" i="9"/>
  <c r="A202" i="9"/>
  <c r="X201" i="9"/>
  <c r="V201" i="9"/>
  <c r="W201" i="9"/>
  <c r="U201" i="9"/>
  <c r="T201" i="9"/>
  <c r="R201" i="9"/>
  <c r="S201" i="9"/>
  <c r="Q201" i="9"/>
  <c r="N201" i="9"/>
  <c r="P201" i="9"/>
  <c r="O201" i="9"/>
  <c r="M201" i="9"/>
  <c r="M198" i="9"/>
  <c r="M75" i="5"/>
  <c r="N75" i="5"/>
  <c r="O75" i="5"/>
  <c r="P75" i="5"/>
  <c r="Q75" i="5"/>
  <c r="K198" i="9"/>
  <c r="L198" i="9"/>
  <c r="L201" i="9"/>
  <c r="K201" i="9"/>
  <c r="G198" i="9"/>
  <c r="H198" i="9"/>
  <c r="G199" i="9"/>
  <c r="H199" i="9"/>
  <c r="G200" i="9"/>
  <c r="H200" i="9"/>
  <c r="G201" i="9"/>
  <c r="H201" i="9"/>
  <c r="I198" i="9"/>
  <c r="J198" i="9"/>
  <c r="J201" i="9"/>
  <c r="I201" i="9"/>
  <c r="A201" i="9"/>
  <c r="X200" i="9"/>
  <c r="V200" i="9"/>
  <c r="W200" i="9"/>
  <c r="U200" i="9"/>
  <c r="T200" i="9"/>
  <c r="R200" i="9"/>
  <c r="S200" i="9"/>
  <c r="Q200" i="9"/>
  <c r="N200" i="9"/>
  <c r="P200" i="9"/>
  <c r="O200" i="9"/>
  <c r="M200" i="9"/>
  <c r="L200" i="9"/>
  <c r="K200" i="9"/>
  <c r="J200" i="9"/>
  <c r="I200" i="9"/>
  <c r="A200" i="9"/>
  <c r="X199" i="9"/>
  <c r="V199" i="9"/>
  <c r="W199" i="9"/>
  <c r="U199" i="9"/>
  <c r="T199" i="9"/>
  <c r="R199" i="9"/>
  <c r="S199" i="9"/>
  <c r="Q199" i="9"/>
  <c r="N199" i="9"/>
  <c r="P199" i="9"/>
  <c r="O199" i="9"/>
  <c r="M199" i="9"/>
  <c r="L199" i="9"/>
  <c r="K199" i="9"/>
  <c r="J199" i="9"/>
  <c r="I199" i="9"/>
  <c r="A199" i="9"/>
  <c r="X198" i="9"/>
  <c r="V198" i="9"/>
  <c r="W198" i="9"/>
  <c r="U198" i="9"/>
  <c r="T198" i="9"/>
  <c r="R198" i="9"/>
  <c r="S198" i="9"/>
  <c r="Q198" i="9"/>
  <c r="N198" i="9"/>
  <c r="P198" i="9"/>
  <c r="O198" i="9"/>
  <c r="A198" i="9"/>
  <c r="X197" i="9"/>
  <c r="V197" i="9"/>
  <c r="W197" i="9"/>
  <c r="U197" i="9"/>
  <c r="T197" i="9"/>
  <c r="R197" i="9"/>
  <c r="S197" i="9"/>
  <c r="Q197" i="9"/>
  <c r="N197" i="9"/>
  <c r="P197" i="9"/>
  <c r="O197" i="9"/>
  <c r="M197" i="9"/>
  <c r="M194" i="9"/>
  <c r="M74" i="5"/>
  <c r="N74" i="5"/>
  <c r="O74" i="5"/>
  <c r="P74" i="5"/>
  <c r="Q74" i="5"/>
  <c r="K194" i="9"/>
  <c r="L194" i="9"/>
  <c r="L197" i="9"/>
  <c r="K197" i="9"/>
  <c r="G194" i="9"/>
  <c r="H194" i="9"/>
  <c r="G195" i="9"/>
  <c r="H195" i="9"/>
  <c r="G196" i="9"/>
  <c r="H196" i="9"/>
  <c r="G197" i="9"/>
  <c r="H197" i="9"/>
  <c r="I194" i="9"/>
  <c r="J194" i="9"/>
  <c r="J197" i="9"/>
  <c r="I197" i="9"/>
  <c r="A197" i="9"/>
  <c r="X196" i="9"/>
  <c r="V196" i="9"/>
  <c r="W196" i="9"/>
  <c r="U196" i="9"/>
  <c r="T196" i="9"/>
  <c r="R196" i="9"/>
  <c r="S196" i="9"/>
  <c r="Q196" i="9"/>
  <c r="N196" i="9"/>
  <c r="P196" i="9"/>
  <c r="O196" i="9"/>
  <c r="M196" i="9"/>
  <c r="L196" i="9"/>
  <c r="K196" i="9"/>
  <c r="J196" i="9"/>
  <c r="I196" i="9"/>
  <c r="A196" i="9"/>
  <c r="X195" i="9"/>
  <c r="V195" i="9"/>
  <c r="W195" i="9"/>
  <c r="U195" i="9"/>
  <c r="T195" i="9"/>
  <c r="R195" i="9"/>
  <c r="S195" i="9"/>
  <c r="Q195" i="9"/>
  <c r="N195" i="9"/>
  <c r="P195" i="9"/>
  <c r="O195" i="9"/>
  <c r="M195" i="9"/>
  <c r="L195" i="9"/>
  <c r="K195" i="9"/>
  <c r="J195" i="9"/>
  <c r="I195" i="9"/>
  <c r="A195" i="9"/>
  <c r="X194" i="9"/>
  <c r="V194" i="9"/>
  <c r="W194" i="9"/>
  <c r="U194" i="9"/>
  <c r="T194" i="9"/>
  <c r="R194" i="9"/>
  <c r="S194" i="9"/>
  <c r="Q194" i="9"/>
  <c r="N194" i="9"/>
  <c r="P194" i="9"/>
  <c r="O194" i="9"/>
  <c r="A194" i="9"/>
  <c r="X193" i="9"/>
  <c r="V193" i="9"/>
  <c r="W193" i="9"/>
  <c r="U193" i="9"/>
  <c r="T193" i="9"/>
  <c r="R193" i="9"/>
  <c r="S193" i="9"/>
  <c r="Q193" i="9"/>
  <c r="N193" i="9"/>
  <c r="P193" i="9"/>
  <c r="O193" i="9"/>
  <c r="M193" i="9"/>
  <c r="M190" i="9"/>
  <c r="M73" i="5"/>
  <c r="N73" i="5"/>
  <c r="O73" i="5"/>
  <c r="P73" i="5"/>
  <c r="Q73" i="5"/>
  <c r="K190" i="9"/>
  <c r="L190" i="9"/>
  <c r="L193" i="9"/>
  <c r="K193" i="9"/>
  <c r="G190" i="9"/>
  <c r="H190" i="9"/>
  <c r="G191" i="9"/>
  <c r="H191" i="9"/>
  <c r="G192" i="9"/>
  <c r="H192" i="9"/>
  <c r="G193" i="9"/>
  <c r="H193" i="9"/>
  <c r="I190" i="9"/>
  <c r="J190" i="9"/>
  <c r="J193" i="9"/>
  <c r="I193" i="9"/>
  <c r="A193" i="9"/>
  <c r="X192" i="9"/>
  <c r="V192" i="9"/>
  <c r="W192" i="9"/>
  <c r="U192" i="9"/>
  <c r="T192" i="9"/>
  <c r="R192" i="9"/>
  <c r="S192" i="9"/>
  <c r="Q192" i="9"/>
  <c r="N192" i="9"/>
  <c r="P192" i="9"/>
  <c r="O192" i="9"/>
  <c r="M192" i="9"/>
  <c r="L192" i="9"/>
  <c r="K192" i="9"/>
  <c r="J192" i="9"/>
  <c r="I192" i="9"/>
  <c r="A192" i="9"/>
  <c r="X191" i="9"/>
  <c r="V191" i="9"/>
  <c r="W191" i="9"/>
  <c r="U191" i="9"/>
  <c r="T191" i="9"/>
  <c r="R191" i="9"/>
  <c r="S191" i="9"/>
  <c r="Q191" i="9"/>
  <c r="N191" i="9"/>
  <c r="P191" i="9"/>
  <c r="O191" i="9"/>
  <c r="M191" i="9"/>
  <c r="L191" i="9"/>
  <c r="K191" i="9"/>
  <c r="J191" i="9"/>
  <c r="I191" i="9"/>
  <c r="A191" i="9"/>
  <c r="X190" i="9"/>
  <c r="V190" i="9"/>
  <c r="W190" i="9"/>
  <c r="U190" i="9"/>
  <c r="T190" i="9"/>
  <c r="R190" i="9"/>
  <c r="S190" i="9"/>
  <c r="Q190" i="9"/>
  <c r="N190" i="9"/>
  <c r="P190" i="9"/>
  <c r="O190" i="9"/>
  <c r="A190" i="9"/>
  <c r="X189" i="9"/>
  <c r="V189" i="9"/>
  <c r="W189" i="9"/>
  <c r="U189" i="9"/>
  <c r="T189" i="9"/>
  <c r="R189" i="9"/>
  <c r="S189" i="9"/>
  <c r="Q189" i="9"/>
  <c r="N189" i="9"/>
  <c r="P189" i="9"/>
  <c r="O189" i="9"/>
  <c r="M189" i="9"/>
  <c r="M186" i="9"/>
  <c r="M72" i="5"/>
  <c r="N72" i="5"/>
  <c r="O72" i="5"/>
  <c r="P72" i="5"/>
  <c r="Q72" i="5"/>
  <c r="K186" i="9"/>
  <c r="L186" i="9"/>
  <c r="L189" i="9"/>
  <c r="K189" i="9"/>
  <c r="G186" i="9"/>
  <c r="H186" i="9"/>
  <c r="G187" i="9"/>
  <c r="H187" i="9"/>
  <c r="G188" i="9"/>
  <c r="H188" i="9"/>
  <c r="G189" i="9"/>
  <c r="H189" i="9"/>
  <c r="I186" i="9"/>
  <c r="J186" i="9"/>
  <c r="J189" i="9"/>
  <c r="I189" i="9"/>
  <c r="A189" i="9"/>
  <c r="X188" i="9"/>
  <c r="V188" i="9"/>
  <c r="W188" i="9"/>
  <c r="U188" i="9"/>
  <c r="T188" i="9"/>
  <c r="R188" i="9"/>
  <c r="S188" i="9"/>
  <c r="Q188" i="9"/>
  <c r="N188" i="9"/>
  <c r="P188" i="9"/>
  <c r="O188" i="9"/>
  <c r="M188" i="9"/>
  <c r="L188" i="9"/>
  <c r="K188" i="9"/>
  <c r="J188" i="9"/>
  <c r="I188" i="9"/>
  <c r="A188" i="9"/>
  <c r="X187" i="9"/>
  <c r="V187" i="9"/>
  <c r="W187" i="9"/>
  <c r="U187" i="9"/>
  <c r="T187" i="9"/>
  <c r="R187" i="9"/>
  <c r="S187" i="9"/>
  <c r="Q187" i="9"/>
  <c r="N187" i="9"/>
  <c r="P187" i="9"/>
  <c r="O187" i="9"/>
  <c r="M187" i="9"/>
  <c r="L187" i="9"/>
  <c r="K187" i="9"/>
  <c r="J187" i="9"/>
  <c r="I187" i="9"/>
  <c r="A187" i="9"/>
  <c r="X186" i="9"/>
  <c r="V186" i="9"/>
  <c r="W186" i="9"/>
  <c r="U186" i="9"/>
  <c r="T186" i="9"/>
  <c r="R186" i="9"/>
  <c r="S186" i="9"/>
  <c r="Q186" i="9"/>
  <c r="N186" i="9"/>
  <c r="P186" i="9"/>
  <c r="O186" i="9"/>
  <c r="A186" i="9"/>
  <c r="X185" i="9"/>
  <c r="V185" i="9"/>
  <c r="W185" i="9"/>
  <c r="U185" i="9"/>
  <c r="T185" i="9"/>
  <c r="R185" i="9"/>
  <c r="S185" i="9"/>
  <c r="Q185" i="9"/>
  <c r="N185" i="9"/>
  <c r="P185" i="9"/>
  <c r="O185" i="9"/>
  <c r="M185" i="9"/>
  <c r="M182" i="9"/>
  <c r="M71" i="5"/>
  <c r="N71" i="5"/>
  <c r="O71" i="5"/>
  <c r="P71" i="5"/>
  <c r="Q71" i="5"/>
  <c r="K182" i="9"/>
  <c r="L182" i="9"/>
  <c r="L185" i="9"/>
  <c r="K185" i="9"/>
  <c r="G182" i="9"/>
  <c r="H182" i="9"/>
  <c r="G183" i="9"/>
  <c r="H183" i="9"/>
  <c r="G184" i="9"/>
  <c r="H184" i="9"/>
  <c r="G185" i="9"/>
  <c r="H185" i="9"/>
  <c r="I182" i="9"/>
  <c r="J182" i="9"/>
  <c r="J185" i="9"/>
  <c r="I185" i="9"/>
  <c r="A185" i="9"/>
  <c r="X184" i="9"/>
  <c r="V184" i="9"/>
  <c r="W184" i="9"/>
  <c r="U184" i="9"/>
  <c r="T184" i="9"/>
  <c r="R184" i="9"/>
  <c r="S184" i="9"/>
  <c r="Q184" i="9"/>
  <c r="N184" i="9"/>
  <c r="P184" i="9"/>
  <c r="O184" i="9"/>
  <c r="M184" i="9"/>
  <c r="L184" i="9"/>
  <c r="K184" i="9"/>
  <c r="J184" i="9"/>
  <c r="I184" i="9"/>
  <c r="A184" i="9"/>
  <c r="X183" i="9"/>
  <c r="V183" i="9"/>
  <c r="W183" i="9"/>
  <c r="U183" i="9"/>
  <c r="T183" i="9"/>
  <c r="R183" i="9"/>
  <c r="S183" i="9"/>
  <c r="Q183" i="9"/>
  <c r="N183" i="9"/>
  <c r="P183" i="9"/>
  <c r="O183" i="9"/>
  <c r="M183" i="9"/>
  <c r="L183" i="9"/>
  <c r="K183" i="9"/>
  <c r="J183" i="9"/>
  <c r="I183" i="9"/>
  <c r="A183" i="9"/>
  <c r="X182" i="9"/>
  <c r="V182" i="9"/>
  <c r="W182" i="9"/>
  <c r="U182" i="9"/>
  <c r="T182" i="9"/>
  <c r="R182" i="9"/>
  <c r="S182" i="9"/>
  <c r="Q182" i="9"/>
  <c r="N182" i="9"/>
  <c r="P182" i="9"/>
  <c r="O182" i="9"/>
  <c r="A182" i="9"/>
  <c r="X181" i="9"/>
  <c r="V181" i="9"/>
  <c r="W181" i="9"/>
  <c r="U181" i="9"/>
  <c r="T181" i="9"/>
  <c r="R181" i="9"/>
  <c r="S181" i="9"/>
  <c r="Q181" i="9"/>
  <c r="N181" i="9"/>
  <c r="P181" i="9"/>
  <c r="O181" i="9"/>
  <c r="M181" i="9"/>
  <c r="M178" i="9"/>
  <c r="M70" i="5"/>
  <c r="N70" i="5"/>
  <c r="O70" i="5"/>
  <c r="P70" i="5"/>
  <c r="Q70" i="5"/>
  <c r="K178" i="9"/>
  <c r="L178" i="9"/>
  <c r="L181" i="9"/>
  <c r="K181" i="9"/>
  <c r="G178" i="9"/>
  <c r="H178" i="9"/>
  <c r="G179" i="9"/>
  <c r="H179" i="9"/>
  <c r="G180" i="9"/>
  <c r="H180" i="9"/>
  <c r="G181" i="9"/>
  <c r="H181" i="9"/>
  <c r="I178" i="9"/>
  <c r="J178" i="9"/>
  <c r="J181" i="9"/>
  <c r="I181" i="9"/>
  <c r="A181" i="9"/>
  <c r="X180" i="9"/>
  <c r="V180" i="9"/>
  <c r="W180" i="9"/>
  <c r="U180" i="9"/>
  <c r="T180" i="9"/>
  <c r="R180" i="9"/>
  <c r="S180" i="9"/>
  <c r="Q180" i="9"/>
  <c r="N180" i="9"/>
  <c r="P180" i="9"/>
  <c r="O180" i="9"/>
  <c r="M180" i="9"/>
  <c r="L180" i="9"/>
  <c r="K180" i="9"/>
  <c r="J180" i="9"/>
  <c r="I180" i="9"/>
  <c r="A180" i="9"/>
  <c r="X179" i="9"/>
  <c r="V179" i="9"/>
  <c r="W179" i="9"/>
  <c r="U179" i="9"/>
  <c r="T179" i="9"/>
  <c r="R179" i="9"/>
  <c r="S179" i="9"/>
  <c r="Q179" i="9"/>
  <c r="N179" i="9"/>
  <c r="P179" i="9"/>
  <c r="O179" i="9"/>
  <c r="M179" i="9"/>
  <c r="L179" i="9"/>
  <c r="K179" i="9"/>
  <c r="J179" i="9"/>
  <c r="I179" i="9"/>
  <c r="A179" i="9"/>
  <c r="X178" i="9"/>
  <c r="V178" i="9"/>
  <c r="W178" i="9"/>
  <c r="U178" i="9"/>
  <c r="T178" i="9"/>
  <c r="R178" i="9"/>
  <c r="S178" i="9"/>
  <c r="Q178" i="9"/>
  <c r="N178" i="9"/>
  <c r="P178" i="9"/>
  <c r="O178" i="9"/>
  <c r="A178" i="9"/>
  <c r="X177" i="9"/>
  <c r="V177" i="9"/>
  <c r="W177" i="9"/>
  <c r="U177" i="9"/>
  <c r="T177" i="9"/>
  <c r="R177" i="9"/>
  <c r="S177" i="9"/>
  <c r="Q177" i="9"/>
  <c r="N177" i="9"/>
  <c r="P177" i="9"/>
  <c r="O177" i="9"/>
  <c r="M177" i="9"/>
  <c r="M174" i="9"/>
  <c r="M69" i="5"/>
  <c r="N69" i="5"/>
  <c r="O69" i="5"/>
  <c r="P69" i="5"/>
  <c r="Q69" i="5"/>
  <c r="K174" i="9"/>
  <c r="L174" i="9"/>
  <c r="L177" i="9"/>
  <c r="K177" i="9"/>
  <c r="G174" i="9"/>
  <c r="H174" i="9"/>
  <c r="G175" i="9"/>
  <c r="H175" i="9"/>
  <c r="G176" i="9"/>
  <c r="H176" i="9"/>
  <c r="G177" i="9"/>
  <c r="H177" i="9"/>
  <c r="I174" i="9"/>
  <c r="J174" i="9"/>
  <c r="J177" i="9"/>
  <c r="I177" i="9"/>
  <c r="A177" i="9"/>
  <c r="X176" i="9"/>
  <c r="V176" i="9"/>
  <c r="W176" i="9"/>
  <c r="U176" i="9"/>
  <c r="T176" i="9"/>
  <c r="R176" i="9"/>
  <c r="S176" i="9"/>
  <c r="Q176" i="9"/>
  <c r="N176" i="9"/>
  <c r="P176" i="9"/>
  <c r="O176" i="9"/>
  <c r="M176" i="9"/>
  <c r="L176" i="9"/>
  <c r="K176" i="9"/>
  <c r="J176" i="9"/>
  <c r="I176" i="9"/>
  <c r="A176" i="9"/>
  <c r="X175" i="9"/>
  <c r="V175" i="9"/>
  <c r="W175" i="9"/>
  <c r="U175" i="9"/>
  <c r="T175" i="9"/>
  <c r="R175" i="9"/>
  <c r="S175" i="9"/>
  <c r="Q175" i="9"/>
  <c r="N175" i="9"/>
  <c r="P175" i="9"/>
  <c r="O175" i="9"/>
  <c r="M175" i="9"/>
  <c r="L175" i="9"/>
  <c r="K175" i="9"/>
  <c r="J175" i="9"/>
  <c r="I175" i="9"/>
  <c r="A175" i="9"/>
  <c r="X174" i="9"/>
  <c r="V174" i="9"/>
  <c r="W174" i="9"/>
  <c r="U174" i="9"/>
  <c r="T174" i="9"/>
  <c r="R174" i="9"/>
  <c r="S174" i="9"/>
  <c r="Q174" i="9"/>
  <c r="N174" i="9"/>
  <c r="P174" i="9"/>
  <c r="O174" i="9"/>
  <c r="A174" i="9"/>
  <c r="X173" i="9"/>
  <c r="V173" i="9"/>
  <c r="W173" i="9"/>
  <c r="U173" i="9"/>
  <c r="T173" i="9"/>
  <c r="R173" i="9"/>
  <c r="S173" i="9"/>
  <c r="Q173" i="9"/>
  <c r="N173" i="9"/>
  <c r="P173" i="9"/>
  <c r="O173" i="9"/>
  <c r="M173" i="9"/>
  <c r="M170" i="9"/>
  <c r="M68" i="5"/>
  <c r="N68" i="5"/>
  <c r="O68" i="5"/>
  <c r="P68" i="5"/>
  <c r="Q68" i="5"/>
  <c r="K170" i="9"/>
  <c r="L170" i="9"/>
  <c r="L173" i="9"/>
  <c r="K173" i="9"/>
  <c r="G170" i="9"/>
  <c r="H170" i="9"/>
  <c r="G171" i="9"/>
  <c r="H171" i="9"/>
  <c r="G172" i="9"/>
  <c r="H172" i="9"/>
  <c r="G173" i="9"/>
  <c r="H173" i="9"/>
  <c r="I170" i="9"/>
  <c r="J170" i="9"/>
  <c r="J173" i="9"/>
  <c r="I173" i="9"/>
  <c r="A173" i="9"/>
  <c r="X172" i="9"/>
  <c r="V172" i="9"/>
  <c r="W172" i="9"/>
  <c r="U172" i="9"/>
  <c r="T172" i="9"/>
  <c r="R172" i="9"/>
  <c r="S172" i="9"/>
  <c r="Q172" i="9"/>
  <c r="N172" i="9"/>
  <c r="P172" i="9"/>
  <c r="O172" i="9"/>
  <c r="M172" i="9"/>
  <c r="L172" i="9"/>
  <c r="K172" i="9"/>
  <c r="J172" i="9"/>
  <c r="I172" i="9"/>
  <c r="A172" i="9"/>
  <c r="X171" i="9"/>
  <c r="V171" i="9"/>
  <c r="W171" i="9"/>
  <c r="U171" i="9"/>
  <c r="T171" i="9"/>
  <c r="R171" i="9"/>
  <c r="S171" i="9"/>
  <c r="Q171" i="9"/>
  <c r="N171" i="9"/>
  <c r="P171" i="9"/>
  <c r="O171" i="9"/>
  <c r="M171" i="9"/>
  <c r="L171" i="9"/>
  <c r="K171" i="9"/>
  <c r="J171" i="9"/>
  <c r="I171" i="9"/>
  <c r="A171" i="9"/>
  <c r="X170" i="9"/>
  <c r="V170" i="9"/>
  <c r="W170" i="9"/>
  <c r="U170" i="9"/>
  <c r="T170" i="9"/>
  <c r="R170" i="9"/>
  <c r="S170" i="9"/>
  <c r="Q170" i="9"/>
  <c r="N170" i="9"/>
  <c r="P170" i="9"/>
  <c r="O170" i="9"/>
  <c r="A170" i="9"/>
  <c r="X169" i="9"/>
  <c r="V169" i="9"/>
  <c r="W169" i="9"/>
  <c r="U169" i="9"/>
  <c r="T169" i="9"/>
  <c r="R169" i="9"/>
  <c r="S169" i="9"/>
  <c r="Q169" i="9"/>
  <c r="N169" i="9"/>
  <c r="P169" i="9"/>
  <c r="O169" i="9"/>
  <c r="M169" i="9"/>
  <c r="M166" i="9"/>
  <c r="M67" i="5"/>
  <c r="N67" i="5"/>
  <c r="O67" i="5"/>
  <c r="P67" i="5"/>
  <c r="Q67" i="5"/>
  <c r="K166" i="9"/>
  <c r="L166" i="9"/>
  <c r="L169" i="9"/>
  <c r="K169" i="9"/>
  <c r="G166" i="9"/>
  <c r="H166" i="9"/>
  <c r="G167" i="9"/>
  <c r="H167" i="9"/>
  <c r="G168" i="9"/>
  <c r="H168" i="9"/>
  <c r="G169" i="9"/>
  <c r="H169" i="9"/>
  <c r="I166" i="9"/>
  <c r="J166" i="9"/>
  <c r="J169" i="9"/>
  <c r="I169" i="9"/>
  <c r="A169" i="9"/>
  <c r="X168" i="9"/>
  <c r="V168" i="9"/>
  <c r="W168" i="9"/>
  <c r="U168" i="9"/>
  <c r="T168" i="9"/>
  <c r="R168" i="9"/>
  <c r="S168" i="9"/>
  <c r="Q168" i="9"/>
  <c r="N168" i="9"/>
  <c r="P168" i="9"/>
  <c r="O168" i="9"/>
  <c r="M168" i="9"/>
  <c r="L168" i="9"/>
  <c r="K168" i="9"/>
  <c r="J168" i="9"/>
  <c r="I168" i="9"/>
  <c r="A168" i="9"/>
  <c r="X167" i="9"/>
  <c r="V167" i="9"/>
  <c r="W167" i="9"/>
  <c r="U167" i="9"/>
  <c r="T167" i="9"/>
  <c r="R167" i="9"/>
  <c r="S167" i="9"/>
  <c r="Q167" i="9"/>
  <c r="N167" i="9"/>
  <c r="P167" i="9"/>
  <c r="O167" i="9"/>
  <c r="M167" i="9"/>
  <c r="L167" i="9"/>
  <c r="K167" i="9"/>
  <c r="J167" i="9"/>
  <c r="I167" i="9"/>
  <c r="A167" i="9"/>
  <c r="X166" i="9"/>
  <c r="V166" i="9"/>
  <c r="W166" i="9"/>
  <c r="U166" i="9"/>
  <c r="T166" i="9"/>
  <c r="R166" i="9"/>
  <c r="S166" i="9"/>
  <c r="Q166" i="9"/>
  <c r="N166" i="9"/>
  <c r="P166" i="9"/>
  <c r="O166" i="9"/>
  <c r="A166" i="9"/>
  <c r="X165" i="9"/>
  <c r="V165" i="9"/>
  <c r="W165" i="9"/>
  <c r="U165" i="9"/>
  <c r="T165" i="9"/>
  <c r="R165" i="9"/>
  <c r="S165" i="9"/>
  <c r="Q165" i="9"/>
  <c r="N165" i="9"/>
  <c r="P165" i="9"/>
  <c r="O165" i="9"/>
  <c r="M165" i="9"/>
  <c r="M162" i="9"/>
  <c r="M66" i="5"/>
  <c r="N66" i="5"/>
  <c r="O66" i="5"/>
  <c r="P66" i="5"/>
  <c r="Q66" i="5"/>
  <c r="K162" i="9"/>
  <c r="L162" i="9"/>
  <c r="L165" i="9"/>
  <c r="K165" i="9"/>
  <c r="G162" i="9"/>
  <c r="H162" i="9"/>
  <c r="G163" i="9"/>
  <c r="H163" i="9"/>
  <c r="G164" i="9"/>
  <c r="H164" i="9"/>
  <c r="G165" i="9"/>
  <c r="H165" i="9"/>
  <c r="I162" i="9"/>
  <c r="J162" i="9"/>
  <c r="J165" i="9"/>
  <c r="I165" i="9"/>
  <c r="A165" i="9"/>
  <c r="X164" i="9"/>
  <c r="V164" i="9"/>
  <c r="W164" i="9"/>
  <c r="U164" i="9"/>
  <c r="T164" i="9"/>
  <c r="R164" i="9"/>
  <c r="S164" i="9"/>
  <c r="Q164" i="9"/>
  <c r="N164" i="9"/>
  <c r="P164" i="9"/>
  <c r="O164" i="9"/>
  <c r="M164" i="9"/>
  <c r="L164" i="9"/>
  <c r="K164" i="9"/>
  <c r="J164" i="9"/>
  <c r="I164" i="9"/>
  <c r="A164" i="9"/>
  <c r="X163" i="9"/>
  <c r="V163" i="9"/>
  <c r="W163" i="9"/>
  <c r="U163" i="9"/>
  <c r="T163" i="9"/>
  <c r="R163" i="9"/>
  <c r="S163" i="9"/>
  <c r="Q163" i="9"/>
  <c r="N163" i="9"/>
  <c r="P163" i="9"/>
  <c r="O163" i="9"/>
  <c r="M163" i="9"/>
  <c r="L163" i="9"/>
  <c r="K163" i="9"/>
  <c r="J163" i="9"/>
  <c r="I163" i="9"/>
  <c r="A163" i="9"/>
  <c r="X162" i="9"/>
  <c r="V162" i="9"/>
  <c r="W162" i="9"/>
  <c r="U162" i="9"/>
  <c r="T162" i="9"/>
  <c r="R162" i="9"/>
  <c r="S162" i="9"/>
  <c r="Q162" i="9"/>
  <c r="N162" i="9"/>
  <c r="P162" i="9"/>
  <c r="O162" i="9"/>
  <c r="A162" i="9"/>
  <c r="X161" i="9"/>
  <c r="V161" i="9"/>
  <c r="W161" i="9"/>
  <c r="U161" i="9"/>
  <c r="T161" i="9"/>
  <c r="R161" i="9"/>
  <c r="S161" i="9"/>
  <c r="Q161" i="9"/>
  <c r="N161" i="9"/>
  <c r="P161" i="9"/>
  <c r="O161" i="9"/>
  <c r="M161" i="9"/>
  <c r="M158" i="9"/>
  <c r="M56" i="5"/>
  <c r="N56" i="5"/>
  <c r="O56" i="5"/>
  <c r="P56" i="5"/>
  <c r="Q56" i="5"/>
  <c r="K158" i="9"/>
  <c r="L158" i="9"/>
  <c r="L161" i="9"/>
  <c r="K161" i="9"/>
  <c r="G158" i="9"/>
  <c r="H158" i="9"/>
  <c r="G159" i="9"/>
  <c r="H159" i="9"/>
  <c r="G160" i="9"/>
  <c r="H160" i="9"/>
  <c r="G161" i="9"/>
  <c r="H161" i="9"/>
  <c r="I158" i="9"/>
  <c r="J158" i="9"/>
  <c r="J161" i="9"/>
  <c r="I161" i="9"/>
  <c r="A161" i="9"/>
  <c r="X160" i="9"/>
  <c r="V160" i="9"/>
  <c r="W160" i="9"/>
  <c r="U160" i="9"/>
  <c r="T160" i="9"/>
  <c r="R160" i="9"/>
  <c r="S160" i="9"/>
  <c r="Q160" i="9"/>
  <c r="N160" i="9"/>
  <c r="P160" i="9"/>
  <c r="O160" i="9"/>
  <c r="M160" i="9"/>
  <c r="L160" i="9"/>
  <c r="K160" i="9"/>
  <c r="J160" i="9"/>
  <c r="I160" i="9"/>
  <c r="A160" i="9"/>
  <c r="X159" i="9"/>
  <c r="V159" i="9"/>
  <c r="W159" i="9"/>
  <c r="U159" i="9"/>
  <c r="T159" i="9"/>
  <c r="R159" i="9"/>
  <c r="S159" i="9"/>
  <c r="Q159" i="9"/>
  <c r="N159" i="9"/>
  <c r="P159" i="9"/>
  <c r="O159" i="9"/>
  <c r="M159" i="9"/>
  <c r="L159" i="9"/>
  <c r="K159" i="9"/>
  <c r="J159" i="9"/>
  <c r="I159" i="9"/>
  <c r="A159" i="9"/>
  <c r="X158" i="9"/>
  <c r="V158" i="9"/>
  <c r="W158" i="9"/>
  <c r="U158" i="9"/>
  <c r="T158" i="9"/>
  <c r="R158" i="9"/>
  <c r="S158" i="9"/>
  <c r="Q158" i="9"/>
  <c r="N158" i="9"/>
  <c r="P158" i="9"/>
  <c r="O158" i="9"/>
  <c r="A158" i="9"/>
  <c r="X157" i="9"/>
  <c r="V157" i="9"/>
  <c r="W157" i="9"/>
  <c r="U157" i="9"/>
  <c r="T157" i="9"/>
  <c r="R157" i="9"/>
  <c r="S157" i="9"/>
  <c r="Q157" i="9"/>
  <c r="N157" i="9"/>
  <c r="P157" i="9"/>
  <c r="O157" i="9"/>
  <c r="M157" i="9"/>
  <c r="M154" i="9"/>
  <c r="M49" i="5"/>
  <c r="N49" i="5"/>
  <c r="O49" i="5"/>
  <c r="P49" i="5"/>
  <c r="Q49" i="5"/>
  <c r="K154" i="9"/>
  <c r="L154" i="9"/>
  <c r="L157" i="9"/>
  <c r="K157" i="9"/>
  <c r="G154" i="9"/>
  <c r="H154" i="9"/>
  <c r="G155" i="9"/>
  <c r="H155" i="9"/>
  <c r="G156" i="9"/>
  <c r="H156" i="9"/>
  <c r="G157" i="9"/>
  <c r="H157" i="9"/>
  <c r="I154" i="9"/>
  <c r="J154" i="9"/>
  <c r="J157" i="9"/>
  <c r="I157" i="9"/>
  <c r="A157" i="9"/>
  <c r="X156" i="9"/>
  <c r="V156" i="9"/>
  <c r="W156" i="9"/>
  <c r="U156" i="9"/>
  <c r="T156" i="9"/>
  <c r="R156" i="9"/>
  <c r="S156" i="9"/>
  <c r="Q156" i="9"/>
  <c r="N156" i="9"/>
  <c r="P156" i="9"/>
  <c r="O156" i="9"/>
  <c r="M156" i="9"/>
  <c r="L156" i="9"/>
  <c r="K156" i="9"/>
  <c r="J156" i="9"/>
  <c r="I156" i="9"/>
  <c r="A156" i="9"/>
  <c r="X155" i="9"/>
  <c r="V155" i="9"/>
  <c r="W155" i="9"/>
  <c r="U155" i="9"/>
  <c r="T155" i="9"/>
  <c r="R155" i="9"/>
  <c r="S155" i="9"/>
  <c r="Q155" i="9"/>
  <c r="N155" i="9"/>
  <c r="P155" i="9"/>
  <c r="O155" i="9"/>
  <c r="M155" i="9"/>
  <c r="L155" i="9"/>
  <c r="K155" i="9"/>
  <c r="J155" i="9"/>
  <c r="I155" i="9"/>
  <c r="A155" i="9"/>
  <c r="X154" i="9"/>
  <c r="V154" i="9"/>
  <c r="W154" i="9"/>
  <c r="U154" i="9"/>
  <c r="T154" i="9"/>
  <c r="R154" i="9"/>
  <c r="S154" i="9"/>
  <c r="Q154" i="9"/>
  <c r="N154" i="9"/>
  <c r="P154" i="9"/>
  <c r="O154" i="9"/>
  <c r="A154" i="9"/>
  <c r="X153" i="9"/>
  <c r="V153" i="9"/>
  <c r="W153" i="9"/>
  <c r="U153" i="9"/>
  <c r="T153" i="9"/>
  <c r="R153" i="9"/>
  <c r="S153" i="9"/>
  <c r="Q153" i="9"/>
  <c r="N153" i="9"/>
  <c r="P153" i="9"/>
  <c r="O153" i="9"/>
  <c r="M153" i="9"/>
  <c r="M150" i="9"/>
  <c r="P48" i="5"/>
  <c r="Q48" i="5"/>
  <c r="K150" i="9"/>
  <c r="L150" i="9"/>
  <c r="L153" i="9"/>
  <c r="K153" i="9"/>
  <c r="G150" i="9"/>
  <c r="H150" i="9"/>
  <c r="G151" i="9"/>
  <c r="H151" i="9"/>
  <c r="G152" i="9"/>
  <c r="H152" i="9"/>
  <c r="G153" i="9"/>
  <c r="H153" i="9"/>
  <c r="I150" i="9"/>
  <c r="J150" i="9"/>
  <c r="J153" i="9"/>
  <c r="I153" i="9"/>
  <c r="A153" i="9"/>
  <c r="X152" i="9"/>
  <c r="V152" i="9"/>
  <c r="W152" i="9"/>
  <c r="U152" i="9"/>
  <c r="T152" i="9"/>
  <c r="R152" i="9"/>
  <c r="S152" i="9"/>
  <c r="Q152" i="9"/>
  <c r="N152" i="9"/>
  <c r="P152" i="9"/>
  <c r="O152" i="9"/>
  <c r="M152" i="9"/>
  <c r="L152" i="9"/>
  <c r="K152" i="9"/>
  <c r="J152" i="9"/>
  <c r="I152" i="9"/>
  <c r="A152" i="9"/>
  <c r="X151" i="9"/>
  <c r="V151" i="9"/>
  <c r="W151" i="9"/>
  <c r="U151" i="9"/>
  <c r="T151" i="9"/>
  <c r="R151" i="9"/>
  <c r="S151" i="9"/>
  <c r="Q151" i="9"/>
  <c r="N151" i="9"/>
  <c r="P151" i="9"/>
  <c r="O151" i="9"/>
  <c r="M151" i="9"/>
  <c r="L151" i="9"/>
  <c r="K151" i="9"/>
  <c r="J151" i="9"/>
  <c r="I151" i="9"/>
  <c r="A151" i="9"/>
  <c r="X150" i="9"/>
  <c r="V150" i="9"/>
  <c r="W150" i="9"/>
  <c r="U150" i="9"/>
  <c r="T150" i="9"/>
  <c r="R150" i="9"/>
  <c r="S150" i="9"/>
  <c r="Q150" i="9"/>
  <c r="N150" i="9"/>
  <c r="P150" i="9"/>
  <c r="O150" i="9"/>
  <c r="A150" i="9"/>
  <c r="X149" i="9"/>
  <c r="V149" i="9"/>
  <c r="W149" i="9"/>
  <c r="U149" i="9"/>
  <c r="T149" i="9"/>
  <c r="R149" i="9"/>
  <c r="S149" i="9"/>
  <c r="Q149" i="9"/>
  <c r="N149" i="9"/>
  <c r="P149" i="9"/>
  <c r="O149" i="9"/>
  <c r="M149" i="9"/>
  <c r="M146" i="9"/>
  <c r="M47" i="5"/>
  <c r="N47" i="5"/>
  <c r="O47" i="5"/>
  <c r="P47" i="5"/>
  <c r="Q47" i="5"/>
  <c r="K146" i="9"/>
  <c r="L146" i="9"/>
  <c r="L149" i="9"/>
  <c r="K149" i="9"/>
  <c r="G146" i="9"/>
  <c r="H146" i="9"/>
  <c r="G147" i="9"/>
  <c r="H147" i="9"/>
  <c r="G148" i="9"/>
  <c r="H148" i="9"/>
  <c r="G149" i="9"/>
  <c r="H149" i="9"/>
  <c r="I146" i="9"/>
  <c r="J146" i="9"/>
  <c r="J149" i="9"/>
  <c r="I149" i="9"/>
  <c r="A149" i="9"/>
  <c r="X148" i="9"/>
  <c r="V148" i="9"/>
  <c r="W148" i="9"/>
  <c r="U148" i="9"/>
  <c r="T148" i="9"/>
  <c r="R148" i="9"/>
  <c r="S148" i="9"/>
  <c r="Q148" i="9"/>
  <c r="N148" i="9"/>
  <c r="P148" i="9"/>
  <c r="O148" i="9"/>
  <c r="M148" i="9"/>
  <c r="L148" i="9"/>
  <c r="K148" i="9"/>
  <c r="J148" i="9"/>
  <c r="I148" i="9"/>
  <c r="A148" i="9"/>
  <c r="X147" i="9"/>
  <c r="V147" i="9"/>
  <c r="W147" i="9"/>
  <c r="U147" i="9"/>
  <c r="T147" i="9"/>
  <c r="R147" i="9"/>
  <c r="S147" i="9"/>
  <c r="Q147" i="9"/>
  <c r="N147" i="9"/>
  <c r="P147" i="9"/>
  <c r="O147" i="9"/>
  <c r="M147" i="9"/>
  <c r="L147" i="9"/>
  <c r="K147" i="9"/>
  <c r="J147" i="9"/>
  <c r="I147" i="9"/>
  <c r="A147" i="9"/>
  <c r="X146" i="9"/>
  <c r="V146" i="9"/>
  <c r="W146" i="9"/>
  <c r="U146" i="9"/>
  <c r="T146" i="9"/>
  <c r="R146" i="9"/>
  <c r="S146" i="9"/>
  <c r="Q146" i="9"/>
  <c r="N146" i="9"/>
  <c r="P146" i="9"/>
  <c r="O146" i="9"/>
  <c r="A146" i="9"/>
  <c r="X145" i="9"/>
  <c r="V145" i="9"/>
  <c r="W145" i="9"/>
  <c r="U145" i="9"/>
  <c r="T145" i="9"/>
  <c r="R145" i="9"/>
  <c r="S145" i="9"/>
  <c r="Q145" i="9"/>
  <c r="N145" i="9"/>
  <c r="P145" i="9"/>
  <c r="O145" i="9"/>
  <c r="M145" i="9"/>
  <c r="M142" i="9"/>
  <c r="P46" i="5"/>
  <c r="Q46" i="5"/>
  <c r="K142" i="9"/>
  <c r="L142" i="9"/>
  <c r="L145" i="9"/>
  <c r="K145" i="9"/>
  <c r="G142" i="9"/>
  <c r="H142" i="9"/>
  <c r="G143" i="9"/>
  <c r="H143" i="9"/>
  <c r="G144" i="9"/>
  <c r="H144" i="9"/>
  <c r="G145" i="9"/>
  <c r="H145" i="9"/>
  <c r="I142" i="9"/>
  <c r="J142" i="9"/>
  <c r="J145" i="9"/>
  <c r="I145" i="9"/>
  <c r="A145" i="9"/>
  <c r="X144" i="9"/>
  <c r="V144" i="9"/>
  <c r="W144" i="9"/>
  <c r="U144" i="9"/>
  <c r="T144" i="9"/>
  <c r="R144" i="9"/>
  <c r="S144" i="9"/>
  <c r="Q144" i="9"/>
  <c r="N144" i="9"/>
  <c r="P144" i="9"/>
  <c r="O144" i="9"/>
  <c r="M144" i="9"/>
  <c r="L144" i="9"/>
  <c r="K144" i="9"/>
  <c r="J144" i="9"/>
  <c r="I144" i="9"/>
  <c r="A144" i="9"/>
  <c r="X143" i="9"/>
  <c r="V143" i="9"/>
  <c r="W143" i="9"/>
  <c r="U143" i="9"/>
  <c r="T143" i="9"/>
  <c r="R143" i="9"/>
  <c r="S143" i="9"/>
  <c r="Q143" i="9"/>
  <c r="N143" i="9"/>
  <c r="P143" i="9"/>
  <c r="O143" i="9"/>
  <c r="M143" i="9"/>
  <c r="L143" i="9"/>
  <c r="K143" i="9"/>
  <c r="J143" i="9"/>
  <c r="I143" i="9"/>
  <c r="A143" i="9"/>
  <c r="X142" i="9"/>
  <c r="V142" i="9"/>
  <c r="W142" i="9"/>
  <c r="U142" i="9"/>
  <c r="T142" i="9"/>
  <c r="R142" i="9"/>
  <c r="S142" i="9"/>
  <c r="Q142" i="9"/>
  <c r="N142" i="9"/>
  <c r="P142" i="9"/>
  <c r="O142" i="9"/>
  <c r="A142" i="9"/>
  <c r="X141" i="9"/>
  <c r="V141" i="9"/>
  <c r="W141" i="9"/>
  <c r="U141" i="9"/>
  <c r="T141" i="9"/>
  <c r="R141" i="9"/>
  <c r="S141" i="9"/>
  <c r="Q141" i="9"/>
  <c r="N141" i="9"/>
  <c r="P141" i="9"/>
  <c r="O141" i="9"/>
  <c r="M141" i="9"/>
  <c r="M138" i="9"/>
  <c r="M45" i="5"/>
  <c r="N45" i="5"/>
  <c r="O45" i="5"/>
  <c r="P45" i="5"/>
  <c r="Q45" i="5"/>
  <c r="K138" i="9"/>
  <c r="L138" i="9"/>
  <c r="L141" i="9"/>
  <c r="K141" i="9"/>
  <c r="G138" i="9"/>
  <c r="H138" i="9"/>
  <c r="G139" i="9"/>
  <c r="H139" i="9"/>
  <c r="G140" i="9"/>
  <c r="H140" i="9"/>
  <c r="G141" i="9"/>
  <c r="H141" i="9"/>
  <c r="I138" i="9"/>
  <c r="J138" i="9"/>
  <c r="J141" i="9"/>
  <c r="I141" i="9"/>
  <c r="A141" i="9"/>
  <c r="X140" i="9"/>
  <c r="V140" i="9"/>
  <c r="W140" i="9"/>
  <c r="U140" i="9"/>
  <c r="T140" i="9"/>
  <c r="R140" i="9"/>
  <c r="S140" i="9"/>
  <c r="Q140" i="9"/>
  <c r="N140" i="9"/>
  <c r="P140" i="9"/>
  <c r="O140" i="9"/>
  <c r="M140" i="9"/>
  <c r="L140" i="9"/>
  <c r="K140" i="9"/>
  <c r="J140" i="9"/>
  <c r="I140" i="9"/>
  <c r="A140" i="9"/>
  <c r="X139" i="9"/>
  <c r="V139" i="9"/>
  <c r="W139" i="9"/>
  <c r="U139" i="9"/>
  <c r="T139" i="9"/>
  <c r="R139" i="9"/>
  <c r="S139" i="9"/>
  <c r="Q139" i="9"/>
  <c r="N139" i="9"/>
  <c r="P139" i="9"/>
  <c r="O139" i="9"/>
  <c r="M139" i="9"/>
  <c r="L139" i="9"/>
  <c r="K139" i="9"/>
  <c r="J139" i="9"/>
  <c r="I139" i="9"/>
  <c r="A139" i="9"/>
  <c r="X138" i="9"/>
  <c r="V138" i="9"/>
  <c r="W138" i="9"/>
  <c r="U138" i="9"/>
  <c r="T138" i="9"/>
  <c r="R138" i="9"/>
  <c r="S138" i="9"/>
  <c r="Q138" i="9"/>
  <c r="N138" i="9"/>
  <c r="P138" i="9"/>
  <c r="O138" i="9"/>
  <c r="A138" i="9"/>
  <c r="X137" i="9"/>
  <c r="V137" i="9"/>
  <c r="W137" i="9"/>
  <c r="U137" i="9"/>
  <c r="T137" i="9"/>
  <c r="R137" i="9"/>
  <c r="S137" i="9"/>
  <c r="Q137" i="9"/>
  <c r="N137" i="9"/>
  <c r="P137" i="9"/>
  <c r="O137" i="9"/>
  <c r="M137" i="9"/>
  <c r="M134" i="9"/>
  <c r="P44" i="5"/>
  <c r="Q44" i="5"/>
  <c r="K134" i="9"/>
  <c r="L134" i="9"/>
  <c r="L137" i="9"/>
  <c r="K137" i="9"/>
  <c r="G134" i="9"/>
  <c r="H134" i="9"/>
  <c r="G135" i="9"/>
  <c r="H135" i="9"/>
  <c r="G136" i="9"/>
  <c r="H136" i="9"/>
  <c r="G137" i="9"/>
  <c r="H137" i="9"/>
  <c r="I134" i="9"/>
  <c r="J134" i="9"/>
  <c r="J137" i="9"/>
  <c r="I137" i="9"/>
  <c r="A137" i="9"/>
  <c r="X136" i="9"/>
  <c r="V136" i="9"/>
  <c r="W136" i="9"/>
  <c r="U136" i="9"/>
  <c r="T136" i="9"/>
  <c r="R136" i="9"/>
  <c r="S136" i="9"/>
  <c r="Q136" i="9"/>
  <c r="N136" i="9"/>
  <c r="P136" i="9"/>
  <c r="O136" i="9"/>
  <c r="M136" i="9"/>
  <c r="L136" i="9"/>
  <c r="K136" i="9"/>
  <c r="J136" i="9"/>
  <c r="I136" i="9"/>
  <c r="A136" i="9"/>
  <c r="X135" i="9"/>
  <c r="V135" i="9"/>
  <c r="W135" i="9"/>
  <c r="U135" i="9"/>
  <c r="T135" i="9"/>
  <c r="R135" i="9"/>
  <c r="S135" i="9"/>
  <c r="Q135" i="9"/>
  <c r="N135" i="9"/>
  <c r="P135" i="9"/>
  <c r="O135" i="9"/>
  <c r="M135" i="9"/>
  <c r="L135" i="9"/>
  <c r="K135" i="9"/>
  <c r="J135" i="9"/>
  <c r="I135" i="9"/>
  <c r="A135" i="9"/>
  <c r="X134" i="9"/>
  <c r="V134" i="9"/>
  <c r="W134" i="9"/>
  <c r="U134" i="9"/>
  <c r="T134" i="9"/>
  <c r="R134" i="9"/>
  <c r="S134" i="9"/>
  <c r="Q134" i="9"/>
  <c r="N134" i="9"/>
  <c r="P134" i="9"/>
  <c r="O134" i="9"/>
  <c r="A134" i="9"/>
  <c r="X133" i="9"/>
  <c r="V133" i="9"/>
  <c r="W133" i="9"/>
  <c r="U133" i="9"/>
  <c r="T133" i="9"/>
  <c r="R133" i="9"/>
  <c r="S133" i="9"/>
  <c r="Q133" i="9"/>
  <c r="N133" i="9"/>
  <c r="P133" i="9"/>
  <c r="O133" i="9"/>
  <c r="M133" i="9"/>
  <c r="M130" i="9"/>
  <c r="M43" i="5"/>
  <c r="N43" i="5"/>
  <c r="O43" i="5"/>
  <c r="P43" i="5"/>
  <c r="Q43" i="5"/>
  <c r="K130" i="9"/>
  <c r="L130" i="9"/>
  <c r="L133" i="9"/>
  <c r="K133" i="9"/>
  <c r="G130" i="9"/>
  <c r="H130" i="9"/>
  <c r="G131" i="9"/>
  <c r="H131" i="9"/>
  <c r="G132" i="9"/>
  <c r="H132" i="9"/>
  <c r="G133" i="9"/>
  <c r="H133" i="9"/>
  <c r="I130" i="9"/>
  <c r="J130" i="9"/>
  <c r="J133" i="9"/>
  <c r="I133" i="9"/>
  <c r="A133" i="9"/>
  <c r="X132" i="9"/>
  <c r="V132" i="9"/>
  <c r="W132" i="9"/>
  <c r="U132" i="9"/>
  <c r="T132" i="9"/>
  <c r="R132" i="9"/>
  <c r="S132" i="9"/>
  <c r="Q132" i="9"/>
  <c r="N132" i="9"/>
  <c r="P132" i="9"/>
  <c r="O132" i="9"/>
  <c r="M132" i="9"/>
  <c r="L132" i="9"/>
  <c r="K132" i="9"/>
  <c r="J132" i="9"/>
  <c r="I132" i="9"/>
  <c r="A132" i="9"/>
  <c r="X131" i="9"/>
  <c r="V131" i="9"/>
  <c r="W131" i="9"/>
  <c r="U131" i="9"/>
  <c r="T131" i="9"/>
  <c r="R131" i="9"/>
  <c r="S131" i="9"/>
  <c r="Q131" i="9"/>
  <c r="N131" i="9"/>
  <c r="P131" i="9"/>
  <c r="O131" i="9"/>
  <c r="M131" i="9"/>
  <c r="L131" i="9"/>
  <c r="K131" i="9"/>
  <c r="J131" i="9"/>
  <c r="I131" i="9"/>
  <c r="A131" i="9"/>
  <c r="X130" i="9"/>
  <c r="V130" i="9"/>
  <c r="W130" i="9"/>
  <c r="U130" i="9"/>
  <c r="T130" i="9"/>
  <c r="R130" i="9"/>
  <c r="S130" i="9"/>
  <c r="Q130" i="9"/>
  <c r="N130" i="9"/>
  <c r="P130" i="9"/>
  <c r="O130" i="9"/>
  <c r="A130" i="9"/>
  <c r="X129" i="9"/>
  <c r="V129" i="9"/>
  <c r="W129" i="9"/>
  <c r="U129" i="9"/>
  <c r="T129" i="9"/>
  <c r="R129" i="9"/>
  <c r="S129" i="9"/>
  <c r="Q129" i="9"/>
  <c r="N129" i="9"/>
  <c r="P129" i="9"/>
  <c r="O129" i="9"/>
  <c r="M129" i="9"/>
  <c r="M126" i="9"/>
  <c r="P42" i="5"/>
  <c r="Q42" i="5"/>
  <c r="K126" i="9"/>
  <c r="L126" i="9"/>
  <c r="L129" i="9"/>
  <c r="K129" i="9"/>
  <c r="G126" i="9"/>
  <c r="H126" i="9"/>
  <c r="G127" i="9"/>
  <c r="H127" i="9"/>
  <c r="G128" i="9"/>
  <c r="H128" i="9"/>
  <c r="G129" i="9"/>
  <c r="H129" i="9"/>
  <c r="I126" i="9"/>
  <c r="J126" i="9"/>
  <c r="J129" i="9"/>
  <c r="I129" i="9"/>
  <c r="A129" i="9"/>
  <c r="X128" i="9"/>
  <c r="V128" i="9"/>
  <c r="W128" i="9"/>
  <c r="U128" i="9"/>
  <c r="T128" i="9"/>
  <c r="R128" i="9"/>
  <c r="S128" i="9"/>
  <c r="Q128" i="9"/>
  <c r="N128" i="9"/>
  <c r="P128" i="9"/>
  <c r="O128" i="9"/>
  <c r="M128" i="9"/>
  <c r="L128" i="9"/>
  <c r="K128" i="9"/>
  <c r="J128" i="9"/>
  <c r="I128" i="9"/>
  <c r="A128" i="9"/>
  <c r="X127" i="9"/>
  <c r="V127" i="9"/>
  <c r="W127" i="9"/>
  <c r="U127" i="9"/>
  <c r="T127" i="9"/>
  <c r="R127" i="9"/>
  <c r="S127" i="9"/>
  <c r="Q127" i="9"/>
  <c r="N127" i="9"/>
  <c r="P127" i="9"/>
  <c r="O127" i="9"/>
  <c r="M127" i="9"/>
  <c r="L127" i="9"/>
  <c r="K127" i="9"/>
  <c r="J127" i="9"/>
  <c r="I127" i="9"/>
  <c r="A127" i="9"/>
  <c r="X126" i="9"/>
  <c r="V126" i="9"/>
  <c r="W126" i="9"/>
  <c r="U126" i="9"/>
  <c r="T126" i="9"/>
  <c r="R126" i="9"/>
  <c r="S126" i="9"/>
  <c r="Q126" i="9"/>
  <c r="N126" i="9"/>
  <c r="P126" i="9"/>
  <c r="O126" i="9"/>
  <c r="A126" i="9"/>
  <c r="X125" i="9"/>
  <c r="V125" i="9"/>
  <c r="W125" i="9"/>
  <c r="U125" i="9"/>
  <c r="T125" i="9"/>
  <c r="R125" i="9"/>
  <c r="S125" i="9"/>
  <c r="Q125" i="9"/>
  <c r="N125" i="9"/>
  <c r="P125" i="9"/>
  <c r="O125" i="9"/>
  <c r="M125" i="9"/>
  <c r="M122" i="9"/>
  <c r="M39" i="5"/>
  <c r="N39" i="5"/>
  <c r="O39" i="5"/>
  <c r="P39" i="5"/>
  <c r="Q39" i="5"/>
  <c r="K122" i="9"/>
  <c r="L122" i="9"/>
  <c r="L125" i="9"/>
  <c r="K125" i="9"/>
  <c r="G122" i="9"/>
  <c r="H122" i="9"/>
  <c r="G123" i="9"/>
  <c r="H123" i="9"/>
  <c r="G124" i="9"/>
  <c r="H124" i="9"/>
  <c r="G125" i="9"/>
  <c r="H125" i="9"/>
  <c r="I122" i="9"/>
  <c r="J122" i="9"/>
  <c r="J125" i="9"/>
  <c r="I125" i="9"/>
  <c r="A125" i="9"/>
  <c r="X124" i="9"/>
  <c r="V124" i="9"/>
  <c r="W124" i="9"/>
  <c r="U124" i="9"/>
  <c r="T124" i="9"/>
  <c r="R124" i="9"/>
  <c r="S124" i="9"/>
  <c r="Q124" i="9"/>
  <c r="N124" i="9"/>
  <c r="P124" i="9"/>
  <c r="O124" i="9"/>
  <c r="M124" i="9"/>
  <c r="L124" i="9"/>
  <c r="K124" i="9"/>
  <c r="J124" i="9"/>
  <c r="I124" i="9"/>
  <c r="A124" i="9"/>
  <c r="X123" i="9"/>
  <c r="V123" i="9"/>
  <c r="W123" i="9"/>
  <c r="U123" i="9"/>
  <c r="T123" i="9"/>
  <c r="R123" i="9"/>
  <c r="S123" i="9"/>
  <c r="Q123" i="9"/>
  <c r="N123" i="9"/>
  <c r="P123" i="9"/>
  <c r="O123" i="9"/>
  <c r="M123" i="9"/>
  <c r="L123" i="9"/>
  <c r="K123" i="9"/>
  <c r="J123" i="9"/>
  <c r="I123" i="9"/>
  <c r="A123" i="9"/>
  <c r="X122" i="9"/>
  <c r="V122" i="9"/>
  <c r="W122" i="9"/>
  <c r="U122" i="9"/>
  <c r="T122" i="9"/>
  <c r="R122" i="9"/>
  <c r="S122" i="9"/>
  <c r="Q122" i="9"/>
  <c r="N122" i="9"/>
  <c r="P122" i="9"/>
  <c r="O122" i="9"/>
  <c r="A122" i="9"/>
  <c r="X121" i="9"/>
  <c r="V121" i="9"/>
  <c r="W121" i="9"/>
  <c r="U121" i="9"/>
  <c r="T121" i="9"/>
  <c r="R121" i="9"/>
  <c r="S121" i="9"/>
  <c r="Q121" i="9"/>
  <c r="N121" i="9"/>
  <c r="P121" i="9"/>
  <c r="O121" i="9"/>
  <c r="M121" i="9"/>
  <c r="M118" i="9"/>
  <c r="P38" i="5"/>
  <c r="Q38" i="5"/>
  <c r="K118" i="9"/>
  <c r="L118" i="9"/>
  <c r="L121" i="9"/>
  <c r="K121" i="9"/>
  <c r="G118" i="9"/>
  <c r="H118" i="9"/>
  <c r="G119" i="9"/>
  <c r="H119" i="9"/>
  <c r="G120" i="9"/>
  <c r="H120" i="9"/>
  <c r="G121" i="9"/>
  <c r="H121" i="9"/>
  <c r="I118" i="9"/>
  <c r="J118" i="9"/>
  <c r="J121" i="9"/>
  <c r="I121" i="9"/>
  <c r="A121" i="9"/>
  <c r="X120" i="9"/>
  <c r="V120" i="9"/>
  <c r="W120" i="9"/>
  <c r="U120" i="9"/>
  <c r="T120" i="9"/>
  <c r="R120" i="9"/>
  <c r="S120" i="9"/>
  <c r="Q120" i="9"/>
  <c r="N120" i="9"/>
  <c r="P120" i="9"/>
  <c r="O120" i="9"/>
  <c r="M120" i="9"/>
  <c r="L120" i="9"/>
  <c r="K120" i="9"/>
  <c r="J120" i="9"/>
  <c r="I120" i="9"/>
  <c r="A120" i="9"/>
  <c r="X119" i="9"/>
  <c r="V119" i="9"/>
  <c r="W119" i="9"/>
  <c r="U119" i="9"/>
  <c r="T119" i="9"/>
  <c r="R119" i="9"/>
  <c r="S119" i="9"/>
  <c r="Q119" i="9"/>
  <c r="N119" i="9"/>
  <c r="P119" i="9"/>
  <c r="O119" i="9"/>
  <c r="M119" i="9"/>
  <c r="L119" i="9"/>
  <c r="K119" i="9"/>
  <c r="J119" i="9"/>
  <c r="I119" i="9"/>
  <c r="A119" i="9"/>
  <c r="X118" i="9"/>
  <c r="V118" i="9"/>
  <c r="W118" i="9"/>
  <c r="U118" i="9"/>
  <c r="T118" i="9"/>
  <c r="R118" i="9"/>
  <c r="S118" i="9"/>
  <c r="Q118" i="9"/>
  <c r="N118" i="9"/>
  <c r="P118" i="9"/>
  <c r="O118" i="9"/>
  <c r="A118" i="9"/>
  <c r="X117" i="9"/>
  <c r="V117" i="9"/>
  <c r="W117" i="9"/>
  <c r="U117" i="9"/>
  <c r="T117" i="9"/>
  <c r="R117" i="9"/>
  <c r="S117" i="9"/>
  <c r="Q117" i="9"/>
  <c r="N117" i="9"/>
  <c r="P117" i="9"/>
  <c r="O117" i="9"/>
  <c r="M117" i="9"/>
  <c r="M114" i="9"/>
  <c r="M37" i="5"/>
  <c r="N37" i="5"/>
  <c r="O37" i="5"/>
  <c r="P37" i="5"/>
  <c r="Q37" i="5"/>
  <c r="K114" i="9"/>
  <c r="L114" i="9"/>
  <c r="L117" i="9"/>
  <c r="K117" i="9"/>
  <c r="G114" i="9"/>
  <c r="H114" i="9"/>
  <c r="G115" i="9"/>
  <c r="H115" i="9"/>
  <c r="G116" i="9"/>
  <c r="H116" i="9"/>
  <c r="G117" i="9"/>
  <c r="H117" i="9"/>
  <c r="I114" i="9"/>
  <c r="J114" i="9"/>
  <c r="J117" i="9"/>
  <c r="I117" i="9"/>
  <c r="A117" i="9"/>
  <c r="X116" i="9"/>
  <c r="V116" i="9"/>
  <c r="W116" i="9"/>
  <c r="U116" i="9"/>
  <c r="T116" i="9"/>
  <c r="R116" i="9"/>
  <c r="S116" i="9"/>
  <c r="Q116" i="9"/>
  <c r="N116" i="9"/>
  <c r="P116" i="9"/>
  <c r="O116" i="9"/>
  <c r="M116" i="9"/>
  <c r="L116" i="9"/>
  <c r="K116" i="9"/>
  <c r="J116" i="9"/>
  <c r="I116" i="9"/>
  <c r="A116" i="9"/>
  <c r="X115" i="9"/>
  <c r="V115" i="9"/>
  <c r="W115" i="9"/>
  <c r="U115" i="9"/>
  <c r="T115" i="9"/>
  <c r="R115" i="9"/>
  <c r="S115" i="9"/>
  <c r="Q115" i="9"/>
  <c r="N115" i="9"/>
  <c r="P115" i="9"/>
  <c r="O115" i="9"/>
  <c r="M115" i="9"/>
  <c r="L115" i="9"/>
  <c r="K115" i="9"/>
  <c r="J115" i="9"/>
  <c r="I115" i="9"/>
  <c r="A115" i="9"/>
  <c r="X114" i="9"/>
  <c r="V114" i="9"/>
  <c r="W114" i="9"/>
  <c r="U114" i="9"/>
  <c r="T114" i="9"/>
  <c r="R114" i="9"/>
  <c r="S114" i="9"/>
  <c r="Q114" i="9"/>
  <c r="N114" i="9"/>
  <c r="P114" i="9"/>
  <c r="O114" i="9"/>
  <c r="A114" i="9"/>
  <c r="X113" i="9"/>
  <c r="V113" i="9"/>
  <c r="W113" i="9"/>
  <c r="U113" i="9"/>
  <c r="T113" i="9"/>
  <c r="R113" i="9"/>
  <c r="S113" i="9"/>
  <c r="Q113" i="9"/>
  <c r="N113" i="9"/>
  <c r="P113" i="9"/>
  <c r="O113" i="9"/>
  <c r="M113" i="9"/>
  <c r="M110" i="9"/>
  <c r="P36" i="5"/>
  <c r="Q36" i="5"/>
  <c r="K110" i="9"/>
  <c r="L110" i="9"/>
  <c r="L113" i="9"/>
  <c r="K113" i="9"/>
  <c r="G110" i="9"/>
  <c r="H110" i="9"/>
  <c r="G111" i="9"/>
  <c r="H111" i="9"/>
  <c r="G112" i="9"/>
  <c r="H112" i="9"/>
  <c r="G113" i="9"/>
  <c r="H113" i="9"/>
  <c r="I110" i="9"/>
  <c r="J110" i="9"/>
  <c r="J113" i="9"/>
  <c r="I113" i="9"/>
  <c r="A113" i="9"/>
  <c r="X112" i="9"/>
  <c r="V112" i="9"/>
  <c r="W112" i="9"/>
  <c r="U112" i="9"/>
  <c r="T112" i="9"/>
  <c r="R112" i="9"/>
  <c r="S112" i="9"/>
  <c r="Q112" i="9"/>
  <c r="N112" i="9"/>
  <c r="P112" i="9"/>
  <c r="O112" i="9"/>
  <c r="M112" i="9"/>
  <c r="L112" i="9"/>
  <c r="K112" i="9"/>
  <c r="J112" i="9"/>
  <c r="I112" i="9"/>
  <c r="A112" i="9"/>
  <c r="X111" i="9"/>
  <c r="V111" i="9"/>
  <c r="W111" i="9"/>
  <c r="U111" i="9"/>
  <c r="T111" i="9"/>
  <c r="R111" i="9"/>
  <c r="S111" i="9"/>
  <c r="Q111" i="9"/>
  <c r="N111" i="9"/>
  <c r="P111" i="9"/>
  <c r="O111" i="9"/>
  <c r="M111" i="9"/>
  <c r="L111" i="9"/>
  <c r="K111" i="9"/>
  <c r="J111" i="9"/>
  <c r="I111" i="9"/>
  <c r="A111" i="9"/>
  <c r="X110" i="9"/>
  <c r="V110" i="9"/>
  <c r="W110" i="9"/>
  <c r="U110" i="9"/>
  <c r="T110" i="9"/>
  <c r="R110" i="9"/>
  <c r="S110" i="9"/>
  <c r="Q110" i="9"/>
  <c r="N110" i="9"/>
  <c r="P110" i="9"/>
  <c r="O110" i="9"/>
  <c r="A110" i="9"/>
  <c r="X109" i="9"/>
  <c r="V109" i="9"/>
  <c r="W109" i="9"/>
  <c r="U109" i="9"/>
  <c r="T109" i="9"/>
  <c r="R109" i="9"/>
  <c r="S109" i="9"/>
  <c r="Q109" i="9"/>
  <c r="N109" i="9"/>
  <c r="P109" i="9"/>
  <c r="O109" i="9"/>
  <c r="M109" i="9"/>
  <c r="M106" i="9"/>
  <c r="M35" i="5"/>
  <c r="N35" i="5"/>
  <c r="O35" i="5"/>
  <c r="P35" i="5"/>
  <c r="Q35" i="5"/>
  <c r="K106" i="9"/>
  <c r="L106" i="9"/>
  <c r="L109" i="9"/>
  <c r="K109" i="9"/>
  <c r="G106" i="9"/>
  <c r="H106" i="9"/>
  <c r="G107" i="9"/>
  <c r="H107" i="9"/>
  <c r="G108" i="9"/>
  <c r="H108" i="9"/>
  <c r="G109" i="9"/>
  <c r="H109" i="9"/>
  <c r="I106" i="9"/>
  <c r="J106" i="9"/>
  <c r="J109" i="9"/>
  <c r="I109" i="9"/>
  <c r="A109" i="9"/>
  <c r="X108" i="9"/>
  <c r="V108" i="9"/>
  <c r="W108" i="9"/>
  <c r="U108" i="9"/>
  <c r="T108" i="9"/>
  <c r="R108" i="9"/>
  <c r="S108" i="9"/>
  <c r="Q108" i="9"/>
  <c r="N108" i="9"/>
  <c r="P108" i="9"/>
  <c r="O108" i="9"/>
  <c r="M108" i="9"/>
  <c r="L108" i="9"/>
  <c r="K108" i="9"/>
  <c r="J108" i="9"/>
  <c r="I108" i="9"/>
  <c r="A108" i="9"/>
  <c r="X107" i="9"/>
  <c r="V107" i="9"/>
  <c r="W107" i="9"/>
  <c r="U107" i="9"/>
  <c r="T107" i="9"/>
  <c r="R107" i="9"/>
  <c r="S107" i="9"/>
  <c r="Q107" i="9"/>
  <c r="N107" i="9"/>
  <c r="P107" i="9"/>
  <c r="O107" i="9"/>
  <c r="M107" i="9"/>
  <c r="L107" i="9"/>
  <c r="K107" i="9"/>
  <c r="J107" i="9"/>
  <c r="I107" i="9"/>
  <c r="A107" i="9"/>
  <c r="X106" i="9"/>
  <c r="V106" i="9"/>
  <c r="W106" i="9"/>
  <c r="U106" i="9"/>
  <c r="T106" i="9"/>
  <c r="R106" i="9"/>
  <c r="S106" i="9"/>
  <c r="Q106" i="9"/>
  <c r="N106" i="9"/>
  <c r="P106" i="9"/>
  <c r="O106" i="9"/>
  <c r="A106" i="9"/>
  <c r="X105" i="9"/>
  <c r="V105" i="9"/>
  <c r="W105" i="9"/>
  <c r="U105" i="9"/>
  <c r="T105" i="9"/>
  <c r="R105" i="9"/>
  <c r="S105" i="9"/>
  <c r="Q105" i="9"/>
  <c r="N105" i="9"/>
  <c r="P105" i="9"/>
  <c r="O105" i="9"/>
  <c r="M105" i="9"/>
  <c r="M102" i="9"/>
  <c r="P34" i="5"/>
  <c r="Q34" i="5"/>
  <c r="K102" i="9"/>
  <c r="L102" i="9"/>
  <c r="L105" i="9"/>
  <c r="K105" i="9"/>
  <c r="G102" i="9"/>
  <c r="H102" i="9"/>
  <c r="G103" i="9"/>
  <c r="H103" i="9"/>
  <c r="G104" i="9"/>
  <c r="H104" i="9"/>
  <c r="G105" i="9"/>
  <c r="H105" i="9"/>
  <c r="I102" i="9"/>
  <c r="J102" i="9"/>
  <c r="J105" i="9"/>
  <c r="I105" i="9"/>
  <c r="A105" i="9"/>
  <c r="X104" i="9"/>
  <c r="V104" i="9"/>
  <c r="W104" i="9"/>
  <c r="U104" i="9"/>
  <c r="T104" i="9"/>
  <c r="R104" i="9"/>
  <c r="S104" i="9"/>
  <c r="Q104" i="9"/>
  <c r="N104" i="9"/>
  <c r="P104" i="9"/>
  <c r="O104" i="9"/>
  <c r="M104" i="9"/>
  <c r="L104" i="9"/>
  <c r="K104" i="9"/>
  <c r="J104" i="9"/>
  <c r="I104" i="9"/>
  <c r="A104" i="9"/>
  <c r="X103" i="9"/>
  <c r="V103" i="9"/>
  <c r="W103" i="9"/>
  <c r="U103" i="9"/>
  <c r="T103" i="9"/>
  <c r="R103" i="9"/>
  <c r="S103" i="9"/>
  <c r="Q103" i="9"/>
  <c r="N103" i="9"/>
  <c r="P103" i="9"/>
  <c r="O103" i="9"/>
  <c r="M103" i="9"/>
  <c r="L103" i="9"/>
  <c r="K103" i="9"/>
  <c r="J103" i="9"/>
  <c r="I103" i="9"/>
  <c r="A103" i="9"/>
  <c r="X102" i="9"/>
  <c r="V102" i="9"/>
  <c r="W102" i="9"/>
  <c r="U102" i="9"/>
  <c r="T102" i="9"/>
  <c r="R102" i="9"/>
  <c r="S102" i="9"/>
  <c r="Q102" i="9"/>
  <c r="N102" i="9"/>
  <c r="P102" i="9"/>
  <c r="O102" i="9"/>
  <c r="A102" i="9"/>
  <c r="X101" i="9"/>
  <c r="V101" i="9"/>
  <c r="W101" i="9"/>
  <c r="U101" i="9"/>
  <c r="T101" i="9"/>
  <c r="R101" i="9"/>
  <c r="S101" i="9"/>
  <c r="Q101" i="9"/>
  <c r="N101" i="9"/>
  <c r="P101" i="9"/>
  <c r="O101" i="9"/>
  <c r="M101" i="9"/>
  <c r="M98" i="9"/>
  <c r="M33" i="5"/>
  <c r="N33" i="5"/>
  <c r="O33" i="5"/>
  <c r="P33" i="5"/>
  <c r="Q33" i="5"/>
  <c r="K98" i="9"/>
  <c r="L98" i="9"/>
  <c r="L101" i="9"/>
  <c r="K101" i="9"/>
  <c r="G98" i="9"/>
  <c r="H98" i="9"/>
  <c r="G99" i="9"/>
  <c r="H99" i="9"/>
  <c r="G100" i="9"/>
  <c r="H100" i="9"/>
  <c r="G101" i="9"/>
  <c r="H101" i="9"/>
  <c r="I98" i="9"/>
  <c r="J98" i="9"/>
  <c r="J101" i="9"/>
  <c r="I101" i="9"/>
  <c r="A101" i="9"/>
  <c r="X100" i="9"/>
  <c r="V100" i="9"/>
  <c r="W100" i="9"/>
  <c r="U100" i="9"/>
  <c r="T100" i="9"/>
  <c r="R100" i="9"/>
  <c r="S100" i="9"/>
  <c r="Q100" i="9"/>
  <c r="N100" i="9"/>
  <c r="P100" i="9"/>
  <c r="O100" i="9"/>
  <c r="M100" i="9"/>
  <c r="L100" i="9"/>
  <c r="K100" i="9"/>
  <c r="J100" i="9"/>
  <c r="I100" i="9"/>
  <c r="A100" i="9"/>
  <c r="X99" i="9"/>
  <c r="V99" i="9"/>
  <c r="W99" i="9"/>
  <c r="U99" i="9"/>
  <c r="T99" i="9"/>
  <c r="R99" i="9"/>
  <c r="S99" i="9"/>
  <c r="Q99" i="9"/>
  <c r="N99" i="9"/>
  <c r="P99" i="9"/>
  <c r="O99" i="9"/>
  <c r="M99" i="9"/>
  <c r="L99" i="9"/>
  <c r="K99" i="9"/>
  <c r="J99" i="9"/>
  <c r="I99" i="9"/>
  <c r="A99" i="9"/>
  <c r="X98" i="9"/>
  <c r="V98" i="9"/>
  <c r="W98" i="9"/>
  <c r="U98" i="9"/>
  <c r="T98" i="9"/>
  <c r="R98" i="9"/>
  <c r="S98" i="9"/>
  <c r="Q98" i="9"/>
  <c r="N98" i="9"/>
  <c r="P98" i="9"/>
  <c r="O98" i="9"/>
  <c r="A98" i="9"/>
  <c r="X97" i="9"/>
  <c r="V97" i="9"/>
  <c r="W97" i="9"/>
  <c r="U97" i="9"/>
  <c r="T97" i="9"/>
  <c r="R97" i="9"/>
  <c r="S97" i="9"/>
  <c r="Q97" i="9"/>
  <c r="N97" i="9"/>
  <c r="P97" i="9"/>
  <c r="O97" i="9"/>
  <c r="M97" i="9"/>
  <c r="M94" i="9"/>
  <c r="P32" i="5"/>
  <c r="Q32" i="5"/>
  <c r="K94" i="9"/>
  <c r="L94" i="9"/>
  <c r="L97" i="9"/>
  <c r="K97" i="9"/>
  <c r="G94" i="9"/>
  <c r="H94" i="9"/>
  <c r="G95" i="9"/>
  <c r="H95" i="9"/>
  <c r="G96" i="9"/>
  <c r="H96" i="9"/>
  <c r="G97" i="9"/>
  <c r="H97" i="9"/>
  <c r="I94" i="9"/>
  <c r="J94" i="9"/>
  <c r="J97" i="9"/>
  <c r="I97" i="9"/>
  <c r="A97" i="9"/>
  <c r="X96" i="9"/>
  <c r="V96" i="9"/>
  <c r="W96" i="9"/>
  <c r="U96" i="9"/>
  <c r="T96" i="9"/>
  <c r="R96" i="9"/>
  <c r="S96" i="9"/>
  <c r="Q96" i="9"/>
  <c r="N96" i="9"/>
  <c r="P96" i="9"/>
  <c r="O96" i="9"/>
  <c r="M96" i="9"/>
  <c r="L96" i="9"/>
  <c r="K96" i="9"/>
  <c r="J96" i="9"/>
  <c r="I96" i="9"/>
  <c r="A96" i="9"/>
  <c r="X95" i="9"/>
  <c r="V95" i="9"/>
  <c r="W95" i="9"/>
  <c r="U95" i="9"/>
  <c r="T95" i="9"/>
  <c r="R95" i="9"/>
  <c r="S95" i="9"/>
  <c r="Q95" i="9"/>
  <c r="N95" i="9"/>
  <c r="P95" i="9"/>
  <c r="O95" i="9"/>
  <c r="M95" i="9"/>
  <c r="L95" i="9"/>
  <c r="K95" i="9"/>
  <c r="J95" i="9"/>
  <c r="I95" i="9"/>
  <c r="A95" i="9"/>
  <c r="X94" i="9"/>
  <c r="V94" i="9"/>
  <c r="W94" i="9"/>
  <c r="U94" i="9"/>
  <c r="T94" i="9"/>
  <c r="R94" i="9"/>
  <c r="S94" i="9"/>
  <c r="Q94" i="9"/>
  <c r="N94" i="9"/>
  <c r="P94" i="9"/>
  <c r="O94" i="9"/>
  <c r="A94" i="9"/>
  <c r="X93" i="9"/>
  <c r="V93" i="9"/>
  <c r="W93" i="9"/>
  <c r="U93" i="9"/>
  <c r="T93" i="9"/>
  <c r="R93" i="9"/>
  <c r="S93" i="9"/>
  <c r="Q93" i="9"/>
  <c r="N93" i="9"/>
  <c r="P93" i="9"/>
  <c r="O93" i="9"/>
  <c r="M93" i="9"/>
  <c r="M90" i="9"/>
  <c r="M29" i="5"/>
  <c r="N29" i="5"/>
  <c r="O29" i="5"/>
  <c r="P29" i="5"/>
  <c r="Q29" i="5"/>
  <c r="K90" i="9"/>
  <c r="L90" i="9"/>
  <c r="L93" i="9"/>
  <c r="K93" i="9"/>
  <c r="G90" i="9"/>
  <c r="H90" i="9"/>
  <c r="G91" i="9"/>
  <c r="H91" i="9"/>
  <c r="G92" i="9"/>
  <c r="H92" i="9"/>
  <c r="G93" i="9"/>
  <c r="H93" i="9"/>
  <c r="I90" i="9"/>
  <c r="J90" i="9"/>
  <c r="J93" i="9"/>
  <c r="I93" i="9"/>
  <c r="A93" i="9"/>
  <c r="X92" i="9"/>
  <c r="V92" i="9"/>
  <c r="W92" i="9"/>
  <c r="U92" i="9"/>
  <c r="T92" i="9"/>
  <c r="R92" i="9"/>
  <c r="S92" i="9"/>
  <c r="Q92" i="9"/>
  <c r="N92" i="9"/>
  <c r="P92" i="9"/>
  <c r="O92" i="9"/>
  <c r="M92" i="9"/>
  <c r="L92" i="9"/>
  <c r="K92" i="9"/>
  <c r="J92" i="9"/>
  <c r="I92" i="9"/>
  <c r="A92" i="9"/>
  <c r="X91" i="9"/>
  <c r="V91" i="9"/>
  <c r="W91" i="9"/>
  <c r="U91" i="9"/>
  <c r="T91" i="9"/>
  <c r="R91" i="9"/>
  <c r="S91" i="9"/>
  <c r="Q91" i="9"/>
  <c r="N91" i="9"/>
  <c r="P91" i="9"/>
  <c r="O91" i="9"/>
  <c r="M91" i="9"/>
  <c r="L91" i="9"/>
  <c r="K91" i="9"/>
  <c r="J91" i="9"/>
  <c r="I91" i="9"/>
  <c r="A91" i="9"/>
  <c r="X90" i="9"/>
  <c r="V90" i="9"/>
  <c r="W90" i="9"/>
  <c r="U90" i="9"/>
  <c r="T90" i="9"/>
  <c r="R90" i="9"/>
  <c r="S90" i="9"/>
  <c r="Q90" i="9"/>
  <c r="N90" i="9"/>
  <c r="P90" i="9"/>
  <c r="O90" i="9"/>
  <c r="A90" i="9"/>
  <c r="X89" i="9"/>
  <c r="V89" i="9"/>
  <c r="W89" i="9"/>
  <c r="U89" i="9"/>
  <c r="T89" i="9"/>
  <c r="R89" i="9"/>
  <c r="S89" i="9"/>
  <c r="Q89" i="9"/>
  <c r="N89" i="9"/>
  <c r="P89" i="9"/>
  <c r="O89" i="9"/>
  <c r="M89" i="9"/>
  <c r="M86" i="9"/>
  <c r="P28" i="5"/>
  <c r="Q28" i="5"/>
  <c r="K86" i="9"/>
  <c r="L86" i="9"/>
  <c r="L89" i="9"/>
  <c r="K89" i="9"/>
  <c r="G86" i="9"/>
  <c r="H86" i="9"/>
  <c r="G87" i="9"/>
  <c r="H87" i="9"/>
  <c r="G88" i="9"/>
  <c r="H88" i="9"/>
  <c r="G89" i="9"/>
  <c r="H89" i="9"/>
  <c r="I86" i="9"/>
  <c r="J86" i="9"/>
  <c r="J89" i="9"/>
  <c r="I89" i="9"/>
  <c r="A89" i="9"/>
  <c r="X88" i="9"/>
  <c r="V88" i="9"/>
  <c r="W88" i="9"/>
  <c r="U88" i="9"/>
  <c r="T88" i="9"/>
  <c r="R88" i="9"/>
  <c r="S88" i="9"/>
  <c r="Q88" i="9"/>
  <c r="N88" i="9"/>
  <c r="P88" i="9"/>
  <c r="O88" i="9"/>
  <c r="M88" i="9"/>
  <c r="L88" i="9"/>
  <c r="K88" i="9"/>
  <c r="J88" i="9"/>
  <c r="I88" i="9"/>
  <c r="A88" i="9"/>
  <c r="X87" i="9"/>
  <c r="V87" i="9"/>
  <c r="W87" i="9"/>
  <c r="U87" i="9"/>
  <c r="T87" i="9"/>
  <c r="R87" i="9"/>
  <c r="S87" i="9"/>
  <c r="Q87" i="9"/>
  <c r="N87" i="9"/>
  <c r="P87" i="9"/>
  <c r="O87" i="9"/>
  <c r="M87" i="9"/>
  <c r="L87" i="9"/>
  <c r="K87" i="9"/>
  <c r="J87" i="9"/>
  <c r="I87" i="9"/>
  <c r="A87" i="9"/>
  <c r="X86" i="9"/>
  <c r="V86" i="9"/>
  <c r="W86" i="9"/>
  <c r="U86" i="9"/>
  <c r="T86" i="9"/>
  <c r="R86" i="9"/>
  <c r="S86" i="9"/>
  <c r="Q86" i="9"/>
  <c r="N86" i="9"/>
  <c r="P86" i="9"/>
  <c r="O86" i="9"/>
  <c r="A86" i="9"/>
  <c r="X85" i="9"/>
  <c r="V85" i="9"/>
  <c r="W85" i="9"/>
  <c r="U85" i="9"/>
  <c r="T85" i="9"/>
  <c r="R85" i="9"/>
  <c r="S85" i="9"/>
  <c r="Q85" i="9"/>
  <c r="N85" i="9"/>
  <c r="P85" i="9"/>
  <c r="O85" i="9"/>
  <c r="M85" i="9"/>
  <c r="M82" i="9"/>
  <c r="M27" i="5"/>
  <c r="N27" i="5"/>
  <c r="O27" i="5"/>
  <c r="P27" i="5"/>
  <c r="Q27" i="5"/>
  <c r="K82" i="9"/>
  <c r="L82" i="9"/>
  <c r="L85" i="9"/>
  <c r="K85" i="9"/>
  <c r="G82" i="9"/>
  <c r="H82" i="9"/>
  <c r="G83" i="9"/>
  <c r="H83" i="9"/>
  <c r="G84" i="9"/>
  <c r="H84" i="9"/>
  <c r="G85" i="9"/>
  <c r="H85" i="9"/>
  <c r="I82" i="9"/>
  <c r="J82" i="9"/>
  <c r="J85" i="9"/>
  <c r="I85" i="9"/>
  <c r="A85" i="9"/>
  <c r="X84" i="9"/>
  <c r="V84" i="9"/>
  <c r="W84" i="9"/>
  <c r="U84" i="9"/>
  <c r="T84" i="9"/>
  <c r="R84" i="9"/>
  <c r="S84" i="9"/>
  <c r="Q84" i="9"/>
  <c r="N84" i="9"/>
  <c r="P84" i="9"/>
  <c r="O84" i="9"/>
  <c r="M84" i="9"/>
  <c r="L84" i="9"/>
  <c r="K84" i="9"/>
  <c r="J84" i="9"/>
  <c r="I84" i="9"/>
  <c r="A84" i="9"/>
  <c r="X83" i="9"/>
  <c r="V83" i="9"/>
  <c r="W83" i="9"/>
  <c r="U83" i="9"/>
  <c r="T83" i="9"/>
  <c r="R83" i="9"/>
  <c r="S83" i="9"/>
  <c r="Q83" i="9"/>
  <c r="N83" i="9"/>
  <c r="P83" i="9"/>
  <c r="O83" i="9"/>
  <c r="M83" i="9"/>
  <c r="L83" i="9"/>
  <c r="K83" i="9"/>
  <c r="J83" i="9"/>
  <c r="I83" i="9"/>
  <c r="A83" i="9"/>
  <c r="X82" i="9"/>
  <c r="V82" i="9"/>
  <c r="W82" i="9"/>
  <c r="U82" i="9"/>
  <c r="T82" i="9"/>
  <c r="R82" i="9"/>
  <c r="S82" i="9"/>
  <c r="Q82" i="9"/>
  <c r="N82" i="9"/>
  <c r="P82" i="9"/>
  <c r="O82" i="9"/>
  <c r="A82" i="9"/>
  <c r="X81" i="9"/>
  <c r="V81" i="9"/>
  <c r="W81" i="9"/>
  <c r="U81" i="9"/>
  <c r="T81" i="9"/>
  <c r="R81" i="9"/>
  <c r="S81" i="9"/>
  <c r="Q81" i="9"/>
  <c r="N81" i="9"/>
  <c r="P81" i="9"/>
  <c r="O81" i="9"/>
  <c r="M81" i="9"/>
  <c r="M78" i="9"/>
  <c r="P26" i="5"/>
  <c r="Q26" i="5"/>
  <c r="K78" i="9"/>
  <c r="L78" i="9"/>
  <c r="L81" i="9"/>
  <c r="K81" i="9"/>
  <c r="G78" i="9"/>
  <c r="H78" i="9"/>
  <c r="G79" i="9"/>
  <c r="H79" i="9"/>
  <c r="G80" i="9"/>
  <c r="H80" i="9"/>
  <c r="G81" i="9"/>
  <c r="H81" i="9"/>
  <c r="I78" i="9"/>
  <c r="J78" i="9"/>
  <c r="J81" i="9"/>
  <c r="I81" i="9"/>
  <c r="A81" i="9"/>
  <c r="X80" i="9"/>
  <c r="V80" i="9"/>
  <c r="W80" i="9"/>
  <c r="U80" i="9"/>
  <c r="T80" i="9"/>
  <c r="R80" i="9"/>
  <c r="S80" i="9"/>
  <c r="Q80" i="9"/>
  <c r="N80" i="9"/>
  <c r="P80" i="9"/>
  <c r="O80" i="9"/>
  <c r="M80" i="9"/>
  <c r="L80" i="9"/>
  <c r="K80" i="9"/>
  <c r="J80" i="9"/>
  <c r="I80" i="9"/>
  <c r="A80" i="9"/>
  <c r="X79" i="9"/>
  <c r="V79" i="9"/>
  <c r="W79" i="9"/>
  <c r="U79" i="9"/>
  <c r="T79" i="9"/>
  <c r="R79" i="9"/>
  <c r="S79" i="9"/>
  <c r="Q79" i="9"/>
  <c r="N79" i="9"/>
  <c r="P79" i="9"/>
  <c r="O79" i="9"/>
  <c r="M79" i="9"/>
  <c r="L79" i="9"/>
  <c r="K79" i="9"/>
  <c r="J79" i="9"/>
  <c r="I79" i="9"/>
  <c r="A79" i="9"/>
  <c r="X78" i="9"/>
  <c r="V78" i="9"/>
  <c r="W78" i="9"/>
  <c r="U78" i="9"/>
  <c r="T78" i="9"/>
  <c r="R78" i="9"/>
  <c r="S78" i="9"/>
  <c r="Q78" i="9"/>
  <c r="N78" i="9"/>
  <c r="P78" i="9"/>
  <c r="O78" i="9"/>
  <c r="A78" i="9"/>
  <c r="X77" i="9"/>
  <c r="V77" i="9"/>
  <c r="W77" i="9"/>
  <c r="U77" i="9"/>
  <c r="T77" i="9"/>
  <c r="R77" i="9"/>
  <c r="S77" i="9"/>
  <c r="Q77" i="9"/>
  <c r="N77" i="9"/>
  <c r="P77" i="9"/>
  <c r="O77" i="9"/>
  <c r="M77" i="9"/>
  <c r="M74" i="9"/>
  <c r="M65" i="5"/>
  <c r="N65" i="5"/>
  <c r="O65" i="5"/>
  <c r="P65" i="5"/>
  <c r="Q65" i="5"/>
  <c r="K74" i="9"/>
  <c r="L74" i="9"/>
  <c r="L77" i="9"/>
  <c r="K77" i="9"/>
  <c r="G74" i="9"/>
  <c r="H74" i="9"/>
  <c r="G75" i="9"/>
  <c r="H75" i="9"/>
  <c r="G76" i="9"/>
  <c r="H76" i="9"/>
  <c r="G77" i="9"/>
  <c r="H77" i="9"/>
  <c r="I74" i="9"/>
  <c r="J74" i="9"/>
  <c r="J77" i="9"/>
  <c r="I77" i="9"/>
  <c r="A77" i="9"/>
  <c r="X76" i="9"/>
  <c r="V76" i="9"/>
  <c r="W76" i="9"/>
  <c r="U76" i="9"/>
  <c r="T76" i="9"/>
  <c r="R76" i="9"/>
  <c r="S76" i="9"/>
  <c r="Q76" i="9"/>
  <c r="N76" i="9"/>
  <c r="P76" i="9"/>
  <c r="O76" i="9"/>
  <c r="M76" i="9"/>
  <c r="L76" i="9"/>
  <c r="K76" i="9"/>
  <c r="J76" i="9"/>
  <c r="I76" i="9"/>
  <c r="A76" i="9"/>
  <c r="X75" i="9"/>
  <c r="V75" i="9"/>
  <c r="W75" i="9"/>
  <c r="U75" i="9"/>
  <c r="T75" i="9"/>
  <c r="R75" i="9"/>
  <c r="S75" i="9"/>
  <c r="Q75" i="9"/>
  <c r="N75" i="9"/>
  <c r="P75" i="9"/>
  <c r="O75" i="9"/>
  <c r="M75" i="9"/>
  <c r="L75" i="9"/>
  <c r="K75" i="9"/>
  <c r="J75" i="9"/>
  <c r="I75" i="9"/>
  <c r="A75" i="9"/>
  <c r="X74" i="9"/>
  <c r="V74" i="9"/>
  <c r="W74" i="9"/>
  <c r="U74" i="9"/>
  <c r="T74" i="9"/>
  <c r="R74" i="9"/>
  <c r="S74" i="9"/>
  <c r="Q74" i="9"/>
  <c r="N74" i="9"/>
  <c r="P74" i="9"/>
  <c r="O74" i="9"/>
  <c r="A74" i="9"/>
  <c r="X73" i="9"/>
  <c r="V73" i="9"/>
  <c r="W73" i="9"/>
  <c r="U73" i="9"/>
  <c r="T73" i="9"/>
  <c r="R73" i="9"/>
  <c r="S73" i="9"/>
  <c r="Q73" i="9"/>
  <c r="N73" i="9"/>
  <c r="P73" i="9"/>
  <c r="O73" i="9"/>
  <c r="M73" i="9"/>
  <c r="M70" i="9"/>
  <c r="M64" i="5"/>
  <c r="N64" i="5"/>
  <c r="O64" i="5"/>
  <c r="P64" i="5"/>
  <c r="Q64" i="5"/>
  <c r="K70" i="9"/>
  <c r="L70" i="9"/>
  <c r="L73" i="9"/>
  <c r="K73" i="9"/>
  <c r="G70" i="9"/>
  <c r="H70" i="9"/>
  <c r="G71" i="9"/>
  <c r="H71" i="9"/>
  <c r="G72" i="9"/>
  <c r="H72" i="9"/>
  <c r="G73" i="9"/>
  <c r="H73" i="9"/>
  <c r="I70" i="9"/>
  <c r="J70" i="9"/>
  <c r="J73" i="9"/>
  <c r="I73" i="9"/>
  <c r="A73" i="9"/>
  <c r="X72" i="9"/>
  <c r="V72" i="9"/>
  <c r="W72" i="9"/>
  <c r="U72" i="9"/>
  <c r="T72" i="9"/>
  <c r="R72" i="9"/>
  <c r="S72" i="9"/>
  <c r="Q72" i="9"/>
  <c r="N72" i="9"/>
  <c r="P72" i="9"/>
  <c r="O72" i="9"/>
  <c r="M72" i="9"/>
  <c r="L72" i="9"/>
  <c r="K72" i="9"/>
  <c r="J72" i="9"/>
  <c r="I72" i="9"/>
  <c r="A72" i="9"/>
  <c r="X71" i="9"/>
  <c r="V71" i="9"/>
  <c r="W71" i="9"/>
  <c r="U71" i="9"/>
  <c r="T71" i="9"/>
  <c r="R71" i="9"/>
  <c r="S71" i="9"/>
  <c r="Q71" i="9"/>
  <c r="N71" i="9"/>
  <c r="P71" i="9"/>
  <c r="O71" i="9"/>
  <c r="M71" i="9"/>
  <c r="L71" i="9"/>
  <c r="K71" i="9"/>
  <c r="J71" i="9"/>
  <c r="I71" i="9"/>
  <c r="A71" i="9"/>
  <c r="X70" i="9"/>
  <c r="V70" i="9"/>
  <c r="W70" i="9"/>
  <c r="U70" i="9"/>
  <c r="T70" i="9"/>
  <c r="R70" i="9"/>
  <c r="S70" i="9"/>
  <c r="Q70" i="9"/>
  <c r="N70" i="9"/>
  <c r="P70" i="9"/>
  <c r="O70" i="9"/>
  <c r="A70" i="9"/>
  <c r="X69" i="9"/>
  <c r="V69" i="9"/>
  <c r="W69" i="9"/>
  <c r="U69" i="9"/>
  <c r="T69" i="9"/>
  <c r="R69" i="9"/>
  <c r="S69" i="9"/>
  <c r="Q69" i="9"/>
  <c r="N69" i="9"/>
  <c r="P69" i="9"/>
  <c r="O69" i="9"/>
  <c r="M69" i="9"/>
  <c r="M66" i="9"/>
  <c r="M63" i="5"/>
  <c r="N63" i="5"/>
  <c r="O63" i="5"/>
  <c r="P63" i="5"/>
  <c r="Q63" i="5"/>
  <c r="K66" i="9"/>
  <c r="L66" i="9"/>
  <c r="L69" i="9"/>
  <c r="K69" i="9"/>
  <c r="G66" i="9"/>
  <c r="H66" i="9"/>
  <c r="G67" i="9"/>
  <c r="H67" i="9"/>
  <c r="G68" i="9"/>
  <c r="H68" i="9"/>
  <c r="G69" i="9"/>
  <c r="H69" i="9"/>
  <c r="I66" i="9"/>
  <c r="J66" i="9"/>
  <c r="J69" i="9"/>
  <c r="I69" i="9"/>
  <c r="A69" i="9"/>
  <c r="X68" i="9"/>
  <c r="V68" i="9"/>
  <c r="W68" i="9"/>
  <c r="U68" i="9"/>
  <c r="T68" i="9"/>
  <c r="R68" i="9"/>
  <c r="S68" i="9"/>
  <c r="Q68" i="9"/>
  <c r="N68" i="9"/>
  <c r="P68" i="9"/>
  <c r="O68" i="9"/>
  <c r="M68" i="9"/>
  <c r="L68" i="9"/>
  <c r="K68" i="9"/>
  <c r="J68" i="9"/>
  <c r="I68" i="9"/>
  <c r="A68" i="9"/>
  <c r="X67" i="9"/>
  <c r="V67" i="9"/>
  <c r="W67" i="9"/>
  <c r="U67" i="9"/>
  <c r="T67" i="9"/>
  <c r="R67" i="9"/>
  <c r="S67" i="9"/>
  <c r="Q67" i="9"/>
  <c r="N67" i="9"/>
  <c r="P67" i="9"/>
  <c r="O67" i="9"/>
  <c r="M67" i="9"/>
  <c r="L67" i="9"/>
  <c r="K67" i="9"/>
  <c r="J67" i="9"/>
  <c r="I67" i="9"/>
  <c r="A67" i="9"/>
  <c r="X66" i="9"/>
  <c r="V66" i="9"/>
  <c r="W66" i="9"/>
  <c r="U66" i="9"/>
  <c r="T66" i="9"/>
  <c r="R66" i="9"/>
  <c r="S66" i="9"/>
  <c r="Q66" i="9"/>
  <c r="N66" i="9"/>
  <c r="P66" i="9"/>
  <c r="O66" i="9"/>
  <c r="A66" i="9"/>
  <c r="X65" i="9"/>
  <c r="V65" i="9"/>
  <c r="W65" i="9"/>
  <c r="U65" i="9"/>
  <c r="T65" i="9"/>
  <c r="R65" i="9"/>
  <c r="S65" i="9"/>
  <c r="Q65" i="9"/>
  <c r="N65" i="9"/>
  <c r="P65" i="9"/>
  <c r="O65" i="9"/>
  <c r="M65" i="9"/>
  <c r="M62" i="9"/>
  <c r="M62" i="5"/>
  <c r="N62" i="5"/>
  <c r="O62" i="5"/>
  <c r="P62" i="5"/>
  <c r="Q62" i="5"/>
  <c r="K62" i="9"/>
  <c r="L62" i="9"/>
  <c r="L65" i="9"/>
  <c r="K65" i="9"/>
  <c r="G62" i="9"/>
  <c r="H62" i="9"/>
  <c r="G63" i="9"/>
  <c r="H63" i="9"/>
  <c r="G64" i="9"/>
  <c r="H64" i="9"/>
  <c r="G65" i="9"/>
  <c r="H65" i="9"/>
  <c r="I62" i="9"/>
  <c r="J62" i="9"/>
  <c r="J65" i="9"/>
  <c r="I65" i="9"/>
  <c r="A65" i="9"/>
  <c r="X64" i="9"/>
  <c r="V64" i="9"/>
  <c r="W64" i="9"/>
  <c r="U64" i="9"/>
  <c r="T64" i="9"/>
  <c r="R64" i="9"/>
  <c r="S64" i="9"/>
  <c r="Q64" i="9"/>
  <c r="N64" i="9"/>
  <c r="P64" i="9"/>
  <c r="O64" i="9"/>
  <c r="M64" i="9"/>
  <c r="L64" i="9"/>
  <c r="K64" i="9"/>
  <c r="J64" i="9"/>
  <c r="I64" i="9"/>
  <c r="A64" i="9"/>
  <c r="X63" i="9"/>
  <c r="V63" i="9"/>
  <c r="W63" i="9"/>
  <c r="U63" i="9"/>
  <c r="T63" i="9"/>
  <c r="R63" i="9"/>
  <c r="S63" i="9"/>
  <c r="Q63" i="9"/>
  <c r="N63" i="9"/>
  <c r="P63" i="9"/>
  <c r="O63" i="9"/>
  <c r="M63" i="9"/>
  <c r="L63" i="9"/>
  <c r="K63" i="9"/>
  <c r="J63" i="9"/>
  <c r="I63" i="9"/>
  <c r="A63" i="9"/>
  <c r="X62" i="9"/>
  <c r="V62" i="9"/>
  <c r="W62" i="9"/>
  <c r="U62" i="9"/>
  <c r="T62" i="9"/>
  <c r="R62" i="9"/>
  <c r="S62" i="9"/>
  <c r="Q62" i="9"/>
  <c r="N62" i="9"/>
  <c r="P62" i="9"/>
  <c r="O62" i="9"/>
  <c r="A62" i="9"/>
  <c r="X61" i="9"/>
  <c r="V61" i="9"/>
  <c r="W61" i="9"/>
  <c r="U61" i="9"/>
  <c r="T61" i="9"/>
  <c r="R61" i="9"/>
  <c r="S61" i="9"/>
  <c r="Q61" i="9"/>
  <c r="N61" i="9"/>
  <c r="P61" i="9"/>
  <c r="O61" i="9"/>
  <c r="M61" i="9"/>
  <c r="M58" i="9"/>
  <c r="M61" i="5"/>
  <c r="N61" i="5"/>
  <c r="O61" i="5"/>
  <c r="P61" i="5"/>
  <c r="Q61" i="5"/>
  <c r="K58" i="9"/>
  <c r="L58" i="9"/>
  <c r="L61" i="9"/>
  <c r="K61" i="9"/>
  <c r="G58" i="9"/>
  <c r="H58" i="9"/>
  <c r="G59" i="9"/>
  <c r="H59" i="9"/>
  <c r="G60" i="9"/>
  <c r="H60" i="9"/>
  <c r="G61" i="9"/>
  <c r="H61" i="9"/>
  <c r="I58" i="9"/>
  <c r="J58" i="9"/>
  <c r="J61" i="9"/>
  <c r="I61" i="9"/>
  <c r="A61" i="9"/>
  <c r="X60" i="9"/>
  <c r="V60" i="9"/>
  <c r="W60" i="9"/>
  <c r="U60" i="9"/>
  <c r="T60" i="9"/>
  <c r="R60" i="9"/>
  <c r="S60" i="9"/>
  <c r="Q60" i="9"/>
  <c r="N60" i="9"/>
  <c r="P60" i="9"/>
  <c r="O60" i="9"/>
  <c r="M60" i="9"/>
  <c r="L60" i="9"/>
  <c r="K60" i="9"/>
  <c r="J60" i="9"/>
  <c r="I60" i="9"/>
  <c r="A60" i="9"/>
  <c r="X59" i="9"/>
  <c r="V59" i="9"/>
  <c r="W59" i="9"/>
  <c r="U59" i="9"/>
  <c r="T59" i="9"/>
  <c r="R59" i="9"/>
  <c r="S59" i="9"/>
  <c r="Q59" i="9"/>
  <c r="N59" i="9"/>
  <c r="P59" i="9"/>
  <c r="O59" i="9"/>
  <c r="M59" i="9"/>
  <c r="L59" i="9"/>
  <c r="K59" i="9"/>
  <c r="J59" i="9"/>
  <c r="I59" i="9"/>
  <c r="A59" i="9"/>
  <c r="X58" i="9"/>
  <c r="V58" i="9"/>
  <c r="W58" i="9"/>
  <c r="U58" i="9"/>
  <c r="T58" i="9"/>
  <c r="R58" i="9"/>
  <c r="S58" i="9"/>
  <c r="Q58" i="9"/>
  <c r="N58" i="9"/>
  <c r="P58" i="9"/>
  <c r="O58" i="9"/>
  <c r="A58" i="9"/>
  <c r="X57" i="9"/>
  <c r="V57" i="9"/>
  <c r="W57" i="9"/>
  <c r="U57" i="9"/>
  <c r="T57" i="9"/>
  <c r="R57" i="9"/>
  <c r="S57" i="9"/>
  <c r="Q57" i="9"/>
  <c r="N57" i="9"/>
  <c r="P57" i="9"/>
  <c r="O57" i="9"/>
  <c r="M57" i="9"/>
  <c r="M54" i="9"/>
  <c r="M60" i="5"/>
  <c r="N60" i="5"/>
  <c r="O60" i="5"/>
  <c r="P60" i="5"/>
  <c r="Q60" i="5"/>
  <c r="K54" i="9"/>
  <c r="L54" i="9"/>
  <c r="L57" i="9"/>
  <c r="K57" i="9"/>
  <c r="G54" i="9"/>
  <c r="H54" i="9"/>
  <c r="G55" i="9"/>
  <c r="H55" i="9"/>
  <c r="G56" i="9"/>
  <c r="H56" i="9"/>
  <c r="G57" i="9"/>
  <c r="H57" i="9"/>
  <c r="I54" i="9"/>
  <c r="J54" i="9"/>
  <c r="J57" i="9"/>
  <c r="I57" i="9"/>
  <c r="A57" i="9"/>
  <c r="X56" i="9"/>
  <c r="V56" i="9"/>
  <c r="W56" i="9"/>
  <c r="U56" i="9"/>
  <c r="T56" i="9"/>
  <c r="R56" i="9"/>
  <c r="S56" i="9"/>
  <c r="Q56" i="9"/>
  <c r="N56" i="9"/>
  <c r="P56" i="9"/>
  <c r="O56" i="9"/>
  <c r="M56" i="9"/>
  <c r="L56" i="9"/>
  <c r="K56" i="9"/>
  <c r="J56" i="9"/>
  <c r="I56" i="9"/>
  <c r="A56" i="9"/>
  <c r="X55" i="9"/>
  <c r="V55" i="9"/>
  <c r="W55" i="9"/>
  <c r="U55" i="9"/>
  <c r="T55" i="9"/>
  <c r="R55" i="9"/>
  <c r="S55" i="9"/>
  <c r="Q55" i="9"/>
  <c r="N55" i="9"/>
  <c r="P55" i="9"/>
  <c r="O55" i="9"/>
  <c r="M55" i="9"/>
  <c r="L55" i="9"/>
  <c r="K55" i="9"/>
  <c r="J55" i="9"/>
  <c r="I55" i="9"/>
  <c r="A55" i="9"/>
  <c r="X54" i="9"/>
  <c r="V54" i="9"/>
  <c r="W54" i="9"/>
  <c r="U54" i="9"/>
  <c r="T54" i="9"/>
  <c r="R54" i="9"/>
  <c r="S54" i="9"/>
  <c r="Q54" i="9"/>
  <c r="N54" i="9"/>
  <c r="P54" i="9"/>
  <c r="O54" i="9"/>
  <c r="A54" i="9"/>
  <c r="X53" i="9"/>
  <c r="V53" i="9"/>
  <c r="W53" i="9"/>
  <c r="U53" i="9"/>
  <c r="T53" i="9"/>
  <c r="R53" i="9"/>
  <c r="S53" i="9"/>
  <c r="Q53" i="9"/>
  <c r="N53" i="9"/>
  <c r="P53" i="9"/>
  <c r="O53" i="9"/>
  <c r="M53" i="9"/>
  <c r="M50" i="9"/>
  <c r="M59" i="5"/>
  <c r="N59" i="5"/>
  <c r="O59" i="5"/>
  <c r="P59" i="5"/>
  <c r="Q59" i="5"/>
  <c r="K50" i="9"/>
  <c r="L50" i="9"/>
  <c r="L53" i="9"/>
  <c r="K53" i="9"/>
  <c r="G50" i="9"/>
  <c r="H50" i="9"/>
  <c r="G51" i="9"/>
  <c r="H51" i="9"/>
  <c r="G52" i="9"/>
  <c r="H52" i="9"/>
  <c r="G53" i="9"/>
  <c r="H53" i="9"/>
  <c r="I50" i="9"/>
  <c r="J50" i="9"/>
  <c r="J53" i="9"/>
  <c r="I53" i="9"/>
  <c r="A53" i="9"/>
  <c r="X52" i="9"/>
  <c r="V52" i="9"/>
  <c r="W52" i="9"/>
  <c r="U52" i="9"/>
  <c r="T52" i="9"/>
  <c r="R52" i="9"/>
  <c r="S52" i="9"/>
  <c r="Q52" i="9"/>
  <c r="N52" i="9"/>
  <c r="P52" i="9"/>
  <c r="O52" i="9"/>
  <c r="M52" i="9"/>
  <c r="L52" i="9"/>
  <c r="K52" i="9"/>
  <c r="J52" i="9"/>
  <c r="I52" i="9"/>
  <c r="A52" i="9"/>
  <c r="X51" i="9"/>
  <c r="V51" i="9"/>
  <c r="W51" i="9"/>
  <c r="U51" i="9"/>
  <c r="T51" i="9"/>
  <c r="R51" i="9"/>
  <c r="S51" i="9"/>
  <c r="Q51" i="9"/>
  <c r="N51" i="9"/>
  <c r="P51" i="9"/>
  <c r="O51" i="9"/>
  <c r="M51" i="9"/>
  <c r="L51" i="9"/>
  <c r="K51" i="9"/>
  <c r="J51" i="9"/>
  <c r="I51" i="9"/>
  <c r="A51" i="9"/>
  <c r="X50" i="9"/>
  <c r="V50" i="9"/>
  <c r="W50" i="9"/>
  <c r="U50" i="9"/>
  <c r="T50" i="9"/>
  <c r="R50" i="9"/>
  <c r="S50" i="9"/>
  <c r="Q50" i="9"/>
  <c r="N50" i="9"/>
  <c r="P50" i="9"/>
  <c r="O50" i="9"/>
  <c r="A50" i="9"/>
  <c r="X49" i="9"/>
  <c r="V49" i="9"/>
  <c r="W49" i="9"/>
  <c r="U49" i="9"/>
  <c r="T49" i="9"/>
  <c r="R49" i="9"/>
  <c r="S49" i="9"/>
  <c r="Q49" i="9"/>
  <c r="N49" i="9"/>
  <c r="P49" i="9"/>
  <c r="O49" i="9"/>
  <c r="M49" i="9"/>
  <c r="M46" i="9"/>
  <c r="M58" i="5"/>
  <c r="N58" i="5"/>
  <c r="O58" i="5"/>
  <c r="P58" i="5"/>
  <c r="Q58" i="5"/>
  <c r="K46" i="9"/>
  <c r="L46" i="9"/>
  <c r="L49" i="9"/>
  <c r="K49" i="9"/>
  <c r="G46" i="9"/>
  <c r="H46" i="9"/>
  <c r="G47" i="9"/>
  <c r="H47" i="9"/>
  <c r="G48" i="9"/>
  <c r="H48" i="9"/>
  <c r="G49" i="9"/>
  <c r="H49" i="9"/>
  <c r="I46" i="9"/>
  <c r="J46" i="9"/>
  <c r="J49" i="9"/>
  <c r="I49" i="9"/>
  <c r="A49" i="9"/>
  <c r="X48" i="9"/>
  <c r="V48" i="9"/>
  <c r="W48" i="9"/>
  <c r="U48" i="9"/>
  <c r="T48" i="9"/>
  <c r="R48" i="9"/>
  <c r="S48" i="9"/>
  <c r="Q48" i="9"/>
  <c r="N48" i="9"/>
  <c r="P48" i="9"/>
  <c r="O48" i="9"/>
  <c r="M48" i="9"/>
  <c r="L48" i="9"/>
  <c r="K48" i="9"/>
  <c r="J48" i="9"/>
  <c r="I48" i="9"/>
  <c r="A48" i="9"/>
  <c r="X47" i="9"/>
  <c r="V47" i="9"/>
  <c r="W47" i="9"/>
  <c r="U47" i="9"/>
  <c r="T47" i="9"/>
  <c r="R47" i="9"/>
  <c r="S47" i="9"/>
  <c r="Q47" i="9"/>
  <c r="N47" i="9"/>
  <c r="P47" i="9"/>
  <c r="O47" i="9"/>
  <c r="M47" i="9"/>
  <c r="L47" i="9"/>
  <c r="K47" i="9"/>
  <c r="J47" i="9"/>
  <c r="I47" i="9"/>
  <c r="A47" i="9"/>
  <c r="X46" i="9"/>
  <c r="V46" i="9"/>
  <c r="W46" i="9"/>
  <c r="U46" i="9"/>
  <c r="T46" i="9"/>
  <c r="R46" i="9"/>
  <c r="S46" i="9"/>
  <c r="Q46" i="9"/>
  <c r="N46" i="9"/>
  <c r="P46" i="9"/>
  <c r="O46" i="9"/>
  <c r="A46" i="9"/>
  <c r="X45" i="9"/>
  <c r="V45" i="9"/>
  <c r="W45" i="9"/>
  <c r="U45" i="9"/>
  <c r="T45" i="9"/>
  <c r="R45" i="9"/>
  <c r="S45" i="9"/>
  <c r="Q45" i="9"/>
  <c r="N45" i="9"/>
  <c r="P45" i="9"/>
  <c r="O45" i="9"/>
  <c r="M45" i="9"/>
  <c r="M42" i="9"/>
  <c r="M57" i="5"/>
  <c r="N57" i="5"/>
  <c r="O57" i="5"/>
  <c r="P57" i="5"/>
  <c r="Q57" i="5"/>
  <c r="K42" i="9"/>
  <c r="L42" i="9"/>
  <c r="L45" i="9"/>
  <c r="K45" i="9"/>
  <c r="G42" i="9"/>
  <c r="H42" i="9"/>
  <c r="G43" i="9"/>
  <c r="H43" i="9"/>
  <c r="G44" i="9"/>
  <c r="H44" i="9"/>
  <c r="G45" i="9"/>
  <c r="H45" i="9"/>
  <c r="I42" i="9"/>
  <c r="J42" i="9"/>
  <c r="J45" i="9"/>
  <c r="I45" i="9"/>
  <c r="A45" i="9"/>
  <c r="X44" i="9"/>
  <c r="V44" i="9"/>
  <c r="W44" i="9"/>
  <c r="U44" i="9"/>
  <c r="T44" i="9"/>
  <c r="R44" i="9"/>
  <c r="S44" i="9"/>
  <c r="Q44" i="9"/>
  <c r="N44" i="9"/>
  <c r="P44" i="9"/>
  <c r="O44" i="9"/>
  <c r="M44" i="9"/>
  <c r="L44" i="9"/>
  <c r="K44" i="9"/>
  <c r="J44" i="9"/>
  <c r="I44" i="9"/>
  <c r="A44" i="9"/>
  <c r="X43" i="9"/>
  <c r="V43" i="9"/>
  <c r="W43" i="9"/>
  <c r="U43" i="9"/>
  <c r="T43" i="9"/>
  <c r="R43" i="9"/>
  <c r="S43" i="9"/>
  <c r="Q43" i="9"/>
  <c r="N43" i="9"/>
  <c r="P43" i="9"/>
  <c r="O43" i="9"/>
  <c r="M43" i="9"/>
  <c r="L43" i="9"/>
  <c r="K43" i="9"/>
  <c r="J43" i="9"/>
  <c r="I43" i="9"/>
  <c r="A43" i="9"/>
  <c r="X42" i="9"/>
  <c r="V42" i="9"/>
  <c r="W42" i="9"/>
  <c r="U42" i="9"/>
  <c r="T42" i="9"/>
  <c r="R42" i="9"/>
  <c r="S42" i="9"/>
  <c r="Q42" i="9"/>
  <c r="N42" i="9"/>
  <c r="P42" i="9"/>
  <c r="O42" i="9"/>
  <c r="A42" i="9"/>
  <c r="X41" i="9"/>
  <c r="V41" i="9"/>
  <c r="W41" i="9"/>
  <c r="U41" i="9"/>
  <c r="T41" i="9"/>
  <c r="R41" i="9"/>
  <c r="S41" i="9"/>
  <c r="Q41" i="9"/>
  <c r="N41" i="9"/>
  <c r="P41" i="9"/>
  <c r="O41" i="9"/>
  <c r="M41" i="9"/>
  <c r="M38" i="9"/>
  <c r="M55" i="5"/>
  <c r="N55" i="5"/>
  <c r="O55" i="5"/>
  <c r="P55" i="5"/>
  <c r="Q55" i="5"/>
  <c r="K38" i="9"/>
  <c r="L38" i="9"/>
  <c r="L41" i="9"/>
  <c r="K41" i="9"/>
  <c r="G38" i="9"/>
  <c r="H38" i="9"/>
  <c r="G39" i="9"/>
  <c r="H39" i="9"/>
  <c r="G40" i="9"/>
  <c r="H40" i="9"/>
  <c r="G41" i="9"/>
  <c r="H41" i="9"/>
  <c r="I38" i="9"/>
  <c r="J38" i="9"/>
  <c r="J41" i="9"/>
  <c r="I41" i="9"/>
  <c r="A41" i="9"/>
  <c r="X40" i="9"/>
  <c r="V40" i="9"/>
  <c r="W40" i="9"/>
  <c r="U40" i="9"/>
  <c r="T40" i="9"/>
  <c r="R40" i="9"/>
  <c r="S40" i="9"/>
  <c r="Q40" i="9"/>
  <c r="N40" i="9"/>
  <c r="P40" i="9"/>
  <c r="O40" i="9"/>
  <c r="M40" i="9"/>
  <c r="L40" i="9"/>
  <c r="K40" i="9"/>
  <c r="J40" i="9"/>
  <c r="I40" i="9"/>
  <c r="A40" i="9"/>
  <c r="X39" i="9"/>
  <c r="V39" i="9"/>
  <c r="W39" i="9"/>
  <c r="U39" i="9"/>
  <c r="T39" i="9"/>
  <c r="R39" i="9"/>
  <c r="S39" i="9"/>
  <c r="Q39" i="9"/>
  <c r="N39" i="9"/>
  <c r="P39" i="9"/>
  <c r="O39" i="9"/>
  <c r="M39" i="9"/>
  <c r="L39" i="9"/>
  <c r="K39" i="9"/>
  <c r="J39" i="9"/>
  <c r="I39" i="9"/>
  <c r="A39" i="9"/>
  <c r="X38" i="9"/>
  <c r="V38" i="9"/>
  <c r="W38" i="9"/>
  <c r="U38" i="9"/>
  <c r="T38" i="9"/>
  <c r="R38" i="9"/>
  <c r="S38" i="9"/>
  <c r="Q38" i="9"/>
  <c r="N38" i="9"/>
  <c r="P38" i="9"/>
  <c r="O38" i="9"/>
  <c r="A38" i="9"/>
  <c r="X37" i="9"/>
  <c r="V37" i="9"/>
  <c r="W37" i="9"/>
  <c r="U37" i="9"/>
  <c r="T37" i="9"/>
  <c r="R37" i="9"/>
  <c r="S37" i="9"/>
  <c r="Q37" i="9"/>
  <c r="N37" i="9"/>
  <c r="P37" i="9"/>
  <c r="O37" i="9"/>
  <c r="M37" i="9"/>
  <c r="M34" i="9"/>
  <c r="M54" i="5"/>
  <c r="N54" i="5"/>
  <c r="O54" i="5"/>
  <c r="P54" i="5"/>
  <c r="Q54" i="5"/>
  <c r="K34" i="9"/>
  <c r="L34" i="9"/>
  <c r="L37" i="9"/>
  <c r="K37" i="9"/>
  <c r="G34" i="9"/>
  <c r="H34" i="9"/>
  <c r="G35" i="9"/>
  <c r="H35" i="9"/>
  <c r="G36" i="9"/>
  <c r="H36" i="9"/>
  <c r="G37" i="9"/>
  <c r="H37" i="9"/>
  <c r="I34" i="9"/>
  <c r="J34" i="9"/>
  <c r="J37" i="9"/>
  <c r="I37" i="9"/>
  <c r="A37" i="9"/>
  <c r="X36" i="9"/>
  <c r="V36" i="9"/>
  <c r="W36" i="9"/>
  <c r="U36" i="9"/>
  <c r="T36" i="9"/>
  <c r="R36" i="9"/>
  <c r="S36" i="9"/>
  <c r="Q36" i="9"/>
  <c r="N36" i="9"/>
  <c r="P36" i="9"/>
  <c r="O36" i="9"/>
  <c r="M36" i="9"/>
  <c r="L36" i="9"/>
  <c r="K36" i="9"/>
  <c r="J36" i="9"/>
  <c r="I36" i="9"/>
  <c r="A36" i="9"/>
  <c r="X35" i="9"/>
  <c r="V35" i="9"/>
  <c r="W35" i="9"/>
  <c r="U35" i="9"/>
  <c r="T35" i="9"/>
  <c r="R35" i="9"/>
  <c r="S35" i="9"/>
  <c r="Q35" i="9"/>
  <c r="N35" i="9"/>
  <c r="P35" i="9"/>
  <c r="O35" i="9"/>
  <c r="M35" i="9"/>
  <c r="L35" i="9"/>
  <c r="K35" i="9"/>
  <c r="J35" i="9"/>
  <c r="I35" i="9"/>
  <c r="A35" i="9"/>
  <c r="X34" i="9"/>
  <c r="V34" i="9"/>
  <c r="W34" i="9"/>
  <c r="U34" i="9"/>
  <c r="T34" i="9"/>
  <c r="R34" i="9"/>
  <c r="S34" i="9"/>
  <c r="Q34" i="9"/>
  <c r="N34" i="9"/>
  <c r="P34" i="9"/>
  <c r="O34" i="9"/>
  <c r="A34" i="9"/>
  <c r="X33" i="9"/>
  <c r="V33" i="9"/>
  <c r="W33" i="9"/>
  <c r="U33" i="9"/>
  <c r="T33" i="9"/>
  <c r="R33" i="9"/>
  <c r="S33" i="9"/>
  <c r="Q33" i="9"/>
  <c r="N33" i="9"/>
  <c r="P33" i="9"/>
  <c r="O33" i="9"/>
  <c r="M33" i="9"/>
  <c r="M30" i="9"/>
  <c r="M53" i="5"/>
  <c r="N53" i="5"/>
  <c r="O53" i="5"/>
  <c r="P53" i="5"/>
  <c r="Q53" i="5"/>
  <c r="K30" i="9"/>
  <c r="L30" i="9"/>
  <c r="L33" i="9"/>
  <c r="K33" i="9"/>
  <c r="G30" i="9"/>
  <c r="H30" i="9"/>
  <c r="G31" i="9"/>
  <c r="H31" i="9"/>
  <c r="G32" i="9"/>
  <c r="H32" i="9"/>
  <c r="G33" i="9"/>
  <c r="H33" i="9"/>
  <c r="I30" i="9"/>
  <c r="J30" i="9"/>
  <c r="J33" i="9"/>
  <c r="I33" i="9"/>
  <c r="A33" i="9"/>
  <c r="X32" i="9"/>
  <c r="V32" i="9"/>
  <c r="W32" i="9"/>
  <c r="U32" i="9"/>
  <c r="T32" i="9"/>
  <c r="R32" i="9"/>
  <c r="S32" i="9"/>
  <c r="Q32" i="9"/>
  <c r="N32" i="9"/>
  <c r="P32" i="9"/>
  <c r="O32" i="9"/>
  <c r="M32" i="9"/>
  <c r="L32" i="9"/>
  <c r="K32" i="9"/>
  <c r="J32" i="9"/>
  <c r="I32" i="9"/>
  <c r="A32" i="9"/>
  <c r="X31" i="9"/>
  <c r="V31" i="9"/>
  <c r="W31" i="9"/>
  <c r="U31" i="9"/>
  <c r="T31" i="9"/>
  <c r="R31" i="9"/>
  <c r="S31" i="9"/>
  <c r="Q31" i="9"/>
  <c r="N31" i="9"/>
  <c r="P31" i="9"/>
  <c r="O31" i="9"/>
  <c r="M31" i="9"/>
  <c r="L31" i="9"/>
  <c r="K31" i="9"/>
  <c r="J31" i="9"/>
  <c r="I31" i="9"/>
  <c r="A31" i="9"/>
  <c r="X30" i="9"/>
  <c r="V30" i="9"/>
  <c r="W30" i="9"/>
  <c r="U30" i="9"/>
  <c r="T30" i="9"/>
  <c r="R30" i="9"/>
  <c r="S30" i="9"/>
  <c r="Q30" i="9"/>
  <c r="N30" i="9"/>
  <c r="P30" i="9"/>
  <c r="O30" i="9"/>
  <c r="A30" i="9"/>
  <c r="X29" i="9"/>
  <c r="V29" i="9"/>
  <c r="W29" i="9"/>
  <c r="U29" i="9"/>
  <c r="T29" i="9"/>
  <c r="R29" i="9"/>
  <c r="S29" i="9"/>
  <c r="Q29" i="9"/>
  <c r="N29" i="9"/>
  <c r="P29" i="9"/>
  <c r="O29" i="9"/>
  <c r="M29" i="9"/>
  <c r="M26" i="9"/>
  <c r="M52" i="5"/>
  <c r="N52" i="5"/>
  <c r="O52" i="5"/>
  <c r="P52" i="5"/>
  <c r="Q52" i="5"/>
  <c r="K26" i="9"/>
  <c r="L26" i="9"/>
  <c r="L29" i="9"/>
  <c r="K29" i="9"/>
  <c r="H26" i="9"/>
  <c r="H27" i="9"/>
  <c r="H28" i="9"/>
  <c r="H29" i="9"/>
  <c r="I26" i="9"/>
  <c r="J26" i="9"/>
  <c r="J29" i="9"/>
  <c r="I29" i="9"/>
  <c r="A29" i="9"/>
  <c r="X28" i="9"/>
  <c r="V28" i="9"/>
  <c r="W28" i="9"/>
  <c r="U28" i="9"/>
  <c r="T28" i="9"/>
  <c r="R28" i="9"/>
  <c r="S28" i="9"/>
  <c r="Q28" i="9"/>
  <c r="N28" i="9"/>
  <c r="P28" i="9"/>
  <c r="O28" i="9"/>
  <c r="M28" i="9"/>
  <c r="L28" i="9"/>
  <c r="K28" i="9"/>
  <c r="J28" i="9"/>
  <c r="I28" i="9"/>
  <c r="A28" i="9"/>
  <c r="X27" i="9"/>
  <c r="V27" i="9"/>
  <c r="W27" i="9"/>
  <c r="U27" i="9"/>
  <c r="T27" i="9"/>
  <c r="R27" i="9"/>
  <c r="S27" i="9"/>
  <c r="Q27" i="9"/>
  <c r="N27" i="9"/>
  <c r="P27" i="9"/>
  <c r="O27" i="9"/>
  <c r="M27" i="9"/>
  <c r="L27" i="9"/>
  <c r="K27" i="9"/>
  <c r="J27" i="9"/>
  <c r="I27" i="9"/>
  <c r="A27" i="9"/>
  <c r="X26" i="9"/>
  <c r="V26" i="9"/>
  <c r="W26" i="9"/>
  <c r="U26" i="9"/>
  <c r="T26" i="9"/>
  <c r="R26" i="9"/>
  <c r="S26" i="9"/>
  <c r="Q26" i="9"/>
  <c r="N26" i="9"/>
  <c r="P26" i="9"/>
  <c r="O26" i="9"/>
  <c r="A26" i="9"/>
  <c r="X25" i="9"/>
  <c r="V25" i="9"/>
  <c r="W25" i="9"/>
  <c r="U25" i="9"/>
  <c r="T25" i="9"/>
  <c r="R25" i="9"/>
  <c r="S25" i="9"/>
  <c r="Q25" i="9"/>
  <c r="N25" i="9"/>
  <c r="P25" i="9"/>
  <c r="O25" i="9"/>
  <c r="M25" i="9"/>
  <c r="M22" i="9"/>
  <c r="M51" i="5"/>
  <c r="N51" i="5"/>
  <c r="O51" i="5"/>
  <c r="P51" i="5"/>
  <c r="Q51" i="5"/>
  <c r="K22" i="9"/>
  <c r="L22" i="9"/>
  <c r="L25" i="9"/>
  <c r="K25" i="9"/>
  <c r="G22" i="9"/>
  <c r="H22" i="9"/>
  <c r="G23" i="9"/>
  <c r="H23" i="9"/>
  <c r="G24" i="9"/>
  <c r="H24" i="9"/>
  <c r="G25" i="9"/>
  <c r="H25" i="9"/>
  <c r="I22" i="9"/>
  <c r="J22" i="9"/>
  <c r="J25" i="9"/>
  <c r="I25" i="9"/>
  <c r="A25" i="9"/>
  <c r="X24" i="9"/>
  <c r="V24" i="9"/>
  <c r="W24" i="9"/>
  <c r="U24" i="9"/>
  <c r="T24" i="9"/>
  <c r="R24" i="9"/>
  <c r="S24" i="9"/>
  <c r="Q24" i="9"/>
  <c r="N24" i="9"/>
  <c r="P24" i="9"/>
  <c r="O24" i="9"/>
  <c r="M24" i="9"/>
  <c r="L24" i="9"/>
  <c r="K24" i="9"/>
  <c r="J24" i="9"/>
  <c r="I24" i="9"/>
  <c r="A24" i="9"/>
  <c r="X23" i="9"/>
  <c r="V23" i="9"/>
  <c r="W23" i="9"/>
  <c r="U23" i="9"/>
  <c r="T23" i="9"/>
  <c r="R23" i="9"/>
  <c r="S23" i="9"/>
  <c r="Q23" i="9"/>
  <c r="N23" i="9"/>
  <c r="P23" i="9"/>
  <c r="O23" i="9"/>
  <c r="M23" i="9"/>
  <c r="L23" i="9"/>
  <c r="K23" i="9"/>
  <c r="J23" i="9"/>
  <c r="I23" i="9"/>
  <c r="A23" i="9"/>
  <c r="X22" i="9"/>
  <c r="V22" i="9"/>
  <c r="W22" i="9"/>
  <c r="U22" i="9"/>
  <c r="T22" i="9"/>
  <c r="R22" i="9"/>
  <c r="S22" i="9"/>
  <c r="Q22" i="9"/>
  <c r="N22" i="9"/>
  <c r="P22" i="9"/>
  <c r="O22" i="9"/>
  <c r="A22" i="9"/>
  <c r="X21" i="9"/>
  <c r="V21" i="9"/>
  <c r="W21" i="9"/>
  <c r="U21" i="9"/>
  <c r="T21" i="9"/>
  <c r="R21" i="9"/>
  <c r="S21" i="9"/>
  <c r="Q21" i="9"/>
  <c r="N21" i="9"/>
  <c r="P21" i="9"/>
  <c r="O21" i="9"/>
  <c r="M21" i="9"/>
  <c r="M18" i="9"/>
  <c r="M50" i="5"/>
  <c r="N50" i="5"/>
  <c r="O50" i="5"/>
  <c r="P50" i="5"/>
  <c r="Q50" i="5"/>
  <c r="K18" i="9"/>
  <c r="L18" i="9"/>
  <c r="L21" i="9"/>
  <c r="K21" i="9"/>
  <c r="G18" i="9"/>
  <c r="H18" i="9"/>
  <c r="G19" i="9"/>
  <c r="H19" i="9"/>
  <c r="G20" i="9"/>
  <c r="H20" i="9"/>
  <c r="G21" i="9"/>
  <c r="H21" i="9"/>
  <c r="I18" i="9"/>
  <c r="J18" i="9"/>
  <c r="J21" i="9"/>
  <c r="I21" i="9"/>
  <c r="A21" i="9"/>
  <c r="X20" i="9"/>
  <c r="V20" i="9"/>
  <c r="W20" i="9"/>
  <c r="U20" i="9"/>
  <c r="T20" i="9"/>
  <c r="R20" i="9"/>
  <c r="S20" i="9"/>
  <c r="Q20" i="9"/>
  <c r="N20" i="9"/>
  <c r="P20" i="9"/>
  <c r="O20" i="9"/>
  <c r="M20" i="9"/>
  <c r="L20" i="9"/>
  <c r="K20" i="9"/>
  <c r="J20" i="9"/>
  <c r="I20" i="9"/>
  <c r="A20" i="9"/>
  <c r="X19" i="9"/>
  <c r="V19" i="9"/>
  <c r="W19" i="9"/>
  <c r="U19" i="9"/>
  <c r="T19" i="9"/>
  <c r="R19" i="9"/>
  <c r="S19" i="9"/>
  <c r="Q19" i="9"/>
  <c r="N19" i="9"/>
  <c r="P19" i="9"/>
  <c r="O19" i="9"/>
  <c r="M19" i="9"/>
  <c r="L19" i="9"/>
  <c r="K19" i="9"/>
  <c r="J19" i="9"/>
  <c r="I19" i="9"/>
  <c r="A19" i="9"/>
  <c r="X18" i="9"/>
  <c r="V18" i="9"/>
  <c r="W18" i="9"/>
  <c r="U18" i="9"/>
  <c r="T18" i="9"/>
  <c r="R18" i="9"/>
  <c r="S18" i="9"/>
  <c r="Q18" i="9"/>
  <c r="N18" i="9"/>
  <c r="P18" i="9"/>
  <c r="O18" i="9"/>
  <c r="A18" i="9"/>
  <c r="X17" i="9"/>
  <c r="V17" i="9"/>
  <c r="W17" i="9"/>
  <c r="U17" i="9"/>
  <c r="T17" i="9"/>
  <c r="R17" i="9"/>
  <c r="S17" i="9"/>
  <c r="Q17" i="9"/>
  <c r="N17" i="9"/>
  <c r="P17" i="9"/>
  <c r="O17" i="9"/>
  <c r="M17" i="9"/>
  <c r="M14" i="9"/>
  <c r="M41" i="5"/>
  <c r="N41" i="5"/>
  <c r="O41" i="5"/>
  <c r="P41" i="5"/>
  <c r="Q41" i="5"/>
  <c r="K14" i="9"/>
  <c r="L14" i="9"/>
  <c r="L17" i="9"/>
  <c r="K17" i="9"/>
  <c r="G14" i="9"/>
  <c r="H14" i="9"/>
  <c r="G15" i="9"/>
  <c r="H15" i="9"/>
  <c r="G16" i="9"/>
  <c r="H16" i="9"/>
  <c r="G17" i="9"/>
  <c r="H17" i="9"/>
  <c r="I14" i="9"/>
  <c r="J14" i="9"/>
  <c r="J17" i="9"/>
  <c r="I17" i="9"/>
  <c r="A17" i="9"/>
  <c r="X16" i="9"/>
  <c r="V16" i="9"/>
  <c r="W16" i="9"/>
  <c r="U16" i="9"/>
  <c r="T16" i="9"/>
  <c r="R16" i="9"/>
  <c r="S16" i="9"/>
  <c r="Q16" i="9"/>
  <c r="N16" i="9"/>
  <c r="P16" i="9"/>
  <c r="O16" i="9"/>
  <c r="M16" i="9"/>
  <c r="L16" i="9"/>
  <c r="K16" i="9"/>
  <c r="J16" i="9"/>
  <c r="I16" i="9"/>
  <c r="A16" i="9"/>
  <c r="X15" i="9"/>
  <c r="V15" i="9"/>
  <c r="W15" i="9"/>
  <c r="U15" i="9"/>
  <c r="T15" i="9"/>
  <c r="R15" i="9"/>
  <c r="S15" i="9"/>
  <c r="Q15" i="9"/>
  <c r="N15" i="9"/>
  <c r="P15" i="9"/>
  <c r="O15" i="9"/>
  <c r="M15" i="9"/>
  <c r="L15" i="9"/>
  <c r="K15" i="9"/>
  <c r="J15" i="9"/>
  <c r="I15" i="9"/>
  <c r="A15" i="9"/>
  <c r="X14" i="9"/>
  <c r="V14" i="9"/>
  <c r="W14" i="9"/>
  <c r="U14" i="9"/>
  <c r="T14" i="9"/>
  <c r="R14" i="9"/>
  <c r="S14" i="9"/>
  <c r="Q14" i="9"/>
  <c r="N14" i="9"/>
  <c r="P14" i="9"/>
  <c r="O14" i="9"/>
  <c r="A14" i="9"/>
  <c r="X13" i="9"/>
  <c r="V13" i="9"/>
  <c r="W13" i="9"/>
  <c r="U13" i="9"/>
  <c r="T13" i="9"/>
  <c r="R13" i="9"/>
  <c r="S13" i="9"/>
  <c r="Q13" i="9"/>
  <c r="N13" i="9"/>
  <c r="P13" i="9"/>
  <c r="O13" i="9"/>
  <c r="M13" i="9"/>
  <c r="M10" i="9"/>
  <c r="P40" i="5"/>
  <c r="Q40" i="5"/>
  <c r="K10" i="9"/>
  <c r="L10" i="9"/>
  <c r="L13" i="9"/>
  <c r="K13" i="9"/>
  <c r="G10" i="9"/>
  <c r="H10" i="9"/>
  <c r="G11" i="9"/>
  <c r="H11" i="9"/>
  <c r="G12" i="9"/>
  <c r="H12" i="9"/>
  <c r="G13" i="9"/>
  <c r="H13" i="9"/>
  <c r="I10" i="9"/>
  <c r="J10" i="9"/>
  <c r="J13" i="9"/>
  <c r="I13" i="9"/>
  <c r="A13" i="9"/>
  <c r="X12" i="9"/>
  <c r="V12" i="9"/>
  <c r="W12" i="9"/>
  <c r="U12" i="9"/>
  <c r="T12" i="9"/>
  <c r="R12" i="9"/>
  <c r="S12" i="9"/>
  <c r="Q12" i="9"/>
  <c r="N12" i="9"/>
  <c r="P12" i="9"/>
  <c r="O12" i="9"/>
  <c r="M12" i="9"/>
  <c r="L12" i="9"/>
  <c r="K12" i="9"/>
  <c r="J12" i="9"/>
  <c r="I12" i="9"/>
  <c r="A12" i="9"/>
  <c r="X11" i="9"/>
  <c r="V11" i="9"/>
  <c r="W11" i="9"/>
  <c r="U11" i="9"/>
  <c r="T11" i="9"/>
  <c r="R11" i="9"/>
  <c r="S11" i="9"/>
  <c r="Q11" i="9"/>
  <c r="N11" i="9"/>
  <c r="P11" i="9"/>
  <c r="O11" i="9"/>
  <c r="M11" i="9"/>
  <c r="L11" i="9"/>
  <c r="K11" i="9"/>
  <c r="J11" i="9"/>
  <c r="I11" i="9"/>
  <c r="A11" i="9"/>
  <c r="X10" i="9"/>
  <c r="V10" i="9"/>
  <c r="W10" i="9"/>
  <c r="U10" i="9"/>
  <c r="T10" i="9"/>
  <c r="R10" i="9"/>
  <c r="S10" i="9"/>
  <c r="Q10" i="9"/>
  <c r="N10" i="9"/>
  <c r="P10" i="9"/>
  <c r="O10" i="9"/>
  <c r="A10" i="9"/>
  <c r="X9" i="9"/>
  <c r="V9" i="9"/>
  <c r="W9" i="9"/>
  <c r="U9" i="9"/>
  <c r="T9" i="9"/>
  <c r="R9" i="9"/>
  <c r="S9" i="9"/>
  <c r="Q9" i="9"/>
  <c r="N9" i="9"/>
  <c r="P9" i="9"/>
  <c r="O9" i="9"/>
  <c r="M9" i="9"/>
  <c r="M6" i="9"/>
  <c r="M31" i="5"/>
  <c r="N31" i="5"/>
  <c r="O31" i="5"/>
  <c r="P31" i="5"/>
  <c r="Q31" i="5"/>
  <c r="K6" i="9"/>
  <c r="L6" i="9"/>
  <c r="L9" i="9"/>
  <c r="K9" i="9"/>
  <c r="G6" i="9"/>
  <c r="H6" i="9"/>
  <c r="G7" i="9"/>
  <c r="H7" i="9"/>
  <c r="G8" i="9"/>
  <c r="H8" i="9"/>
  <c r="G9" i="9"/>
  <c r="H9" i="9"/>
  <c r="I6" i="9"/>
  <c r="J6" i="9"/>
  <c r="J9" i="9"/>
  <c r="I9" i="9"/>
  <c r="A9" i="9"/>
  <c r="X8" i="9"/>
  <c r="V8" i="9"/>
  <c r="W8" i="9"/>
  <c r="U8" i="9"/>
  <c r="T8" i="9"/>
  <c r="R8" i="9"/>
  <c r="S8" i="9"/>
  <c r="Q8" i="9"/>
  <c r="N8" i="9"/>
  <c r="P8" i="9"/>
  <c r="O8" i="9"/>
  <c r="M8" i="9"/>
  <c r="L8" i="9"/>
  <c r="K8" i="9"/>
  <c r="J8" i="9"/>
  <c r="I8" i="9"/>
  <c r="A8" i="9"/>
  <c r="X7" i="9"/>
  <c r="V7" i="9"/>
  <c r="W7" i="9"/>
  <c r="U7" i="9"/>
  <c r="T7" i="9"/>
  <c r="R7" i="9"/>
  <c r="S7" i="9"/>
  <c r="Q7" i="9"/>
  <c r="N7" i="9"/>
  <c r="P7" i="9"/>
  <c r="O7" i="9"/>
  <c r="M7" i="9"/>
  <c r="L7" i="9"/>
  <c r="K7" i="9"/>
  <c r="J7" i="9"/>
  <c r="I7" i="9"/>
  <c r="A7" i="9"/>
  <c r="X6" i="9"/>
  <c r="V6" i="9"/>
  <c r="W6" i="9"/>
  <c r="U6" i="9"/>
  <c r="T6" i="9"/>
  <c r="R6" i="9"/>
  <c r="S6" i="9"/>
  <c r="Q6" i="9"/>
  <c r="N6" i="9"/>
  <c r="P6" i="9"/>
  <c r="O6" i="9"/>
  <c r="A6" i="9"/>
  <c r="X5" i="9"/>
  <c r="V5" i="9"/>
  <c r="W5" i="9"/>
  <c r="U5" i="9"/>
  <c r="T5" i="9"/>
  <c r="R5" i="9"/>
  <c r="S5" i="9"/>
  <c r="Q5" i="9"/>
  <c r="N5" i="9"/>
  <c r="P5" i="9"/>
  <c r="O5" i="9"/>
  <c r="M5" i="9"/>
  <c r="M2" i="9"/>
  <c r="P30" i="5"/>
  <c r="Q30" i="5"/>
  <c r="K2" i="9"/>
  <c r="L2" i="9"/>
  <c r="L5" i="9"/>
  <c r="K5" i="9"/>
  <c r="G2" i="9"/>
  <c r="H2" i="9"/>
  <c r="G3" i="9"/>
  <c r="H3" i="9"/>
  <c r="G4" i="9"/>
  <c r="H4" i="9"/>
  <c r="G5" i="9"/>
  <c r="H5" i="9"/>
  <c r="I2" i="9"/>
  <c r="J2" i="9"/>
  <c r="J5" i="9"/>
  <c r="I5" i="9"/>
  <c r="A5" i="9"/>
  <c r="X4" i="9"/>
  <c r="V4" i="9"/>
  <c r="W4" i="9"/>
  <c r="U4" i="9"/>
  <c r="T4" i="9"/>
  <c r="R4" i="9"/>
  <c r="S4" i="9"/>
  <c r="Q4" i="9"/>
  <c r="N4" i="9"/>
  <c r="P4" i="9"/>
  <c r="O4" i="9"/>
  <c r="M4" i="9"/>
  <c r="L4" i="9"/>
  <c r="K4" i="9"/>
  <c r="J4" i="9"/>
  <c r="I4" i="9"/>
  <c r="A4" i="9"/>
  <c r="X3" i="9"/>
  <c r="V3" i="9"/>
  <c r="W3" i="9"/>
  <c r="U3" i="9"/>
  <c r="T3" i="9"/>
  <c r="R3" i="9"/>
  <c r="S3" i="9"/>
  <c r="Q3" i="9"/>
  <c r="N3" i="9"/>
  <c r="P3" i="9"/>
  <c r="O3" i="9"/>
  <c r="M3" i="9"/>
  <c r="L3" i="9"/>
  <c r="K3" i="9"/>
  <c r="J3" i="9"/>
  <c r="I3" i="9"/>
  <c r="A3" i="9"/>
  <c r="X2" i="9"/>
  <c r="V2" i="9"/>
  <c r="W2" i="9"/>
  <c r="U2" i="9"/>
  <c r="T2" i="9"/>
  <c r="R2" i="9"/>
  <c r="S2" i="9"/>
  <c r="Q2" i="9"/>
  <c r="N2" i="9"/>
  <c r="P2" i="9"/>
  <c r="O2" i="9"/>
  <c r="A2" i="9"/>
  <c r="V2551" i="8"/>
  <c r="V2554" i="8"/>
  <c r="V2557" i="8"/>
  <c r="V2560" i="8"/>
  <c r="V2563" i="8"/>
  <c r="V2566" i="8"/>
  <c r="V2569" i="8"/>
  <c r="V2572" i="8"/>
  <c r="V2575" i="8"/>
  <c r="V2578" i="8"/>
  <c r="K94" i="7"/>
  <c r="S2578" i="8"/>
  <c r="R2578" i="8"/>
  <c r="Q2578" i="8"/>
  <c r="J2575" i="8"/>
  <c r="J2576" i="8"/>
  <c r="J2577" i="8"/>
  <c r="J2578" i="8"/>
  <c r="P2578" i="8"/>
  <c r="O2578" i="8"/>
  <c r="N2578" i="8"/>
  <c r="M2575" i="8"/>
  <c r="M2578" i="8"/>
  <c r="L2578" i="8"/>
  <c r="A2578" i="8"/>
  <c r="V2577" i="8"/>
  <c r="S2577" i="8"/>
  <c r="R2577" i="8"/>
  <c r="Q2577" i="8"/>
  <c r="P2577" i="8"/>
  <c r="O2577" i="8"/>
  <c r="N2577" i="8"/>
  <c r="M2577" i="8"/>
  <c r="L2577" i="8"/>
  <c r="A2577" i="8"/>
  <c r="V2576" i="8"/>
  <c r="S2576" i="8"/>
  <c r="R2576" i="8"/>
  <c r="Q2576" i="8"/>
  <c r="P2576" i="8"/>
  <c r="O2576" i="8"/>
  <c r="N2576" i="8"/>
  <c r="M2576" i="8"/>
  <c r="L2576" i="8"/>
  <c r="A2576" i="8"/>
  <c r="S2575" i="8"/>
  <c r="R2575" i="8"/>
  <c r="Q2575" i="8"/>
  <c r="P2575" i="8"/>
  <c r="O2575" i="8"/>
  <c r="A2575" i="8"/>
  <c r="V2574" i="8"/>
  <c r="S2574" i="8"/>
  <c r="R2574" i="8"/>
  <c r="Q2574" i="8"/>
  <c r="J2571" i="8"/>
  <c r="J2572" i="8"/>
  <c r="J2573" i="8"/>
  <c r="J2574" i="8"/>
  <c r="P2574" i="8"/>
  <c r="O2574" i="8"/>
  <c r="N2574" i="8"/>
  <c r="M2571" i="8"/>
  <c r="M2574" i="8"/>
  <c r="L2574" i="8"/>
  <c r="A2574" i="8"/>
  <c r="V2573" i="8"/>
  <c r="S2573" i="8"/>
  <c r="R2573" i="8"/>
  <c r="Q2573" i="8"/>
  <c r="P2573" i="8"/>
  <c r="O2573" i="8"/>
  <c r="N2573" i="8"/>
  <c r="M2573" i="8"/>
  <c r="L2573" i="8"/>
  <c r="A2573" i="8"/>
  <c r="S2572" i="8"/>
  <c r="R2572" i="8"/>
  <c r="Q2572" i="8"/>
  <c r="P2572" i="8"/>
  <c r="O2572" i="8"/>
  <c r="N2572" i="8"/>
  <c r="M2572" i="8"/>
  <c r="L2572" i="8"/>
  <c r="A2572" i="8"/>
  <c r="V2571" i="8"/>
  <c r="S2571" i="8"/>
  <c r="R2571" i="8"/>
  <c r="Q2571" i="8"/>
  <c r="P2571" i="8"/>
  <c r="O2571" i="8"/>
  <c r="A2571" i="8"/>
  <c r="V2570" i="8"/>
  <c r="S2570" i="8"/>
  <c r="R2570" i="8"/>
  <c r="Q2570" i="8"/>
  <c r="J2567" i="8"/>
  <c r="J2568" i="8"/>
  <c r="J2569" i="8"/>
  <c r="J2570" i="8"/>
  <c r="P2570" i="8"/>
  <c r="O2570" i="8"/>
  <c r="N2570" i="8"/>
  <c r="M2567" i="8"/>
  <c r="M2570" i="8"/>
  <c r="L2570" i="8"/>
  <c r="A2570" i="8"/>
  <c r="S2569" i="8"/>
  <c r="R2569" i="8"/>
  <c r="Q2569" i="8"/>
  <c r="P2569" i="8"/>
  <c r="O2569" i="8"/>
  <c r="N2569" i="8"/>
  <c r="M2569" i="8"/>
  <c r="L2569" i="8"/>
  <c r="A2569" i="8"/>
  <c r="V2568" i="8"/>
  <c r="S2568" i="8"/>
  <c r="R2568" i="8"/>
  <c r="Q2568" i="8"/>
  <c r="P2568" i="8"/>
  <c r="O2568" i="8"/>
  <c r="N2568" i="8"/>
  <c r="M2568" i="8"/>
  <c r="L2568" i="8"/>
  <c r="A2568" i="8"/>
  <c r="V2567" i="8"/>
  <c r="S2567" i="8"/>
  <c r="R2567" i="8"/>
  <c r="Q2567" i="8"/>
  <c r="P2567" i="8"/>
  <c r="O2567" i="8"/>
  <c r="A2567" i="8"/>
  <c r="S2566" i="8"/>
  <c r="R2566" i="8"/>
  <c r="Q2566" i="8"/>
  <c r="J2563" i="8"/>
  <c r="J2564" i="8"/>
  <c r="J2565" i="8"/>
  <c r="J2566" i="8"/>
  <c r="P2566" i="8"/>
  <c r="O2566" i="8"/>
  <c r="N2566" i="8"/>
  <c r="M2563" i="8"/>
  <c r="M2566" i="8"/>
  <c r="L2566" i="8"/>
  <c r="A2566" i="8"/>
  <c r="V2565" i="8"/>
  <c r="S2565" i="8"/>
  <c r="R2565" i="8"/>
  <c r="Q2565" i="8"/>
  <c r="P2565" i="8"/>
  <c r="O2565" i="8"/>
  <c r="N2565" i="8"/>
  <c r="M2565" i="8"/>
  <c r="L2565" i="8"/>
  <c r="A2565" i="8"/>
  <c r="V2564" i="8"/>
  <c r="S2564" i="8"/>
  <c r="R2564" i="8"/>
  <c r="Q2564" i="8"/>
  <c r="P2564" i="8"/>
  <c r="O2564" i="8"/>
  <c r="N2564" i="8"/>
  <c r="M2564" i="8"/>
  <c r="L2564" i="8"/>
  <c r="A2564" i="8"/>
  <c r="S2563" i="8"/>
  <c r="R2563" i="8"/>
  <c r="Q2563" i="8"/>
  <c r="P2563" i="8"/>
  <c r="O2563" i="8"/>
  <c r="A2563" i="8"/>
  <c r="V2562" i="8"/>
  <c r="S2562" i="8"/>
  <c r="R2562" i="8"/>
  <c r="Q2562" i="8"/>
  <c r="J2559" i="8"/>
  <c r="J2560" i="8"/>
  <c r="J2561" i="8"/>
  <c r="J2562" i="8"/>
  <c r="P2562" i="8"/>
  <c r="O2562" i="8"/>
  <c r="N2562" i="8"/>
  <c r="M2559" i="8"/>
  <c r="M2562" i="8"/>
  <c r="L2562" i="8"/>
  <c r="A2562" i="8"/>
  <c r="V2561" i="8"/>
  <c r="S2561" i="8"/>
  <c r="R2561" i="8"/>
  <c r="Q2561" i="8"/>
  <c r="P2561" i="8"/>
  <c r="O2561" i="8"/>
  <c r="N2561" i="8"/>
  <c r="M2561" i="8"/>
  <c r="L2561" i="8"/>
  <c r="A2561" i="8"/>
  <c r="S2560" i="8"/>
  <c r="R2560" i="8"/>
  <c r="Q2560" i="8"/>
  <c r="P2560" i="8"/>
  <c r="O2560" i="8"/>
  <c r="N2560" i="8"/>
  <c r="M2560" i="8"/>
  <c r="L2560" i="8"/>
  <c r="A2560" i="8"/>
  <c r="V2559" i="8"/>
  <c r="S2559" i="8"/>
  <c r="R2559" i="8"/>
  <c r="Q2559" i="8"/>
  <c r="P2559" i="8"/>
  <c r="O2559" i="8"/>
  <c r="A2559" i="8"/>
  <c r="V2558" i="8"/>
  <c r="S2558" i="8"/>
  <c r="R2558" i="8"/>
  <c r="Q2558" i="8"/>
  <c r="J2555" i="8"/>
  <c r="J2556" i="8"/>
  <c r="J2557" i="8"/>
  <c r="J2558" i="8"/>
  <c r="P2558" i="8"/>
  <c r="O2558" i="8"/>
  <c r="N2558" i="8"/>
  <c r="M2555" i="8"/>
  <c r="M2558" i="8"/>
  <c r="L2558" i="8"/>
  <c r="A2558" i="8"/>
  <c r="S2557" i="8"/>
  <c r="R2557" i="8"/>
  <c r="Q2557" i="8"/>
  <c r="P2557" i="8"/>
  <c r="O2557" i="8"/>
  <c r="N2557" i="8"/>
  <c r="M2557" i="8"/>
  <c r="L2557" i="8"/>
  <c r="A2557" i="8"/>
  <c r="V2556" i="8"/>
  <c r="S2556" i="8"/>
  <c r="R2556" i="8"/>
  <c r="Q2556" i="8"/>
  <c r="P2556" i="8"/>
  <c r="O2556" i="8"/>
  <c r="N2556" i="8"/>
  <c r="M2556" i="8"/>
  <c r="L2556" i="8"/>
  <c r="A2556" i="8"/>
  <c r="V2555" i="8"/>
  <c r="S2555" i="8"/>
  <c r="R2555" i="8"/>
  <c r="Q2555" i="8"/>
  <c r="P2555" i="8"/>
  <c r="O2555" i="8"/>
  <c r="A2555" i="8"/>
  <c r="S2554" i="8"/>
  <c r="R2554" i="8"/>
  <c r="Q2554" i="8"/>
  <c r="J2551" i="8"/>
  <c r="J2552" i="8"/>
  <c r="J2553" i="8"/>
  <c r="J2554" i="8"/>
  <c r="P2554" i="8"/>
  <c r="O2554" i="8"/>
  <c r="N2554" i="8"/>
  <c r="M2551" i="8"/>
  <c r="M2554" i="8"/>
  <c r="L2554" i="8"/>
  <c r="A2554" i="8"/>
  <c r="V2553" i="8"/>
  <c r="S2553" i="8"/>
  <c r="R2553" i="8"/>
  <c r="Q2553" i="8"/>
  <c r="P2553" i="8"/>
  <c r="O2553" i="8"/>
  <c r="N2553" i="8"/>
  <c r="M2553" i="8"/>
  <c r="L2553" i="8"/>
  <c r="A2553" i="8"/>
  <c r="V2552" i="8"/>
  <c r="S2552" i="8"/>
  <c r="R2552" i="8"/>
  <c r="Q2552" i="8"/>
  <c r="P2552" i="8"/>
  <c r="O2552" i="8"/>
  <c r="N2552" i="8"/>
  <c r="M2552" i="8"/>
  <c r="L2552" i="8"/>
  <c r="A2552" i="8"/>
  <c r="S2551" i="8"/>
  <c r="R2551" i="8"/>
  <c r="Q2551" i="8"/>
  <c r="P2551" i="8"/>
  <c r="O2551" i="8"/>
  <c r="A2551" i="8"/>
  <c r="V2523" i="8"/>
  <c r="V2526" i="8"/>
  <c r="V2529" i="8"/>
  <c r="V2532" i="8"/>
  <c r="V2535" i="8"/>
  <c r="V2538" i="8"/>
  <c r="V2541" i="8"/>
  <c r="V2544" i="8"/>
  <c r="V2547" i="8"/>
  <c r="V2550" i="8"/>
  <c r="K93" i="7"/>
  <c r="S2550" i="8"/>
  <c r="R2550" i="8"/>
  <c r="Q2550" i="8"/>
  <c r="J2547" i="8"/>
  <c r="J2548" i="8"/>
  <c r="J2549" i="8"/>
  <c r="J2550" i="8"/>
  <c r="P2550" i="8"/>
  <c r="O2550" i="8"/>
  <c r="N2550" i="8"/>
  <c r="M2547" i="8"/>
  <c r="M2550" i="8"/>
  <c r="L2550" i="8"/>
  <c r="A2550" i="8"/>
  <c r="V2549" i="8"/>
  <c r="S2549" i="8"/>
  <c r="R2549" i="8"/>
  <c r="Q2549" i="8"/>
  <c r="P2549" i="8"/>
  <c r="O2549" i="8"/>
  <c r="N2549" i="8"/>
  <c r="M2549" i="8"/>
  <c r="L2549" i="8"/>
  <c r="A2549" i="8"/>
  <c r="V2548" i="8"/>
  <c r="S2548" i="8"/>
  <c r="R2548" i="8"/>
  <c r="Q2548" i="8"/>
  <c r="P2548" i="8"/>
  <c r="O2548" i="8"/>
  <c r="N2548" i="8"/>
  <c r="M2548" i="8"/>
  <c r="L2548" i="8"/>
  <c r="A2548" i="8"/>
  <c r="S2547" i="8"/>
  <c r="R2547" i="8"/>
  <c r="Q2547" i="8"/>
  <c r="P2547" i="8"/>
  <c r="O2547" i="8"/>
  <c r="A2547" i="8"/>
  <c r="V2546" i="8"/>
  <c r="S2546" i="8"/>
  <c r="R2546" i="8"/>
  <c r="Q2546" i="8"/>
  <c r="J2543" i="8"/>
  <c r="J2544" i="8"/>
  <c r="J2545" i="8"/>
  <c r="J2546" i="8"/>
  <c r="P2546" i="8"/>
  <c r="O2546" i="8"/>
  <c r="N2546" i="8"/>
  <c r="M2543" i="8"/>
  <c r="M2546" i="8"/>
  <c r="L2546" i="8"/>
  <c r="A2546" i="8"/>
  <c r="V2545" i="8"/>
  <c r="S2545" i="8"/>
  <c r="R2545" i="8"/>
  <c r="Q2545" i="8"/>
  <c r="P2545" i="8"/>
  <c r="O2545" i="8"/>
  <c r="N2545" i="8"/>
  <c r="M2545" i="8"/>
  <c r="L2545" i="8"/>
  <c r="A2545" i="8"/>
  <c r="S2544" i="8"/>
  <c r="R2544" i="8"/>
  <c r="Q2544" i="8"/>
  <c r="P2544" i="8"/>
  <c r="O2544" i="8"/>
  <c r="N2544" i="8"/>
  <c r="M2544" i="8"/>
  <c r="L2544" i="8"/>
  <c r="A2544" i="8"/>
  <c r="V2543" i="8"/>
  <c r="S2543" i="8"/>
  <c r="R2543" i="8"/>
  <c r="Q2543" i="8"/>
  <c r="P2543" i="8"/>
  <c r="O2543" i="8"/>
  <c r="A2543" i="8"/>
  <c r="V2542" i="8"/>
  <c r="S2542" i="8"/>
  <c r="R2542" i="8"/>
  <c r="Q2542" i="8"/>
  <c r="J2539" i="8"/>
  <c r="J2540" i="8"/>
  <c r="J2541" i="8"/>
  <c r="J2542" i="8"/>
  <c r="P2542" i="8"/>
  <c r="O2542" i="8"/>
  <c r="N2542" i="8"/>
  <c r="M2539" i="8"/>
  <c r="M2542" i="8"/>
  <c r="L2542" i="8"/>
  <c r="A2542" i="8"/>
  <c r="S2541" i="8"/>
  <c r="R2541" i="8"/>
  <c r="Q2541" i="8"/>
  <c r="P2541" i="8"/>
  <c r="O2541" i="8"/>
  <c r="N2541" i="8"/>
  <c r="M2541" i="8"/>
  <c r="L2541" i="8"/>
  <c r="A2541" i="8"/>
  <c r="V2540" i="8"/>
  <c r="S2540" i="8"/>
  <c r="R2540" i="8"/>
  <c r="Q2540" i="8"/>
  <c r="P2540" i="8"/>
  <c r="O2540" i="8"/>
  <c r="N2540" i="8"/>
  <c r="M2540" i="8"/>
  <c r="L2540" i="8"/>
  <c r="A2540" i="8"/>
  <c r="V2539" i="8"/>
  <c r="S2539" i="8"/>
  <c r="R2539" i="8"/>
  <c r="Q2539" i="8"/>
  <c r="P2539" i="8"/>
  <c r="O2539" i="8"/>
  <c r="A2539" i="8"/>
  <c r="S2538" i="8"/>
  <c r="R2538" i="8"/>
  <c r="Q2538" i="8"/>
  <c r="J2535" i="8"/>
  <c r="J2536" i="8"/>
  <c r="J2537" i="8"/>
  <c r="J2538" i="8"/>
  <c r="P2538" i="8"/>
  <c r="O2538" i="8"/>
  <c r="N2538" i="8"/>
  <c r="M2535" i="8"/>
  <c r="M2538" i="8"/>
  <c r="L2538" i="8"/>
  <c r="A2538" i="8"/>
  <c r="V2537" i="8"/>
  <c r="S2537" i="8"/>
  <c r="R2537" i="8"/>
  <c r="Q2537" i="8"/>
  <c r="P2537" i="8"/>
  <c r="O2537" i="8"/>
  <c r="N2537" i="8"/>
  <c r="M2537" i="8"/>
  <c r="L2537" i="8"/>
  <c r="A2537" i="8"/>
  <c r="V2536" i="8"/>
  <c r="S2536" i="8"/>
  <c r="R2536" i="8"/>
  <c r="Q2536" i="8"/>
  <c r="P2536" i="8"/>
  <c r="O2536" i="8"/>
  <c r="N2536" i="8"/>
  <c r="M2536" i="8"/>
  <c r="L2536" i="8"/>
  <c r="A2536" i="8"/>
  <c r="S2535" i="8"/>
  <c r="R2535" i="8"/>
  <c r="Q2535" i="8"/>
  <c r="P2535" i="8"/>
  <c r="O2535" i="8"/>
  <c r="A2535" i="8"/>
  <c r="V2534" i="8"/>
  <c r="S2534" i="8"/>
  <c r="R2534" i="8"/>
  <c r="Q2534" i="8"/>
  <c r="J2531" i="8"/>
  <c r="J2532" i="8"/>
  <c r="J2533" i="8"/>
  <c r="J2534" i="8"/>
  <c r="P2534" i="8"/>
  <c r="O2534" i="8"/>
  <c r="N2534" i="8"/>
  <c r="M2531" i="8"/>
  <c r="M2534" i="8"/>
  <c r="L2534" i="8"/>
  <c r="A2534" i="8"/>
  <c r="V2533" i="8"/>
  <c r="S2533" i="8"/>
  <c r="R2533" i="8"/>
  <c r="Q2533" i="8"/>
  <c r="P2533" i="8"/>
  <c r="O2533" i="8"/>
  <c r="N2533" i="8"/>
  <c r="M2533" i="8"/>
  <c r="L2533" i="8"/>
  <c r="A2533" i="8"/>
  <c r="S2532" i="8"/>
  <c r="R2532" i="8"/>
  <c r="Q2532" i="8"/>
  <c r="P2532" i="8"/>
  <c r="O2532" i="8"/>
  <c r="N2532" i="8"/>
  <c r="M2532" i="8"/>
  <c r="L2532" i="8"/>
  <c r="A2532" i="8"/>
  <c r="V2531" i="8"/>
  <c r="S2531" i="8"/>
  <c r="R2531" i="8"/>
  <c r="Q2531" i="8"/>
  <c r="P2531" i="8"/>
  <c r="O2531" i="8"/>
  <c r="A2531" i="8"/>
  <c r="V2530" i="8"/>
  <c r="S2530" i="8"/>
  <c r="R2530" i="8"/>
  <c r="Q2530" i="8"/>
  <c r="J2527" i="8"/>
  <c r="J2528" i="8"/>
  <c r="J2529" i="8"/>
  <c r="J2530" i="8"/>
  <c r="P2530" i="8"/>
  <c r="O2530" i="8"/>
  <c r="N2530" i="8"/>
  <c r="M2527" i="8"/>
  <c r="M2530" i="8"/>
  <c r="L2530" i="8"/>
  <c r="A2530" i="8"/>
  <c r="S2529" i="8"/>
  <c r="R2529" i="8"/>
  <c r="Q2529" i="8"/>
  <c r="P2529" i="8"/>
  <c r="O2529" i="8"/>
  <c r="N2529" i="8"/>
  <c r="M2529" i="8"/>
  <c r="L2529" i="8"/>
  <c r="A2529" i="8"/>
  <c r="V2528" i="8"/>
  <c r="S2528" i="8"/>
  <c r="R2528" i="8"/>
  <c r="Q2528" i="8"/>
  <c r="P2528" i="8"/>
  <c r="O2528" i="8"/>
  <c r="N2528" i="8"/>
  <c r="M2528" i="8"/>
  <c r="L2528" i="8"/>
  <c r="A2528" i="8"/>
  <c r="V2527" i="8"/>
  <c r="S2527" i="8"/>
  <c r="R2527" i="8"/>
  <c r="Q2527" i="8"/>
  <c r="P2527" i="8"/>
  <c r="O2527" i="8"/>
  <c r="A2527" i="8"/>
  <c r="S2526" i="8"/>
  <c r="R2526" i="8"/>
  <c r="Q2526" i="8"/>
  <c r="J2523" i="8"/>
  <c r="J2524" i="8"/>
  <c r="J2525" i="8"/>
  <c r="J2526" i="8"/>
  <c r="P2526" i="8"/>
  <c r="O2526" i="8"/>
  <c r="N2526" i="8"/>
  <c r="M2523" i="8"/>
  <c r="M2526" i="8"/>
  <c r="L2526" i="8"/>
  <c r="A2526" i="8"/>
  <c r="V2525" i="8"/>
  <c r="S2525" i="8"/>
  <c r="R2525" i="8"/>
  <c r="Q2525" i="8"/>
  <c r="P2525" i="8"/>
  <c r="O2525" i="8"/>
  <c r="N2525" i="8"/>
  <c r="M2525" i="8"/>
  <c r="L2525" i="8"/>
  <c r="A2525" i="8"/>
  <c r="V2524" i="8"/>
  <c r="S2524" i="8"/>
  <c r="R2524" i="8"/>
  <c r="Q2524" i="8"/>
  <c r="P2524" i="8"/>
  <c r="O2524" i="8"/>
  <c r="N2524" i="8"/>
  <c r="M2524" i="8"/>
  <c r="L2524" i="8"/>
  <c r="A2524" i="8"/>
  <c r="S2523" i="8"/>
  <c r="R2523" i="8"/>
  <c r="Q2523" i="8"/>
  <c r="P2523" i="8"/>
  <c r="O2523" i="8"/>
  <c r="A2523" i="8"/>
  <c r="V2495" i="8"/>
  <c r="V2498" i="8"/>
  <c r="V2501" i="8"/>
  <c r="V2504" i="8"/>
  <c r="V2507" i="8"/>
  <c r="V2510" i="8"/>
  <c r="V2513" i="8"/>
  <c r="V2516" i="8"/>
  <c r="V2519" i="8"/>
  <c r="V2522" i="8"/>
  <c r="K92" i="7"/>
  <c r="S2522" i="8"/>
  <c r="R2522" i="8"/>
  <c r="Q2522" i="8"/>
  <c r="J2519" i="8"/>
  <c r="J2520" i="8"/>
  <c r="J2521" i="8"/>
  <c r="J2522" i="8"/>
  <c r="P2522" i="8"/>
  <c r="O2522" i="8"/>
  <c r="N2522" i="8"/>
  <c r="M2519" i="8"/>
  <c r="M2522" i="8"/>
  <c r="L2522" i="8"/>
  <c r="A2522" i="8"/>
  <c r="V2521" i="8"/>
  <c r="S2521" i="8"/>
  <c r="R2521" i="8"/>
  <c r="Q2521" i="8"/>
  <c r="P2521" i="8"/>
  <c r="O2521" i="8"/>
  <c r="N2521" i="8"/>
  <c r="M2521" i="8"/>
  <c r="L2521" i="8"/>
  <c r="A2521" i="8"/>
  <c r="V2520" i="8"/>
  <c r="S2520" i="8"/>
  <c r="R2520" i="8"/>
  <c r="Q2520" i="8"/>
  <c r="P2520" i="8"/>
  <c r="O2520" i="8"/>
  <c r="N2520" i="8"/>
  <c r="M2520" i="8"/>
  <c r="L2520" i="8"/>
  <c r="A2520" i="8"/>
  <c r="S2519" i="8"/>
  <c r="R2519" i="8"/>
  <c r="Q2519" i="8"/>
  <c r="P2519" i="8"/>
  <c r="O2519" i="8"/>
  <c r="A2519" i="8"/>
  <c r="V2518" i="8"/>
  <c r="S2518" i="8"/>
  <c r="R2518" i="8"/>
  <c r="Q2518" i="8"/>
  <c r="J2515" i="8"/>
  <c r="J2516" i="8"/>
  <c r="J2517" i="8"/>
  <c r="J2518" i="8"/>
  <c r="P2518" i="8"/>
  <c r="O2518" i="8"/>
  <c r="N2518" i="8"/>
  <c r="M2515" i="8"/>
  <c r="M2518" i="8"/>
  <c r="L2518" i="8"/>
  <c r="A2518" i="8"/>
  <c r="V2517" i="8"/>
  <c r="S2517" i="8"/>
  <c r="R2517" i="8"/>
  <c r="Q2517" i="8"/>
  <c r="P2517" i="8"/>
  <c r="O2517" i="8"/>
  <c r="N2517" i="8"/>
  <c r="M2517" i="8"/>
  <c r="L2517" i="8"/>
  <c r="A2517" i="8"/>
  <c r="S2516" i="8"/>
  <c r="R2516" i="8"/>
  <c r="Q2516" i="8"/>
  <c r="P2516" i="8"/>
  <c r="O2516" i="8"/>
  <c r="N2516" i="8"/>
  <c r="M2516" i="8"/>
  <c r="L2516" i="8"/>
  <c r="A2516" i="8"/>
  <c r="V2515" i="8"/>
  <c r="S2515" i="8"/>
  <c r="R2515" i="8"/>
  <c r="Q2515" i="8"/>
  <c r="P2515" i="8"/>
  <c r="O2515" i="8"/>
  <c r="A2515" i="8"/>
  <c r="V2514" i="8"/>
  <c r="S2514" i="8"/>
  <c r="R2514" i="8"/>
  <c r="Q2514" i="8"/>
  <c r="J2511" i="8"/>
  <c r="J2512" i="8"/>
  <c r="J2513" i="8"/>
  <c r="J2514" i="8"/>
  <c r="P2514" i="8"/>
  <c r="O2514" i="8"/>
  <c r="N2514" i="8"/>
  <c r="M2511" i="8"/>
  <c r="M2514" i="8"/>
  <c r="L2514" i="8"/>
  <c r="A2514" i="8"/>
  <c r="S2513" i="8"/>
  <c r="R2513" i="8"/>
  <c r="Q2513" i="8"/>
  <c r="P2513" i="8"/>
  <c r="O2513" i="8"/>
  <c r="N2513" i="8"/>
  <c r="M2513" i="8"/>
  <c r="L2513" i="8"/>
  <c r="A2513" i="8"/>
  <c r="V2512" i="8"/>
  <c r="S2512" i="8"/>
  <c r="R2512" i="8"/>
  <c r="Q2512" i="8"/>
  <c r="P2512" i="8"/>
  <c r="O2512" i="8"/>
  <c r="N2512" i="8"/>
  <c r="M2512" i="8"/>
  <c r="L2512" i="8"/>
  <c r="A2512" i="8"/>
  <c r="V2511" i="8"/>
  <c r="S2511" i="8"/>
  <c r="R2511" i="8"/>
  <c r="Q2511" i="8"/>
  <c r="P2511" i="8"/>
  <c r="O2511" i="8"/>
  <c r="A2511" i="8"/>
  <c r="S2510" i="8"/>
  <c r="R2510" i="8"/>
  <c r="Q2510" i="8"/>
  <c r="J2507" i="8"/>
  <c r="J2508" i="8"/>
  <c r="J2509" i="8"/>
  <c r="J2510" i="8"/>
  <c r="P2510" i="8"/>
  <c r="O2510" i="8"/>
  <c r="N2510" i="8"/>
  <c r="M2507" i="8"/>
  <c r="M2510" i="8"/>
  <c r="L2510" i="8"/>
  <c r="A2510" i="8"/>
  <c r="V2509" i="8"/>
  <c r="S2509" i="8"/>
  <c r="R2509" i="8"/>
  <c r="Q2509" i="8"/>
  <c r="P2509" i="8"/>
  <c r="O2509" i="8"/>
  <c r="N2509" i="8"/>
  <c r="M2509" i="8"/>
  <c r="L2509" i="8"/>
  <c r="A2509" i="8"/>
  <c r="V2508" i="8"/>
  <c r="S2508" i="8"/>
  <c r="R2508" i="8"/>
  <c r="Q2508" i="8"/>
  <c r="P2508" i="8"/>
  <c r="O2508" i="8"/>
  <c r="N2508" i="8"/>
  <c r="M2508" i="8"/>
  <c r="L2508" i="8"/>
  <c r="A2508" i="8"/>
  <c r="S2507" i="8"/>
  <c r="R2507" i="8"/>
  <c r="Q2507" i="8"/>
  <c r="P2507" i="8"/>
  <c r="O2507" i="8"/>
  <c r="A2507" i="8"/>
  <c r="V2506" i="8"/>
  <c r="S2506" i="8"/>
  <c r="R2506" i="8"/>
  <c r="Q2506" i="8"/>
  <c r="J2503" i="8"/>
  <c r="J2504" i="8"/>
  <c r="J2505" i="8"/>
  <c r="J2506" i="8"/>
  <c r="P2506" i="8"/>
  <c r="O2506" i="8"/>
  <c r="N2506" i="8"/>
  <c r="M2503" i="8"/>
  <c r="M2506" i="8"/>
  <c r="L2506" i="8"/>
  <c r="A2506" i="8"/>
  <c r="V2505" i="8"/>
  <c r="S2505" i="8"/>
  <c r="R2505" i="8"/>
  <c r="Q2505" i="8"/>
  <c r="P2505" i="8"/>
  <c r="O2505" i="8"/>
  <c r="N2505" i="8"/>
  <c r="M2505" i="8"/>
  <c r="L2505" i="8"/>
  <c r="A2505" i="8"/>
  <c r="S2504" i="8"/>
  <c r="R2504" i="8"/>
  <c r="Q2504" i="8"/>
  <c r="P2504" i="8"/>
  <c r="O2504" i="8"/>
  <c r="N2504" i="8"/>
  <c r="M2504" i="8"/>
  <c r="L2504" i="8"/>
  <c r="A2504" i="8"/>
  <c r="V2503" i="8"/>
  <c r="S2503" i="8"/>
  <c r="R2503" i="8"/>
  <c r="Q2503" i="8"/>
  <c r="P2503" i="8"/>
  <c r="O2503" i="8"/>
  <c r="A2503" i="8"/>
  <c r="V2502" i="8"/>
  <c r="S2502" i="8"/>
  <c r="R2502" i="8"/>
  <c r="Q2502" i="8"/>
  <c r="J2499" i="8"/>
  <c r="J2500" i="8"/>
  <c r="J2501" i="8"/>
  <c r="J2502" i="8"/>
  <c r="P2502" i="8"/>
  <c r="O2502" i="8"/>
  <c r="N2502" i="8"/>
  <c r="M2499" i="8"/>
  <c r="M2502" i="8"/>
  <c r="L2502" i="8"/>
  <c r="A2502" i="8"/>
  <c r="S2501" i="8"/>
  <c r="R2501" i="8"/>
  <c r="Q2501" i="8"/>
  <c r="P2501" i="8"/>
  <c r="O2501" i="8"/>
  <c r="N2501" i="8"/>
  <c r="M2501" i="8"/>
  <c r="L2501" i="8"/>
  <c r="A2501" i="8"/>
  <c r="V2500" i="8"/>
  <c r="S2500" i="8"/>
  <c r="R2500" i="8"/>
  <c r="Q2500" i="8"/>
  <c r="P2500" i="8"/>
  <c r="O2500" i="8"/>
  <c r="N2500" i="8"/>
  <c r="M2500" i="8"/>
  <c r="L2500" i="8"/>
  <c r="A2500" i="8"/>
  <c r="V2499" i="8"/>
  <c r="S2499" i="8"/>
  <c r="R2499" i="8"/>
  <c r="Q2499" i="8"/>
  <c r="P2499" i="8"/>
  <c r="O2499" i="8"/>
  <c r="A2499" i="8"/>
  <c r="S2498" i="8"/>
  <c r="R2498" i="8"/>
  <c r="Q2498" i="8"/>
  <c r="J2495" i="8"/>
  <c r="J2496" i="8"/>
  <c r="J2497" i="8"/>
  <c r="J2498" i="8"/>
  <c r="P2498" i="8"/>
  <c r="O2498" i="8"/>
  <c r="N2498" i="8"/>
  <c r="M2495" i="8"/>
  <c r="M2498" i="8"/>
  <c r="L2498" i="8"/>
  <c r="A2498" i="8"/>
  <c r="V2497" i="8"/>
  <c r="S2497" i="8"/>
  <c r="R2497" i="8"/>
  <c r="Q2497" i="8"/>
  <c r="P2497" i="8"/>
  <c r="O2497" i="8"/>
  <c r="N2497" i="8"/>
  <c r="M2497" i="8"/>
  <c r="L2497" i="8"/>
  <c r="A2497" i="8"/>
  <c r="V2496" i="8"/>
  <c r="S2496" i="8"/>
  <c r="R2496" i="8"/>
  <c r="Q2496" i="8"/>
  <c r="P2496" i="8"/>
  <c r="O2496" i="8"/>
  <c r="N2496" i="8"/>
  <c r="M2496" i="8"/>
  <c r="L2496" i="8"/>
  <c r="A2496" i="8"/>
  <c r="S2495" i="8"/>
  <c r="R2495" i="8"/>
  <c r="Q2495" i="8"/>
  <c r="P2495" i="8"/>
  <c r="O2495" i="8"/>
  <c r="A2495" i="8"/>
  <c r="V2467" i="8"/>
  <c r="V2470" i="8"/>
  <c r="V2473" i="8"/>
  <c r="V2476" i="8"/>
  <c r="V2479" i="8"/>
  <c r="V2482" i="8"/>
  <c r="V2485" i="8"/>
  <c r="V2488" i="8"/>
  <c r="V2491" i="8"/>
  <c r="V2494" i="8"/>
  <c r="K91" i="7"/>
  <c r="S2494" i="8"/>
  <c r="R2494" i="8"/>
  <c r="Q2494" i="8"/>
  <c r="J2491" i="8"/>
  <c r="J2492" i="8"/>
  <c r="J2493" i="8"/>
  <c r="J2494" i="8"/>
  <c r="P2494" i="8"/>
  <c r="O2494" i="8"/>
  <c r="N2494" i="8"/>
  <c r="M2491" i="8"/>
  <c r="M2494" i="8"/>
  <c r="L2494" i="8"/>
  <c r="A2494" i="8"/>
  <c r="V2493" i="8"/>
  <c r="S2493" i="8"/>
  <c r="R2493" i="8"/>
  <c r="Q2493" i="8"/>
  <c r="P2493" i="8"/>
  <c r="O2493" i="8"/>
  <c r="N2493" i="8"/>
  <c r="M2493" i="8"/>
  <c r="L2493" i="8"/>
  <c r="A2493" i="8"/>
  <c r="V2492" i="8"/>
  <c r="S2492" i="8"/>
  <c r="R2492" i="8"/>
  <c r="Q2492" i="8"/>
  <c r="P2492" i="8"/>
  <c r="O2492" i="8"/>
  <c r="N2492" i="8"/>
  <c r="M2492" i="8"/>
  <c r="L2492" i="8"/>
  <c r="A2492" i="8"/>
  <c r="S2491" i="8"/>
  <c r="R2491" i="8"/>
  <c r="Q2491" i="8"/>
  <c r="P2491" i="8"/>
  <c r="O2491" i="8"/>
  <c r="A2491" i="8"/>
  <c r="V2490" i="8"/>
  <c r="S2490" i="8"/>
  <c r="R2490" i="8"/>
  <c r="Q2490" i="8"/>
  <c r="J2487" i="8"/>
  <c r="J2488" i="8"/>
  <c r="J2489" i="8"/>
  <c r="J2490" i="8"/>
  <c r="P2490" i="8"/>
  <c r="O2490" i="8"/>
  <c r="N2490" i="8"/>
  <c r="M2487" i="8"/>
  <c r="M2490" i="8"/>
  <c r="L2490" i="8"/>
  <c r="A2490" i="8"/>
  <c r="V2489" i="8"/>
  <c r="S2489" i="8"/>
  <c r="R2489" i="8"/>
  <c r="Q2489" i="8"/>
  <c r="P2489" i="8"/>
  <c r="O2489" i="8"/>
  <c r="N2489" i="8"/>
  <c r="M2489" i="8"/>
  <c r="L2489" i="8"/>
  <c r="A2489" i="8"/>
  <c r="S2488" i="8"/>
  <c r="R2488" i="8"/>
  <c r="Q2488" i="8"/>
  <c r="P2488" i="8"/>
  <c r="O2488" i="8"/>
  <c r="N2488" i="8"/>
  <c r="M2488" i="8"/>
  <c r="L2488" i="8"/>
  <c r="A2488" i="8"/>
  <c r="V2487" i="8"/>
  <c r="S2487" i="8"/>
  <c r="R2487" i="8"/>
  <c r="Q2487" i="8"/>
  <c r="P2487" i="8"/>
  <c r="O2487" i="8"/>
  <c r="A2487" i="8"/>
  <c r="V2486" i="8"/>
  <c r="S2486" i="8"/>
  <c r="R2486" i="8"/>
  <c r="Q2486" i="8"/>
  <c r="J2483" i="8"/>
  <c r="J2484" i="8"/>
  <c r="J2485" i="8"/>
  <c r="J2486" i="8"/>
  <c r="P2486" i="8"/>
  <c r="O2486" i="8"/>
  <c r="N2486" i="8"/>
  <c r="M2483" i="8"/>
  <c r="M2486" i="8"/>
  <c r="L2486" i="8"/>
  <c r="A2486" i="8"/>
  <c r="S2485" i="8"/>
  <c r="R2485" i="8"/>
  <c r="Q2485" i="8"/>
  <c r="P2485" i="8"/>
  <c r="O2485" i="8"/>
  <c r="N2485" i="8"/>
  <c r="M2485" i="8"/>
  <c r="L2485" i="8"/>
  <c r="A2485" i="8"/>
  <c r="V2484" i="8"/>
  <c r="S2484" i="8"/>
  <c r="R2484" i="8"/>
  <c r="Q2484" i="8"/>
  <c r="P2484" i="8"/>
  <c r="O2484" i="8"/>
  <c r="N2484" i="8"/>
  <c r="M2484" i="8"/>
  <c r="L2484" i="8"/>
  <c r="A2484" i="8"/>
  <c r="V2483" i="8"/>
  <c r="S2483" i="8"/>
  <c r="R2483" i="8"/>
  <c r="Q2483" i="8"/>
  <c r="P2483" i="8"/>
  <c r="O2483" i="8"/>
  <c r="A2483" i="8"/>
  <c r="S2482" i="8"/>
  <c r="R2482" i="8"/>
  <c r="Q2482" i="8"/>
  <c r="J2479" i="8"/>
  <c r="J2480" i="8"/>
  <c r="J2481" i="8"/>
  <c r="J2482" i="8"/>
  <c r="P2482" i="8"/>
  <c r="O2482" i="8"/>
  <c r="N2482" i="8"/>
  <c r="M2479" i="8"/>
  <c r="M2482" i="8"/>
  <c r="L2482" i="8"/>
  <c r="A2482" i="8"/>
  <c r="V2481" i="8"/>
  <c r="S2481" i="8"/>
  <c r="R2481" i="8"/>
  <c r="Q2481" i="8"/>
  <c r="P2481" i="8"/>
  <c r="O2481" i="8"/>
  <c r="N2481" i="8"/>
  <c r="M2481" i="8"/>
  <c r="L2481" i="8"/>
  <c r="A2481" i="8"/>
  <c r="V2480" i="8"/>
  <c r="S2480" i="8"/>
  <c r="R2480" i="8"/>
  <c r="Q2480" i="8"/>
  <c r="P2480" i="8"/>
  <c r="O2480" i="8"/>
  <c r="N2480" i="8"/>
  <c r="M2480" i="8"/>
  <c r="L2480" i="8"/>
  <c r="A2480" i="8"/>
  <c r="S2479" i="8"/>
  <c r="R2479" i="8"/>
  <c r="Q2479" i="8"/>
  <c r="P2479" i="8"/>
  <c r="O2479" i="8"/>
  <c r="A2479" i="8"/>
  <c r="V2478" i="8"/>
  <c r="S2478" i="8"/>
  <c r="R2478" i="8"/>
  <c r="Q2478" i="8"/>
  <c r="J2475" i="8"/>
  <c r="J2476" i="8"/>
  <c r="J2477" i="8"/>
  <c r="J2478" i="8"/>
  <c r="P2478" i="8"/>
  <c r="O2478" i="8"/>
  <c r="N2478" i="8"/>
  <c r="M2475" i="8"/>
  <c r="M2478" i="8"/>
  <c r="L2478" i="8"/>
  <c r="A2478" i="8"/>
  <c r="V2477" i="8"/>
  <c r="S2477" i="8"/>
  <c r="R2477" i="8"/>
  <c r="Q2477" i="8"/>
  <c r="P2477" i="8"/>
  <c r="O2477" i="8"/>
  <c r="N2477" i="8"/>
  <c r="M2477" i="8"/>
  <c r="L2477" i="8"/>
  <c r="A2477" i="8"/>
  <c r="S2476" i="8"/>
  <c r="R2476" i="8"/>
  <c r="Q2476" i="8"/>
  <c r="P2476" i="8"/>
  <c r="O2476" i="8"/>
  <c r="N2476" i="8"/>
  <c r="M2476" i="8"/>
  <c r="L2476" i="8"/>
  <c r="A2476" i="8"/>
  <c r="V2475" i="8"/>
  <c r="S2475" i="8"/>
  <c r="R2475" i="8"/>
  <c r="Q2475" i="8"/>
  <c r="P2475" i="8"/>
  <c r="O2475" i="8"/>
  <c r="A2475" i="8"/>
  <c r="V2474" i="8"/>
  <c r="S2474" i="8"/>
  <c r="R2474" i="8"/>
  <c r="Q2474" i="8"/>
  <c r="J2471" i="8"/>
  <c r="J2472" i="8"/>
  <c r="J2473" i="8"/>
  <c r="J2474" i="8"/>
  <c r="P2474" i="8"/>
  <c r="O2474" i="8"/>
  <c r="N2474" i="8"/>
  <c r="M2471" i="8"/>
  <c r="M2474" i="8"/>
  <c r="L2474" i="8"/>
  <c r="A2474" i="8"/>
  <c r="S2473" i="8"/>
  <c r="R2473" i="8"/>
  <c r="Q2473" i="8"/>
  <c r="P2473" i="8"/>
  <c r="O2473" i="8"/>
  <c r="N2473" i="8"/>
  <c r="M2473" i="8"/>
  <c r="L2473" i="8"/>
  <c r="A2473" i="8"/>
  <c r="V2472" i="8"/>
  <c r="S2472" i="8"/>
  <c r="R2472" i="8"/>
  <c r="Q2472" i="8"/>
  <c r="P2472" i="8"/>
  <c r="O2472" i="8"/>
  <c r="N2472" i="8"/>
  <c r="M2472" i="8"/>
  <c r="L2472" i="8"/>
  <c r="A2472" i="8"/>
  <c r="V2471" i="8"/>
  <c r="S2471" i="8"/>
  <c r="R2471" i="8"/>
  <c r="Q2471" i="8"/>
  <c r="P2471" i="8"/>
  <c r="O2471" i="8"/>
  <c r="A2471" i="8"/>
  <c r="S2470" i="8"/>
  <c r="R2470" i="8"/>
  <c r="Q2470" i="8"/>
  <c r="J2467" i="8"/>
  <c r="J2468" i="8"/>
  <c r="J2469" i="8"/>
  <c r="J2470" i="8"/>
  <c r="P2470" i="8"/>
  <c r="O2470" i="8"/>
  <c r="N2470" i="8"/>
  <c r="M2467" i="8"/>
  <c r="M2470" i="8"/>
  <c r="L2470" i="8"/>
  <c r="A2470" i="8"/>
  <c r="V2469" i="8"/>
  <c r="S2469" i="8"/>
  <c r="R2469" i="8"/>
  <c r="Q2469" i="8"/>
  <c r="P2469" i="8"/>
  <c r="O2469" i="8"/>
  <c r="N2469" i="8"/>
  <c r="M2469" i="8"/>
  <c r="L2469" i="8"/>
  <c r="A2469" i="8"/>
  <c r="V2468" i="8"/>
  <c r="S2468" i="8"/>
  <c r="R2468" i="8"/>
  <c r="Q2468" i="8"/>
  <c r="P2468" i="8"/>
  <c r="O2468" i="8"/>
  <c r="N2468" i="8"/>
  <c r="M2468" i="8"/>
  <c r="L2468" i="8"/>
  <c r="A2468" i="8"/>
  <c r="S2467" i="8"/>
  <c r="R2467" i="8"/>
  <c r="Q2467" i="8"/>
  <c r="P2467" i="8"/>
  <c r="O2467" i="8"/>
  <c r="A2467" i="8"/>
  <c r="V2439" i="8"/>
  <c r="V2442" i="8"/>
  <c r="V2445" i="8"/>
  <c r="V2448" i="8"/>
  <c r="V2451" i="8"/>
  <c r="V2454" i="8"/>
  <c r="V2457" i="8"/>
  <c r="V2460" i="8"/>
  <c r="V2463" i="8"/>
  <c r="V2466" i="8"/>
  <c r="K90" i="7"/>
  <c r="S2466" i="8"/>
  <c r="R2466" i="8"/>
  <c r="Q2466" i="8"/>
  <c r="J2463" i="8"/>
  <c r="J2464" i="8"/>
  <c r="J2465" i="8"/>
  <c r="J2466" i="8"/>
  <c r="P2466" i="8"/>
  <c r="O2466" i="8"/>
  <c r="N2466" i="8"/>
  <c r="M2463" i="8"/>
  <c r="M2466" i="8"/>
  <c r="L2466" i="8"/>
  <c r="A2466" i="8"/>
  <c r="V2465" i="8"/>
  <c r="S2465" i="8"/>
  <c r="R2465" i="8"/>
  <c r="Q2465" i="8"/>
  <c r="P2465" i="8"/>
  <c r="O2465" i="8"/>
  <c r="N2465" i="8"/>
  <c r="M2465" i="8"/>
  <c r="L2465" i="8"/>
  <c r="A2465" i="8"/>
  <c r="V2464" i="8"/>
  <c r="S2464" i="8"/>
  <c r="R2464" i="8"/>
  <c r="Q2464" i="8"/>
  <c r="P2464" i="8"/>
  <c r="O2464" i="8"/>
  <c r="N2464" i="8"/>
  <c r="M2464" i="8"/>
  <c r="L2464" i="8"/>
  <c r="A2464" i="8"/>
  <c r="S2463" i="8"/>
  <c r="R2463" i="8"/>
  <c r="Q2463" i="8"/>
  <c r="P2463" i="8"/>
  <c r="O2463" i="8"/>
  <c r="A2463" i="8"/>
  <c r="V2462" i="8"/>
  <c r="S2462" i="8"/>
  <c r="R2462" i="8"/>
  <c r="Q2462" i="8"/>
  <c r="J2459" i="8"/>
  <c r="J2460" i="8"/>
  <c r="J2461" i="8"/>
  <c r="J2462" i="8"/>
  <c r="P2462" i="8"/>
  <c r="O2462" i="8"/>
  <c r="N2462" i="8"/>
  <c r="M2459" i="8"/>
  <c r="M2462" i="8"/>
  <c r="L2462" i="8"/>
  <c r="A2462" i="8"/>
  <c r="V2461" i="8"/>
  <c r="S2461" i="8"/>
  <c r="R2461" i="8"/>
  <c r="Q2461" i="8"/>
  <c r="P2461" i="8"/>
  <c r="O2461" i="8"/>
  <c r="N2461" i="8"/>
  <c r="M2461" i="8"/>
  <c r="L2461" i="8"/>
  <c r="A2461" i="8"/>
  <c r="S2460" i="8"/>
  <c r="R2460" i="8"/>
  <c r="Q2460" i="8"/>
  <c r="P2460" i="8"/>
  <c r="O2460" i="8"/>
  <c r="N2460" i="8"/>
  <c r="M2460" i="8"/>
  <c r="L2460" i="8"/>
  <c r="A2460" i="8"/>
  <c r="V2459" i="8"/>
  <c r="S2459" i="8"/>
  <c r="R2459" i="8"/>
  <c r="Q2459" i="8"/>
  <c r="P2459" i="8"/>
  <c r="O2459" i="8"/>
  <c r="A2459" i="8"/>
  <c r="V2458" i="8"/>
  <c r="S2458" i="8"/>
  <c r="R2458" i="8"/>
  <c r="Q2458" i="8"/>
  <c r="J2455" i="8"/>
  <c r="J2456" i="8"/>
  <c r="J2457" i="8"/>
  <c r="J2458" i="8"/>
  <c r="P2458" i="8"/>
  <c r="O2458" i="8"/>
  <c r="N2458" i="8"/>
  <c r="M2455" i="8"/>
  <c r="M2458" i="8"/>
  <c r="L2458" i="8"/>
  <c r="A2458" i="8"/>
  <c r="S2457" i="8"/>
  <c r="R2457" i="8"/>
  <c r="Q2457" i="8"/>
  <c r="P2457" i="8"/>
  <c r="O2457" i="8"/>
  <c r="N2457" i="8"/>
  <c r="M2457" i="8"/>
  <c r="L2457" i="8"/>
  <c r="A2457" i="8"/>
  <c r="V2456" i="8"/>
  <c r="S2456" i="8"/>
  <c r="R2456" i="8"/>
  <c r="Q2456" i="8"/>
  <c r="P2456" i="8"/>
  <c r="O2456" i="8"/>
  <c r="N2456" i="8"/>
  <c r="M2456" i="8"/>
  <c r="L2456" i="8"/>
  <c r="A2456" i="8"/>
  <c r="V2455" i="8"/>
  <c r="S2455" i="8"/>
  <c r="R2455" i="8"/>
  <c r="Q2455" i="8"/>
  <c r="P2455" i="8"/>
  <c r="O2455" i="8"/>
  <c r="A2455" i="8"/>
  <c r="S2454" i="8"/>
  <c r="R2454" i="8"/>
  <c r="Q2454" i="8"/>
  <c r="J2451" i="8"/>
  <c r="J2452" i="8"/>
  <c r="J2453" i="8"/>
  <c r="J2454" i="8"/>
  <c r="P2454" i="8"/>
  <c r="O2454" i="8"/>
  <c r="N2454" i="8"/>
  <c r="M2451" i="8"/>
  <c r="M2454" i="8"/>
  <c r="L2454" i="8"/>
  <c r="A2454" i="8"/>
  <c r="V2453" i="8"/>
  <c r="S2453" i="8"/>
  <c r="R2453" i="8"/>
  <c r="Q2453" i="8"/>
  <c r="P2453" i="8"/>
  <c r="O2453" i="8"/>
  <c r="N2453" i="8"/>
  <c r="M2453" i="8"/>
  <c r="L2453" i="8"/>
  <c r="A2453" i="8"/>
  <c r="V2452" i="8"/>
  <c r="S2452" i="8"/>
  <c r="R2452" i="8"/>
  <c r="Q2452" i="8"/>
  <c r="P2452" i="8"/>
  <c r="O2452" i="8"/>
  <c r="N2452" i="8"/>
  <c r="M2452" i="8"/>
  <c r="L2452" i="8"/>
  <c r="A2452" i="8"/>
  <c r="S2451" i="8"/>
  <c r="R2451" i="8"/>
  <c r="Q2451" i="8"/>
  <c r="P2451" i="8"/>
  <c r="O2451" i="8"/>
  <c r="A2451" i="8"/>
  <c r="V2450" i="8"/>
  <c r="S2450" i="8"/>
  <c r="R2450" i="8"/>
  <c r="Q2450" i="8"/>
  <c r="J2447" i="8"/>
  <c r="J2448" i="8"/>
  <c r="J2449" i="8"/>
  <c r="J2450" i="8"/>
  <c r="P2450" i="8"/>
  <c r="O2450" i="8"/>
  <c r="N2450" i="8"/>
  <c r="M2447" i="8"/>
  <c r="M2450" i="8"/>
  <c r="L2450" i="8"/>
  <c r="A2450" i="8"/>
  <c r="V2449" i="8"/>
  <c r="S2449" i="8"/>
  <c r="R2449" i="8"/>
  <c r="Q2449" i="8"/>
  <c r="P2449" i="8"/>
  <c r="O2449" i="8"/>
  <c r="N2449" i="8"/>
  <c r="M2449" i="8"/>
  <c r="L2449" i="8"/>
  <c r="A2449" i="8"/>
  <c r="S2448" i="8"/>
  <c r="R2448" i="8"/>
  <c r="Q2448" i="8"/>
  <c r="P2448" i="8"/>
  <c r="O2448" i="8"/>
  <c r="N2448" i="8"/>
  <c r="M2448" i="8"/>
  <c r="L2448" i="8"/>
  <c r="A2448" i="8"/>
  <c r="V2447" i="8"/>
  <c r="S2447" i="8"/>
  <c r="R2447" i="8"/>
  <c r="Q2447" i="8"/>
  <c r="P2447" i="8"/>
  <c r="O2447" i="8"/>
  <c r="A2447" i="8"/>
  <c r="V2446" i="8"/>
  <c r="S2446" i="8"/>
  <c r="R2446" i="8"/>
  <c r="Q2446" i="8"/>
  <c r="J2443" i="8"/>
  <c r="J2444" i="8"/>
  <c r="J2445" i="8"/>
  <c r="J2446" i="8"/>
  <c r="P2446" i="8"/>
  <c r="O2446" i="8"/>
  <c r="N2446" i="8"/>
  <c r="M2443" i="8"/>
  <c r="M2446" i="8"/>
  <c r="L2446" i="8"/>
  <c r="A2446" i="8"/>
  <c r="S2445" i="8"/>
  <c r="R2445" i="8"/>
  <c r="Q2445" i="8"/>
  <c r="P2445" i="8"/>
  <c r="O2445" i="8"/>
  <c r="N2445" i="8"/>
  <c r="M2445" i="8"/>
  <c r="L2445" i="8"/>
  <c r="A2445" i="8"/>
  <c r="V2444" i="8"/>
  <c r="S2444" i="8"/>
  <c r="R2444" i="8"/>
  <c r="Q2444" i="8"/>
  <c r="P2444" i="8"/>
  <c r="O2444" i="8"/>
  <c r="N2444" i="8"/>
  <c r="M2444" i="8"/>
  <c r="L2444" i="8"/>
  <c r="A2444" i="8"/>
  <c r="V2443" i="8"/>
  <c r="S2443" i="8"/>
  <c r="R2443" i="8"/>
  <c r="Q2443" i="8"/>
  <c r="P2443" i="8"/>
  <c r="O2443" i="8"/>
  <c r="A2443" i="8"/>
  <c r="S2442" i="8"/>
  <c r="R2442" i="8"/>
  <c r="Q2442" i="8"/>
  <c r="J2439" i="8"/>
  <c r="J2440" i="8"/>
  <c r="J2441" i="8"/>
  <c r="J2442" i="8"/>
  <c r="P2442" i="8"/>
  <c r="O2442" i="8"/>
  <c r="N2442" i="8"/>
  <c r="M2439" i="8"/>
  <c r="M2442" i="8"/>
  <c r="L2442" i="8"/>
  <c r="A2442" i="8"/>
  <c r="V2441" i="8"/>
  <c r="S2441" i="8"/>
  <c r="R2441" i="8"/>
  <c r="Q2441" i="8"/>
  <c r="P2441" i="8"/>
  <c r="O2441" i="8"/>
  <c r="N2441" i="8"/>
  <c r="M2441" i="8"/>
  <c r="L2441" i="8"/>
  <c r="A2441" i="8"/>
  <c r="V2440" i="8"/>
  <c r="S2440" i="8"/>
  <c r="R2440" i="8"/>
  <c r="Q2440" i="8"/>
  <c r="P2440" i="8"/>
  <c r="O2440" i="8"/>
  <c r="N2440" i="8"/>
  <c r="M2440" i="8"/>
  <c r="L2440" i="8"/>
  <c r="A2440" i="8"/>
  <c r="S2439" i="8"/>
  <c r="R2439" i="8"/>
  <c r="Q2439" i="8"/>
  <c r="P2439" i="8"/>
  <c r="O2439" i="8"/>
  <c r="A2439" i="8"/>
  <c r="V2411" i="8"/>
  <c r="V2414" i="8"/>
  <c r="V2417" i="8"/>
  <c r="V2420" i="8"/>
  <c r="V2423" i="8"/>
  <c r="V2426" i="8"/>
  <c r="V2429" i="8"/>
  <c r="V2432" i="8"/>
  <c r="V2435" i="8"/>
  <c r="V2438" i="8"/>
  <c r="K89" i="7"/>
  <c r="S2438" i="8"/>
  <c r="R2438" i="8"/>
  <c r="Q2438" i="8"/>
  <c r="J2435" i="8"/>
  <c r="J2436" i="8"/>
  <c r="J2437" i="8"/>
  <c r="J2438" i="8"/>
  <c r="P2438" i="8"/>
  <c r="O2438" i="8"/>
  <c r="N2438" i="8"/>
  <c r="M2435" i="8"/>
  <c r="M2438" i="8"/>
  <c r="L2438" i="8"/>
  <c r="A2438" i="8"/>
  <c r="V2437" i="8"/>
  <c r="S2437" i="8"/>
  <c r="R2437" i="8"/>
  <c r="Q2437" i="8"/>
  <c r="P2437" i="8"/>
  <c r="O2437" i="8"/>
  <c r="N2437" i="8"/>
  <c r="M2437" i="8"/>
  <c r="L2437" i="8"/>
  <c r="A2437" i="8"/>
  <c r="V2436" i="8"/>
  <c r="S2436" i="8"/>
  <c r="R2436" i="8"/>
  <c r="Q2436" i="8"/>
  <c r="P2436" i="8"/>
  <c r="O2436" i="8"/>
  <c r="N2436" i="8"/>
  <c r="M2436" i="8"/>
  <c r="L2436" i="8"/>
  <c r="A2436" i="8"/>
  <c r="S2435" i="8"/>
  <c r="R2435" i="8"/>
  <c r="Q2435" i="8"/>
  <c r="P2435" i="8"/>
  <c r="O2435" i="8"/>
  <c r="A2435" i="8"/>
  <c r="V2434" i="8"/>
  <c r="S2434" i="8"/>
  <c r="R2434" i="8"/>
  <c r="Q2434" i="8"/>
  <c r="J2431" i="8"/>
  <c r="J2432" i="8"/>
  <c r="J2433" i="8"/>
  <c r="J2434" i="8"/>
  <c r="P2434" i="8"/>
  <c r="O2434" i="8"/>
  <c r="N2434" i="8"/>
  <c r="M2431" i="8"/>
  <c r="M2434" i="8"/>
  <c r="L2434" i="8"/>
  <c r="A2434" i="8"/>
  <c r="V2433" i="8"/>
  <c r="S2433" i="8"/>
  <c r="R2433" i="8"/>
  <c r="Q2433" i="8"/>
  <c r="P2433" i="8"/>
  <c r="O2433" i="8"/>
  <c r="N2433" i="8"/>
  <c r="M2433" i="8"/>
  <c r="L2433" i="8"/>
  <c r="A2433" i="8"/>
  <c r="S2432" i="8"/>
  <c r="R2432" i="8"/>
  <c r="Q2432" i="8"/>
  <c r="P2432" i="8"/>
  <c r="O2432" i="8"/>
  <c r="N2432" i="8"/>
  <c r="M2432" i="8"/>
  <c r="L2432" i="8"/>
  <c r="A2432" i="8"/>
  <c r="V2431" i="8"/>
  <c r="S2431" i="8"/>
  <c r="R2431" i="8"/>
  <c r="Q2431" i="8"/>
  <c r="P2431" i="8"/>
  <c r="O2431" i="8"/>
  <c r="A2431" i="8"/>
  <c r="V2430" i="8"/>
  <c r="S2430" i="8"/>
  <c r="R2430" i="8"/>
  <c r="Q2430" i="8"/>
  <c r="J2427" i="8"/>
  <c r="J2428" i="8"/>
  <c r="J2429" i="8"/>
  <c r="J2430" i="8"/>
  <c r="P2430" i="8"/>
  <c r="O2430" i="8"/>
  <c r="N2430" i="8"/>
  <c r="M2427" i="8"/>
  <c r="M2430" i="8"/>
  <c r="L2430" i="8"/>
  <c r="A2430" i="8"/>
  <c r="S2429" i="8"/>
  <c r="R2429" i="8"/>
  <c r="Q2429" i="8"/>
  <c r="P2429" i="8"/>
  <c r="O2429" i="8"/>
  <c r="N2429" i="8"/>
  <c r="M2429" i="8"/>
  <c r="L2429" i="8"/>
  <c r="A2429" i="8"/>
  <c r="V2428" i="8"/>
  <c r="S2428" i="8"/>
  <c r="R2428" i="8"/>
  <c r="Q2428" i="8"/>
  <c r="P2428" i="8"/>
  <c r="O2428" i="8"/>
  <c r="N2428" i="8"/>
  <c r="M2428" i="8"/>
  <c r="L2428" i="8"/>
  <c r="A2428" i="8"/>
  <c r="V2427" i="8"/>
  <c r="S2427" i="8"/>
  <c r="R2427" i="8"/>
  <c r="Q2427" i="8"/>
  <c r="P2427" i="8"/>
  <c r="O2427" i="8"/>
  <c r="A2427" i="8"/>
  <c r="S2426" i="8"/>
  <c r="R2426" i="8"/>
  <c r="Q2426" i="8"/>
  <c r="J2423" i="8"/>
  <c r="J2424" i="8"/>
  <c r="J2425" i="8"/>
  <c r="J2426" i="8"/>
  <c r="P2426" i="8"/>
  <c r="O2426" i="8"/>
  <c r="N2426" i="8"/>
  <c r="M2423" i="8"/>
  <c r="M2426" i="8"/>
  <c r="L2426" i="8"/>
  <c r="A2426" i="8"/>
  <c r="V2425" i="8"/>
  <c r="S2425" i="8"/>
  <c r="R2425" i="8"/>
  <c r="Q2425" i="8"/>
  <c r="P2425" i="8"/>
  <c r="O2425" i="8"/>
  <c r="N2425" i="8"/>
  <c r="M2425" i="8"/>
  <c r="L2425" i="8"/>
  <c r="A2425" i="8"/>
  <c r="V2424" i="8"/>
  <c r="S2424" i="8"/>
  <c r="R2424" i="8"/>
  <c r="Q2424" i="8"/>
  <c r="P2424" i="8"/>
  <c r="O2424" i="8"/>
  <c r="N2424" i="8"/>
  <c r="M2424" i="8"/>
  <c r="L2424" i="8"/>
  <c r="A2424" i="8"/>
  <c r="S2423" i="8"/>
  <c r="R2423" i="8"/>
  <c r="Q2423" i="8"/>
  <c r="P2423" i="8"/>
  <c r="O2423" i="8"/>
  <c r="A2423" i="8"/>
  <c r="V2422" i="8"/>
  <c r="S2422" i="8"/>
  <c r="R2422" i="8"/>
  <c r="Q2422" i="8"/>
  <c r="J2419" i="8"/>
  <c r="J2420" i="8"/>
  <c r="J2421" i="8"/>
  <c r="J2422" i="8"/>
  <c r="P2422" i="8"/>
  <c r="O2422" i="8"/>
  <c r="N2422" i="8"/>
  <c r="M2419" i="8"/>
  <c r="M2422" i="8"/>
  <c r="L2422" i="8"/>
  <c r="A2422" i="8"/>
  <c r="V2421" i="8"/>
  <c r="S2421" i="8"/>
  <c r="R2421" i="8"/>
  <c r="Q2421" i="8"/>
  <c r="P2421" i="8"/>
  <c r="O2421" i="8"/>
  <c r="N2421" i="8"/>
  <c r="M2421" i="8"/>
  <c r="L2421" i="8"/>
  <c r="A2421" i="8"/>
  <c r="S2420" i="8"/>
  <c r="R2420" i="8"/>
  <c r="Q2420" i="8"/>
  <c r="P2420" i="8"/>
  <c r="O2420" i="8"/>
  <c r="N2420" i="8"/>
  <c r="M2420" i="8"/>
  <c r="L2420" i="8"/>
  <c r="A2420" i="8"/>
  <c r="V2419" i="8"/>
  <c r="S2419" i="8"/>
  <c r="R2419" i="8"/>
  <c r="Q2419" i="8"/>
  <c r="P2419" i="8"/>
  <c r="O2419" i="8"/>
  <c r="A2419" i="8"/>
  <c r="V2418" i="8"/>
  <c r="S2418" i="8"/>
  <c r="R2418" i="8"/>
  <c r="Q2418" i="8"/>
  <c r="J2415" i="8"/>
  <c r="J2416" i="8"/>
  <c r="J2417" i="8"/>
  <c r="J2418" i="8"/>
  <c r="P2418" i="8"/>
  <c r="O2418" i="8"/>
  <c r="N2418" i="8"/>
  <c r="M2415" i="8"/>
  <c r="M2418" i="8"/>
  <c r="L2418" i="8"/>
  <c r="A2418" i="8"/>
  <c r="S2417" i="8"/>
  <c r="R2417" i="8"/>
  <c r="Q2417" i="8"/>
  <c r="P2417" i="8"/>
  <c r="O2417" i="8"/>
  <c r="N2417" i="8"/>
  <c r="M2417" i="8"/>
  <c r="L2417" i="8"/>
  <c r="A2417" i="8"/>
  <c r="V2416" i="8"/>
  <c r="S2416" i="8"/>
  <c r="R2416" i="8"/>
  <c r="Q2416" i="8"/>
  <c r="P2416" i="8"/>
  <c r="O2416" i="8"/>
  <c r="N2416" i="8"/>
  <c r="M2416" i="8"/>
  <c r="L2416" i="8"/>
  <c r="A2416" i="8"/>
  <c r="V2415" i="8"/>
  <c r="S2415" i="8"/>
  <c r="R2415" i="8"/>
  <c r="Q2415" i="8"/>
  <c r="P2415" i="8"/>
  <c r="O2415" i="8"/>
  <c r="A2415" i="8"/>
  <c r="S2414" i="8"/>
  <c r="R2414" i="8"/>
  <c r="Q2414" i="8"/>
  <c r="J2411" i="8"/>
  <c r="J2412" i="8"/>
  <c r="J2413" i="8"/>
  <c r="J2414" i="8"/>
  <c r="P2414" i="8"/>
  <c r="O2414" i="8"/>
  <c r="N2414" i="8"/>
  <c r="M2411" i="8"/>
  <c r="M2414" i="8"/>
  <c r="L2414" i="8"/>
  <c r="A2414" i="8"/>
  <c r="V2413" i="8"/>
  <c r="S2413" i="8"/>
  <c r="R2413" i="8"/>
  <c r="Q2413" i="8"/>
  <c r="P2413" i="8"/>
  <c r="O2413" i="8"/>
  <c r="N2413" i="8"/>
  <c r="M2413" i="8"/>
  <c r="L2413" i="8"/>
  <c r="A2413" i="8"/>
  <c r="V2412" i="8"/>
  <c r="S2412" i="8"/>
  <c r="R2412" i="8"/>
  <c r="Q2412" i="8"/>
  <c r="P2412" i="8"/>
  <c r="O2412" i="8"/>
  <c r="N2412" i="8"/>
  <c r="M2412" i="8"/>
  <c r="L2412" i="8"/>
  <c r="A2412" i="8"/>
  <c r="S2411" i="8"/>
  <c r="R2411" i="8"/>
  <c r="Q2411" i="8"/>
  <c r="P2411" i="8"/>
  <c r="O2411" i="8"/>
  <c r="A2411" i="8"/>
  <c r="V2383" i="8"/>
  <c r="V2386" i="8"/>
  <c r="V2389" i="8"/>
  <c r="V2392" i="8"/>
  <c r="V2395" i="8"/>
  <c r="V2398" i="8"/>
  <c r="V2401" i="8"/>
  <c r="V2404" i="8"/>
  <c r="V2407" i="8"/>
  <c r="V2410" i="8"/>
  <c r="K88" i="7"/>
  <c r="S2410" i="8"/>
  <c r="R2410" i="8"/>
  <c r="Q2410" i="8"/>
  <c r="J2407" i="8"/>
  <c r="J2408" i="8"/>
  <c r="J2409" i="8"/>
  <c r="J2410" i="8"/>
  <c r="P2410" i="8"/>
  <c r="O2410" i="8"/>
  <c r="N2410" i="8"/>
  <c r="M2407" i="8"/>
  <c r="M2410" i="8"/>
  <c r="L2410" i="8"/>
  <c r="A2410" i="8"/>
  <c r="V2409" i="8"/>
  <c r="S2409" i="8"/>
  <c r="R2409" i="8"/>
  <c r="Q2409" i="8"/>
  <c r="P2409" i="8"/>
  <c r="O2409" i="8"/>
  <c r="N2409" i="8"/>
  <c r="M2409" i="8"/>
  <c r="L2409" i="8"/>
  <c r="A2409" i="8"/>
  <c r="V2408" i="8"/>
  <c r="S2408" i="8"/>
  <c r="R2408" i="8"/>
  <c r="Q2408" i="8"/>
  <c r="P2408" i="8"/>
  <c r="O2408" i="8"/>
  <c r="N2408" i="8"/>
  <c r="M2408" i="8"/>
  <c r="L2408" i="8"/>
  <c r="A2408" i="8"/>
  <c r="S2407" i="8"/>
  <c r="R2407" i="8"/>
  <c r="Q2407" i="8"/>
  <c r="P2407" i="8"/>
  <c r="O2407" i="8"/>
  <c r="A2407" i="8"/>
  <c r="V2406" i="8"/>
  <c r="S2406" i="8"/>
  <c r="R2406" i="8"/>
  <c r="Q2406" i="8"/>
  <c r="J2403" i="8"/>
  <c r="J2404" i="8"/>
  <c r="J2405" i="8"/>
  <c r="J2406" i="8"/>
  <c r="P2406" i="8"/>
  <c r="O2406" i="8"/>
  <c r="N2406" i="8"/>
  <c r="M2403" i="8"/>
  <c r="M2406" i="8"/>
  <c r="L2406" i="8"/>
  <c r="A2406" i="8"/>
  <c r="V2405" i="8"/>
  <c r="S2405" i="8"/>
  <c r="R2405" i="8"/>
  <c r="Q2405" i="8"/>
  <c r="P2405" i="8"/>
  <c r="O2405" i="8"/>
  <c r="N2405" i="8"/>
  <c r="M2405" i="8"/>
  <c r="L2405" i="8"/>
  <c r="A2405" i="8"/>
  <c r="S2404" i="8"/>
  <c r="R2404" i="8"/>
  <c r="Q2404" i="8"/>
  <c r="P2404" i="8"/>
  <c r="O2404" i="8"/>
  <c r="N2404" i="8"/>
  <c r="M2404" i="8"/>
  <c r="L2404" i="8"/>
  <c r="A2404" i="8"/>
  <c r="V2403" i="8"/>
  <c r="S2403" i="8"/>
  <c r="R2403" i="8"/>
  <c r="Q2403" i="8"/>
  <c r="P2403" i="8"/>
  <c r="O2403" i="8"/>
  <c r="A2403" i="8"/>
  <c r="V2402" i="8"/>
  <c r="S2402" i="8"/>
  <c r="R2402" i="8"/>
  <c r="Q2402" i="8"/>
  <c r="J2399" i="8"/>
  <c r="J2400" i="8"/>
  <c r="J2401" i="8"/>
  <c r="J2402" i="8"/>
  <c r="P2402" i="8"/>
  <c r="O2402" i="8"/>
  <c r="N2402" i="8"/>
  <c r="M2399" i="8"/>
  <c r="M2402" i="8"/>
  <c r="L2402" i="8"/>
  <c r="A2402" i="8"/>
  <c r="S2401" i="8"/>
  <c r="R2401" i="8"/>
  <c r="Q2401" i="8"/>
  <c r="P2401" i="8"/>
  <c r="O2401" i="8"/>
  <c r="N2401" i="8"/>
  <c r="M2401" i="8"/>
  <c r="L2401" i="8"/>
  <c r="A2401" i="8"/>
  <c r="V2400" i="8"/>
  <c r="S2400" i="8"/>
  <c r="R2400" i="8"/>
  <c r="Q2400" i="8"/>
  <c r="P2400" i="8"/>
  <c r="O2400" i="8"/>
  <c r="N2400" i="8"/>
  <c r="M2400" i="8"/>
  <c r="L2400" i="8"/>
  <c r="A2400" i="8"/>
  <c r="V2399" i="8"/>
  <c r="S2399" i="8"/>
  <c r="R2399" i="8"/>
  <c r="Q2399" i="8"/>
  <c r="P2399" i="8"/>
  <c r="O2399" i="8"/>
  <c r="A2399" i="8"/>
  <c r="S2398" i="8"/>
  <c r="R2398" i="8"/>
  <c r="Q2398" i="8"/>
  <c r="J2395" i="8"/>
  <c r="J2396" i="8"/>
  <c r="J2397" i="8"/>
  <c r="J2398" i="8"/>
  <c r="P2398" i="8"/>
  <c r="O2398" i="8"/>
  <c r="N2398" i="8"/>
  <c r="M2395" i="8"/>
  <c r="M2398" i="8"/>
  <c r="L2398" i="8"/>
  <c r="A2398" i="8"/>
  <c r="V2397" i="8"/>
  <c r="S2397" i="8"/>
  <c r="R2397" i="8"/>
  <c r="Q2397" i="8"/>
  <c r="P2397" i="8"/>
  <c r="O2397" i="8"/>
  <c r="N2397" i="8"/>
  <c r="M2397" i="8"/>
  <c r="L2397" i="8"/>
  <c r="A2397" i="8"/>
  <c r="V2396" i="8"/>
  <c r="S2396" i="8"/>
  <c r="R2396" i="8"/>
  <c r="Q2396" i="8"/>
  <c r="P2396" i="8"/>
  <c r="O2396" i="8"/>
  <c r="N2396" i="8"/>
  <c r="M2396" i="8"/>
  <c r="L2396" i="8"/>
  <c r="A2396" i="8"/>
  <c r="S2395" i="8"/>
  <c r="R2395" i="8"/>
  <c r="Q2395" i="8"/>
  <c r="P2395" i="8"/>
  <c r="O2395" i="8"/>
  <c r="A2395" i="8"/>
  <c r="V2394" i="8"/>
  <c r="S2394" i="8"/>
  <c r="R2394" i="8"/>
  <c r="Q2394" i="8"/>
  <c r="J2391" i="8"/>
  <c r="J2392" i="8"/>
  <c r="J2393" i="8"/>
  <c r="J2394" i="8"/>
  <c r="P2394" i="8"/>
  <c r="O2394" i="8"/>
  <c r="N2394" i="8"/>
  <c r="M2391" i="8"/>
  <c r="M2394" i="8"/>
  <c r="L2394" i="8"/>
  <c r="A2394" i="8"/>
  <c r="V2393" i="8"/>
  <c r="S2393" i="8"/>
  <c r="R2393" i="8"/>
  <c r="Q2393" i="8"/>
  <c r="P2393" i="8"/>
  <c r="O2393" i="8"/>
  <c r="N2393" i="8"/>
  <c r="M2393" i="8"/>
  <c r="L2393" i="8"/>
  <c r="A2393" i="8"/>
  <c r="S2392" i="8"/>
  <c r="R2392" i="8"/>
  <c r="Q2392" i="8"/>
  <c r="P2392" i="8"/>
  <c r="O2392" i="8"/>
  <c r="N2392" i="8"/>
  <c r="M2392" i="8"/>
  <c r="L2392" i="8"/>
  <c r="A2392" i="8"/>
  <c r="V2391" i="8"/>
  <c r="S2391" i="8"/>
  <c r="R2391" i="8"/>
  <c r="Q2391" i="8"/>
  <c r="P2391" i="8"/>
  <c r="O2391" i="8"/>
  <c r="A2391" i="8"/>
  <c r="V2390" i="8"/>
  <c r="S2390" i="8"/>
  <c r="R2390" i="8"/>
  <c r="Q2390" i="8"/>
  <c r="J2387" i="8"/>
  <c r="J2388" i="8"/>
  <c r="J2389" i="8"/>
  <c r="J2390" i="8"/>
  <c r="P2390" i="8"/>
  <c r="O2390" i="8"/>
  <c r="N2390" i="8"/>
  <c r="M2387" i="8"/>
  <c r="M2390" i="8"/>
  <c r="L2390" i="8"/>
  <c r="A2390" i="8"/>
  <c r="S2389" i="8"/>
  <c r="R2389" i="8"/>
  <c r="Q2389" i="8"/>
  <c r="P2389" i="8"/>
  <c r="O2389" i="8"/>
  <c r="N2389" i="8"/>
  <c r="M2389" i="8"/>
  <c r="L2389" i="8"/>
  <c r="A2389" i="8"/>
  <c r="V2388" i="8"/>
  <c r="S2388" i="8"/>
  <c r="R2388" i="8"/>
  <c r="Q2388" i="8"/>
  <c r="P2388" i="8"/>
  <c r="O2388" i="8"/>
  <c r="N2388" i="8"/>
  <c r="M2388" i="8"/>
  <c r="L2388" i="8"/>
  <c r="A2388" i="8"/>
  <c r="V2387" i="8"/>
  <c r="S2387" i="8"/>
  <c r="R2387" i="8"/>
  <c r="Q2387" i="8"/>
  <c r="P2387" i="8"/>
  <c r="O2387" i="8"/>
  <c r="A2387" i="8"/>
  <c r="S2386" i="8"/>
  <c r="R2386" i="8"/>
  <c r="Q2386" i="8"/>
  <c r="J2383" i="8"/>
  <c r="J2384" i="8"/>
  <c r="J2385" i="8"/>
  <c r="J2386" i="8"/>
  <c r="P2386" i="8"/>
  <c r="O2386" i="8"/>
  <c r="N2386" i="8"/>
  <c r="M2383" i="8"/>
  <c r="M2386" i="8"/>
  <c r="L2386" i="8"/>
  <c r="A2386" i="8"/>
  <c r="V2385" i="8"/>
  <c r="S2385" i="8"/>
  <c r="R2385" i="8"/>
  <c r="Q2385" i="8"/>
  <c r="P2385" i="8"/>
  <c r="O2385" i="8"/>
  <c r="N2385" i="8"/>
  <c r="M2385" i="8"/>
  <c r="L2385" i="8"/>
  <c r="A2385" i="8"/>
  <c r="V2384" i="8"/>
  <c r="S2384" i="8"/>
  <c r="R2384" i="8"/>
  <c r="Q2384" i="8"/>
  <c r="P2384" i="8"/>
  <c r="O2384" i="8"/>
  <c r="N2384" i="8"/>
  <c r="M2384" i="8"/>
  <c r="L2384" i="8"/>
  <c r="A2384" i="8"/>
  <c r="S2383" i="8"/>
  <c r="R2383" i="8"/>
  <c r="Q2383" i="8"/>
  <c r="P2383" i="8"/>
  <c r="O2383" i="8"/>
  <c r="A2383" i="8"/>
  <c r="V2355" i="8"/>
  <c r="V2358" i="8"/>
  <c r="V2361" i="8"/>
  <c r="V2364" i="8"/>
  <c r="V2367" i="8"/>
  <c r="V2370" i="8"/>
  <c r="V2373" i="8"/>
  <c r="V2376" i="8"/>
  <c r="V2379" i="8"/>
  <c r="V2382" i="8"/>
  <c r="K87" i="7"/>
  <c r="S2382" i="8"/>
  <c r="R2382" i="8"/>
  <c r="Q2382" i="8"/>
  <c r="J2379" i="8"/>
  <c r="J2380" i="8"/>
  <c r="J2381" i="8"/>
  <c r="J2382" i="8"/>
  <c r="P2382" i="8"/>
  <c r="O2382" i="8"/>
  <c r="N2382" i="8"/>
  <c r="M2379" i="8"/>
  <c r="M2382" i="8"/>
  <c r="L2382" i="8"/>
  <c r="A2382" i="8"/>
  <c r="V2381" i="8"/>
  <c r="S2381" i="8"/>
  <c r="R2381" i="8"/>
  <c r="Q2381" i="8"/>
  <c r="P2381" i="8"/>
  <c r="O2381" i="8"/>
  <c r="N2381" i="8"/>
  <c r="M2381" i="8"/>
  <c r="L2381" i="8"/>
  <c r="A2381" i="8"/>
  <c r="V2380" i="8"/>
  <c r="S2380" i="8"/>
  <c r="R2380" i="8"/>
  <c r="Q2380" i="8"/>
  <c r="P2380" i="8"/>
  <c r="O2380" i="8"/>
  <c r="N2380" i="8"/>
  <c r="M2380" i="8"/>
  <c r="L2380" i="8"/>
  <c r="A2380" i="8"/>
  <c r="S2379" i="8"/>
  <c r="R2379" i="8"/>
  <c r="Q2379" i="8"/>
  <c r="P2379" i="8"/>
  <c r="O2379" i="8"/>
  <c r="A2379" i="8"/>
  <c r="V2378" i="8"/>
  <c r="S2378" i="8"/>
  <c r="R2378" i="8"/>
  <c r="Q2378" i="8"/>
  <c r="J2375" i="8"/>
  <c r="J2376" i="8"/>
  <c r="J2377" i="8"/>
  <c r="J2378" i="8"/>
  <c r="P2378" i="8"/>
  <c r="O2378" i="8"/>
  <c r="N2378" i="8"/>
  <c r="M2375" i="8"/>
  <c r="M2378" i="8"/>
  <c r="L2378" i="8"/>
  <c r="A2378" i="8"/>
  <c r="V2377" i="8"/>
  <c r="S2377" i="8"/>
  <c r="R2377" i="8"/>
  <c r="Q2377" i="8"/>
  <c r="P2377" i="8"/>
  <c r="O2377" i="8"/>
  <c r="N2377" i="8"/>
  <c r="M2377" i="8"/>
  <c r="L2377" i="8"/>
  <c r="A2377" i="8"/>
  <c r="S2376" i="8"/>
  <c r="R2376" i="8"/>
  <c r="Q2376" i="8"/>
  <c r="P2376" i="8"/>
  <c r="O2376" i="8"/>
  <c r="N2376" i="8"/>
  <c r="M2376" i="8"/>
  <c r="L2376" i="8"/>
  <c r="A2376" i="8"/>
  <c r="V2375" i="8"/>
  <c r="S2375" i="8"/>
  <c r="R2375" i="8"/>
  <c r="Q2375" i="8"/>
  <c r="P2375" i="8"/>
  <c r="O2375" i="8"/>
  <c r="A2375" i="8"/>
  <c r="V2374" i="8"/>
  <c r="S2374" i="8"/>
  <c r="R2374" i="8"/>
  <c r="Q2374" i="8"/>
  <c r="J2371" i="8"/>
  <c r="J2372" i="8"/>
  <c r="J2373" i="8"/>
  <c r="J2374" i="8"/>
  <c r="P2374" i="8"/>
  <c r="O2374" i="8"/>
  <c r="N2374" i="8"/>
  <c r="M2371" i="8"/>
  <c r="M2374" i="8"/>
  <c r="L2374" i="8"/>
  <c r="A2374" i="8"/>
  <c r="S2373" i="8"/>
  <c r="R2373" i="8"/>
  <c r="Q2373" i="8"/>
  <c r="P2373" i="8"/>
  <c r="O2373" i="8"/>
  <c r="N2373" i="8"/>
  <c r="M2373" i="8"/>
  <c r="L2373" i="8"/>
  <c r="A2373" i="8"/>
  <c r="V2372" i="8"/>
  <c r="S2372" i="8"/>
  <c r="R2372" i="8"/>
  <c r="Q2372" i="8"/>
  <c r="P2372" i="8"/>
  <c r="O2372" i="8"/>
  <c r="N2372" i="8"/>
  <c r="M2372" i="8"/>
  <c r="L2372" i="8"/>
  <c r="A2372" i="8"/>
  <c r="V2371" i="8"/>
  <c r="S2371" i="8"/>
  <c r="R2371" i="8"/>
  <c r="Q2371" i="8"/>
  <c r="P2371" i="8"/>
  <c r="O2371" i="8"/>
  <c r="A2371" i="8"/>
  <c r="S2370" i="8"/>
  <c r="R2370" i="8"/>
  <c r="Q2370" i="8"/>
  <c r="J2367" i="8"/>
  <c r="J2368" i="8"/>
  <c r="J2369" i="8"/>
  <c r="J2370" i="8"/>
  <c r="P2370" i="8"/>
  <c r="O2370" i="8"/>
  <c r="N2370" i="8"/>
  <c r="M2367" i="8"/>
  <c r="M2370" i="8"/>
  <c r="L2370" i="8"/>
  <c r="A2370" i="8"/>
  <c r="V2369" i="8"/>
  <c r="S2369" i="8"/>
  <c r="R2369" i="8"/>
  <c r="Q2369" i="8"/>
  <c r="P2369" i="8"/>
  <c r="O2369" i="8"/>
  <c r="N2369" i="8"/>
  <c r="M2369" i="8"/>
  <c r="L2369" i="8"/>
  <c r="A2369" i="8"/>
  <c r="V2368" i="8"/>
  <c r="S2368" i="8"/>
  <c r="R2368" i="8"/>
  <c r="Q2368" i="8"/>
  <c r="P2368" i="8"/>
  <c r="O2368" i="8"/>
  <c r="N2368" i="8"/>
  <c r="M2368" i="8"/>
  <c r="L2368" i="8"/>
  <c r="A2368" i="8"/>
  <c r="S2367" i="8"/>
  <c r="R2367" i="8"/>
  <c r="Q2367" i="8"/>
  <c r="P2367" i="8"/>
  <c r="O2367" i="8"/>
  <c r="A2367" i="8"/>
  <c r="V2366" i="8"/>
  <c r="S2366" i="8"/>
  <c r="R2366" i="8"/>
  <c r="Q2366" i="8"/>
  <c r="J2363" i="8"/>
  <c r="J2364" i="8"/>
  <c r="J2365" i="8"/>
  <c r="J2366" i="8"/>
  <c r="P2366" i="8"/>
  <c r="O2366" i="8"/>
  <c r="N2366" i="8"/>
  <c r="M2363" i="8"/>
  <c r="M2366" i="8"/>
  <c r="L2366" i="8"/>
  <c r="A2366" i="8"/>
  <c r="V2365" i="8"/>
  <c r="S2365" i="8"/>
  <c r="R2365" i="8"/>
  <c r="Q2365" i="8"/>
  <c r="P2365" i="8"/>
  <c r="O2365" i="8"/>
  <c r="N2365" i="8"/>
  <c r="M2365" i="8"/>
  <c r="L2365" i="8"/>
  <c r="A2365" i="8"/>
  <c r="S2364" i="8"/>
  <c r="R2364" i="8"/>
  <c r="Q2364" i="8"/>
  <c r="P2364" i="8"/>
  <c r="O2364" i="8"/>
  <c r="N2364" i="8"/>
  <c r="M2364" i="8"/>
  <c r="L2364" i="8"/>
  <c r="A2364" i="8"/>
  <c r="V2363" i="8"/>
  <c r="S2363" i="8"/>
  <c r="R2363" i="8"/>
  <c r="Q2363" i="8"/>
  <c r="P2363" i="8"/>
  <c r="O2363" i="8"/>
  <c r="A2363" i="8"/>
  <c r="V2362" i="8"/>
  <c r="S2362" i="8"/>
  <c r="R2362" i="8"/>
  <c r="Q2362" i="8"/>
  <c r="J2359" i="8"/>
  <c r="J2360" i="8"/>
  <c r="J2361" i="8"/>
  <c r="J2362" i="8"/>
  <c r="P2362" i="8"/>
  <c r="O2362" i="8"/>
  <c r="N2362" i="8"/>
  <c r="M2359" i="8"/>
  <c r="M2362" i="8"/>
  <c r="L2362" i="8"/>
  <c r="A2362" i="8"/>
  <c r="S2361" i="8"/>
  <c r="R2361" i="8"/>
  <c r="Q2361" i="8"/>
  <c r="P2361" i="8"/>
  <c r="O2361" i="8"/>
  <c r="N2361" i="8"/>
  <c r="M2361" i="8"/>
  <c r="L2361" i="8"/>
  <c r="A2361" i="8"/>
  <c r="V2360" i="8"/>
  <c r="S2360" i="8"/>
  <c r="R2360" i="8"/>
  <c r="Q2360" i="8"/>
  <c r="P2360" i="8"/>
  <c r="O2360" i="8"/>
  <c r="N2360" i="8"/>
  <c r="M2360" i="8"/>
  <c r="L2360" i="8"/>
  <c r="A2360" i="8"/>
  <c r="V2359" i="8"/>
  <c r="S2359" i="8"/>
  <c r="R2359" i="8"/>
  <c r="Q2359" i="8"/>
  <c r="P2359" i="8"/>
  <c r="O2359" i="8"/>
  <c r="A2359" i="8"/>
  <c r="S2358" i="8"/>
  <c r="R2358" i="8"/>
  <c r="Q2358" i="8"/>
  <c r="J2355" i="8"/>
  <c r="J2356" i="8"/>
  <c r="J2357" i="8"/>
  <c r="J2358" i="8"/>
  <c r="P2358" i="8"/>
  <c r="O2358" i="8"/>
  <c r="N2358" i="8"/>
  <c r="M2355" i="8"/>
  <c r="M2358" i="8"/>
  <c r="L2358" i="8"/>
  <c r="A2358" i="8"/>
  <c r="V2357" i="8"/>
  <c r="S2357" i="8"/>
  <c r="R2357" i="8"/>
  <c r="Q2357" i="8"/>
  <c r="P2357" i="8"/>
  <c r="O2357" i="8"/>
  <c r="N2357" i="8"/>
  <c r="M2357" i="8"/>
  <c r="L2357" i="8"/>
  <c r="A2357" i="8"/>
  <c r="V2356" i="8"/>
  <c r="S2356" i="8"/>
  <c r="R2356" i="8"/>
  <c r="Q2356" i="8"/>
  <c r="P2356" i="8"/>
  <c r="O2356" i="8"/>
  <c r="N2356" i="8"/>
  <c r="M2356" i="8"/>
  <c r="L2356" i="8"/>
  <c r="A2356" i="8"/>
  <c r="S2355" i="8"/>
  <c r="R2355" i="8"/>
  <c r="Q2355" i="8"/>
  <c r="P2355" i="8"/>
  <c r="O2355" i="8"/>
  <c r="A2355" i="8"/>
  <c r="V2327" i="8"/>
  <c r="V2330" i="8"/>
  <c r="V2333" i="8"/>
  <c r="V2336" i="8"/>
  <c r="V2339" i="8"/>
  <c r="V2342" i="8"/>
  <c r="V2345" i="8"/>
  <c r="V2348" i="8"/>
  <c r="V2351" i="8"/>
  <c r="V2354" i="8"/>
  <c r="K86" i="7"/>
  <c r="S2354" i="8"/>
  <c r="R2354" i="8"/>
  <c r="Q2354" i="8"/>
  <c r="J2351" i="8"/>
  <c r="J2352" i="8"/>
  <c r="J2353" i="8"/>
  <c r="J2354" i="8"/>
  <c r="P2354" i="8"/>
  <c r="O2354" i="8"/>
  <c r="N2354" i="8"/>
  <c r="M2351" i="8"/>
  <c r="M2354" i="8"/>
  <c r="L2354" i="8"/>
  <c r="A2354" i="8"/>
  <c r="V2353" i="8"/>
  <c r="S2353" i="8"/>
  <c r="R2353" i="8"/>
  <c r="Q2353" i="8"/>
  <c r="P2353" i="8"/>
  <c r="O2353" i="8"/>
  <c r="N2353" i="8"/>
  <c r="M2353" i="8"/>
  <c r="L2353" i="8"/>
  <c r="A2353" i="8"/>
  <c r="V2352" i="8"/>
  <c r="S2352" i="8"/>
  <c r="R2352" i="8"/>
  <c r="Q2352" i="8"/>
  <c r="P2352" i="8"/>
  <c r="O2352" i="8"/>
  <c r="N2352" i="8"/>
  <c r="M2352" i="8"/>
  <c r="L2352" i="8"/>
  <c r="A2352" i="8"/>
  <c r="S2351" i="8"/>
  <c r="R2351" i="8"/>
  <c r="Q2351" i="8"/>
  <c r="P2351" i="8"/>
  <c r="O2351" i="8"/>
  <c r="A2351" i="8"/>
  <c r="V2350" i="8"/>
  <c r="S2350" i="8"/>
  <c r="R2350" i="8"/>
  <c r="Q2350" i="8"/>
  <c r="J2347" i="8"/>
  <c r="J2348" i="8"/>
  <c r="J2349" i="8"/>
  <c r="J2350" i="8"/>
  <c r="P2350" i="8"/>
  <c r="O2350" i="8"/>
  <c r="N2350" i="8"/>
  <c r="M2347" i="8"/>
  <c r="M2350" i="8"/>
  <c r="L2350" i="8"/>
  <c r="A2350" i="8"/>
  <c r="V2349" i="8"/>
  <c r="S2349" i="8"/>
  <c r="R2349" i="8"/>
  <c r="Q2349" i="8"/>
  <c r="P2349" i="8"/>
  <c r="O2349" i="8"/>
  <c r="N2349" i="8"/>
  <c r="M2349" i="8"/>
  <c r="L2349" i="8"/>
  <c r="A2349" i="8"/>
  <c r="S2348" i="8"/>
  <c r="R2348" i="8"/>
  <c r="Q2348" i="8"/>
  <c r="P2348" i="8"/>
  <c r="O2348" i="8"/>
  <c r="N2348" i="8"/>
  <c r="M2348" i="8"/>
  <c r="L2348" i="8"/>
  <c r="A2348" i="8"/>
  <c r="V2347" i="8"/>
  <c r="S2347" i="8"/>
  <c r="R2347" i="8"/>
  <c r="Q2347" i="8"/>
  <c r="P2347" i="8"/>
  <c r="O2347" i="8"/>
  <c r="A2347" i="8"/>
  <c r="V2346" i="8"/>
  <c r="S2346" i="8"/>
  <c r="R2346" i="8"/>
  <c r="Q2346" i="8"/>
  <c r="J2343" i="8"/>
  <c r="J2344" i="8"/>
  <c r="J2345" i="8"/>
  <c r="J2346" i="8"/>
  <c r="P2346" i="8"/>
  <c r="O2346" i="8"/>
  <c r="N2346" i="8"/>
  <c r="M2343" i="8"/>
  <c r="M2346" i="8"/>
  <c r="L2346" i="8"/>
  <c r="A2346" i="8"/>
  <c r="S2345" i="8"/>
  <c r="R2345" i="8"/>
  <c r="Q2345" i="8"/>
  <c r="P2345" i="8"/>
  <c r="O2345" i="8"/>
  <c r="N2345" i="8"/>
  <c r="M2345" i="8"/>
  <c r="L2345" i="8"/>
  <c r="A2345" i="8"/>
  <c r="V2344" i="8"/>
  <c r="S2344" i="8"/>
  <c r="R2344" i="8"/>
  <c r="Q2344" i="8"/>
  <c r="P2344" i="8"/>
  <c r="O2344" i="8"/>
  <c r="N2344" i="8"/>
  <c r="M2344" i="8"/>
  <c r="L2344" i="8"/>
  <c r="A2344" i="8"/>
  <c r="V2343" i="8"/>
  <c r="S2343" i="8"/>
  <c r="R2343" i="8"/>
  <c r="Q2343" i="8"/>
  <c r="P2343" i="8"/>
  <c r="O2343" i="8"/>
  <c r="A2343" i="8"/>
  <c r="S2342" i="8"/>
  <c r="R2342" i="8"/>
  <c r="Q2342" i="8"/>
  <c r="J2339" i="8"/>
  <c r="J2340" i="8"/>
  <c r="J2341" i="8"/>
  <c r="J2342" i="8"/>
  <c r="P2342" i="8"/>
  <c r="O2342" i="8"/>
  <c r="N2342" i="8"/>
  <c r="M2339" i="8"/>
  <c r="M2342" i="8"/>
  <c r="L2342" i="8"/>
  <c r="A2342" i="8"/>
  <c r="V2341" i="8"/>
  <c r="S2341" i="8"/>
  <c r="R2341" i="8"/>
  <c r="Q2341" i="8"/>
  <c r="P2341" i="8"/>
  <c r="O2341" i="8"/>
  <c r="N2341" i="8"/>
  <c r="M2341" i="8"/>
  <c r="L2341" i="8"/>
  <c r="A2341" i="8"/>
  <c r="V2340" i="8"/>
  <c r="S2340" i="8"/>
  <c r="R2340" i="8"/>
  <c r="Q2340" i="8"/>
  <c r="P2340" i="8"/>
  <c r="O2340" i="8"/>
  <c r="N2340" i="8"/>
  <c r="M2340" i="8"/>
  <c r="L2340" i="8"/>
  <c r="A2340" i="8"/>
  <c r="S2339" i="8"/>
  <c r="R2339" i="8"/>
  <c r="Q2339" i="8"/>
  <c r="P2339" i="8"/>
  <c r="O2339" i="8"/>
  <c r="A2339" i="8"/>
  <c r="V2338" i="8"/>
  <c r="S2338" i="8"/>
  <c r="R2338" i="8"/>
  <c r="Q2338" i="8"/>
  <c r="J2335" i="8"/>
  <c r="J2336" i="8"/>
  <c r="J2337" i="8"/>
  <c r="J2338" i="8"/>
  <c r="P2338" i="8"/>
  <c r="O2338" i="8"/>
  <c r="N2338" i="8"/>
  <c r="M2335" i="8"/>
  <c r="M2338" i="8"/>
  <c r="L2338" i="8"/>
  <c r="A2338" i="8"/>
  <c r="V2337" i="8"/>
  <c r="S2337" i="8"/>
  <c r="R2337" i="8"/>
  <c r="Q2337" i="8"/>
  <c r="P2337" i="8"/>
  <c r="O2337" i="8"/>
  <c r="N2337" i="8"/>
  <c r="M2337" i="8"/>
  <c r="L2337" i="8"/>
  <c r="A2337" i="8"/>
  <c r="S2336" i="8"/>
  <c r="R2336" i="8"/>
  <c r="Q2336" i="8"/>
  <c r="P2336" i="8"/>
  <c r="O2336" i="8"/>
  <c r="N2336" i="8"/>
  <c r="M2336" i="8"/>
  <c r="L2336" i="8"/>
  <c r="A2336" i="8"/>
  <c r="V2335" i="8"/>
  <c r="S2335" i="8"/>
  <c r="R2335" i="8"/>
  <c r="Q2335" i="8"/>
  <c r="P2335" i="8"/>
  <c r="O2335" i="8"/>
  <c r="A2335" i="8"/>
  <c r="V2334" i="8"/>
  <c r="S2334" i="8"/>
  <c r="R2334" i="8"/>
  <c r="Q2334" i="8"/>
  <c r="J2331" i="8"/>
  <c r="J2332" i="8"/>
  <c r="J2333" i="8"/>
  <c r="J2334" i="8"/>
  <c r="P2334" i="8"/>
  <c r="O2334" i="8"/>
  <c r="N2334" i="8"/>
  <c r="M2331" i="8"/>
  <c r="M2334" i="8"/>
  <c r="L2334" i="8"/>
  <c r="A2334" i="8"/>
  <c r="S2333" i="8"/>
  <c r="R2333" i="8"/>
  <c r="Q2333" i="8"/>
  <c r="P2333" i="8"/>
  <c r="O2333" i="8"/>
  <c r="N2333" i="8"/>
  <c r="M2333" i="8"/>
  <c r="L2333" i="8"/>
  <c r="A2333" i="8"/>
  <c r="V2332" i="8"/>
  <c r="S2332" i="8"/>
  <c r="R2332" i="8"/>
  <c r="Q2332" i="8"/>
  <c r="P2332" i="8"/>
  <c r="O2332" i="8"/>
  <c r="N2332" i="8"/>
  <c r="M2332" i="8"/>
  <c r="L2332" i="8"/>
  <c r="A2332" i="8"/>
  <c r="V2331" i="8"/>
  <c r="S2331" i="8"/>
  <c r="R2331" i="8"/>
  <c r="Q2331" i="8"/>
  <c r="P2331" i="8"/>
  <c r="O2331" i="8"/>
  <c r="A2331" i="8"/>
  <c r="S2330" i="8"/>
  <c r="R2330" i="8"/>
  <c r="Q2330" i="8"/>
  <c r="J2327" i="8"/>
  <c r="J2328" i="8"/>
  <c r="J2329" i="8"/>
  <c r="J2330" i="8"/>
  <c r="P2330" i="8"/>
  <c r="O2330" i="8"/>
  <c r="N2330" i="8"/>
  <c r="M2327" i="8"/>
  <c r="M2330" i="8"/>
  <c r="L2330" i="8"/>
  <c r="A2330" i="8"/>
  <c r="V2329" i="8"/>
  <c r="S2329" i="8"/>
  <c r="R2329" i="8"/>
  <c r="Q2329" i="8"/>
  <c r="P2329" i="8"/>
  <c r="O2329" i="8"/>
  <c r="N2329" i="8"/>
  <c r="M2329" i="8"/>
  <c r="L2329" i="8"/>
  <c r="A2329" i="8"/>
  <c r="V2328" i="8"/>
  <c r="S2328" i="8"/>
  <c r="R2328" i="8"/>
  <c r="Q2328" i="8"/>
  <c r="P2328" i="8"/>
  <c r="O2328" i="8"/>
  <c r="N2328" i="8"/>
  <c r="M2328" i="8"/>
  <c r="L2328" i="8"/>
  <c r="A2328" i="8"/>
  <c r="S2327" i="8"/>
  <c r="R2327" i="8"/>
  <c r="Q2327" i="8"/>
  <c r="P2327" i="8"/>
  <c r="O2327" i="8"/>
  <c r="A2327" i="8"/>
  <c r="V2299" i="8"/>
  <c r="V2302" i="8"/>
  <c r="V2305" i="8"/>
  <c r="V2308" i="8"/>
  <c r="V2311" i="8"/>
  <c r="V2314" i="8"/>
  <c r="V2317" i="8"/>
  <c r="V2320" i="8"/>
  <c r="V2323" i="8"/>
  <c r="V2326" i="8"/>
  <c r="K85" i="7"/>
  <c r="S2326" i="8"/>
  <c r="R2326" i="8"/>
  <c r="Q2326" i="8"/>
  <c r="J2323" i="8"/>
  <c r="J2324" i="8"/>
  <c r="J2325" i="8"/>
  <c r="J2326" i="8"/>
  <c r="P2326" i="8"/>
  <c r="O2326" i="8"/>
  <c r="N2326" i="8"/>
  <c r="M2323" i="8"/>
  <c r="M2326" i="8"/>
  <c r="L2326" i="8"/>
  <c r="A2326" i="8"/>
  <c r="V2325" i="8"/>
  <c r="S2325" i="8"/>
  <c r="R2325" i="8"/>
  <c r="Q2325" i="8"/>
  <c r="P2325" i="8"/>
  <c r="O2325" i="8"/>
  <c r="N2325" i="8"/>
  <c r="M2325" i="8"/>
  <c r="L2325" i="8"/>
  <c r="A2325" i="8"/>
  <c r="V2324" i="8"/>
  <c r="S2324" i="8"/>
  <c r="R2324" i="8"/>
  <c r="Q2324" i="8"/>
  <c r="P2324" i="8"/>
  <c r="O2324" i="8"/>
  <c r="N2324" i="8"/>
  <c r="M2324" i="8"/>
  <c r="L2324" i="8"/>
  <c r="A2324" i="8"/>
  <c r="S2323" i="8"/>
  <c r="R2323" i="8"/>
  <c r="Q2323" i="8"/>
  <c r="P2323" i="8"/>
  <c r="O2323" i="8"/>
  <c r="A2323" i="8"/>
  <c r="V2322" i="8"/>
  <c r="S2322" i="8"/>
  <c r="R2322" i="8"/>
  <c r="Q2322" i="8"/>
  <c r="J2319" i="8"/>
  <c r="J2320" i="8"/>
  <c r="J2321" i="8"/>
  <c r="J2322" i="8"/>
  <c r="P2322" i="8"/>
  <c r="O2322" i="8"/>
  <c r="N2322" i="8"/>
  <c r="M2319" i="8"/>
  <c r="M2322" i="8"/>
  <c r="L2322" i="8"/>
  <c r="A2322" i="8"/>
  <c r="V2321" i="8"/>
  <c r="S2321" i="8"/>
  <c r="R2321" i="8"/>
  <c r="Q2321" i="8"/>
  <c r="P2321" i="8"/>
  <c r="O2321" i="8"/>
  <c r="N2321" i="8"/>
  <c r="M2321" i="8"/>
  <c r="L2321" i="8"/>
  <c r="A2321" i="8"/>
  <c r="S2320" i="8"/>
  <c r="R2320" i="8"/>
  <c r="Q2320" i="8"/>
  <c r="P2320" i="8"/>
  <c r="O2320" i="8"/>
  <c r="N2320" i="8"/>
  <c r="M2320" i="8"/>
  <c r="L2320" i="8"/>
  <c r="A2320" i="8"/>
  <c r="V2319" i="8"/>
  <c r="S2319" i="8"/>
  <c r="R2319" i="8"/>
  <c r="Q2319" i="8"/>
  <c r="P2319" i="8"/>
  <c r="O2319" i="8"/>
  <c r="A2319" i="8"/>
  <c r="V2318" i="8"/>
  <c r="S2318" i="8"/>
  <c r="R2318" i="8"/>
  <c r="Q2318" i="8"/>
  <c r="J2315" i="8"/>
  <c r="J2316" i="8"/>
  <c r="J2317" i="8"/>
  <c r="J2318" i="8"/>
  <c r="P2318" i="8"/>
  <c r="O2318" i="8"/>
  <c r="N2318" i="8"/>
  <c r="M2315" i="8"/>
  <c r="M2318" i="8"/>
  <c r="L2318" i="8"/>
  <c r="A2318" i="8"/>
  <c r="S2317" i="8"/>
  <c r="R2317" i="8"/>
  <c r="Q2317" i="8"/>
  <c r="P2317" i="8"/>
  <c r="O2317" i="8"/>
  <c r="N2317" i="8"/>
  <c r="M2317" i="8"/>
  <c r="L2317" i="8"/>
  <c r="A2317" i="8"/>
  <c r="V2316" i="8"/>
  <c r="S2316" i="8"/>
  <c r="R2316" i="8"/>
  <c r="Q2316" i="8"/>
  <c r="P2316" i="8"/>
  <c r="O2316" i="8"/>
  <c r="N2316" i="8"/>
  <c r="M2316" i="8"/>
  <c r="L2316" i="8"/>
  <c r="A2316" i="8"/>
  <c r="V2315" i="8"/>
  <c r="S2315" i="8"/>
  <c r="R2315" i="8"/>
  <c r="Q2315" i="8"/>
  <c r="P2315" i="8"/>
  <c r="O2315" i="8"/>
  <c r="A2315" i="8"/>
  <c r="S2314" i="8"/>
  <c r="R2314" i="8"/>
  <c r="Q2314" i="8"/>
  <c r="J2311" i="8"/>
  <c r="J2312" i="8"/>
  <c r="J2313" i="8"/>
  <c r="J2314" i="8"/>
  <c r="P2314" i="8"/>
  <c r="O2314" i="8"/>
  <c r="N2314" i="8"/>
  <c r="M2311" i="8"/>
  <c r="M2314" i="8"/>
  <c r="L2314" i="8"/>
  <c r="A2314" i="8"/>
  <c r="V2313" i="8"/>
  <c r="S2313" i="8"/>
  <c r="R2313" i="8"/>
  <c r="Q2313" i="8"/>
  <c r="P2313" i="8"/>
  <c r="O2313" i="8"/>
  <c r="N2313" i="8"/>
  <c r="M2313" i="8"/>
  <c r="L2313" i="8"/>
  <c r="A2313" i="8"/>
  <c r="V2312" i="8"/>
  <c r="S2312" i="8"/>
  <c r="R2312" i="8"/>
  <c r="Q2312" i="8"/>
  <c r="P2312" i="8"/>
  <c r="O2312" i="8"/>
  <c r="N2312" i="8"/>
  <c r="M2312" i="8"/>
  <c r="L2312" i="8"/>
  <c r="A2312" i="8"/>
  <c r="S2311" i="8"/>
  <c r="R2311" i="8"/>
  <c r="Q2311" i="8"/>
  <c r="P2311" i="8"/>
  <c r="O2311" i="8"/>
  <c r="A2311" i="8"/>
  <c r="V2310" i="8"/>
  <c r="S2310" i="8"/>
  <c r="R2310" i="8"/>
  <c r="Q2310" i="8"/>
  <c r="J2307" i="8"/>
  <c r="J2308" i="8"/>
  <c r="J2309" i="8"/>
  <c r="J2310" i="8"/>
  <c r="P2310" i="8"/>
  <c r="O2310" i="8"/>
  <c r="N2310" i="8"/>
  <c r="M2307" i="8"/>
  <c r="M2310" i="8"/>
  <c r="L2310" i="8"/>
  <c r="A2310" i="8"/>
  <c r="V2309" i="8"/>
  <c r="S2309" i="8"/>
  <c r="R2309" i="8"/>
  <c r="Q2309" i="8"/>
  <c r="P2309" i="8"/>
  <c r="O2309" i="8"/>
  <c r="N2309" i="8"/>
  <c r="M2309" i="8"/>
  <c r="L2309" i="8"/>
  <c r="A2309" i="8"/>
  <c r="S2308" i="8"/>
  <c r="R2308" i="8"/>
  <c r="Q2308" i="8"/>
  <c r="P2308" i="8"/>
  <c r="O2308" i="8"/>
  <c r="N2308" i="8"/>
  <c r="M2308" i="8"/>
  <c r="L2308" i="8"/>
  <c r="A2308" i="8"/>
  <c r="V2307" i="8"/>
  <c r="S2307" i="8"/>
  <c r="R2307" i="8"/>
  <c r="Q2307" i="8"/>
  <c r="P2307" i="8"/>
  <c r="O2307" i="8"/>
  <c r="A2307" i="8"/>
  <c r="V2306" i="8"/>
  <c r="S2306" i="8"/>
  <c r="R2306" i="8"/>
  <c r="Q2306" i="8"/>
  <c r="J2303" i="8"/>
  <c r="J2304" i="8"/>
  <c r="J2305" i="8"/>
  <c r="J2306" i="8"/>
  <c r="P2306" i="8"/>
  <c r="O2306" i="8"/>
  <c r="N2306" i="8"/>
  <c r="M2303" i="8"/>
  <c r="M2306" i="8"/>
  <c r="L2306" i="8"/>
  <c r="A2306" i="8"/>
  <c r="S2305" i="8"/>
  <c r="R2305" i="8"/>
  <c r="Q2305" i="8"/>
  <c r="P2305" i="8"/>
  <c r="O2305" i="8"/>
  <c r="N2305" i="8"/>
  <c r="M2305" i="8"/>
  <c r="L2305" i="8"/>
  <c r="A2305" i="8"/>
  <c r="V2304" i="8"/>
  <c r="S2304" i="8"/>
  <c r="R2304" i="8"/>
  <c r="Q2304" i="8"/>
  <c r="P2304" i="8"/>
  <c r="O2304" i="8"/>
  <c r="N2304" i="8"/>
  <c r="M2304" i="8"/>
  <c r="L2304" i="8"/>
  <c r="A2304" i="8"/>
  <c r="V2303" i="8"/>
  <c r="S2303" i="8"/>
  <c r="R2303" i="8"/>
  <c r="Q2303" i="8"/>
  <c r="P2303" i="8"/>
  <c r="O2303" i="8"/>
  <c r="A2303" i="8"/>
  <c r="S2302" i="8"/>
  <c r="R2302" i="8"/>
  <c r="Q2302" i="8"/>
  <c r="J2299" i="8"/>
  <c r="J2300" i="8"/>
  <c r="J2301" i="8"/>
  <c r="J2302" i="8"/>
  <c r="P2302" i="8"/>
  <c r="O2302" i="8"/>
  <c r="N2302" i="8"/>
  <c r="M2299" i="8"/>
  <c r="M2302" i="8"/>
  <c r="L2302" i="8"/>
  <c r="A2302" i="8"/>
  <c r="V2301" i="8"/>
  <c r="S2301" i="8"/>
  <c r="R2301" i="8"/>
  <c r="Q2301" i="8"/>
  <c r="P2301" i="8"/>
  <c r="O2301" i="8"/>
  <c r="N2301" i="8"/>
  <c r="M2301" i="8"/>
  <c r="L2301" i="8"/>
  <c r="A2301" i="8"/>
  <c r="V2300" i="8"/>
  <c r="S2300" i="8"/>
  <c r="R2300" i="8"/>
  <c r="Q2300" i="8"/>
  <c r="P2300" i="8"/>
  <c r="O2300" i="8"/>
  <c r="N2300" i="8"/>
  <c r="M2300" i="8"/>
  <c r="L2300" i="8"/>
  <c r="A2300" i="8"/>
  <c r="S2299" i="8"/>
  <c r="R2299" i="8"/>
  <c r="Q2299" i="8"/>
  <c r="P2299" i="8"/>
  <c r="O2299" i="8"/>
  <c r="A2299" i="8"/>
  <c r="V2271" i="8"/>
  <c r="V2274" i="8"/>
  <c r="V2277" i="8"/>
  <c r="V2280" i="8"/>
  <c r="V2283" i="8"/>
  <c r="V2286" i="8"/>
  <c r="V2289" i="8"/>
  <c r="V2292" i="8"/>
  <c r="V2295" i="8"/>
  <c r="V2298" i="8"/>
  <c r="K84" i="7"/>
  <c r="S2298" i="8"/>
  <c r="R2298" i="8"/>
  <c r="Q2298" i="8"/>
  <c r="J2295" i="8"/>
  <c r="J2296" i="8"/>
  <c r="J2297" i="8"/>
  <c r="J2298" i="8"/>
  <c r="P2298" i="8"/>
  <c r="O2298" i="8"/>
  <c r="N2298" i="8"/>
  <c r="M2295" i="8"/>
  <c r="M2298" i="8"/>
  <c r="L2298" i="8"/>
  <c r="A2298" i="8"/>
  <c r="V2297" i="8"/>
  <c r="S2297" i="8"/>
  <c r="R2297" i="8"/>
  <c r="Q2297" i="8"/>
  <c r="P2297" i="8"/>
  <c r="O2297" i="8"/>
  <c r="N2297" i="8"/>
  <c r="M2297" i="8"/>
  <c r="L2297" i="8"/>
  <c r="A2297" i="8"/>
  <c r="V2296" i="8"/>
  <c r="S2296" i="8"/>
  <c r="R2296" i="8"/>
  <c r="Q2296" i="8"/>
  <c r="P2296" i="8"/>
  <c r="O2296" i="8"/>
  <c r="N2296" i="8"/>
  <c r="M2296" i="8"/>
  <c r="L2296" i="8"/>
  <c r="A2296" i="8"/>
  <c r="S2295" i="8"/>
  <c r="R2295" i="8"/>
  <c r="Q2295" i="8"/>
  <c r="P2295" i="8"/>
  <c r="O2295" i="8"/>
  <c r="A2295" i="8"/>
  <c r="V2294" i="8"/>
  <c r="S2294" i="8"/>
  <c r="R2294" i="8"/>
  <c r="Q2294" i="8"/>
  <c r="J2291" i="8"/>
  <c r="J2292" i="8"/>
  <c r="J2293" i="8"/>
  <c r="J2294" i="8"/>
  <c r="P2294" i="8"/>
  <c r="O2294" i="8"/>
  <c r="N2294" i="8"/>
  <c r="M2291" i="8"/>
  <c r="M2294" i="8"/>
  <c r="L2294" i="8"/>
  <c r="A2294" i="8"/>
  <c r="V2293" i="8"/>
  <c r="S2293" i="8"/>
  <c r="R2293" i="8"/>
  <c r="Q2293" i="8"/>
  <c r="P2293" i="8"/>
  <c r="O2293" i="8"/>
  <c r="N2293" i="8"/>
  <c r="M2293" i="8"/>
  <c r="L2293" i="8"/>
  <c r="A2293" i="8"/>
  <c r="S2292" i="8"/>
  <c r="R2292" i="8"/>
  <c r="Q2292" i="8"/>
  <c r="P2292" i="8"/>
  <c r="O2292" i="8"/>
  <c r="N2292" i="8"/>
  <c r="M2292" i="8"/>
  <c r="L2292" i="8"/>
  <c r="A2292" i="8"/>
  <c r="V2291" i="8"/>
  <c r="S2291" i="8"/>
  <c r="R2291" i="8"/>
  <c r="Q2291" i="8"/>
  <c r="P2291" i="8"/>
  <c r="O2291" i="8"/>
  <c r="A2291" i="8"/>
  <c r="V2290" i="8"/>
  <c r="S2290" i="8"/>
  <c r="R2290" i="8"/>
  <c r="Q2290" i="8"/>
  <c r="J2287" i="8"/>
  <c r="J2288" i="8"/>
  <c r="J2289" i="8"/>
  <c r="J2290" i="8"/>
  <c r="P2290" i="8"/>
  <c r="O2290" i="8"/>
  <c r="N2290" i="8"/>
  <c r="M2287" i="8"/>
  <c r="M2290" i="8"/>
  <c r="L2290" i="8"/>
  <c r="A2290" i="8"/>
  <c r="S2289" i="8"/>
  <c r="R2289" i="8"/>
  <c r="Q2289" i="8"/>
  <c r="P2289" i="8"/>
  <c r="O2289" i="8"/>
  <c r="N2289" i="8"/>
  <c r="M2289" i="8"/>
  <c r="L2289" i="8"/>
  <c r="A2289" i="8"/>
  <c r="V2288" i="8"/>
  <c r="S2288" i="8"/>
  <c r="R2288" i="8"/>
  <c r="Q2288" i="8"/>
  <c r="P2288" i="8"/>
  <c r="O2288" i="8"/>
  <c r="N2288" i="8"/>
  <c r="M2288" i="8"/>
  <c r="L2288" i="8"/>
  <c r="A2288" i="8"/>
  <c r="V2287" i="8"/>
  <c r="S2287" i="8"/>
  <c r="R2287" i="8"/>
  <c r="Q2287" i="8"/>
  <c r="P2287" i="8"/>
  <c r="O2287" i="8"/>
  <c r="A2287" i="8"/>
  <c r="S2286" i="8"/>
  <c r="R2286" i="8"/>
  <c r="Q2286" i="8"/>
  <c r="J2283" i="8"/>
  <c r="J2284" i="8"/>
  <c r="J2285" i="8"/>
  <c r="J2286" i="8"/>
  <c r="P2286" i="8"/>
  <c r="O2286" i="8"/>
  <c r="N2286" i="8"/>
  <c r="M2283" i="8"/>
  <c r="M2286" i="8"/>
  <c r="L2286" i="8"/>
  <c r="A2286" i="8"/>
  <c r="V2285" i="8"/>
  <c r="S2285" i="8"/>
  <c r="R2285" i="8"/>
  <c r="Q2285" i="8"/>
  <c r="P2285" i="8"/>
  <c r="O2285" i="8"/>
  <c r="N2285" i="8"/>
  <c r="M2285" i="8"/>
  <c r="L2285" i="8"/>
  <c r="A2285" i="8"/>
  <c r="V2284" i="8"/>
  <c r="S2284" i="8"/>
  <c r="R2284" i="8"/>
  <c r="Q2284" i="8"/>
  <c r="P2284" i="8"/>
  <c r="O2284" i="8"/>
  <c r="N2284" i="8"/>
  <c r="M2284" i="8"/>
  <c r="L2284" i="8"/>
  <c r="A2284" i="8"/>
  <c r="S2283" i="8"/>
  <c r="R2283" i="8"/>
  <c r="Q2283" i="8"/>
  <c r="P2283" i="8"/>
  <c r="O2283" i="8"/>
  <c r="A2283" i="8"/>
  <c r="V2282" i="8"/>
  <c r="S2282" i="8"/>
  <c r="R2282" i="8"/>
  <c r="Q2282" i="8"/>
  <c r="J2279" i="8"/>
  <c r="J2280" i="8"/>
  <c r="J2281" i="8"/>
  <c r="J2282" i="8"/>
  <c r="P2282" i="8"/>
  <c r="O2282" i="8"/>
  <c r="N2282" i="8"/>
  <c r="M2279" i="8"/>
  <c r="M2282" i="8"/>
  <c r="L2282" i="8"/>
  <c r="A2282" i="8"/>
  <c r="V2281" i="8"/>
  <c r="S2281" i="8"/>
  <c r="R2281" i="8"/>
  <c r="Q2281" i="8"/>
  <c r="P2281" i="8"/>
  <c r="O2281" i="8"/>
  <c r="N2281" i="8"/>
  <c r="M2281" i="8"/>
  <c r="L2281" i="8"/>
  <c r="A2281" i="8"/>
  <c r="S2280" i="8"/>
  <c r="R2280" i="8"/>
  <c r="Q2280" i="8"/>
  <c r="P2280" i="8"/>
  <c r="O2280" i="8"/>
  <c r="N2280" i="8"/>
  <c r="M2280" i="8"/>
  <c r="L2280" i="8"/>
  <c r="A2280" i="8"/>
  <c r="V2279" i="8"/>
  <c r="S2279" i="8"/>
  <c r="R2279" i="8"/>
  <c r="Q2279" i="8"/>
  <c r="P2279" i="8"/>
  <c r="O2279" i="8"/>
  <c r="A2279" i="8"/>
  <c r="V2278" i="8"/>
  <c r="S2278" i="8"/>
  <c r="R2278" i="8"/>
  <c r="Q2278" i="8"/>
  <c r="J2275" i="8"/>
  <c r="J2276" i="8"/>
  <c r="J2277" i="8"/>
  <c r="J2278" i="8"/>
  <c r="P2278" i="8"/>
  <c r="O2278" i="8"/>
  <c r="N2278" i="8"/>
  <c r="M2275" i="8"/>
  <c r="M2278" i="8"/>
  <c r="L2278" i="8"/>
  <c r="A2278" i="8"/>
  <c r="S2277" i="8"/>
  <c r="R2277" i="8"/>
  <c r="Q2277" i="8"/>
  <c r="P2277" i="8"/>
  <c r="O2277" i="8"/>
  <c r="N2277" i="8"/>
  <c r="M2277" i="8"/>
  <c r="L2277" i="8"/>
  <c r="A2277" i="8"/>
  <c r="V2276" i="8"/>
  <c r="S2276" i="8"/>
  <c r="R2276" i="8"/>
  <c r="Q2276" i="8"/>
  <c r="P2276" i="8"/>
  <c r="O2276" i="8"/>
  <c r="N2276" i="8"/>
  <c r="M2276" i="8"/>
  <c r="L2276" i="8"/>
  <c r="A2276" i="8"/>
  <c r="V2275" i="8"/>
  <c r="S2275" i="8"/>
  <c r="R2275" i="8"/>
  <c r="Q2275" i="8"/>
  <c r="P2275" i="8"/>
  <c r="O2275" i="8"/>
  <c r="A2275" i="8"/>
  <c r="S2274" i="8"/>
  <c r="R2274" i="8"/>
  <c r="Q2274" i="8"/>
  <c r="J2271" i="8"/>
  <c r="J2272" i="8"/>
  <c r="J2273" i="8"/>
  <c r="J2274" i="8"/>
  <c r="P2274" i="8"/>
  <c r="O2274" i="8"/>
  <c r="N2274" i="8"/>
  <c r="M2271" i="8"/>
  <c r="M2274" i="8"/>
  <c r="L2274" i="8"/>
  <c r="A2274" i="8"/>
  <c r="V2273" i="8"/>
  <c r="S2273" i="8"/>
  <c r="R2273" i="8"/>
  <c r="Q2273" i="8"/>
  <c r="P2273" i="8"/>
  <c r="O2273" i="8"/>
  <c r="N2273" i="8"/>
  <c r="M2273" i="8"/>
  <c r="L2273" i="8"/>
  <c r="A2273" i="8"/>
  <c r="V2272" i="8"/>
  <c r="S2272" i="8"/>
  <c r="R2272" i="8"/>
  <c r="Q2272" i="8"/>
  <c r="P2272" i="8"/>
  <c r="O2272" i="8"/>
  <c r="N2272" i="8"/>
  <c r="M2272" i="8"/>
  <c r="L2272" i="8"/>
  <c r="A2272" i="8"/>
  <c r="S2271" i="8"/>
  <c r="R2271" i="8"/>
  <c r="Q2271" i="8"/>
  <c r="P2271" i="8"/>
  <c r="O2271" i="8"/>
  <c r="A2271" i="8"/>
  <c r="V2243" i="8"/>
  <c r="V2246" i="8"/>
  <c r="V2249" i="8"/>
  <c r="V2252" i="8"/>
  <c r="V2255" i="8"/>
  <c r="V2258" i="8"/>
  <c r="V2261" i="8"/>
  <c r="V2264" i="8"/>
  <c r="V2267" i="8"/>
  <c r="V2270" i="8"/>
  <c r="K83" i="7"/>
  <c r="S2270" i="8"/>
  <c r="R2270" i="8"/>
  <c r="Q2270" i="8"/>
  <c r="J2267" i="8"/>
  <c r="J2268" i="8"/>
  <c r="J2269" i="8"/>
  <c r="J2270" i="8"/>
  <c r="P2270" i="8"/>
  <c r="O2270" i="8"/>
  <c r="N2270" i="8"/>
  <c r="M2267" i="8"/>
  <c r="M2270" i="8"/>
  <c r="L2270" i="8"/>
  <c r="A2270" i="8"/>
  <c r="V2269" i="8"/>
  <c r="S2269" i="8"/>
  <c r="R2269" i="8"/>
  <c r="Q2269" i="8"/>
  <c r="P2269" i="8"/>
  <c r="O2269" i="8"/>
  <c r="N2269" i="8"/>
  <c r="M2269" i="8"/>
  <c r="L2269" i="8"/>
  <c r="A2269" i="8"/>
  <c r="V2268" i="8"/>
  <c r="S2268" i="8"/>
  <c r="R2268" i="8"/>
  <c r="Q2268" i="8"/>
  <c r="P2268" i="8"/>
  <c r="O2268" i="8"/>
  <c r="N2268" i="8"/>
  <c r="M2268" i="8"/>
  <c r="L2268" i="8"/>
  <c r="A2268" i="8"/>
  <c r="S2267" i="8"/>
  <c r="R2267" i="8"/>
  <c r="Q2267" i="8"/>
  <c r="P2267" i="8"/>
  <c r="O2267" i="8"/>
  <c r="A2267" i="8"/>
  <c r="V2266" i="8"/>
  <c r="S2266" i="8"/>
  <c r="R2266" i="8"/>
  <c r="Q2266" i="8"/>
  <c r="J2263" i="8"/>
  <c r="J2264" i="8"/>
  <c r="J2265" i="8"/>
  <c r="J2266" i="8"/>
  <c r="P2266" i="8"/>
  <c r="O2266" i="8"/>
  <c r="N2266" i="8"/>
  <c r="M2263" i="8"/>
  <c r="M2266" i="8"/>
  <c r="L2266" i="8"/>
  <c r="A2266" i="8"/>
  <c r="V2265" i="8"/>
  <c r="S2265" i="8"/>
  <c r="R2265" i="8"/>
  <c r="Q2265" i="8"/>
  <c r="P2265" i="8"/>
  <c r="O2265" i="8"/>
  <c r="N2265" i="8"/>
  <c r="M2265" i="8"/>
  <c r="L2265" i="8"/>
  <c r="A2265" i="8"/>
  <c r="S2264" i="8"/>
  <c r="R2264" i="8"/>
  <c r="Q2264" i="8"/>
  <c r="P2264" i="8"/>
  <c r="O2264" i="8"/>
  <c r="N2264" i="8"/>
  <c r="M2264" i="8"/>
  <c r="L2264" i="8"/>
  <c r="A2264" i="8"/>
  <c r="V2263" i="8"/>
  <c r="S2263" i="8"/>
  <c r="R2263" i="8"/>
  <c r="Q2263" i="8"/>
  <c r="P2263" i="8"/>
  <c r="O2263" i="8"/>
  <c r="A2263" i="8"/>
  <c r="V2262" i="8"/>
  <c r="S2262" i="8"/>
  <c r="R2262" i="8"/>
  <c r="Q2262" i="8"/>
  <c r="J2259" i="8"/>
  <c r="J2260" i="8"/>
  <c r="J2261" i="8"/>
  <c r="J2262" i="8"/>
  <c r="P2262" i="8"/>
  <c r="O2262" i="8"/>
  <c r="N2262" i="8"/>
  <c r="M2259" i="8"/>
  <c r="M2262" i="8"/>
  <c r="L2262" i="8"/>
  <c r="A2262" i="8"/>
  <c r="S2261" i="8"/>
  <c r="R2261" i="8"/>
  <c r="Q2261" i="8"/>
  <c r="P2261" i="8"/>
  <c r="O2261" i="8"/>
  <c r="N2261" i="8"/>
  <c r="M2261" i="8"/>
  <c r="L2261" i="8"/>
  <c r="A2261" i="8"/>
  <c r="V2260" i="8"/>
  <c r="S2260" i="8"/>
  <c r="R2260" i="8"/>
  <c r="Q2260" i="8"/>
  <c r="P2260" i="8"/>
  <c r="O2260" i="8"/>
  <c r="N2260" i="8"/>
  <c r="M2260" i="8"/>
  <c r="L2260" i="8"/>
  <c r="A2260" i="8"/>
  <c r="V2259" i="8"/>
  <c r="S2259" i="8"/>
  <c r="R2259" i="8"/>
  <c r="Q2259" i="8"/>
  <c r="P2259" i="8"/>
  <c r="O2259" i="8"/>
  <c r="A2259" i="8"/>
  <c r="S2258" i="8"/>
  <c r="R2258" i="8"/>
  <c r="Q2258" i="8"/>
  <c r="J2255" i="8"/>
  <c r="J2256" i="8"/>
  <c r="J2257" i="8"/>
  <c r="J2258" i="8"/>
  <c r="P2258" i="8"/>
  <c r="O2258" i="8"/>
  <c r="N2258" i="8"/>
  <c r="M2255" i="8"/>
  <c r="M2258" i="8"/>
  <c r="L2258" i="8"/>
  <c r="A2258" i="8"/>
  <c r="V2257" i="8"/>
  <c r="S2257" i="8"/>
  <c r="R2257" i="8"/>
  <c r="Q2257" i="8"/>
  <c r="P2257" i="8"/>
  <c r="O2257" i="8"/>
  <c r="N2257" i="8"/>
  <c r="M2257" i="8"/>
  <c r="L2257" i="8"/>
  <c r="A2257" i="8"/>
  <c r="V2256" i="8"/>
  <c r="S2256" i="8"/>
  <c r="R2256" i="8"/>
  <c r="Q2256" i="8"/>
  <c r="P2256" i="8"/>
  <c r="O2256" i="8"/>
  <c r="N2256" i="8"/>
  <c r="M2256" i="8"/>
  <c r="L2256" i="8"/>
  <c r="A2256" i="8"/>
  <c r="S2255" i="8"/>
  <c r="R2255" i="8"/>
  <c r="Q2255" i="8"/>
  <c r="P2255" i="8"/>
  <c r="O2255" i="8"/>
  <c r="A2255" i="8"/>
  <c r="V2254" i="8"/>
  <c r="S2254" i="8"/>
  <c r="R2254" i="8"/>
  <c r="Q2254" i="8"/>
  <c r="J2251" i="8"/>
  <c r="J2252" i="8"/>
  <c r="J2253" i="8"/>
  <c r="J2254" i="8"/>
  <c r="P2254" i="8"/>
  <c r="O2254" i="8"/>
  <c r="N2254" i="8"/>
  <c r="M2251" i="8"/>
  <c r="M2254" i="8"/>
  <c r="L2254" i="8"/>
  <c r="A2254" i="8"/>
  <c r="V2253" i="8"/>
  <c r="S2253" i="8"/>
  <c r="R2253" i="8"/>
  <c r="Q2253" i="8"/>
  <c r="P2253" i="8"/>
  <c r="O2253" i="8"/>
  <c r="N2253" i="8"/>
  <c r="M2253" i="8"/>
  <c r="L2253" i="8"/>
  <c r="A2253" i="8"/>
  <c r="S2252" i="8"/>
  <c r="R2252" i="8"/>
  <c r="Q2252" i="8"/>
  <c r="P2252" i="8"/>
  <c r="O2252" i="8"/>
  <c r="N2252" i="8"/>
  <c r="M2252" i="8"/>
  <c r="L2252" i="8"/>
  <c r="A2252" i="8"/>
  <c r="V2251" i="8"/>
  <c r="S2251" i="8"/>
  <c r="R2251" i="8"/>
  <c r="Q2251" i="8"/>
  <c r="P2251" i="8"/>
  <c r="O2251" i="8"/>
  <c r="A2251" i="8"/>
  <c r="V2250" i="8"/>
  <c r="S2250" i="8"/>
  <c r="R2250" i="8"/>
  <c r="Q2250" i="8"/>
  <c r="J2247" i="8"/>
  <c r="J2248" i="8"/>
  <c r="J2249" i="8"/>
  <c r="J2250" i="8"/>
  <c r="P2250" i="8"/>
  <c r="O2250" i="8"/>
  <c r="N2250" i="8"/>
  <c r="M2247" i="8"/>
  <c r="M2250" i="8"/>
  <c r="L2250" i="8"/>
  <c r="A2250" i="8"/>
  <c r="S2249" i="8"/>
  <c r="R2249" i="8"/>
  <c r="Q2249" i="8"/>
  <c r="P2249" i="8"/>
  <c r="O2249" i="8"/>
  <c r="N2249" i="8"/>
  <c r="M2249" i="8"/>
  <c r="L2249" i="8"/>
  <c r="A2249" i="8"/>
  <c r="V2248" i="8"/>
  <c r="S2248" i="8"/>
  <c r="R2248" i="8"/>
  <c r="Q2248" i="8"/>
  <c r="P2248" i="8"/>
  <c r="O2248" i="8"/>
  <c r="N2248" i="8"/>
  <c r="M2248" i="8"/>
  <c r="L2248" i="8"/>
  <c r="A2248" i="8"/>
  <c r="V2247" i="8"/>
  <c r="S2247" i="8"/>
  <c r="R2247" i="8"/>
  <c r="Q2247" i="8"/>
  <c r="P2247" i="8"/>
  <c r="O2247" i="8"/>
  <c r="A2247" i="8"/>
  <c r="S2246" i="8"/>
  <c r="R2246" i="8"/>
  <c r="Q2246" i="8"/>
  <c r="J2243" i="8"/>
  <c r="J2244" i="8"/>
  <c r="J2245" i="8"/>
  <c r="J2246" i="8"/>
  <c r="P2246" i="8"/>
  <c r="O2246" i="8"/>
  <c r="N2246" i="8"/>
  <c r="M2243" i="8"/>
  <c r="M2246" i="8"/>
  <c r="L2246" i="8"/>
  <c r="A2246" i="8"/>
  <c r="V2245" i="8"/>
  <c r="S2245" i="8"/>
  <c r="R2245" i="8"/>
  <c r="Q2245" i="8"/>
  <c r="P2245" i="8"/>
  <c r="O2245" i="8"/>
  <c r="N2245" i="8"/>
  <c r="M2245" i="8"/>
  <c r="L2245" i="8"/>
  <c r="A2245" i="8"/>
  <c r="V2244" i="8"/>
  <c r="S2244" i="8"/>
  <c r="R2244" i="8"/>
  <c r="Q2244" i="8"/>
  <c r="P2244" i="8"/>
  <c r="O2244" i="8"/>
  <c r="N2244" i="8"/>
  <c r="M2244" i="8"/>
  <c r="L2244" i="8"/>
  <c r="A2244" i="8"/>
  <c r="S2243" i="8"/>
  <c r="R2243" i="8"/>
  <c r="Q2243" i="8"/>
  <c r="P2243" i="8"/>
  <c r="O2243" i="8"/>
  <c r="A2243" i="8"/>
  <c r="V2215" i="8"/>
  <c r="V2218" i="8"/>
  <c r="V2221" i="8"/>
  <c r="V2224" i="8"/>
  <c r="V2227" i="8"/>
  <c r="V2230" i="8"/>
  <c r="V2233" i="8"/>
  <c r="V2236" i="8"/>
  <c r="V2239" i="8"/>
  <c r="V2242" i="8"/>
  <c r="K82" i="7"/>
  <c r="S2242" i="8"/>
  <c r="R2242" i="8"/>
  <c r="Q2242" i="8"/>
  <c r="J2239" i="8"/>
  <c r="J2240" i="8"/>
  <c r="J2241" i="8"/>
  <c r="J2242" i="8"/>
  <c r="P2242" i="8"/>
  <c r="O2242" i="8"/>
  <c r="N2242" i="8"/>
  <c r="M2239" i="8"/>
  <c r="M2242" i="8"/>
  <c r="L2242" i="8"/>
  <c r="A2242" i="8"/>
  <c r="V2241" i="8"/>
  <c r="S2241" i="8"/>
  <c r="R2241" i="8"/>
  <c r="Q2241" i="8"/>
  <c r="P2241" i="8"/>
  <c r="O2241" i="8"/>
  <c r="N2241" i="8"/>
  <c r="M2241" i="8"/>
  <c r="L2241" i="8"/>
  <c r="A2241" i="8"/>
  <c r="V2240" i="8"/>
  <c r="S2240" i="8"/>
  <c r="R2240" i="8"/>
  <c r="Q2240" i="8"/>
  <c r="P2240" i="8"/>
  <c r="O2240" i="8"/>
  <c r="N2240" i="8"/>
  <c r="M2240" i="8"/>
  <c r="L2240" i="8"/>
  <c r="A2240" i="8"/>
  <c r="S2239" i="8"/>
  <c r="R2239" i="8"/>
  <c r="Q2239" i="8"/>
  <c r="P2239" i="8"/>
  <c r="O2239" i="8"/>
  <c r="A2239" i="8"/>
  <c r="V2238" i="8"/>
  <c r="S2238" i="8"/>
  <c r="R2238" i="8"/>
  <c r="Q2238" i="8"/>
  <c r="J2235" i="8"/>
  <c r="J2236" i="8"/>
  <c r="J2237" i="8"/>
  <c r="J2238" i="8"/>
  <c r="P2238" i="8"/>
  <c r="O2238" i="8"/>
  <c r="N2238" i="8"/>
  <c r="M2235" i="8"/>
  <c r="M2238" i="8"/>
  <c r="L2238" i="8"/>
  <c r="A2238" i="8"/>
  <c r="V2237" i="8"/>
  <c r="S2237" i="8"/>
  <c r="R2237" i="8"/>
  <c r="Q2237" i="8"/>
  <c r="P2237" i="8"/>
  <c r="O2237" i="8"/>
  <c r="N2237" i="8"/>
  <c r="M2237" i="8"/>
  <c r="L2237" i="8"/>
  <c r="A2237" i="8"/>
  <c r="S2236" i="8"/>
  <c r="R2236" i="8"/>
  <c r="Q2236" i="8"/>
  <c r="P2236" i="8"/>
  <c r="O2236" i="8"/>
  <c r="N2236" i="8"/>
  <c r="M2236" i="8"/>
  <c r="L2236" i="8"/>
  <c r="A2236" i="8"/>
  <c r="V2235" i="8"/>
  <c r="S2235" i="8"/>
  <c r="R2235" i="8"/>
  <c r="Q2235" i="8"/>
  <c r="P2235" i="8"/>
  <c r="O2235" i="8"/>
  <c r="A2235" i="8"/>
  <c r="V2234" i="8"/>
  <c r="S2234" i="8"/>
  <c r="R2234" i="8"/>
  <c r="Q2234" i="8"/>
  <c r="J2231" i="8"/>
  <c r="J2232" i="8"/>
  <c r="J2233" i="8"/>
  <c r="J2234" i="8"/>
  <c r="P2234" i="8"/>
  <c r="O2234" i="8"/>
  <c r="N2234" i="8"/>
  <c r="M2231" i="8"/>
  <c r="M2234" i="8"/>
  <c r="L2234" i="8"/>
  <c r="A2234" i="8"/>
  <c r="S2233" i="8"/>
  <c r="R2233" i="8"/>
  <c r="Q2233" i="8"/>
  <c r="P2233" i="8"/>
  <c r="O2233" i="8"/>
  <c r="N2233" i="8"/>
  <c r="M2233" i="8"/>
  <c r="L2233" i="8"/>
  <c r="A2233" i="8"/>
  <c r="V2232" i="8"/>
  <c r="S2232" i="8"/>
  <c r="R2232" i="8"/>
  <c r="Q2232" i="8"/>
  <c r="P2232" i="8"/>
  <c r="O2232" i="8"/>
  <c r="N2232" i="8"/>
  <c r="M2232" i="8"/>
  <c r="L2232" i="8"/>
  <c r="A2232" i="8"/>
  <c r="V2231" i="8"/>
  <c r="S2231" i="8"/>
  <c r="R2231" i="8"/>
  <c r="Q2231" i="8"/>
  <c r="P2231" i="8"/>
  <c r="O2231" i="8"/>
  <c r="A2231" i="8"/>
  <c r="S2230" i="8"/>
  <c r="R2230" i="8"/>
  <c r="Q2230" i="8"/>
  <c r="J2227" i="8"/>
  <c r="J2228" i="8"/>
  <c r="J2229" i="8"/>
  <c r="J2230" i="8"/>
  <c r="P2230" i="8"/>
  <c r="O2230" i="8"/>
  <c r="N2230" i="8"/>
  <c r="M2227" i="8"/>
  <c r="M2230" i="8"/>
  <c r="L2230" i="8"/>
  <c r="A2230" i="8"/>
  <c r="V2229" i="8"/>
  <c r="S2229" i="8"/>
  <c r="R2229" i="8"/>
  <c r="Q2229" i="8"/>
  <c r="P2229" i="8"/>
  <c r="O2229" i="8"/>
  <c r="N2229" i="8"/>
  <c r="M2229" i="8"/>
  <c r="L2229" i="8"/>
  <c r="A2229" i="8"/>
  <c r="V2228" i="8"/>
  <c r="S2228" i="8"/>
  <c r="R2228" i="8"/>
  <c r="Q2228" i="8"/>
  <c r="P2228" i="8"/>
  <c r="O2228" i="8"/>
  <c r="N2228" i="8"/>
  <c r="M2228" i="8"/>
  <c r="L2228" i="8"/>
  <c r="A2228" i="8"/>
  <c r="S2227" i="8"/>
  <c r="R2227" i="8"/>
  <c r="Q2227" i="8"/>
  <c r="P2227" i="8"/>
  <c r="O2227" i="8"/>
  <c r="A2227" i="8"/>
  <c r="V2226" i="8"/>
  <c r="S2226" i="8"/>
  <c r="R2226" i="8"/>
  <c r="Q2226" i="8"/>
  <c r="J2223" i="8"/>
  <c r="J2224" i="8"/>
  <c r="J2225" i="8"/>
  <c r="J2226" i="8"/>
  <c r="P2226" i="8"/>
  <c r="O2226" i="8"/>
  <c r="N2226" i="8"/>
  <c r="M2223" i="8"/>
  <c r="M2226" i="8"/>
  <c r="L2226" i="8"/>
  <c r="A2226" i="8"/>
  <c r="V2225" i="8"/>
  <c r="S2225" i="8"/>
  <c r="R2225" i="8"/>
  <c r="Q2225" i="8"/>
  <c r="P2225" i="8"/>
  <c r="O2225" i="8"/>
  <c r="N2225" i="8"/>
  <c r="M2225" i="8"/>
  <c r="L2225" i="8"/>
  <c r="A2225" i="8"/>
  <c r="S2224" i="8"/>
  <c r="R2224" i="8"/>
  <c r="Q2224" i="8"/>
  <c r="P2224" i="8"/>
  <c r="O2224" i="8"/>
  <c r="N2224" i="8"/>
  <c r="M2224" i="8"/>
  <c r="L2224" i="8"/>
  <c r="A2224" i="8"/>
  <c r="V2223" i="8"/>
  <c r="S2223" i="8"/>
  <c r="R2223" i="8"/>
  <c r="Q2223" i="8"/>
  <c r="P2223" i="8"/>
  <c r="O2223" i="8"/>
  <c r="A2223" i="8"/>
  <c r="V2222" i="8"/>
  <c r="S2222" i="8"/>
  <c r="R2222" i="8"/>
  <c r="Q2222" i="8"/>
  <c r="J2219" i="8"/>
  <c r="J2220" i="8"/>
  <c r="J2221" i="8"/>
  <c r="J2222" i="8"/>
  <c r="P2222" i="8"/>
  <c r="O2222" i="8"/>
  <c r="N2222" i="8"/>
  <c r="M2219" i="8"/>
  <c r="M2222" i="8"/>
  <c r="L2222" i="8"/>
  <c r="A2222" i="8"/>
  <c r="S2221" i="8"/>
  <c r="R2221" i="8"/>
  <c r="Q2221" i="8"/>
  <c r="P2221" i="8"/>
  <c r="O2221" i="8"/>
  <c r="N2221" i="8"/>
  <c r="M2221" i="8"/>
  <c r="L2221" i="8"/>
  <c r="A2221" i="8"/>
  <c r="V2220" i="8"/>
  <c r="S2220" i="8"/>
  <c r="R2220" i="8"/>
  <c r="Q2220" i="8"/>
  <c r="P2220" i="8"/>
  <c r="O2220" i="8"/>
  <c r="N2220" i="8"/>
  <c r="M2220" i="8"/>
  <c r="L2220" i="8"/>
  <c r="A2220" i="8"/>
  <c r="V2219" i="8"/>
  <c r="S2219" i="8"/>
  <c r="R2219" i="8"/>
  <c r="Q2219" i="8"/>
  <c r="P2219" i="8"/>
  <c r="O2219" i="8"/>
  <c r="A2219" i="8"/>
  <c r="S2218" i="8"/>
  <c r="R2218" i="8"/>
  <c r="Q2218" i="8"/>
  <c r="J2215" i="8"/>
  <c r="J2216" i="8"/>
  <c r="J2217" i="8"/>
  <c r="J2218" i="8"/>
  <c r="P2218" i="8"/>
  <c r="O2218" i="8"/>
  <c r="N2218" i="8"/>
  <c r="M2215" i="8"/>
  <c r="M2218" i="8"/>
  <c r="L2218" i="8"/>
  <c r="A2218" i="8"/>
  <c r="V2217" i="8"/>
  <c r="S2217" i="8"/>
  <c r="R2217" i="8"/>
  <c r="Q2217" i="8"/>
  <c r="P2217" i="8"/>
  <c r="O2217" i="8"/>
  <c r="N2217" i="8"/>
  <c r="M2217" i="8"/>
  <c r="L2217" i="8"/>
  <c r="A2217" i="8"/>
  <c r="V2216" i="8"/>
  <c r="S2216" i="8"/>
  <c r="R2216" i="8"/>
  <c r="Q2216" i="8"/>
  <c r="P2216" i="8"/>
  <c r="O2216" i="8"/>
  <c r="N2216" i="8"/>
  <c r="M2216" i="8"/>
  <c r="L2216" i="8"/>
  <c r="A2216" i="8"/>
  <c r="S2215" i="8"/>
  <c r="R2215" i="8"/>
  <c r="Q2215" i="8"/>
  <c r="P2215" i="8"/>
  <c r="O2215" i="8"/>
  <c r="A2215" i="8"/>
  <c r="V2187" i="8"/>
  <c r="V2190" i="8"/>
  <c r="V2193" i="8"/>
  <c r="V2196" i="8"/>
  <c r="V2199" i="8"/>
  <c r="V2202" i="8"/>
  <c r="V2205" i="8"/>
  <c r="V2208" i="8"/>
  <c r="V2211" i="8"/>
  <c r="V2214" i="8"/>
  <c r="K81" i="7"/>
  <c r="S2214" i="8"/>
  <c r="R2214" i="8"/>
  <c r="Q2214" i="8"/>
  <c r="J2211" i="8"/>
  <c r="J2212" i="8"/>
  <c r="J2213" i="8"/>
  <c r="J2214" i="8"/>
  <c r="P2214" i="8"/>
  <c r="O2214" i="8"/>
  <c r="N2214" i="8"/>
  <c r="M2211" i="8"/>
  <c r="M2214" i="8"/>
  <c r="L2214" i="8"/>
  <c r="A2214" i="8"/>
  <c r="V2213" i="8"/>
  <c r="S2213" i="8"/>
  <c r="R2213" i="8"/>
  <c r="Q2213" i="8"/>
  <c r="P2213" i="8"/>
  <c r="O2213" i="8"/>
  <c r="N2213" i="8"/>
  <c r="M2213" i="8"/>
  <c r="L2213" i="8"/>
  <c r="A2213" i="8"/>
  <c r="V2212" i="8"/>
  <c r="S2212" i="8"/>
  <c r="R2212" i="8"/>
  <c r="Q2212" i="8"/>
  <c r="P2212" i="8"/>
  <c r="O2212" i="8"/>
  <c r="N2212" i="8"/>
  <c r="M2212" i="8"/>
  <c r="L2212" i="8"/>
  <c r="A2212" i="8"/>
  <c r="S2211" i="8"/>
  <c r="R2211" i="8"/>
  <c r="Q2211" i="8"/>
  <c r="P2211" i="8"/>
  <c r="O2211" i="8"/>
  <c r="A2211" i="8"/>
  <c r="V2210" i="8"/>
  <c r="S2210" i="8"/>
  <c r="R2210" i="8"/>
  <c r="Q2210" i="8"/>
  <c r="J2207" i="8"/>
  <c r="J2208" i="8"/>
  <c r="J2209" i="8"/>
  <c r="J2210" i="8"/>
  <c r="P2210" i="8"/>
  <c r="O2210" i="8"/>
  <c r="N2210" i="8"/>
  <c r="M2207" i="8"/>
  <c r="M2210" i="8"/>
  <c r="L2210" i="8"/>
  <c r="A2210" i="8"/>
  <c r="V2209" i="8"/>
  <c r="S2209" i="8"/>
  <c r="R2209" i="8"/>
  <c r="Q2209" i="8"/>
  <c r="P2209" i="8"/>
  <c r="O2209" i="8"/>
  <c r="N2209" i="8"/>
  <c r="M2209" i="8"/>
  <c r="L2209" i="8"/>
  <c r="A2209" i="8"/>
  <c r="S2208" i="8"/>
  <c r="R2208" i="8"/>
  <c r="Q2208" i="8"/>
  <c r="P2208" i="8"/>
  <c r="O2208" i="8"/>
  <c r="N2208" i="8"/>
  <c r="M2208" i="8"/>
  <c r="L2208" i="8"/>
  <c r="A2208" i="8"/>
  <c r="V2207" i="8"/>
  <c r="S2207" i="8"/>
  <c r="R2207" i="8"/>
  <c r="Q2207" i="8"/>
  <c r="P2207" i="8"/>
  <c r="O2207" i="8"/>
  <c r="A2207" i="8"/>
  <c r="V2206" i="8"/>
  <c r="S2206" i="8"/>
  <c r="R2206" i="8"/>
  <c r="Q2206" i="8"/>
  <c r="J2203" i="8"/>
  <c r="J2204" i="8"/>
  <c r="J2205" i="8"/>
  <c r="J2206" i="8"/>
  <c r="P2206" i="8"/>
  <c r="O2206" i="8"/>
  <c r="N2206" i="8"/>
  <c r="M2203" i="8"/>
  <c r="M2206" i="8"/>
  <c r="L2206" i="8"/>
  <c r="A2206" i="8"/>
  <c r="S2205" i="8"/>
  <c r="R2205" i="8"/>
  <c r="Q2205" i="8"/>
  <c r="P2205" i="8"/>
  <c r="O2205" i="8"/>
  <c r="N2205" i="8"/>
  <c r="M2205" i="8"/>
  <c r="L2205" i="8"/>
  <c r="A2205" i="8"/>
  <c r="V2204" i="8"/>
  <c r="S2204" i="8"/>
  <c r="R2204" i="8"/>
  <c r="Q2204" i="8"/>
  <c r="P2204" i="8"/>
  <c r="O2204" i="8"/>
  <c r="N2204" i="8"/>
  <c r="M2204" i="8"/>
  <c r="L2204" i="8"/>
  <c r="A2204" i="8"/>
  <c r="V2203" i="8"/>
  <c r="S2203" i="8"/>
  <c r="R2203" i="8"/>
  <c r="Q2203" i="8"/>
  <c r="P2203" i="8"/>
  <c r="O2203" i="8"/>
  <c r="A2203" i="8"/>
  <c r="S2202" i="8"/>
  <c r="R2202" i="8"/>
  <c r="Q2202" i="8"/>
  <c r="J2199" i="8"/>
  <c r="J2200" i="8"/>
  <c r="J2201" i="8"/>
  <c r="J2202" i="8"/>
  <c r="P2202" i="8"/>
  <c r="O2202" i="8"/>
  <c r="N2202" i="8"/>
  <c r="M2199" i="8"/>
  <c r="M2202" i="8"/>
  <c r="L2202" i="8"/>
  <c r="A2202" i="8"/>
  <c r="V2201" i="8"/>
  <c r="S2201" i="8"/>
  <c r="R2201" i="8"/>
  <c r="Q2201" i="8"/>
  <c r="P2201" i="8"/>
  <c r="O2201" i="8"/>
  <c r="N2201" i="8"/>
  <c r="M2201" i="8"/>
  <c r="L2201" i="8"/>
  <c r="A2201" i="8"/>
  <c r="V2200" i="8"/>
  <c r="S2200" i="8"/>
  <c r="R2200" i="8"/>
  <c r="Q2200" i="8"/>
  <c r="P2200" i="8"/>
  <c r="O2200" i="8"/>
  <c r="N2200" i="8"/>
  <c r="M2200" i="8"/>
  <c r="L2200" i="8"/>
  <c r="A2200" i="8"/>
  <c r="S2199" i="8"/>
  <c r="R2199" i="8"/>
  <c r="Q2199" i="8"/>
  <c r="P2199" i="8"/>
  <c r="O2199" i="8"/>
  <c r="A2199" i="8"/>
  <c r="V2198" i="8"/>
  <c r="S2198" i="8"/>
  <c r="R2198" i="8"/>
  <c r="Q2198" i="8"/>
  <c r="J2195" i="8"/>
  <c r="J2196" i="8"/>
  <c r="J2197" i="8"/>
  <c r="J2198" i="8"/>
  <c r="P2198" i="8"/>
  <c r="O2198" i="8"/>
  <c r="N2198" i="8"/>
  <c r="M2195" i="8"/>
  <c r="M2198" i="8"/>
  <c r="L2198" i="8"/>
  <c r="A2198" i="8"/>
  <c r="V2197" i="8"/>
  <c r="S2197" i="8"/>
  <c r="R2197" i="8"/>
  <c r="Q2197" i="8"/>
  <c r="P2197" i="8"/>
  <c r="O2197" i="8"/>
  <c r="N2197" i="8"/>
  <c r="M2197" i="8"/>
  <c r="L2197" i="8"/>
  <c r="A2197" i="8"/>
  <c r="S2196" i="8"/>
  <c r="R2196" i="8"/>
  <c r="Q2196" i="8"/>
  <c r="P2196" i="8"/>
  <c r="O2196" i="8"/>
  <c r="N2196" i="8"/>
  <c r="M2196" i="8"/>
  <c r="L2196" i="8"/>
  <c r="A2196" i="8"/>
  <c r="V2195" i="8"/>
  <c r="S2195" i="8"/>
  <c r="R2195" i="8"/>
  <c r="Q2195" i="8"/>
  <c r="P2195" i="8"/>
  <c r="O2195" i="8"/>
  <c r="A2195" i="8"/>
  <c r="V2194" i="8"/>
  <c r="S2194" i="8"/>
  <c r="R2194" i="8"/>
  <c r="Q2194" i="8"/>
  <c r="J2191" i="8"/>
  <c r="J2192" i="8"/>
  <c r="J2193" i="8"/>
  <c r="J2194" i="8"/>
  <c r="P2194" i="8"/>
  <c r="O2194" i="8"/>
  <c r="N2194" i="8"/>
  <c r="M2191" i="8"/>
  <c r="M2194" i="8"/>
  <c r="L2194" i="8"/>
  <c r="A2194" i="8"/>
  <c r="S2193" i="8"/>
  <c r="R2193" i="8"/>
  <c r="Q2193" i="8"/>
  <c r="P2193" i="8"/>
  <c r="O2193" i="8"/>
  <c r="N2193" i="8"/>
  <c r="M2193" i="8"/>
  <c r="L2193" i="8"/>
  <c r="A2193" i="8"/>
  <c r="V2192" i="8"/>
  <c r="S2192" i="8"/>
  <c r="R2192" i="8"/>
  <c r="Q2192" i="8"/>
  <c r="P2192" i="8"/>
  <c r="O2192" i="8"/>
  <c r="N2192" i="8"/>
  <c r="M2192" i="8"/>
  <c r="L2192" i="8"/>
  <c r="A2192" i="8"/>
  <c r="V2191" i="8"/>
  <c r="S2191" i="8"/>
  <c r="R2191" i="8"/>
  <c r="Q2191" i="8"/>
  <c r="P2191" i="8"/>
  <c r="O2191" i="8"/>
  <c r="A2191" i="8"/>
  <c r="S2190" i="8"/>
  <c r="R2190" i="8"/>
  <c r="Q2190" i="8"/>
  <c r="J2187" i="8"/>
  <c r="J2188" i="8"/>
  <c r="J2189" i="8"/>
  <c r="J2190" i="8"/>
  <c r="P2190" i="8"/>
  <c r="O2190" i="8"/>
  <c r="N2190" i="8"/>
  <c r="M2187" i="8"/>
  <c r="M2190" i="8"/>
  <c r="L2190" i="8"/>
  <c r="A2190" i="8"/>
  <c r="V2189" i="8"/>
  <c r="S2189" i="8"/>
  <c r="R2189" i="8"/>
  <c r="Q2189" i="8"/>
  <c r="P2189" i="8"/>
  <c r="O2189" i="8"/>
  <c r="N2189" i="8"/>
  <c r="M2189" i="8"/>
  <c r="L2189" i="8"/>
  <c r="A2189" i="8"/>
  <c r="V2188" i="8"/>
  <c r="S2188" i="8"/>
  <c r="R2188" i="8"/>
  <c r="Q2188" i="8"/>
  <c r="P2188" i="8"/>
  <c r="O2188" i="8"/>
  <c r="N2188" i="8"/>
  <c r="M2188" i="8"/>
  <c r="L2188" i="8"/>
  <c r="A2188" i="8"/>
  <c r="S2187" i="8"/>
  <c r="R2187" i="8"/>
  <c r="Q2187" i="8"/>
  <c r="P2187" i="8"/>
  <c r="O2187" i="8"/>
  <c r="A2187" i="8"/>
  <c r="V2159" i="8"/>
  <c r="V2162" i="8"/>
  <c r="V2165" i="8"/>
  <c r="V2168" i="8"/>
  <c r="V2171" i="8"/>
  <c r="V2174" i="8"/>
  <c r="V2177" i="8"/>
  <c r="V2180" i="8"/>
  <c r="V2183" i="8"/>
  <c r="V2186" i="8"/>
  <c r="K80" i="7"/>
  <c r="S2186" i="8"/>
  <c r="R2186" i="8"/>
  <c r="Q2186" i="8"/>
  <c r="J2183" i="8"/>
  <c r="J2184" i="8"/>
  <c r="J2185" i="8"/>
  <c r="J2186" i="8"/>
  <c r="P2186" i="8"/>
  <c r="O2186" i="8"/>
  <c r="N2186" i="8"/>
  <c r="M2183" i="8"/>
  <c r="M2186" i="8"/>
  <c r="L2186" i="8"/>
  <c r="A2186" i="8"/>
  <c r="V2185" i="8"/>
  <c r="S2185" i="8"/>
  <c r="R2185" i="8"/>
  <c r="Q2185" i="8"/>
  <c r="P2185" i="8"/>
  <c r="O2185" i="8"/>
  <c r="N2185" i="8"/>
  <c r="M2185" i="8"/>
  <c r="L2185" i="8"/>
  <c r="A2185" i="8"/>
  <c r="V2184" i="8"/>
  <c r="S2184" i="8"/>
  <c r="R2184" i="8"/>
  <c r="Q2184" i="8"/>
  <c r="P2184" i="8"/>
  <c r="O2184" i="8"/>
  <c r="N2184" i="8"/>
  <c r="M2184" i="8"/>
  <c r="L2184" i="8"/>
  <c r="A2184" i="8"/>
  <c r="S2183" i="8"/>
  <c r="R2183" i="8"/>
  <c r="Q2183" i="8"/>
  <c r="P2183" i="8"/>
  <c r="O2183" i="8"/>
  <c r="A2183" i="8"/>
  <c r="V2182" i="8"/>
  <c r="S2182" i="8"/>
  <c r="R2182" i="8"/>
  <c r="Q2182" i="8"/>
  <c r="J2179" i="8"/>
  <c r="J2180" i="8"/>
  <c r="J2181" i="8"/>
  <c r="J2182" i="8"/>
  <c r="P2182" i="8"/>
  <c r="O2182" i="8"/>
  <c r="N2182" i="8"/>
  <c r="M2179" i="8"/>
  <c r="M2182" i="8"/>
  <c r="L2182" i="8"/>
  <c r="A2182" i="8"/>
  <c r="V2181" i="8"/>
  <c r="S2181" i="8"/>
  <c r="R2181" i="8"/>
  <c r="Q2181" i="8"/>
  <c r="P2181" i="8"/>
  <c r="O2181" i="8"/>
  <c r="N2181" i="8"/>
  <c r="M2181" i="8"/>
  <c r="L2181" i="8"/>
  <c r="A2181" i="8"/>
  <c r="S2180" i="8"/>
  <c r="R2180" i="8"/>
  <c r="Q2180" i="8"/>
  <c r="P2180" i="8"/>
  <c r="O2180" i="8"/>
  <c r="N2180" i="8"/>
  <c r="M2180" i="8"/>
  <c r="L2180" i="8"/>
  <c r="A2180" i="8"/>
  <c r="V2179" i="8"/>
  <c r="S2179" i="8"/>
  <c r="R2179" i="8"/>
  <c r="Q2179" i="8"/>
  <c r="P2179" i="8"/>
  <c r="O2179" i="8"/>
  <c r="A2179" i="8"/>
  <c r="V2178" i="8"/>
  <c r="S2178" i="8"/>
  <c r="R2178" i="8"/>
  <c r="Q2178" i="8"/>
  <c r="J2175" i="8"/>
  <c r="J2176" i="8"/>
  <c r="J2177" i="8"/>
  <c r="J2178" i="8"/>
  <c r="P2178" i="8"/>
  <c r="O2178" i="8"/>
  <c r="N2178" i="8"/>
  <c r="M2175" i="8"/>
  <c r="M2178" i="8"/>
  <c r="L2178" i="8"/>
  <c r="A2178" i="8"/>
  <c r="S2177" i="8"/>
  <c r="R2177" i="8"/>
  <c r="Q2177" i="8"/>
  <c r="P2177" i="8"/>
  <c r="O2177" i="8"/>
  <c r="N2177" i="8"/>
  <c r="M2177" i="8"/>
  <c r="L2177" i="8"/>
  <c r="A2177" i="8"/>
  <c r="V2176" i="8"/>
  <c r="S2176" i="8"/>
  <c r="R2176" i="8"/>
  <c r="Q2176" i="8"/>
  <c r="P2176" i="8"/>
  <c r="O2176" i="8"/>
  <c r="N2176" i="8"/>
  <c r="M2176" i="8"/>
  <c r="L2176" i="8"/>
  <c r="A2176" i="8"/>
  <c r="V2175" i="8"/>
  <c r="S2175" i="8"/>
  <c r="R2175" i="8"/>
  <c r="Q2175" i="8"/>
  <c r="P2175" i="8"/>
  <c r="O2175" i="8"/>
  <c r="A2175" i="8"/>
  <c r="S2174" i="8"/>
  <c r="R2174" i="8"/>
  <c r="Q2174" i="8"/>
  <c r="J2171" i="8"/>
  <c r="J2172" i="8"/>
  <c r="J2173" i="8"/>
  <c r="J2174" i="8"/>
  <c r="P2174" i="8"/>
  <c r="O2174" i="8"/>
  <c r="N2174" i="8"/>
  <c r="M2171" i="8"/>
  <c r="M2174" i="8"/>
  <c r="L2174" i="8"/>
  <c r="A2174" i="8"/>
  <c r="V2173" i="8"/>
  <c r="S2173" i="8"/>
  <c r="R2173" i="8"/>
  <c r="Q2173" i="8"/>
  <c r="P2173" i="8"/>
  <c r="O2173" i="8"/>
  <c r="N2173" i="8"/>
  <c r="M2173" i="8"/>
  <c r="L2173" i="8"/>
  <c r="A2173" i="8"/>
  <c r="V2172" i="8"/>
  <c r="S2172" i="8"/>
  <c r="R2172" i="8"/>
  <c r="Q2172" i="8"/>
  <c r="P2172" i="8"/>
  <c r="O2172" i="8"/>
  <c r="N2172" i="8"/>
  <c r="M2172" i="8"/>
  <c r="L2172" i="8"/>
  <c r="A2172" i="8"/>
  <c r="S2171" i="8"/>
  <c r="R2171" i="8"/>
  <c r="Q2171" i="8"/>
  <c r="P2171" i="8"/>
  <c r="O2171" i="8"/>
  <c r="A2171" i="8"/>
  <c r="V2170" i="8"/>
  <c r="S2170" i="8"/>
  <c r="R2170" i="8"/>
  <c r="Q2170" i="8"/>
  <c r="J2167" i="8"/>
  <c r="J2168" i="8"/>
  <c r="J2169" i="8"/>
  <c r="J2170" i="8"/>
  <c r="P2170" i="8"/>
  <c r="O2170" i="8"/>
  <c r="N2170" i="8"/>
  <c r="M2167" i="8"/>
  <c r="M2170" i="8"/>
  <c r="L2170" i="8"/>
  <c r="A2170" i="8"/>
  <c r="V2169" i="8"/>
  <c r="S2169" i="8"/>
  <c r="R2169" i="8"/>
  <c r="Q2169" i="8"/>
  <c r="P2169" i="8"/>
  <c r="O2169" i="8"/>
  <c r="N2169" i="8"/>
  <c r="M2169" i="8"/>
  <c r="L2169" i="8"/>
  <c r="A2169" i="8"/>
  <c r="S2168" i="8"/>
  <c r="R2168" i="8"/>
  <c r="Q2168" i="8"/>
  <c r="P2168" i="8"/>
  <c r="O2168" i="8"/>
  <c r="N2168" i="8"/>
  <c r="M2168" i="8"/>
  <c r="L2168" i="8"/>
  <c r="A2168" i="8"/>
  <c r="V2167" i="8"/>
  <c r="S2167" i="8"/>
  <c r="R2167" i="8"/>
  <c r="Q2167" i="8"/>
  <c r="P2167" i="8"/>
  <c r="O2167" i="8"/>
  <c r="A2167" i="8"/>
  <c r="V2166" i="8"/>
  <c r="S2166" i="8"/>
  <c r="R2166" i="8"/>
  <c r="Q2166" i="8"/>
  <c r="J2163" i="8"/>
  <c r="J2164" i="8"/>
  <c r="J2165" i="8"/>
  <c r="J2166" i="8"/>
  <c r="P2166" i="8"/>
  <c r="O2166" i="8"/>
  <c r="N2166" i="8"/>
  <c r="M2163" i="8"/>
  <c r="M2166" i="8"/>
  <c r="L2166" i="8"/>
  <c r="A2166" i="8"/>
  <c r="S2165" i="8"/>
  <c r="R2165" i="8"/>
  <c r="Q2165" i="8"/>
  <c r="P2165" i="8"/>
  <c r="O2165" i="8"/>
  <c r="N2165" i="8"/>
  <c r="M2165" i="8"/>
  <c r="L2165" i="8"/>
  <c r="A2165" i="8"/>
  <c r="V2164" i="8"/>
  <c r="S2164" i="8"/>
  <c r="R2164" i="8"/>
  <c r="Q2164" i="8"/>
  <c r="P2164" i="8"/>
  <c r="O2164" i="8"/>
  <c r="N2164" i="8"/>
  <c r="M2164" i="8"/>
  <c r="L2164" i="8"/>
  <c r="A2164" i="8"/>
  <c r="V2163" i="8"/>
  <c r="S2163" i="8"/>
  <c r="R2163" i="8"/>
  <c r="Q2163" i="8"/>
  <c r="P2163" i="8"/>
  <c r="O2163" i="8"/>
  <c r="A2163" i="8"/>
  <c r="S2162" i="8"/>
  <c r="R2162" i="8"/>
  <c r="Q2162" i="8"/>
  <c r="J2159" i="8"/>
  <c r="J2160" i="8"/>
  <c r="J2161" i="8"/>
  <c r="J2162" i="8"/>
  <c r="P2162" i="8"/>
  <c r="O2162" i="8"/>
  <c r="N2162" i="8"/>
  <c r="M2159" i="8"/>
  <c r="M2162" i="8"/>
  <c r="L2162" i="8"/>
  <c r="A2162" i="8"/>
  <c r="V2161" i="8"/>
  <c r="S2161" i="8"/>
  <c r="R2161" i="8"/>
  <c r="Q2161" i="8"/>
  <c r="P2161" i="8"/>
  <c r="O2161" i="8"/>
  <c r="N2161" i="8"/>
  <c r="M2161" i="8"/>
  <c r="L2161" i="8"/>
  <c r="A2161" i="8"/>
  <c r="V2160" i="8"/>
  <c r="S2160" i="8"/>
  <c r="R2160" i="8"/>
  <c r="Q2160" i="8"/>
  <c r="P2160" i="8"/>
  <c r="O2160" i="8"/>
  <c r="N2160" i="8"/>
  <c r="M2160" i="8"/>
  <c r="L2160" i="8"/>
  <c r="A2160" i="8"/>
  <c r="S2159" i="8"/>
  <c r="R2159" i="8"/>
  <c r="Q2159" i="8"/>
  <c r="P2159" i="8"/>
  <c r="O2159" i="8"/>
  <c r="A2159" i="8"/>
  <c r="V2131" i="8"/>
  <c r="V2134" i="8"/>
  <c r="V2137" i="8"/>
  <c r="V2140" i="8"/>
  <c r="V2143" i="8"/>
  <c r="V2146" i="8"/>
  <c r="V2149" i="8"/>
  <c r="V2152" i="8"/>
  <c r="V2155" i="8"/>
  <c r="V2158" i="8"/>
  <c r="K79" i="7"/>
  <c r="S2158" i="8"/>
  <c r="R2158" i="8"/>
  <c r="Q2158" i="8"/>
  <c r="J2155" i="8"/>
  <c r="J2156" i="8"/>
  <c r="J2157" i="8"/>
  <c r="J2158" i="8"/>
  <c r="P2158" i="8"/>
  <c r="O2158" i="8"/>
  <c r="N2158" i="8"/>
  <c r="M2155" i="8"/>
  <c r="M2158" i="8"/>
  <c r="L2158" i="8"/>
  <c r="A2158" i="8"/>
  <c r="V2157" i="8"/>
  <c r="S2157" i="8"/>
  <c r="R2157" i="8"/>
  <c r="Q2157" i="8"/>
  <c r="P2157" i="8"/>
  <c r="O2157" i="8"/>
  <c r="N2157" i="8"/>
  <c r="M2157" i="8"/>
  <c r="L2157" i="8"/>
  <c r="A2157" i="8"/>
  <c r="V2156" i="8"/>
  <c r="S2156" i="8"/>
  <c r="R2156" i="8"/>
  <c r="Q2156" i="8"/>
  <c r="P2156" i="8"/>
  <c r="O2156" i="8"/>
  <c r="N2156" i="8"/>
  <c r="M2156" i="8"/>
  <c r="L2156" i="8"/>
  <c r="A2156" i="8"/>
  <c r="S2155" i="8"/>
  <c r="R2155" i="8"/>
  <c r="Q2155" i="8"/>
  <c r="P2155" i="8"/>
  <c r="O2155" i="8"/>
  <c r="A2155" i="8"/>
  <c r="V2154" i="8"/>
  <c r="S2154" i="8"/>
  <c r="R2154" i="8"/>
  <c r="Q2154" i="8"/>
  <c r="J2151" i="8"/>
  <c r="J2152" i="8"/>
  <c r="J2153" i="8"/>
  <c r="J2154" i="8"/>
  <c r="P2154" i="8"/>
  <c r="O2154" i="8"/>
  <c r="N2154" i="8"/>
  <c r="M2151" i="8"/>
  <c r="M2154" i="8"/>
  <c r="L2154" i="8"/>
  <c r="A2154" i="8"/>
  <c r="V2153" i="8"/>
  <c r="S2153" i="8"/>
  <c r="R2153" i="8"/>
  <c r="Q2153" i="8"/>
  <c r="P2153" i="8"/>
  <c r="O2153" i="8"/>
  <c r="N2153" i="8"/>
  <c r="M2153" i="8"/>
  <c r="L2153" i="8"/>
  <c r="A2153" i="8"/>
  <c r="S2152" i="8"/>
  <c r="R2152" i="8"/>
  <c r="Q2152" i="8"/>
  <c r="P2152" i="8"/>
  <c r="O2152" i="8"/>
  <c r="N2152" i="8"/>
  <c r="M2152" i="8"/>
  <c r="L2152" i="8"/>
  <c r="A2152" i="8"/>
  <c r="V2151" i="8"/>
  <c r="S2151" i="8"/>
  <c r="R2151" i="8"/>
  <c r="Q2151" i="8"/>
  <c r="P2151" i="8"/>
  <c r="O2151" i="8"/>
  <c r="A2151" i="8"/>
  <c r="V2150" i="8"/>
  <c r="S2150" i="8"/>
  <c r="R2150" i="8"/>
  <c r="Q2150" i="8"/>
  <c r="J2147" i="8"/>
  <c r="J2148" i="8"/>
  <c r="J2149" i="8"/>
  <c r="J2150" i="8"/>
  <c r="P2150" i="8"/>
  <c r="O2150" i="8"/>
  <c r="N2150" i="8"/>
  <c r="M2147" i="8"/>
  <c r="M2150" i="8"/>
  <c r="L2150" i="8"/>
  <c r="A2150" i="8"/>
  <c r="S2149" i="8"/>
  <c r="R2149" i="8"/>
  <c r="Q2149" i="8"/>
  <c r="P2149" i="8"/>
  <c r="O2149" i="8"/>
  <c r="N2149" i="8"/>
  <c r="M2149" i="8"/>
  <c r="L2149" i="8"/>
  <c r="A2149" i="8"/>
  <c r="V2148" i="8"/>
  <c r="S2148" i="8"/>
  <c r="R2148" i="8"/>
  <c r="Q2148" i="8"/>
  <c r="P2148" i="8"/>
  <c r="O2148" i="8"/>
  <c r="N2148" i="8"/>
  <c r="M2148" i="8"/>
  <c r="L2148" i="8"/>
  <c r="A2148" i="8"/>
  <c r="V2147" i="8"/>
  <c r="S2147" i="8"/>
  <c r="R2147" i="8"/>
  <c r="Q2147" i="8"/>
  <c r="P2147" i="8"/>
  <c r="O2147" i="8"/>
  <c r="A2147" i="8"/>
  <c r="S2146" i="8"/>
  <c r="R2146" i="8"/>
  <c r="Q2146" i="8"/>
  <c r="J2143" i="8"/>
  <c r="J2144" i="8"/>
  <c r="J2145" i="8"/>
  <c r="J2146" i="8"/>
  <c r="P2146" i="8"/>
  <c r="O2146" i="8"/>
  <c r="N2146" i="8"/>
  <c r="M2143" i="8"/>
  <c r="M2146" i="8"/>
  <c r="L2146" i="8"/>
  <c r="A2146" i="8"/>
  <c r="V2145" i="8"/>
  <c r="S2145" i="8"/>
  <c r="R2145" i="8"/>
  <c r="Q2145" i="8"/>
  <c r="P2145" i="8"/>
  <c r="O2145" i="8"/>
  <c r="N2145" i="8"/>
  <c r="M2145" i="8"/>
  <c r="L2145" i="8"/>
  <c r="A2145" i="8"/>
  <c r="V2144" i="8"/>
  <c r="S2144" i="8"/>
  <c r="R2144" i="8"/>
  <c r="Q2144" i="8"/>
  <c r="P2144" i="8"/>
  <c r="O2144" i="8"/>
  <c r="N2144" i="8"/>
  <c r="M2144" i="8"/>
  <c r="L2144" i="8"/>
  <c r="A2144" i="8"/>
  <c r="S2143" i="8"/>
  <c r="R2143" i="8"/>
  <c r="Q2143" i="8"/>
  <c r="P2143" i="8"/>
  <c r="O2143" i="8"/>
  <c r="A2143" i="8"/>
  <c r="V2142" i="8"/>
  <c r="S2142" i="8"/>
  <c r="R2142" i="8"/>
  <c r="Q2142" i="8"/>
  <c r="J2139" i="8"/>
  <c r="J2140" i="8"/>
  <c r="J2141" i="8"/>
  <c r="J2142" i="8"/>
  <c r="P2142" i="8"/>
  <c r="O2142" i="8"/>
  <c r="N2142" i="8"/>
  <c r="M2139" i="8"/>
  <c r="M2142" i="8"/>
  <c r="L2142" i="8"/>
  <c r="A2142" i="8"/>
  <c r="V2141" i="8"/>
  <c r="S2141" i="8"/>
  <c r="R2141" i="8"/>
  <c r="Q2141" i="8"/>
  <c r="P2141" i="8"/>
  <c r="O2141" i="8"/>
  <c r="N2141" i="8"/>
  <c r="M2141" i="8"/>
  <c r="L2141" i="8"/>
  <c r="A2141" i="8"/>
  <c r="S2140" i="8"/>
  <c r="R2140" i="8"/>
  <c r="Q2140" i="8"/>
  <c r="P2140" i="8"/>
  <c r="O2140" i="8"/>
  <c r="N2140" i="8"/>
  <c r="M2140" i="8"/>
  <c r="L2140" i="8"/>
  <c r="A2140" i="8"/>
  <c r="V2139" i="8"/>
  <c r="S2139" i="8"/>
  <c r="R2139" i="8"/>
  <c r="Q2139" i="8"/>
  <c r="P2139" i="8"/>
  <c r="O2139" i="8"/>
  <c r="A2139" i="8"/>
  <c r="V2138" i="8"/>
  <c r="S2138" i="8"/>
  <c r="R2138" i="8"/>
  <c r="Q2138" i="8"/>
  <c r="J2135" i="8"/>
  <c r="J2136" i="8"/>
  <c r="J2137" i="8"/>
  <c r="J2138" i="8"/>
  <c r="P2138" i="8"/>
  <c r="O2138" i="8"/>
  <c r="N2138" i="8"/>
  <c r="M2135" i="8"/>
  <c r="M2138" i="8"/>
  <c r="L2138" i="8"/>
  <c r="A2138" i="8"/>
  <c r="S2137" i="8"/>
  <c r="R2137" i="8"/>
  <c r="Q2137" i="8"/>
  <c r="P2137" i="8"/>
  <c r="O2137" i="8"/>
  <c r="N2137" i="8"/>
  <c r="M2137" i="8"/>
  <c r="L2137" i="8"/>
  <c r="A2137" i="8"/>
  <c r="V2136" i="8"/>
  <c r="S2136" i="8"/>
  <c r="R2136" i="8"/>
  <c r="Q2136" i="8"/>
  <c r="P2136" i="8"/>
  <c r="O2136" i="8"/>
  <c r="N2136" i="8"/>
  <c r="M2136" i="8"/>
  <c r="L2136" i="8"/>
  <c r="A2136" i="8"/>
  <c r="V2135" i="8"/>
  <c r="S2135" i="8"/>
  <c r="R2135" i="8"/>
  <c r="Q2135" i="8"/>
  <c r="P2135" i="8"/>
  <c r="O2135" i="8"/>
  <c r="A2135" i="8"/>
  <c r="S2134" i="8"/>
  <c r="R2134" i="8"/>
  <c r="Q2134" i="8"/>
  <c r="J2131" i="8"/>
  <c r="J2132" i="8"/>
  <c r="J2133" i="8"/>
  <c r="J2134" i="8"/>
  <c r="P2134" i="8"/>
  <c r="O2134" i="8"/>
  <c r="N2134" i="8"/>
  <c r="M2131" i="8"/>
  <c r="M2134" i="8"/>
  <c r="L2134" i="8"/>
  <c r="A2134" i="8"/>
  <c r="V2133" i="8"/>
  <c r="S2133" i="8"/>
  <c r="R2133" i="8"/>
  <c r="Q2133" i="8"/>
  <c r="P2133" i="8"/>
  <c r="O2133" i="8"/>
  <c r="N2133" i="8"/>
  <c r="M2133" i="8"/>
  <c r="L2133" i="8"/>
  <c r="A2133" i="8"/>
  <c r="V2132" i="8"/>
  <c r="S2132" i="8"/>
  <c r="R2132" i="8"/>
  <c r="Q2132" i="8"/>
  <c r="P2132" i="8"/>
  <c r="O2132" i="8"/>
  <c r="N2132" i="8"/>
  <c r="M2132" i="8"/>
  <c r="L2132" i="8"/>
  <c r="A2132" i="8"/>
  <c r="S2131" i="8"/>
  <c r="R2131" i="8"/>
  <c r="Q2131" i="8"/>
  <c r="P2131" i="8"/>
  <c r="O2131" i="8"/>
  <c r="A2131" i="8"/>
  <c r="V2103" i="8"/>
  <c r="V2106" i="8"/>
  <c r="V2109" i="8"/>
  <c r="V2112" i="8"/>
  <c r="V2115" i="8"/>
  <c r="V2118" i="8"/>
  <c r="V2121" i="8"/>
  <c r="V2124" i="8"/>
  <c r="V2127" i="8"/>
  <c r="V2130" i="8"/>
  <c r="K78" i="7"/>
  <c r="S2130" i="8"/>
  <c r="R2130" i="8"/>
  <c r="Q2130" i="8"/>
  <c r="J2127" i="8"/>
  <c r="J2128" i="8"/>
  <c r="J2129" i="8"/>
  <c r="J2130" i="8"/>
  <c r="P2130" i="8"/>
  <c r="O2130" i="8"/>
  <c r="N2130" i="8"/>
  <c r="M2127" i="8"/>
  <c r="M2130" i="8"/>
  <c r="L2130" i="8"/>
  <c r="A2130" i="8"/>
  <c r="V2129" i="8"/>
  <c r="S2129" i="8"/>
  <c r="R2129" i="8"/>
  <c r="Q2129" i="8"/>
  <c r="P2129" i="8"/>
  <c r="O2129" i="8"/>
  <c r="N2129" i="8"/>
  <c r="M2129" i="8"/>
  <c r="L2129" i="8"/>
  <c r="A2129" i="8"/>
  <c r="V2128" i="8"/>
  <c r="S2128" i="8"/>
  <c r="R2128" i="8"/>
  <c r="Q2128" i="8"/>
  <c r="P2128" i="8"/>
  <c r="O2128" i="8"/>
  <c r="N2128" i="8"/>
  <c r="M2128" i="8"/>
  <c r="L2128" i="8"/>
  <c r="A2128" i="8"/>
  <c r="S2127" i="8"/>
  <c r="R2127" i="8"/>
  <c r="Q2127" i="8"/>
  <c r="P2127" i="8"/>
  <c r="O2127" i="8"/>
  <c r="A2127" i="8"/>
  <c r="V2126" i="8"/>
  <c r="S2126" i="8"/>
  <c r="R2126" i="8"/>
  <c r="Q2126" i="8"/>
  <c r="J2123" i="8"/>
  <c r="J2124" i="8"/>
  <c r="J2125" i="8"/>
  <c r="J2126" i="8"/>
  <c r="P2126" i="8"/>
  <c r="O2126" i="8"/>
  <c r="N2126" i="8"/>
  <c r="M2123" i="8"/>
  <c r="M2126" i="8"/>
  <c r="L2126" i="8"/>
  <c r="A2126" i="8"/>
  <c r="V2125" i="8"/>
  <c r="S2125" i="8"/>
  <c r="R2125" i="8"/>
  <c r="Q2125" i="8"/>
  <c r="P2125" i="8"/>
  <c r="O2125" i="8"/>
  <c r="N2125" i="8"/>
  <c r="M2125" i="8"/>
  <c r="L2125" i="8"/>
  <c r="A2125" i="8"/>
  <c r="S2124" i="8"/>
  <c r="R2124" i="8"/>
  <c r="Q2124" i="8"/>
  <c r="P2124" i="8"/>
  <c r="O2124" i="8"/>
  <c r="N2124" i="8"/>
  <c r="M2124" i="8"/>
  <c r="L2124" i="8"/>
  <c r="A2124" i="8"/>
  <c r="V2123" i="8"/>
  <c r="S2123" i="8"/>
  <c r="R2123" i="8"/>
  <c r="Q2123" i="8"/>
  <c r="P2123" i="8"/>
  <c r="O2123" i="8"/>
  <c r="A2123" i="8"/>
  <c r="V2122" i="8"/>
  <c r="S2122" i="8"/>
  <c r="R2122" i="8"/>
  <c r="Q2122" i="8"/>
  <c r="J2119" i="8"/>
  <c r="J2120" i="8"/>
  <c r="J2121" i="8"/>
  <c r="J2122" i="8"/>
  <c r="P2122" i="8"/>
  <c r="O2122" i="8"/>
  <c r="N2122" i="8"/>
  <c r="M2119" i="8"/>
  <c r="M2122" i="8"/>
  <c r="L2122" i="8"/>
  <c r="A2122" i="8"/>
  <c r="S2121" i="8"/>
  <c r="R2121" i="8"/>
  <c r="Q2121" i="8"/>
  <c r="P2121" i="8"/>
  <c r="O2121" i="8"/>
  <c r="N2121" i="8"/>
  <c r="M2121" i="8"/>
  <c r="L2121" i="8"/>
  <c r="A2121" i="8"/>
  <c r="V2120" i="8"/>
  <c r="S2120" i="8"/>
  <c r="R2120" i="8"/>
  <c r="Q2120" i="8"/>
  <c r="P2120" i="8"/>
  <c r="O2120" i="8"/>
  <c r="N2120" i="8"/>
  <c r="M2120" i="8"/>
  <c r="L2120" i="8"/>
  <c r="A2120" i="8"/>
  <c r="V2119" i="8"/>
  <c r="S2119" i="8"/>
  <c r="R2119" i="8"/>
  <c r="Q2119" i="8"/>
  <c r="P2119" i="8"/>
  <c r="O2119" i="8"/>
  <c r="A2119" i="8"/>
  <c r="S2118" i="8"/>
  <c r="R2118" i="8"/>
  <c r="Q2118" i="8"/>
  <c r="J2115" i="8"/>
  <c r="J2116" i="8"/>
  <c r="J2117" i="8"/>
  <c r="J2118" i="8"/>
  <c r="P2118" i="8"/>
  <c r="O2118" i="8"/>
  <c r="N2118" i="8"/>
  <c r="M2115" i="8"/>
  <c r="M2118" i="8"/>
  <c r="L2118" i="8"/>
  <c r="A2118" i="8"/>
  <c r="V2117" i="8"/>
  <c r="S2117" i="8"/>
  <c r="R2117" i="8"/>
  <c r="Q2117" i="8"/>
  <c r="P2117" i="8"/>
  <c r="O2117" i="8"/>
  <c r="N2117" i="8"/>
  <c r="M2117" i="8"/>
  <c r="L2117" i="8"/>
  <c r="A2117" i="8"/>
  <c r="V2116" i="8"/>
  <c r="S2116" i="8"/>
  <c r="R2116" i="8"/>
  <c r="Q2116" i="8"/>
  <c r="P2116" i="8"/>
  <c r="O2116" i="8"/>
  <c r="N2116" i="8"/>
  <c r="M2116" i="8"/>
  <c r="L2116" i="8"/>
  <c r="A2116" i="8"/>
  <c r="S2115" i="8"/>
  <c r="R2115" i="8"/>
  <c r="Q2115" i="8"/>
  <c r="P2115" i="8"/>
  <c r="O2115" i="8"/>
  <c r="A2115" i="8"/>
  <c r="V2114" i="8"/>
  <c r="S2114" i="8"/>
  <c r="R2114" i="8"/>
  <c r="Q2114" i="8"/>
  <c r="J2111" i="8"/>
  <c r="J2112" i="8"/>
  <c r="J2113" i="8"/>
  <c r="J2114" i="8"/>
  <c r="P2114" i="8"/>
  <c r="O2114" i="8"/>
  <c r="N2114" i="8"/>
  <c r="M2111" i="8"/>
  <c r="M2114" i="8"/>
  <c r="L2114" i="8"/>
  <c r="A2114" i="8"/>
  <c r="V2113" i="8"/>
  <c r="S2113" i="8"/>
  <c r="R2113" i="8"/>
  <c r="Q2113" i="8"/>
  <c r="P2113" i="8"/>
  <c r="O2113" i="8"/>
  <c r="N2113" i="8"/>
  <c r="M2113" i="8"/>
  <c r="L2113" i="8"/>
  <c r="A2113" i="8"/>
  <c r="S2112" i="8"/>
  <c r="R2112" i="8"/>
  <c r="Q2112" i="8"/>
  <c r="P2112" i="8"/>
  <c r="O2112" i="8"/>
  <c r="N2112" i="8"/>
  <c r="M2112" i="8"/>
  <c r="L2112" i="8"/>
  <c r="A2112" i="8"/>
  <c r="V2111" i="8"/>
  <c r="S2111" i="8"/>
  <c r="R2111" i="8"/>
  <c r="Q2111" i="8"/>
  <c r="P2111" i="8"/>
  <c r="O2111" i="8"/>
  <c r="A2111" i="8"/>
  <c r="V2110" i="8"/>
  <c r="S2110" i="8"/>
  <c r="R2110" i="8"/>
  <c r="Q2110" i="8"/>
  <c r="J2107" i="8"/>
  <c r="J2108" i="8"/>
  <c r="J2109" i="8"/>
  <c r="J2110" i="8"/>
  <c r="P2110" i="8"/>
  <c r="O2110" i="8"/>
  <c r="N2110" i="8"/>
  <c r="M2107" i="8"/>
  <c r="M2110" i="8"/>
  <c r="L2110" i="8"/>
  <c r="A2110" i="8"/>
  <c r="S2109" i="8"/>
  <c r="R2109" i="8"/>
  <c r="Q2109" i="8"/>
  <c r="P2109" i="8"/>
  <c r="O2109" i="8"/>
  <c r="N2109" i="8"/>
  <c r="M2109" i="8"/>
  <c r="L2109" i="8"/>
  <c r="A2109" i="8"/>
  <c r="V2108" i="8"/>
  <c r="S2108" i="8"/>
  <c r="R2108" i="8"/>
  <c r="Q2108" i="8"/>
  <c r="P2108" i="8"/>
  <c r="O2108" i="8"/>
  <c r="N2108" i="8"/>
  <c r="M2108" i="8"/>
  <c r="L2108" i="8"/>
  <c r="A2108" i="8"/>
  <c r="V2107" i="8"/>
  <c r="S2107" i="8"/>
  <c r="R2107" i="8"/>
  <c r="Q2107" i="8"/>
  <c r="P2107" i="8"/>
  <c r="O2107" i="8"/>
  <c r="A2107" i="8"/>
  <c r="S2106" i="8"/>
  <c r="R2106" i="8"/>
  <c r="Q2106" i="8"/>
  <c r="J2103" i="8"/>
  <c r="J2104" i="8"/>
  <c r="J2105" i="8"/>
  <c r="J2106" i="8"/>
  <c r="P2106" i="8"/>
  <c r="O2106" i="8"/>
  <c r="N2106" i="8"/>
  <c r="M2103" i="8"/>
  <c r="M2106" i="8"/>
  <c r="L2106" i="8"/>
  <c r="A2106" i="8"/>
  <c r="V2105" i="8"/>
  <c r="S2105" i="8"/>
  <c r="R2105" i="8"/>
  <c r="Q2105" i="8"/>
  <c r="P2105" i="8"/>
  <c r="O2105" i="8"/>
  <c r="N2105" i="8"/>
  <c r="M2105" i="8"/>
  <c r="L2105" i="8"/>
  <c r="A2105" i="8"/>
  <c r="V2104" i="8"/>
  <c r="S2104" i="8"/>
  <c r="R2104" i="8"/>
  <c r="Q2104" i="8"/>
  <c r="P2104" i="8"/>
  <c r="O2104" i="8"/>
  <c r="N2104" i="8"/>
  <c r="M2104" i="8"/>
  <c r="L2104" i="8"/>
  <c r="A2104" i="8"/>
  <c r="S2103" i="8"/>
  <c r="R2103" i="8"/>
  <c r="Q2103" i="8"/>
  <c r="P2103" i="8"/>
  <c r="O2103" i="8"/>
  <c r="A2103" i="8"/>
  <c r="V2075" i="8"/>
  <c r="V2078" i="8"/>
  <c r="V2081" i="8"/>
  <c r="V2084" i="8"/>
  <c r="V2087" i="8"/>
  <c r="V2090" i="8"/>
  <c r="V2093" i="8"/>
  <c r="V2096" i="8"/>
  <c r="V2099" i="8"/>
  <c r="V2102" i="8"/>
  <c r="K77" i="7"/>
  <c r="S2102" i="8"/>
  <c r="R2102" i="8"/>
  <c r="Q2102" i="8"/>
  <c r="J2099" i="8"/>
  <c r="J2100" i="8"/>
  <c r="J2101" i="8"/>
  <c r="J2102" i="8"/>
  <c r="P2102" i="8"/>
  <c r="O2102" i="8"/>
  <c r="N2102" i="8"/>
  <c r="M2099" i="8"/>
  <c r="M2102" i="8"/>
  <c r="L2102" i="8"/>
  <c r="A2102" i="8"/>
  <c r="V2101" i="8"/>
  <c r="S2101" i="8"/>
  <c r="R2101" i="8"/>
  <c r="Q2101" i="8"/>
  <c r="P2101" i="8"/>
  <c r="O2101" i="8"/>
  <c r="N2101" i="8"/>
  <c r="M2101" i="8"/>
  <c r="L2101" i="8"/>
  <c r="A2101" i="8"/>
  <c r="V2100" i="8"/>
  <c r="S2100" i="8"/>
  <c r="R2100" i="8"/>
  <c r="Q2100" i="8"/>
  <c r="P2100" i="8"/>
  <c r="O2100" i="8"/>
  <c r="N2100" i="8"/>
  <c r="M2100" i="8"/>
  <c r="L2100" i="8"/>
  <c r="A2100" i="8"/>
  <c r="S2099" i="8"/>
  <c r="R2099" i="8"/>
  <c r="Q2099" i="8"/>
  <c r="P2099" i="8"/>
  <c r="O2099" i="8"/>
  <c r="A2099" i="8"/>
  <c r="V2098" i="8"/>
  <c r="S2098" i="8"/>
  <c r="R2098" i="8"/>
  <c r="Q2098" i="8"/>
  <c r="J2095" i="8"/>
  <c r="J2096" i="8"/>
  <c r="J2097" i="8"/>
  <c r="J2098" i="8"/>
  <c r="P2098" i="8"/>
  <c r="O2098" i="8"/>
  <c r="N2098" i="8"/>
  <c r="M2095" i="8"/>
  <c r="M2098" i="8"/>
  <c r="L2098" i="8"/>
  <c r="A2098" i="8"/>
  <c r="V2097" i="8"/>
  <c r="S2097" i="8"/>
  <c r="R2097" i="8"/>
  <c r="Q2097" i="8"/>
  <c r="P2097" i="8"/>
  <c r="O2097" i="8"/>
  <c r="N2097" i="8"/>
  <c r="M2097" i="8"/>
  <c r="L2097" i="8"/>
  <c r="A2097" i="8"/>
  <c r="S2096" i="8"/>
  <c r="R2096" i="8"/>
  <c r="Q2096" i="8"/>
  <c r="P2096" i="8"/>
  <c r="O2096" i="8"/>
  <c r="N2096" i="8"/>
  <c r="M2096" i="8"/>
  <c r="L2096" i="8"/>
  <c r="A2096" i="8"/>
  <c r="V2095" i="8"/>
  <c r="S2095" i="8"/>
  <c r="R2095" i="8"/>
  <c r="Q2095" i="8"/>
  <c r="P2095" i="8"/>
  <c r="O2095" i="8"/>
  <c r="A2095" i="8"/>
  <c r="V2094" i="8"/>
  <c r="S2094" i="8"/>
  <c r="R2094" i="8"/>
  <c r="Q2094" i="8"/>
  <c r="J2091" i="8"/>
  <c r="J2092" i="8"/>
  <c r="J2093" i="8"/>
  <c r="J2094" i="8"/>
  <c r="P2094" i="8"/>
  <c r="O2094" i="8"/>
  <c r="N2094" i="8"/>
  <c r="M2091" i="8"/>
  <c r="M2094" i="8"/>
  <c r="L2094" i="8"/>
  <c r="A2094" i="8"/>
  <c r="S2093" i="8"/>
  <c r="R2093" i="8"/>
  <c r="Q2093" i="8"/>
  <c r="P2093" i="8"/>
  <c r="O2093" i="8"/>
  <c r="N2093" i="8"/>
  <c r="M2093" i="8"/>
  <c r="L2093" i="8"/>
  <c r="A2093" i="8"/>
  <c r="V2092" i="8"/>
  <c r="S2092" i="8"/>
  <c r="R2092" i="8"/>
  <c r="Q2092" i="8"/>
  <c r="P2092" i="8"/>
  <c r="O2092" i="8"/>
  <c r="N2092" i="8"/>
  <c r="M2092" i="8"/>
  <c r="L2092" i="8"/>
  <c r="A2092" i="8"/>
  <c r="V2091" i="8"/>
  <c r="S2091" i="8"/>
  <c r="R2091" i="8"/>
  <c r="Q2091" i="8"/>
  <c r="P2091" i="8"/>
  <c r="O2091" i="8"/>
  <c r="A2091" i="8"/>
  <c r="S2090" i="8"/>
  <c r="R2090" i="8"/>
  <c r="Q2090" i="8"/>
  <c r="J2087" i="8"/>
  <c r="J2088" i="8"/>
  <c r="J2089" i="8"/>
  <c r="J2090" i="8"/>
  <c r="P2090" i="8"/>
  <c r="O2090" i="8"/>
  <c r="N2090" i="8"/>
  <c r="M2087" i="8"/>
  <c r="M2090" i="8"/>
  <c r="L2090" i="8"/>
  <c r="A2090" i="8"/>
  <c r="V2089" i="8"/>
  <c r="S2089" i="8"/>
  <c r="R2089" i="8"/>
  <c r="Q2089" i="8"/>
  <c r="P2089" i="8"/>
  <c r="O2089" i="8"/>
  <c r="N2089" i="8"/>
  <c r="M2089" i="8"/>
  <c r="L2089" i="8"/>
  <c r="A2089" i="8"/>
  <c r="V2088" i="8"/>
  <c r="S2088" i="8"/>
  <c r="R2088" i="8"/>
  <c r="Q2088" i="8"/>
  <c r="P2088" i="8"/>
  <c r="O2088" i="8"/>
  <c r="N2088" i="8"/>
  <c r="M2088" i="8"/>
  <c r="L2088" i="8"/>
  <c r="A2088" i="8"/>
  <c r="S2087" i="8"/>
  <c r="R2087" i="8"/>
  <c r="Q2087" i="8"/>
  <c r="P2087" i="8"/>
  <c r="O2087" i="8"/>
  <c r="A2087" i="8"/>
  <c r="V2086" i="8"/>
  <c r="S2086" i="8"/>
  <c r="R2086" i="8"/>
  <c r="Q2086" i="8"/>
  <c r="J2083" i="8"/>
  <c r="J2084" i="8"/>
  <c r="J2085" i="8"/>
  <c r="J2086" i="8"/>
  <c r="P2086" i="8"/>
  <c r="O2086" i="8"/>
  <c r="N2086" i="8"/>
  <c r="M2083" i="8"/>
  <c r="M2086" i="8"/>
  <c r="L2086" i="8"/>
  <c r="A2086" i="8"/>
  <c r="V2085" i="8"/>
  <c r="S2085" i="8"/>
  <c r="R2085" i="8"/>
  <c r="Q2085" i="8"/>
  <c r="P2085" i="8"/>
  <c r="O2085" i="8"/>
  <c r="N2085" i="8"/>
  <c r="M2085" i="8"/>
  <c r="L2085" i="8"/>
  <c r="A2085" i="8"/>
  <c r="S2084" i="8"/>
  <c r="R2084" i="8"/>
  <c r="Q2084" i="8"/>
  <c r="P2084" i="8"/>
  <c r="O2084" i="8"/>
  <c r="N2084" i="8"/>
  <c r="M2084" i="8"/>
  <c r="L2084" i="8"/>
  <c r="A2084" i="8"/>
  <c r="V2083" i="8"/>
  <c r="S2083" i="8"/>
  <c r="R2083" i="8"/>
  <c r="Q2083" i="8"/>
  <c r="P2083" i="8"/>
  <c r="O2083" i="8"/>
  <c r="A2083" i="8"/>
  <c r="V2082" i="8"/>
  <c r="S2082" i="8"/>
  <c r="R2082" i="8"/>
  <c r="Q2082" i="8"/>
  <c r="J2079" i="8"/>
  <c r="J2080" i="8"/>
  <c r="J2081" i="8"/>
  <c r="J2082" i="8"/>
  <c r="P2082" i="8"/>
  <c r="O2082" i="8"/>
  <c r="N2082" i="8"/>
  <c r="M2079" i="8"/>
  <c r="M2082" i="8"/>
  <c r="L2082" i="8"/>
  <c r="A2082" i="8"/>
  <c r="S2081" i="8"/>
  <c r="R2081" i="8"/>
  <c r="Q2081" i="8"/>
  <c r="P2081" i="8"/>
  <c r="O2081" i="8"/>
  <c r="N2081" i="8"/>
  <c r="M2081" i="8"/>
  <c r="L2081" i="8"/>
  <c r="A2081" i="8"/>
  <c r="V2080" i="8"/>
  <c r="S2080" i="8"/>
  <c r="R2080" i="8"/>
  <c r="Q2080" i="8"/>
  <c r="P2080" i="8"/>
  <c r="O2080" i="8"/>
  <c r="N2080" i="8"/>
  <c r="M2080" i="8"/>
  <c r="L2080" i="8"/>
  <c r="A2080" i="8"/>
  <c r="V2079" i="8"/>
  <c r="S2079" i="8"/>
  <c r="R2079" i="8"/>
  <c r="Q2079" i="8"/>
  <c r="P2079" i="8"/>
  <c r="O2079" i="8"/>
  <c r="A2079" i="8"/>
  <c r="S2078" i="8"/>
  <c r="R2078" i="8"/>
  <c r="Q2078" i="8"/>
  <c r="J2075" i="8"/>
  <c r="J2076" i="8"/>
  <c r="J2077" i="8"/>
  <c r="J2078" i="8"/>
  <c r="P2078" i="8"/>
  <c r="O2078" i="8"/>
  <c r="N2078" i="8"/>
  <c r="M2075" i="8"/>
  <c r="M2078" i="8"/>
  <c r="L2078" i="8"/>
  <c r="A2078" i="8"/>
  <c r="V2077" i="8"/>
  <c r="S2077" i="8"/>
  <c r="R2077" i="8"/>
  <c r="Q2077" i="8"/>
  <c r="P2077" i="8"/>
  <c r="O2077" i="8"/>
  <c r="N2077" i="8"/>
  <c r="M2077" i="8"/>
  <c r="L2077" i="8"/>
  <c r="A2077" i="8"/>
  <c r="V2076" i="8"/>
  <c r="S2076" i="8"/>
  <c r="R2076" i="8"/>
  <c r="Q2076" i="8"/>
  <c r="P2076" i="8"/>
  <c r="O2076" i="8"/>
  <c r="N2076" i="8"/>
  <c r="M2076" i="8"/>
  <c r="L2076" i="8"/>
  <c r="A2076" i="8"/>
  <c r="S2075" i="8"/>
  <c r="R2075" i="8"/>
  <c r="Q2075" i="8"/>
  <c r="P2075" i="8"/>
  <c r="O2075" i="8"/>
  <c r="A2075" i="8"/>
  <c r="V2047" i="8"/>
  <c r="V2050" i="8"/>
  <c r="V2053" i="8"/>
  <c r="V2056" i="8"/>
  <c r="V2059" i="8"/>
  <c r="V2062" i="8"/>
  <c r="V2065" i="8"/>
  <c r="V2068" i="8"/>
  <c r="V2071" i="8"/>
  <c r="V2074" i="8"/>
  <c r="K76" i="7"/>
  <c r="S2074" i="8"/>
  <c r="R2074" i="8"/>
  <c r="Q2074" i="8"/>
  <c r="J2071" i="8"/>
  <c r="J2072" i="8"/>
  <c r="J2073" i="8"/>
  <c r="J2074" i="8"/>
  <c r="P2074" i="8"/>
  <c r="O2074" i="8"/>
  <c r="N2074" i="8"/>
  <c r="M2071" i="8"/>
  <c r="M2074" i="8"/>
  <c r="L2074" i="8"/>
  <c r="A2074" i="8"/>
  <c r="V2073" i="8"/>
  <c r="S2073" i="8"/>
  <c r="R2073" i="8"/>
  <c r="Q2073" i="8"/>
  <c r="P2073" i="8"/>
  <c r="O2073" i="8"/>
  <c r="N2073" i="8"/>
  <c r="M2073" i="8"/>
  <c r="L2073" i="8"/>
  <c r="A2073" i="8"/>
  <c r="V2072" i="8"/>
  <c r="S2072" i="8"/>
  <c r="R2072" i="8"/>
  <c r="Q2072" i="8"/>
  <c r="P2072" i="8"/>
  <c r="O2072" i="8"/>
  <c r="N2072" i="8"/>
  <c r="M2072" i="8"/>
  <c r="L2072" i="8"/>
  <c r="A2072" i="8"/>
  <c r="S2071" i="8"/>
  <c r="R2071" i="8"/>
  <c r="Q2071" i="8"/>
  <c r="P2071" i="8"/>
  <c r="O2071" i="8"/>
  <c r="A2071" i="8"/>
  <c r="V2070" i="8"/>
  <c r="S2070" i="8"/>
  <c r="R2070" i="8"/>
  <c r="Q2070" i="8"/>
  <c r="J2067" i="8"/>
  <c r="J2068" i="8"/>
  <c r="J2069" i="8"/>
  <c r="J2070" i="8"/>
  <c r="P2070" i="8"/>
  <c r="O2070" i="8"/>
  <c r="N2070" i="8"/>
  <c r="M2067" i="8"/>
  <c r="M2070" i="8"/>
  <c r="L2070" i="8"/>
  <c r="A2070" i="8"/>
  <c r="V2069" i="8"/>
  <c r="S2069" i="8"/>
  <c r="R2069" i="8"/>
  <c r="Q2069" i="8"/>
  <c r="P2069" i="8"/>
  <c r="O2069" i="8"/>
  <c r="N2069" i="8"/>
  <c r="M2069" i="8"/>
  <c r="L2069" i="8"/>
  <c r="A2069" i="8"/>
  <c r="S2068" i="8"/>
  <c r="R2068" i="8"/>
  <c r="Q2068" i="8"/>
  <c r="P2068" i="8"/>
  <c r="O2068" i="8"/>
  <c r="N2068" i="8"/>
  <c r="M2068" i="8"/>
  <c r="L2068" i="8"/>
  <c r="A2068" i="8"/>
  <c r="V2067" i="8"/>
  <c r="S2067" i="8"/>
  <c r="R2067" i="8"/>
  <c r="Q2067" i="8"/>
  <c r="P2067" i="8"/>
  <c r="O2067" i="8"/>
  <c r="A2067" i="8"/>
  <c r="V2066" i="8"/>
  <c r="S2066" i="8"/>
  <c r="R2066" i="8"/>
  <c r="Q2066" i="8"/>
  <c r="J2063" i="8"/>
  <c r="J2064" i="8"/>
  <c r="J2065" i="8"/>
  <c r="J2066" i="8"/>
  <c r="P2066" i="8"/>
  <c r="O2066" i="8"/>
  <c r="N2066" i="8"/>
  <c r="M2063" i="8"/>
  <c r="M2066" i="8"/>
  <c r="L2066" i="8"/>
  <c r="A2066" i="8"/>
  <c r="S2065" i="8"/>
  <c r="R2065" i="8"/>
  <c r="Q2065" i="8"/>
  <c r="P2065" i="8"/>
  <c r="O2065" i="8"/>
  <c r="N2065" i="8"/>
  <c r="M2065" i="8"/>
  <c r="L2065" i="8"/>
  <c r="A2065" i="8"/>
  <c r="V2064" i="8"/>
  <c r="S2064" i="8"/>
  <c r="R2064" i="8"/>
  <c r="Q2064" i="8"/>
  <c r="P2064" i="8"/>
  <c r="O2064" i="8"/>
  <c r="N2064" i="8"/>
  <c r="M2064" i="8"/>
  <c r="L2064" i="8"/>
  <c r="A2064" i="8"/>
  <c r="V2063" i="8"/>
  <c r="S2063" i="8"/>
  <c r="R2063" i="8"/>
  <c r="Q2063" i="8"/>
  <c r="P2063" i="8"/>
  <c r="O2063" i="8"/>
  <c r="A2063" i="8"/>
  <c r="S2062" i="8"/>
  <c r="R2062" i="8"/>
  <c r="Q2062" i="8"/>
  <c r="J2059" i="8"/>
  <c r="J2060" i="8"/>
  <c r="J2061" i="8"/>
  <c r="J2062" i="8"/>
  <c r="P2062" i="8"/>
  <c r="O2062" i="8"/>
  <c r="N2062" i="8"/>
  <c r="M2059" i="8"/>
  <c r="M2062" i="8"/>
  <c r="L2062" i="8"/>
  <c r="A2062" i="8"/>
  <c r="V2061" i="8"/>
  <c r="S2061" i="8"/>
  <c r="R2061" i="8"/>
  <c r="Q2061" i="8"/>
  <c r="P2061" i="8"/>
  <c r="O2061" i="8"/>
  <c r="N2061" i="8"/>
  <c r="M2061" i="8"/>
  <c r="L2061" i="8"/>
  <c r="A2061" i="8"/>
  <c r="V2060" i="8"/>
  <c r="S2060" i="8"/>
  <c r="R2060" i="8"/>
  <c r="Q2060" i="8"/>
  <c r="P2060" i="8"/>
  <c r="O2060" i="8"/>
  <c r="N2060" i="8"/>
  <c r="M2060" i="8"/>
  <c r="L2060" i="8"/>
  <c r="A2060" i="8"/>
  <c r="S2059" i="8"/>
  <c r="R2059" i="8"/>
  <c r="Q2059" i="8"/>
  <c r="P2059" i="8"/>
  <c r="O2059" i="8"/>
  <c r="A2059" i="8"/>
  <c r="V2058" i="8"/>
  <c r="S2058" i="8"/>
  <c r="R2058" i="8"/>
  <c r="Q2058" i="8"/>
  <c r="J2055" i="8"/>
  <c r="J2056" i="8"/>
  <c r="J2057" i="8"/>
  <c r="J2058" i="8"/>
  <c r="P2058" i="8"/>
  <c r="O2058" i="8"/>
  <c r="N2058" i="8"/>
  <c r="M2055" i="8"/>
  <c r="M2058" i="8"/>
  <c r="L2058" i="8"/>
  <c r="A2058" i="8"/>
  <c r="V2057" i="8"/>
  <c r="S2057" i="8"/>
  <c r="R2057" i="8"/>
  <c r="Q2057" i="8"/>
  <c r="P2057" i="8"/>
  <c r="O2057" i="8"/>
  <c r="N2057" i="8"/>
  <c r="M2057" i="8"/>
  <c r="L2057" i="8"/>
  <c r="A2057" i="8"/>
  <c r="S2056" i="8"/>
  <c r="R2056" i="8"/>
  <c r="Q2056" i="8"/>
  <c r="P2056" i="8"/>
  <c r="O2056" i="8"/>
  <c r="N2056" i="8"/>
  <c r="M2056" i="8"/>
  <c r="L2056" i="8"/>
  <c r="A2056" i="8"/>
  <c r="V2055" i="8"/>
  <c r="S2055" i="8"/>
  <c r="R2055" i="8"/>
  <c r="Q2055" i="8"/>
  <c r="P2055" i="8"/>
  <c r="O2055" i="8"/>
  <c r="A2055" i="8"/>
  <c r="V2054" i="8"/>
  <c r="S2054" i="8"/>
  <c r="R2054" i="8"/>
  <c r="Q2054" i="8"/>
  <c r="J2051" i="8"/>
  <c r="J2052" i="8"/>
  <c r="J2053" i="8"/>
  <c r="J2054" i="8"/>
  <c r="P2054" i="8"/>
  <c r="O2054" i="8"/>
  <c r="N2054" i="8"/>
  <c r="M2051" i="8"/>
  <c r="M2054" i="8"/>
  <c r="L2054" i="8"/>
  <c r="A2054" i="8"/>
  <c r="S2053" i="8"/>
  <c r="R2053" i="8"/>
  <c r="Q2053" i="8"/>
  <c r="P2053" i="8"/>
  <c r="O2053" i="8"/>
  <c r="N2053" i="8"/>
  <c r="M2053" i="8"/>
  <c r="L2053" i="8"/>
  <c r="A2053" i="8"/>
  <c r="V2052" i="8"/>
  <c r="S2052" i="8"/>
  <c r="R2052" i="8"/>
  <c r="Q2052" i="8"/>
  <c r="P2052" i="8"/>
  <c r="O2052" i="8"/>
  <c r="N2052" i="8"/>
  <c r="M2052" i="8"/>
  <c r="L2052" i="8"/>
  <c r="A2052" i="8"/>
  <c r="V2051" i="8"/>
  <c r="S2051" i="8"/>
  <c r="R2051" i="8"/>
  <c r="Q2051" i="8"/>
  <c r="P2051" i="8"/>
  <c r="O2051" i="8"/>
  <c r="A2051" i="8"/>
  <c r="S2050" i="8"/>
  <c r="R2050" i="8"/>
  <c r="Q2050" i="8"/>
  <c r="J2047" i="8"/>
  <c r="J2048" i="8"/>
  <c r="J2049" i="8"/>
  <c r="J2050" i="8"/>
  <c r="P2050" i="8"/>
  <c r="O2050" i="8"/>
  <c r="N2050" i="8"/>
  <c r="M2047" i="8"/>
  <c r="M2050" i="8"/>
  <c r="L2050" i="8"/>
  <c r="A2050" i="8"/>
  <c r="V2049" i="8"/>
  <c r="S2049" i="8"/>
  <c r="R2049" i="8"/>
  <c r="Q2049" i="8"/>
  <c r="P2049" i="8"/>
  <c r="O2049" i="8"/>
  <c r="N2049" i="8"/>
  <c r="M2049" i="8"/>
  <c r="L2049" i="8"/>
  <c r="A2049" i="8"/>
  <c r="V2048" i="8"/>
  <c r="S2048" i="8"/>
  <c r="R2048" i="8"/>
  <c r="Q2048" i="8"/>
  <c r="P2048" i="8"/>
  <c r="O2048" i="8"/>
  <c r="N2048" i="8"/>
  <c r="M2048" i="8"/>
  <c r="L2048" i="8"/>
  <c r="A2048" i="8"/>
  <c r="S2047" i="8"/>
  <c r="R2047" i="8"/>
  <c r="Q2047" i="8"/>
  <c r="P2047" i="8"/>
  <c r="O2047" i="8"/>
  <c r="A2047" i="8"/>
  <c r="V2019" i="8"/>
  <c r="V2022" i="8"/>
  <c r="V2025" i="8"/>
  <c r="V2028" i="8"/>
  <c r="V2031" i="8"/>
  <c r="V2034" i="8"/>
  <c r="V2037" i="8"/>
  <c r="V2040" i="8"/>
  <c r="V2043" i="8"/>
  <c r="V2046" i="8"/>
  <c r="K75" i="7"/>
  <c r="S2046" i="8"/>
  <c r="R2046" i="8"/>
  <c r="Q2046" i="8"/>
  <c r="J2043" i="8"/>
  <c r="J2044" i="8"/>
  <c r="J2045" i="8"/>
  <c r="J2046" i="8"/>
  <c r="P2046" i="8"/>
  <c r="O2046" i="8"/>
  <c r="N2046" i="8"/>
  <c r="M2043" i="8"/>
  <c r="M2046" i="8"/>
  <c r="L2046" i="8"/>
  <c r="A2046" i="8"/>
  <c r="V2045" i="8"/>
  <c r="S2045" i="8"/>
  <c r="R2045" i="8"/>
  <c r="Q2045" i="8"/>
  <c r="P2045" i="8"/>
  <c r="O2045" i="8"/>
  <c r="N2045" i="8"/>
  <c r="M2045" i="8"/>
  <c r="L2045" i="8"/>
  <c r="A2045" i="8"/>
  <c r="V2044" i="8"/>
  <c r="S2044" i="8"/>
  <c r="R2044" i="8"/>
  <c r="Q2044" i="8"/>
  <c r="P2044" i="8"/>
  <c r="O2044" i="8"/>
  <c r="N2044" i="8"/>
  <c r="M2044" i="8"/>
  <c r="L2044" i="8"/>
  <c r="A2044" i="8"/>
  <c r="S2043" i="8"/>
  <c r="R2043" i="8"/>
  <c r="Q2043" i="8"/>
  <c r="P2043" i="8"/>
  <c r="O2043" i="8"/>
  <c r="A2043" i="8"/>
  <c r="V2042" i="8"/>
  <c r="S2042" i="8"/>
  <c r="R2042" i="8"/>
  <c r="Q2042" i="8"/>
  <c r="J2039" i="8"/>
  <c r="J2040" i="8"/>
  <c r="J2041" i="8"/>
  <c r="J2042" i="8"/>
  <c r="P2042" i="8"/>
  <c r="O2042" i="8"/>
  <c r="N2042" i="8"/>
  <c r="M2039" i="8"/>
  <c r="M2042" i="8"/>
  <c r="L2042" i="8"/>
  <c r="A2042" i="8"/>
  <c r="V2041" i="8"/>
  <c r="S2041" i="8"/>
  <c r="R2041" i="8"/>
  <c r="Q2041" i="8"/>
  <c r="P2041" i="8"/>
  <c r="O2041" i="8"/>
  <c r="N2041" i="8"/>
  <c r="M2041" i="8"/>
  <c r="L2041" i="8"/>
  <c r="A2041" i="8"/>
  <c r="S2040" i="8"/>
  <c r="R2040" i="8"/>
  <c r="Q2040" i="8"/>
  <c r="P2040" i="8"/>
  <c r="O2040" i="8"/>
  <c r="N2040" i="8"/>
  <c r="M2040" i="8"/>
  <c r="L2040" i="8"/>
  <c r="A2040" i="8"/>
  <c r="V2039" i="8"/>
  <c r="S2039" i="8"/>
  <c r="R2039" i="8"/>
  <c r="Q2039" i="8"/>
  <c r="P2039" i="8"/>
  <c r="O2039" i="8"/>
  <c r="A2039" i="8"/>
  <c r="V2038" i="8"/>
  <c r="S2038" i="8"/>
  <c r="R2038" i="8"/>
  <c r="Q2038" i="8"/>
  <c r="J2035" i="8"/>
  <c r="J2036" i="8"/>
  <c r="J2037" i="8"/>
  <c r="J2038" i="8"/>
  <c r="P2038" i="8"/>
  <c r="O2038" i="8"/>
  <c r="N2038" i="8"/>
  <c r="M2035" i="8"/>
  <c r="M2038" i="8"/>
  <c r="L2038" i="8"/>
  <c r="A2038" i="8"/>
  <c r="S2037" i="8"/>
  <c r="R2037" i="8"/>
  <c r="Q2037" i="8"/>
  <c r="P2037" i="8"/>
  <c r="O2037" i="8"/>
  <c r="N2037" i="8"/>
  <c r="M2037" i="8"/>
  <c r="L2037" i="8"/>
  <c r="A2037" i="8"/>
  <c r="V2036" i="8"/>
  <c r="S2036" i="8"/>
  <c r="R2036" i="8"/>
  <c r="Q2036" i="8"/>
  <c r="P2036" i="8"/>
  <c r="O2036" i="8"/>
  <c r="N2036" i="8"/>
  <c r="M2036" i="8"/>
  <c r="L2036" i="8"/>
  <c r="A2036" i="8"/>
  <c r="V2035" i="8"/>
  <c r="S2035" i="8"/>
  <c r="R2035" i="8"/>
  <c r="Q2035" i="8"/>
  <c r="P2035" i="8"/>
  <c r="O2035" i="8"/>
  <c r="A2035" i="8"/>
  <c r="S2034" i="8"/>
  <c r="R2034" i="8"/>
  <c r="Q2034" i="8"/>
  <c r="J2031" i="8"/>
  <c r="J2032" i="8"/>
  <c r="J2033" i="8"/>
  <c r="J2034" i="8"/>
  <c r="P2034" i="8"/>
  <c r="O2034" i="8"/>
  <c r="N2034" i="8"/>
  <c r="M2031" i="8"/>
  <c r="M2034" i="8"/>
  <c r="L2034" i="8"/>
  <c r="A2034" i="8"/>
  <c r="V2033" i="8"/>
  <c r="S2033" i="8"/>
  <c r="R2033" i="8"/>
  <c r="Q2033" i="8"/>
  <c r="P2033" i="8"/>
  <c r="O2033" i="8"/>
  <c r="N2033" i="8"/>
  <c r="M2033" i="8"/>
  <c r="L2033" i="8"/>
  <c r="A2033" i="8"/>
  <c r="V2032" i="8"/>
  <c r="S2032" i="8"/>
  <c r="R2032" i="8"/>
  <c r="Q2032" i="8"/>
  <c r="P2032" i="8"/>
  <c r="O2032" i="8"/>
  <c r="N2032" i="8"/>
  <c r="M2032" i="8"/>
  <c r="L2032" i="8"/>
  <c r="A2032" i="8"/>
  <c r="S2031" i="8"/>
  <c r="R2031" i="8"/>
  <c r="Q2031" i="8"/>
  <c r="P2031" i="8"/>
  <c r="O2031" i="8"/>
  <c r="A2031" i="8"/>
  <c r="V2030" i="8"/>
  <c r="S2030" i="8"/>
  <c r="R2030" i="8"/>
  <c r="Q2030" i="8"/>
  <c r="J2027" i="8"/>
  <c r="J2028" i="8"/>
  <c r="J2029" i="8"/>
  <c r="J2030" i="8"/>
  <c r="P2030" i="8"/>
  <c r="O2030" i="8"/>
  <c r="N2030" i="8"/>
  <c r="M2027" i="8"/>
  <c r="M2030" i="8"/>
  <c r="L2030" i="8"/>
  <c r="A2030" i="8"/>
  <c r="V2029" i="8"/>
  <c r="S2029" i="8"/>
  <c r="R2029" i="8"/>
  <c r="Q2029" i="8"/>
  <c r="P2029" i="8"/>
  <c r="O2029" i="8"/>
  <c r="N2029" i="8"/>
  <c r="M2029" i="8"/>
  <c r="L2029" i="8"/>
  <c r="A2029" i="8"/>
  <c r="S2028" i="8"/>
  <c r="R2028" i="8"/>
  <c r="Q2028" i="8"/>
  <c r="P2028" i="8"/>
  <c r="O2028" i="8"/>
  <c r="N2028" i="8"/>
  <c r="M2028" i="8"/>
  <c r="L2028" i="8"/>
  <c r="A2028" i="8"/>
  <c r="V2027" i="8"/>
  <c r="S2027" i="8"/>
  <c r="R2027" i="8"/>
  <c r="Q2027" i="8"/>
  <c r="P2027" i="8"/>
  <c r="O2027" i="8"/>
  <c r="A2027" i="8"/>
  <c r="V2026" i="8"/>
  <c r="S2026" i="8"/>
  <c r="R2026" i="8"/>
  <c r="Q2026" i="8"/>
  <c r="J2023" i="8"/>
  <c r="J2024" i="8"/>
  <c r="J2025" i="8"/>
  <c r="J2026" i="8"/>
  <c r="P2026" i="8"/>
  <c r="O2026" i="8"/>
  <c r="N2026" i="8"/>
  <c r="M2023" i="8"/>
  <c r="M2026" i="8"/>
  <c r="L2026" i="8"/>
  <c r="A2026" i="8"/>
  <c r="S2025" i="8"/>
  <c r="R2025" i="8"/>
  <c r="Q2025" i="8"/>
  <c r="P2025" i="8"/>
  <c r="O2025" i="8"/>
  <c r="N2025" i="8"/>
  <c r="M2025" i="8"/>
  <c r="L2025" i="8"/>
  <c r="A2025" i="8"/>
  <c r="V2024" i="8"/>
  <c r="S2024" i="8"/>
  <c r="R2024" i="8"/>
  <c r="Q2024" i="8"/>
  <c r="P2024" i="8"/>
  <c r="O2024" i="8"/>
  <c r="N2024" i="8"/>
  <c r="M2024" i="8"/>
  <c r="L2024" i="8"/>
  <c r="A2024" i="8"/>
  <c r="V2023" i="8"/>
  <c r="S2023" i="8"/>
  <c r="R2023" i="8"/>
  <c r="Q2023" i="8"/>
  <c r="P2023" i="8"/>
  <c r="O2023" i="8"/>
  <c r="A2023" i="8"/>
  <c r="S2022" i="8"/>
  <c r="R2022" i="8"/>
  <c r="Q2022" i="8"/>
  <c r="J2019" i="8"/>
  <c r="J2020" i="8"/>
  <c r="J2021" i="8"/>
  <c r="J2022" i="8"/>
  <c r="P2022" i="8"/>
  <c r="O2022" i="8"/>
  <c r="N2022" i="8"/>
  <c r="M2019" i="8"/>
  <c r="M2022" i="8"/>
  <c r="L2022" i="8"/>
  <c r="A2022" i="8"/>
  <c r="V2021" i="8"/>
  <c r="S2021" i="8"/>
  <c r="R2021" i="8"/>
  <c r="Q2021" i="8"/>
  <c r="P2021" i="8"/>
  <c r="O2021" i="8"/>
  <c r="N2021" i="8"/>
  <c r="M2021" i="8"/>
  <c r="L2021" i="8"/>
  <c r="A2021" i="8"/>
  <c r="V2020" i="8"/>
  <c r="S2020" i="8"/>
  <c r="R2020" i="8"/>
  <c r="Q2020" i="8"/>
  <c r="P2020" i="8"/>
  <c r="O2020" i="8"/>
  <c r="N2020" i="8"/>
  <c r="M2020" i="8"/>
  <c r="L2020" i="8"/>
  <c r="A2020" i="8"/>
  <c r="S2019" i="8"/>
  <c r="R2019" i="8"/>
  <c r="Q2019" i="8"/>
  <c r="P2019" i="8"/>
  <c r="O2019" i="8"/>
  <c r="A2019" i="8"/>
  <c r="V1991" i="8"/>
  <c r="V1994" i="8"/>
  <c r="V1997" i="8"/>
  <c r="V2000" i="8"/>
  <c r="V2003" i="8"/>
  <c r="V2006" i="8"/>
  <c r="V2009" i="8"/>
  <c r="V2012" i="8"/>
  <c r="V2015" i="8"/>
  <c r="V2018" i="8"/>
  <c r="K74" i="7"/>
  <c r="S2018" i="8"/>
  <c r="R2018" i="8"/>
  <c r="Q2018" i="8"/>
  <c r="J2015" i="8"/>
  <c r="J2016" i="8"/>
  <c r="J2017" i="8"/>
  <c r="J2018" i="8"/>
  <c r="P2018" i="8"/>
  <c r="O2018" i="8"/>
  <c r="N2018" i="8"/>
  <c r="M2015" i="8"/>
  <c r="M2018" i="8"/>
  <c r="L2018" i="8"/>
  <c r="A2018" i="8"/>
  <c r="V2017" i="8"/>
  <c r="S2017" i="8"/>
  <c r="R2017" i="8"/>
  <c r="Q2017" i="8"/>
  <c r="P2017" i="8"/>
  <c r="O2017" i="8"/>
  <c r="N2017" i="8"/>
  <c r="M2017" i="8"/>
  <c r="L2017" i="8"/>
  <c r="A2017" i="8"/>
  <c r="V2016" i="8"/>
  <c r="S2016" i="8"/>
  <c r="R2016" i="8"/>
  <c r="Q2016" i="8"/>
  <c r="P2016" i="8"/>
  <c r="O2016" i="8"/>
  <c r="N2016" i="8"/>
  <c r="M2016" i="8"/>
  <c r="L2016" i="8"/>
  <c r="A2016" i="8"/>
  <c r="S2015" i="8"/>
  <c r="R2015" i="8"/>
  <c r="Q2015" i="8"/>
  <c r="P2015" i="8"/>
  <c r="O2015" i="8"/>
  <c r="A2015" i="8"/>
  <c r="V2014" i="8"/>
  <c r="S2014" i="8"/>
  <c r="R2014" i="8"/>
  <c r="Q2014" i="8"/>
  <c r="J2011" i="8"/>
  <c r="J2012" i="8"/>
  <c r="J2013" i="8"/>
  <c r="J2014" i="8"/>
  <c r="P2014" i="8"/>
  <c r="O2014" i="8"/>
  <c r="N2014" i="8"/>
  <c r="M2011" i="8"/>
  <c r="M2014" i="8"/>
  <c r="L2014" i="8"/>
  <c r="A2014" i="8"/>
  <c r="V2013" i="8"/>
  <c r="S2013" i="8"/>
  <c r="R2013" i="8"/>
  <c r="Q2013" i="8"/>
  <c r="P2013" i="8"/>
  <c r="O2013" i="8"/>
  <c r="N2013" i="8"/>
  <c r="M2013" i="8"/>
  <c r="L2013" i="8"/>
  <c r="A2013" i="8"/>
  <c r="S2012" i="8"/>
  <c r="R2012" i="8"/>
  <c r="Q2012" i="8"/>
  <c r="P2012" i="8"/>
  <c r="O2012" i="8"/>
  <c r="N2012" i="8"/>
  <c r="M2012" i="8"/>
  <c r="L2012" i="8"/>
  <c r="A2012" i="8"/>
  <c r="V2011" i="8"/>
  <c r="S2011" i="8"/>
  <c r="R2011" i="8"/>
  <c r="Q2011" i="8"/>
  <c r="P2011" i="8"/>
  <c r="O2011" i="8"/>
  <c r="A2011" i="8"/>
  <c r="V2010" i="8"/>
  <c r="S2010" i="8"/>
  <c r="R2010" i="8"/>
  <c r="Q2010" i="8"/>
  <c r="J2007" i="8"/>
  <c r="J2008" i="8"/>
  <c r="J2009" i="8"/>
  <c r="J2010" i="8"/>
  <c r="P2010" i="8"/>
  <c r="O2010" i="8"/>
  <c r="N2010" i="8"/>
  <c r="M2007" i="8"/>
  <c r="M2010" i="8"/>
  <c r="L2010" i="8"/>
  <c r="A2010" i="8"/>
  <c r="S2009" i="8"/>
  <c r="R2009" i="8"/>
  <c r="Q2009" i="8"/>
  <c r="P2009" i="8"/>
  <c r="O2009" i="8"/>
  <c r="N2009" i="8"/>
  <c r="M2009" i="8"/>
  <c r="L2009" i="8"/>
  <c r="A2009" i="8"/>
  <c r="V2008" i="8"/>
  <c r="S2008" i="8"/>
  <c r="R2008" i="8"/>
  <c r="Q2008" i="8"/>
  <c r="P2008" i="8"/>
  <c r="O2008" i="8"/>
  <c r="N2008" i="8"/>
  <c r="M2008" i="8"/>
  <c r="L2008" i="8"/>
  <c r="A2008" i="8"/>
  <c r="V2007" i="8"/>
  <c r="S2007" i="8"/>
  <c r="R2007" i="8"/>
  <c r="Q2007" i="8"/>
  <c r="P2007" i="8"/>
  <c r="O2007" i="8"/>
  <c r="A2007" i="8"/>
  <c r="S2006" i="8"/>
  <c r="R2006" i="8"/>
  <c r="Q2006" i="8"/>
  <c r="J2003" i="8"/>
  <c r="J2004" i="8"/>
  <c r="J2005" i="8"/>
  <c r="J2006" i="8"/>
  <c r="P2006" i="8"/>
  <c r="O2006" i="8"/>
  <c r="N2006" i="8"/>
  <c r="M2003" i="8"/>
  <c r="M2006" i="8"/>
  <c r="L2006" i="8"/>
  <c r="A2006" i="8"/>
  <c r="V2005" i="8"/>
  <c r="S2005" i="8"/>
  <c r="R2005" i="8"/>
  <c r="Q2005" i="8"/>
  <c r="P2005" i="8"/>
  <c r="O2005" i="8"/>
  <c r="N2005" i="8"/>
  <c r="M2005" i="8"/>
  <c r="L2005" i="8"/>
  <c r="A2005" i="8"/>
  <c r="V2004" i="8"/>
  <c r="S2004" i="8"/>
  <c r="R2004" i="8"/>
  <c r="Q2004" i="8"/>
  <c r="P2004" i="8"/>
  <c r="O2004" i="8"/>
  <c r="N2004" i="8"/>
  <c r="M2004" i="8"/>
  <c r="L2004" i="8"/>
  <c r="A2004" i="8"/>
  <c r="S2003" i="8"/>
  <c r="R2003" i="8"/>
  <c r="Q2003" i="8"/>
  <c r="P2003" i="8"/>
  <c r="O2003" i="8"/>
  <c r="A2003" i="8"/>
  <c r="V2002" i="8"/>
  <c r="S2002" i="8"/>
  <c r="R2002" i="8"/>
  <c r="Q2002" i="8"/>
  <c r="J1999" i="8"/>
  <c r="J2000" i="8"/>
  <c r="J2001" i="8"/>
  <c r="J2002" i="8"/>
  <c r="P2002" i="8"/>
  <c r="O2002" i="8"/>
  <c r="N2002" i="8"/>
  <c r="M1999" i="8"/>
  <c r="M2002" i="8"/>
  <c r="L2002" i="8"/>
  <c r="A2002" i="8"/>
  <c r="V2001" i="8"/>
  <c r="S2001" i="8"/>
  <c r="R2001" i="8"/>
  <c r="Q2001" i="8"/>
  <c r="P2001" i="8"/>
  <c r="O2001" i="8"/>
  <c r="N2001" i="8"/>
  <c r="M2001" i="8"/>
  <c r="L2001" i="8"/>
  <c r="A2001" i="8"/>
  <c r="S2000" i="8"/>
  <c r="R2000" i="8"/>
  <c r="Q2000" i="8"/>
  <c r="P2000" i="8"/>
  <c r="O2000" i="8"/>
  <c r="N2000" i="8"/>
  <c r="M2000" i="8"/>
  <c r="L2000" i="8"/>
  <c r="A2000" i="8"/>
  <c r="V1999" i="8"/>
  <c r="S1999" i="8"/>
  <c r="R1999" i="8"/>
  <c r="Q1999" i="8"/>
  <c r="P1999" i="8"/>
  <c r="O1999" i="8"/>
  <c r="A1999" i="8"/>
  <c r="V1998" i="8"/>
  <c r="S1998" i="8"/>
  <c r="R1998" i="8"/>
  <c r="Q1998" i="8"/>
  <c r="J1995" i="8"/>
  <c r="J1996" i="8"/>
  <c r="J1997" i="8"/>
  <c r="J1998" i="8"/>
  <c r="P1998" i="8"/>
  <c r="O1998" i="8"/>
  <c r="N1998" i="8"/>
  <c r="M1995" i="8"/>
  <c r="M1998" i="8"/>
  <c r="L1998" i="8"/>
  <c r="A1998" i="8"/>
  <c r="S1997" i="8"/>
  <c r="R1997" i="8"/>
  <c r="Q1997" i="8"/>
  <c r="P1997" i="8"/>
  <c r="O1997" i="8"/>
  <c r="N1997" i="8"/>
  <c r="M1997" i="8"/>
  <c r="L1997" i="8"/>
  <c r="A1997" i="8"/>
  <c r="V1996" i="8"/>
  <c r="S1996" i="8"/>
  <c r="R1996" i="8"/>
  <c r="Q1996" i="8"/>
  <c r="P1996" i="8"/>
  <c r="O1996" i="8"/>
  <c r="N1996" i="8"/>
  <c r="M1996" i="8"/>
  <c r="L1996" i="8"/>
  <c r="A1996" i="8"/>
  <c r="V1995" i="8"/>
  <c r="S1995" i="8"/>
  <c r="R1995" i="8"/>
  <c r="Q1995" i="8"/>
  <c r="P1995" i="8"/>
  <c r="O1995" i="8"/>
  <c r="A1995" i="8"/>
  <c r="S1994" i="8"/>
  <c r="R1994" i="8"/>
  <c r="Q1994" i="8"/>
  <c r="J1991" i="8"/>
  <c r="J1992" i="8"/>
  <c r="J1993" i="8"/>
  <c r="J1994" i="8"/>
  <c r="P1994" i="8"/>
  <c r="O1994" i="8"/>
  <c r="N1994" i="8"/>
  <c r="M1991" i="8"/>
  <c r="M1994" i="8"/>
  <c r="L1994" i="8"/>
  <c r="A1994" i="8"/>
  <c r="V1993" i="8"/>
  <c r="S1993" i="8"/>
  <c r="R1993" i="8"/>
  <c r="Q1993" i="8"/>
  <c r="P1993" i="8"/>
  <c r="O1993" i="8"/>
  <c r="N1993" i="8"/>
  <c r="M1993" i="8"/>
  <c r="L1993" i="8"/>
  <c r="A1993" i="8"/>
  <c r="V1992" i="8"/>
  <c r="S1992" i="8"/>
  <c r="R1992" i="8"/>
  <c r="Q1992" i="8"/>
  <c r="P1992" i="8"/>
  <c r="O1992" i="8"/>
  <c r="N1992" i="8"/>
  <c r="M1992" i="8"/>
  <c r="L1992" i="8"/>
  <c r="A1992" i="8"/>
  <c r="S1991" i="8"/>
  <c r="R1991" i="8"/>
  <c r="Q1991" i="8"/>
  <c r="P1991" i="8"/>
  <c r="O1991" i="8"/>
  <c r="A1991" i="8"/>
  <c r="V1963" i="8"/>
  <c r="V1966" i="8"/>
  <c r="V1969" i="8"/>
  <c r="V1972" i="8"/>
  <c r="V1975" i="8"/>
  <c r="V1978" i="8"/>
  <c r="V1981" i="8"/>
  <c r="V1984" i="8"/>
  <c r="V1987" i="8"/>
  <c r="V1990" i="8"/>
  <c r="K73" i="7"/>
  <c r="S1990" i="8"/>
  <c r="R1990" i="8"/>
  <c r="Q1990" i="8"/>
  <c r="J1987" i="8"/>
  <c r="J1988" i="8"/>
  <c r="J1989" i="8"/>
  <c r="J1990" i="8"/>
  <c r="P1990" i="8"/>
  <c r="O1990" i="8"/>
  <c r="N1990" i="8"/>
  <c r="M1987" i="8"/>
  <c r="M1990" i="8"/>
  <c r="L1990" i="8"/>
  <c r="A1990" i="8"/>
  <c r="V1989" i="8"/>
  <c r="S1989" i="8"/>
  <c r="R1989" i="8"/>
  <c r="Q1989" i="8"/>
  <c r="P1989" i="8"/>
  <c r="O1989" i="8"/>
  <c r="N1989" i="8"/>
  <c r="M1989" i="8"/>
  <c r="L1989" i="8"/>
  <c r="A1989" i="8"/>
  <c r="V1988" i="8"/>
  <c r="S1988" i="8"/>
  <c r="R1988" i="8"/>
  <c r="Q1988" i="8"/>
  <c r="P1988" i="8"/>
  <c r="O1988" i="8"/>
  <c r="N1988" i="8"/>
  <c r="M1988" i="8"/>
  <c r="L1988" i="8"/>
  <c r="A1988" i="8"/>
  <c r="S1987" i="8"/>
  <c r="R1987" i="8"/>
  <c r="Q1987" i="8"/>
  <c r="P1987" i="8"/>
  <c r="O1987" i="8"/>
  <c r="A1987" i="8"/>
  <c r="V1986" i="8"/>
  <c r="S1986" i="8"/>
  <c r="R1986" i="8"/>
  <c r="Q1986" i="8"/>
  <c r="J1983" i="8"/>
  <c r="J1984" i="8"/>
  <c r="J1985" i="8"/>
  <c r="J1986" i="8"/>
  <c r="P1986" i="8"/>
  <c r="O1986" i="8"/>
  <c r="N1986" i="8"/>
  <c r="M1983" i="8"/>
  <c r="M1986" i="8"/>
  <c r="L1986" i="8"/>
  <c r="A1986" i="8"/>
  <c r="V1985" i="8"/>
  <c r="S1985" i="8"/>
  <c r="R1985" i="8"/>
  <c r="Q1985" i="8"/>
  <c r="P1985" i="8"/>
  <c r="O1985" i="8"/>
  <c r="N1985" i="8"/>
  <c r="M1985" i="8"/>
  <c r="L1985" i="8"/>
  <c r="A1985" i="8"/>
  <c r="S1984" i="8"/>
  <c r="R1984" i="8"/>
  <c r="Q1984" i="8"/>
  <c r="P1984" i="8"/>
  <c r="O1984" i="8"/>
  <c r="N1984" i="8"/>
  <c r="M1984" i="8"/>
  <c r="L1984" i="8"/>
  <c r="A1984" i="8"/>
  <c r="V1983" i="8"/>
  <c r="S1983" i="8"/>
  <c r="R1983" i="8"/>
  <c r="Q1983" i="8"/>
  <c r="P1983" i="8"/>
  <c r="O1983" i="8"/>
  <c r="A1983" i="8"/>
  <c r="V1982" i="8"/>
  <c r="S1982" i="8"/>
  <c r="R1982" i="8"/>
  <c r="Q1982" i="8"/>
  <c r="J1979" i="8"/>
  <c r="J1980" i="8"/>
  <c r="J1981" i="8"/>
  <c r="J1982" i="8"/>
  <c r="P1982" i="8"/>
  <c r="O1982" i="8"/>
  <c r="N1982" i="8"/>
  <c r="M1979" i="8"/>
  <c r="M1982" i="8"/>
  <c r="L1982" i="8"/>
  <c r="A1982" i="8"/>
  <c r="S1981" i="8"/>
  <c r="R1981" i="8"/>
  <c r="Q1981" i="8"/>
  <c r="P1981" i="8"/>
  <c r="O1981" i="8"/>
  <c r="N1981" i="8"/>
  <c r="M1981" i="8"/>
  <c r="L1981" i="8"/>
  <c r="A1981" i="8"/>
  <c r="V1980" i="8"/>
  <c r="S1980" i="8"/>
  <c r="R1980" i="8"/>
  <c r="Q1980" i="8"/>
  <c r="P1980" i="8"/>
  <c r="O1980" i="8"/>
  <c r="N1980" i="8"/>
  <c r="M1980" i="8"/>
  <c r="L1980" i="8"/>
  <c r="A1980" i="8"/>
  <c r="V1979" i="8"/>
  <c r="S1979" i="8"/>
  <c r="R1979" i="8"/>
  <c r="Q1979" i="8"/>
  <c r="P1979" i="8"/>
  <c r="O1979" i="8"/>
  <c r="A1979" i="8"/>
  <c r="S1978" i="8"/>
  <c r="R1978" i="8"/>
  <c r="Q1978" i="8"/>
  <c r="J1975" i="8"/>
  <c r="J1976" i="8"/>
  <c r="J1977" i="8"/>
  <c r="J1978" i="8"/>
  <c r="P1978" i="8"/>
  <c r="O1978" i="8"/>
  <c r="N1978" i="8"/>
  <c r="M1975" i="8"/>
  <c r="M1978" i="8"/>
  <c r="L1978" i="8"/>
  <c r="A1978" i="8"/>
  <c r="V1977" i="8"/>
  <c r="S1977" i="8"/>
  <c r="R1977" i="8"/>
  <c r="Q1977" i="8"/>
  <c r="P1977" i="8"/>
  <c r="O1977" i="8"/>
  <c r="N1977" i="8"/>
  <c r="M1977" i="8"/>
  <c r="L1977" i="8"/>
  <c r="A1977" i="8"/>
  <c r="V1976" i="8"/>
  <c r="S1976" i="8"/>
  <c r="R1976" i="8"/>
  <c r="Q1976" i="8"/>
  <c r="P1976" i="8"/>
  <c r="O1976" i="8"/>
  <c r="N1976" i="8"/>
  <c r="M1976" i="8"/>
  <c r="L1976" i="8"/>
  <c r="A1976" i="8"/>
  <c r="S1975" i="8"/>
  <c r="R1975" i="8"/>
  <c r="Q1975" i="8"/>
  <c r="P1975" i="8"/>
  <c r="O1975" i="8"/>
  <c r="A1975" i="8"/>
  <c r="V1974" i="8"/>
  <c r="S1974" i="8"/>
  <c r="R1974" i="8"/>
  <c r="Q1974" i="8"/>
  <c r="J1971" i="8"/>
  <c r="J1972" i="8"/>
  <c r="J1973" i="8"/>
  <c r="J1974" i="8"/>
  <c r="P1974" i="8"/>
  <c r="O1974" i="8"/>
  <c r="N1974" i="8"/>
  <c r="M1971" i="8"/>
  <c r="M1974" i="8"/>
  <c r="L1974" i="8"/>
  <c r="A1974" i="8"/>
  <c r="V1973" i="8"/>
  <c r="S1973" i="8"/>
  <c r="R1973" i="8"/>
  <c r="Q1973" i="8"/>
  <c r="P1973" i="8"/>
  <c r="O1973" i="8"/>
  <c r="N1973" i="8"/>
  <c r="M1973" i="8"/>
  <c r="L1973" i="8"/>
  <c r="A1973" i="8"/>
  <c r="S1972" i="8"/>
  <c r="R1972" i="8"/>
  <c r="Q1972" i="8"/>
  <c r="P1972" i="8"/>
  <c r="O1972" i="8"/>
  <c r="N1972" i="8"/>
  <c r="M1972" i="8"/>
  <c r="L1972" i="8"/>
  <c r="A1972" i="8"/>
  <c r="V1971" i="8"/>
  <c r="S1971" i="8"/>
  <c r="R1971" i="8"/>
  <c r="Q1971" i="8"/>
  <c r="P1971" i="8"/>
  <c r="O1971" i="8"/>
  <c r="A1971" i="8"/>
  <c r="V1970" i="8"/>
  <c r="S1970" i="8"/>
  <c r="R1970" i="8"/>
  <c r="Q1970" i="8"/>
  <c r="J1967" i="8"/>
  <c r="J1968" i="8"/>
  <c r="J1969" i="8"/>
  <c r="J1970" i="8"/>
  <c r="P1970" i="8"/>
  <c r="O1970" i="8"/>
  <c r="N1970" i="8"/>
  <c r="M1967" i="8"/>
  <c r="M1970" i="8"/>
  <c r="L1970" i="8"/>
  <c r="A1970" i="8"/>
  <c r="S1969" i="8"/>
  <c r="R1969" i="8"/>
  <c r="Q1969" i="8"/>
  <c r="P1969" i="8"/>
  <c r="O1969" i="8"/>
  <c r="N1969" i="8"/>
  <c r="M1969" i="8"/>
  <c r="L1969" i="8"/>
  <c r="A1969" i="8"/>
  <c r="V1968" i="8"/>
  <c r="S1968" i="8"/>
  <c r="R1968" i="8"/>
  <c r="Q1968" i="8"/>
  <c r="P1968" i="8"/>
  <c r="O1968" i="8"/>
  <c r="N1968" i="8"/>
  <c r="M1968" i="8"/>
  <c r="L1968" i="8"/>
  <c r="A1968" i="8"/>
  <c r="V1967" i="8"/>
  <c r="S1967" i="8"/>
  <c r="R1967" i="8"/>
  <c r="Q1967" i="8"/>
  <c r="P1967" i="8"/>
  <c r="O1967" i="8"/>
  <c r="A1967" i="8"/>
  <c r="S1966" i="8"/>
  <c r="R1966" i="8"/>
  <c r="Q1966" i="8"/>
  <c r="J1963" i="8"/>
  <c r="J1964" i="8"/>
  <c r="J1965" i="8"/>
  <c r="J1966" i="8"/>
  <c r="P1966" i="8"/>
  <c r="O1966" i="8"/>
  <c r="N1966" i="8"/>
  <c r="M1963" i="8"/>
  <c r="M1966" i="8"/>
  <c r="L1966" i="8"/>
  <c r="A1966" i="8"/>
  <c r="V1965" i="8"/>
  <c r="S1965" i="8"/>
  <c r="R1965" i="8"/>
  <c r="Q1965" i="8"/>
  <c r="P1965" i="8"/>
  <c r="O1965" i="8"/>
  <c r="N1965" i="8"/>
  <c r="M1965" i="8"/>
  <c r="L1965" i="8"/>
  <c r="A1965" i="8"/>
  <c r="V1964" i="8"/>
  <c r="S1964" i="8"/>
  <c r="R1964" i="8"/>
  <c r="Q1964" i="8"/>
  <c r="P1964" i="8"/>
  <c r="O1964" i="8"/>
  <c r="N1964" i="8"/>
  <c r="M1964" i="8"/>
  <c r="L1964" i="8"/>
  <c r="A1964" i="8"/>
  <c r="S1963" i="8"/>
  <c r="R1963" i="8"/>
  <c r="Q1963" i="8"/>
  <c r="P1963" i="8"/>
  <c r="O1963" i="8"/>
  <c r="A1963" i="8"/>
  <c r="V1935" i="8"/>
  <c r="V1938" i="8"/>
  <c r="V1941" i="8"/>
  <c r="V1944" i="8"/>
  <c r="V1947" i="8"/>
  <c r="V1950" i="8"/>
  <c r="V1953" i="8"/>
  <c r="V1956" i="8"/>
  <c r="V1959" i="8"/>
  <c r="V1962" i="8"/>
  <c r="K72" i="7"/>
  <c r="S1962" i="8"/>
  <c r="R1962" i="8"/>
  <c r="Q1962" i="8"/>
  <c r="J1959" i="8"/>
  <c r="J1960" i="8"/>
  <c r="J1961" i="8"/>
  <c r="J1962" i="8"/>
  <c r="P1962" i="8"/>
  <c r="O1962" i="8"/>
  <c r="N1962" i="8"/>
  <c r="M1959" i="8"/>
  <c r="M1962" i="8"/>
  <c r="L1962" i="8"/>
  <c r="A1962" i="8"/>
  <c r="V1961" i="8"/>
  <c r="S1961" i="8"/>
  <c r="R1961" i="8"/>
  <c r="Q1961" i="8"/>
  <c r="P1961" i="8"/>
  <c r="O1961" i="8"/>
  <c r="N1961" i="8"/>
  <c r="M1961" i="8"/>
  <c r="L1961" i="8"/>
  <c r="A1961" i="8"/>
  <c r="V1960" i="8"/>
  <c r="S1960" i="8"/>
  <c r="R1960" i="8"/>
  <c r="Q1960" i="8"/>
  <c r="P1960" i="8"/>
  <c r="O1960" i="8"/>
  <c r="N1960" i="8"/>
  <c r="M1960" i="8"/>
  <c r="L1960" i="8"/>
  <c r="A1960" i="8"/>
  <c r="S1959" i="8"/>
  <c r="R1959" i="8"/>
  <c r="Q1959" i="8"/>
  <c r="P1959" i="8"/>
  <c r="O1959" i="8"/>
  <c r="A1959" i="8"/>
  <c r="V1958" i="8"/>
  <c r="S1958" i="8"/>
  <c r="R1958" i="8"/>
  <c r="Q1958" i="8"/>
  <c r="J1955" i="8"/>
  <c r="J1956" i="8"/>
  <c r="J1957" i="8"/>
  <c r="J1958" i="8"/>
  <c r="P1958" i="8"/>
  <c r="O1958" i="8"/>
  <c r="N1958" i="8"/>
  <c r="M1955" i="8"/>
  <c r="M1958" i="8"/>
  <c r="L1958" i="8"/>
  <c r="A1958" i="8"/>
  <c r="V1957" i="8"/>
  <c r="S1957" i="8"/>
  <c r="R1957" i="8"/>
  <c r="Q1957" i="8"/>
  <c r="P1957" i="8"/>
  <c r="O1957" i="8"/>
  <c r="N1957" i="8"/>
  <c r="M1957" i="8"/>
  <c r="L1957" i="8"/>
  <c r="A1957" i="8"/>
  <c r="S1956" i="8"/>
  <c r="R1956" i="8"/>
  <c r="Q1956" i="8"/>
  <c r="P1956" i="8"/>
  <c r="O1956" i="8"/>
  <c r="N1956" i="8"/>
  <c r="M1956" i="8"/>
  <c r="L1956" i="8"/>
  <c r="A1956" i="8"/>
  <c r="V1955" i="8"/>
  <c r="S1955" i="8"/>
  <c r="R1955" i="8"/>
  <c r="Q1955" i="8"/>
  <c r="P1955" i="8"/>
  <c r="O1955" i="8"/>
  <c r="A1955" i="8"/>
  <c r="V1954" i="8"/>
  <c r="S1954" i="8"/>
  <c r="R1954" i="8"/>
  <c r="Q1954" i="8"/>
  <c r="J1951" i="8"/>
  <c r="J1952" i="8"/>
  <c r="J1953" i="8"/>
  <c r="J1954" i="8"/>
  <c r="P1954" i="8"/>
  <c r="O1954" i="8"/>
  <c r="N1954" i="8"/>
  <c r="M1951" i="8"/>
  <c r="M1954" i="8"/>
  <c r="L1954" i="8"/>
  <c r="A1954" i="8"/>
  <c r="S1953" i="8"/>
  <c r="R1953" i="8"/>
  <c r="Q1953" i="8"/>
  <c r="P1953" i="8"/>
  <c r="O1953" i="8"/>
  <c r="N1953" i="8"/>
  <c r="M1953" i="8"/>
  <c r="L1953" i="8"/>
  <c r="A1953" i="8"/>
  <c r="V1952" i="8"/>
  <c r="S1952" i="8"/>
  <c r="R1952" i="8"/>
  <c r="Q1952" i="8"/>
  <c r="P1952" i="8"/>
  <c r="O1952" i="8"/>
  <c r="N1952" i="8"/>
  <c r="M1952" i="8"/>
  <c r="L1952" i="8"/>
  <c r="A1952" i="8"/>
  <c r="V1951" i="8"/>
  <c r="S1951" i="8"/>
  <c r="R1951" i="8"/>
  <c r="Q1951" i="8"/>
  <c r="P1951" i="8"/>
  <c r="O1951" i="8"/>
  <c r="A1951" i="8"/>
  <c r="S1950" i="8"/>
  <c r="R1950" i="8"/>
  <c r="Q1950" i="8"/>
  <c r="J1947" i="8"/>
  <c r="J1948" i="8"/>
  <c r="J1949" i="8"/>
  <c r="J1950" i="8"/>
  <c r="P1950" i="8"/>
  <c r="O1950" i="8"/>
  <c r="N1950" i="8"/>
  <c r="M1947" i="8"/>
  <c r="M1950" i="8"/>
  <c r="L1950" i="8"/>
  <c r="A1950" i="8"/>
  <c r="V1949" i="8"/>
  <c r="S1949" i="8"/>
  <c r="R1949" i="8"/>
  <c r="Q1949" i="8"/>
  <c r="P1949" i="8"/>
  <c r="O1949" i="8"/>
  <c r="N1949" i="8"/>
  <c r="M1949" i="8"/>
  <c r="L1949" i="8"/>
  <c r="A1949" i="8"/>
  <c r="V1948" i="8"/>
  <c r="S1948" i="8"/>
  <c r="R1948" i="8"/>
  <c r="Q1948" i="8"/>
  <c r="P1948" i="8"/>
  <c r="O1948" i="8"/>
  <c r="N1948" i="8"/>
  <c r="M1948" i="8"/>
  <c r="L1948" i="8"/>
  <c r="A1948" i="8"/>
  <c r="S1947" i="8"/>
  <c r="R1947" i="8"/>
  <c r="Q1947" i="8"/>
  <c r="P1947" i="8"/>
  <c r="O1947" i="8"/>
  <c r="A1947" i="8"/>
  <c r="V1946" i="8"/>
  <c r="S1946" i="8"/>
  <c r="R1946" i="8"/>
  <c r="Q1946" i="8"/>
  <c r="J1943" i="8"/>
  <c r="J1944" i="8"/>
  <c r="J1945" i="8"/>
  <c r="J1946" i="8"/>
  <c r="P1946" i="8"/>
  <c r="O1946" i="8"/>
  <c r="N1946" i="8"/>
  <c r="M1943" i="8"/>
  <c r="M1946" i="8"/>
  <c r="L1946" i="8"/>
  <c r="A1946" i="8"/>
  <c r="V1945" i="8"/>
  <c r="S1945" i="8"/>
  <c r="R1945" i="8"/>
  <c r="Q1945" i="8"/>
  <c r="P1945" i="8"/>
  <c r="O1945" i="8"/>
  <c r="N1945" i="8"/>
  <c r="M1945" i="8"/>
  <c r="L1945" i="8"/>
  <c r="A1945" i="8"/>
  <c r="S1944" i="8"/>
  <c r="R1944" i="8"/>
  <c r="Q1944" i="8"/>
  <c r="P1944" i="8"/>
  <c r="O1944" i="8"/>
  <c r="N1944" i="8"/>
  <c r="M1944" i="8"/>
  <c r="L1944" i="8"/>
  <c r="A1944" i="8"/>
  <c r="V1943" i="8"/>
  <c r="S1943" i="8"/>
  <c r="R1943" i="8"/>
  <c r="Q1943" i="8"/>
  <c r="P1943" i="8"/>
  <c r="O1943" i="8"/>
  <c r="A1943" i="8"/>
  <c r="V1942" i="8"/>
  <c r="S1942" i="8"/>
  <c r="R1942" i="8"/>
  <c r="Q1942" i="8"/>
  <c r="J1939" i="8"/>
  <c r="J1940" i="8"/>
  <c r="J1941" i="8"/>
  <c r="J1942" i="8"/>
  <c r="P1942" i="8"/>
  <c r="O1942" i="8"/>
  <c r="N1942" i="8"/>
  <c r="M1939" i="8"/>
  <c r="M1942" i="8"/>
  <c r="L1942" i="8"/>
  <c r="A1942" i="8"/>
  <c r="S1941" i="8"/>
  <c r="R1941" i="8"/>
  <c r="Q1941" i="8"/>
  <c r="P1941" i="8"/>
  <c r="O1941" i="8"/>
  <c r="N1941" i="8"/>
  <c r="M1941" i="8"/>
  <c r="L1941" i="8"/>
  <c r="A1941" i="8"/>
  <c r="V1940" i="8"/>
  <c r="S1940" i="8"/>
  <c r="R1940" i="8"/>
  <c r="Q1940" i="8"/>
  <c r="P1940" i="8"/>
  <c r="O1940" i="8"/>
  <c r="N1940" i="8"/>
  <c r="M1940" i="8"/>
  <c r="L1940" i="8"/>
  <c r="A1940" i="8"/>
  <c r="V1939" i="8"/>
  <c r="S1939" i="8"/>
  <c r="R1939" i="8"/>
  <c r="Q1939" i="8"/>
  <c r="P1939" i="8"/>
  <c r="O1939" i="8"/>
  <c r="A1939" i="8"/>
  <c r="S1938" i="8"/>
  <c r="R1938" i="8"/>
  <c r="Q1938" i="8"/>
  <c r="J1935" i="8"/>
  <c r="J1936" i="8"/>
  <c r="J1937" i="8"/>
  <c r="J1938" i="8"/>
  <c r="P1938" i="8"/>
  <c r="O1938" i="8"/>
  <c r="N1938" i="8"/>
  <c r="M1935" i="8"/>
  <c r="M1938" i="8"/>
  <c r="L1938" i="8"/>
  <c r="A1938" i="8"/>
  <c r="V1937" i="8"/>
  <c r="S1937" i="8"/>
  <c r="R1937" i="8"/>
  <c r="Q1937" i="8"/>
  <c r="P1937" i="8"/>
  <c r="O1937" i="8"/>
  <c r="N1937" i="8"/>
  <c r="M1937" i="8"/>
  <c r="L1937" i="8"/>
  <c r="A1937" i="8"/>
  <c r="V1936" i="8"/>
  <c r="S1936" i="8"/>
  <c r="R1936" i="8"/>
  <c r="Q1936" i="8"/>
  <c r="P1936" i="8"/>
  <c r="O1936" i="8"/>
  <c r="N1936" i="8"/>
  <c r="M1936" i="8"/>
  <c r="L1936" i="8"/>
  <c r="A1936" i="8"/>
  <c r="S1935" i="8"/>
  <c r="R1935" i="8"/>
  <c r="Q1935" i="8"/>
  <c r="P1935" i="8"/>
  <c r="O1935" i="8"/>
  <c r="A1935" i="8"/>
  <c r="V1907" i="8"/>
  <c r="V1910" i="8"/>
  <c r="V1913" i="8"/>
  <c r="V1916" i="8"/>
  <c r="V1919" i="8"/>
  <c r="V1922" i="8"/>
  <c r="V1925" i="8"/>
  <c r="V1928" i="8"/>
  <c r="V1931" i="8"/>
  <c r="V1934" i="8"/>
  <c r="K71" i="7"/>
  <c r="S1934" i="8"/>
  <c r="R1934" i="8"/>
  <c r="Q1934" i="8"/>
  <c r="J1931" i="8"/>
  <c r="J1932" i="8"/>
  <c r="J1933" i="8"/>
  <c r="J1934" i="8"/>
  <c r="P1934" i="8"/>
  <c r="O1934" i="8"/>
  <c r="N1934" i="8"/>
  <c r="M1931" i="8"/>
  <c r="M1934" i="8"/>
  <c r="L1934" i="8"/>
  <c r="A1934" i="8"/>
  <c r="V1933" i="8"/>
  <c r="S1933" i="8"/>
  <c r="R1933" i="8"/>
  <c r="Q1933" i="8"/>
  <c r="P1933" i="8"/>
  <c r="O1933" i="8"/>
  <c r="N1933" i="8"/>
  <c r="M1933" i="8"/>
  <c r="L1933" i="8"/>
  <c r="A1933" i="8"/>
  <c r="V1932" i="8"/>
  <c r="S1932" i="8"/>
  <c r="R1932" i="8"/>
  <c r="Q1932" i="8"/>
  <c r="P1932" i="8"/>
  <c r="O1932" i="8"/>
  <c r="N1932" i="8"/>
  <c r="M1932" i="8"/>
  <c r="L1932" i="8"/>
  <c r="A1932" i="8"/>
  <c r="S1931" i="8"/>
  <c r="R1931" i="8"/>
  <c r="Q1931" i="8"/>
  <c r="P1931" i="8"/>
  <c r="O1931" i="8"/>
  <c r="A1931" i="8"/>
  <c r="V1930" i="8"/>
  <c r="S1930" i="8"/>
  <c r="R1930" i="8"/>
  <c r="Q1930" i="8"/>
  <c r="J1927" i="8"/>
  <c r="J1928" i="8"/>
  <c r="J1929" i="8"/>
  <c r="J1930" i="8"/>
  <c r="P1930" i="8"/>
  <c r="O1930" i="8"/>
  <c r="N1930" i="8"/>
  <c r="M1927" i="8"/>
  <c r="M1930" i="8"/>
  <c r="L1930" i="8"/>
  <c r="A1930" i="8"/>
  <c r="V1929" i="8"/>
  <c r="S1929" i="8"/>
  <c r="R1929" i="8"/>
  <c r="Q1929" i="8"/>
  <c r="P1929" i="8"/>
  <c r="O1929" i="8"/>
  <c r="N1929" i="8"/>
  <c r="M1929" i="8"/>
  <c r="L1929" i="8"/>
  <c r="A1929" i="8"/>
  <c r="S1928" i="8"/>
  <c r="R1928" i="8"/>
  <c r="Q1928" i="8"/>
  <c r="P1928" i="8"/>
  <c r="O1928" i="8"/>
  <c r="N1928" i="8"/>
  <c r="M1928" i="8"/>
  <c r="L1928" i="8"/>
  <c r="A1928" i="8"/>
  <c r="V1927" i="8"/>
  <c r="S1927" i="8"/>
  <c r="R1927" i="8"/>
  <c r="Q1927" i="8"/>
  <c r="P1927" i="8"/>
  <c r="O1927" i="8"/>
  <c r="A1927" i="8"/>
  <c r="V1926" i="8"/>
  <c r="S1926" i="8"/>
  <c r="R1926" i="8"/>
  <c r="Q1926" i="8"/>
  <c r="J1923" i="8"/>
  <c r="J1924" i="8"/>
  <c r="J1925" i="8"/>
  <c r="J1926" i="8"/>
  <c r="P1926" i="8"/>
  <c r="O1926" i="8"/>
  <c r="N1926" i="8"/>
  <c r="M1923" i="8"/>
  <c r="M1926" i="8"/>
  <c r="L1926" i="8"/>
  <c r="A1926" i="8"/>
  <c r="S1925" i="8"/>
  <c r="R1925" i="8"/>
  <c r="Q1925" i="8"/>
  <c r="P1925" i="8"/>
  <c r="O1925" i="8"/>
  <c r="N1925" i="8"/>
  <c r="M1925" i="8"/>
  <c r="L1925" i="8"/>
  <c r="A1925" i="8"/>
  <c r="V1924" i="8"/>
  <c r="S1924" i="8"/>
  <c r="R1924" i="8"/>
  <c r="Q1924" i="8"/>
  <c r="P1924" i="8"/>
  <c r="O1924" i="8"/>
  <c r="N1924" i="8"/>
  <c r="M1924" i="8"/>
  <c r="L1924" i="8"/>
  <c r="A1924" i="8"/>
  <c r="V1923" i="8"/>
  <c r="S1923" i="8"/>
  <c r="R1923" i="8"/>
  <c r="Q1923" i="8"/>
  <c r="P1923" i="8"/>
  <c r="O1923" i="8"/>
  <c r="A1923" i="8"/>
  <c r="S1922" i="8"/>
  <c r="R1922" i="8"/>
  <c r="Q1922" i="8"/>
  <c r="J1919" i="8"/>
  <c r="J1920" i="8"/>
  <c r="J1921" i="8"/>
  <c r="J1922" i="8"/>
  <c r="P1922" i="8"/>
  <c r="O1922" i="8"/>
  <c r="N1922" i="8"/>
  <c r="M1919" i="8"/>
  <c r="M1922" i="8"/>
  <c r="L1922" i="8"/>
  <c r="A1922" i="8"/>
  <c r="V1921" i="8"/>
  <c r="S1921" i="8"/>
  <c r="R1921" i="8"/>
  <c r="Q1921" i="8"/>
  <c r="P1921" i="8"/>
  <c r="O1921" i="8"/>
  <c r="N1921" i="8"/>
  <c r="M1921" i="8"/>
  <c r="L1921" i="8"/>
  <c r="A1921" i="8"/>
  <c r="V1920" i="8"/>
  <c r="S1920" i="8"/>
  <c r="R1920" i="8"/>
  <c r="Q1920" i="8"/>
  <c r="P1920" i="8"/>
  <c r="O1920" i="8"/>
  <c r="N1920" i="8"/>
  <c r="M1920" i="8"/>
  <c r="L1920" i="8"/>
  <c r="A1920" i="8"/>
  <c r="S1919" i="8"/>
  <c r="R1919" i="8"/>
  <c r="Q1919" i="8"/>
  <c r="P1919" i="8"/>
  <c r="O1919" i="8"/>
  <c r="A1919" i="8"/>
  <c r="V1918" i="8"/>
  <c r="S1918" i="8"/>
  <c r="R1918" i="8"/>
  <c r="Q1918" i="8"/>
  <c r="J1915" i="8"/>
  <c r="J1916" i="8"/>
  <c r="J1917" i="8"/>
  <c r="J1918" i="8"/>
  <c r="P1918" i="8"/>
  <c r="O1918" i="8"/>
  <c r="N1918" i="8"/>
  <c r="M1915" i="8"/>
  <c r="M1918" i="8"/>
  <c r="L1918" i="8"/>
  <c r="A1918" i="8"/>
  <c r="V1917" i="8"/>
  <c r="S1917" i="8"/>
  <c r="R1917" i="8"/>
  <c r="Q1917" i="8"/>
  <c r="P1917" i="8"/>
  <c r="O1917" i="8"/>
  <c r="N1917" i="8"/>
  <c r="M1917" i="8"/>
  <c r="L1917" i="8"/>
  <c r="A1917" i="8"/>
  <c r="S1916" i="8"/>
  <c r="R1916" i="8"/>
  <c r="Q1916" i="8"/>
  <c r="P1916" i="8"/>
  <c r="O1916" i="8"/>
  <c r="N1916" i="8"/>
  <c r="M1916" i="8"/>
  <c r="L1916" i="8"/>
  <c r="A1916" i="8"/>
  <c r="V1915" i="8"/>
  <c r="S1915" i="8"/>
  <c r="R1915" i="8"/>
  <c r="Q1915" i="8"/>
  <c r="P1915" i="8"/>
  <c r="O1915" i="8"/>
  <c r="A1915" i="8"/>
  <c r="V1914" i="8"/>
  <c r="S1914" i="8"/>
  <c r="R1914" i="8"/>
  <c r="Q1914" i="8"/>
  <c r="J1911" i="8"/>
  <c r="J1912" i="8"/>
  <c r="J1913" i="8"/>
  <c r="J1914" i="8"/>
  <c r="P1914" i="8"/>
  <c r="O1914" i="8"/>
  <c r="N1914" i="8"/>
  <c r="M1911" i="8"/>
  <c r="M1914" i="8"/>
  <c r="L1914" i="8"/>
  <c r="A1914" i="8"/>
  <c r="S1913" i="8"/>
  <c r="R1913" i="8"/>
  <c r="Q1913" i="8"/>
  <c r="P1913" i="8"/>
  <c r="O1913" i="8"/>
  <c r="N1913" i="8"/>
  <c r="M1913" i="8"/>
  <c r="L1913" i="8"/>
  <c r="A1913" i="8"/>
  <c r="V1912" i="8"/>
  <c r="S1912" i="8"/>
  <c r="R1912" i="8"/>
  <c r="Q1912" i="8"/>
  <c r="P1912" i="8"/>
  <c r="O1912" i="8"/>
  <c r="N1912" i="8"/>
  <c r="M1912" i="8"/>
  <c r="L1912" i="8"/>
  <c r="A1912" i="8"/>
  <c r="V1911" i="8"/>
  <c r="S1911" i="8"/>
  <c r="R1911" i="8"/>
  <c r="Q1911" i="8"/>
  <c r="P1911" i="8"/>
  <c r="O1911" i="8"/>
  <c r="A1911" i="8"/>
  <c r="S1910" i="8"/>
  <c r="R1910" i="8"/>
  <c r="Q1910" i="8"/>
  <c r="J1907" i="8"/>
  <c r="J1908" i="8"/>
  <c r="J1909" i="8"/>
  <c r="J1910" i="8"/>
  <c r="P1910" i="8"/>
  <c r="O1910" i="8"/>
  <c r="N1910" i="8"/>
  <c r="M1907" i="8"/>
  <c r="M1910" i="8"/>
  <c r="L1910" i="8"/>
  <c r="A1910" i="8"/>
  <c r="V1909" i="8"/>
  <c r="S1909" i="8"/>
  <c r="R1909" i="8"/>
  <c r="Q1909" i="8"/>
  <c r="P1909" i="8"/>
  <c r="O1909" i="8"/>
  <c r="N1909" i="8"/>
  <c r="M1909" i="8"/>
  <c r="L1909" i="8"/>
  <c r="A1909" i="8"/>
  <c r="V1908" i="8"/>
  <c r="S1908" i="8"/>
  <c r="R1908" i="8"/>
  <c r="Q1908" i="8"/>
  <c r="P1908" i="8"/>
  <c r="O1908" i="8"/>
  <c r="N1908" i="8"/>
  <c r="M1908" i="8"/>
  <c r="L1908" i="8"/>
  <c r="A1908" i="8"/>
  <c r="S1907" i="8"/>
  <c r="R1907" i="8"/>
  <c r="Q1907" i="8"/>
  <c r="P1907" i="8"/>
  <c r="O1907" i="8"/>
  <c r="A1907" i="8"/>
  <c r="V1879" i="8"/>
  <c r="V1882" i="8"/>
  <c r="V1885" i="8"/>
  <c r="V1888" i="8"/>
  <c r="V1891" i="8"/>
  <c r="V1894" i="8"/>
  <c r="V1897" i="8"/>
  <c r="V1900" i="8"/>
  <c r="V1903" i="8"/>
  <c r="V1906" i="8"/>
  <c r="K70" i="7"/>
  <c r="S1906" i="8"/>
  <c r="R1906" i="8"/>
  <c r="Q1906" i="8"/>
  <c r="J1903" i="8"/>
  <c r="J1904" i="8"/>
  <c r="J1905" i="8"/>
  <c r="J1906" i="8"/>
  <c r="P1906" i="8"/>
  <c r="O1906" i="8"/>
  <c r="N1906" i="8"/>
  <c r="M1903" i="8"/>
  <c r="M1906" i="8"/>
  <c r="L1906" i="8"/>
  <c r="A1906" i="8"/>
  <c r="V1905" i="8"/>
  <c r="S1905" i="8"/>
  <c r="R1905" i="8"/>
  <c r="Q1905" i="8"/>
  <c r="P1905" i="8"/>
  <c r="O1905" i="8"/>
  <c r="N1905" i="8"/>
  <c r="M1905" i="8"/>
  <c r="L1905" i="8"/>
  <c r="A1905" i="8"/>
  <c r="V1904" i="8"/>
  <c r="S1904" i="8"/>
  <c r="R1904" i="8"/>
  <c r="Q1904" i="8"/>
  <c r="P1904" i="8"/>
  <c r="O1904" i="8"/>
  <c r="N1904" i="8"/>
  <c r="M1904" i="8"/>
  <c r="L1904" i="8"/>
  <c r="A1904" i="8"/>
  <c r="S1903" i="8"/>
  <c r="R1903" i="8"/>
  <c r="Q1903" i="8"/>
  <c r="P1903" i="8"/>
  <c r="O1903" i="8"/>
  <c r="A1903" i="8"/>
  <c r="V1902" i="8"/>
  <c r="S1902" i="8"/>
  <c r="R1902" i="8"/>
  <c r="Q1902" i="8"/>
  <c r="J1899" i="8"/>
  <c r="J1900" i="8"/>
  <c r="J1901" i="8"/>
  <c r="J1902" i="8"/>
  <c r="P1902" i="8"/>
  <c r="O1902" i="8"/>
  <c r="N1902" i="8"/>
  <c r="M1899" i="8"/>
  <c r="M1902" i="8"/>
  <c r="L1902" i="8"/>
  <c r="A1902" i="8"/>
  <c r="V1901" i="8"/>
  <c r="S1901" i="8"/>
  <c r="R1901" i="8"/>
  <c r="Q1901" i="8"/>
  <c r="P1901" i="8"/>
  <c r="O1901" i="8"/>
  <c r="N1901" i="8"/>
  <c r="M1901" i="8"/>
  <c r="L1901" i="8"/>
  <c r="A1901" i="8"/>
  <c r="S1900" i="8"/>
  <c r="R1900" i="8"/>
  <c r="Q1900" i="8"/>
  <c r="P1900" i="8"/>
  <c r="O1900" i="8"/>
  <c r="N1900" i="8"/>
  <c r="M1900" i="8"/>
  <c r="L1900" i="8"/>
  <c r="A1900" i="8"/>
  <c r="V1899" i="8"/>
  <c r="S1899" i="8"/>
  <c r="R1899" i="8"/>
  <c r="Q1899" i="8"/>
  <c r="P1899" i="8"/>
  <c r="O1899" i="8"/>
  <c r="A1899" i="8"/>
  <c r="V1898" i="8"/>
  <c r="S1898" i="8"/>
  <c r="R1898" i="8"/>
  <c r="Q1898" i="8"/>
  <c r="J1895" i="8"/>
  <c r="J1896" i="8"/>
  <c r="J1897" i="8"/>
  <c r="J1898" i="8"/>
  <c r="P1898" i="8"/>
  <c r="O1898" i="8"/>
  <c r="N1898" i="8"/>
  <c r="M1895" i="8"/>
  <c r="M1898" i="8"/>
  <c r="L1898" i="8"/>
  <c r="A1898" i="8"/>
  <c r="S1897" i="8"/>
  <c r="R1897" i="8"/>
  <c r="Q1897" i="8"/>
  <c r="P1897" i="8"/>
  <c r="O1897" i="8"/>
  <c r="N1897" i="8"/>
  <c r="M1897" i="8"/>
  <c r="L1897" i="8"/>
  <c r="A1897" i="8"/>
  <c r="V1896" i="8"/>
  <c r="S1896" i="8"/>
  <c r="R1896" i="8"/>
  <c r="Q1896" i="8"/>
  <c r="P1896" i="8"/>
  <c r="O1896" i="8"/>
  <c r="N1896" i="8"/>
  <c r="M1896" i="8"/>
  <c r="L1896" i="8"/>
  <c r="A1896" i="8"/>
  <c r="V1895" i="8"/>
  <c r="S1895" i="8"/>
  <c r="R1895" i="8"/>
  <c r="Q1895" i="8"/>
  <c r="P1895" i="8"/>
  <c r="O1895" i="8"/>
  <c r="A1895" i="8"/>
  <c r="S1894" i="8"/>
  <c r="R1894" i="8"/>
  <c r="Q1894" i="8"/>
  <c r="J1891" i="8"/>
  <c r="J1892" i="8"/>
  <c r="J1893" i="8"/>
  <c r="J1894" i="8"/>
  <c r="P1894" i="8"/>
  <c r="O1894" i="8"/>
  <c r="N1894" i="8"/>
  <c r="M1891" i="8"/>
  <c r="M1894" i="8"/>
  <c r="L1894" i="8"/>
  <c r="A1894" i="8"/>
  <c r="V1893" i="8"/>
  <c r="S1893" i="8"/>
  <c r="R1893" i="8"/>
  <c r="Q1893" i="8"/>
  <c r="P1893" i="8"/>
  <c r="O1893" i="8"/>
  <c r="N1893" i="8"/>
  <c r="M1893" i="8"/>
  <c r="L1893" i="8"/>
  <c r="A1893" i="8"/>
  <c r="V1892" i="8"/>
  <c r="S1892" i="8"/>
  <c r="R1892" i="8"/>
  <c r="Q1892" i="8"/>
  <c r="P1892" i="8"/>
  <c r="O1892" i="8"/>
  <c r="N1892" i="8"/>
  <c r="M1892" i="8"/>
  <c r="L1892" i="8"/>
  <c r="A1892" i="8"/>
  <c r="S1891" i="8"/>
  <c r="R1891" i="8"/>
  <c r="Q1891" i="8"/>
  <c r="P1891" i="8"/>
  <c r="O1891" i="8"/>
  <c r="A1891" i="8"/>
  <c r="V1890" i="8"/>
  <c r="S1890" i="8"/>
  <c r="R1890" i="8"/>
  <c r="Q1890" i="8"/>
  <c r="J1887" i="8"/>
  <c r="J1888" i="8"/>
  <c r="J1889" i="8"/>
  <c r="J1890" i="8"/>
  <c r="P1890" i="8"/>
  <c r="O1890" i="8"/>
  <c r="N1890" i="8"/>
  <c r="M1887" i="8"/>
  <c r="M1890" i="8"/>
  <c r="L1890" i="8"/>
  <c r="A1890" i="8"/>
  <c r="V1889" i="8"/>
  <c r="S1889" i="8"/>
  <c r="R1889" i="8"/>
  <c r="Q1889" i="8"/>
  <c r="P1889" i="8"/>
  <c r="O1889" i="8"/>
  <c r="N1889" i="8"/>
  <c r="M1889" i="8"/>
  <c r="L1889" i="8"/>
  <c r="A1889" i="8"/>
  <c r="S1888" i="8"/>
  <c r="R1888" i="8"/>
  <c r="Q1888" i="8"/>
  <c r="P1888" i="8"/>
  <c r="O1888" i="8"/>
  <c r="N1888" i="8"/>
  <c r="M1888" i="8"/>
  <c r="L1888" i="8"/>
  <c r="A1888" i="8"/>
  <c r="V1887" i="8"/>
  <c r="S1887" i="8"/>
  <c r="R1887" i="8"/>
  <c r="Q1887" i="8"/>
  <c r="P1887" i="8"/>
  <c r="O1887" i="8"/>
  <c r="A1887" i="8"/>
  <c r="V1886" i="8"/>
  <c r="S1886" i="8"/>
  <c r="R1886" i="8"/>
  <c r="Q1886" i="8"/>
  <c r="J1883" i="8"/>
  <c r="J1884" i="8"/>
  <c r="J1885" i="8"/>
  <c r="J1886" i="8"/>
  <c r="P1886" i="8"/>
  <c r="O1886" i="8"/>
  <c r="N1886" i="8"/>
  <c r="M1883" i="8"/>
  <c r="M1886" i="8"/>
  <c r="L1886" i="8"/>
  <c r="A1886" i="8"/>
  <c r="S1885" i="8"/>
  <c r="R1885" i="8"/>
  <c r="Q1885" i="8"/>
  <c r="P1885" i="8"/>
  <c r="O1885" i="8"/>
  <c r="N1885" i="8"/>
  <c r="M1885" i="8"/>
  <c r="L1885" i="8"/>
  <c r="A1885" i="8"/>
  <c r="V1884" i="8"/>
  <c r="S1884" i="8"/>
  <c r="R1884" i="8"/>
  <c r="Q1884" i="8"/>
  <c r="P1884" i="8"/>
  <c r="O1884" i="8"/>
  <c r="N1884" i="8"/>
  <c r="M1884" i="8"/>
  <c r="L1884" i="8"/>
  <c r="A1884" i="8"/>
  <c r="V1883" i="8"/>
  <c r="S1883" i="8"/>
  <c r="R1883" i="8"/>
  <c r="Q1883" i="8"/>
  <c r="P1883" i="8"/>
  <c r="O1883" i="8"/>
  <c r="A1883" i="8"/>
  <c r="S1882" i="8"/>
  <c r="R1882" i="8"/>
  <c r="Q1882" i="8"/>
  <c r="J1879" i="8"/>
  <c r="J1880" i="8"/>
  <c r="J1881" i="8"/>
  <c r="J1882" i="8"/>
  <c r="P1882" i="8"/>
  <c r="O1882" i="8"/>
  <c r="N1882" i="8"/>
  <c r="M1879" i="8"/>
  <c r="M1882" i="8"/>
  <c r="L1882" i="8"/>
  <c r="A1882" i="8"/>
  <c r="V1881" i="8"/>
  <c r="S1881" i="8"/>
  <c r="R1881" i="8"/>
  <c r="Q1881" i="8"/>
  <c r="P1881" i="8"/>
  <c r="O1881" i="8"/>
  <c r="N1881" i="8"/>
  <c r="M1881" i="8"/>
  <c r="L1881" i="8"/>
  <c r="A1881" i="8"/>
  <c r="V1880" i="8"/>
  <c r="S1880" i="8"/>
  <c r="R1880" i="8"/>
  <c r="Q1880" i="8"/>
  <c r="P1880" i="8"/>
  <c r="O1880" i="8"/>
  <c r="N1880" i="8"/>
  <c r="M1880" i="8"/>
  <c r="L1880" i="8"/>
  <c r="A1880" i="8"/>
  <c r="S1879" i="8"/>
  <c r="R1879" i="8"/>
  <c r="Q1879" i="8"/>
  <c r="P1879" i="8"/>
  <c r="O1879" i="8"/>
  <c r="A1879" i="8"/>
  <c r="V1851" i="8"/>
  <c r="V1854" i="8"/>
  <c r="V1857" i="8"/>
  <c r="V1860" i="8"/>
  <c r="V1863" i="8"/>
  <c r="V1866" i="8"/>
  <c r="V1869" i="8"/>
  <c r="V1872" i="8"/>
  <c r="V1875" i="8"/>
  <c r="V1878" i="8"/>
  <c r="K69" i="7"/>
  <c r="S1878" i="8"/>
  <c r="R1878" i="8"/>
  <c r="Q1878" i="8"/>
  <c r="J1875" i="8"/>
  <c r="J1876" i="8"/>
  <c r="J1877" i="8"/>
  <c r="J1878" i="8"/>
  <c r="P1878" i="8"/>
  <c r="O1878" i="8"/>
  <c r="N1878" i="8"/>
  <c r="M1875" i="8"/>
  <c r="M1878" i="8"/>
  <c r="L1878" i="8"/>
  <c r="A1878" i="8"/>
  <c r="V1877" i="8"/>
  <c r="S1877" i="8"/>
  <c r="R1877" i="8"/>
  <c r="Q1877" i="8"/>
  <c r="P1877" i="8"/>
  <c r="O1877" i="8"/>
  <c r="N1877" i="8"/>
  <c r="M1877" i="8"/>
  <c r="L1877" i="8"/>
  <c r="A1877" i="8"/>
  <c r="V1876" i="8"/>
  <c r="S1876" i="8"/>
  <c r="R1876" i="8"/>
  <c r="Q1876" i="8"/>
  <c r="P1876" i="8"/>
  <c r="O1876" i="8"/>
  <c r="N1876" i="8"/>
  <c r="M1876" i="8"/>
  <c r="L1876" i="8"/>
  <c r="A1876" i="8"/>
  <c r="S1875" i="8"/>
  <c r="R1875" i="8"/>
  <c r="Q1875" i="8"/>
  <c r="P1875" i="8"/>
  <c r="O1875" i="8"/>
  <c r="A1875" i="8"/>
  <c r="V1874" i="8"/>
  <c r="S1874" i="8"/>
  <c r="R1874" i="8"/>
  <c r="Q1874" i="8"/>
  <c r="J1871" i="8"/>
  <c r="J1872" i="8"/>
  <c r="J1873" i="8"/>
  <c r="J1874" i="8"/>
  <c r="P1874" i="8"/>
  <c r="O1874" i="8"/>
  <c r="N1874" i="8"/>
  <c r="M1871" i="8"/>
  <c r="M1874" i="8"/>
  <c r="L1874" i="8"/>
  <c r="A1874" i="8"/>
  <c r="V1873" i="8"/>
  <c r="S1873" i="8"/>
  <c r="R1873" i="8"/>
  <c r="Q1873" i="8"/>
  <c r="P1873" i="8"/>
  <c r="O1873" i="8"/>
  <c r="N1873" i="8"/>
  <c r="M1873" i="8"/>
  <c r="L1873" i="8"/>
  <c r="A1873" i="8"/>
  <c r="S1872" i="8"/>
  <c r="R1872" i="8"/>
  <c r="Q1872" i="8"/>
  <c r="P1872" i="8"/>
  <c r="O1872" i="8"/>
  <c r="N1872" i="8"/>
  <c r="M1872" i="8"/>
  <c r="L1872" i="8"/>
  <c r="A1872" i="8"/>
  <c r="V1871" i="8"/>
  <c r="S1871" i="8"/>
  <c r="R1871" i="8"/>
  <c r="Q1871" i="8"/>
  <c r="P1871" i="8"/>
  <c r="O1871" i="8"/>
  <c r="A1871" i="8"/>
  <c r="V1870" i="8"/>
  <c r="S1870" i="8"/>
  <c r="R1870" i="8"/>
  <c r="Q1870" i="8"/>
  <c r="J1867" i="8"/>
  <c r="J1868" i="8"/>
  <c r="J1869" i="8"/>
  <c r="J1870" i="8"/>
  <c r="P1870" i="8"/>
  <c r="O1870" i="8"/>
  <c r="N1870" i="8"/>
  <c r="M1867" i="8"/>
  <c r="M1870" i="8"/>
  <c r="L1870" i="8"/>
  <c r="A1870" i="8"/>
  <c r="S1869" i="8"/>
  <c r="R1869" i="8"/>
  <c r="Q1869" i="8"/>
  <c r="P1869" i="8"/>
  <c r="O1869" i="8"/>
  <c r="N1869" i="8"/>
  <c r="M1869" i="8"/>
  <c r="L1869" i="8"/>
  <c r="A1869" i="8"/>
  <c r="V1868" i="8"/>
  <c r="S1868" i="8"/>
  <c r="R1868" i="8"/>
  <c r="Q1868" i="8"/>
  <c r="P1868" i="8"/>
  <c r="O1868" i="8"/>
  <c r="N1868" i="8"/>
  <c r="M1868" i="8"/>
  <c r="L1868" i="8"/>
  <c r="A1868" i="8"/>
  <c r="V1867" i="8"/>
  <c r="S1867" i="8"/>
  <c r="R1867" i="8"/>
  <c r="Q1867" i="8"/>
  <c r="P1867" i="8"/>
  <c r="O1867" i="8"/>
  <c r="A1867" i="8"/>
  <c r="S1866" i="8"/>
  <c r="R1866" i="8"/>
  <c r="Q1866" i="8"/>
  <c r="J1863" i="8"/>
  <c r="J1864" i="8"/>
  <c r="J1865" i="8"/>
  <c r="J1866" i="8"/>
  <c r="P1866" i="8"/>
  <c r="O1866" i="8"/>
  <c r="N1866" i="8"/>
  <c r="M1863" i="8"/>
  <c r="M1866" i="8"/>
  <c r="L1866" i="8"/>
  <c r="A1866" i="8"/>
  <c r="V1865" i="8"/>
  <c r="S1865" i="8"/>
  <c r="R1865" i="8"/>
  <c r="Q1865" i="8"/>
  <c r="P1865" i="8"/>
  <c r="O1865" i="8"/>
  <c r="N1865" i="8"/>
  <c r="M1865" i="8"/>
  <c r="L1865" i="8"/>
  <c r="A1865" i="8"/>
  <c r="V1864" i="8"/>
  <c r="S1864" i="8"/>
  <c r="R1864" i="8"/>
  <c r="Q1864" i="8"/>
  <c r="P1864" i="8"/>
  <c r="O1864" i="8"/>
  <c r="N1864" i="8"/>
  <c r="M1864" i="8"/>
  <c r="L1864" i="8"/>
  <c r="A1864" i="8"/>
  <c r="S1863" i="8"/>
  <c r="R1863" i="8"/>
  <c r="Q1863" i="8"/>
  <c r="P1863" i="8"/>
  <c r="O1863" i="8"/>
  <c r="A1863" i="8"/>
  <c r="V1862" i="8"/>
  <c r="S1862" i="8"/>
  <c r="R1862" i="8"/>
  <c r="Q1862" i="8"/>
  <c r="J1859" i="8"/>
  <c r="J1860" i="8"/>
  <c r="J1861" i="8"/>
  <c r="J1862" i="8"/>
  <c r="P1862" i="8"/>
  <c r="O1862" i="8"/>
  <c r="N1862" i="8"/>
  <c r="M1859" i="8"/>
  <c r="M1862" i="8"/>
  <c r="L1862" i="8"/>
  <c r="A1862" i="8"/>
  <c r="V1861" i="8"/>
  <c r="S1861" i="8"/>
  <c r="R1861" i="8"/>
  <c r="Q1861" i="8"/>
  <c r="P1861" i="8"/>
  <c r="O1861" i="8"/>
  <c r="N1861" i="8"/>
  <c r="M1861" i="8"/>
  <c r="L1861" i="8"/>
  <c r="A1861" i="8"/>
  <c r="S1860" i="8"/>
  <c r="R1860" i="8"/>
  <c r="Q1860" i="8"/>
  <c r="P1860" i="8"/>
  <c r="O1860" i="8"/>
  <c r="N1860" i="8"/>
  <c r="M1860" i="8"/>
  <c r="L1860" i="8"/>
  <c r="A1860" i="8"/>
  <c r="V1859" i="8"/>
  <c r="S1859" i="8"/>
  <c r="R1859" i="8"/>
  <c r="Q1859" i="8"/>
  <c r="P1859" i="8"/>
  <c r="O1859" i="8"/>
  <c r="A1859" i="8"/>
  <c r="V1858" i="8"/>
  <c r="S1858" i="8"/>
  <c r="R1858" i="8"/>
  <c r="Q1858" i="8"/>
  <c r="J1855" i="8"/>
  <c r="J1856" i="8"/>
  <c r="J1857" i="8"/>
  <c r="J1858" i="8"/>
  <c r="P1858" i="8"/>
  <c r="O1858" i="8"/>
  <c r="N1858" i="8"/>
  <c r="M1855" i="8"/>
  <c r="M1858" i="8"/>
  <c r="L1858" i="8"/>
  <c r="A1858" i="8"/>
  <c r="S1857" i="8"/>
  <c r="R1857" i="8"/>
  <c r="Q1857" i="8"/>
  <c r="P1857" i="8"/>
  <c r="O1857" i="8"/>
  <c r="N1857" i="8"/>
  <c r="M1857" i="8"/>
  <c r="L1857" i="8"/>
  <c r="A1857" i="8"/>
  <c r="V1856" i="8"/>
  <c r="S1856" i="8"/>
  <c r="R1856" i="8"/>
  <c r="Q1856" i="8"/>
  <c r="P1856" i="8"/>
  <c r="O1856" i="8"/>
  <c r="N1856" i="8"/>
  <c r="M1856" i="8"/>
  <c r="L1856" i="8"/>
  <c r="A1856" i="8"/>
  <c r="V1855" i="8"/>
  <c r="S1855" i="8"/>
  <c r="R1855" i="8"/>
  <c r="Q1855" i="8"/>
  <c r="P1855" i="8"/>
  <c r="O1855" i="8"/>
  <c r="A1855" i="8"/>
  <c r="S1854" i="8"/>
  <c r="R1854" i="8"/>
  <c r="Q1854" i="8"/>
  <c r="J1851" i="8"/>
  <c r="J1852" i="8"/>
  <c r="J1853" i="8"/>
  <c r="J1854" i="8"/>
  <c r="P1854" i="8"/>
  <c r="O1854" i="8"/>
  <c r="N1854" i="8"/>
  <c r="M1851" i="8"/>
  <c r="M1854" i="8"/>
  <c r="L1854" i="8"/>
  <c r="A1854" i="8"/>
  <c r="V1853" i="8"/>
  <c r="S1853" i="8"/>
  <c r="R1853" i="8"/>
  <c r="Q1853" i="8"/>
  <c r="P1853" i="8"/>
  <c r="O1853" i="8"/>
  <c r="N1853" i="8"/>
  <c r="M1853" i="8"/>
  <c r="L1853" i="8"/>
  <c r="A1853" i="8"/>
  <c r="V1852" i="8"/>
  <c r="S1852" i="8"/>
  <c r="R1852" i="8"/>
  <c r="Q1852" i="8"/>
  <c r="P1852" i="8"/>
  <c r="O1852" i="8"/>
  <c r="N1852" i="8"/>
  <c r="M1852" i="8"/>
  <c r="L1852" i="8"/>
  <c r="A1852" i="8"/>
  <c r="S1851" i="8"/>
  <c r="R1851" i="8"/>
  <c r="Q1851" i="8"/>
  <c r="P1851" i="8"/>
  <c r="O1851" i="8"/>
  <c r="A1851" i="8"/>
  <c r="V1823" i="8"/>
  <c r="V1826" i="8"/>
  <c r="V1829" i="8"/>
  <c r="V1832" i="8"/>
  <c r="V1835" i="8"/>
  <c r="V1838" i="8"/>
  <c r="V1841" i="8"/>
  <c r="V1844" i="8"/>
  <c r="V1847" i="8"/>
  <c r="V1850" i="8"/>
  <c r="K68" i="7"/>
  <c r="S1850" i="8"/>
  <c r="R1850" i="8"/>
  <c r="Q1850" i="8"/>
  <c r="J1847" i="8"/>
  <c r="J1848" i="8"/>
  <c r="J1849" i="8"/>
  <c r="J1850" i="8"/>
  <c r="P1850" i="8"/>
  <c r="O1850" i="8"/>
  <c r="N1850" i="8"/>
  <c r="M1847" i="8"/>
  <c r="M1850" i="8"/>
  <c r="L1850" i="8"/>
  <c r="A1850" i="8"/>
  <c r="V1849" i="8"/>
  <c r="S1849" i="8"/>
  <c r="R1849" i="8"/>
  <c r="Q1849" i="8"/>
  <c r="P1849" i="8"/>
  <c r="O1849" i="8"/>
  <c r="N1849" i="8"/>
  <c r="M1849" i="8"/>
  <c r="L1849" i="8"/>
  <c r="A1849" i="8"/>
  <c r="V1848" i="8"/>
  <c r="S1848" i="8"/>
  <c r="R1848" i="8"/>
  <c r="Q1848" i="8"/>
  <c r="P1848" i="8"/>
  <c r="O1848" i="8"/>
  <c r="N1848" i="8"/>
  <c r="M1848" i="8"/>
  <c r="L1848" i="8"/>
  <c r="A1848" i="8"/>
  <c r="S1847" i="8"/>
  <c r="R1847" i="8"/>
  <c r="Q1847" i="8"/>
  <c r="P1847" i="8"/>
  <c r="O1847" i="8"/>
  <c r="A1847" i="8"/>
  <c r="V1846" i="8"/>
  <c r="S1846" i="8"/>
  <c r="R1846" i="8"/>
  <c r="Q1846" i="8"/>
  <c r="J1843" i="8"/>
  <c r="J1844" i="8"/>
  <c r="J1845" i="8"/>
  <c r="J1846" i="8"/>
  <c r="P1846" i="8"/>
  <c r="O1846" i="8"/>
  <c r="N1846" i="8"/>
  <c r="M1843" i="8"/>
  <c r="M1846" i="8"/>
  <c r="L1846" i="8"/>
  <c r="A1846" i="8"/>
  <c r="V1845" i="8"/>
  <c r="S1845" i="8"/>
  <c r="R1845" i="8"/>
  <c r="Q1845" i="8"/>
  <c r="P1845" i="8"/>
  <c r="O1845" i="8"/>
  <c r="N1845" i="8"/>
  <c r="M1845" i="8"/>
  <c r="L1845" i="8"/>
  <c r="A1845" i="8"/>
  <c r="S1844" i="8"/>
  <c r="R1844" i="8"/>
  <c r="Q1844" i="8"/>
  <c r="P1844" i="8"/>
  <c r="O1844" i="8"/>
  <c r="N1844" i="8"/>
  <c r="M1844" i="8"/>
  <c r="L1844" i="8"/>
  <c r="A1844" i="8"/>
  <c r="V1843" i="8"/>
  <c r="S1843" i="8"/>
  <c r="R1843" i="8"/>
  <c r="Q1843" i="8"/>
  <c r="P1843" i="8"/>
  <c r="O1843" i="8"/>
  <c r="A1843" i="8"/>
  <c r="V1842" i="8"/>
  <c r="S1842" i="8"/>
  <c r="R1842" i="8"/>
  <c r="Q1842" i="8"/>
  <c r="J1839" i="8"/>
  <c r="J1840" i="8"/>
  <c r="J1841" i="8"/>
  <c r="J1842" i="8"/>
  <c r="P1842" i="8"/>
  <c r="O1842" i="8"/>
  <c r="N1842" i="8"/>
  <c r="M1839" i="8"/>
  <c r="M1842" i="8"/>
  <c r="L1842" i="8"/>
  <c r="A1842" i="8"/>
  <c r="S1841" i="8"/>
  <c r="R1841" i="8"/>
  <c r="Q1841" i="8"/>
  <c r="P1841" i="8"/>
  <c r="O1841" i="8"/>
  <c r="N1841" i="8"/>
  <c r="M1841" i="8"/>
  <c r="L1841" i="8"/>
  <c r="A1841" i="8"/>
  <c r="V1840" i="8"/>
  <c r="S1840" i="8"/>
  <c r="R1840" i="8"/>
  <c r="Q1840" i="8"/>
  <c r="P1840" i="8"/>
  <c r="O1840" i="8"/>
  <c r="N1840" i="8"/>
  <c r="M1840" i="8"/>
  <c r="L1840" i="8"/>
  <c r="A1840" i="8"/>
  <c r="V1839" i="8"/>
  <c r="S1839" i="8"/>
  <c r="R1839" i="8"/>
  <c r="Q1839" i="8"/>
  <c r="P1839" i="8"/>
  <c r="O1839" i="8"/>
  <c r="A1839" i="8"/>
  <c r="S1838" i="8"/>
  <c r="R1838" i="8"/>
  <c r="Q1838" i="8"/>
  <c r="J1835" i="8"/>
  <c r="J1836" i="8"/>
  <c r="J1837" i="8"/>
  <c r="J1838" i="8"/>
  <c r="P1838" i="8"/>
  <c r="O1838" i="8"/>
  <c r="N1838" i="8"/>
  <c r="M1835" i="8"/>
  <c r="M1838" i="8"/>
  <c r="L1838" i="8"/>
  <c r="A1838" i="8"/>
  <c r="V1837" i="8"/>
  <c r="S1837" i="8"/>
  <c r="R1837" i="8"/>
  <c r="Q1837" i="8"/>
  <c r="P1837" i="8"/>
  <c r="O1837" i="8"/>
  <c r="N1837" i="8"/>
  <c r="M1837" i="8"/>
  <c r="L1837" i="8"/>
  <c r="A1837" i="8"/>
  <c r="V1836" i="8"/>
  <c r="S1836" i="8"/>
  <c r="R1836" i="8"/>
  <c r="Q1836" i="8"/>
  <c r="P1836" i="8"/>
  <c r="O1836" i="8"/>
  <c r="N1836" i="8"/>
  <c r="M1836" i="8"/>
  <c r="L1836" i="8"/>
  <c r="A1836" i="8"/>
  <c r="S1835" i="8"/>
  <c r="R1835" i="8"/>
  <c r="Q1835" i="8"/>
  <c r="P1835" i="8"/>
  <c r="O1835" i="8"/>
  <c r="A1835" i="8"/>
  <c r="V1834" i="8"/>
  <c r="S1834" i="8"/>
  <c r="R1834" i="8"/>
  <c r="Q1834" i="8"/>
  <c r="J1831" i="8"/>
  <c r="J1832" i="8"/>
  <c r="J1833" i="8"/>
  <c r="J1834" i="8"/>
  <c r="P1834" i="8"/>
  <c r="O1834" i="8"/>
  <c r="N1834" i="8"/>
  <c r="M1831" i="8"/>
  <c r="M1834" i="8"/>
  <c r="L1834" i="8"/>
  <c r="A1834" i="8"/>
  <c r="V1833" i="8"/>
  <c r="S1833" i="8"/>
  <c r="R1833" i="8"/>
  <c r="Q1833" i="8"/>
  <c r="P1833" i="8"/>
  <c r="O1833" i="8"/>
  <c r="N1833" i="8"/>
  <c r="M1833" i="8"/>
  <c r="L1833" i="8"/>
  <c r="A1833" i="8"/>
  <c r="S1832" i="8"/>
  <c r="R1832" i="8"/>
  <c r="Q1832" i="8"/>
  <c r="P1832" i="8"/>
  <c r="O1832" i="8"/>
  <c r="N1832" i="8"/>
  <c r="M1832" i="8"/>
  <c r="L1832" i="8"/>
  <c r="A1832" i="8"/>
  <c r="V1831" i="8"/>
  <c r="S1831" i="8"/>
  <c r="R1831" i="8"/>
  <c r="Q1831" i="8"/>
  <c r="P1831" i="8"/>
  <c r="O1831" i="8"/>
  <c r="A1831" i="8"/>
  <c r="V1830" i="8"/>
  <c r="S1830" i="8"/>
  <c r="R1830" i="8"/>
  <c r="Q1830" i="8"/>
  <c r="J1827" i="8"/>
  <c r="J1828" i="8"/>
  <c r="J1829" i="8"/>
  <c r="J1830" i="8"/>
  <c r="P1830" i="8"/>
  <c r="O1830" i="8"/>
  <c r="N1830" i="8"/>
  <c r="M1827" i="8"/>
  <c r="M1830" i="8"/>
  <c r="L1830" i="8"/>
  <c r="A1830" i="8"/>
  <c r="S1829" i="8"/>
  <c r="R1829" i="8"/>
  <c r="Q1829" i="8"/>
  <c r="P1829" i="8"/>
  <c r="O1829" i="8"/>
  <c r="N1829" i="8"/>
  <c r="M1829" i="8"/>
  <c r="L1829" i="8"/>
  <c r="A1829" i="8"/>
  <c r="V1828" i="8"/>
  <c r="S1828" i="8"/>
  <c r="R1828" i="8"/>
  <c r="Q1828" i="8"/>
  <c r="P1828" i="8"/>
  <c r="O1828" i="8"/>
  <c r="N1828" i="8"/>
  <c r="M1828" i="8"/>
  <c r="L1828" i="8"/>
  <c r="A1828" i="8"/>
  <c r="V1827" i="8"/>
  <c r="S1827" i="8"/>
  <c r="R1827" i="8"/>
  <c r="Q1827" i="8"/>
  <c r="P1827" i="8"/>
  <c r="O1827" i="8"/>
  <c r="A1827" i="8"/>
  <c r="S1826" i="8"/>
  <c r="R1826" i="8"/>
  <c r="Q1826" i="8"/>
  <c r="J1823" i="8"/>
  <c r="J1824" i="8"/>
  <c r="J1825" i="8"/>
  <c r="J1826" i="8"/>
  <c r="P1826" i="8"/>
  <c r="O1826" i="8"/>
  <c r="N1826" i="8"/>
  <c r="M1823" i="8"/>
  <c r="M1826" i="8"/>
  <c r="L1826" i="8"/>
  <c r="A1826" i="8"/>
  <c r="V1825" i="8"/>
  <c r="S1825" i="8"/>
  <c r="R1825" i="8"/>
  <c r="Q1825" i="8"/>
  <c r="P1825" i="8"/>
  <c r="O1825" i="8"/>
  <c r="N1825" i="8"/>
  <c r="M1825" i="8"/>
  <c r="L1825" i="8"/>
  <c r="A1825" i="8"/>
  <c r="V1824" i="8"/>
  <c r="S1824" i="8"/>
  <c r="R1824" i="8"/>
  <c r="Q1824" i="8"/>
  <c r="P1824" i="8"/>
  <c r="O1824" i="8"/>
  <c r="N1824" i="8"/>
  <c r="M1824" i="8"/>
  <c r="L1824" i="8"/>
  <c r="A1824" i="8"/>
  <c r="S1823" i="8"/>
  <c r="R1823" i="8"/>
  <c r="Q1823" i="8"/>
  <c r="P1823" i="8"/>
  <c r="O1823" i="8"/>
  <c r="A1823" i="8"/>
  <c r="V1795" i="8"/>
  <c r="V1798" i="8"/>
  <c r="V1801" i="8"/>
  <c r="V1804" i="8"/>
  <c r="V1807" i="8"/>
  <c r="V1810" i="8"/>
  <c r="V1813" i="8"/>
  <c r="V1816" i="8"/>
  <c r="V1819" i="8"/>
  <c r="V1822" i="8"/>
  <c r="K67" i="7"/>
  <c r="S1822" i="8"/>
  <c r="R1822" i="8"/>
  <c r="Q1822" i="8"/>
  <c r="J1819" i="8"/>
  <c r="J1820" i="8"/>
  <c r="J1821" i="8"/>
  <c r="J1822" i="8"/>
  <c r="P1822" i="8"/>
  <c r="O1822" i="8"/>
  <c r="N1822" i="8"/>
  <c r="M1819" i="8"/>
  <c r="M1822" i="8"/>
  <c r="L1822" i="8"/>
  <c r="A1822" i="8"/>
  <c r="V1821" i="8"/>
  <c r="S1821" i="8"/>
  <c r="R1821" i="8"/>
  <c r="Q1821" i="8"/>
  <c r="P1821" i="8"/>
  <c r="O1821" i="8"/>
  <c r="N1821" i="8"/>
  <c r="M1821" i="8"/>
  <c r="L1821" i="8"/>
  <c r="A1821" i="8"/>
  <c r="V1820" i="8"/>
  <c r="S1820" i="8"/>
  <c r="R1820" i="8"/>
  <c r="Q1820" i="8"/>
  <c r="P1820" i="8"/>
  <c r="O1820" i="8"/>
  <c r="N1820" i="8"/>
  <c r="M1820" i="8"/>
  <c r="L1820" i="8"/>
  <c r="A1820" i="8"/>
  <c r="S1819" i="8"/>
  <c r="R1819" i="8"/>
  <c r="Q1819" i="8"/>
  <c r="P1819" i="8"/>
  <c r="O1819" i="8"/>
  <c r="A1819" i="8"/>
  <c r="V1818" i="8"/>
  <c r="S1818" i="8"/>
  <c r="R1818" i="8"/>
  <c r="Q1818" i="8"/>
  <c r="J1815" i="8"/>
  <c r="J1816" i="8"/>
  <c r="J1817" i="8"/>
  <c r="J1818" i="8"/>
  <c r="P1818" i="8"/>
  <c r="O1818" i="8"/>
  <c r="N1818" i="8"/>
  <c r="M1815" i="8"/>
  <c r="M1818" i="8"/>
  <c r="L1818" i="8"/>
  <c r="A1818" i="8"/>
  <c r="V1817" i="8"/>
  <c r="S1817" i="8"/>
  <c r="R1817" i="8"/>
  <c r="Q1817" i="8"/>
  <c r="P1817" i="8"/>
  <c r="O1817" i="8"/>
  <c r="N1817" i="8"/>
  <c r="M1817" i="8"/>
  <c r="L1817" i="8"/>
  <c r="A1817" i="8"/>
  <c r="S1816" i="8"/>
  <c r="R1816" i="8"/>
  <c r="Q1816" i="8"/>
  <c r="P1816" i="8"/>
  <c r="O1816" i="8"/>
  <c r="N1816" i="8"/>
  <c r="M1816" i="8"/>
  <c r="L1816" i="8"/>
  <c r="A1816" i="8"/>
  <c r="V1815" i="8"/>
  <c r="S1815" i="8"/>
  <c r="R1815" i="8"/>
  <c r="Q1815" i="8"/>
  <c r="P1815" i="8"/>
  <c r="O1815" i="8"/>
  <c r="A1815" i="8"/>
  <c r="V1814" i="8"/>
  <c r="S1814" i="8"/>
  <c r="R1814" i="8"/>
  <c r="Q1814" i="8"/>
  <c r="J1811" i="8"/>
  <c r="J1812" i="8"/>
  <c r="J1813" i="8"/>
  <c r="J1814" i="8"/>
  <c r="P1814" i="8"/>
  <c r="O1814" i="8"/>
  <c r="N1814" i="8"/>
  <c r="M1811" i="8"/>
  <c r="M1814" i="8"/>
  <c r="L1814" i="8"/>
  <c r="A1814" i="8"/>
  <c r="S1813" i="8"/>
  <c r="R1813" i="8"/>
  <c r="Q1813" i="8"/>
  <c r="P1813" i="8"/>
  <c r="O1813" i="8"/>
  <c r="N1813" i="8"/>
  <c r="M1813" i="8"/>
  <c r="L1813" i="8"/>
  <c r="A1813" i="8"/>
  <c r="V1812" i="8"/>
  <c r="S1812" i="8"/>
  <c r="R1812" i="8"/>
  <c r="Q1812" i="8"/>
  <c r="P1812" i="8"/>
  <c r="O1812" i="8"/>
  <c r="N1812" i="8"/>
  <c r="M1812" i="8"/>
  <c r="L1812" i="8"/>
  <c r="A1812" i="8"/>
  <c r="V1811" i="8"/>
  <c r="S1811" i="8"/>
  <c r="R1811" i="8"/>
  <c r="Q1811" i="8"/>
  <c r="P1811" i="8"/>
  <c r="O1811" i="8"/>
  <c r="A1811" i="8"/>
  <c r="S1810" i="8"/>
  <c r="R1810" i="8"/>
  <c r="Q1810" i="8"/>
  <c r="J1807" i="8"/>
  <c r="J1808" i="8"/>
  <c r="J1809" i="8"/>
  <c r="J1810" i="8"/>
  <c r="P1810" i="8"/>
  <c r="O1810" i="8"/>
  <c r="N1810" i="8"/>
  <c r="M1807" i="8"/>
  <c r="M1810" i="8"/>
  <c r="L1810" i="8"/>
  <c r="A1810" i="8"/>
  <c r="V1809" i="8"/>
  <c r="S1809" i="8"/>
  <c r="R1809" i="8"/>
  <c r="Q1809" i="8"/>
  <c r="P1809" i="8"/>
  <c r="O1809" i="8"/>
  <c r="N1809" i="8"/>
  <c r="M1809" i="8"/>
  <c r="L1809" i="8"/>
  <c r="A1809" i="8"/>
  <c r="V1808" i="8"/>
  <c r="S1808" i="8"/>
  <c r="R1808" i="8"/>
  <c r="Q1808" i="8"/>
  <c r="P1808" i="8"/>
  <c r="O1808" i="8"/>
  <c r="N1808" i="8"/>
  <c r="M1808" i="8"/>
  <c r="L1808" i="8"/>
  <c r="A1808" i="8"/>
  <c r="S1807" i="8"/>
  <c r="R1807" i="8"/>
  <c r="Q1807" i="8"/>
  <c r="P1807" i="8"/>
  <c r="O1807" i="8"/>
  <c r="A1807" i="8"/>
  <c r="V1806" i="8"/>
  <c r="S1806" i="8"/>
  <c r="R1806" i="8"/>
  <c r="Q1806" i="8"/>
  <c r="J1803" i="8"/>
  <c r="J1804" i="8"/>
  <c r="J1805" i="8"/>
  <c r="J1806" i="8"/>
  <c r="P1806" i="8"/>
  <c r="O1806" i="8"/>
  <c r="N1806" i="8"/>
  <c r="M1803" i="8"/>
  <c r="M1806" i="8"/>
  <c r="L1806" i="8"/>
  <c r="A1806" i="8"/>
  <c r="V1805" i="8"/>
  <c r="S1805" i="8"/>
  <c r="R1805" i="8"/>
  <c r="Q1805" i="8"/>
  <c r="P1805" i="8"/>
  <c r="O1805" i="8"/>
  <c r="N1805" i="8"/>
  <c r="M1805" i="8"/>
  <c r="L1805" i="8"/>
  <c r="A1805" i="8"/>
  <c r="S1804" i="8"/>
  <c r="R1804" i="8"/>
  <c r="Q1804" i="8"/>
  <c r="P1804" i="8"/>
  <c r="O1804" i="8"/>
  <c r="N1804" i="8"/>
  <c r="M1804" i="8"/>
  <c r="L1804" i="8"/>
  <c r="A1804" i="8"/>
  <c r="V1803" i="8"/>
  <c r="S1803" i="8"/>
  <c r="R1803" i="8"/>
  <c r="Q1803" i="8"/>
  <c r="P1803" i="8"/>
  <c r="O1803" i="8"/>
  <c r="A1803" i="8"/>
  <c r="V1802" i="8"/>
  <c r="S1802" i="8"/>
  <c r="R1802" i="8"/>
  <c r="Q1802" i="8"/>
  <c r="J1799" i="8"/>
  <c r="J1800" i="8"/>
  <c r="J1801" i="8"/>
  <c r="J1802" i="8"/>
  <c r="P1802" i="8"/>
  <c r="O1802" i="8"/>
  <c r="N1802" i="8"/>
  <c r="M1799" i="8"/>
  <c r="M1802" i="8"/>
  <c r="L1802" i="8"/>
  <c r="A1802" i="8"/>
  <c r="S1801" i="8"/>
  <c r="R1801" i="8"/>
  <c r="Q1801" i="8"/>
  <c r="P1801" i="8"/>
  <c r="O1801" i="8"/>
  <c r="N1801" i="8"/>
  <c r="M1801" i="8"/>
  <c r="L1801" i="8"/>
  <c r="A1801" i="8"/>
  <c r="V1800" i="8"/>
  <c r="S1800" i="8"/>
  <c r="R1800" i="8"/>
  <c r="Q1800" i="8"/>
  <c r="P1800" i="8"/>
  <c r="O1800" i="8"/>
  <c r="N1800" i="8"/>
  <c r="M1800" i="8"/>
  <c r="L1800" i="8"/>
  <c r="A1800" i="8"/>
  <c r="V1799" i="8"/>
  <c r="S1799" i="8"/>
  <c r="R1799" i="8"/>
  <c r="Q1799" i="8"/>
  <c r="P1799" i="8"/>
  <c r="O1799" i="8"/>
  <c r="A1799" i="8"/>
  <c r="S1798" i="8"/>
  <c r="R1798" i="8"/>
  <c r="Q1798" i="8"/>
  <c r="J1795" i="8"/>
  <c r="J1796" i="8"/>
  <c r="J1797" i="8"/>
  <c r="J1798" i="8"/>
  <c r="P1798" i="8"/>
  <c r="O1798" i="8"/>
  <c r="N1798" i="8"/>
  <c r="M1795" i="8"/>
  <c r="M1798" i="8"/>
  <c r="L1798" i="8"/>
  <c r="A1798" i="8"/>
  <c r="V1797" i="8"/>
  <c r="S1797" i="8"/>
  <c r="R1797" i="8"/>
  <c r="Q1797" i="8"/>
  <c r="P1797" i="8"/>
  <c r="O1797" i="8"/>
  <c r="N1797" i="8"/>
  <c r="M1797" i="8"/>
  <c r="L1797" i="8"/>
  <c r="A1797" i="8"/>
  <c r="V1796" i="8"/>
  <c r="S1796" i="8"/>
  <c r="R1796" i="8"/>
  <c r="Q1796" i="8"/>
  <c r="P1796" i="8"/>
  <c r="O1796" i="8"/>
  <c r="N1796" i="8"/>
  <c r="M1796" i="8"/>
  <c r="L1796" i="8"/>
  <c r="A1796" i="8"/>
  <c r="S1795" i="8"/>
  <c r="R1795" i="8"/>
  <c r="Q1795" i="8"/>
  <c r="P1795" i="8"/>
  <c r="O1795" i="8"/>
  <c r="A1795" i="8"/>
  <c r="V1767" i="8"/>
  <c r="V1770" i="8"/>
  <c r="V1773" i="8"/>
  <c r="V1776" i="8"/>
  <c r="V1779" i="8"/>
  <c r="V1782" i="8"/>
  <c r="V1785" i="8"/>
  <c r="V1788" i="8"/>
  <c r="V1791" i="8"/>
  <c r="V1794" i="8"/>
  <c r="K66" i="7"/>
  <c r="S1794" i="8"/>
  <c r="R1794" i="8"/>
  <c r="Q1794" i="8"/>
  <c r="J1791" i="8"/>
  <c r="J1792" i="8"/>
  <c r="J1793" i="8"/>
  <c r="J1794" i="8"/>
  <c r="P1794" i="8"/>
  <c r="O1794" i="8"/>
  <c r="N1794" i="8"/>
  <c r="M1791" i="8"/>
  <c r="M1794" i="8"/>
  <c r="L1794" i="8"/>
  <c r="A1794" i="8"/>
  <c r="V1793" i="8"/>
  <c r="S1793" i="8"/>
  <c r="R1793" i="8"/>
  <c r="Q1793" i="8"/>
  <c r="P1793" i="8"/>
  <c r="O1793" i="8"/>
  <c r="N1793" i="8"/>
  <c r="M1793" i="8"/>
  <c r="L1793" i="8"/>
  <c r="A1793" i="8"/>
  <c r="V1792" i="8"/>
  <c r="S1792" i="8"/>
  <c r="R1792" i="8"/>
  <c r="Q1792" i="8"/>
  <c r="P1792" i="8"/>
  <c r="O1792" i="8"/>
  <c r="N1792" i="8"/>
  <c r="M1792" i="8"/>
  <c r="L1792" i="8"/>
  <c r="A1792" i="8"/>
  <c r="S1791" i="8"/>
  <c r="R1791" i="8"/>
  <c r="Q1791" i="8"/>
  <c r="P1791" i="8"/>
  <c r="O1791" i="8"/>
  <c r="A1791" i="8"/>
  <c r="V1790" i="8"/>
  <c r="S1790" i="8"/>
  <c r="R1790" i="8"/>
  <c r="Q1790" i="8"/>
  <c r="J1787" i="8"/>
  <c r="J1788" i="8"/>
  <c r="J1789" i="8"/>
  <c r="J1790" i="8"/>
  <c r="P1790" i="8"/>
  <c r="O1790" i="8"/>
  <c r="N1790" i="8"/>
  <c r="M1787" i="8"/>
  <c r="M1790" i="8"/>
  <c r="L1790" i="8"/>
  <c r="A1790" i="8"/>
  <c r="V1789" i="8"/>
  <c r="S1789" i="8"/>
  <c r="R1789" i="8"/>
  <c r="Q1789" i="8"/>
  <c r="P1789" i="8"/>
  <c r="O1789" i="8"/>
  <c r="N1789" i="8"/>
  <c r="M1789" i="8"/>
  <c r="L1789" i="8"/>
  <c r="A1789" i="8"/>
  <c r="S1788" i="8"/>
  <c r="R1788" i="8"/>
  <c r="Q1788" i="8"/>
  <c r="P1788" i="8"/>
  <c r="O1788" i="8"/>
  <c r="N1788" i="8"/>
  <c r="M1788" i="8"/>
  <c r="L1788" i="8"/>
  <c r="A1788" i="8"/>
  <c r="V1787" i="8"/>
  <c r="S1787" i="8"/>
  <c r="R1787" i="8"/>
  <c r="Q1787" i="8"/>
  <c r="P1787" i="8"/>
  <c r="O1787" i="8"/>
  <c r="A1787" i="8"/>
  <c r="V1786" i="8"/>
  <c r="S1786" i="8"/>
  <c r="R1786" i="8"/>
  <c r="Q1786" i="8"/>
  <c r="J1783" i="8"/>
  <c r="J1784" i="8"/>
  <c r="J1785" i="8"/>
  <c r="J1786" i="8"/>
  <c r="P1786" i="8"/>
  <c r="O1786" i="8"/>
  <c r="N1786" i="8"/>
  <c r="M1783" i="8"/>
  <c r="M1786" i="8"/>
  <c r="L1786" i="8"/>
  <c r="A1786" i="8"/>
  <c r="S1785" i="8"/>
  <c r="R1785" i="8"/>
  <c r="Q1785" i="8"/>
  <c r="P1785" i="8"/>
  <c r="O1785" i="8"/>
  <c r="N1785" i="8"/>
  <c r="M1785" i="8"/>
  <c r="L1785" i="8"/>
  <c r="A1785" i="8"/>
  <c r="V1784" i="8"/>
  <c r="S1784" i="8"/>
  <c r="R1784" i="8"/>
  <c r="Q1784" i="8"/>
  <c r="P1784" i="8"/>
  <c r="O1784" i="8"/>
  <c r="N1784" i="8"/>
  <c r="M1784" i="8"/>
  <c r="L1784" i="8"/>
  <c r="A1784" i="8"/>
  <c r="V1783" i="8"/>
  <c r="S1783" i="8"/>
  <c r="R1783" i="8"/>
  <c r="Q1783" i="8"/>
  <c r="P1783" i="8"/>
  <c r="O1783" i="8"/>
  <c r="A1783" i="8"/>
  <c r="S1782" i="8"/>
  <c r="R1782" i="8"/>
  <c r="Q1782" i="8"/>
  <c r="J1779" i="8"/>
  <c r="J1780" i="8"/>
  <c r="J1781" i="8"/>
  <c r="J1782" i="8"/>
  <c r="P1782" i="8"/>
  <c r="O1782" i="8"/>
  <c r="N1782" i="8"/>
  <c r="M1779" i="8"/>
  <c r="M1782" i="8"/>
  <c r="L1782" i="8"/>
  <c r="A1782" i="8"/>
  <c r="V1781" i="8"/>
  <c r="S1781" i="8"/>
  <c r="R1781" i="8"/>
  <c r="Q1781" i="8"/>
  <c r="P1781" i="8"/>
  <c r="O1781" i="8"/>
  <c r="N1781" i="8"/>
  <c r="M1781" i="8"/>
  <c r="L1781" i="8"/>
  <c r="A1781" i="8"/>
  <c r="V1780" i="8"/>
  <c r="S1780" i="8"/>
  <c r="R1780" i="8"/>
  <c r="Q1780" i="8"/>
  <c r="P1780" i="8"/>
  <c r="O1780" i="8"/>
  <c r="N1780" i="8"/>
  <c r="M1780" i="8"/>
  <c r="L1780" i="8"/>
  <c r="A1780" i="8"/>
  <c r="S1779" i="8"/>
  <c r="R1779" i="8"/>
  <c r="Q1779" i="8"/>
  <c r="P1779" i="8"/>
  <c r="O1779" i="8"/>
  <c r="A1779" i="8"/>
  <c r="V1778" i="8"/>
  <c r="S1778" i="8"/>
  <c r="R1778" i="8"/>
  <c r="Q1778" i="8"/>
  <c r="J1775" i="8"/>
  <c r="J1776" i="8"/>
  <c r="J1777" i="8"/>
  <c r="J1778" i="8"/>
  <c r="P1778" i="8"/>
  <c r="O1778" i="8"/>
  <c r="N1778" i="8"/>
  <c r="M1775" i="8"/>
  <c r="M1778" i="8"/>
  <c r="L1778" i="8"/>
  <c r="A1778" i="8"/>
  <c r="V1777" i="8"/>
  <c r="S1777" i="8"/>
  <c r="R1777" i="8"/>
  <c r="Q1777" i="8"/>
  <c r="P1777" i="8"/>
  <c r="O1777" i="8"/>
  <c r="N1777" i="8"/>
  <c r="M1777" i="8"/>
  <c r="L1777" i="8"/>
  <c r="A1777" i="8"/>
  <c r="S1776" i="8"/>
  <c r="R1776" i="8"/>
  <c r="Q1776" i="8"/>
  <c r="P1776" i="8"/>
  <c r="O1776" i="8"/>
  <c r="N1776" i="8"/>
  <c r="M1776" i="8"/>
  <c r="L1776" i="8"/>
  <c r="A1776" i="8"/>
  <c r="V1775" i="8"/>
  <c r="S1775" i="8"/>
  <c r="R1775" i="8"/>
  <c r="Q1775" i="8"/>
  <c r="P1775" i="8"/>
  <c r="O1775" i="8"/>
  <c r="A1775" i="8"/>
  <c r="V1774" i="8"/>
  <c r="S1774" i="8"/>
  <c r="R1774" i="8"/>
  <c r="Q1774" i="8"/>
  <c r="J1771" i="8"/>
  <c r="J1772" i="8"/>
  <c r="J1773" i="8"/>
  <c r="J1774" i="8"/>
  <c r="P1774" i="8"/>
  <c r="O1774" i="8"/>
  <c r="N1774" i="8"/>
  <c r="M1771" i="8"/>
  <c r="M1774" i="8"/>
  <c r="L1774" i="8"/>
  <c r="A1774" i="8"/>
  <c r="S1773" i="8"/>
  <c r="R1773" i="8"/>
  <c r="Q1773" i="8"/>
  <c r="P1773" i="8"/>
  <c r="O1773" i="8"/>
  <c r="N1773" i="8"/>
  <c r="M1773" i="8"/>
  <c r="L1773" i="8"/>
  <c r="A1773" i="8"/>
  <c r="V1772" i="8"/>
  <c r="S1772" i="8"/>
  <c r="R1772" i="8"/>
  <c r="Q1772" i="8"/>
  <c r="P1772" i="8"/>
  <c r="O1772" i="8"/>
  <c r="N1772" i="8"/>
  <c r="M1772" i="8"/>
  <c r="L1772" i="8"/>
  <c r="A1772" i="8"/>
  <c r="V1771" i="8"/>
  <c r="S1771" i="8"/>
  <c r="R1771" i="8"/>
  <c r="Q1771" i="8"/>
  <c r="P1771" i="8"/>
  <c r="O1771" i="8"/>
  <c r="A1771" i="8"/>
  <c r="S1770" i="8"/>
  <c r="R1770" i="8"/>
  <c r="Q1770" i="8"/>
  <c r="J1767" i="8"/>
  <c r="J1768" i="8"/>
  <c r="J1769" i="8"/>
  <c r="J1770" i="8"/>
  <c r="P1770" i="8"/>
  <c r="O1770" i="8"/>
  <c r="N1770" i="8"/>
  <c r="M1767" i="8"/>
  <c r="M1770" i="8"/>
  <c r="L1770" i="8"/>
  <c r="A1770" i="8"/>
  <c r="V1769" i="8"/>
  <c r="S1769" i="8"/>
  <c r="R1769" i="8"/>
  <c r="Q1769" i="8"/>
  <c r="P1769" i="8"/>
  <c r="O1769" i="8"/>
  <c r="N1769" i="8"/>
  <c r="M1769" i="8"/>
  <c r="L1769" i="8"/>
  <c r="A1769" i="8"/>
  <c r="V1768" i="8"/>
  <c r="S1768" i="8"/>
  <c r="R1768" i="8"/>
  <c r="Q1768" i="8"/>
  <c r="P1768" i="8"/>
  <c r="O1768" i="8"/>
  <c r="N1768" i="8"/>
  <c r="M1768" i="8"/>
  <c r="L1768" i="8"/>
  <c r="A1768" i="8"/>
  <c r="S1767" i="8"/>
  <c r="R1767" i="8"/>
  <c r="Q1767" i="8"/>
  <c r="P1767" i="8"/>
  <c r="O1767" i="8"/>
  <c r="A1767" i="8"/>
  <c r="V1739" i="8"/>
  <c r="V1742" i="8"/>
  <c r="V1745" i="8"/>
  <c r="V1748" i="8"/>
  <c r="V1751" i="8"/>
  <c r="V1754" i="8"/>
  <c r="V1757" i="8"/>
  <c r="V1760" i="8"/>
  <c r="V1763" i="8"/>
  <c r="V1766" i="8"/>
  <c r="K65" i="7"/>
  <c r="S1766" i="8"/>
  <c r="R1766" i="8"/>
  <c r="Q1766" i="8"/>
  <c r="J1763" i="8"/>
  <c r="J1764" i="8"/>
  <c r="J1765" i="8"/>
  <c r="J1766" i="8"/>
  <c r="P1766" i="8"/>
  <c r="O1766" i="8"/>
  <c r="N1766" i="8"/>
  <c r="M1763" i="8"/>
  <c r="M1766" i="8"/>
  <c r="L1766" i="8"/>
  <c r="A1766" i="8"/>
  <c r="V1765" i="8"/>
  <c r="S1765" i="8"/>
  <c r="R1765" i="8"/>
  <c r="Q1765" i="8"/>
  <c r="P1765" i="8"/>
  <c r="O1765" i="8"/>
  <c r="N1765" i="8"/>
  <c r="M1765" i="8"/>
  <c r="L1765" i="8"/>
  <c r="A1765" i="8"/>
  <c r="V1764" i="8"/>
  <c r="S1764" i="8"/>
  <c r="R1764" i="8"/>
  <c r="Q1764" i="8"/>
  <c r="P1764" i="8"/>
  <c r="O1764" i="8"/>
  <c r="N1764" i="8"/>
  <c r="M1764" i="8"/>
  <c r="L1764" i="8"/>
  <c r="A1764" i="8"/>
  <c r="S1763" i="8"/>
  <c r="R1763" i="8"/>
  <c r="Q1763" i="8"/>
  <c r="P1763" i="8"/>
  <c r="O1763" i="8"/>
  <c r="A1763" i="8"/>
  <c r="V1762" i="8"/>
  <c r="S1762" i="8"/>
  <c r="R1762" i="8"/>
  <c r="Q1762" i="8"/>
  <c r="J1759" i="8"/>
  <c r="J1760" i="8"/>
  <c r="J1761" i="8"/>
  <c r="J1762" i="8"/>
  <c r="P1762" i="8"/>
  <c r="O1762" i="8"/>
  <c r="N1762" i="8"/>
  <c r="M1759" i="8"/>
  <c r="M1762" i="8"/>
  <c r="L1762" i="8"/>
  <c r="A1762" i="8"/>
  <c r="V1761" i="8"/>
  <c r="S1761" i="8"/>
  <c r="R1761" i="8"/>
  <c r="Q1761" i="8"/>
  <c r="P1761" i="8"/>
  <c r="O1761" i="8"/>
  <c r="N1761" i="8"/>
  <c r="M1761" i="8"/>
  <c r="L1761" i="8"/>
  <c r="A1761" i="8"/>
  <c r="S1760" i="8"/>
  <c r="R1760" i="8"/>
  <c r="Q1760" i="8"/>
  <c r="P1760" i="8"/>
  <c r="O1760" i="8"/>
  <c r="N1760" i="8"/>
  <c r="M1760" i="8"/>
  <c r="L1760" i="8"/>
  <c r="A1760" i="8"/>
  <c r="V1759" i="8"/>
  <c r="S1759" i="8"/>
  <c r="R1759" i="8"/>
  <c r="Q1759" i="8"/>
  <c r="P1759" i="8"/>
  <c r="O1759" i="8"/>
  <c r="A1759" i="8"/>
  <c r="V1758" i="8"/>
  <c r="S1758" i="8"/>
  <c r="R1758" i="8"/>
  <c r="Q1758" i="8"/>
  <c r="J1755" i="8"/>
  <c r="J1756" i="8"/>
  <c r="J1757" i="8"/>
  <c r="J1758" i="8"/>
  <c r="P1758" i="8"/>
  <c r="O1758" i="8"/>
  <c r="N1758" i="8"/>
  <c r="M1755" i="8"/>
  <c r="M1758" i="8"/>
  <c r="L1758" i="8"/>
  <c r="A1758" i="8"/>
  <c r="S1757" i="8"/>
  <c r="R1757" i="8"/>
  <c r="Q1757" i="8"/>
  <c r="P1757" i="8"/>
  <c r="O1757" i="8"/>
  <c r="N1757" i="8"/>
  <c r="M1757" i="8"/>
  <c r="L1757" i="8"/>
  <c r="A1757" i="8"/>
  <c r="V1756" i="8"/>
  <c r="S1756" i="8"/>
  <c r="R1756" i="8"/>
  <c r="Q1756" i="8"/>
  <c r="P1756" i="8"/>
  <c r="O1756" i="8"/>
  <c r="N1756" i="8"/>
  <c r="M1756" i="8"/>
  <c r="L1756" i="8"/>
  <c r="A1756" i="8"/>
  <c r="V1755" i="8"/>
  <c r="S1755" i="8"/>
  <c r="R1755" i="8"/>
  <c r="Q1755" i="8"/>
  <c r="P1755" i="8"/>
  <c r="O1755" i="8"/>
  <c r="A1755" i="8"/>
  <c r="S1754" i="8"/>
  <c r="R1754" i="8"/>
  <c r="Q1754" i="8"/>
  <c r="J1751" i="8"/>
  <c r="J1752" i="8"/>
  <c r="J1753" i="8"/>
  <c r="J1754" i="8"/>
  <c r="P1754" i="8"/>
  <c r="O1754" i="8"/>
  <c r="N1754" i="8"/>
  <c r="M1751" i="8"/>
  <c r="M1754" i="8"/>
  <c r="L1754" i="8"/>
  <c r="A1754" i="8"/>
  <c r="V1753" i="8"/>
  <c r="S1753" i="8"/>
  <c r="R1753" i="8"/>
  <c r="Q1753" i="8"/>
  <c r="P1753" i="8"/>
  <c r="O1753" i="8"/>
  <c r="N1753" i="8"/>
  <c r="M1753" i="8"/>
  <c r="L1753" i="8"/>
  <c r="A1753" i="8"/>
  <c r="V1752" i="8"/>
  <c r="S1752" i="8"/>
  <c r="R1752" i="8"/>
  <c r="Q1752" i="8"/>
  <c r="P1752" i="8"/>
  <c r="O1752" i="8"/>
  <c r="N1752" i="8"/>
  <c r="M1752" i="8"/>
  <c r="L1752" i="8"/>
  <c r="A1752" i="8"/>
  <c r="S1751" i="8"/>
  <c r="R1751" i="8"/>
  <c r="Q1751" i="8"/>
  <c r="P1751" i="8"/>
  <c r="O1751" i="8"/>
  <c r="A1751" i="8"/>
  <c r="V1750" i="8"/>
  <c r="S1750" i="8"/>
  <c r="R1750" i="8"/>
  <c r="Q1750" i="8"/>
  <c r="J1747" i="8"/>
  <c r="J1748" i="8"/>
  <c r="J1749" i="8"/>
  <c r="J1750" i="8"/>
  <c r="P1750" i="8"/>
  <c r="O1750" i="8"/>
  <c r="N1750" i="8"/>
  <c r="M1747" i="8"/>
  <c r="M1750" i="8"/>
  <c r="L1750" i="8"/>
  <c r="A1750" i="8"/>
  <c r="V1749" i="8"/>
  <c r="S1749" i="8"/>
  <c r="R1749" i="8"/>
  <c r="Q1749" i="8"/>
  <c r="P1749" i="8"/>
  <c r="O1749" i="8"/>
  <c r="N1749" i="8"/>
  <c r="M1749" i="8"/>
  <c r="L1749" i="8"/>
  <c r="A1749" i="8"/>
  <c r="S1748" i="8"/>
  <c r="R1748" i="8"/>
  <c r="Q1748" i="8"/>
  <c r="P1748" i="8"/>
  <c r="O1748" i="8"/>
  <c r="N1748" i="8"/>
  <c r="M1748" i="8"/>
  <c r="L1748" i="8"/>
  <c r="A1748" i="8"/>
  <c r="V1747" i="8"/>
  <c r="S1747" i="8"/>
  <c r="R1747" i="8"/>
  <c r="Q1747" i="8"/>
  <c r="P1747" i="8"/>
  <c r="O1747" i="8"/>
  <c r="A1747" i="8"/>
  <c r="V1746" i="8"/>
  <c r="S1746" i="8"/>
  <c r="R1746" i="8"/>
  <c r="Q1746" i="8"/>
  <c r="J1743" i="8"/>
  <c r="J1744" i="8"/>
  <c r="J1745" i="8"/>
  <c r="J1746" i="8"/>
  <c r="P1746" i="8"/>
  <c r="O1746" i="8"/>
  <c r="N1746" i="8"/>
  <c r="M1743" i="8"/>
  <c r="M1746" i="8"/>
  <c r="L1746" i="8"/>
  <c r="A1746" i="8"/>
  <c r="S1745" i="8"/>
  <c r="R1745" i="8"/>
  <c r="Q1745" i="8"/>
  <c r="P1745" i="8"/>
  <c r="O1745" i="8"/>
  <c r="N1745" i="8"/>
  <c r="M1745" i="8"/>
  <c r="L1745" i="8"/>
  <c r="A1745" i="8"/>
  <c r="V1744" i="8"/>
  <c r="S1744" i="8"/>
  <c r="R1744" i="8"/>
  <c r="Q1744" i="8"/>
  <c r="P1744" i="8"/>
  <c r="O1744" i="8"/>
  <c r="N1744" i="8"/>
  <c r="M1744" i="8"/>
  <c r="L1744" i="8"/>
  <c r="A1744" i="8"/>
  <c r="V1743" i="8"/>
  <c r="S1743" i="8"/>
  <c r="R1743" i="8"/>
  <c r="Q1743" i="8"/>
  <c r="P1743" i="8"/>
  <c r="O1743" i="8"/>
  <c r="A1743" i="8"/>
  <c r="S1742" i="8"/>
  <c r="R1742" i="8"/>
  <c r="Q1742" i="8"/>
  <c r="J1739" i="8"/>
  <c r="J1740" i="8"/>
  <c r="J1741" i="8"/>
  <c r="J1742" i="8"/>
  <c r="P1742" i="8"/>
  <c r="O1742" i="8"/>
  <c r="N1742" i="8"/>
  <c r="M1739" i="8"/>
  <c r="M1742" i="8"/>
  <c r="L1742" i="8"/>
  <c r="A1742" i="8"/>
  <c r="V1741" i="8"/>
  <c r="S1741" i="8"/>
  <c r="R1741" i="8"/>
  <c r="Q1741" i="8"/>
  <c r="P1741" i="8"/>
  <c r="O1741" i="8"/>
  <c r="N1741" i="8"/>
  <c r="M1741" i="8"/>
  <c r="L1741" i="8"/>
  <c r="A1741" i="8"/>
  <c r="V1740" i="8"/>
  <c r="S1740" i="8"/>
  <c r="R1740" i="8"/>
  <c r="Q1740" i="8"/>
  <c r="P1740" i="8"/>
  <c r="O1740" i="8"/>
  <c r="N1740" i="8"/>
  <c r="M1740" i="8"/>
  <c r="L1740" i="8"/>
  <c r="A1740" i="8"/>
  <c r="S1739" i="8"/>
  <c r="R1739" i="8"/>
  <c r="Q1739" i="8"/>
  <c r="P1739" i="8"/>
  <c r="O1739" i="8"/>
  <c r="A1739" i="8"/>
  <c r="V1711" i="8"/>
  <c r="V1714" i="8"/>
  <c r="V1717" i="8"/>
  <c r="V1720" i="8"/>
  <c r="V1723" i="8"/>
  <c r="V1726" i="8"/>
  <c r="V1729" i="8"/>
  <c r="V1732" i="8"/>
  <c r="V1735" i="8"/>
  <c r="V1738" i="8"/>
  <c r="K64" i="7"/>
  <c r="S1738" i="8"/>
  <c r="R1738" i="8"/>
  <c r="Q1738" i="8"/>
  <c r="J1735" i="8"/>
  <c r="J1736" i="8"/>
  <c r="J1737" i="8"/>
  <c r="J1738" i="8"/>
  <c r="P1738" i="8"/>
  <c r="O1738" i="8"/>
  <c r="N1738" i="8"/>
  <c r="M1735" i="8"/>
  <c r="M1738" i="8"/>
  <c r="L1738" i="8"/>
  <c r="A1738" i="8"/>
  <c r="V1737" i="8"/>
  <c r="S1737" i="8"/>
  <c r="R1737" i="8"/>
  <c r="Q1737" i="8"/>
  <c r="P1737" i="8"/>
  <c r="O1737" i="8"/>
  <c r="N1737" i="8"/>
  <c r="M1737" i="8"/>
  <c r="L1737" i="8"/>
  <c r="A1737" i="8"/>
  <c r="V1736" i="8"/>
  <c r="S1736" i="8"/>
  <c r="R1736" i="8"/>
  <c r="Q1736" i="8"/>
  <c r="P1736" i="8"/>
  <c r="O1736" i="8"/>
  <c r="N1736" i="8"/>
  <c r="M1736" i="8"/>
  <c r="L1736" i="8"/>
  <c r="A1736" i="8"/>
  <c r="S1735" i="8"/>
  <c r="R1735" i="8"/>
  <c r="Q1735" i="8"/>
  <c r="P1735" i="8"/>
  <c r="O1735" i="8"/>
  <c r="A1735" i="8"/>
  <c r="V1734" i="8"/>
  <c r="S1734" i="8"/>
  <c r="R1734" i="8"/>
  <c r="Q1734" i="8"/>
  <c r="J1731" i="8"/>
  <c r="J1732" i="8"/>
  <c r="J1733" i="8"/>
  <c r="J1734" i="8"/>
  <c r="P1734" i="8"/>
  <c r="O1734" i="8"/>
  <c r="N1734" i="8"/>
  <c r="M1731" i="8"/>
  <c r="M1734" i="8"/>
  <c r="L1734" i="8"/>
  <c r="A1734" i="8"/>
  <c r="V1733" i="8"/>
  <c r="S1733" i="8"/>
  <c r="R1733" i="8"/>
  <c r="Q1733" i="8"/>
  <c r="P1733" i="8"/>
  <c r="O1733" i="8"/>
  <c r="N1733" i="8"/>
  <c r="M1733" i="8"/>
  <c r="L1733" i="8"/>
  <c r="A1733" i="8"/>
  <c r="S1732" i="8"/>
  <c r="R1732" i="8"/>
  <c r="Q1732" i="8"/>
  <c r="P1732" i="8"/>
  <c r="O1732" i="8"/>
  <c r="N1732" i="8"/>
  <c r="M1732" i="8"/>
  <c r="L1732" i="8"/>
  <c r="A1732" i="8"/>
  <c r="V1731" i="8"/>
  <c r="S1731" i="8"/>
  <c r="R1731" i="8"/>
  <c r="Q1731" i="8"/>
  <c r="P1731" i="8"/>
  <c r="O1731" i="8"/>
  <c r="A1731" i="8"/>
  <c r="V1730" i="8"/>
  <c r="S1730" i="8"/>
  <c r="R1730" i="8"/>
  <c r="Q1730" i="8"/>
  <c r="J1727" i="8"/>
  <c r="J1728" i="8"/>
  <c r="J1729" i="8"/>
  <c r="J1730" i="8"/>
  <c r="P1730" i="8"/>
  <c r="O1730" i="8"/>
  <c r="N1730" i="8"/>
  <c r="M1727" i="8"/>
  <c r="M1730" i="8"/>
  <c r="L1730" i="8"/>
  <c r="A1730" i="8"/>
  <c r="S1729" i="8"/>
  <c r="R1729" i="8"/>
  <c r="Q1729" i="8"/>
  <c r="P1729" i="8"/>
  <c r="O1729" i="8"/>
  <c r="N1729" i="8"/>
  <c r="M1729" i="8"/>
  <c r="L1729" i="8"/>
  <c r="A1729" i="8"/>
  <c r="V1728" i="8"/>
  <c r="S1728" i="8"/>
  <c r="R1728" i="8"/>
  <c r="Q1728" i="8"/>
  <c r="P1728" i="8"/>
  <c r="O1728" i="8"/>
  <c r="N1728" i="8"/>
  <c r="M1728" i="8"/>
  <c r="L1728" i="8"/>
  <c r="A1728" i="8"/>
  <c r="V1727" i="8"/>
  <c r="S1727" i="8"/>
  <c r="R1727" i="8"/>
  <c r="Q1727" i="8"/>
  <c r="P1727" i="8"/>
  <c r="O1727" i="8"/>
  <c r="A1727" i="8"/>
  <c r="S1726" i="8"/>
  <c r="R1726" i="8"/>
  <c r="Q1726" i="8"/>
  <c r="J1723" i="8"/>
  <c r="J1724" i="8"/>
  <c r="J1725" i="8"/>
  <c r="J1726" i="8"/>
  <c r="P1726" i="8"/>
  <c r="O1726" i="8"/>
  <c r="N1726" i="8"/>
  <c r="M1723" i="8"/>
  <c r="M1726" i="8"/>
  <c r="L1726" i="8"/>
  <c r="A1726" i="8"/>
  <c r="V1725" i="8"/>
  <c r="S1725" i="8"/>
  <c r="R1725" i="8"/>
  <c r="Q1725" i="8"/>
  <c r="P1725" i="8"/>
  <c r="O1725" i="8"/>
  <c r="N1725" i="8"/>
  <c r="M1725" i="8"/>
  <c r="L1725" i="8"/>
  <c r="A1725" i="8"/>
  <c r="V1724" i="8"/>
  <c r="S1724" i="8"/>
  <c r="R1724" i="8"/>
  <c r="Q1724" i="8"/>
  <c r="P1724" i="8"/>
  <c r="O1724" i="8"/>
  <c r="N1724" i="8"/>
  <c r="M1724" i="8"/>
  <c r="L1724" i="8"/>
  <c r="A1724" i="8"/>
  <c r="S1723" i="8"/>
  <c r="R1723" i="8"/>
  <c r="Q1723" i="8"/>
  <c r="P1723" i="8"/>
  <c r="O1723" i="8"/>
  <c r="A1723" i="8"/>
  <c r="V1722" i="8"/>
  <c r="S1722" i="8"/>
  <c r="R1722" i="8"/>
  <c r="Q1722" i="8"/>
  <c r="J1719" i="8"/>
  <c r="J1720" i="8"/>
  <c r="J1721" i="8"/>
  <c r="J1722" i="8"/>
  <c r="P1722" i="8"/>
  <c r="O1722" i="8"/>
  <c r="N1722" i="8"/>
  <c r="M1719" i="8"/>
  <c r="M1722" i="8"/>
  <c r="L1722" i="8"/>
  <c r="A1722" i="8"/>
  <c r="V1721" i="8"/>
  <c r="S1721" i="8"/>
  <c r="R1721" i="8"/>
  <c r="Q1721" i="8"/>
  <c r="P1721" i="8"/>
  <c r="O1721" i="8"/>
  <c r="N1721" i="8"/>
  <c r="M1721" i="8"/>
  <c r="L1721" i="8"/>
  <c r="A1721" i="8"/>
  <c r="S1720" i="8"/>
  <c r="R1720" i="8"/>
  <c r="Q1720" i="8"/>
  <c r="P1720" i="8"/>
  <c r="O1720" i="8"/>
  <c r="N1720" i="8"/>
  <c r="M1720" i="8"/>
  <c r="L1720" i="8"/>
  <c r="A1720" i="8"/>
  <c r="V1719" i="8"/>
  <c r="S1719" i="8"/>
  <c r="R1719" i="8"/>
  <c r="Q1719" i="8"/>
  <c r="P1719" i="8"/>
  <c r="O1719" i="8"/>
  <c r="A1719" i="8"/>
  <c r="V1718" i="8"/>
  <c r="S1718" i="8"/>
  <c r="R1718" i="8"/>
  <c r="Q1718" i="8"/>
  <c r="J1715" i="8"/>
  <c r="J1716" i="8"/>
  <c r="J1717" i="8"/>
  <c r="J1718" i="8"/>
  <c r="P1718" i="8"/>
  <c r="O1718" i="8"/>
  <c r="N1718" i="8"/>
  <c r="M1715" i="8"/>
  <c r="M1718" i="8"/>
  <c r="L1718" i="8"/>
  <c r="A1718" i="8"/>
  <c r="S1717" i="8"/>
  <c r="R1717" i="8"/>
  <c r="Q1717" i="8"/>
  <c r="P1717" i="8"/>
  <c r="O1717" i="8"/>
  <c r="N1717" i="8"/>
  <c r="M1717" i="8"/>
  <c r="L1717" i="8"/>
  <c r="A1717" i="8"/>
  <c r="V1716" i="8"/>
  <c r="S1716" i="8"/>
  <c r="R1716" i="8"/>
  <c r="Q1716" i="8"/>
  <c r="P1716" i="8"/>
  <c r="O1716" i="8"/>
  <c r="N1716" i="8"/>
  <c r="M1716" i="8"/>
  <c r="L1716" i="8"/>
  <c r="A1716" i="8"/>
  <c r="V1715" i="8"/>
  <c r="S1715" i="8"/>
  <c r="R1715" i="8"/>
  <c r="Q1715" i="8"/>
  <c r="P1715" i="8"/>
  <c r="O1715" i="8"/>
  <c r="A1715" i="8"/>
  <c r="S1714" i="8"/>
  <c r="R1714" i="8"/>
  <c r="Q1714" i="8"/>
  <c r="J1711" i="8"/>
  <c r="J1712" i="8"/>
  <c r="J1713" i="8"/>
  <c r="J1714" i="8"/>
  <c r="P1714" i="8"/>
  <c r="O1714" i="8"/>
  <c r="N1714" i="8"/>
  <c r="M1711" i="8"/>
  <c r="M1714" i="8"/>
  <c r="L1714" i="8"/>
  <c r="A1714" i="8"/>
  <c r="V1713" i="8"/>
  <c r="S1713" i="8"/>
  <c r="R1713" i="8"/>
  <c r="Q1713" i="8"/>
  <c r="P1713" i="8"/>
  <c r="O1713" i="8"/>
  <c r="N1713" i="8"/>
  <c r="M1713" i="8"/>
  <c r="L1713" i="8"/>
  <c r="A1713" i="8"/>
  <c r="V1712" i="8"/>
  <c r="S1712" i="8"/>
  <c r="R1712" i="8"/>
  <c r="Q1712" i="8"/>
  <c r="P1712" i="8"/>
  <c r="O1712" i="8"/>
  <c r="N1712" i="8"/>
  <c r="M1712" i="8"/>
  <c r="L1712" i="8"/>
  <c r="A1712" i="8"/>
  <c r="S1711" i="8"/>
  <c r="R1711" i="8"/>
  <c r="Q1711" i="8"/>
  <c r="P1711" i="8"/>
  <c r="O1711" i="8"/>
  <c r="A1711" i="8"/>
  <c r="V1683" i="8"/>
  <c r="V1686" i="8"/>
  <c r="V1689" i="8"/>
  <c r="V1692" i="8"/>
  <c r="V1695" i="8"/>
  <c r="V1698" i="8"/>
  <c r="V1701" i="8"/>
  <c r="V1704" i="8"/>
  <c r="V1707" i="8"/>
  <c r="V1710" i="8"/>
  <c r="K63" i="7"/>
  <c r="S1710" i="8"/>
  <c r="R1710" i="8"/>
  <c r="Q1710" i="8"/>
  <c r="J1707" i="8"/>
  <c r="J1708" i="8"/>
  <c r="J1709" i="8"/>
  <c r="J1710" i="8"/>
  <c r="P1710" i="8"/>
  <c r="O1710" i="8"/>
  <c r="N1710" i="8"/>
  <c r="M1707" i="8"/>
  <c r="M1710" i="8"/>
  <c r="L1710" i="8"/>
  <c r="A1710" i="8"/>
  <c r="V1709" i="8"/>
  <c r="S1709" i="8"/>
  <c r="R1709" i="8"/>
  <c r="Q1709" i="8"/>
  <c r="P1709" i="8"/>
  <c r="O1709" i="8"/>
  <c r="N1709" i="8"/>
  <c r="M1709" i="8"/>
  <c r="L1709" i="8"/>
  <c r="A1709" i="8"/>
  <c r="V1708" i="8"/>
  <c r="S1708" i="8"/>
  <c r="R1708" i="8"/>
  <c r="Q1708" i="8"/>
  <c r="P1708" i="8"/>
  <c r="O1708" i="8"/>
  <c r="N1708" i="8"/>
  <c r="M1708" i="8"/>
  <c r="L1708" i="8"/>
  <c r="A1708" i="8"/>
  <c r="S1707" i="8"/>
  <c r="R1707" i="8"/>
  <c r="Q1707" i="8"/>
  <c r="P1707" i="8"/>
  <c r="O1707" i="8"/>
  <c r="A1707" i="8"/>
  <c r="V1706" i="8"/>
  <c r="S1706" i="8"/>
  <c r="R1706" i="8"/>
  <c r="Q1706" i="8"/>
  <c r="J1703" i="8"/>
  <c r="J1704" i="8"/>
  <c r="J1705" i="8"/>
  <c r="J1706" i="8"/>
  <c r="P1706" i="8"/>
  <c r="O1706" i="8"/>
  <c r="N1706" i="8"/>
  <c r="M1703" i="8"/>
  <c r="M1706" i="8"/>
  <c r="L1706" i="8"/>
  <c r="A1706" i="8"/>
  <c r="V1705" i="8"/>
  <c r="S1705" i="8"/>
  <c r="R1705" i="8"/>
  <c r="Q1705" i="8"/>
  <c r="P1705" i="8"/>
  <c r="O1705" i="8"/>
  <c r="N1705" i="8"/>
  <c r="M1705" i="8"/>
  <c r="L1705" i="8"/>
  <c r="A1705" i="8"/>
  <c r="S1704" i="8"/>
  <c r="R1704" i="8"/>
  <c r="Q1704" i="8"/>
  <c r="P1704" i="8"/>
  <c r="O1704" i="8"/>
  <c r="N1704" i="8"/>
  <c r="M1704" i="8"/>
  <c r="L1704" i="8"/>
  <c r="A1704" i="8"/>
  <c r="V1703" i="8"/>
  <c r="S1703" i="8"/>
  <c r="R1703" i="8"/>
  <c r="Q1703" i="8"/>
  <c r="P1703" i="8"/>
  <c r="O1703" i="8"/>
  <c r="A1703" i="8"/>
  <c r="V1702" i="8"/>
  <c r="S1702" i="8"/>
  <c r="R1702" i="8"/>
  <c r="Q1702" i="8"/>
  <c r="J1699" i="8"/>
  <c r="J1700" i="8"/>
  <c r="J1701" i="8"/>
  <c r="J1702" i="8"/>
  <c r="P1702" i="8"/>
  <c r="O1702" i="8"/>
  <c r="N1702" i="8"/>
  <c r="M1699" i="8"/>
  <c r="M1702" i="8"/>
  <c r="L1702" i="8"/>
  <c r="A1702" i="8"/>
  <c r="S1701" i="8"/>
  <c r="R1701" i="8"/>
  <c r="Q1701" i="8"/>
  <c r="P1701" i="8"/>
  <c r="O1701" i="8"/>
  <c r="N1701" i="8"/>
  <c r="M1701" i="8"/>
  <c r="L1701" i="8"/>
  <c r="A1701" i="8"/>
  <c r="V1700" i="8"/>
  <c r="S1700" i="8"/>
  <c r="R1700" i="8"/>
  <c r="Q1700" i="8"/>
  <c r="P1700" i="8"/>
  <c r="O1700" i="8"/>
  <c r="N1700" i="8"/>
  <c r="M1700" i="8"/>
  <c r="L1700" i="8"/>
  <c r="A1700" i="8"/>
  <c r="V1699" i="8"/>
  <c r="S1699" i="8"/>
  <c r="R1699" i="8"/>
  <c r="Q1699" i="8"/>
  <c r="P1699" i="8"/>
  <c r="O1699" i="8"/>
  <c r="A1699" i="8"/>
  <c r="S1698" i="8"/>
  <c r="R1698" i="8"/>
  <c r="Q1698" i="8"/>
  <c r="J1695" i="8"/>
  <c r="J1696" i="8"/>
  <c r="J1697" i="8"/>
  <c r="J1698" i="8"/>
  <c r="P1698" i="8"/>
  <c r="O1698" i="8"/>
  <c r="N1698" i="8"/>
  <c r="M1695" i="8"/>
  <c r="M1698" i="8"/>
  <c r="L1698" i="8"/>
  <c r="A1698" i="8"/>
  <c r="V1697" i="8"/>
  <c r="S1697" i="8"/>
  <c r="R1697" i="8"/>
  <c r="Q1697" i="8"/>
  <c r="P1697" i="8"/>
  <c r="O1697" i="8"/>
  <c r="N1697" i="8"/>
  <c r="M1697" i="8"/>
  <c r="L1697" i="8"/>
  <c r="A1697" i="8"/>
  <c r="V1696" i="8"/>
  <c r="S1696" i="8"/>
  <c r="R1696" i="8"/>
  <c r="Q1696" i="8"/>
  <c r="P1696" i="8"/>
  <c r="O1696" i="8"/>
  <c r="N1696" i="8"/>
  <c r="M1696" i="8"/>
  <c r="L1696" i="8"/>
  <c r="A1696" i="8"/>
  <c r="S1695" i="8"/>
  <c r="R1695" i="8"/>
  <c r="Q1695" i="8"/>
  <c r="P1695" i="8"/>
  <c r="O1695" i="8"/>
  <c r="A1695" i="8"/>
  <c r="V1694" i="8"/>
  <c r="S1694" i="8"/>
  <c r="R1694" i="8"/>
  <c r="Q1694" i="8"/>
  <c r="J1691" i="8"/>
  <c r="J1692" i="8"/>
  <c r="J1693" i="8"/>
  <c r="J1694" i="8"/>
  <c r="P1694" i="8"/>
  <c r="O1694" i="8"/>
  <c r="N1694" i="8"/>
  <c r="M1691" i="8"/>
  <c r="M1694" i="8"/>
  <c r="L1694" i="8"/>
  <c r="A1694" i="8"/>
  <c r="V1693" i="8"/>
  <c r="S1693" i="8"/>
  <c r="R1693" i="8"/>
  <c r="Q1693" i="8"/>
  <c r="P1693" i="8"/>
  <c r="O1693" i="8"/>
  <c r="N1693" i="8"/>
  <c r="M1693" i="8"/>
  <c r="L1693" i="8"/>
  <c r="A1693" i="8"/>
  <c r="S1692" i="8"/>
  <c r="R1692" i="8"/>
  <c r="Q1692" i="8"/>
  <c r="P1692" i="8"/>
  <c r="O1692" i="8"/>
  <c r="N1692" i="8"/>
  <c r="M1692" i="8"/>
  <c r="L1692" i="8"/>
  <c r="A1692" i="8"/>
  <c r="V1691" i="8"/>
  <c r="S1691" i="8"/>
  <c r="R1691" i="8"/>
  <c r="Q1691" i="8"/>
  <c r="P1691" i="8"/>
  <c r="O1691" i="8"/>
  <c r="A1691" i="8"/>
  <c r="V1690" i="8"/>
  <c r="S1690" i="8"/>
  <c r="R1690" i="8"/>
  <c r="Q1690" i="8"/>
  <c r="J1687" i="8"/>
  <c r="J1688" i="8"/>
  <c r="J1689" i="8"/>
  <c r="J1690" i="8"/>
  <c r="P1690" i="8"/>
  <c r="O1690" i="8"/>
  <c r="N1690" i="8"/>
  <c r="M1687" i="8"/>
  <c r="M1690" i="8"/>
  <c r="L1690" i="8"/>
  <c r="A1690" i="8"/>
  <c r="S1689" i="8"/>
  <c r="R1689" i="8"/>
  <c r="Q1689" i="8"/>
  <c r="P1689" i="8"/>
  <c r="O1689" i="8"/>
  <c r="N1689" i="8"/>
  <c r="M1689" i="8"/>
  <c r="L1689" i="8"/>
  <c r="A1689" i="8"/>
  <c r="V1688" i="8"/>
  <c r="S1688" i="8"/>
  <c r="R1688" i="8"/>
  <c r="Q1688" i="8"/>
  <c r="P1688" i="8"/>
  <c r="O1688" i="8"/>
  <c r="N1688" i="8"/>
  <c r="M1688" i="8"/>
  <c r="L1688" i="8"/>
  <c r="A1688" i="8"/>
  <c r="V1687" i="8"/>
  <c r="S1687" i="8"/>
  <c r="R1687" i="8"/>
  <c r="Q1687" i="8"/>
  <c r="P1687" i="8"/>
  <c r="O1687" i="8"/>
  <c r="A1687" i="8"/>
  <c r="S1686" i="8"/>
  <c r="R1686" i="8"/>
  <c r="Q1686" i="8"/>
  <c r="J1683" i="8"/>
  <c r="J1684" i="8"/>
  <c r="J1685" i="8"/>
  <c r="J1686" i="8"/>
  <c r="P1686" i="8"/>
  <c r="O1686" i="8"/>
  <c r="N1686" i="8"/>
  <c r="M1683" i="8"/>
  <c r="M1686" i="8"/>
  <c r="L1686" i="8"/>
  <c r="A1686" i="8"/>
  <c r="V1685" i="8"/>
  <c r="S1685" i="8"/>
  <c r="R1685" i="8"/>
  <c r="Q1685" i="8"/>
  <c r="P1685" i="8"/>
  <c r="O1685" i="8"/>
  <c r="N1685" i="8"/>
  <c r="M1685" i="8"/>
  <c r="L1685" i="8"/>
  <c r="A1685" i="8"/>
  <c r="V1684" i="8"/>
  <c r="S1684" i="8"/>
  <c r="R1684" i="8"/>
  <c r="Q1684" i="8"/>
  <c r="P1684" i="8"/>
  <c r="O1684" i="8"/>
  <c r="N1684" i="8"/>
  <c r="M1684" i="8"/>
  <c r="L1684" i="8"/>
  <c r="A1684" i="8"/>
  <c r="S1683" i="8"/>
  <c r="R1683" i="8"/>
  <c r="Q1683" i="8"/>
  <c r="P1683" i="8"/>
  <c r="O1683" i="8"/>
  <c r="A1683" i="8"/>
  <c r="V1655" i="8"/>
  <c r="V1658" i="8"/>
  <c r="V1661" i="8"/>
  <c r="V1664" i="8"/>
  <c r="V1667" i="8"/>
  <c r="V1670" i="8"/>
  <c r="V1673" i="8"/>
  <c r="V1676" i="8"/>
  <c r="V1679" i="8"/>
  <c r="V1682" i="8"/>
  <c r="K62" i="7"/>
  <c r="S1682" i="8"/>
  <c r="R1682" i="8"/>
  <c r="Q1682" i="8"/>
  <c r="J1679" i="8"/>
  <c r="J1680" i="8"/>
  <c r="J1681" i="8"/>
  <c r="J1682" i="8"/>
  <c r="P1682" i="8"/>
  <c r="O1682" i="8"/>
  <c r="N1682" i="8"/>
  <c r="M1679" i="8"/>
  <c r="M1682" i="8"/>
  <c r="L1682" i="8"/>
  <c r="A1682" i="8"/>
  <c r="V1681" i="8"/>
  <c r="S1681" i="8"/>
  <c r="R1681" i="8"/>
  <c r="Q1681" i="8"/>
  <c r="P1681" i="8"/>
  <c r="O1681" i="8"/>
  <c r="N1681" i="8"/>
  <c r="M1681" i="8"/>
  <c r="L1681" i="8"/>
  <c r="A1681" i="8"/>
  <c r="V1680" i="8"/>
  <c r="S1680" i="8"/>
  <c r="R1680" i="8"/>
  <c r="Q1680" i="8"/>
  <c r="P1680" i="8"/>
  <c r="O1680" i="8"/>
  <c r="N1680" i="8"/>
  <c r="M1680" i="8"/>
  <c r="L1680" i="8"/>
  <c r="A1680" i="8"/>
  <c r="S1679" i="8"/>
  <c r="R1679" i="8"/>
  <c r="Q1679" i="8"/>
  <c r="P1679" i="8"/>
  <c r="O1679" i="8"/>
  <c r="A1679" i="8"/>
  <c r="V1678" i="8"/>
  <c r="S1678" i="8"/>
  <c r="R1678" i="8"/>
  <c r="Q1678" i="8"/>
  <c r="J1675" i="8"/>
  <c r="J1676" i="8"/>
  <c r="J1677" i="8"/>
  <c r="J1678" i="8"/>
  <c r="P1678" i="8"/>
  <c r="O1678" i="8"/>
  <c r="N1678" i="8"/>
  <c r="M1675" i="8"/>
  <c r="M1678" i="8"/>
  <c r="L1678" i="8"/>
  <c r="A1678" i="8"/>
  <c r="V1677" i="8"/>
  <c r="S1677" i="8"/>
  <c r="R1677" i="8"/>
  <c r="Q1677" i="8"/>
  <c r="P1677" i="8"/>
  <c r="O1677" i="8"/>
  <c r="N1677" i="8"/>
  <c r="M1677" i="8"/>
  <c r="L1677" i="8"/>
  <c r="A1677" i="8"/>
  <c r="S1676" i="8"/>
  <c r="R1676" i="8"/>
  <c r="Q1676" i="8"/>
  <c r="P1676" i="8"/>
  <c r="O1676" i="8"/>
  <c r="N1676" i="8"/>
  <c r="M1676" i="8"/>
  <c r="L1676" i="8"/>
  <c r="A1676" i="8"/>
  <c r="V1675" i="8"/>
  <c r="S1675" i="8"/>
  <c r="R1675" i="8"/>
  <c r="Q1675" i="8"/>
  <c r="P1675" i="8"/>
  <c r="O1675" i="8"/>
  <c r="A1675" i="8"/>
  <c r="V1674" i="8"/>
  <c r="S1674" i="8"/>
  <c r="R1674" i="8"/>
  <c r="Q1674" i="8"/>
  <c r="J1671" i="8"/>
  <c r="J1672" i="8"/>
  <c r="J1673" i="8"/>
  <c r="J1674" i="8"/>
  <c r="P1674" i="8"/>
  <c r="O1674" i="8"/>
  <c r="N1674" i="8"/>
  <c r="M1671" i="8"/>
  <c r="M1674" i="8"/>
  <c r="L1674" i="8"/>
  <c r="A1674" i="8"/>
  <c r="S1673" i="8"/>
  <c r="R1673" i="8"/>
  <c r="Q1673" i="8"/>
  <c r="P1673" i="8"/>
  <c r="O1673" i="8"/>
  <c r="N1673" i="8"/>
  <c r="M1673" i="8"/>
  <c r="L1673" i="8"/>
  <c r="A1673" i="8"/>
  <c r="V1672" i="8"/>
  <c r="S1672" i="8"/>
  <c r="R1672" i="8"/>
  <c r="Q1672" i="8"/>
  <c r="P1672" i="8"/>
  <c r="O1672" i="8"/>
  <c r="N1672" i="8"/>
  <c r="M1672" i="8"/>
  <c r="L1672" i="8"/>
  <c r="A1672" i="8"/>
  <c r="V1671" i="8"/>
  <c r="S1671" i="8"/>
  <c r="R1671" i="8"/>
  <c r="Q1671" i="8"/>
  <c r="P1671" i="8"/>
  <c r="O1671" i="8"/>
  <c r="A1671" i="8"/>
  <c r="S1670" i="8"/>
  <c r="R1670" i="8"/>
  <c r="Q1670" i="8"/>
  <c r="J1667" i="8"/>
  <c r="J1668" i="8"/>
  <c r="J1669" i="8"/>
  <c r="J1670" i="8"/>
  <c r="P1670" i="8"/>
  <c r="O1670" i="8"/>
  <c r="N1670" i="8"/>
  <c r="M1667" i="8"/>
  <c r="M1670" i="8"/>
  <c r="L1670" i="8"/>
  <c r="A1670" i="8"/>
  <c r="V1669" i="8"/>
  <c r="S1669" i="8"/>
  <c r="R1669" i="8"/>
  <c r="Q1669" i="8"/>
  <c r="P1669" i="8"/>
  <c r="O1669" i="8"/>
  <c r="N1669" i="8"/>
  <c r="M1669" i="8"/>
  <c r="L1669" i="8"/>
  <c r="A1669" i="8"/>
  <c r="V1668" i="8"/>
  <c r="S1668" i="8"/>
  <c r="R1668" i="8"/>
  <c r="Q1668" i="8"/>
  <c r="P1668" i="8"/>
  <c r="O1668" i="8"/>
  <c r="N1668" i="8"/>
  <c r="M1668" i="8"/>
  <c r="L1668" i="8"/>
  <c r="A1668" i="8"/>
  <c r="S1667" i="8"/>
  <c r="R1667" i="8"/>
  <c r="Q1667" i="8"/>
  <c r="P1667" i="8"/>
  <c r="O1667" i="8"/>
  <c r="A1667" i="8"/>
  <c r="V1666" i="8"/>
  <c r="S1666" i="8"/>
  <c r="R1666" i="8"/>
  <c r="Q1666" i="8"/>
  <c r="J1663" i="8"/>
  <c r="J1664" i="8"/>
  <c r="J1665" i="8"/>
  <c r="J1666" i="8"/>
  <c r="P1666" i="8"/>
  <c r="O1666" i="8"/>
  <c r="N1666" i="8"/>
  <c r="M1663" i="8"/>
  <c r="M1666" i="8"/>
  <c r="L1666" i="8"/>
  <c r="A1666" i="8"/>
  <c r="V1665" i="8"/>
  <c r="S1665" i="8"/>
  <c r="R1665" i="8"/>
  <c r="Q1665" i="8"/>
  <c r="P1665" i="8"/>
  <c r="O1665" i="8"/>
  <c r="N1665" i="8"/>
  <c r="M1665" i="8"/>
  <c r="L1665" i="8"/>
  <c r="A1665" i="8"/>
  <c r="S1664" i="8"/>
  <c r="R1664" i="8"/>
  <c r="Q1664" i="8"/>
  <c r="P1664" i="8"/>
  <c r="O1664" i="8"/>
  <c r="N1664" i="8"/>
  <c r="M1664" i="8"/>
  <c r="L1664" i="8"/>
  <c r="A1664" i="8"/>
  <c r="V1663" i="8"/>
  <c r="S1663" i="8"/>
  <c r="R1663" i="8"/>
  <c r="Q1663" i="8"/>
  <c r="P1663" i="8"/>
  <c r="O1663" i="8"/>
  <c r="A1663" i="8"/>
  <c r="V1662" i="8"/>
  <c r="S1662" i="8"/>
  <c r="R1662" i="8"/>
  <c r="Q1662" i="8"/>
  <c r="J1659" i="8"/>
  <c r="J1660" i="8"/>
  <c r="J1661" i="8"/>
  <c r="J1662" i="8"/>
  <c r="P1662" i="8"/>
  <c r="O1662" i="8"/>
  <c r="N1662" i="8"/>
  <c r="M1659" i="8"/>
  <c r="M1662" i="8"/>
  <c r="L1662" i="8"/>
  <c r="A1662" i="8"/>
  <c r="S1661" i="8"/>
  <c r="R1661" i="8"/>
  <c r="Q1661" i="8"/>
  <c r="P1661" i="8"/>
  <c r="O1661" i="8"/>
  <c r="N1661" i="8"/>
  <c r="M1661" i="8"/>
  <c r="L1661" i="8"/>
  <c r="A1661" i="8"/>
  <c r="V1660" i="8"/>
  <c r="S1660" i="8"/>
  <c r="R1660" i="8"/>
  <c r="Q1660" i="8"/>
  <c r="P1660" i="8"/>
  <c r="O1660" i="8"/>
  <c r="N1660" i="8"/>
  <c r="M1660" i="8"/>
  <c r="L1660" i="8"/>
  <c r="A1660" i="8"/>
  <c r="V1659" i="8"/>
  <c r="S1659" i="8"/>
  <c r="R1659" i="8"/>
  <c r="Q1659" i="8"/>
  <c r="P1659" i="8"/>
  <c r="O1659" i="8"/>
  <c r="A1659" i="8"/>
  <c r="S1658" i="8"/>
  <c r="R1658" i="8"/>
  <c r="Q1658" i="8"/>
  <c r="J1655" i="8"/>
  <c r="J1656" i="8"/>
  <c r="J1657" i="8"/>
  <c r="J1658" i="8"/>
  <c r="P1658" i="8"/>
  <c r="O1658" i="8"/>
  <c r="N1658" i="8"/>
  <c r="M1655" i="8"/>
  <c r="M1658" i="8"/>
  <c r="L1658" i="8"/>
  <c r="A1658" i="8"/>
  <c r="V1657" i="8"/>
  <c r="S1657" i="8"/>
  <c r="R1657" i="8"/>
  <c r="Q1657" i="8"/>
  <c r="P1657" i="8"/>
  <c r="O1657" i="8"/>
  <c r="N1657" i="8"/>
  <c r="M1657" i="8"/>
  <c r="L1657" i="8"/>
  <c r="A1657" i="8"/>
  <c r="V1656" i="8"/>
  <c r="S1656" i="8"/>
  <c r="R1656" i="8"/>
  <c r="Q1656" i="8"/>
  <c r="P1656" i="8"/>
  <c r="O1656" i="8"/>
  <c r="N1656" i="8"/>
  <c r="M1656" i="8"/>
  <c r="L1656" i="8"/>
  <c r="A1656" i="8"/>
  <c r="S1655" i="8"/>
  <c r="R1655" i="8"/>
  <c r="Q1655" i="8"/>
  <c r="P1655" i="8"/>
  <c r="O1655" i="8"/>
  <c r="A1655" i="8"/>
  <c r="V1627" i="8"/>
  <c r="V1630" i="8"/>
  <c r="V1633" i="8"/>
  <c r="V1636" i="8"/>
  <c r="V1639" i="8"/>
  <c r="V1642" i="8"/>
  <c r="V1645" i="8"/>
  <c r="V1648" i="8"/>
  <c r="V1651" i="8"/>
  <c r="V1654" i="8"/>
  <c r="K61" i="7"/>
  <c r="S1654" i="8"/>
  <c r="R1654" i="8"/>
  <c r="Q1654" i="8"/>
  <c r="J1651" i="8"/>
  <c r="J1652" i="8"/>
  <c r="J1653" i="8"/>
  <c r="J1654" i="8"/>
  <c r="P1654" i="8"/>
  <c r="O1654" i="8"/>
  <c r="N1654" i="8"/>
  <c r="M1651" i="8"/>
  <c r="M1654" i="8"/>
  <c r="L1654" i="8"/>
  <c r="A1654" i="8"/>
  <c r="V1653" i="8"/>
  <c r="S1653" i="8"/>
  <c r="R1653" i="8"/>
  <c r="Q1653" i="8"/>
  <c r="P1653" i="8"/>
  <c r="O1653" i="8"/>
  <c r="N1653" i="8"/>
  <c r="M1653" i="8"/>
  <c r="L1653" i="8"/>
  <c r="A1653" i="8"/>
  <c r="V1652" i="8"/>
  <c r="S1652" i="8"/>
  <c r="R1652" i="8"/>
  <c r="Q1652" i="8"/>
  <c r="P1652" i="8"/>
  <c r="O1652" i="8"/>
  <c r="N1652" i="8"/>
  <c r="M1652" i="8"/>
  <c r="L1652" i="8"/>
  <c r="A1652" i="8"/>
  <c r="S1651" i="8"/>
  <c r="R1651" i="8"/>
  <c r="Q1651" i="8"/>
  <c r="P1651" i="8"/>
  <c r="O1651" i="8"/>
  <c r="A1651" i="8"/>
  <c r="V1650" i="8"/>
  <c r="S1650" i="8"/>
  <c r="R1650" i="8"/>
  <c r="Q1650" i="8"/>
  <c r="J1647" i="8"/>
  <c r="J1648" i="8"/>
  <c r="J1649" i="8"/>
  <c r="J1650" i="8"/>
  <c r="P1650" i="8"/>
  <c r="O1650" i="8"/>
  <c r="N1650" i="8"/>
  <c r="M1647" i="8"/>
  <c r="M1650" i="8"/>
  <c r="L1650" i="8"/>
  <c r="A1650" i="8"/>
  <c r="V1649" i="8"/>
  <c r="S1649" i="8"/>
  <c r="R1649" i="8"/>
  <c r="Q1649" i="8"/>
  <c r="P1649" i="8"/>
  <c r="O1649" i="8"/>
  <c r="N1649" i="8"/>
  <c r="M1649" i="8"/>
  <c r="L1649" i="8"/>
  <c r="A1649" i="8"/>
  <c r="S1648" i="8"/>
  <c r="R1648" i="8"/>
  <c r="Q1648" i="8"/>
  <c r="P1648" i="8"/>
  <c r="O1648" i="8"/>
  <c r="N1648" i="8"/>
  <c r="M1648" i="8"/>
  <c r="L1648" i="8"/>
  <c r="A1648" i="8"/>
  <c r="V1647" i="8"/>
  <c r="S1647" i="8"/>
  <c r="R1647" i="8"/>
  <c r="Q1647" i="8"/>
  <c r="P1647" i="8"/>
  <c r="O1647" i="8"/>
  <c r="A1647" i="8"/>
  <c r="V1646" i="8"/>
  <c r="S1646" i="8"/>
  <c r="R1646" i="8"/>
  <c r="Q1646" i="8"/>
  <c r="J1643" i="8"/>
  <c r="J1644" i="8"/>
  <c r="J1645" i="8"/>
  <c r="J1646" i="8"/>
  <c r="P1646" i="8"/>
  <c r="O1646" i="8"/>
  <c r="N1646" i="8"/>
  <c r="M1643" i="8"/>
  <c r="M1646" i="8"/>
  <c r="L1646" i="8"/>
  <c r="A1646" i="8"/>
  <c r="S1645" i="8"/>
  <c r="R1645" i="8"/>
  <c r="Q1645" i="8"/>
  <c r="P1645" i="8"/>
  <c r="O1645" i="8"/>
  <c r="N1645" i="8"/>
  <c r="M1645" i="8"/>
  <c r="L1645" i="8"/>
  <c r="A1645" i="8"/>
  <c r="V1644" i="8"/>
  <c r="S1644" i="8"/>
  <c r="R1644" i="8"/>
  <c r="Q1644" i="8"/>
  <c r="P1644" i="8"/>
  <c r="O1644" i="8"/>
  <c r="N1644" i="8"/>
  <c r="M1644" i="8"/>
  <c r="L1644" i="8"/>
  <c r="A1644" i="8"/>
  <c r="V1643" i="8"/>
  <c r="S1643" i="8"/>
  <c r="R1643" i="8"/>
  <c r="Q1643" i="8"/>
  <c r="P1643" i="8"/>
  <c r="O1643" i="8"/>
  <c r="A1643" i="8"/>
  <c r="S1642" i="8"/>
  <c r="R1642" i="8"/>
  <c r="Q1642" i="8"/>
  <c r="J1639" i="8"/>
  <c r="J1640" i="8"/>
  <c r="J1641" i="8"/>
  <c r="J1642" i="8"/>
  <c r="P1642" i="8"/>
  <c r="O1642" i="8"/>
  <c r="N1642" i="8"/>
  <c r="M1639" i="8"/>
  <c r="M1642" i="8"/>
  <c r="L1642" i="8"/>
  <c r="A1642" i="8"/>
  <c r="V1641" i="8"/>
  <c r="S1641" i="8"/>
  <c r="R1641" i="8"/>
  <c r="Q1641" i="8"/>
  <c r="P1641" i="8"/>
  <c r="O1641" i="8"/>
  <c r="N1641" i="8"/>
  <c r="M1641" i="8"/>
  <c r="L1641" i="8"/>
  <c r="A1641" i="8"/>
  <c r="V1640" i="8"/>
  <c r="S1640" i="8"/>
  <c r="R1640" i="8"/>
  <c r="Q1640" i="8"/>
  <c r="P1640" i="8"/>
  <c r="O1640" i="8"/>
  <c r="N1640" i="8"/>
  <c r="M1640" i="8"/>
  <c r="L1640" i="8"/>
  <c r="A1640" i="8"/>
  <c r="S1639" i="8"/>
  <c r="R1639" i="8"/>
  <c r="Q1639" i="8"/>
  <c r="P1639" i="8"/>
  <c r="O1639" i="8"/>
  <c r="A1639" i="8"/>
  <c r="V1638" i="8"/>
  <c r="S1638" i="8"/>
  <c r="R1638" i="8"/>
  <c r="Q1638" i="8"/>
  <c r="J1635" i="8"/>
  <c r="J1636" i="8"/>
  <c r="J1637" i="8"/>
  <c r="J1638" i="8"/>
  <c r="P1638" i="8"/>
  <c r="O1638" i="8"/>
  <c r="N1638" i="8"/>
  <c r="M1635" i="8"/>
  <c r="M1638" i="8"/>
  <c r="L1638" i="8"/>
  <c r="A1638" i="8"/>
  <c r="V1637" i="8"/>
  <c r="S1637" i="8"/>
  <c r="R1637" i="8"/>
  <c r="Q1637" i="8"/>
  <c r="P1637" i="8"/>
  <c r="O1637" i="8"/>
  <c r="N1637" i="8"/>
  <c r="M1637" i="8"/>
  <c r="L1637" i="8"/>
  <c r="A1637" i="8"/>
  <c r="S1636" i="8"/>
  <c r="R1636" i="8"/>
  <c r="Q1636" i="8"/>
  <c r="P1636" i="8"/>
  <c r="O1636" i="8"/>
  <c r="N1636" i="8"/>
  <c r="M1636" i="8"/>
  <c r="L1636" i="8"/>
  <c r="A1636" i="8"/>
  <c r="V1635" i="8"/>
  <c r="S1635" i="8"/>
  <c r="R1635" i="8"/>
  <c r="Q1635" i="8"/>
  <c r="P1635" i="8"/>
  <c r="O1635" i="8"/>
  <c r="A1635" i="8"/>
  <c r="V1634" i="8"/>
  <c r="S1634" i="8"/>
  <c r="R1634" i="8"/>
  <c r="Q1634" i="8"/>
  <c r="J1631" i="8"/>
  <c r="J1632" i="8"/>
  <c r="J1633" i="8"/>
  <c r="J1634" i="8"/>
  <c r="P1634" i="8"/>
  <c r="O1634" i="8"/>
  <c r="N1634" i="8"/>
  <c r="M1631" i="8"/>
  <c r="M1634" i="8"/>
  <c r="L1634" i="8"/>
  <c r="A1634" i="8"/>
  <c r="S1633" i="8"/>
  <c r="R1633" i="8"/>
  <c r="Q1633" i="8"/>
  <c r="P1633" i="8"/>
  <c r="O1633" i="8"/>
  <c r="N1633" i="8"/>
  <c r="M1633" i="8"/>
  <c r="L1633" i="8"/>
  <c r="A1633" i="8"/>
  <c r="V1632" i="8"/>
  <c r="S1632" i="8"/>
  <c r="R1632" i="8"/>
  <c r="Q1632" i="8"/>
  <c r="P1632" i="8"/>
  <c r="O1632" i="8"/>
  <c r="N1632" i="8"/>
  <c r="M1632" i="8"/>
  <c r="L1632" i="8"/>
  <c r="A1632" i="8"/>
  <c r="V1631" i="8"/>
  <c r="S1631" i="8"/>
  <c r="R1631" i="8"/>
  <c r="Q1631" i="8"/>
  <c r="P1631" i="8"/>
  <c r="O1631" i="8"/>
  <c r="A1631" i="8"/>
  <c r="S1630" i="8"/>
  <c r="R1630" i="8"/>
  <c r="Q1630" i="8"/>
  <c r="J1627" i="8"/>
  <c r="J1628" i="8"/>
  <c r="J1629" i="8"/>
  <c r="J1630" i="8"/>
  <c r="P1630" i="8"/>
  <c r="O1630" i="8"/>
  <c r="N1630" i="8"/>
  <c r="M1627" i="8"/>
  <c r="M1630" i="8"/>
  <c r="L1630" i="8"/>
  <c r="A1630" i="8"/>
  <c r="V1629" i="8"/>
  <c r="S1629" i="8"/>
  <c r="R1629" i="8"/>
  <c r="Q1629" i="8"/>
  <c r="P1629" i="8"/>
  <c r="O1629" i="8"/>
  <c r="N1629" i="8"/>
  <c r="M1629" i="8"/>
  <c r="L1629" i="8"/>
  <c r="A1629" i="8"/>
  <c r="V1628" i="8"/>
  <c r="S1628" i="8"/>
  <c r="R1628" i="8"/>
  <c r="Q1628" i="8"/>
  <c r="P1628" i="8"/>
  <c r="O1628" i="8"/>
  <c r="N1628" i="8"/>
  <c r="M1628" i="8"/>
  <c r="L1628" i="8"/>
  <c r="A1628" i="8"/>
  <c r="S1627" i="8"/>
  <c r="R1627" i="8"/>
  <c r="Q1627" i="8"/>
  <c r="P1627" i="8"/>
  <c r="O1627" i="8"/>
  <c r="A1627" i="8"/>
  <c r="V1599" i="8"/>
  <c r="V1602" i="8"/>
  <c r="V1605" i="8"/>
  <c r="V1608" i="8"/>
  <c r="V1611" i="8"/>
  <c r="V1614" i="8"/>
  <c r="V1617" i="8"/>
  <c r="V1620" i="8"/>
  <c r="V1623" i="8"/>
  <c r="V1626" i="8"/>
  <c r="K60" i="7"/>
  <c r="S1626" i="8"/>
  <c r="R1626" i="8"/>
  <c r="Q1626" i="8"/>
  <c r="J1623" i="8"/>
  <c r="J1624" i="8"/>
  <c r="J1625" i="8"/>
  <c r="J1626" i="8"/>
  <c r="P1626" i="8"/>
  <c r="O1626" i="8"/>
  <c r="N1626" i="8"/>
  <c r="M1623" i="8"/>
  <c r="M1626" i="8"/>
  <c r="L1626" i="8"/>
  <c r="A1626" i="8"/>
  <c r="V1625" i="8"/>
  <c r="S1625" i="8"/>
  <c r="R1625" i="8"/>
  <c r="Q1625" i="8"/>
  <c r="P1625" i="8"/>
  <c r="O1625" i="8"/>
  <c r="N1625" i="8"/>
  <c r="M1625" i="8"/>
  <c r="L1625" i="8"/>
  <c r="A1625" i="8"/>
  <c r="V1624" i="8"/>
  <c r="S1624" i="8"/>
  <c r="R1624" i="8"/>
  <c r="Q1624" i="8"/>
  <c r="P1624" i="8"/>
  <c r="O1624" i="8"/>
  <c r="N1624" i="8"/>
  <c r="M1624" i="8"/>
  <c r="L1624" i="8"/>
  <c r="A1624" i="8"/>
  <c r="S1623" i="8"/>
  <c r="R1623" i="8"/>
  <c r="Q1623" i="8"/>
  <c r="P1623" i="8"/>
  <c r="O1623" i="8"/>
  <c r="A1623" i="8"/>
  <c r="V1622" i="8"/>
  <c r="S1622" i="8"/>
  <c r="R1622" i="8"/>
  <c r="Q1622" i="8"/>
  <c r="J1619" i="8"/>
  <c r="J1620" i="8"/>
  <c r="J1621" i="8"/>
  <c r="J1622" i="8"/>
  <c r="P1622" i="8"/>
  <c r="O1622" i="8"/>
  <c r="N1622" i="8"/>
  <c r="M1619" i="8"/>
  <c r="M1622" i="8"/>
  <c r="L1622" i="8"/>
  <c r="A1622" i="8"/>
  <c r="V1621" i="8"/>
  <c r="S1621" i="8"/>
  <c r="R1621" i="8"/>
  <c r="Q1621" i="8"/>
  <c r="P1621" i="8"/>
  <c r="O1621" i="8"/>
  <c r="N1621" i="8"/>
  <c r="M1621" i="8"/>
  <c r="L1621" i="8"/>
  <c r="A1621" i="8"/>
  <c r="S1620" i="8"/>
  <c r="R1620" i="8"/>
  <c r="Q1620" i="8"/>
  <c r="P1620" i="8"/>
  <c r="O1620" i="8"/>
  <c r="N1620" i="8"/>
  <c r="M1620" i="8"/>
  <c r="L1620" i="8"/>
  <c r="A1620" i="8"/>
  <c r="V1619" i="8"/>
  <c r="S1619" i="8"/>
  <c r="R1619" i="8"/>
  <c r="Q1619" i="8"/>
  <c r="P1619" i="8"/>
  <c r="O1619" i="8"/>
  <c r="A1619" i="8"/>
  <c r="V1618" i="8"/>
  <c r="S1618" i="8"/>
  <c r="R1618" i="8"/>
  <c r="Q1618" i="8"/>
  <c r="J1615" i="8"/>
  <c r="J1616" i="8"/>
  <c r="J1617" i="8"/>
  <c r="J1618" i="8"/>
  <c r="P1618" i="8"/>
  <c r="O1618" i="8"/>
  <c r="N1618" i="8"/>
  <c r="M1615" i="8"/>
  <c r="M1618" i="8"/>
  <c r="L1618" i="8"/>
  <c r="A1618" i="8"/>
  <c r="S1617" i="8"/>
  <c r="R1617" i="8"/>
  <c r="Q1617" i="8"/>
  <c r="P1617" i="8"/>
  <c r="O1617" i="8"/>
  <c r="N1617" i="8"/>
  <c r="M1617" i="8"/>
  <c r="L1617" i="8"/>
  <c r="A1617" i="8"/>
  <c r="V1616" i="8"/>
  <c r="S1616" i="8"/>
  <c r="R1616" i="8"/>
  <c r="Q1616" i="8"/>
  <c r="P1616" i="8"/>
  <c r="O1616" i="8"/>
  <c r="N1616" i="8"/>
  <c r="M1616" i="8"/>
  <c r="L1616" i="8"/>
  <c r="A1616" i="8"/>
  <c r="V1615" i="8"/>
  <c r="S1615" i="8"/>
  <c r="R1615" i="8"/>
  <c r="Q1615" i="8"/>
  <c r="P1615" i="8"/>
  <c r="O1615" i="8"/>
  <c r="A1615" i="8"/>
  <c r="S1614" i="8"/>
  <c r="R1614" i="8"/>
  <c r="Q1614" i="8"/>
  <c r="J1611" i="8"/>
  <c r="J1612" i="8"/>
  <c r="J1613" i="8"/>
  <c r="J1614" i="8"/>
  <c r="P1614" i="8"/>
  <c r="O1614" i="8"/>
  <c r="N1614" i="8"/>
  <c r="M1611" i="8"/>
  <c r="M1614" i="8"/>
  <c r="L1614" i="8"/>
  <c r="A1614" i="8"/>
  <c r="V1613" i="8"/>
  <c r="S1613" i="8"/>
  <c r="R1613" i="8"/>
  <c r="Q1613" i="8"/>
  <c r="P1613" i="8"/>
  <c r="O1613" i="8"/>
  <c r="N1613" i="8"/>
  <c r="M1613" i="8"/>
  <c r="L1613" i="8"/>
  <c r="A1613" i="8"/>
  <c r="V1612" i="8"/>
  <c r="S1612" i="8"/>
  <c r="R1612" i="8"/>
  <c r="Q1612" i="8"/>
  <c r="P1612" i="8"/>
  <c r="O1612" i="8"/>
  <c r="N1612" i="8"/>
  <c r="M1612" i="8"/>
  <c r="L1612" i="8"/>
  <c r="A1612" i="8"/>
  <c r="S1611" i="8"/>
  <c r="R1611" i="8"/>
  <c r="Q1611" i="8"/>
  <c r="P1611" i="8"/>
  <c r="O1611" i="8"/>
  <c r="A1611" i="8"/>
  <c r="V1610" i="8"/>
  <c r="S1610" i="8"/>
  <c r="R1610" i="8"/>
  <c r="Q1610" i="8"/>
  <c r="J1607" i="8"/>
  <c r="J1608" i="8"/>
  <c r="J1609" i="8"/>
  <c r="J1610" i="8"/>
  <c r="P1610" i="8"/>
  <c r="O1610" i="8"/>
  <c r="N1610" i="8"/>
  <c r="M1607" i="8"/>
  <c r="M1610" i="8"/>
  <c r="L1610" i="8"/>
  <c r="A1610" i="8"/>
  <c r="V1609" i="8"/>
  <c r="S1609" i="8"/>
  <c r="R1609" i="8"/>
  <c r="Q1609" i="8"/>
  <c r="P1609" i="8"/>
  <c r="O1609" i="8"/>
  <c r="N1609" i="8"/>
  <c r="M1609" i="8"/>
  <c r="L1609" i="8"/>
  <c r="A1609" i="8"/>
  <c r="S1608" i="8"/>
  <c r="R1608" i="8"/>
  <c r="Q1608" i="8"/>
  <c r="P1608" i="8"/>
  <c r="O1608" i="8"/>
  <c r="N1608" i="8"/>
  <c r="M1608" i="8"/>
  <c r="L1608" i="8"/>
  <c r="A1608" i="8"/>
  <c r="V1607" i="8"/>
  <c r="S1607" i="8"/>
  <c r="R1607" i="8"/>
  <c r="Q1607" i="8"/>
  <c r="P1607" i="8"/>
  <c r="O1607" i="8"/>
  <c r="A1607" i="8"/>
  <c r="V1606" i="8"/>
  <c r="S1606" i="8"/>
  <c r="R1606" i="8"/>
  <c r="Q1606" i="8"/>
  <c r="J1603" i="8"/>
  <c r="J1604" i="8"/>
  <c r="J1605" i="8"/>
  <c r="J1606" i="8"/>
  <c r="P1606" i="8"/>
  <c r="O1606" i="8"/>
  <c r="N1606" i="8"/>
  <c r="M1603" i="8"/>
  <c r="M1606" i="8"/>
  <c r="L1606" i="8"/>
  <c r="A1606" i="8"/>
  <c r="S1605" i="8"/>
  <c r="R1605" i="8"/>
  <c r="Q1605" i="8"/>
  <c r="P1605" i="8"/>
  <c r="O1605" i="8"/>
  <c r="N1605" i="8"/>
  <c r="M1605" i="8"/>
  <c r="L1605" i="8"/>
  <c r="A1605" i="8"/>
  <c r="V1604" i="8"/>
  <c r="S1604" i="8"/>
  <c r="R1604" i="8"/>
  <c r="Q1604" i="8"/>
  <c r="P1604" i="8"/>
  <c r="O1604" i="8"/>
  <c r="N1604" i="8"/>
  <c r="M1604" i="8"/>
  <c r="L1604" i="8"/>
  <c r="A1604" i="8"/>
  <c r="V1603" i="8"/>
  <c r="S1603" i="8"/>
  <c r="R1603" i="8"/>
  <c r="Q1603" i="8"/>
  <c r="P1603" i="8"/>
  <c r="O1603" i="8"/>
  <c r="A1603" i="8"/>
  <c r="S1602" i="8"/>
  <c r="R1602" i="8"/>
  <c r="Q1602" i="8"/>
  <c r="J1599" i="8"/>
  <c r="J1600" i="8"/>
  <c r="J1601" i="8"/>
  <c r="J1602" i="8"/>
  <c r="P1602" i="8"/>
  <c r="O1602" i="8"/>
  <c r="N1602" i="8"/>
  <c r="M1599" i="8"/>
  <c r="M1602" i="8"/>
  <c r="L1602" i="8"/>
  <c r="A1602" i="8"/>
  <c r="V1601" i="8"/>
  <c r="S1601" i="8"/>
  <c r="R1601" i="8"/>
  <c r="Q1601" i="8"/>
  <c r="P1601" i="8"/>
  <c r="O1601" i="8"/>
  <c r="N1601" i="8"/>
  <c r="M1601" i="8"/>
  <c r="L1601" i="8"/>
  <c r="A1601" i="8"/>
  <c r="V1600" i="8"/>
  <c r="S1600" i="8"/>
  <c r="R1600" i="8"/>
  <c r="Q1600" i="8"/>
  <c r="P1600" i="8"/>
  <c r="O1600" i="8"/>
  <c r="N1600" i="8"/>
  <c r="M1600" i="8"/>
  <c r="L1600" i="8"/>
  <c r="A1600" i="8"/>
  <c r="S1599" i="8"/>
  <c r="R1599" i="8"/>
  <c r="Q1599" i="8"/>
  <c r="P1599" i="8"/>
  <c r="O1599" i="8"/>
  <c r="A1599" i="8"/>
  <c r="V1571" i="8"/>
  <c r="V1574" i="8"/>
  <c r="V1577" i="8"/>
  <c r="V1580" i="8"/>
  <c r="V1583" i="8"/>
  <c r="V1586" i="8"/>
  <c r="V1589" i="8"/>
  <c r="V1592" i="8"/>
  <c r="V1595" i="8"/>
  <c r="V1598" i="8"/>
  <c r="K59" i="7"/>
  <c r="S1598" i="8"/>
  <c r="R1598" i="8"/>
  <c r="Q1598" i="8"/>
  <c r="J1595" i="8"/>
  <c r="J1596" i="8"/>
  <c r="J1597" i="8"/>
  <c r="J1598" i="8"/>
  <c r="P1598" i="8"/>
  <c r="O1598" i="8"/>
  <c r="N1598" i="8"/>
  <c r="M1595" i="8"/>
  <c r="M1598" i="8"/>
  <c r="L1598" i="8"/>
  <c r="A1598" i="8"/>
  <c r="V1597" i="8"/>
  <c r="S1597" i="8"/>
  <c r="R1597" i="8"/>
  <c r="Q1597" i="8"/>
  <c r="P1597" i="8"/>
  <c r="O1597" i="8"/>
  <c r="N1597" i="8"/>
  <c r="M1597" i="8"/>
  <c r="L1597" i="8"/>
  <c r="A1597" i="8"/>
  <c r="V1596" i="8"/>
  <c r="S1596" i="8"/>
  <c r="R1596" i="8"/>
  <c r="Q1596" i="8"/>
  <c r="P1596" i="8"/>
  <c r="O1596" i="8"/>
  <c r="N1596" i="8"/>
  <c r="M1596" i="8"/>
  <c r="L1596" i="8"/>
  <c r="A1596" i="8"/>
  <c r="S1595" i="8"/>
  <c r="R1595" i="8"/>
  <c r="Q1595" i="8"/>
  <c r="P1595" i="8"/>
  <c r="O1595" i="8"/>
  <c r="A1595" i="8"/>
  <c r="V1594" i="8"/>
  <c r="S1594" i="8"/>
  <c r="R1594" i="8"/>
  <c r="Q1594" i="8"/>
  <c r="J1591" i="8"/>
  <c r="J1592" i="8"/>
  <c r="J1593" i="8"/>
  <c r="J1594" i="8"/>
  <c r="P1594" i="8"/>
  <c r="O1594" i="8"/>
  <c r="N1594" i="8"/>
  <c r="M1591" i="8"/>
  <c r="M1594" i="8"/>
  <c r="L1594" i="8"/>
  <c r="A1594" i="8"/>
  <c r="V1593" i="8"/>
  <c r="S1593" i="8"/>
  <c r="R1593" i="8"/>
  <c r="Q1593" i="8"/>
  <c r="P1593" i="8"/>
  <c r="O1593" i="8"/>
  <c r="N1593" i="8"/>
  <c r="M1593" i="8"/>
  <c r="L1593" i="8"/>
  <c r="A1593" i="8"/>
  <c r="S1592" i="8"/>
  <c r="R1592" i="8"/>
  <c r="Q1592" i="8"/>
  <c r="P1592" i="8"/>
  <c r="O1592" i="8"/>
  <c r="N1592" i="8"/>
  <c r="M1592" i="8"/>
  <c r="L1592" i="8"/>
  <c r="A1592" i="8"/>
  <c r="V1591" i="8"/>
  <c r="S1591" i="8"/>
  <c r="R1591" i="8"/>
  <c r="Q1591" i="8"/>
  <c r="P1591" i="8"/>
  <c r="O1591" i="8"/>
  <c r="A1591" i="8"/>
  <c r="V1590" i="8"/>
  <c r="S1590" i="8"/>
  <c r="R1590" i="8"/>
  <c r="Q1590" i="8"/>
  <c r="J1587" i="8"/>
  <c r="J1588" i="8"/>
  <c r="J1589" i="8"/>
  <c r="J1590" i="8"/>
  <c r="P1590" i="8"/>
  <c r="O1590" i="8"/>
  <c r="N1590" i="8"/>
  <c r="M1587" i="8"/>
  <c r="M1590" i="8"/>
  <c r="L1590" i="8"/>
  <c r="A1590" i="8"/>
  <c r="S1589" i="8"/>
  <c r="R1589" i="8"/>
  <c r="Q1589" i="8"/>
  <c r="P1589" i="8"/>
  <c r="O1589" i="8"/>
  <c r="N1589" i="8"/>
  <c r="M1589" i="8"/>
  <c r="L1589" i="8"/>
  <c r="A1589" i="8"/>
  <c r="V1588" i="8"/>
  <c r="S1588" i="8"/>
  <c r="R1588" i="8"/>
  <c r="Q1588" i="8"/>
  <c r="P1588" i="8"/>
  <c r="O1588" i="8"/>
  <c r="N1588" i="8"/>
  <c r="M1588" i="8"/>
  <c r="L1588" i="8"/>
  <c r="A1588" i="8"/>
  <c r="V1587" i="8"/>
  <c r="S1587" i="8"/>
  <c r="R1587" i="8"/>
  <c r="Q1587" i="8"/>
  <c r="P1587" i="8"/>
  <c r="O1587" i="8"/>
  <c r="A1587" i="8"/>
  <c r="S1586" i="8"/>
  <c r="R1586" i="8"/>
  <c r="Q1586" i="8"/>
  <c r="J1583" i="8"/>
  <c r="J1584" i="8"/>
  <c r="J1585" i="8"/>
  <c r="J1586" i="8"/>
  <c r="P1586" i="8"/>
  <c r="O1586" i="8"/>
  <c r="N1586" i="8"/>
  <c r="M1583" i="8"/>
  <c r="M1586" i="8"/>
  <c r="L1586" i="8"/>
  <c r="A1586" i="8"/>
  <c r="V1585" i="8"/>
  <c r="S1585" i="8"/>
  <c r="R1585" i="8"/>
  <c r="Q1585" i="8"/>
  <c r="P1585" i="8"/>
  <c r="O1585" i="8"/>
  <c r="N1585" i="8"/>
  <c r="M1585" i="8"/>
  <c r="L1585" i="8"/>
  <c r="A1585" i="8"/>
  <c r="V1584" i="8"/>
  <c r="S1584" i="8"/>
  <c r="R1584" i="8"/>
  <c r="Q1584" i="8"/>
  <c r="P1584" i="8"/>
  <c r="O1584" i="8"/>
  <c r="N1584" i="8"/>
  <c r="M1584" i="8"/>
  <c r="L1584" i="8"/>
  <c r="A1584" i="8"/>
  <c r="S1583" i="8"/>
  <c r="R1583" i="8"/>
  <c r="Q1583" i="8"/>
  <c r="P1583" i="8"/>
  <c r="O1583" i="8"/>
  <c r="A1583" i="8"/>
  <c r="V1582" i="8"/>
  <c r="S1582" i="8"/>
  <c r="R1582" i="8"/>
  <c r="Q1582" i="8"/>
  <c r="J1579" i="8"/>
  <c r="J1580" i="8"/>
  <c r="J1581" i="8"/>
  <c r="J1582" i="8"/>
  <c r="P1582" i="8"/>
  <c r="O1582" i="8"/>
  <c r="N1582" i="8"/>
  <c r="M1579" i="8"/>
  <c r="M1582" i="8"/>
  <c r="L1582" i="8"/>
  <c r="A1582" i="8"/>
  <c r="V1581" i="8"/>
  <c r="S1581" i="8"/>
  <c r="R1581" i="8"/>
  <c r="Q1581" i="8"/>
  <c r="P1581" i="8"/>
  <c r="O1581" i="8"/>
  <c r="N1581" i="8"/>
  <c r="M1581" i="8"/>
  <c r="L1581" i="8"/>
  <c r="A1581" i="8"/>
  <c r="S1580" i="8"/>
  <c r="R1580" i="8"/>
  <c r="Q1580" i="8"/>
  <c r="P1580" i="8"/>
  <c r="O1580" i="8"/>
  <c r="N1580" i="8"/>
  <c r="M1580" i="8"/>
  <c r="L1580" i="8"/>
  <c r="A1580" i="8"/>
  <c r="V1579" i="8"/>
  <c r="S1579" i="8"/>
  <c r="R1579" i="8"/>
  <c r="Q1579" i="8"/>
  <c r="P1579" i="8"/>
  <c r="O1579" i="8"/>
  <c r="A1579" i="8"/>
  <c r="V1578" i="8"/>
  <c r="S1578" i="8"/>
  <c r="R1578" i="8"/>
  <c r="Q1578" i="8"/>
  <c r="J1575" i="8"/>
  <c r="J1576" i="8"/>
  <c r="J1577" i="8"/>
  <c r="J1578" i="8"/>
  <c r="P1578" i="8"/>
  <c r="O1578" i="8"/>
  <c r="N1578" i="8"/>
  <c r="M1575" i="8"/>
  <c r="M1578" i="8"/>
  <c r="L1578" i="8"/>
  <c r="A1578" i="8"/>
  <c r="S1577" i="8"/>
  <c r="R1577" i="8"/>
  <c r="Q1577" i="8"/>
  <c r="P1577" i="8"/>
  <c r="O1577" i="8"/>
  <c r="N1577" i="8"/>
  <c r="M1577" i="8"/>
  <c r="L1577" i="8"/>
  <c r="A1577" i="8"/>
  <c r="V1576" i="8"/>
  <c r="S1576" i="8"/>
  <c r="R1576" i="8"/>
  <c r="Q1576" i="8"/>
  <c r="P1576" i="8"/>
  <c r="O1576" i="8"/>
  <c r="N1576" i="8"/>
  <c r="M1576" i="8"/>
  <c r="L1576" i="8"/>
  <c r="A1576" i="8"/>
  <c r="V1575" i="8"/>
  <c r="S1575" i="8"/>
  <c r="R1575" i="8"/>
  <c r="Q1575" i="8"/>
  <c r="P1575" i="8"/>
  <c r="O1575" i="8"/>
  <c r="A1575" i="8"/>
  <c r="S1574" i="8"/>
  <c r="R1574" i="8"/>
  <c r="Q1574" i="8"/>
  <c r="J1571" i="8"/>
  <c r="J1572" i="8"/>
  <c r="J1573" i="8"/>
  <c r="J1574" i="8"/>
  <c r="P1574" i="8"/>
  <c r="O1574" i="8"/>
  <c r="N1574" i="8"/>
  <c r="M1571" i="8"/>
  <c r="M1574" i="8"/>
  <c r="L1574" i="8"/>
  <c r="A1574" i="8"/>
  <c r="V1573" i="8"/>
  <c r="S1573" i="8"/>
  <c r="R1573" i="8"/>
  <c r="Q1573" i="8"/>
  <c r="P1573" i="8"/>
  <c r="O1573" i="8"/>
  <c r="N1573" i="8"/>
  <c r="M1573" i="8"/>
  <c r="L1573" i="8"/>
  <c r="A1573" i="8"/>
  <c r="V1572" i="8"/>
  <c r="S1572" i="8"/>
  <c r="R1572" i="8"/>
  <c r="Q1572" i="8"/>
  <c r="P1572" i="8"/>
  <c r="O1572" i="8"/>
  <c r="N1572" i="8"/>
  <c r="M1572" i="8"/>
  <c r="L1572" i="8"/>
  <c r="A1572" i="8"/>
  <c r="S1571" i="8"/>
  <c r="R1571" i="8"/>
  <c r="Q1571" i="8"/>
  <c r="P1571" i="8"/>
  <c r="O1571" i="8"/>
  <c r="A1571" i="8"/>
  <c r="V1543" i="8"/>
  <c r="V1546" i="8"/>
  <c r="V1549" i="8"/>
  <c r="V1552" i="8"/>
  <c r="V1555" i="8"/>
  <c r="V1558" i="8"/>
  <c r="V1561" i="8"/>
  <c r="V1564" i="8"/>
  <c r="V1567" i="8"/>
  <c r="V1570" i="8"/>
  <c r="K58" i="7"/>
  <c r="S1570" i="8"/>
  <c r="R1570" i="8"/>
  <c r="Q1570" i="8"/>
  <c r="J1567" i="8"/>
  <c r="J1568" i="8"/>
  <c r="J1569" i="8"/>
  <c r="J1570" i="8"/>
  <c r="P1570" i="8"/>
  <c r="O1570" i="8"/>
  <c r="N1570" i="8"/>
  <c r="M1567" i="8"/>
  <c r="M1570" i="8"/>
  <c r="L1570" i="8"/>
  <c r="A1570" i="8"/>
  <c r="V1569" i="8"/>
  <c r="S1569" i="8"/>
  <c r="R1569" i="8"/>
  <c r="Q1569" i="8"/>
  <c r="P1569" i="8"/>
  <c r="O1569" i="8"/>
  <c r="N1569" i="8"/>
  <c r="M1569" i="8"/>
  <c r="L1569" i="8"/>
  <c r="A1569" i="8"/>
  <c r="V1568" i="8"/>
  <c r="S1568" i="8"/>
  <c r="R1568" i="8"/>
  <c r="Q1568" i="8"/>
  <c r="P1568" i="8"/>
  <c r="O1568" i="8"/>
  <c r="N1568" i="8"/>
  <c r="M1568" i="8"/>
  <c r="L1568" i="8"/>
  <c r="A1568" i="8"/>
  <c r="S1567" i="8"/>
  <c r="R1567" i="8"/>
  <c r="Q1567" i="8"/>
  <c r="P1567" i="8"/>
  <c r="O1567" i="8"/>
  <c r="A1567" i="8"/>
  <c r="V1566" i="8"/>
  <c r="S1566" i="8"/>
  <c r="R1566" i="8"/>
  <c r="Q1566" i="8"/>
  <c r="J1563" i="8"/>
  <c r="J1564" i="8"/>
  <c r="J1565" i="8"/>
  <c r="J1566" i="8"/>
  <c r="P1566" i="8"/>
  <c r="O1566" i="8"/>
  <c r="N1566" i="8"/>
  <c r="M1563" i="8"/>
  <c r="M1566" i="8"/>
  <c r="L1566" i="8"/>
  <c r="A1566" i="8"/>
  <c r="V1565" i="8"/>
  <c r="S1565" i="8"/>
  <c r="R1565" i="8"/>
  <c r="Q1565" i="8"/>
  <c r="P1565" i="8"/>
  <c r="O1565" i="8"/>
  <c r="N1565" i="8"/>
  <c r="M1565" i="8"/>
  <c r="L1565" i="8"/>
  <c r="A1565" i="8"/>
  <c r="S1564" i="8"/>
  <c r="R1564" i="8"/>
  <c r="Q1564" i="8"/>
  <c r="P1564" i="8"/>
  <c r="O1564" i="8"/>
  <c r="N1564" i="8"/>
  <c r="M1564" i="8"/>
  <c r="L1564" i="8"/>
  <c r="A1564" i="8"/>
  <c r="V1563" i="8"/>
  <c r="S1563" i="8"/>
  <c r="R1563" i="8"/>
  <c r="Q1563" i="8"/>
  <c r="P1563" i="8"/>
  <c r="O1563" i="8"/>
  <c r="A1563" i="8"/>
  <c r="V1562" i="8"/>
  <c r="S1562" i="8"/>
  <c r="R1562" i="8"/>
  <c r="Q1562" i="8"/>
  <c r="J1559" i="8"/>
  <c r="J1560" i="8"/>
  <c r="J1561" i="8"/>
  <c r="J1562" i="8"/>
  <c r="P1562" i="8"/>
  <c r="O1562" i="8"/>
  <c r="N1562" i="8"/>
  <c r="M1559" i="8"/>
  <c r="M1562" i="8"/>
  <c r="L1562" i="8"/>
  <c r="A1562" i="8"/>
  <c r="S1561" i="8"/>
  <c r="R1561" i="8"/>
  <c r="Q1561" i="8"/>
  <c r="P1561" i="8"/>
  <c r="O1561" i="8"/>
  <c r="N1561" i="8"/>
  <c r="M1561" i="8"/>
  <c r="L1561" i="8"/>
  <c r="A1561" i="8"/>
  <c r="V1560" i="8"/>
  <c r="S1560" i="8"/>
  <c r="R1560" i="8"/>
  <c r="Q1560" i="8"/>
  <c r="P1560" i="8"/>
  <c r="O1560" i="8"/>
  <c r="N1560" i="8"/>
  <c r="M1560" i="8"/>
  <c r="L1560" i="8"/>
  <c r="A1560" i="8"/>
  <c r="V1559" i="8"/>
  <c r="S1559" i="8"/>
  <c r="R1559" i="8"/>
  <c r="Q1559" i="8"/>
  <c r="P1559" i="8"/>
  <c r="O1559" i="8"/>
  <c r="A1559" i="8"/>
  <c r="S1558" i="8"/>
  <c r="R1558" i="8"/>
  <c r="Q1558" i="8"/>
  <c r="J1555" i="8"/>
  <c r="J1556" i="8"/>
  <c r="J1557" i="8"/>
  <c r="J1558" i="8"/>
  <c r="P1558" i="8"/>
  <c r="O1558" i="8"/>
  <c r="N1558" i="8"/>
  <c r="M1555" i="8"/>
  <c r="M1558" i="8"/>
  <c r="L1558" i="8"/>
  <c r="A1558" i="8"/>
  <c r="V1557" i="8"/>
  <c r="S1557" i="8"/>
  <c r="R1557" i="8"/>
  <c r="Q1557" i="8"/>
  <c r="P1557" i="8"/>
  <c r="O1557" i="8"/>
  <c r="N1557" i="8"/>
  <c r="M1557" i="8"/>
  <c r="L1557" i="8"/>
  <c r="A1557" i="8"/>
  <c r="V1556" i="8"/>
  <c r="S1556" i="8"/>
  <c r="R1556" i="8"/>
  <c r="Q1556" i="8"/>
  <c r="P1556" i="8"/>
  <c r="O1556" i="8"/>
  <c r="N1556" i="8"/>
  <c r="M1556" i="8"/>
  <c r="L1556" i="8"/>
  <c r="A1556" i="8"/>
  <c r="S1555" i="8"/>
  <c r="R1555" i="8"/>
  <c r="Q1555" i="8"/>
  <c r="P1555" i="8"/>
  <c r="O1555" i="8"/>
  <c r="A1555" i="8"/>
  <c r="V1554" i="8"/>
  <c r="S1554" i="8"/>
  <c r="R1554" i="8"/>
  <c r="Q1554" i="8"/>
  <c r="J1551" i="8"/>
  <c r="J1552" i="8"/>
  <c r="J1553" i="8"/>
  <c r="J1554" i="8"/>
  <c r="P1554" i="8"/>
  <c r="O1554" i="8"/>
  <c r="N1554" i="8"/>
  <c r="M1551" i="8"/>
  <c r="M1554" i="8"/>
  <c r="L1554" i="8"/>
  <c r="A1554" i="8"/>
  <c r="V1553" i="8"/>
  <c r="S1553" i="8"/>
  <c r="R1553" i="8"/>
  <c r="Q1553" i="8"/>
  <c r="P1553" i="8"/>
  <c r="O1553" i="8"/>
  <c r="N1553" i="8"/>
  <c r="M1553" i="8"/>
  <c r="L1553" i="8"/>
  <c r="A1553" i="8"/>
  <c r="S1552" i="8"/>
  <c r="R1552" i="8"/>
  <c r="Q1552" i="8"/>
  <c r="P1552" i="8"/>
  <c r="O1552" i="8"/>
  <c r="N1552" i="8"/>
  <c r="M1552" i="8"/>
  <c r="L1552" i="8"/>
  <c r="A1552" i="8"/>
  <c r="V1551" i="8"/>
  <c r="S1551" i="8"/>
  <c r="R1551" i="8"/>
  <c r="Q1551" i="8"/>
  <c r="P1551" i="8"/>
  <c r="O1551" i="8"/>
  <c r="A1551" i="8"/>
  <c r="V1550" i="8"/>
  <c r="S1550" i="8"/>
  <c r="R1550" i="8"/>
  <c r="Q1550" i="8"/>
  <c r="J1547" i="8"/>
  <c r="J1548" i="8"/>
  <c r="J1549" i="8"/>
  <c r="J1550" i="8"/>
  <c r="P1550" i="8"/>
  <c r="O1550" i="8"/>
  <c r="N1550" i="8"/>
  <c r="M1547" i="8"/>
  <c r="M1550" i="8"/>
  <c r="L1550" i="8"/>
  <c r="A1550" i="8"/>
  <c r="S1549" i="8"/>
  <c r="R1549" i="8"/>
  <c r="Q1549" i="8"/>
  <c r="P1549" i="8"/>
  <c r="O1549" i="8"/>
  <c r="N1549" i="8"/>
  <c r="M1549" i="8"/>
  <c r="L1549" i="8"/>
  <c r="A1549" i="8"/>
  <c r="V1548" i="8"/>
  <c r="S1548" i="8"/>
  <c r="R1548" i="8"/>
  <c r="Q1548" i="8"/>
  <c r="P1548" i="8"/>
  <c r="O1548" i="8"/>
  <c r="N1548" i="8"/>
  <c r="M1548" i="8"/>
  <c r="L1548" i="8"/>
  <c r="A1548" i="8"/>
  <c r="V1547" i="8"/>
  <c r="S1547" i="8"/>
  <c r="R1547" i="8"/>
  <c r="Q1547" i="8"/>
  <c r="P1547" i="8"/>
  <c r="O1547" i="8"/>
  <c r="A1547" i="8"/>
  <c r="S1546" i="8"/>
  <c r="R1546" i="8"/>
  <c r="Q1546" i="8"/>
  <c r="J1543" i="8"/>
  <c r="J1544" i="8"/>
  <c r="J1545" i="8"/>
  <c r="J1546" i="8"/>
  <c r="P1546" i="8"/>
  <c r="O1546" i="8"/>
  <c r="N1546" i="8"/>
  <c r="M1543" i="8"/>
  <c r="M1546" i="8"/>
  <c r="L1546" i="8"/>
  <c r="A1546" i="8"/>
  <c r="V1545" i="8"/>
  <c r="S1545" i="8"/>
  <c r="R1545" i="8"/>
  <c r="Q1545" i="8"/>
  <c r="P1545" i="8"/>
  <c r="O1545" i="8"/>
  <c r="N1545" i="8"/>
  <c r="M1545" i="8"/>
  <c r="L1545" i="8"/>
  <c r="A1545" i="8"/>
  <c r="V1544" i="8"/>
  <c r="S1544" i="8"/>
  <c r="R1544" i="8"/>
  <c r="Q1544" i="8"/>
  <c r="P1544" i="8"/>
  <c r="O1544" i="8"/>
  <c r="N1544" i="8"/>
  <c r="M1544" i="8"/>
  <c r="L1544" i="8"/>
  <c r="A1544" i="8"/>
  <c r="S1543" i="8"/>
  <c r="R1543" i="8"/>
  <c r="Q1543" i="8"/>
  <c r="P1543" i="8"/>
  <c r="O1543" i="8"/>
  <c r="A1543" i="8"/>
  <c r="V1515" i="8"/>
  <c r="V1518" i="8"/>
  <c r="V1521" i="8"/>
  <c r="V1524" i="8"/>
  <c r="V1527" i="8"/>
  <c r="V1530" i="8"/>
  <c r="V1533" i="8"/>
  <c r="V1536" i="8"/>
  <c r="V1539" i="8"/>
  <c r="V1542" i="8"/>
  <c r="K57" i="7"/>
  <c r="S1542" i="8"/>
  <c r="R1542" i="8"/>
  <c r="Q1542" i="8"/>
  <c r="J1539" i="8"/>
  <c r="J1540" i="8"/>
  <c r="J1541" i="8"/>
  <c r="J1542" i="8"/>
  <c r="P1542" i="8"/>
  <c r="O1542" i="8"/>
  <c r="N1542" i="8"/>
  <c r="M1539" i="8"/>
  <c r="M1542" i="8"/>
  <c r="L1542" i="8"/>
  <c r="A1542" i="8"/>
  <c r="V1541" i="8"/>
  <c r="S1541" i="8"/>
  <c r="R1541" i="8"/>
  <c r="Q1541" i="8"/>
  <c r="P1541" i="8"/>
  <c r="O1541" i="8"/>
  <c r="N1541" i="8"/>
  <c r="M1541" i="8"/>
  <c r="L1541" i="8"/>
  <c r="A1541" i="8"/>
  <c r="V1540" i="8"/>
  <c r="S1540" i="8"/>
  <c r="R1540" i="8"/>
  <c r="Q1540" i="8"/>
  <c r="P1540" i="8"/>
  <c r="O1540" i="8"/>
  <c r="N1540" i="8"/>
  <c r="M1540" i="8"/>
  <c r="L1540" i="8"/>
  <c r="A1540" i="8"/>
  <c r="S1539" i="8"/>
  <c r="R1539" i="8"/>
  <c r="Q1539" i="8"/>
  <c r="P1539" i="8"/>
  <c r="O1539" i="8"/>
  <c r="A1539" i="8"/>
  <c r="V1538" i="8"/>
  <c r="S1538" i="8"/>
  <c r="R1538" i="8"/>
  <c r="Q1538" i="8"/>
  <c r="J1535" i="8"/>
  <c r="J1536" i="8"/>
  <c r="J1537" i="8"/>
  <c r="J1538" i="8"/>
  <c r="P1538" i="8"/>
  <c r="O1538" i="8"/>
  <c r="N1538" i="8"/>
  <c r="M1535" i="8"/>
  <c r="M1538" i="8"/>
  <c r="L1538" i="8"/>
  <c r="A1538" i="8"/>
  <c r="V1537" i="8"/>
  <c r="S1537" i="8"/>
  <c r="R1537" i="8"/>
  <c r="Q1537" i="8"/>
  <c r="P1537" i="8"/>
  <c r="O1537" i="8"/>
  <c r="N1537" i="8"/>
  <c r="M1537" i="8"/>
  <c r="L1537" i="8"/>
  <c r="A1537" i="8"/>
  <c r="S1536" i="8"/>
  <c r="R1536" i="8"/>
  <c r="Q1536" i="8"/>
  <c r="P1536" i="8"/>
  <c r="O1536" i="8"/>
  <c r="N1536" i="8"/>
  <c r="M1536" i="8"/>
  <c r="L1536" i="8"/>
  <c r="A1536" i="8"/>
  <c r="V1535" i="8"/>
  <c r="S1535" i="8"/>
  <c r="R1535" i="8"/>
  <c r="Q1535" i="8"/>
  <c r="P1535" i="8"/>
  <c r="O1535" i="8"/>
  <c r="A1535" i="8"/>
  <c r="V1534" i="8"/>
  <c r="S1534" i="8"/>
  <c r="R1534" i="8"/>
  <c r="Q1534" i="8"/>
  <c r="J1531" i="8"/>
  <c r="J1532" i="8"/>
  <c r="J1533" i="8"/>
  <c r="J1534" i="8"/>
  <c r="P1534" i="8"/>
  <c r="O1534" i="8"/>
  <c r="N1534" i="8"/>
  <c r="M1531" i="8"/>
  <c r="M1534" i="8"/>
  <c r="L1534" i="8"/>
  <c r="A1534" i="8"/>
  <c r="S1533" i="8"/>
  <c r="R1533" i="8"/>
  <c r="Q1533" i="8"/>
  <c r="P1533" i="8"/>
  <c r="O1533" i="8"/>
  <c r="N1533" i="8"/>
  <c r="M1533" i="8"/>
  <c r="L1533" i="8"/>
  <c r="A1533" i="8"/>
  <c r="V1532" i="8"/>
  <c r="S1532" i="8"/>
  <c r="R1532" i="8"/>
  <c r="Q1532" i="8"/>
  <c r="P1532" i="8"/>
  <c r="O1532" i="8"/>
  <c r="N1532" i="8"/>
  <c r="M1532" i="8"/>
  <c r="L1532" i="8"/>
  <c r="A1532" i="8"/>
  <c r="V1531" i="8"/>
  <c r="S1531" i="8"/>
  <c r="R1531" i="8"/>
  <c r="Q1531" i="8"/>
  <c r="P1531" i="8"/>
  <c r="O1531" i="8"/>
  <c r="A1531" i="8"/>
  <c r="S1530" i="8"/>
  <c r="R1530" i="8"/>
  <c r="Q1530" i="8"/>
  <c r="J1527" i="8"/>
  <c r="J1528" i="8"/>
  <c r="J1529" i="8"/>
  <c r="J1530" i="8"/>
  <c r="P1530" i="8"/>
  <c r="O1530" i="8"/>
  <c r="N1530" i="8"/>
  <c r="M1527" i="8"/>
  <c r="M1530" i="8"/>
  <c r="L1530" i="8"/>
  <c r="A1530" i="8"/>
  <c r="V1529" i="8"/>
  <c r="S1529" i="8"/>
  <c r="R1529" i="8"/>
  <c r="Q1529" i="8"/>
  <c r="P1529" i="8"/>
  <c r="O1529" i="8"/>
  <c r="N1529" i="8"/>
  <c r="M1529" i="8"/>
  <c r="L1529" i="8"/>
  <c r="A1529" i="8"/>
  <c r="V1528" i="8"/>
  <c r="S1528" i="8"/>
  <c r="R1528" i="8"/>
  <c r="Q1528" i="8"/>
  <c r="P1528" i="8"/>
  <c r="O1528" i="8"/>
  <c r="N1528" i="8"/>
  <c r="M1528" i="8"/>
  <c r="L1528" i="8"/>
  <c r="A1528" i="8"/>
  <c r="S1527" i="8"/>
  <c r="R1527" i="8"/>
  <c r="Q1527" i="8"/>
  <c r="P1527" i="8"/>
  <c r="O1527" i="8"/>
  <c r="A1527" i="8"/>
  <c r="V1526" i="8"/>
  <c r="S1526" i="8"/>
  <c r="R1526" i="8"/>
  <c r="Q1526" i="8"/>
  <c r="J1523" i="8"/>
  <c r="J1524" i="8"/>
  <c r="J1525" i="8"/>
  <c r="J1526" i="8"/>
  <c r="P1526" i="8"/>
  <c r="O1526" i="8"/>
  <c r="N1526" i="8"/>
  <c r="M1523" i="8"/>
  <c r="M1526" i="8"/>
  <c r="L1526" i="8"/>
  <c r="A1526" i="8"/>
  <c r="V1525" i="8"/>
  <c r="S1525" i="8"/>
  <c r="R1525" i="8"/>
  <c r="Q1525" i="8"/>
  <c r="P1525" i="8"/>
  <c r="O1525" i="8"/>
  <c r="N1525" i="8"/>
  <c r="M1525" i="8"/>
  <c r="L1525" i="8"/>
  <c r="A1525" i="8"/>
  <c r="S1524" i="8"/>
  <c r="R1524" i="8"/>
  <c r="Q1524" i="8"/>
  <c r="P1524" i="8"/>
  <c r="O1524" i="8"/>
  <c r="N1524" i="8"/>
  <c r="M1524" i="8"/>
  <c r="L1524" i="8"/>
  <c r="A1524" i="8"/>
  <c r="V1523" i="8"/>
  <c r="S1523" i="8"/>
  <c r="R1523" i="8"/>
  <c r="Q1523" i="8"/>
  <c r="P1523" i="8"/>
  <c r="O1523" i="8"/>
  <c r="A1523" i="8"/>
  <c r="V1522" i="8"/>
  <c r="S1522" i="8"/>
  <c r="R1522" i="8"/>
  <c r="Q1522" i="8"/>
  <c r="J1519" i="8"/>
  <c r="J1520" i="8"/>
  <c r="J1521" i="8"/>
  <c r="J1522" i="8"/>
  <c r="P1522" i="8"/>
  <c r="O1522" i="8"/>
  <c r="N1522" i="8"/>
  <c r="M1519" i="8"/>
  <c r="M1522" i="8"/>
  <c r="L1522" i="8"/>
  <c r="A1522" i="8"/>
  <c r="S1521" i="8"/>
  <c r="R1521" i="8"/>
  <c r="Q1521" i="8"/>
  <c r="P1521" i="8"/>
  <c r="O1521" i="8"/>
  <c r="N1521" i="8"/>
  <c r="M1521" i="8"/>
  <c r="L1521" i="8"/>
  <c r="A1521" i="8"/>
  <c r="V1520" i="8"/>
  <c r="S1520" i="8"/>
  <c r="R1520" i="8"/>
  <c r="Q1520" i="8"/>
  <c r="P1520" i="8"/>
  <c r="O1520" i="8"/>
  <c r="N1520" i="8"/>
  <c r="M1520" i="8"/>
  <c r="L1520" i="8"/>
  <c r="A1520" i="8"/>
  <c r="V1519" i="8"/>
  <c r="S1519" i="8"/>
  <c r="R1519" i="8"/>
  <c r="Q1519" i="8"/>
  <c r="P1519" i="8"/>
  <c r="O1519" i="8"/>
  <c r="A1519" i="8"/>
  <c r="S1518" i="8"/>
  <c r="R1518" i="8"/>
  <c r="Q1518" i="8"/>
  <c r="J1515" i="8"/>
  <c r="J1516" i="8"/>
  <c r="J1517" i="8"/>
  <c r="J1518" i="8"/>
  <c r="P1518" i="8"/>
  <c r="O1518" i="8"/>
  <c r="N1518" i="8"/>
  <c r="M1515" i="8"/>
  <c r="M1518" i="8"/>
  <c r="L1518" i="8"/>
  <c r="A1518" i="8"/>
  <c r="V1517" i="8"/>
  <c r="S1517" i="8"/>
  <c r="R1517" i="8"/>
  <c r="Q1517" i="8"/>
  <c r="P1517" i="8"/>
  <c r="O1517" i="8"/>
  <c r="N1517" i="8"/>
  <c r="M1517" i="8"/>
  <c r="L1517" i="8"/>
  <c r="A1517" i="8"/>
  <c r="V1516" i="8"/>
  <c r="S1516" i="8"/>
  <c r="R1516" i="8"/>
  <c r="Q1516" i="8"/>
  <c r="P1516" i="8"/>
  <c r="O1516" i="8"/>
  <c r="N1516" i="8"/>
  <c r="M1516" i="8"/>
  <c r="L1516" i="8"/>
  <c r="A1516" i="8"/>
  <c r="S1515" i="8"/>
  <c r="R1515" i="8"/>
  <c r="Q1515" i="8"/>
  <c r="P1515" i="8"/>
  <c r="O1515" i="8"/>
  <c r="A1515" i="8"/>
  <c r="V1487" i="8"/>
  <c r="V1490" i="8"/>
  <c r="V1493" i="8"/>
  <c r="V1496" i="8"/>
  <c r="V1499" i="8"/>
  <c r="V1502" i="8"/>
  <c r="V1505" i="8"/>
  <c r="V1508" i="8"/>
  <c r="V1511" i="8"/>
  <c r="V1514" i="8"/>
  <c r="K56" i="7"/>
  <c r="S1514" i="8"/>
  <c r="R1514" i="8"/>
  <c r="Q1514" i="8"/>
  <c r="J1511" i="8"/>
  <c r="J1512" i="8"/>
  <c r="J1513" i="8"/>
  <c r="J1514" i="8"/>
  <c r="P1514" i="8"/>
  <c r="O1514" i="8"/>
  <c r="N1514" i="8"/>
  <c r="M1511" i="8"/>
  <c r="M1514" i="8"/>
  <c r="L1514" i="8"/>
  <c r="A1514" i="8"/>
  <c r="V1513" i="8"/>
  <c r="S1513" i="8"/>
  <c r="R1513" i="8"/>
  <c r="Q1513" i="8"/>
  <c r="P1513" i="8"/>
  <c r="O1513" i="8"/>
  <c r="N1513" i="8"/>
  <c r="M1513" i="8"/>
  <c r="L1513" i="8"/>
  <c r="A1513" i="8"/>
  <c r="V1512" i="8"/>
  <c r="S1512" i="8"/>
  <c r="R1512" i="8"/>
  <c r="Q1512" i="8"/>
  <c r="P1512" i="8"/>
  <c r="O1512" i="8"/>
  <c r="N1512" i="8"/>
  <c r="M1512" i="8"/>
  <c r="L1512" i="8"/>
  <c r="A1512" i="8"/>
  <c r="S1511" i="8"/>
  <c r="R1511" i="8"/>
  <c r="Q1511" i="8"/>
  <c r="P1511" i="8"/>
  <c r="O1511" i="8"/>
  <c r="A1511" i="8"/>
  <c r="V1510" i="8"/>
  <c r="S1510" i="8"/>
  <c r="R1510" i="8"/>
  <c r="Q1510" i="8"/>
  <c r="J1507" i="8"/>
  <c r="J1508" i="8"/>
  <c r="J1509" i="8"/>
  <c r="J1510" i="8"/>
  <c r="P1510" i="8"/>
  <c r="O1510" i="8"/>
  <c r="N1510" i="8"/>
  <c r="M1507" i="8"/>
  <c r="M1510" i="8"/>
  <c r="L1510" i="8"/>
  <c r="A1510" i="8"/>
  <c r="V1509" i="8"/>
  <c r="S1509" i="8"/>
  <c r="R1509" i="8"/>
  <c r="Q1509" i="8"/>
  <c r="P1509" i="8"/>
  <c r="O1509" i="8"/>
  <c r="N1509" i="8"/>
  <c r="M1509" i="8"/>
  <c r="L1509" i="8"/>
  <c r="A1509" i="8"/>
  <c r="S1508" i="8"/>
  <c r="R1508" i="8"/>
  <c r="Q1508" i="8"/>
  <c r="P1508" i="8"/>
  <c r="O1508" i="8"/>
  <c r="N1508" i="8"/>
  <c r="M1508" i="8"/>
  <c r="L1508" i="8"/>
  <c r="A1508" i="8"/>
  <c r="V1507" i="8"/>
  <c r="S1507" i="8"/>
  <c r="R1507" i="8"/>
  <c r="Q1507" i="8"/>
  <c r="P1507" i="8"/>
  <c r="O1507" i="8"/>
  <c r="A1507" i="8"/>
  <c r="V1506" i="8"/>
  <c r="S1506" i="8"/>
  <c r="R1506" i="8"/>
  <c r="Q1506" i="8"/>
  <c r="J1503" i="8"/>
  <c r="J1504" i="8"/>
  <c r="J1505" i="8"/>
  <c r="J1506" i="8"/>
  <c r="P1506" i="8"/>
  <c r="O1506" i="8"/>
  <c r="N1506" i="8"/>
  <c r="M1503" i="8"/>
  <c r="M1506" i="8"/>
  <c r="L1506" i="8"/>
  <c r="A1506" i="8"/>
  <c r="S1505" i="8"/>
  <c r="R1505" i="8"/>
  <c r="Q1505" i="8"/>
  <c r="P1505" i="8"/>
  <c r="O1505" i="8"/>
  <c r="N1505" i="8"/>
  <c r="M1505" i="8"/>
  <c r="L1505" i="8"/>
  <c r="A1505" i="8"/>
  <c r="V1504" i="8"/>
  <c r="S1504" i="8"/>
  <c r="R1504" i="8"/>
  <c r="Q1504" i="8"/>
  <c r="P1504" i="8"/>
  <c r="O1504" i="8"/>
  <c r="N1504" i="8"/>
  <c r="M1504" i="8"/>
  <c r="L1504" i="8"/>
  <c r="A1504" i="8"/>
  <c r="V1503" i="8"/>
  <c r="S1503" i="8"/>
  <c r="R1503" i="8"/>
  <c r="Q1503" i="8"/>
  <c r="P1503" i="8"/>
  <c r="O1503" i="8"/>
  <c r="A1503" i="8"/>
  <c r="S1502" i="8"/>
  <c r="R1502" i="8"/>
  <c r="Q1502" i="8"/>
  <c r="J1499" i="8"/>
  <c r="J1500" i="8"/>
  <c r="J1501" i="8"/>
  <c r="J1502" i="8"/>
  <c r="P1502" i="8"/>
  <c r="O1502" i="8"/>
  <c r="N1502" i="8"/>
  <c r="M1499" i="8"/>
  <c r="M1502" i="8"/>
  <c r="L1502" i="8"/>
  <c r="A1502" i="8"/>
  <c r="V1501" i="8"/>
  <c r="S1501" i="8"/>
  <c r="R1501" i="8"/>
  <c r="Q1501" i="8"/>
  <c r="P1501" i="8"/>
  <c r="O1501" i="8"/>
  <c r="N1501" i="8"/>
  <c r="M1501" i="8"/>
  <c r="L1501" i="8"/>
  <c r="A1501" i="8"/>
  <c r="V1500" i="8"/>
  <c r="S1500" i="8"/>
  <c r="R1500" i="8"/>
  <c r="Q1500" i="8"/>
  <c r="P1500" i="8"/>
  <c r="O1500" i="8"/>
  <c r="N1500" i="8"/>
  <c r="M1500" i="8"/>
  <c r="L1500" i="8"/>
  <c r="A1500" i="8"/>
  <c r="S1499" i="8"/>
  <c r="R1499" i="8"/>
  <c r="Q1499" i="8"/>
  <c r="P1499" i="8"/>
  <c r="O1499" i="8"/>
  <c r="A1499" i="8"/>
  <c r="V1498" i="8"/>
  <c r="S1498" i="8"/>
  <c r="R1498" i="8"/>
  <c r="Q1498" i="8"/>
  <c r="J1495" i="8"/>
  <c r="J1496" i="8"/>
  <c r="J1497" i="8"/>
  <c r="J1498" i="8"/>
  <c r="P1498" i="8"/>
  <c r="O1498" i="8"/>
  <c r="N1498" i="8"/>
  <c r="M1495" i="8"/>
  <c r="M1498" i="8"/>
  <c r="L1498" i="8"/>
  <c r="A1498" i="8"/>
  <c r="V1497" i="8"/>
  <c r="S1497" i="8"/>
  <c r="R1497" i="8"/>
  <c r="Q1497" i="8"/>
  <c r="P1497" i="8"/>
  <c r="O1497" i="8"/>
  <c r="N1497" i="8"/>
  <c r="M1497" i="8"/>
  <c r="L1497" i="8"/>
  <c r="A1497" i="8"/>
  <c r="S1496" i="8"/>
  <c r="R1496" i="8"/>
  <c r="Q1496" i="8"/>
  <c r="P1496" i="8"/>
  <c r="O1496" i="8"/>
  <c r="N1496" i="8"/>
  <c r="M1496" i="8"/>
  <c r="L1496" i="8"/>
  <c r="A1496" i="8"/>
  <c r="V1495" i="8"/>
  <c r="S1495" i="8"/>
  <c r="R1495" i="8"/>
  <c r="Q1495" i="8"/>
  <c r="P1495" i="8"/>
  <c r="O1495" i="8"/>
  <c r="A1495" i="8"/>
  <c r="V1494" i="8"/>
  <c r="S1494" i="8"/>
  <c r="R1494" i="8"/>
  <c r="Q1494" i="8"/>
  <c r="J1491" i="8"/>
  <c r="J1492" i="8"/>
  <c r="J1493" i="8"/>
  <c r="J1494" i="8"/>
  <c r="P1494" i="8"/>
  <c r="O1494" i="8"/>
  <c r="N1494" i="8"/>
  <c r="M1491" i="8"/>
  <c r="M1494" i="8"/>
  <c r="L1494" i="8"/>
  <c r="A1494" i="8"/>
  <c r="S1493" i="8"/>
  <c r="R1493" i="8"/>
  <c r="Q1493" i="8"/>
  <c r="P1493" i="8"/>
  <c r="O1493" i="8"/>
  <c r="N1493" i="8"/>
  <c r="M1493" i="8"/>
  <c r="L1493" i="8"/>
  <c r="A1493" i="8"/>
  <c r="V1492" i="8"/>
  <c r="S1492" i="8"/>
  <c r="R1492" i="8"/>
  <c r="Q1492" i="8"/>
  <c r="P1492" i="8"/>
  <c r="O1492" i="8"/>
  <c r="N1492" i="8"/>
  <c r="M1492" i="8"/>
  <c r="L1492" i="8"/>
  <c r="A1492" i="8"/>
  <c r="V1491" i="8"/>
  <c r="S1491" i="8"/>
  <c r="R1491" i="8"/>
  <c r="Q1491" i="8"/>
  <c r="P1491" i="8"/>
  <c r="O1491" i="8"/>
  <c r="A1491" i="8"/>
  <c r="S1490" i="8"/>
  <c r="R1490" i="8"/>
  <c r="Q1490" i="8"/>
  <c r="J1487" i="8"/>
  <c r="J1488" i="8"/>
  <c r="J1489" i="8"/>
  <c r="J1490" i="8"/>
  <c r="P1490" i="8"/>
  <c r="O1490" i="8"/>
  <c r="N1490" i="8"/>
  <c r="M1487" i="8"/>
  <c r="M1490" i="8"/>
  <c r="L1490" i="8"/>
  <c r="A1490" i="8"/>
  <c r="V1489" i="8"/>
  <c r="S1489" i="8"/>
  <c r="R1489" i="8"/>
  <c r="Q1489" i="8"/>
  <c r="P1489" i="8"/>
  <c r="O1489" i="8"/>
  <c r="N1489" i="8"/>
  <c r="M1489" i="8"/>
  <c r="L1489" i="8"/>
  <c r="A1489" i="8"/>
  <c r="V1488" i="8"/>
  <c r="S1488" i="8"/>
  <c r="R1488" i="8"/>
  <c r="Q1488" i="8"/>
  <c r="P1488" i="8"/>
  <c r="O1488" i="8"/>
  <c r="N1488" i="8"/>
  <c r="M1488" i="8"/>
  <c r="L1488" i="8"/>
  <c r="A1488" i="8"/>
  <c r="S1487" i="8"/>
  <c r="R1487" i="8"/>
  <c r="Q1487" i="8"/>
  <c r="P1487" i="8"/>
  <c r="O1487" i="8"/>
  <c r="A1487" i="8"/>
  <c r="V1459" i="8"/>
  <c r="V1462" i="8"/>
  <c r="V1465" i="8"/>
  <c r="V1468" i="8"/>
  <c r="V1471" i="8"/>
  <c r="V1474" i="8"/>
  <c r="V1477" i="8"/>
  <c r="V1480" i="8"/>
  <c r="V1483" i="8"/>
  <c r="V1486" i="8"/>
  <c r="K55" i="7"/>
  <c r="S1486" i="8"/>
  <c r="R1486" i="8"/>
  <c r="Q1486" i="8"/>
  <c r="J1483" i="8"/>
  <c r="J1484" i="8"/>
  <c r="J1485" i="8"/>
  <c r="J1486" i="8"/>
  <c r="P1486" i="8"/>
  <c r="O1486" i="8"/>
  <c r="N1486" i="8"/>
  <c r="M1483" i="8"/>
  <c r="M1486" i="8"/>
  <c r="L1486" i="8"/>
  <c r="A1486" i="8"/>
  <c r="V1485" i="8"/>
  <c r="S1485" i="8"/>
  <c r="R1485" i="8"/>
  <c r="Q1485" i="8"/>
  <c r="P1485" i="8"/>
  <c r="O1485" i="8"/>
  <c r="N1485" i="8"/>
  <c r="M1485" i="8"/>
  <c r="L1485" i="8"/>
  <c r="A1485" i="8"/>
  <c r="V1484" i="8"/>
  <c r="S1484" i="8"/>
  <c r="R1484" i="8"/>
  <c r="Q1484" i="8"/>
  <c r="P1484" i="8"/>
  <c r="O1484" i="8"/>
  <c r="N1484" i="8"/>
  <c r="M1484" i="8"/>
  <c r="L1484" i="8"/>
  <c r="A1484" i="8"/>
  <c r="S1483" i="8"/>
  <c r="R1483" i="8"/>
  <c r="Q1483" i="8"/>
  <c r="P1483" i="8"/>
  <c r="O1483" i="8"/>
  <c r="A1483" i="8"/>
  <c r="V1482" i="8"/>
  <c r="S1482" i="8"/>
  <c r="R1482" i="8"/>
  <c r="Q1482" i="8"/>
  <c r="J1479" i="8"/>
  <c r="J1480" i="8"/>
  <c r="J1481" i="8"/>
  <c r="J1482" i="8"/>
  <c r="P1482" i="8"/>
  <c r="O1482" i="8"/>
  <c r="N1482" i="8"/>
  <c r="M1479" i="8"/>
  <c r="M1482" i="8"/>
  <c r="L1482" i="8"/>
  <c r="A1482" i="8"/>
  <c r="V1481" i="8"/>
  <c r="S1481" i="8"/>
  <c r="R1481" i="8"/>
  <c r="Q1481" i="8"/>
  <c r="P1481" i="8"/>
  <c r="O1481" i="8"/>
  <c r="N1481" i="8"/>
  <c r="M1481" i="8"/>
  <c r="L1481" i="8"/>
  <c r="A1481" i="8"/>
  <c r="S1480" i="8"/>
  <c r="R1480" i="8"/>
  <c r="Q1480" i="8"/>
  <c r="P1480" i="8"/>
  <c r="O1480" i="8"/>
  <c r="N1480" i="8"/>
  <c r="M1480" i="8"/>
  <c r="L1480" i="8"/>
  <c r="A1480" i="8"/>
  <c r="V1479" i="8"/>
  <c r="S1479" i="8"/>
  <c r="R1479" i="8"/>
  <c r="Q1479" i="8"/>
  <c r="P1479" i="8"/>
  <c r="O1479" i="8"/>
  <c r="A1479" i="8"/>
  <c r="V1478" i="8"/>
  <c r="S1478" i="8"/>
  <c r="R1478" i="8"/>
  <c r="Q1478" i="8"/>
  <c r="J1475" i="8"/>
  <c r="J1476" i="8"/>
  <c r="J1477" i="8"/>
  <c r="J1478" i="8"/>
  <c r="P1478" i="8"/>
  <c r="O1478" i="8"/>
  <c r="N1478" i="8"/>
  <c r="M1475" i="8"/>
  <c r="M1478" i="8"/>
  <c r="L1478" i="8"/>
  <c r="A1478" i="8"/>
  <c r="S1477" i="8"/>
  <c r="R1477" i="8"/>
  <c r="Q1477" i="8"/>
  <c r="P1477" i="8"/>
  <c r="O1477" i="8"/>
  <c r="N1477" i="8"/>
  <c r="M1477" i="8"/>
  <c r="L1477" i="8"/>
  <c r="A1477" i="8"/>
  <c r="V1476" i="8"/>
  <c r="S1476" i="8"/>
  <c r="R1476" i="8"/>
  <c r="Q1476" i="8"/>
  <c r="P1476" i="8"/>
  <c r="O1476" i="8"/>
  <c r="N1476" i="8"/>
  <c r="M1476" i="8"/>
  <c r="L1476" i="8"/>
  <c r="A1476" i="8"/>
  <c r="V1475" i="8"/>
  <c r="S1475" i="8"/>
  <c r="R1475" i="8"/>
  <c r="Q1475" i="8"/>
  <c r="P1475" i="8"/>
  <c r="O1475" i="8"/>
  <c r="A1475" i="8"/>
  <c r="S1474" i="8"/>
  <c r="R1474" i="8"/>
  <c r="Q1474" i="8"/>
  <c r="J1471" i="8"/>
  <c r="J1472" i="8"/>
  <c r="J1473" i="8"/>
  <c r="J1474" i="8"/>
  <c r="P1474" i="8"/>
  <c r="O1474" i="8"/>
  <c r="N1474" i="8"/>
  <c r="M1471" i="8"/>
  <c r="M1474" i="8"/>
  <c r="L1474" i="8"/>
  <c r="A1474" i="8"/>
  <c r="V1473" i="8"/>
  <c r="S1473" i="8"/>
  <c r="R1473" i="8"/>
  <c r="Q1473" i="8"/>
  <c r="P1473" i="8"/>
  <c r="O1473" i="8"/>
  <c r="N1473" i="8"/>
  <c r="M1473" i="8"/>
  <c r="L1473" i="8"/>
  <c r="A1473" i="8"/>
  <c r="V1472" i="8"/>
  <c r="S1472" i="8"/>
  <c r="R1472" i="8"/>
  <c r="Q1472" i="8"/>
  <c r="P1472" i="8"/>
  <c r="O1472" i="8"/>
  <c r="N1472" i="8"/>
  <c r="M1472" i="8"/>
  <c r="L1472" i="8"/>
  <c r="A1472" i="8"/>
  <c r="S1471" i="8"/>
  <c r="R1471" i="8"/>
  <c r="Q1471" i="8"/>
  <c r="P1471" i="8"/>
  <c r="O1471" i="8"/>
  <c r="A1471" i="8"/>
  <c r="V1470" i="8"/>
  <c r="S1470" i="8"/>
  <c r="R1470" i="8"/>
  <c r="Q1470" i="8"/>
  <c r="J1467" i="8"/>
  <c r="J1468" i="8"/>
  <c r="J1469" i="8"/>
  <c r="J1470" i="8"/>
  <c r="P1470" i="8"/>
  <c r="O1470" i="8"/>
  <c r="N1470" i="8"/>
  <c r="M1467" i="8"/>
  <c r="M1470" i="8"/>
  <c r="L1470" i="8"/>
  <c r="A1470" i="8"/>
  <c r="V1469" i="8"/>
  <c r="S1469" i="8"/>
  <c r="R1469" i="8"/>
  <c r="Q1469" i="8"/>
  <c r="P1469" i="8"/>
  <c r="O1469" i="8"/>
  <c r="N1469" i="8"/>
  <c r="M1469" i="8"/>
  <c r="L1469" i="8"/>
  <c r="A1469" i="8"/>
  <c r="S1468" i="8"/>
  <c r="R1468" i="8"/>
  <c r="Q1468" i="8"/>
  <c r="P1468" i="8"/>
  <c r="O1468" i="8"/>
  <c r="N1468" i="8"/>
  <c r="M1468" i="8"/>
  <c r="L1468" i="8"/>
  <c r="A1468" i="8"/>
  <c r="V1467" i="8"/>
  <c r="S1467" i="8"/>
  <c r="R1467" i="8"/>
  <c r="Q1467" i="8"/>
  <c r="P1467" i="8"/>
  <c r="O1467" i="8"/>
  <c r="A1467" i="8"/>
  <c r="V1466" i="8"/>
  <c r="S1466" i="8"/>
  <c r="R1466" i="8"/>
  <c r="Q1466" i="8"/>
  <c r="J1463" i="8"/>
  <c r="J1464" i="8"/>
  <c r="J1465" i="8"/>
  <c r="J1466" i="8"/>
  <c r="P1466" i="8"/>
  <c r="O1466" i="8"/>
  <c r="N1466" i="8"/>
  <c r="M1463" i="8"/>
  <c r="M1466" i="8"/>
  <c r="L1466" i="8"/>
  <c r="A1466" i="8"/>
  <c r="S1465" i="8"/>
  <c r="R1465" i="8"/>
  <c r="Q1465" i="8"/>
  <c r="P1465" i="8"/>
  <c r="O1465" i="8"/>
  <c r="N1465" i="8"/>
  <c r="M1465" i="8"/>
  <c r="L1465" i="8"/>
  <c r="A1465" i="8"/>
  <c r="V1464" i="8"/>
  <c r="S1464" i="8"/>
  <c r="R1464" i="8"/>
  <c r="Q1464" i="8"/>
  <c r="P1464" i="8"/>
  <c r="O1464" i="8"/>
  <c r="N1464" i="8"/>
  <c r="M1464" i="8"/>
  <c r="L1464" i="8"/>
  <c r="A1464" i="8"/>
  <c r="V1463" i="8"/>
  <c r="S1463" i="8"/>
  <c r="R1463" i="8"/>
  <c r="Q1463" i="8"/>
  <c r="P1463" i="8"/>
  <c r="O1463" i="8"/>
  <c r="A1463" i="8"/>
  <c r="S1462" i="8"/>
  <c r="R1462" i="8"/>
  <c r="Q1462" i="8"/>
  <c r="J1459" i="8"/>
  <c r="J1460" i="8"/>
  <c r="J1461" i="8"/>
  <c r="J1462" i="8"/>
  <c r="P1462" i="8"/>
  <c r="O1462" i="8"/>
  <c r="N1462" i="8"/>
  <c r="M1459" i="8"/>
  <c r="M1462" i="8"/>
  <c r="L1462" i="8"/>
  <c r="A1462" i="8"/>
  <c r="V1461" i="8"/>
  <c r="S1461" i="8"/>
  <c r="R1461" i="8"/>
  <c r="Q1461" i="8"/>
  <c r="P1461" i="8"/>
  <c r="O1461" i="8"/>
  <c r="N1461" i="8"/>
  <c r="M1461" i="8"/>
  <c r="L1461" i="8"/>
  <c r="A1461" i="8"/>
  <c r="V1460" i="8"/>
  <c r="S1460" i="8"/>
  <c r="R1460" i="8"/>
  <c r="Q1460" i="8"/>
  <c r="P1460" i="8"/>
  <c r="O1460" i="8"/>
  <c r="N1460" i="8"/>
  <c r="M1460" i="8"/>
  <c r="L1460" i="8"/>
  <c r="A1460" i="8"/>
  <c r="S1459" i="8"/>
  <c r="R1459" i="8"/>
  <c r="Q1459" i="8"/>
  <c r="P1459" i="8"/>
  <c r="O1459" i="8"/>
  <c r="A1459" i="8"/>
  <c r="V1431" i="8"/>
  <c r="V1434" i="8"/>
  <c r="V1437" i="8"/>
  <c r="V1440" i="8"/>
  <c r="V1443" i="8"/>
  <c r="V1446" i="8"/>
  <c r="V1449" i="8"/>
  <c r="V1452" i="8"/>
  <c r="V1455" i="8"/>
  <c r="V1458" i="8"/>
  <c r="K54" i="7"/>
  <c r="S1458" i="8"/>
  <c r="R1458" i="8"/>
  <c r="Q1458" i="8"/>
  <c r="J1455" i="8"/>
  <c r="J1456" i="8"/>
  <c r="J1457" i="8"/>
  <c r="J1458" i="8"/>
  <c r="P1458" i="8"/>
  <c r="O1458" i="8"/>
  <c r="N1458" i="8"/>
  <c r="M1455" i="8"/>
  <c r="M1458" i="8"/>
  <c r="L1458" i="8"/>
  <c r="A1458" i="8"/>
  <c r="V1457" i="8"/>
  <c r="S1457" i="8"/>
  <c r="R1457" i="8"/>
  <c r="Q1457" i="8"/>
  <c r="P1457" i="8"/>
  <c r="O1457" i="8"/>
  <c r="N1457" i="8"/>
  <c r="M1457" i="8"/>
  <c r="L1457" i="8"/>
  <c r="A1457" i="8"/>
  <c r="V1456" i="8"/>
  <c r="S1456" i="8"/>
  <c r="R1456" i="8"/>
  <c r="Q1456" i="8"/>
  <c r="P1456" i="8"/>
  <c r="O1456" i="8"/>
  <c r="N1456" i="8"/>
  <c r="M1456" i="8"/>
  <c r="L1456" i="8"/>
  <c r="A1456" i="8"/>
  <c r="S1455" i="8"/>
  <c r="R1455" i="8"/>
  <c r="Q1455" i="8"/>
  <c r="P1455" i="8"/>
  <c r="O1455" i="8"/>
  <c r="A1455" i="8"/>
  <c r="V1454" i="8"/>
  <c r="S1454" i="8"/>
  <c r="R1454" i="8"/>
  <c r="Q1454" i="8"/>
  <c r="J1451" i="8"/>
  <c r="J1452" i="8"/>
  <c r="J1453" i="8"/>
  <c r="J1454" i="8"/>
  <c r="P1454" i="8"/>
  <c r="O1454" i="8"/>
  <c r="N1454" i="8"/>
  <c r="M1451" i="8"/>
  <c r="M1454" i="8"/>
  <c r="L1454" i="8"/>
  <c r="A1454" i="8"/>
  <c r="V1453" i="8"/>
  <c r="S1453" i="8"/>
  <c r="R1453" i="8"/>
  <c r="Q1453" i="8"/>
  <c r="P1453" i="8"/>
  <c r="O1453" i="8"/>
  <c r="N1453" i="8"/>
  <c r="M1453" i="8"/>
  <c r="L1453" i="8"/>
  <c r="A1453" i="8"/>
  <c r="S1452" i="8"/>
  <c r="R1452" i="8"/>
  <c r="Q1452" i="8"/>
  <c r="P1452" i="8"/>
  <c r="O1452" i="8"/>
  <c r="N1452" i="8"/>
  <c r="M1452" i="8"/>
  <c r="L1452" i="8"/>
  <c r="A1452" i="8"/>
  <c r="V1451" i="8"/>
  <c r="S1451" i="8"/>
  <c r="R1451" i="8"/>
  <c r="Q1451" i="8"/>
  <c r="P1451" i="8"/>
  <c r="O1451" i="8"/>
  <c r="A1451" i="8"/>
  <c r="V1450" i="8"/>
  <c r="S1450" i="8"/>
  <c r="R1450" i="8"/>
  <c r="Q1450" i="8"/>
  <c r="J1447" i="8"/>
  <c r="J1448" i="8"/>
  <c r="J1449" i="8"/>
  <c r="J1450" i="8"/>
  <c r="P1450" i="8"/>
  <c r="O1450" i="8"/>
  <c r="N1450" i="8"/>
  <c r="M1447" i="8"/>
  <c r="M1450" i="8"/>
  <c r="L1450" i="8"/>
  <c r="A1450" i="8"/>
  <c r="S1449" i="8"/>
  <c r="R1449" i="8"/>
  <c r="Q1449" i="8"/>
  <c r="P1449" i="8"/>
  <c r="O1449" i="8"/>
  <c r="N1449" i="8"/>
  <c r="M1449" i="8"/>
  <c r="L1449" i="8"/>
  <c r="A1449" i="8"/>
  <c r="V1448" i="8"/>
  <c r="S1448" i="8"/>
  <c r="R1448" i="8"/>
  <c r="Q1448" i="8"/>
  <c r="P1448" i="8"/>
  <c r="O1448" i="8"/>
  <c r="N1448" i="8"/>
  <c r="M1448" i="8"/>
  <c r="L1448" i="8"/>
  <c r="A1448" i="8"/>
  <c r="V1447" i="8"/>
  <c r="S1447" i="8"/>
  <c r="R1447" i="8"/>
  <c r="Q1447" i="8"/>
  <c r="P1447" i="8"/>
  <c r="O1447" i="8"/>
  <c r="A1447" i="8"/>
  <c r="S1446" i="8"/>
  <c r="R1446" i="8"/>
  <c r="Q1446" i="8"/>
  <c r="J1443" i="8"/>
  <c r="J1444" i="8"/>
  <c r="J1445" i="8"/>
  <c r="J1446" i="8"/>
  <c r="P1446" i="8"/>
  <c r="O1446" i="8"/>
  <c r="N1446" i="8"/>
  <c r="M1443" i="8"/>
  <c r="M1446" i="8"/>
  <c r="L1446" i="8"/>
  <c r="A1446" i="8"/>
  <c r="V1445" i="8"/>
  <c r="S1445" i="8"/>
  <c r="R1445" i="8"/>
  <c r="Q1445" i="8"/>
  <c r="P1445" i="8"/>
  <c r="O1445" i="8"/>
  <c r="N1445" i="8"/>
  <c r="M1445" i="8"/>
  <c r="L1445" i="8"/>
  <c r="A1445" i="8"/>
  <c r="V1444" i="8"/>
  <c r="S1444" i="8"/>
  <c r="R1444" i="8"/>
  <c r="Q1444" i="8"/>
  <c r="P1444" i="8"/>
  <c r="O1444" i="8"/>
  <c r="N1444" i="8"/>
  <c r="M1444" i="8"/>
  <c r="L1444" i="8"/>
  <c r="A1444" i="8"/>
  <c r="S1443" i="8"/>
  <c r="R1443" i="8"/>
  <c r="Q1443" i="8"/>
  <c r="P1443" i="8"/>
  <c r="O1443" i="8"/>
  <c r="A1443" i="8"/>
  <c r="V1442" i="8"/>
  <c r="S1442" i="8"/>
  <c r="R1442" i="8"/>
  <c r="Q1442" i="8"/>
  <c r="J1439" i="8"/>
  <c r="J1440" i="8"/>
  <c r="J1441" i="8"/>
  <c r="J1442" i="8"/>
  <c r="P1442" i="8"/>
  <c r="O1442" i="8"/>
  <c r="N1442" i="8"/>
  <c r="M1439" i="8"/>
  <c r="M1442" i="8"/>
  <c r="L1442" i="8"/>
  <c r="A1442" i="8"/>
  <c r="V1441" i="8"/>
  <c r="S1441" i="8"/>
  <c r="R1441" i="8"/>
  <c r="Q1441" i="8"/>
  <c r="P1441" i="8"/>
  <c r="O1441" i="8"/>
  <c r="N1441" i="8"/>
  <c r="M1441" i="8"/>
  <c r="L1441" i="8"/>
  <c r="A1441" i="8"/>
  <c r="S1440" i="8"/>
  <c r="R1440" i="8"/>
  <c r="Q1440" i="8"/>
  <c r="P1440" i="8"/>
  <c r="O1440" i="8"/>
  <c r="N1440" i="8"/>
  <c r="M1440" i="8"/>
  <c r="L1440" i="8"/>
  <c r="A1440" i="8"/>
  <c r="V1439" i="8"/>
  <c r="S1439" i="8"/>
  <c r="R1439" i="8"/>
  <c r="Q1439" i="8"/>
  <c r="P1439" i="8"/>
  <c r="O1439" i="8"/>
  <c r="A1439" i="8"/>
  <c r="V1438" i="8"/>
  <c r="S1438" i="8"/>
  <c r="R1438" i="8"/>
  <c r="Q1438" i="8"/>
  <c r="J1435" i="8"/>
  <c r="J1436" i="8"/>
  <c r="J1437" i="8"/>
  <c r="J1438" i="8"/>
  <c r="P1438" i="8"/>
  <c r="O1438" i="8"/>
  <c r="N1438" i="8"/>
  <c r="M1435" i="8"/>
  <c r="M1438" i="8"/>
  <c r="L1438" i="8"/>
  <c r="A1438" i="8"/>
  <c r="S1437" i="8"/>
  <c r="R1437" i="8"/>
  <c r="Q1437" i="8"/>
  <c r="P1437" i="8"/>
  <c r="O1437" i="8"/>
  <c r="N1437" i="8"/>
  <c r="M1437" i="8"/>
  <c r="L1437" i="8"/>
  <c r="A1437" i="8"/>
  <c r="V1436" i="8"/>
  <c r="S1436" i="8"/>
  <c r="R1436" i="8"/>
  <c r="Q1436" i="8"/>
  <c r="P1436" i="8"/>
  <c r="O1436" i="8"/>
  <c r="N1436" i="8"/>
  <c r="M1436" i="8"/>
  <c r="L1436" i="8"/>
  <c r="A1436" i="8"/>
  <c r="V1435" i="8"/>
  <c r="S1435" i="8"/>
  <c r="R1435" i="8"/>
  <c r="Q1435" i="8"/>
  <c r="P1435" i="8"/>
  <c r="O1435" i="8"/>
  <c r="A1435" i="8"/>
  <c r="S1434" i="8"/>
  <c r="R1434" i="8"/>
  <c r="Q1434" i="8"/>
  <c r="J1431" i="8"/>
  <c r="J1432" i="8"/>
  <c r="J1433" i="8"/>
  <c r="J1434" i="8"/>
  <c r="P1434" i="8"/>
  <c r="O1434" i="8"/>
  <c r="N1434" i="8"/>
  <c r="M1431" i="8"/>
  <c r="M1434" i="8"/>
  <c r="L1434" i="8"/>
  <c r="A1434" i="8"/>
  <c r="V1433" i="8"/>
  <c r="S1433" i="8"/>
  <c r="R1433" i="8"/>
  <c r="Q1433" i="8"/>
  <c r="P1433" i="8"/>
  <c r="O1433" i="8"/>
  <c r="N1433" i="8"/>
  <c r="M1433" i="8"/>
  <c r="L1433" i="8"/>
  <c r="A1433" i="8"/>
  <c r="V1432" i="8"/>
  <c r="S1432" i="8"/>
  <c r="R1432" i="8"/>
  <c r="Q1432" i="8"/>
  <c r="P1432" i="8"/>
  <c r="O1432" i="8"/>
  <c r="N1432" i="8"/>
  <c r="M1432" i="8"/>
  <c r="L1432" i="8"/>
  <c r="A1432" i="8"/>
  <c r="S1431" i="8"/>
  <c r="R1431" i="8"/>
  <c r="Q1431" i="8"/>
  <c r="P1431" i="8"/>
  <c r="O1431" i="8"/>
  <c r="A1431" i="8"/>
  <c r="V1403" i="8"/>
  <c r="V1406" i="8"/>
  <c r="V1409" i="8"/>
  <c r="V1412" i="8"/>
  <c r="V1415" i="8"/>
  <c r="V1418" i="8"/>
  <c r="V1421" i="8"/>
  <c r="V1424" i="8"/>
  <c r="V1427" i="8"/>
  <c r="V1430" i="8"/>
  <c r="K53" i="7"/>
  <c r="S1430" i="8"/>
  <c r="R1430" i="8"/>
  <c r="Q1430" i="8"/>
  <c r="J1427" i="8"/>
  <c r="J1428" i="8"/>
  <c r="J1429" i="8"/>
  <c r="J1430" i="8"/>
  <c r="P1430" i="8"/>
  <c r="O1430" i="8"/>
  <c r="N1430" i="8"/>
  <c r="M1427" i="8"/>
  <c r="M1430" i="8"/>
  <c r="L1430" i="8"/>
  <c r="A1430" i="8"/>
  <c r="V1429" i="8"/>
  <c r="S1429" i="8"/>
  <c r="R1429" i="8"/>
  <c r="Q1429" i="8"/>
  <c r="P1429" i="8"/>
  <c r="O1429" i="8"/>
  <c r="N1429" i="8"/>
  <c r="M1429" i="8"/>
  <c r="L1429" i="8"/>
  <c r="A1429" i="8"/>
  <c r="V1428" i="8"/>
  <c r="S1428" i="8"/>
  <c r="R1428" i="8"/>
  <c r="Q1428" i="8"/>
  <c r="P1428" i="8"/>
  <c r="O1428" i="8"/>
  <c r="N1428" i="8"/>
  <c r="M1428" i="8"/>
  <c r="L1428" i="8"/>
  <c r="A1428" i="8"/>
  <c r="S1427" i="8"/>
  <c r="R1427" i="8"/>
  <c r="Q1427" i="8"/>
  <c r="P1427" i="8"/>
  <c r="O1427" i="8"/>
  <c r="A1427" i="8"/>
  <c r="V1426" i="8"/>
  <c r="S1426" i="8"/>
  <c r="R1426" i="8"/>
  <c r="Q1426" i="8"/>
  <c r="J1423" i="8"/>
  <c r="J1424" i="8"/>
  <c r="J1425" i="8"/>
  <c r="J1426" i="8"/>
  <c r="P1426" i="8"/>
  <c r="O1426" i="8"/>
  <c r="N1426" i="8"/>
  <c r="M1423" i="8"/>
  <c r="M1426" i="8"/>
  <c r="L1426" i="8"/>
  <c r="A1426" i="8"/>
  <c r="V1425" i="8"/>
  <c r="S1425" i="8"/>
  <c r="R1425" i="8"/>
  <c r="Q1425" i="8"/>
  <c r="P1425" i="8"/>
  <c r="O1425" i="8"/>
  <c r="N1425" i="8"/>
  <c r="M1425" i="8"/>
  <c r="L1425" i="8"/>
  <c r="A1425" i="8"/>
  <c r="S1424" i="8"/>
  <c r="R1424" i="8"/>
  <c r="Q1424" i="8"/>
  <c r="P1424" i="8"/>
  <c r="O1424" i="8"/>
  <c r="N1424" i="8"/>
  <c r="M1424" i="8"/>
  <c r="L1424" i="8"/>
  <c r="A1424" i="8"/>
  <c r="V1423" i="8"/>
  <c r="S1423" i="8"/>
  <c r="R1423" i="8"/>
  <c r="Q1423" i="8"/>
  <c r="P1423" i="8"/>
  <c r="O1423" i="8"/>
  <c r="A1423" i="8"/>
  <c r="V1422" i="8"/>
  <c r="S1422" i="8"/>
  <c r="R1422" i="8"/>
  <c r="Q1422" i="8"/>
  <c r="J1419" i="8"/>
  <c r="J1420" i="8"/>
  <c r="J1421" i="8"/>
  <c r="J1422" i="8"/>
  <c r="P1422" i="8"/>
  <c r="O1422" i="8"/>
  <c r="N1422" i="8"/>
  <c r="M1419" i="8"/>
  <c r="M1422" i="8"/>
  <c r="L1422" i="8"/>
  <c r="A1422" i="8"/>
  <c r="S1421" i="8"/>
  <c r="R1421" i="8"/>
  <c r="Q1421" i="8"/>
  <c r="P1421" i="8"/>
  <c r="O1421" i="8"/>
  <c r="N1421" i="8"/>
  <c r="M1421" i="8"/>
  <c r="L1421" i="8"/>
  <c r="A1421" i="8"/>
  <c r="V1420" i="8"/>
  <c r="S1420" i="8"/>
  <c r="R1420" i="8"/>
  <c r="Q1420" i="8"/>
  <c r="P1420" i="8"/>
  <c r="O1420" i="8"/>
  <c r="N1420" i="8"/>
  <c r="M1420" i="8"/>
  <c r="L1420" i="8"/>
  <c r="A1420" i="8"/>
  <c r="V1419" i="8"/>
  <c r="S1419" i="8"/>
  <c r="R1419" i="8"/>
  <c r="Q1419" i="8"/>
  <c r="P1419" i="8"/>
  <c r="O1419" i="8"/>
  <c r="A1419" i="8"/>
  <c r="S1418" i="8"/>
  <c r="R1418" i="8"/>
  <c r="Q1418" i="8"/>
  <c r="J1415" i="8"/>
  <c r="J1416" i="8"/>
  <c r="J1417" i="8"/>
  <c r="J1418" i="8"/>
  <c r="P1418" i="8"/>
  <c r="O1418" i="8"/>
  <c r="N1418" i="8"/>
  <c r="M1415" i="8"/>
  <c r="M1418" i="8"/>
  <c r="L1418" i="8"/>
  <c r="A1418" i="8"/>
  <c r="V1417" i="8"/>
  <c r="S1417" i="8"/>
  <c r="R1417" i="8"/>
  <c r="Q1417" i="8"/>
  <c r="P1417" i="8"/>
  <c r="O1417" i="8"/>
  <c r="N1417" i="8"/>
  <c r="M1417" i="8"/>
  <c r="L1417" i="8"/>
  <c r="A1417" i="8"/>
  <c r="V1416" i="8"/>
  <c r="S1416" i="8"/>
  <c r="R1416" i="8"/>
  <c r="Q1416" i="8"/>
  <c r="P1416" i="8"/>
  <c r="O1416" i="8"/>
  <c r="N1416" i="8"/>
  <c r="M1416" i="8"/>
  <c r="L1416" i="8"/>
  <c r="A1416" i="8"/>
  <c r="S1415" i="8"/>
  <c r="R1415" i="8"/>
  <c r="Q1415" i="8"/>
  <c r="P1415" i="8"/>
  <c r="O1415" i="8"/>
  <c r="A1415" i="8"/>
  <c r="V1414" i="8"/>
  <c r="S1414" i="8"/>
  <c r="R1414" i="8"/>
  <c r="Q1414" i="8"/>
  <c r="J1411" i="8"/>
  <c r="J1412" i="8"/>
  <c r="J1413" i="8"/>
  <c r="J1414" i="8"/>
  <c r="P1414" i="8"/>
  <c r="O1414" i="8"/>
  <c r="N1414" i="8"/>
  <c r="M1411" i="8"/>
  <c r="M1414" i="8"/>
  <c r="L1414" i="8"/>
  <c r="A1414" i="8"/>
  <c r="V1413" i="8"/>
  <c r="S1413" i="8"/>
  <c r="R1413" i="8"/>
  <c r="Q1413" i="8"/>
  <c r="P1413" i="8"/>
  <c r="O1413" i="8"/>
  <c r="N1413" i="8"/>
  <c r="M1413" i="8"/>
  <c r="L1413" i="8"/>
  <c r="A1413" i="8"/>
  <c r="S1412" i="8"/>
  <c r="R1412" i="8"/>
  <c r="Q1412" i="8"/>
  <c r="P1412" i="8"/>
  <c r="O1412" i="8"/>
  <c r="N1412" i="8"/>
  <c r="M1412" i="8"/>
  <c r="L1412" i="8"/>
  <c r="A1412" i="8"/>
  <c r="V1411" i="8"/>
  <c r="S1411" i="8"/>
  <c r="R1411" i="8"/>
  <c r="Q1411" i="8"/>
  <c r="P1411" i="8"/>
  <c r="O1411" i="8"/>
  <c r="A1411" i="8"/>
  <c r="V1410" i="8"/>
  <c r="S1410" i="8"/>
  <c r="R1410" i="8"/>
  <c r="Q1410" i="8"/>
  <c r="J1407" i="8"/>
  <c r="J1408" i="8"/>
  <c r="J1409" i="8"/>
  <c r="J1410" i="8"/>
  <c r="P1410" i="8"/>
  <c r="O1410" i="8"/>
  <c r="N1410" i="8"/>
  <c r="M1407" i="8"/>
  <c r="M1410" i="8"/>
  <c r="L1410" i="8"/>
  <c r="A1410" i="8"/>
  <c r="S1409" i="8"/>
  <c r="R1409" i="8"/>
  <c r="Q1409" i="8"/>
  <c r="P1409" i="8"/>
  <c r="O1409" i="8"/>
  <c r="N1409" i="8"/>
  <c r="M1409" i="8"/>
  <c r="L1409" i="8"/>
  <c r="A1409" i="8"/>
  <c r="V1408" i="8"/>
  <c r="S1408" i="8"/>
  <c r="R1408" i="8"/>
  <c r="Q1408" i="8"/>
  <c r="P1408" i="8"/>
  <c r="O1408" i="8"/>
  <c r="N1408" i="8"/>
  <c r="M1408" i="8"/>
  <c r="L1408" i="8"/>
  <c r="A1408" i="8"/>
  <c r="V1407" i="8"/>
  <c r="S1407" i="8"/>
  <c r="R1407" i="8"/>
  <c r="Q1407" i="8"/>
  <c r="P1407" i="8"/>
  <c r="O1407" i="8"/>
  <c r="A1407" i="8"/>
  <c r="S1406" i="8"/>
  <c r="R1406" i="8"/>
  <c r="Q1406" i="8"/>
  <c r="J1403" i="8"/>
  <c r="J1404" i="8"/>
  <c r="J1405" i="8"/>
  <c r="J1406" i="8"/>
  <c r="P1406" i="8"/>
  <c r="O1406" i="8"/>
  <c r="N1406" i="8"/>
  <c r="M1403" i="8"/>
  <c r="M1406" i="8"/>
  <c r="L1406" i="8"/>
  <c r="A1406" i="8"/>
  <c r="V1405" i="8"/>
  <c r="S1405" i="8"/>
  <c r="R1405" i="8"/>
  <c r="Q1405" i="8"/>
  <c r="P1405" i="8"/>
  <c r="O1405" i="8"/>
  <c r="N1405" i="8"/>
  <c r="M1405" i="8"/>
  <c r="L1405" i="8"/>
  <c r="A1405" i="8"/>
  <c r="V1404" i="8"/>
  <c r="S1404" i="8"/>
  <c r="R1404" i="8"/>
  <c r="Q1404" i="8"/>
  <c r="P1404" i="8"/>
  <c r="O1404" i="8"/>
  <c r="N1404" i="8"/>
  <c r="M1404" i="8"/>
  <c r="L1404" i="8"/>
  <c r="A1404" i="8"/>
  <c r="S1403" i="8"/>
  <c r="R1403" i="8"/>
  <c r="Q1403" i="8"/>
  <c r="P1403" i="8"/>
  <c r="O1403" i="8"/>
  <c r="A1403" i="8"/>
  <c r="V1375" i="8"/>
  <c r="V1378" i="8"/>
  <c r="V1381" i="8"/>
  <c r="V1384" i="8"/>
  <c r="V1387" i="8"/>
  <c r="V1390" i="8"/>
  <c r="V1393" i="8"/>
  <c r="V1396" i="8"/>
  <c r="V1399" i="8"/>
  <c r="V1402" i="8"/>
  <c r="K52" i="7"/>
  <c r="S1402" i="8"/>
  <c r="R1402" i="8"/>
  <c r="Q1402" i="8"/>
  <c r="J1399" i="8"/>
  <c r="J1400" i="8"/>
  <c r="J1401" i="8"/>
  <c r="J1402" i="8"/>
  <c r="P1402" i="8"/>
  <c r="O1402" i="8"/>
  <c r="N1402" i="8"/>
  <c r="M1399" i="8"/>
  <c r="M1402" i="8"/>
  <c r="L1402" i="8"/>
  <c r="A1402" i="8"/>
  <c r="V1401" i="8"/>
  <c r="S1401" i="8"/>
  <c r="R1401" i="8"/>
  <c r="Q1401" i="8"/>
  <c r="P1401" i="8"/>
  <c r="O1401" i="8"/>
  <c r="N1401" i="8"/>
  <c r="M1401" i="8"/>
  <c r="L1401" i="8"/>
  <c r="A1401" i="8"/>
  <c r="V1400" i="8"/>
  <c r="S1400" i="8"/>
  <c r="R1400" i="8"/>
  <c r="Q1400" i="8"/>
  <c r="P1400" i="8"/>
  <c r="O1400" i="8"/>
  <c r="N1400" i="8"/>
  <c r="M1400" i="8"/>
  <c r="L1400" i="8"/>
  <c r="A1400" i="8"/>
  <c r="S1399" i="8"/>
  <c r="R1399" i="8"/>
  <c r="Q1399" i="8"/>
  <c r="P1399" i="8"/>
  <c r="O1399" i="8"/>
  <c r="A1399" i="8"/>
  <c r="V1398" i="8"/>
  <c r="S1398" i="8"/>
  <c r="R1398" i="8"/>
  <c r="Q1398" i="8"/>
  <c r="J1395" i="8"/>
  <c r="J1396" i="8"/>
  <c r="J1397" i="8"/>
  <c r="J1398" i="8"/>
  <c r="P1398" i="8"/>
  <c r="O1398" i="8"/>
  <c r="N1398" i="8"/>
  <c r="M1395" i="8"/>
  <c r="M1398" i="8"/>
  <c r="L1398" i="8"/>
  <c r="A1398" i="8"/>
  <c r="V1397" i="8"/>
  <c r="S1397" i="8"/>
  <c r="R1397" i="8"/>
  <c r="Q1397" i="8"/>
  <c r="P1397" i="8"/>
  <c r="O1397" i="8"/>
  <c r="N1397" i="8"/>
  <c r="M1397" i="8"/>
  <c r="L1397" i="8"/>
  <c r="A1397" i="8"/>
  <c r="S1396" i="8"/>
  <c r="R1396" i="8"/>
  <c r="Q1396" i="8"/>
  <c r="P1396" i="8"/>
  <c r="O1396" i="8"/>
  <c r="N1396" i="8"/>
  <c r="M1396" i="8"/>
  <c r="L1396" i="8"/>
  <c r="A1396" i="8"/>
  <c r="V1395" i="8"/>
  <c r="S1395" i="8"/>
  <c r="R1395" i="8"/>
  <c r="Q1395" i="8"/>
  <c r="P1395" i="8"/>
  <c r="O1395" i="8"/>
  <c r="A1395" i="8"/>
  <c r="V1394" i="8"/>
  <c r="S1394" i="8"/>
  <c r="R1394" i="8"/>
  <c r="Q1394" i="8"/>
  <c r="J1391" i="8"/>
  <c r="J1392" i="8"/>
  <c r="J1393" i="8"/>
  <c r="J1394" i="8"/>
  <c r="P1394" i="8"/>
  <c r="O1394" i="8"/>
  <c r="N1394" i="8"/>
  <c r="M1391" i="8"/>
  <c r="M1394" i="8"/>
  <c r="L1394" i="8"/>
  <c r="A1394" i="8"/>
  <c r="S1393" i="8"/>
  <c r="R1393" i="8"/>
  <c r="Q1393" i="8"/>
  <c r="P1393" i="8"/>
  <c r="O1393" i="8"/>
  <c r="N1393" i="8"/>
  <c r="M1393" i="8"/>
  <c r="L1393" i="8"/>
  <c r="A1393" i="8"/>
  <c r="V1392" i="8"/>
  <c r="S1392" i="8"/>
  <c r="R1392" i="8"/>
  <c r="Q1392" i="8"/>
  <c r="P1392" i="8"/>
  <c r="O1392" i="8"/>
  <c r="N1392" i="8"/>
  <c r="M1392" i="8"/>
  <c r="L1392" i="8"/>
  <c r="A1392" i="8"/>
  <c r="V1391" i="8"/>
  <c r="S1391" i="8"/>
  <c r="R1391" i="8"/>
  <c r="Q1391" i="8"/>
  <c r="P1391" i="8"/>
  <c r="O1391" i="8"/>
  <c r="A1391" i="8"/>
  <c r="S1390" i="8"/>
  <c r="R1390" i="8"/>
  <c r="Q1390" i="8"/>
  <c r="J1387" i="8"/>
  <c r="J1388" i="8"/>
  <c r="J1389" i="8"/>
  <c r="J1390" i="8"/>
  <c r="P1390" i="8"/>
  <c r="O1390" i="8"/>
  <c r="N1390" i="8"/>
  <c r="M1387" i="8"/>
  <c r="M1390" i="8"/>
  <c r="L1390" i="8"/>
  <c r="A1390" i="8"/>
  <c r="V1389" i="8"/>
  <c r="S1389" i="8"/>
  <c r="R1389" i="8"/>
  <c r="Q1389" i="8"/>
  <c r="P1389" i="8"/>
  <c r="O1389" i="8"/>
  <c r="N1389" i="8"/>
  <c r="M1389" i="8"/>
  <c r="L1389" i="8"/>
  <c r="A1389" i="8"/>
  <c r="V1388" i="8"/>
  <c r="S1388" i="8"/>
  <c r="R1388" i="8"/>
  <c r="Q1388" i="8"/>
  <c r="P1388" i="8"/>
  <c r="O1388" i="8"/>
  <c r="N1388" i="8"/>
  <c r="M1388" i="8"/>
  <c r="L1388" i="8"/>
  <c r="A1388" i="8"/>
  <c r="S1387" i="8"/>
  <c r="R1387" i="8"/>
  <c r="Q1387" i="8"/>
  <c r="P1387" i="8"/>
  <c r="O1387" i="8"/>
  <c r="A1387" i="8"/>
  <c r="V1386" i="8"/>
  <c r="S1386" i="8"/>
  <c r="R1386" i="8"/>
  <c r="Q1386" i="8"/>
  <c r="J1383" i="8"/>
  <c r="J1384" i="8"/>
  <c r="J1385" i="8"/>
  <c r="J1386" i="8"/>
  <c r="P1386" i="8"/>
  <c r="O1386" i="8"/>
  <c r="N1386" i="8"/>
  <c r="M1383" i="8"/>
  <c r="M1386" i="8"/>
  <c r="L1386" i="8"/>
  <c r="A1386" i="8"/>
  <c r="V1385" i="8"/>
  <c r="S1385" i="8"/>
  <c r="R1385" i="8"/>
  <c r="Q1385" i="8"/>
  <c r="P1385" i="8"/>
  <c r="O1385" i="8"/>
  <c r="N1385" i="8"/>
  <c r="M1385" i="8"/>
  <c r="L1385" i="8"/>
  <c r="A1385" i="8"/>
  <c r="S1384" i="8"/>
  <c r="R1384" i="8"/>
  <c r="Q1384" i="8"/>
  <c r="P1384" i="8"/>
  <c r="O1384" i="8"/>
  <c r="N1384" i="8"/>
  <c r="M1384" i="8"/>
  <c r="L1384" i="8"/>
  <c r="A1384" i="8"/>
  <c r="V1383" i="8"/>
  <c r="S1383" i="8"/>
  <c r="R1383" i="8"/>
  <c r="Q1383" i="8"/>
  <c r="P1383" i="8"/>
  <c r="O1383" i="8"/>
  <c r="A1383" i="8"/>
  <c r="V1382" i="8"/>
  <c r="S1382" i="8"/>
  <c r="R1382" i="8"/>
  <c r="Q1382" i="8"/>
  <c r="J1379" i="8"/>
  <c r="J1380" i="8"/>
  <c r="J1381" i="8"/>
  <c r="J1382" i="8"/>
  <c r="P1382" i="8"/>
  <c r="O1382" i="8"/>
  <c r="N1382" i="8"/>
  <c r="M1379" i="8"/>
  <c r="M1382" i="8"/>
  <c r="L1382" i="8"/>
  <c r="A1382" i="8"/>
  <c r="S1381" i="8"/>
  <c r="R1381" i="8"/>
  <c r="Q1381" i="8"/>
  <c r="P1381" i="8"/>
  <c r="O1381" i="8"/>
  <c r="N1381" i="8"/>
  <c r="M1381" i="8"/>
  <c r="L1381" i="8"/>
  <c r="A1381" i="8"/>
  <c r="V1380" i="8"/>
  <c r="S1380" i="8"/>
  <c r="R1380" i="8"/>
  <c r="Q1380" i="8"/>
  <c r="P1380" i="8"/>
  <c r="O1380" i="8"/>
  <c r="N1380" i="8"/>
  <c r="M1380" i="8"/>
  <c r="L1380" i="8"/>
  <c r="A1380" i="8"/>
  <c r="V1379" i="8"/>
  <c r="S1379" i="8"/>
  <c r="R1379" i="8"/>
  <c r="Q1379" i="8"/>
  <c r="P1379" i="8"/>
  <c r="O1379" i="8"/>
  <c r="A1379" i="8"/>
  <c r="S1378" i="8"/>
  <c r="R1378" i="8"/>
  <c r="Q1378" i="8"/>
  <c r="J1375" i="8"/>
  <c r="J1376" i="8"/>
  <c r="J1377" i="8"/>
  <c r="J1378" i="8"/>
  <c r="P1378" i="8"/>
  <c r="O1378" i="8"/>
  <c r="N1378" i="8"/>
  <c r="M1375" i="8"/>
  <c r="M1378" i="8"/>
  <c r="L1378" i="8"/>
  <c r="A1378" i="8"/>
  <c r="V1377" i="8"/>
  <c r="S1377" i="8"/>
  <c r="R1377" i="8"/>
  <c r="Q1377" i="8"/>
  <c r="P1377" i="8"/>
  <c r="O1377" i="8"/>
  <c r="N1377" i="8"/>
  <c r="M1377" i="8"/>
  <c r="L1377" i="8"/>
  <c r="A1377" i="8"/>
  <c r="V1376" i="8"/>
  <c r="S1376" i="8"/>
  <c r="R1376" i="8"/>
  <c r="Q1376" i="8"/>
  <c r="P1376" i="8"/>
  <c r="O1376" i="8"/>
  <c r="N1376" i="8"/>
  <c r="M1376" i="8"/>
  <c r="L1376" i="8"/>
  <c r="A1376" i="8"/>
  <c r="S1375" i="8"/>
  <c r="R1375" i="8"/>
  <c r="Q1375" i="8"/>
  <c r="P1375" i="8"/>
  <c r="O1375" i="8"/>
  <c r="A1375" i="8"/>
  <c r="V1347" i="8"/>
  <c r="V1350" i="8"/>
  <c r="V1353" i="8"/>
  <c r="V1356" i="8"/>
  <c r="V1359" i="8"/>
  <c r="V1362" i="8"/>
  <c r="V1365" i="8"/>
  <c r="V1368" i="8"/>
  <c r="V1371" i="8"/>
  <c r="V1374" i="8"/>
  <c r="K51" i="7"/>
  <c r="S1374" i="8"/>
  <c r="R1374" i="8"/>
  <c r="Q1374" i="8"/>
  <c r="J1371" i="8"/>
  <c r="J1372" i="8"/>
  <c r="J1373" i="8"/>
  <c r="J1374" i="8"/>
  <c r="P1374" i="8"/>
  <c r="O1374" i="8"/>
  <c r="N1374" i="8"/>
  <c r="M1371" i="8"/>
  <c r="M1374" i="8"/>
  <c r="L1374" i="8"/>
  <c r="A1374" i="8"/>
  <c r="V1373" i="8"/>
  <c r="S1373" i="8"/>
  <c r="R1373" i="8"/>
  <c r="Q1373" i="8"/>
  <c r="P1373" i="8"/>
  <c r="O1373" i="8"/>
  <c r="N1373" i="8"/>
  <c r="M1373" i="8"/>
  <c r="L1373" i="8"/>
  <c r="A1373" i="8"/>
  <c r="V1372" i="8"/>
  <c r="S1372" i="8"/>
  <c r="R1372" i="8"/>
  <c r="Q1372" i="8"/>
  <c r="P1372" i="8"/>
  <c r="O1372" i="8"/>
  <c r="N1372" i="8"/>
  <c r="M1372" i="8"/>
  <c r="L1372" i="8"/>
  <c r="A1372" i="8"/>
  <c r="S1371" i="8"/>
  <c r="R1371" i="8"/>
  <c r="Q1371" i="8"/>
  <c r="P1371" i="8"/>
  <c r="O1371" i="8"/>
  <c r="A1371" i="8"/>
  <c r="V1370" i="8"/>
  <c r="S1370" i="8"/>
  <c r="R1370" i="8"/>
  <c r="Q1370" i="8"/>
  <c r="J1367" i="8"/>
  <c r="J1368" i="8"/>
  <c r="J1369" i="8"/>
  <c r="J1370" i="8"/>
  <c r="P1370" i="8"/>
  <c r="O1370" i="8"/>
  <c r="N1370" i="8"/>
  <c r="M1367" i="8"/>
  <c r="M1370" i="8"/>
  <c r="L1370" i="8"/>
  <c r="A1370" i="8"/>
  <c r="V1369" i="8"/>
  <c r="S1369" i="8"/>
  <c r="R1369" i="8"/>
  <c r="Q1369" i="8"/>
  <c r="P1369" i="8"/>
  <c r="O1369" i="8"/>
  <c r="N1369" i="8"/>
  <c r="M1369" i="8"/>
  <c r="L1369" i="8"/>
  <c r="A1369" i="8"/>
  <c r="S1368" i="8"/>
  <c r="R1368" i="8"/>
  <c r="Q1368" i="8"/>
  <c r="P1368" i="8"/>
  <c r="O1368" i="8"/>
  <c r="N1368" i="8"/>
  <c r="M1368" i="8"/>
  <c r="L1368" i="8"/>
  <c r="A1368" i="8"/>
  <c r="V1367" i="8"/>
  <c r="S1367" i="8"/>
  <c r="R1367" i="8"/>
  <c r="Q1367" i="8"/>
  <c r="P1367" i="8"/>
  <c r="O1367" i="8"/>
  <c r="A1367" i="8"/>
  <c r="V1366" i="8"/>
  <c r="S1366" i="8"/>
  <c r="R1366" i="8"/>
  <c r="Q1366" i="8"/>
  <c r="J1363" i="8"/>
  <c r="J1364" i="8"/>
  <c r="J1365" i="8"/>
  <c r="J1366" i="8"/>
  <c r="P1366" i="8"/>
  <c r="O1366" i="8"/>
  <c r="N1366" i="8"/>
  <c r="M1363" i="8"/>
  <c r="M1366" i="8"/>
  <c r="L1366" i="8"/>
  <c r="A1366" i="8"/>
  <c r="S1365" i="8"/>
  <c r="R1365" i="8"/>
  <c r="Q1365" i="8"/>
  <c r="P1365" i="8"/>
  <c r="O1365" i="8"/>
  <c r="N1365" i="8"/>
  <c r="M1365" i="8"/>
  <c r="L1365" i="8"/>
  <c r="A1365" i="8"/>
  <c r="V1364" i="8"/>
  <c r="S1364" i="8"/>
  <c r="R1364" i="8"/>
  <c r="Q1364" i="8"/>
  <c r="P1364" i="8"/>
  <c r="O1364" i="8"/>
  <c r="N1364" i="8"/>
  <c r="M1364" i="8"/>
  <c r="L1364" i="8"/>
  <c r="A1364" i="8"/>
  <c r="V1363" i="8"/>
  <c r="S1363" i="8"/>
  <c r="R1363" i="8"/>
  <c r="Q1363" i="8"/>
  <c r="P1363" i="8"/>
  <c r="O1363" i="8"/>
  <c r="A1363" i="8"/>
  <c r="S1362" i="8"/>
  <c r="R1362" i="8"/>
  <c r="Q1362" i="8"/>
  <c r="J1359" i="8"/>
  <c r="J1360" i="8"/>
  <c r="J1361" i="8"/>
  <c r="J1362" i="8"/>
  <c r="P1362" i="8"/>
  <c r="O1362" i="8"/>
  <c r="N1362" i="8"/>
  <c r="M1359" i="8"/>
  <c r="M1362" i="8"/>
  <c r="L1362" i="8"/>
  <c r="A1362" i="8"/>
  <c r="V1361" i="8"/>
  <c r="S1361" i="8"/>
  <c r="R1361" i="8"/>
  <c r="Q1361" i="8"/>
  <c r="P1361" i="8"/>
  <c r="O1361" i="8"/>
  <c r="N1361" i="8"/>
  <c r="M1361" i="8"/>
  <c r="L1361" i="8"/>
  <c r="A1361" i="8"/>
  <c r="V1360" i="8"/>
  <c r="S1360" i="8"/>
  <c r="R1360" i="8"/>
  <c r="Q1360" i="8"/>
  <c r="P1360" i="8"/>
  <c r="O1360" i="8"/>
  <c r="N1360" i="8"/>
  <c r="M1360" i="8"/>
  <c r="L1360" i="8"/>
  <c r="A1360" i="8"/>
  <c r="S1359" i="8"/>
  <c r="R1359" i="8"/>
  <c r="Q1359" i="8"/>
  <c r="P1359" i="8"/>
  <c r="O1359" i="8"/>
  <c r="A1359" i="8"/>
  <c r="V1358" i="8"/>
  <c r="S1358" i="8"/>
  <c r="R1358" i="8"/>
  <c r="Q1358" i="8"/>
  <c r="J1355" i="8"/>
  <c r="J1356" i="8"/>
  <c r="J1357" i="8"/>
  <c r="J1358" i="8"/>
  <c r="P1358" i="8"/>
  <c r="O1358" i="8"/>
  <c r="N1358" i="8"/>
  <c r="M1355" i="8"/>
  <c r="M1358" i="8"/>
  <c r="L1358" i="8"/>
  <c r="A1358" i="8"/>
  <c r="V1357" i="8"/>
  <c r="S1357" i="8"/>
  <c r="R1357" i="8"/>
  <c r="Q1357" i="8"/>
  <c r="P1357" i="8"/>
  <c r="O1357" i="8"/>
  <c r="N1357" i="8"/>
  <c r="M1357" i="8"/>
  <c r="L1357" i="8"/>
  <c r="A1357" i="8"/>
  <c r="S1356" i="8"/>
  <c r="R1356" i="8"/>
  <c r="Q1356" i="8"/>
  <c r="P1356" i="8"/>
  <c r="O1356" i="8"/>
  <c r="N1356" i="8"/>
  <c r="M1356" i="8"/>
  <c r="L1356" i="8"/>
  <c r="A1356" i="8"/>
  <c r="V1355" i="8"/>
  <c r="S1355" i="8"/>
  <c r="R1355" i="8"/>
  <c r="Q1355" i="8"/>
  <c r="P1355" i="8"/>
  <c r="O1355" i="8"/>
  <c r="A1355" i="8"/>
  <c r="V1354" i="8"/>
  <c r="S1354" i="8"/>
  <c r="R1354" i="8"/>
  <c r="Q1354" i="8"/>
  <c r="J1351" i="8"/>
  <c r="J1352" i="8"/>
  <c r="J1353" i="8"/>
  <c r="J1354" i="8"/>
  <c r="P1354" i="8"/>
  <c r="O1354" i="8"/>
  <c r="N1354" i="8"/>
  <c r="M1351" i="8"/>
  <c r="M1354" i="8"/>
  <c r="L1354" i="8"/>
  <c r="A1354" i="8"/>
  <c r="S1353" i="8"/>
  <c r="R1353" i="8"/>
  <c r="Q1353" i="8"/>
  <c r="P1353" i="8"/>
  <c r="O1353" i="8"/>
  <c r="N1353" i="8"/>
  <c r="M1353" i="8"/>
  <c r="L1353" i="8"/>
  <c r="A1353" i="8"/>
  <c r="V1352" i="8"/>
  <c r="S1352" i="8"/>
  <c r="R1352" i="8"/>
  <c r="Q1352" i="8"/>
  <c r="P1352" i="8"/>
  <c r="O1352" i="8"/>
  <c r="N1352" i="8"/>
  <c r="M1352" i="8"/>
  <c r="L1352" i="8"/>
  <c r="A1352" i="8"/>
  <c r="V1351" i="8"/>
  <c r="S1351" i="8"/>
  <c r="R1351" i="8"/>
  <c r="Q1351" i="8"/>
  <c r="P1351" i="8"/>
  <c r="O1351" i="8"/>
  <c r="A1351" i="8"/>
  <c r="S1350" i="8"/>
  <c r="R1350" i="8"/>
  <c r="Q1350" i="8"/>
  <c r="J1347" i="8"/>
  <c r="J1348" i="8"/>
  <c r="J1349" i="8"/>
  <c r="J1350" i="8"/>
  <c r="P1350" i="8"/>
  <c r="O1350" i="8"/>
  <c r="N1350" i="8"/>
  <c r="M1347" i="8"/>
  <c r="M1350" i="8"/>
  <c r="L1350" i="8"/>
  <c r="A1350" i="8"/>
  <c r="V1349" i="8"/>
  <c r="S1349" i="8"/>
  <c r="R1349" i="8"/>
  <c r="Q1349" i="8"/>
  <c r="P1349" i="8"/>
  <c r="O1349" i="8"/>
  <c r="N1349" i="8"/>
  <c r="M1349" i="8"/>
  <c r="L1349" i="8"/>
  <c r="A1349" i="8"/>
  <c r="V1348" i="8"/>
  <c r="S1348" i="8"/>
  <c r="R1348" i="8"/>
  <c r="Q1348" i="8"/>
  <c r="P1348" i="8"/>
  <c r="O1348" i="8"/>
  <c r="N1348" i="8"/>
  <c r="M1348" i="8"/>
  <c r="L1348" i="8"/>
  <c r="A1348" i="8"/>
  <c r="S1347" i="8"/>
  <c r="R1347" i="8"/>
  <c r="Q1347" i="8"/>
  <c r="P1347" i="8"/>
  <c r="O1347" i="8"/>
  <c r="A1347" i="8"/>
  <c r="V1319" i="8"/>
  <c r="V1322" i="8"/>
  <c r="V1325" i="8"/>
  <c r="V1328" i="8"/>
  <c r="V1331" i="8"/>
  <c r="V1334" i="8"/>
  <c r="V1337" i="8"/>
  <c r="V1340" i="8"/>
  <c r="V1343" i="8"/>
  <c r="V1346" i="8"/>
  <c r="K50" i="7"/>
  <c r="S1346" i="8"/>
  <c r="R1346" i="8"/>
  <c r="Q1346" i="8"/>
  <c r="J1343" i="8"/>
  <c r="J1344" i="8"/>
  <c r="J1345" i="8"/>
  <c r="J1346" i="8"/>
  <c r="P1346" i="8"/>
  <c r="O1346" i="8"/>
  <c r="N1346" i="8"/>
  <c r="M1343" i="8"/>
  <c r="M1346" i="8"/>
  <c r="L1346" i="8"/>
  <c r="A1346" i="8"/>
  <c r="V1345" i="8"/>
  <c r="S1345" i="8"/>
  <c r="R1345" i="8"/>
  <c r="Q1345" i="8"/>
  <c r="P1345" i="8"/>
  <c r="O1345" i="8"/>
  <c r="N1345" i="8"/>
  <c r="M1345" i="8"/>
  <c r="L1345" i="8"/>
  <c r="A1345" i="8"/>
  <c r="V1344" i="8"/>
  <c r="S1344" i="8"/>
  <c r="R1344" i="8"/>
  <c r="Q1344" i="8"/>
  <c r="P1344" i="8"/>
  <c r="O1344" i="8"/>
  <c r="N1344" i="8"/>
  <c r="M1344" i="8"/>
  <c r="L1344" i="8"/>
  <c r="A1344" i="8"/>
  <c r="S1343" i="8"/>
  <c r="R1343" i="8"/>
  <c r="Q1343" i="8"/>
  <c r="P1343" i="8"/>
  <c r="O1343" i="8"/>
  <c r="A1343" i="8"/>
  <c r="V1342" i="8"/>
  <c r="S1342" i="8"/>
  <c r="R1342" i="8"/>
  <c r="Q1342" i="8"/>
  <c r="J1339" i="8"/>
  <c r="J1340" i="8"/>
  <c r="J1341" i="8"/>
  <c r="J1342" i="8"/>
  <c r="P1342" i="8"/>
  <c r="O1342" i="8"/>
  <c r="N1342" i="8"/>
  <c r="M1339" i="8"/>
  <c r="M1342" i="8"/>
  <c r="L1342" i="8"/>
  <c r="A1342" i="8"/>
  <c r="V1341" i="8"/>
  <c r="S1341" i="8"/>
  <c r="R1341" i="8"/>
  <c r="Q1341" i="8"/>
  <c r="P1341" i="8"/>
  <c r="O1341" i="8"/>
  <c r="N1341" i="8"/>
  <c r="M1341" i="8"/>
  <c r="L1341" i="8"/>
  <c r="A1341" i="8"/>
  <c r="S1340" i="8"/>
  <c r="R1340" i="8"/>
  <c r="Q1340" i="8"/>
  <c r="P1340" i="8"/>
  <c r="O1340" i="8"/>
  <c r="N1340" i="8"/>
  <c r="M1340" i="8"/>
  <c r="L1340" i="8"/>
  <c r="A1340" i="8"/>
  <c r="V1339" i="8"/>
  <c r="S1339" i="8"/>
  <c r="R1339" i="8"/>
  <c r="Q1339" i="8"/>
  <c r="P1339" i="8"/>
  <c r="O1339" i="8"/>
  <c r="A1339" i="8"/>
  <c r="V1338" i="8"/>
  <c r="S1338" i="8"/>
  <c r="R1338" i="8"/>
  <c r="Q1338" i="8"/>
  <c r="J1335" i="8"/>
  <c r="J1336" i="8"/>
  <c r="J1337" i="8"/>
  <c r="J1338" i="8"/>
  <c r="P1338" i="8"/>
  <c r="O1338" i="8"/>
  <c r="N1338" i="8"/>
  <c r="M1335" i="8"/>
  <c r="M1338" i="8"/>
  <c r="L1338" i="8"/>
  <c r="A1338" i="8"/>
  <c r="S1337" i="8"/>
  <c r="R1337" i="8"/>
  <c r="Q1337" i="8"/>
  <c r="P1337" i="8"/>
  <c r="O1337" i="8"/>
  <c r="N1337" i="8"/>
  <c r="M1337" i="8"/>
  <c r="L1337" i="8"/>
  <c r="A1337" i="8"/>
  <c r="V1336" i="8"/>
  <c r="S1336" i="8"/>
  <c r="R1336" i="8"/>
  <c r="Q1336" i="8"/>
  <c r="P1336" i="8"/>
  <c r="O1336" i="8"/>
  <c r="N1336" i="8"/>
  <c r="M1336" i="8"/>
  <c r="L1336" i="8"/>
  <c r="A1336" i="8"/>
  <c r="V1335" i="8"/>
  <c r="S1335" i="8"/>
  <c r="R1335" i="8"/>
  <c r="Q1335" i="8"/>
  <c r="P1335" i="8"/>
  <c r="O1335" i="8"/>
  <c r="A1335" i="8"/>
  <c r="S1334" i="8"/>
  <c r="R1334" i="8"/>
  <c r="Q1334" i="8"/>
  <c r="J1331" i="8"/>
  <c r="J1332" i="8"/>
  <c r="J1333" i="8"/>
  <c r="J1334" i="8"/>
  <c r="P1334" i="8"/>
  <c r="O1334" i="8"/>
  <c r="N1334" i="8"/>
  <c r="M1331" i="8"/>
  <c r="M1334" i="8"/>
  <c r="L1334" i="8"/>
  <c r="A1334" i="8"/>
  <c r="V1333" i="8"/>
  <c r="S1333" i="8"/>
  <c r="R1333" i="8"/>
  <c r="Q1333" i="8"/>
  <c r="P1333" i="8"/>
  <c r="O1333" i="8"/>
  <c r="N1333" i="8"/>
  <c r="M1333" i="8"/>
  <c r="L1333" i="8"/>
  <c r="A1333" i="8"/>
  <c r="V1332" i="8"/>
  <c r="S1332" i="8"/>
  <c r="R1332" i="8"/>
  <c r="Q1332" i="8"/>
  <c r="P1332" i="8"/>
  <c r="O1332" i="8"/>
  <c r="N1332" i="8"/>
  <c r="M1332" i="8"/>
  <c r="L1332" i="8"/>
  <c r="A1332" i="8"/>
  <c r="S1331" i="8"/>
  <c r="R1331" i="8"/>
  <c r="Q1331" i="8"/>
  <c r="P1331" i="8"/>
  <c r="O1331" i="8"/>
  <c r="A1331" i="8"/>
  <c r="V1330" i="8"/>
  <c r="S1330" i="8"/>
  <c r="R1330" i="8"/>
  <c r="Q1330" i="8"/>
  <c r="J1327" i="8"/>
  <c r="J1328" i="8"/>
  <c r="J1329" i="8"/>
  <c r="J1330" i="8"/>
  <c r="P1330" i="8"/>
  <c r="O1330" i="8"/>
  <c r="N1330" i="8"/>
  <c r="M1327" i="8"/>
  <c r="M1330" i="8"/>
  <c r="L1330" i="8"/>
  <c r="A1330" i="8"/>
  <c r="V1329" i="8"/>
  <c r="S1329" i="8"/>
  <c r="R1329" i="8"/>
  <c r="Q1329" i="8"/>
  <c r="P1329" i="8"/>
  <c r="O1329" i="8"/>
  <c r="N1329" i="8"/>
  <c r="M1329" i="8"/>
  <c r="L1329" i="8"/>
  <c r="A1329" i="8"/>
  <c r="S1328" i="8"/>
  <c r="R1328" i="8"/>
  <c r="Q1328" i="8"/>
  <c r="P1328" i="8"/>
  <c r="O1328" i="8"/>
  <c r="N1328" i="8"/>
  <c r="M1328" i="8"/>
  <c r="L1328" i="8"/>
  <c r="A1328" i="8"/>
  <c r="V1327" i="8"/>
  <c r="S1327" i="8"/>
  <c r="R1327" i="8"/>
  <c r="Q1327" i="8"/>
  <c r="P1327" i="8"/>
  <c r="O1327" i="8"/>
  <c r="A1327" i="8"/>
  <c r="V1326" i="8"/>
  <c r="S1326" i="8"/>
  <c r="R1326" i="8"/>
  <c r="Q1326" i="8"/>
  <c r="J1323" i="8"/>
  <c r="J1324" i="8"/>
  <c r="J1325" i="8"/>
  <c r="J1326" i="8"/>
  <c r="P1326" i="8"/>
  <c r="O1326" i="8"/>
  <c r="N1326" i="8"/>
  <c r="M1323" i="8"/>
  <c r="M1326" i="8"/>
  <c r="L1326" i="8"/>
  <c r="A1326" i="8"/>
  <c r="S1325" i="8"/>
  <c r="R1325" i="8"/>
  <c r="Q1325" i="8"/>
  <c r="P1325" i="8"/>
  <c r="O1325" i="8"/>
  <c r="N1325" i="8"/>
  <c r="M1325" i="8"/>
  <c r="L1325" i="8"/>
  <c r="A1325" i="8"/>
  <c r="V1324" i="8"/>
  <c r="S1324" i="8"/>
  <c r="R1324" i="8"/>
  <c r="Q1324" i="8"/>
  <c r="P1324" i="8"/>
  <c r="O1324" i="8"/>
  <c r="N1324" i="8"/>
  <c r="M1324" i="8"/>
  <c r="L1324" i="8"/>
  <c r="A1324" i="8"/>
  <c r="V1323" i="8"/>
  <c r="S1323" i="8"/>
  <c r="R1323" i="8"/>
  <c r="Q1323" i="8"/>
  <c r="P1323" i="8"/>
  <c r="O1323" i="8"/>
  <c r="A1323" i="8"/>
  <c r="S1322" i="8"/>
  <c r="R1322" i="8"/>
  <c r="Q1322" i="8"/>
  <c r="J1319" i="8"/>
  <c r="J1320" i="8"/>
  <c r="J1321" i="8"/>
  <c r="J1322" i="8"/>
  <c r="P1322" i="8"/>
  <c r="O1322" i="8"/>
  <c r="N1322" i="8"/>
  <c r="M1319" i="8"/>
  <c r="M1322" i="8"/>
  <c r="L1322" i="8"/>
  <c r="A1322" i="8"/>
  <c r="V1321" i="8"/>
  <c r="S1321" i="8"/>
  <c r="R1321" i="8"/>
  <c r="Q1321" i="8"/>
  <c r="P1321" i="8"/>
  <c r="O1321" i="8"/>
  <c r="N1321" i="8"/>
  <c r="M1321" i="8"/>
  <c r="L1321" i="8"/>
  <c r="A1321" i="8"/>
  <c r="V1320" i="8"/>
  <c r="S1320" i="8"/>
  <c r="R1320" i="8"/>
  <c r="Q1320" i="8"/>
  <c r="P1320" i="8"/>
  <c r="O1320" i="8"/>
  <c r="N1320" i="8"/>
  <c r="M1320" i="8"/>
  <c r="L1320" i="8"/>
  <c r="A1320" i="8"/>
  <c r="S1319" i="8"/>
  <c r="R1319" i="8"/>
  <c r="Q1319" i="8"/>
  <c r="P1319" i="8"/>
  <c r="O1319" i="8"/>
  <c r="A1319" i="8"/>
  <c r="V1291" i="8"/>
  <c r="V1294" i="8"/>
  <c r="V1297" i="8"/>
  <c r="V1300" i="8"/>
  <c r="V1303" i="8"/>
  <c r="V1306" i="8"/>
  <c r="V1309" i="8"/>
  <c r="V1312" i="8"/>
  <c r="V1315" i="8"/>
  <c r="V1318" i="8"/>
  <c r="K49" i="7"/>
  <c r="S1318" i="8"/>
  <c r="R1318" i="8"/>
  <c r="Q1318" i="8"/>
  <c r="J1315" i="8"/>
  <c r="J1316" i="8"/>
  <c r="J1317" i="8"/>
  <c r="J1318" i="8"/>
  <c r="P1318" i="8"/>
  <c r="O1318" i="8"/>
  <c r="N1318" i="8"/>
  <c r="M1315" i="8"/>
  <c r="M1318" i="8"/>
  <c r="L1318" i="8"/>
  <c r="A1318" i="8"/>
  <c r="V1317" i="8"/>
  <c r="S1317" i="8"/>
  <c r="R1317" i="8"/>
  <c r="Q1317" i="8"/>
  <c r="P1317" i="8"/>
  <c r="O1317" i="8"/>
  <c r="N1317" i="8"/>
  <c r="M1317" i="8"/>
  <c r="L1317" i="8"/>
  <c r="A1317" i="8"/>
  <c r="V1316" i="8"/>
  <c r="S1316" i="8"/>
  <c r="R1316" i="8"/>
  <c r="Q1316" i="8"/>
  <c r="P1316" i="8"/>
  <c r="O1316" i="8"/>
  <c r="N1316" i="8"/>
  <c r="M1316" i="8"/>
  <c r="L1316" i="8"/>
  <c r="A1316" i="8"/>
  <c r="S1315" i="8"/>
  <c r="R1315" i="8"/>
  <c r="Q1315" i="8"/>
  <c r="P1315" i="8"/>
  <c r="O1315" i="8"/>
  <c r="A1315" i="8"/>
  <c r="V1314" i="8"/>
  <c r="S1314" i="8"/>
  <c r="R1314" i="8"/>
  <c r="Q1314" i="8"/>
  <c r="J1311" i="8"/>
  <c r="J1312" i="8"/>
  <c r="J1313" i="8"/>
  <c r="J1314" i="8"/>
  <c r="P1314" i="8"/>
  <c r="O1314" i="8"/>
  <c r="N1314" i="8"/>
  <c r="M1311" i="8"/>
  <c r="M1314" i="8"/>
  <c r="L1314" i="8"/>
  <c r="A1314" i="8"/>
  <c r="V1313" i="8"/>
  <c r="S1313" i="8"/>
  <c r="R1313" i="8"/>
  <c r="Q1313" i="8"/>
  <c r="P1313" i="8"/>
  <c r="O1313" i="8"/>
  <c r="N1313" i="8"/>
  <c r="M1313" i="8"/>
  <c r="L1313" i="8"/>
  <c r="A1313" i="8"/>
  <c r="S1312" i="8"/>
  <c r="R1312" i="8"/>
  <c r="Q1312" i="8"/>
  <c r="P1312" i="8"/>
  <c r="O1312" i="8"/>
  <c r="N1312" i="8"/>
  <c r="M1312" i="8"/>
  <c r="L1312" i="8"/>
  <c r="A1312" i="8"/>
  <c r="V1311" i="8"/>
  <c r="S1311" i="8"/>
  <c r="R1311" i="8"/>
  <c r="Q1311" i="8"/>
  <c r="P1311" i="8"/>
  <c r="O1311" i="8"/>
  <c r="A1311" i="8"/>
  <c r="V1310" i="8"/>
  <c r="S1310" i="8"/>
  <c r="R1310" i="8"/>
  <c r="Q1310" i="8"/>
  <c r="J1307" i="8"/>
  <c r="J1308" i="8"/>
  <c r="J1309" i="8"/>
  <c r="J1310" i="8"/>
  <c r="P1310" i="8"/>
  <c r="O1310" i="8"/>
  <c r="N1310" i="8"/>
  <c r="M1307" i="8"/>
  <c r="M1310" i="8"/>
  <c r="L1310" i="8"/>
  <c r="A1310" i="8"/>
  <c r="S1309" i="8"/>
  <c r="R1309" i="8"/>
  <c r="Q1309" i="8"/>
  <c r="P1309" i="8"/>
  <c r="O1309" i="8"/>
  <c r="N1309" i="8"/>
  <c r="M1309" i="8"/>
  <c r="L1309" i="8"/>
  <c r="A1309" i="8"/>
  <c r="V1308" i="8"/>
  <c r="S1308" i="8"/>
  <c r="R1308" i="8"/>
  <c r="Q1308" i="8"/>
  <c r="P1308" i="8"/>
  <c r="O1308" i="8"/>
  <c r="N1308" i="8"/>
  <c r="M1308" i="8"/>
  <c r="L1308" i="8"/>
  <c r="A1308" i="8"/>
  <c r="V1307" i="8"/>
  <c r="S1307" i="8"/>
  <c r="R1307" i="8"/>
  <c r="Q1307" i="8"/>
  <c r="P1307" i="8"/>
  <c r="O1307" i="8"/>
  <c r="A1307" i="8"/>
  <c r="S1306" i="8"/>
  <c r="R1306" i="8"/>
  <c r="Q1306" i="8"/>
  <c r="J1303" i="8"/>
  <c r="J1304" i="8"/>
  <c r="J1305" i="8"/>
  <c r="J1306" i="8"/>
  <c r="P1306" i="8"/>
  <c r="O1306" i="8"/>
  <c r="N1306" i="8"/>
  <c r="M1303" i="8"/>
  <c r="M1306" i="8"/>
  <c r="L1306" i="8"/>
  <c r="A1306" i="8"/>
  <c r="V1305" i="8"/>
  <c r="S1305" i="8"/>
  <c r="R1305" i="8"/>
  <c r="Q1305" i="8"/>
  <c r="P1305" i="8"/>
  <c r="O1305" i="8"/>
  <c r="N1305" i="8"/>
  <c r="M1305" i="8"/>
  <c r="L1305" i="8"/>
  <c r="A1305" i="8"/>
  <c r="V1304" i="8"/>
  <c r="S1304" i="8"/>
  <c r="R1304" i="8"/>
  <c r="Q1304" i="8"/>
  <c r="P1304" i="8"/>
  <c r="O1304" i="8"/>
  <c r="N1304" i="8"/>
  <c r="M1304" i="8"/>
  <c r="L1304" i="8"/>
  <c r="A1304" i="8"/>
  <c r="S1303" i="8"/>
  <c r="R1303" i="8"/>
  <c r="Q1303" i="8"/>
  <c r="P1303" i="8"/>
  <c r="O1303" i="8"/>
  <c r="A1303" i="8"/>
  <c r="V1302" i="8"/>
  <c r="S1302" i="8"/>
  <c r="R1302" i="8"/>
  <c r="Q1302" i="8"/>
  <c r="J1299" i="8"/>
  <c r="J1300" i="8"/>
  <c r="J1301" i="8"/>
  <c r="J1302" i="8"/>
  <c r="P1302" i="8"/>
  <c r="O1302" i="8"/>
  <c r="N1302" i="8"/>
  <c r="M1299" i="8"/>
  <c r="M1302" i="8"/>
  <c r="L1302" i="8"/>
  <c r="A1302" i="8"/>
  <c r="V1301" i="8"/>
  <c r="S1301" i="8"/>
  <c r="R1301" i="8"/>
  <c r="Q1301" i="8"/>
  <c r="P1301" i="8"/>
  <c r="O1301" i="8"/>
  <c r="N1301" i="8"/>
  <c r="M1301" i="8"/>
  <c r="L1301" i="8"/>
  <c r="A1301" i="8"/>
  <c r="S1300" i="8"/>
  <c r="R1300" i="8"/>
  <c r="Q1300" i="8"/>
  <c r="P1300" i="8"/>
  <c r="O1300" i="8"/>
  <c r="N1300" i="8"/>
  <c r="M1300" i="8"/>
  <c r="L1300" i="8"/>
  <c r="A1300" i="8"/>
  <c r="V1299" i="8"/>
  <c r="S1299" i="8"/>
  <c r="R1299" i="8"/>
  <c r="Q1299" i="8"/>
  <c r="P1299" i="8"/>
  <c r="O1299" i="8"/>
  <c r="A1299" i="8"/>
  <c r="V1298" i="8"/>
  <c r="S1298" i="8"/>
  <c r="R1298" i="8"/>
  <c r="Q1298" i="8"/>
  <c r="J1295" i="8"/>
  <c r="J1296" i="8"/>
  <c r="J1297" i="8"/>
  <c r="J1298" i="8"/>
  <c r="P1298" i="8"/>
  <c r="O1298" i="8"/>
  <c r="N1298" i="8"/>
  <c r="M1295" i="8"/>
  <c r="M1298" i="8"/>
  <c r="L1298" i="8"/>
  <c r="A1298" i="8"/>
  <c r="S1297" i="8"/>
  <c r="R1297" i="8"/>
  <c r="Q1297" i="8"/>
  <c r="P1297" i="8"/>
  <c r="O1297" i="8"/>
  <c r="N1297" i="8"/>
  <c r="M1297" i="8"/>
  <c r="L1297" i="8"/>
  <c r="A1297" i="8"/>
  <c r="V1296" i="8"/>
  <c r="S1296" i="8"/>
  <c r="R1296" i="8"/>
  <c r="Q1296" i="8"/>
  <c r="P1296" i="8"/>
  <c r="O1296" i="8"/>
  <c r="N1296" i="8"/>
  <c r="M1296" i="8"/>
  <c r="L1296" i="8"/>
  <c r="A1296" i="8"/>
  <c r="V1295" i="8"/>
  <c r="S1295" i="8"/>
  <c r="R1295" i="8"/>
  <c r="Q1295" i="8"/>
  <c r="P1295" i="8"/>
  <c r="O1295" i="8"/>
  <c r="A1295" i="8"/>
  <c r="S1294" i="8"/>
  <c r="R1294" i="8"/>
  <c r="Q1294" i="8"/>
  <c r="J1291" i="8"/>
  <c r="J1292" i="8"/>
  <c r="J1293" i="8"/>
  <c r="J1294" i="8"/>
  <c r="P1294" i="8"/>
  <c r="O1294" i="8"/>
  <c r="N1294" i="8"/>
  <c r="M1291" i="8"/>
  <c r="M1294" i="8"/>
  <c r="L1294" i="8"/>
  <c r="A1294" i="8"/>
  <c r="V1293" i="8"/>
  <c r="S1293" i="8"/>
  <c r="R1293" i="8"/>
  <c r="Q1293" i="8"/>
  <c r="P1293" i="8"/>
  <c r="O1293" i="8"/>
  <c r="N1293" i="8"/>
  <c r="M1293" i="8"/>
  <c r="L1293" i="8"/>
  <c r="A1293" i="8"/>
  <c r="V1292" i="8"/>
  <c r="S1292" i="8"/>
  <c r="R1292" i="8"/>
  <c r="Q1292" i="8"/>
  <c r="P1292" i="8"/>
  <c r="O1292" i="8"/>
  <c r="N1292" i="8"/>
  <c r="M1292" i="8"/>
  <c r="L1292" i="8"/>
  <c r="A1292" i="8"/>
  <c r="S1291" i="8"/>
  <c r="R1291" i="8"/>
  <c r="Q1291" i="8"/>
  <c r="P1291" i="8"/>
  <c r="O1291" i="8"/>
  <c r="A1291" i="8"/>
  <c r="V1263" i="8"/>
  <c r="V1266" i="8"/>
  <c r="V1269" i="8"/>
  <c r="V1272" i="8"/>
  <c r="V1275" i="8"/>
  <c r="V1278" i="8"/>
  <c r="V1281" i="8"/>
  <c r="V1284" i="8"/>
  <c r="V1287" i="8"/>
  <c r="V1290" i="8"/>
  <c r="K48" i="7"/>
  <c r="S1290" i="8"/>
  <c r="R1290" i="8"/>
  <c r="Q1290" i="8"/>
  <c r="J1287" i="8"/>
  <c r="J1288" i="8"/>
  <c r="J1289" i="8"/>
  <c r="J1290" i="8"/>
  <c r="P1290" i="8"/>
  <c r="O1290" i="8"/>
  <c r="N1290" i="8"/>
  <c r="M1287" i="8"/>
  <c r="M1290" i="8"/>
  <c r="L1290" i="8"/>
  <c r="A1290" i="8"/>
  <c r="V1289" i="8"/>
  <c r="S1289" i="8"/>
  <c r="R1289" i="8"/>
  <c r="Q1289" i="8"/>
  <c r="P1289" i="8"/>
  <c r="O1289" i="8"/>
  <c r="N1289" i="8"/>
  <c r="M1289" i="8"/>
  <c r="L1289" i="8"/>
  <c r="A1289" i="8"/>
  <c r="V1288" i="8"/>
  <c r="S1288" i="8"/>
  <c r="R1288" i="8"/>
  <c r="Q1288" i="8"/>
  <c r="P1288" i="8"/>
  <c r="O1288" i="8"/>
  <c r="N1288" i="8"/>
  <c r="M1288" i="8"/>
  <c r="L1288" i="8"/>
  <c r="A1288" i="8"/>
  <c r="S1287" i="8"/>
  <c r="R1287" i="8"/>
  <c r="Q1287" i="8"/>
  <c r="P1287" i="8"/>
  <c r="O1287" i="8"/>
  <c r="A1287" i="8"/>
  <c r="V1286" i="8"/>
  <c r="S1286" i="8"/>
  <c r="R1286" i="8"/>
  <c r="Q1286" i="8"/>
  <c r="J1283" i="8"/>
  <c r="J1284" i="8"/>
  <c r="J1285" i="8"/>
  <c r="J1286" i="8"/>
  <c r="P1286" i="8"/>
  <c r="O1286" i="8"/>
  <c r="N1286" i="8"/>
  <c r="M1283" i="8"/>
  <c r="M1286" i="8"/>
  <c r="L1286" i="8"/>
  <c r="A1286" i="8"/>
  <c r="V1285" i="8"/>
  <c r="S1285" i="8"/>
  <c r="R1285" i="8"/>
  <c r="Q1285" i="8"/>
  <c r="P1285" i="8"/>
  <c r="O1285" i="8"/>
  <c r="N1285" i="8"/>
  <c r="M1285" i="8"/>
  <c r="L1285" i="8"/>
  <c r="A1285" i="8"/>
  <c r="S1284" i="8"/>
  <c r="R1284" i="8"/>
  <c r="Q1284" i="8"/>
  <c r="P1284" i="8"/>
  <c r="O1284" i="8"/>
  <c r="N1284" i="8"/>
  <c r="M1284" i="8"/>
  <c r="L1284" i="8"/>
  <c r="A1284" i="8"/>
  <c r="V1283" i="8"/>
  <c r="S1283" i="8"/>
  <c r="R1283" i="8"/>
  <c r="Q1283" i="8"/>
  <c r="P1283" i="8"/>
  <c r="O1283" i="8"/>
  <c r="A1283" i="8"/>
  <c r="V1282" i="8"/>
  <c r="S1282" i="8"/>
  <c r="R1282" i="8"/>
  <c r="Q1282" i="8"/>
  <c r="J1279" i="8"/>
  <c r="J1280" i="8"/>
  <c r="J1281" i="8"/>
  <c r="J1282" i="8"/>
  <c r="P1282" i="8"/>
  <c r="O1282" i="8"/>
  <c r="N1282" i="8"/>
  <c r="M1279" i="8"/>
  <c r="M1282" i="8"/>
  <c r="L1282" i="8"/>
  <c r="A1282" i="8"/>
  <c r="S1281" i="8"/>
  <c r="R1281" i="8"/>
  <c r="Q1281" i="8"/>
  <c r="P1281" i="8"/>
  <c r="O1281" i="8"/>
  <c r="N1281" i="8"/>
  <c r="M1281" i="8"/>
  <c r="L1281" i="8"/>
  <c r="A1281" i="8"/>
  <c r="V1280" i="8"/>
  <c r="S1280" i="8"/>
  <c r="R1280" i="8"/>
  <c r="Q1280" i="8"/>
  <c r="P1280" i="8"/>
  <c r="O1280" i="8"/>
  <c r="N1280" i="8"/>
  <c r="M1280" i="8"/>
  <c r="L1280" i="8"/>
  <c r="A1280" i="8"/>
  <c r="V1279" i="8"/>
  <c r="S1279" i="8"/>
  <c r="R1279" i="8"/>
  <c r="Q1279" i="8"/>
  <c r="P1279" i="8"/>
  <c r="O1279" i="8"/>
  <c r="A1279" i="8"/>
  <c r="S1278" i="8"/>
  <c r="R1278" i="8"/>
  <c r="Q1278" i="8"/>
  <c r="J1275" i="8"/>
  <c r="J1276" i="8"/>
  <c r="J1277" i="8"/>
  <c r="J1278" i="8"/>
  <c r="P1278" i="8"/>
  <c r="O1278" i="8"/>
  <c r="N1278" i="8"/>
  <c r="M1275" i="8"/>
  <c r="M1278" i="8"/>
  <c r="L1278" i="8"/>
  <c r="A1278" i="8"/>
  <c r="V1277" i="8"/>
  <c r="S1277" i="8"/>
  <c r="R1277" i="8"/>
  <c r="Q1277" i="8"/>
  <c r="P1277" i="8"/>
  <c r="O1277" i="8"/>
  <c r="N1277" i="8"/>
  <c r="M1277" i="8"/>
  <c r="L1277" i="8"/>
  <c r="A1277" i="8"/>
  <c r="V1276" i="8"/>
  <c r="S1276" i="8"/>
  <c r="R1276" i="8"/>
  <c r="Q1276" i="8"/>
  <c r="P1276" i="8"/>
  <c r="O1276" i="8"/>
  <c r="N1276" i="8"/>
  <c r="M1276" i="8"/>
  <c r="L1276" i="8"/>
  <c r="A1276" i="8"/>
  <c r="S1275" i="8"/>
  <c r="R1275" i="8"/>
  <c r="Q1275" i="8"/>
  <c r="P1275" i="8"/>
  <c r="O1275" i="8"/>
  <c r="A1275" i="8"/>
  <c r="V1274" i="8"/>
  <c r="S1274" i="8"/>
  <c r="R1274" i="8"/>
  <c r="Q1274" i="8"/>
  <c r="J1271" i="8"/>
  <c r="J1272" i="8"/>
  <c r="J1273" i="8"/>
  <c r="J1274" i="8"/>
  <c r="P1274" i="8"/>
  <c r="O1274" i="8"/>
  <c r="N1274" i="8"/>
  <c r="M1271" i="8"/>
  <c r="M1274" i="8"/>
  <c r="L1274" i="8"/>
  <c r="A1274" i="8"/>
  <c r="V1273" i="8"/>
  <c r="S1273" i="8"/>
  <c r="R1273" i="8"/>
  <c r="Q1273" i="8"/>
  <c r="P1273" i="8"/>
  <c r="O1273" i="8"/>
  <c r="N1273" i="8"/>
  <c r="M1273" i="8"/>
  <c r="L1273" i="8"/>
  <c r="A1273" i="8"/>
  <c r="S1272" i="8"/>
  <c r="R1272" i="8"/>
  <c r="Q1272" i="8"/>
  <c r="P1272" i="8"/>
  <c r="O1272" i="8"/>
  <c r="N1272" i="8"/>
  <c r="M1272" i="8"/>
  <c r="L1272" i="8"/>
  <c r="A1272" i="8"/>
  <c r="V1271" i="8"/>
  <c r="S1271" i="8"/>
  <c r="R1271" i="8"/>
  <c r="Q1271" i="8"/>
  <c r="P1271" i="8"/>
  <c r="O1271" i="8"/>
  <c r="A1271" i="8"/>
  <c r="V1270" i="8"/>
  <c r="S1270" i="8"/>
  <c r="R1270" i="8"/>
  <c r="Q1270" i="8"/>
  <c r="J1267" i="8"/>
  <c r="J1268" i="8"/>
  <c r="J1269" i="8"/>
  <c r="J1270" i="8"/>
  <c r="P1270" i="8"/>
  <c r="O1270" i="8"/>
  <c r="N1270" i="8"/>
  <c r="M1267" i="8"/>
  <c r="M1270" i="8"/>
  <c r="L1270" i="8"/>
  <c r="A1270" i="8"/>
  <c r="S1269" i="8"/>
  <c r="R1269" i="8"/>
  <c r="Q1269" i="8"/>
  <c r="P1269" i="8"/>
  <c r="O1269" i="8"/>
  <c r="N1269" i="8"/>
  <c r="M1269" i="8"/>
  <c r="L1269" i="8"/>
  <c r="A1269" i="8"/>
  <c r="V1268" i="8"/>
  <c r="S1268" i="8"/>
  <c r="R1268" i="8"/>
  <c r="Q1268" i="8"/>
  <c r="P1268" i="8"/>
  <c r="O1268" i="8"/>
  <c r="N1268" i="8"/>
  <c r="M1268" i="8"/>
  <c r="L1268" i="8"/>
  <c r="A1268" i="8"/>
  <c r="V1267" i="8"/>
  <c r="S1267" i="8"/>
  <c r="R1267" i="8"/>
  <c r="Q1267" i="8"/>
  <c r="P1267" i="8"/>
  <c r="O1267" i="8"/>
  <c r="A1267" i="8"/>
  <c r="S1266" i="8"/>
  <c r="R1266" i="8"/>
  <c r="Q1266" i="8"/>
  <c r="J1263" i="8"/>
  <c r="J1264" i="8"/>
  <c r="J1265" i="8"/>
  <c r="J1266" i="8"/>
  <c r="P1266" i="8"/>
  <c r="O1266" i="8"/>
  <c r="N1266" i="8"/>
  <c r="M1263" i="8"/>
  <c r="M1266" i="8"/>
  <c r="L1266" i="8"/>
  <c r="A1266" i="8"/>
  <c r="V1265" i="8"/>
  <c r="S1265" i="8"/>
  <c r="R1265" i="8"/>
  <c r="Q1265" i="8"/>
  <c r="P1265" i="8"/>
  <c r="O1265" i="8"/>
  <c r="N1265" i="8"/>
  <c r="M1265" i="8"/>
  <c r="L1265" i="8"/>
  <c r="A1265" i="8"/>
  <c r="V1264" i="8"/>
  <c r="S1264" i="8"/>
  <c r="R1264" i="8"/>
  <c r="Q1264" i="8"/>
  <c r="P1264" i="8"/>
  <c r="O1264" i="8"/>
  <c r="N1264" i="8"/>
  <c r="M1264" i="8"/>
  <c r="L1264" i="8"/>
  <c r="A1264" i="8"/>
  <c r="S1263" i="8"/>
  <c r="R1263" i="8"/>
  <c r="Q1263" i="8"/>
  <c r="P1263" i="8"/>
  <c r="O1263" i="8"/>
  <c r="A1263" i="8"/>
  <c r="V1235" i="8"/>
  <c r="V1238" i="8"/>
  <c r="V1241" i="8"/>
  <c r="V1244" i="8"/>
  <c r="V1247" i="8"/>
  <c r="V1250" i="8"/>
  <c r="V1253" i="8"/>
  <c r="V1256" i="8"/>
  <c r="V1259" i="8"/>
  <c r="V1262" i="8"/>
  <c r="K47" i="7"/>
  <c r="S1262" i="8"/>
  <c r="R1262" i="8"/>
  <c r="Q1262" i="8"/>
  <c r="J1259" i="8"/>
  <c r="J1260" i="8"/>
  <c r="J1261" i="8"/>
  <c r="J1262" i="8"/>
  <c r="P1262" i="8"/>
  <c r="O1262" i="8"/>
  <c r="N1262" i="8"/>
  <c r="M1259" i="8"/>
  <c r="M1262" i="8"/>
  <c r="L1262" i="8"/>
  <c r="A1262" i="8"/>
  <c r="V1261" i="8"/>
  <c r="S1261" i="8"/>
  <c r="R1261" i="8"/>
  <c r="Q1261" i="8"/>
  <c r="P1261" i="8"/>
  <c r="O1261" i="8"/>
  <c r="N1261" i="8"/>
  <c r="M1261" i="8"/>
  <c r="L1261" i="8"/>
  <c r="A1261" i="8"/>
  <c r="V1260" i="8"/>
  <c r="S1260" i="8"/>
  <c r="R1260" i="8"/>
  <c r="Q1260" i="8"/>
  <c r="P1260" i="8"/>
  <c r="O1260" i="8"/>
  <c r="N1260" i="8"/>
  <c r="M1260" i="8"/>
  <c r="L1260" i="8"/>
  <c r="A1260" i="8"/>
  <c r="S1259" i="8"/>
  <c r="R1259" i="8"/>
  <c r="Q1259" i="8"/>
  <c r="P1259" i="8"/>
  <c r="O1259" i="8"/>
  <c r="A1259" i="8"/>
  <c r="V1258" i="8"/>
  <c r="S1258" i="8"/>
  <c r="R1258" i="8"/>
  <c r="Q1258" i="8"/>
  <c r="J1255" i="8"/>
  <c r="J1256" i="8"/>
  <c r="J1257" i="8"/>
  <c r="J1258" i="8"/>
  <c r="P1258" i="8"/>
  <c r="O1258" i="8"/>
  <c r="N1258" i="8"/>
  <c r="M1255" i="8"/>
  <c r="M1258" i="8"/>
  <c r="L1258" i="8"/>
  <c r="A1258" i="8"/>
  <c r="V1257" i="8"/>
  <c r="S1257" i="8"/>
  <c r="R1257" i="8"/>
  <c r="Q1257" i="8"/>
  <c r="P1257" i="8"/>
  <c r="O1257" i="8"/>
  <c r="N1257" i="8"/>
  <c r="M1257" i="8"/>
  <c r="L1257" i="8"/>
  <c r="A1257" i="8"/>
  <c r="S1256" i="8"/>
  <c r="R1256" i="8"/>
  <c r="Q1256" i="8"/>
  <c r="P1256" i="8"/>
  <c r="O1256" i="8"/>
  <c r="N1256" i="8"/>
  <c r="M1256" i="8"/>
  <c r="L1256" i="8"/>
  <c r="A1256" i="8"/>
  <c r="V1255" i="8"/>
  <c r="S1255" i="8"/>
  <c r="R1255" i="8"/>
  <c r="Q1255" i="8"/>
  <c r="P1255" i="8"/>
  <c r="O1255" i="8"/>
  <c r="A1255" i="8"/>
  <c r="V1254" i="8"/>
  <c r="S1254" i="8"/>
  <c r="R1254" i="8"/>
  <c r="Q1254" i="8"/>
  <c r="J1251" i="8"/>
  <c r="J1252" i="8"/>
  <c r="J1253" i="8"/>
  <c r="J1254" i="8"/>
  <c r="P1254" i="8"/>
  <c r="O1254" i="8"/>
  <c r="N1254" i="8"/>
  <c r="M1251" i="8"/>
  <c r="M1254" i="8"/>
  <c r="L1254" i="8"/>
  <c r="A1254" i="8"/>
  <c r="S1253" i="8"/>
  <c r="R1253" i="8"/>
  <c r="Q1253" i="8"/>
  <c r="P1253" i="8"/>
  <c r="O1253" i="8"/>
  <c r="N1253" i="8"/>
  <c r="M1253" i="8"/>
  <c r="L1253" i="8"/>
  <c r="A1253" i="8"/>
  <c r="V1252" i="8"/>
  <c r="S1252" i="8"/>
  <c r="R1252" i="8"/>
  <c r="Q1252" i="8"/>
  <c r="P1252" i="8"/>
  <c r="O1252" i="8"/>
  <c r="N1252" i="8"/>
  <c r="M1252" i="8"/>
  <c r="L1252" i="8"/>
  <c r="A1252" i="8"/>
  <c r="V1251" i="8"/>
  <c r="S1251" i="8"/>
  <c r="R1251" i="8"/>
  <c r="Q1251" i="8"/>
  <c r="P1251" i="8"/>
  <c r="O1251" i="8"/>
  <c r="A1251" i="8"/>
  <c r="S1250" i="8"/>
  <c r="R1250" i="8"/>
  <c r="Q1250" i="8"/>
  <c r="J1247" i="8"/>
  <c r="J1248" i="8"/>
  <c r="J1249" i="8"/>
  <c r="J1250" i="8"/>
  <c r="P1250" i="8"/>
  <c r="O1250" i="8"/>
  <c r="N1250" i="8"/>
  <c r="M1247" i="8"/>
  <c r="M1250" i="8"/>
  <c r="L1250" i="8"/>
  <c r="A1250" i="8"/>
  <c r="V1249" i="8"/>
  <c r="S1249" i="8"/>
  <c r="R1249" i="8"/>
  <c r="Q1249" i="8"/>
  <c r="P1249" i="8"/>
  <c r="O1249" i="8"/>
  <c r="N1249" i="8"/>
  <c r="M1249" i="8"/>
  <c r="L1249" i="8"/>
  <c r="A1249" i="8"/>
  <c r="V1248" i="8"/>
  <c r="S1248" i="8"/>
  <c r="R1248" i="8"/>
  <c r="Q1248" i="8"/>
  <c r="P1248" i="8"/>
  <c r="O1248" i="8"/>
  <c r="N1248" i="8"/>
  <c r="M1248" i="8"/>
  <c r="L1248" i="8"/>
  <c r="A1248" i="8"/>
  <c r="S1247" i="8"/>
  <c r="R1247" i="8"/>
  <c r="Q1247" i="8"/>
  <c r="P1247" i="8"/>
  <c r="O1247" i="8"/>
  <c r="A1247" i="8"/>
  <c r="V1246" i="8"/>
  <c r="S1246" i="8"/>
  <c r="R1246" i="8"/>
  <c r="Q1246" i="8"/>
  <c r="J1243" i="8"/>
  <c r="J1244" i="8"/>
  <c r="J1245" i="8"/>
  <c r="J1246" i="8"/>
  <c r="P1246" i="8"/>
  <c r="O1246" i="8"/>
  <c r="N1246" i="8"/>
  <c r="M1243" i="8"/>
  <c r="M1246" i="8"/>
  <c r="L1246" i="8"/>
  <c r="A1246" i="8"/>
  <c r="V1245" i="8"/>
  <c r="S1245" i="8"/>
  <c r="R1245" i="8"/>
  <c r="Q1245" i="8"/>
  <c r="P1245" i="8"/>
  <c r="O1245" i="8"/>
  <c r="N1245" i="8"/>
  <c r="M1245" i="8"/>
  <c r="L1245" i="8"/>
  <c r="A1245" i="8"/>
  <c r="S1244" i="8"/>
  <c r="R1244" i="8"/>
  <c r="Q1244" i="8"/>
  <c r="P1244" i="8"/>
  <c r="O1244" i="8"/>
  <c r="N1244" i="8"/>
  <c r="M1244" i="8"/>
  <c r="L1244" i="8"/>
  <c r="A1244" i="8"/>
  <c r="V1243" i="8"/>
  <c r="S1243" i="8"/>
  <c r="R1243" i="8"/>
  <c r="Q1243" i="8"/>
  <c r="P1243" i="8"/>
  <c r="O1243" i="8"/>
  <c r="A1243" i="8"/>
  <c r="V1242" i="8"/>
  <c r="S1242" i="8"/>
  <c r="R1242" i="8"/>
  <c r="Q1242" i="8"/>
  <c r="J1239" i="8"/>
  <c r="J1240" i="8"/>
  <c r="J1241" i="8"/>
  <c r="J1242" i="8"/>
  <c r="P1242" i="8"/>
  <c r="O1242" i="8"/>
  <c r="N1242" i="8"/>
  <c r="M1239" i="8"/>
  <c r="M1242" i="8"/>
  <c r="L1242" i="8"/>
  <c r="A1242" i="8"/>
  <c r="S1241" i="8"/>
  <c r="R1241" i="8"/>
  <c r="Q1241" i="8"/>
  <c r="P1241" i="8"/>
  <c r="O1241" i="8"/>
  <c r="N1241" i="8"/>
  <c r="M1241" i="8"/>
  <c r="L1241" i="8"/>
  <c r="A1241" i="8"/>
  <c r="V1240" i="8"/>
  <c r="S1240" i="8"/>
  <c r="R1240" i="8"/>
  <c r="Q1240" i="8"/>
  <c r="P1240" i="8"/>
  <c r="O1240" i="8"/>
  <c r="N1240" i="8"/>
  <c r="M1240" i="8"/>
  <c r="L1240" i="8"/>
  <c r="A1240" i="8"/>
  <c r="V1239" i="8"/>
  <c r="S1239" i="8"/>
  <c r="R1239" i="8"/>
  <c r="Q1239" i="8"/>
  <c r="P1239" i="8"/>
  <c r="O1239" i="8"/>
  <c r="A1239" i="8"/>
  <c r="S1238" i="8"/>
  <c r="R1238" i="8"/>
  <c r="Q1238" i="8"/>
  <c r="J1235" i="8"/>
  <c r="J1236" i="8"/>
  <c r="J1237" i="8"/>
  <c r="J1238" i="8"/>
  <c r="P1238" i="8"/>
  <c r="O1238" i="8"/>
  <c r="N1238" i="8"/>
  <c r="M1235" i="8"/>
  <c r="M1238" i="8"/>
  <c r="L1238" i="8"/>
  <c r="A1238" i="8"/>
  <c r="V1237" i="8"/>
  <c r="S1237" i="8"/>
  <c r="R1237" i="8"/>
  <c r="Q1237" i="8"/>
  <c r="P1237" i="8"/>
  <c r="O1237" i="8"/>
  <c r="N1237" i="8"/>
  <c r="M1237" i="8"/>
  <c r="L1237" i="8"/>
  <c r="A1237" i="8"/>
  <c r="V1236" i="8"/>
  <c r="S1236" i="8"/>
  <c r="R1236" i="8"/>
  <c r="Q1236" i="8"/>
  <c r="P1236" i="8"/>
  <c r="O1236" i="8"/>
  <c r="N1236" i="8"/>
  <c r="M1236" i="8"/>
  <c r="L1236" i="8"/>
  <c r="A1236" i="8"/>
  <c r="S1235" i="8"/>
  <c r="R1235" i="8"/>
  <c r="Q1235" i="8"/>
  <c r="P1235" i="8"/>
  <c r="O1235" i="8"/>
  <c r="A1235" i="8"/>
  <c r="V1207" i="8"/>
  <c r="V1210" i="8"/>
  <c r="V1213" i="8"/>
  <c r="V1216" i="8"/>
  <c r="V1219" i="8"/>
  <c r="V1222" i="8"/>
  <c r="V1225" i="8"/>
  <c r="V1228" i="8"/>
  <c r="V1231" i="8"/>
  <c r="V1234" i="8"/>
  <c r="K46" i="7"/>
  <c r="S1234" i="8"/>
  <c r="R1234" i="8"/>
  <c r="Q1234" i="8"/>
  <c r="J1231" i="8"/>
  <c r="J1232" i="8"/>
  <c r="J1233" i="8"/>
  <c r="J1234" i="8"/>
  <c r="P1234" i="8"/>
  <c r="O1234" i="8"/>
  <c r="N1234" i="8"/>
  <c r="M1231" i="8"/>
  <c r="M1234" i="8"/>
  <c r="L1234" i="8"/>
  <c r="A1234" i="8"/>
  <c r="V1233" i="8"/>
  <c r="S1233" i="8"/>
  <c r="R1233" i="8"/>
  <c r="Q1233" i="8"/>
  <c r="P1233" i="8"/>
  <c r="O1233" i="8"/>
  <c r="N1233" i="8"/>
  <c r="M1233" i="8"/>
  <c r="L1233" i="8"/>
  <c r="A1233" i="8"/>
  <c r="V1232" i="8"/>
  <c r="S1232" i="8"/>
  <c r="R1232" i="8"/>
  <c r="Q1232" i="8"/>
  <c r="P1232" i="8"/>
  <c r="O1232" i="8"/>
  <c r="N1232" i="8"/>
  <c r="M1232" i="8"/>
  <c r="L1232" i="8"/>
  <c r="A1232" i="8"/>
  <c r="S1231" i="8"/>
  <c r="R1231" i="8"/>
  <c r="Q1231" i="8"/>
  <c r="P1231" i="8"/>
  <c r="O1231" i="8"/>
  <c r="A1231" i="8"/>
  <c r="V1230" i="8"/>
  <c r="S1230" i="8"/>
  <c r="R1230" i="8"/>
  <c r="Q1230" i="8"/>
  <c r="J1227" i="8"/>
  <c r="J1228" i="8"/>
  <c r="J1229" i="8"/>
  <c r="J1230" i="8"/>
  <c r="P1230" i="8"/>
  <c r="O1230" i="8"/>
  <c r="N1230" i="8"/>
  <c r="M1227" i="8"/>
  <c r="M1230" i="8"/>
  <c r="L1230" i="8"/>
  <c r="A1230" i="8"/>
  <c r="V1229" i="8"/>
  <c r="S1229" i="8"/>
  <c r="R1229" i="8"/>
  <c r="Q1229" i="8"/>
  <c r="P1229" i="8"/>
  <c r="O1229" i="8"/>
  <c r="N1229" i="8"/>
  <c r="M1229" i="8"/>
  <c r="L1229" i="8"/>
  <c r="A1229" i="8"/>
  <c r="S1228" i="8"/>
  <c r="R1228" i="8"/>
  <c r="Q1228" i="8"/>
  <c r="P1228" i="8"/>
  <c r="O1228" i="8"/>
  <c r="N1228" i="8"/>
  <c r="M1228" i="8"/>
  <c r="L1228" i="8"/>
  <c r="A1228" i="8"/>
  <c r="V1227" i="8"/>
  <c r="S1227" i="8"/>
  <c r="R1227" i="8"/>
  <c r="Q1227" i="8"/>
  <c r="P1227" i="8"/>
  <c r="O1227" i="8"/>
  <c r="A1227" i="8"/>
  <c r="V1226" i="8"/>
  <c r="S1226" i="8"/>
  <c r="R1226" i="8"/>
  <c r="Q1226" i="8"/>
  <c r="J1223" i="8"/>
  <c r="J1224" i="8"/>
  <c r="J1225" i="8"/>
  <c r="J1226" i="8"/>
  <c r="P1226" i="8"/>
  <c r="O1226" i="8"/>
  <c r="N1226" i="8"/>
  <c r="M1223" i="8"/>
  <c r="M1226" i="8"/>
  <c r="L1226" i="8"/>
  <c r="A1226" i="8"/>
  <c r="S1225" i="8"/>
  <c r="R1225" i="8"/>
  <c r="Q1225" i="8"/>
  <c r="P1225" i="8"/>
  <c r="O1225" i="8"/>
  <c r="N1225" i="8"/>
  <c r="M1225" i="8"/>
  <c r="L1225" i="8"/>
  <c r="A1225" i="8"/>
  <c r="V1224" i="8"/>
  <c r="S1224" i="8"/>
  <c r="R1224" i="8"/>
  <c r="Q1224" i="8"/>
  <c r="P1224" i="8"/>
  <c r="O1224" i="8"/>
  <c r="N1224" i="8"/>
  <c r="M1224" i="8"/>
  <c r="L1224" i="8"/>
  <c r="A1224" i="8"/>
  <c r="V1223" i="8"/>
  <c r="S1223" i="8"/>
  <c r="R1223" i="8"/>
  <c r="Q1223" i="8"/>
  <c r="P1223" i="8"/>
  <c r="O1223" i="8"/>
  <c r="A1223" i="8"/>
  <c r="S1222" i="8"/>
  <c r="R1222" i="8"/>
  <c r="Q1222" i="8"/>
  <c r="J1219" i="8"/>
  <c r="J1220" i="8"/>
  <c r="J1221" i="8"/>
  <c r="J1222" i="8"/>
  <c r="P1222" i="8"/>
  <c r="O1222" i="8"/>
  <c r="N1222" i="8"/>
  <c r="M1219" i="8"/>
  <c r="M1222" i="8"/>
  <c r="L1222" i="8"/>
  <c r="A1222" i="8"/>
  <c r="V1221" i="8"/>
  <c r="S1221" i="8"/>
  <c r="R1221" i="8"/>
  <c r="Q1221" i="8"/>
  <c r="P1221" i="8"/>
  <c r="O1221" i="8"/>
  <c r="N1221" i="8"/>
  <c r="M1221" i="8"/>
  <c r="L1221" i="8"/>
  <c r="A1221" i="8"/>
  <c r="V1220" i="8"/>
  <c r="S1220" i="8"/>
  <c r="R1220" i="8"/>
  <c r="Q1220" i="8"/>
  <c r="P1220" i="8"/>
  <c r="O1220" i="8"/>
  <c r="N1220" i="8"/>
  <c r="M1220" i="8"/>
  <c r="L1220" i="8"/>
  <c r="A1220" i="8"/>
  <c r="S1219" i="8"/>
  <c r="R1219" i="8"/>
  <c r="Q1219" i="8"/>
  <c r="P1219" i="8"/>
  <c r="O1219" i="8"/>
  <c r="A1219" i="8"/>
  <c r="V1218" i="8"/>
  <c r="S1218" i="8"/>
  <c r="R1218" i="8"/>
  <c r="Q1218" i="8"/>
  <c r="J1215" i="8"/>
  <c r="J1216" i="8"/>
  <c r="J1217" i="8"/>
  <c r="J1218" i="8"/>
  <c r="P1218" i="8"/>
  <c r="O1218" i="8"/>
  <c r="N1218" i="8"/>
  <c r="M1215" i="8"/>
  <c r="M1218" i="8"/>
  <c r="L1218" i="8"/>
  <c r="A1218" i="8"/>
  <c r="V1217" i="8"/>
  <c r="S1217" i="8"/>
  <c r="R1217" i="8"/>
  <c r="Q1217" i="8"/>
  <c r="P1217" i="8"/>
  <c r="O1217" i="8"/>
  <c r="N1217" i="8"/>
  <c r="M1217" i="8"/>
  <c r="L1217" i="8"/>
  <c r="A1217" i="8"/>
  <c r="S1216" i="8"/>
  <c r="R1216" i="8"/>
  <c r="Q1216" i="8"/>
  <c r="P1216" i="8"/>
  <c r="O1216" i="8"/>
  <c r="N1216" i="8"/>
  <c r="M1216" i="8"/>
  <c r="L1216" i="8"/>
  <c r="A1216" i="8"/>
  <c r="V1215" i="8"/>
  <c r="S1215" i="8"/>
  <c r="R1215" i="8"/>
  <c r="Q1215" i="8"/>
  <c r="P1215" i="8"/>
  <c r="O1215" i="8"/>
  <c r="A1215" i="8"/>
  <c r="V1214" i="8"/>
  <c r="S1214" i="8"/>
  <c r="R1214" i="8"/>
  <c r="Q1214" i="8"/>
  <c r="J1211" i="8"/>
  <c r="J1212" i="8"/>
  <c r="J1213" i="8"/>
  <c r="J1214" i="8"/>
  <c r="P1214" i="8"/>
  <c r="O1214" i="8"/>
  <c r="N1214" i="8"/>
  <c r="M1211" i="8"/>
  <c r="M1214" i="8"/>
  <c r="L1214" i="8"/>
  <c r="A1214" i="8"/>
  <c r="S1213" i="8"/>
  <c r="R1213" i="8"/>
  <c r="Q1213" i="8"/>
  <c r="P1213" i="8"/>
  <c r="O1213" i="8"/>
  <c r="N1213" i="8"/>
  <c r="M1213" i="8"/>
  <c r="L1213" i="8"/>
  <c r="A1213" i="8"/>
  <c r="V1212" i="8"/>
  <c r="S1212" i="8"/>
  <c r="R1212" i="8"/>
  <c r="Q1212" i="8"/>
  <c r="P1212" i="8"/>
  <c r="O1212" i="8"/>
  <c r="N1212" i="8"/>
  <c r="M1212" i="8"/>
  <c r="L1212" i="8"/>
  <c r="A1212" i="8"/>
  <c r="V1211" i="8"/>
  <c r="S1211" i="8"/>
  <c r="R1211" i="8"/>
  <c r="Q1211" i="8"/>
  <c r="P1211" i="8"/>
  <c r="O1211" i="8"/>
  <c r="A1211" i="8"/>
  <c r="S1210" i="8"/>
  <c r="R1210" i="8"/>
  <c r="Q1210" i="8"/>
  <c r="J1207" i="8"/>
  <c r="J1208" i="8"/>
  <c r="J1209" i="8"/>
  <c r="J1210" i="8"/>
  <c r="P1210" i="8"/>
  <c r="O1210" i="8"/>
  <c r="N1210" i="8"/>
  <c r="M1207" i="8"/>
  <c r="M1210" i="8"/>
  <c r="L1210" i="8"/>
  <c r="A1210" i="8"/>
  <c r="V1209" i="8"/>
  <c r="S1209" i="8"/>
  <c r="R1209" i="8"/>
  <c r="Q1209" i="8"/>
  <c r="P1209" i="8"/>
  <c r="O1209" i="8"/>
  <c r="N1209" i="8"/>
  <c r="M1209" i="8"/>
  <c r="L1209" i="8"/>
  <c r="A1209" i="8"/>
  <c r="V1208" i="8"/>
  <c r="S1208" i="8"/>
  <c r="R1208" i="8"/>
  <c r="Q1208" i="8"/>
  <c r="P1208" i="8"/>
  <c r="O1208" i="8"/>
  <c r="N1208" i="8"/>
  <c r="M1208" i="8"/>
  <c r="L1208" i="8"/>
  <c r="A1208" i="8"/>
  <c r="S1207" i="8"/>
  <c r="R1207" i="8"/>
  <c r="Q1207" i="8"/>
  <c r="P1207" i="8"/>
  <c r="O1207" i="8"/>
  <c r="A1207" i="8"/>
  <c r="V1179" i="8"/>
  <c r="V1182" i="8"/>
  <c r="V1185" i="8"/>
  <c r="V1188" i="8"/>
  <c r="V1191" i="8"/>
  <c r="V1194" i="8"/>
  <c r="V1197" i="8"/>
  <c r="V1200" i="8"/>
  <c r="V1203" i="8"/>
  <c r="V1206" i="8"/>
  <c r="K45" i="7"/>
  <c r="S1206" i="8"/>
  <c r="R1206" i="8"/>
  <c r="Q1206" i="8"/>
  <c r="J1203" i="8"/>
  <c r="J1204" i="8"/>
  <c r="J1205" i="8"/>
  <c r="J1206" i="8"/>
  <c r="P1206" i="8"/>
  <c r="O1206" i="8"/>
  <c r="N1206" i="8"/>
  <c r="M1203" i="8"/>
  <c r="M1206" i="8"/>
  <c r="L1206" i="8"/>
  <c r="A1206" i="8"/>
  <c r="V1205" i="8"/>
  <c r="S1205" i="8"/>
  <c r="R1205" i="8"/>
  <c r="Q1205" i="8"/>
  <c r="P1205" i="8"/>
  <c r="O1205" i="8"/>
  <c r="N1205" i="8"/>
  <c r="M1205" i="8"/>
  <c r="L1205" i="8"/>
  <c r="A1205" i="8"/>
  <c r="V1204" i="8"/>
  <c r="S1204" i="8"/>
  <c r="R1204" i="8"/>
  <c r="Q1204" i="8"/>
  <c r="P1204" i="8"/>
  <c r="O1204" i="8"/>
  <c r="N1204" i="8"/>
  <c r="M1204" i="8"/>
  <c r="L1204" i="8"/>
  <c r="A1204" i="8"/>
  <c r="S1203" i="8"/>
  <c r="R1203" i="8"/>
  <c r="Q1203" i="8"/>
  <c r="P1203" i="8"/>
  <c r="O1203" i="8"/>
  <c r="A1203" i="8"/>
  <c r="V1202" i="8"/>
  <c r="S1202" i="8"/>
  <c r="R1202" i="8"/>
  <c r="Q1202" i="8"/>
  <c r="J1199" i="8"/>
  <c r="J1200" i="8"/>
  <c r="J1201" i="8"/>
  <c r="J1202" i="8"/>
  <c r="P1202" i="8"/>
  <c r="O1202" i="8"/>
  <c r="N1202" i="8"/>
  <c r="M1199" i="8"/>
  <c r="M1202" i="8"/>
  <c r="L1202" i="8"/>
  <c r="A1202" i="8"/>
  <c r="V1201" i="8"/>
  <c r="S1201" i="8"/>
  <c r="R1201" i="8"/>
  <c r="Q1201" i="8"/>
  <c r="P1201" i="8"/>
  <c r="O1201" i="8"/>
  <c r="N1201" i="8"/>
  <c r="M1201" i="8"/>
  <c r="L1201" i="8"/>
  <c r="A1201" i="8"/>
  <c r="S1200" i="8"/>
  <c r="R1200" i="8"/>
  <c r="Q1200" i="8"/>
  <c r="P1200" i="8"/>
  <c r="O1200" i="8"/>
  <c r="N1200" i="8"/>
  <c r="M1200" i="8"/>
  <c r="L1200" i="8"/>
  <c r="A1200" i="8"/>
  <c r="V1199" i="8"/>
  <c r="S1199" i="8"/>
  <c r="R1199" i="8"/>
  <c r="Q1199" i="8"/>
  <c r="P1199" i="8"/>
  <c r="O1199" i="8"/>
  <c r="A1199" i="8"/>
  <c r="V1198" i="8"/>
  <c r="S1198" i="8"/>
  <c r="R1198" i="8"/>
  <c r="Q1198" i="8"/>
  <c r="J1195" i="8"/>
  <c r="J1196" i="8"/>
  <c r="J1197" i="8"/>
  <c r="J1198" i="8"/>
  <c r="P1198" i="8"/>
  <c r="O1198" i="8"/>
  <c r="N1198" i="8"/>
  <c r="M1195" i="8"/>
  <c r="M1198" i="8"/>
  <c r="L1198" i="8"/>
  <c r="A1198" i="8"/>
  <c r="S1197" i="8"/>
  <c r="R1197" i="8"/>
  <c r="Q1197" i="8"/>
  <c r="P1197" i="8"/>
  <c r="O1197" i="8"/>
  <c r="N1197" i="8"/>
  <c r="M1197" i="8"/>
  <c r="L1197" i="8"/>
  <c r="A1197" i="8"/>
  <c r="V1196" i="8"/>
  <c r="S1196" i="8"/>
  <c r="R1196" i="8"/>
  <c r="Q1196" i="8"/>
  <c r="P1196" i="8"/>
  <c r="O1196" i="8"/>
  <c r="N1196" i="8"/>
  <c r="M1196" i="8"/>
  <c r="L1196" i="8"/>
  <c r="A1196" i="8"/>
  <c r="V1195" i="8"/>
  <c r="S1195" i="8"/>
  <c r="R1195" i="8"/>
  <c r="Q1195" i="8"/>
  <c r="P1195" i="8"/>
  <c r="O1195" i="8"/>
  <c r="A1195" i="8"/>
  <c r="S1194" i="8"/>
  <c r="R1194" i="8"/>
  <c r="Q1194" i="8"/>
  <c r="J1191" i="8"/>
  <c r="J1192" i="8"/>
  <c r="J1193" i="8"/>
  <c r="J1194" i="8"/>
  <c r="P1194" i="8"/>
  <c r="O1194" i="8"/>
  <c r="N1194" i="8"/>
  <c r="M1191" i="8"/>
  <c r="M1194" i="8"/>
  <c r="L1194" i="8"/>
  <c r="A1194" i="8"/>
  <c r="V1193" i="8"/>
  <c r="S1193" i="8"/>
  <c r="R1193" i="8"/>
  <c r="Q1193" i="8"/>
  <c r="P1193" i="8"/>
  <c r="O1193" i="8"/>
  <c r="N1193" i="8"/>
  <c r="M1193" i="8"/>
  <c r="L1193" i="8"/>
  <c r="A1193" i="8"/>
  <c r="V1192" i="8"/>
  <c r="S1192" i="8"/>
  <c r="R1192" i="8"/>
  <c r="Q1192" i="8"/>
  <c r="P1192" i="8"/>
  <c r="O1192" i="8"/>
  <c r="N1192" i="8"/>
  <c r="M1192" i="8"/>
  <c r="L1192" i="8"/>
  <c r="A1192" i="8"/>
  <c r="S1191" i="8"/>
  <c r="R1191" i="8"/>
  <c r="Q1191" i="8"/>
  <c r="P1191" i="8"/>
  <c r="O1191" i="8"/>
  <c r="A1191" i="8"/>
  <c r="V1190" i="8"/>
  <c r="S1190" i="8"/>
  <c r="R1190" i="8"/>
  <c r="Q1190" i="8"/>
  <c r="J1187" i="8"/>
  <c r="J1188" i="8"/>
  <c r="J1189" i="8"/>
  <c r="J1190" i="8"/>
  <c r="P1190" i="8"/>
  <c r="O1190" i="8"/>
  <c r="N1190" i="8"/>
  <c r="M1187" i="8"/>
  <c r="M1190" i="8"/>
  <c r="L1190" i="8"/>
  <c r="A1190" i="8"/>
  <c r="V1189" i="8"/>
  <c r="S1189" i="8"/>
  <c r="R1189" i="8"/>
  <c r="Q1189" i="8"/>
  <c r="P1189" i="8"/>
  <c r="O1189" i="8"/>
  <c r="N1189" i="8"/>
  <c r="M1189" i="8"/>
  <c r="L1189" i="8"/>
  <c r="A1189" i="8"/>
  <c r="S1188" i="8"/>
  <c r="R1188" i="8"/>
  <c r="Q1188" i="8"/>
  <c r="P1188" i="8"/>
  <c r="O1188" i="8"/>
  <c r="N1188" i="8"/>
  <c r="M1188" i="8"/>
  <c r="L1188" i="8"/>
  <c r="A1188" i="8"/>
  <c r="V1187" i="8"/>
  <c r="S1187" i="8"/>
  <c r="R1187" i="8"/>
  <c r="Q1187" i="8"/>
  <c r="P1187" i="8"/>
  <c r="O1187" i="8"/>
  <c r="A1187" i="8"/>
  <c r="V1186" i="8"/>
  <c r="S1186" i="8"/>
  <c r="R1186" i="8"/>
  <c r="Q1186" i="8"/>
  <c r="J1183" i="8"/>
  <c r="J1184" i="8"/>
  <c r="J1185" i="8"/>
  <c r="J1186" i="8"/>
  <c r="P1186" i="8"/>
  <c r="O1186" i="8"/>
  <c r="N1186" i="8"/>
  <c r="M1183" i="8"/>
  <c r="M1186" i="8"/>
  <c r="L1186" i="8"/>
  <c r="A1186" i="8"/>
  <c r="S1185" i="8"/>
  <c r="R1185" i="8"/>
  <c r="Q1185" i="8"/>
  <c r="P1185" i="8"/>
  <c r="O1185" i="8"/>
  <c r="N1185" i="8"/>
  <c r="M1185" i="8"/>
  <c r="L1185" i="8"/>
  <c r="A1185" i="8"/>
  <c r="V1184" i="8"/>
  <c r="S1184" i="8"/>
  <c r="R1184" i="8"/>
  <c r="Q1184" i="8"/>
  <c r="P1184" i="8"/>
  <c r="O1184" i="8"/>
  <c r="N1184" i="8"/>
  <c r="M1184" i="8"/>
  <c r="L1184" i="8"/>
  <c r="A1184" i="8"/>
  <c r="V1183" i="8"/>
  <c r="S1183" i="8"/>
  <c r="R1183" i="8"/>
  <c r="Q1183" i="8"/>
  <c r="P1183" i="8"/>
  <c r="O1183" i="8"/>
  <c r="A1183" i="8"/>
  <c r="S1182" i="8"/>
  <c r="R1182" i="8"/>
  <c r="Q1182" i="8"/>
  <c r="J1179" i="8"/>
  <c r="J1180" i="8"/>
  <c r="J1181" i="8"/>
  <c r="J1182" i="8"/>
  <c r="P1182" i="8"/>
  <c r="O1182" i="8"/>
  <c r="N1182" i="8"/>
  <c r="M1179" i="8"/>
  <c r="M1182" i="8"/>
  <c r="L1182" i="8"/>
  <c r="A1182" i="8"/>
  <c r="V1181" i="8"/>
  <c r="S1181" i="8"/>
  <c r="R1181" i="8"/>
  <c r="Q1181" i="8"/>
  <c r="P1181" i="8"/>
  <c r="O1181" i="8"/>
  <c r="N1181" i="8"/>
  <c r="M1181" i="8"/>
  <c r="L1181" i="8"/>
  <c r="A1181" i="8"/>
  <c r="V1180" i="8"/>
  <c r="S1180" i="8"/>
  <c r="R1180" i="8"/>
  <c r="Q1180" i="8"/>
  <c r="P1180" i="8"/>
  <c r="O1180" i="8"/>
  <c r="N1180" i="8"/>
  <c r="M1180" i="8"/>
  <c r="L1180" i="8"/>
  <c r="A1180" i="8"/>
  <c r="S1179" i="8"/>
  <c r="R1179" i="8"/>
  <c r="Q1179" i="8"/>
  <c r="P1179" i="8"/>
  <c r="O1179" i="8"/>
  <c r="A1179" i="8"/>
  <c r="V1151" i="8"/>
  <c r="V1154" i="8"/>
  <c r="V1157" i="8"/>
  <c r="V1160" i="8"/>
  <c r="V1163" i="8"/>
  <c r="V1166" i="8"/>
  <c r="V1169" i="8"/>
  <c r="V1172" i="8"/>
  <c r="V1175" i="8"/>
  <c r="V1178" i="8"/>
  <c r="K44" i="7"/>
  <c r="S1178" i="8"/>
  <c r="R1178" i="8"/>
  <c r="Q1178" i="8"/>
  <c r="J1175" i="8"/>
  <c r="J1176" i="8"/>
  <c r="J1177" i="8"/>
  <c r="J1178" i="8"/>
  <c r="P1178" i="8"/>
  <c r="O1178" i="8"/>
  <c r="N1178" i="8"/>
  <c r="M1175" i="8"/>
  <c r="M1178" i="8"/>
  <c r="L1178" i="8"/>
  <c r="A1178" i="8"/>
  <c r="V1177" i="8"/>
  <c r="S1177" i="8"/>
  <c r="R1177" i="8"/>
  <c r="Q1177" i="8"/>
  <c r="P1177" i="8"/>
  <c r="O1177" i="8"/>
  <c r="N1177" i="8"/>
  <c r="M1177" i="8"/>
  <c r="L1177" i="8"/>
  <c r="A1177" i="8"/>
  <c r="V1176" i="8"/>
  <c r="S1176" i="8"/>
  <c r="R1176" i="8"/>
  <c r="Q1176" i="8"/>
  <c r="P1176" i="8"/>
  <c r="O1176" i="8"/>
  <c r="N1176" i="8"/>
  <c r="M1176" i="8"/>
  <c r="L1176" i="8"/>
  <c r="A1176" i="8"/>
  <c r="S1175" i="8"/>
  <c r="R1175" i="8"/>
  <c r="Q1175" i="8"/>
  <c r="P1175" i="8"/>
  <c r="O1175" i="8"/>
  <c r="A1175" i="8"/>
  <c r="V1174" i="8"/>
  <c r="S1174" i="8"/>
  <c r="R1174" i="8"/>
  <c r="Q1174" i="8"/>
  <c r="J1171" i="8"/>
  <c r="J1172" i="8"/>
  <c r="J1173" i="8"/>
  <c r="J1174" i="8"/>
  <c r="P1174" i="8"/>
  <c r="O1174" i="8"/>
  <c r="N1174" i="8"/>
  <c r="M1171" i="8"/>
  <c r="M1174" i="8"/>
  <c r="L1174" i="8"/>
  <c r="A1174" i="8"/>
  <c r="V1173" i="8"/>
  <c r="S1173" i="8"/>
  <c r="R1173" i="8"/>
  <c r="Q1173" i="8"/>
  <c r="P1173" i="8"/>
  <c r="O1173" i="8"/>
  <c r="N1173" i="8"/>
  <c r="M1173" i="8"/>
  <c r="L1173" i="8"/>
  <c r="A1173" i="8"/>
  <c r="S1172" i="8"/>
  <c r="R1172" i="8"/>
  <c r="Q1172" i="8"/>
  <c r="P1172" i="8"/>
  <c r="O1172" i="8"/>
  <c r="N1172" i="8"/>
  <c r="M1172" i="8"/>
  <c r="L1172" i="8"/>
  <c r="A1172" i="8"/>
  <c r="V1171" i="8"/>
  <c r="S1171" i="8"/>
  <c r="R1171" i="8"/>
  <c r="Q1171" i="8"/>
  <c r="P1171" i="8"/>
  <c r="O1171" i="8"/>
  <c r="A1171" i="8"/>
  <c r="V1170" i="8"/>
  <c r="S1170" i="8"/>
  <c r="R1170" i="8"/>
  <c r="Q1170" i="8"/>
  <c r="J1167" i="8"/>
  <c r="J1168" i="8"/>
  <c r="J1169" i="8"/>
  <c r="J1170" i="8"/>
  <c r="P1170" i="8"/>
  <c r="O1170" i="8"/>
  <c r="N1170" i="8"/>
  <c r="M1167" i="8"/>
  <c r="M1170" i="8"/>
  <c r="L1170" i="8"/>
  <c r="A1170" i="8"/>
  <c r="S1169" i="8"/>
  <c r="R1169" i="8"/>
  <c r="Q1169" i="8"/>
  <c r="P1169" i="8"/>
  <c r="O1169" i="8"/>
  <c r="N1169" i="8"/>
  <c r="M1169" i="8"/>
  <c r="L1169" i="8"/>
  <c r="A1169" i="8"/>
  <c r="V1168" i="8"/>
  <c r="S1168" i="8"/>
  <c r="R1168" i="8"/>
  <c r="Q1168" i="8"/>
  <c r="P1168" i="8"/>
  <c r="O1168" i="8"/>
  <c r="N1168" i="8"/>
  <c r="M1168" i="8"/>
  <c r="L1168" i="8"/>
  <c r="A1168" i="8"/>
  <c r="V1167" i="8"/>
  <c r="S1167" i="8"/>
  <c r="R1167" i="8"/>
  <c r="Q1167" i="8"/>
  <c r="P1167" i="8"/>
  <c r="O1167" i="8"/>
  <c r="A1167" i="8"/>
  <c r="S1166" i="8"/>
  <c r="R1166" i="8"/>
  <c r="Q1166" i="8"/>
  <c r="J1163" i="8"/>
  <c r="J1164" i="8"/>
  <c r="J1165" i="8"/>
  <c r="J1166" i="8"/>
  <c r="P1166" i="8"/>
  <c r="O1166" i="8"/>
  <c r="N1166" i="8"/>
  <c r="M1163" i="8"/>
  <c r="M1166" i="8"/>
  <c r="L1166" i="8"/>
  <c r="A1166" i="8"/>
  <c r="V1165" i="8"/>
  <c r="S1165" i="8"/>
  <c r="R1165" i="8"/>
  <c r="Q1165" i="8"/>
  <c r="P1165" i="8"/>
  <c r="O1165" i="8"/>
  <c r="N1165" i="8"/>
  <c r="M1165" i="8"/>
  <c r="L1165" i="8"/>
  <c r="A1165" i="8"/>
  <c r="V1164" i="8"/>
  <c r="S1164" i="8"/>
  <c r="R1164" i="8"/>
  <c r="Q1164" i="8"/>
  <c r="P1164" i="8"/>
  <c r="O1164" i="8"/>
  <c r="N1164" i="8"/>
  <c r="M1164" i="8"/>
  <c r="L1164" i="8"/>
  <c r="A1164" i="8"/>
  <c r="S1163" i="8"/>
  <c r="R1163" i="8"/>
  <c r="Q1163" i="8"/>
  <c r="P1163" i="8"/>
  <c r="O1163" i="8"/>
  <c r="A1163" i="8"/>
  <c r="V1162" i="8"/>
  <c r="S1162" i="8"/>
  <c r="R1162" i="8"/>
  <c r="Q1162" i="8"/>
  <c r="J1159" i="8"/>
  <c r="J1160" i="8"/>
  <c r="J1161" i="8"/>
  <c r="J1162" i="8"/>
  <c r="P1162" i="8"/>
  <c r="O1162" i="8"/>
  <c r="N1162" i="8"/>
  <c r="M1159" i="8"/>
  <c r="M1162" i="8"/>
  <c r="L1162" i="8"/>
  <c r="A1162" i="8"/>
  <c r="V1161" i="8"/>
  <c r="S1161" i="8"/>
  <c r="R1161" i="8"/>
  <c r="Q1161" i="8"/>
  <c r="P1161" i="8"/>
  <c r="O1161" i="8"/>
  <c r="N1161" i="8"/>
  <c r="M1161" i="8"/>
  <c r="L1161" i="8"/>
  <c r="A1161" i="8"/>
  <c r="S1160" i="8"/>
  <c r="R1160" i="8"/>
  <c r="Q1160" i="8"/>
  <c r="P1160" i="8"/>
  <c r="O1160" i="8"/>
  <c r="N1160" i="8"/>
  <c r="M1160" i="8"/>
  <c r="L1160" i="8"/>
  <c r="A1160" i="8"/>
  <c r="V1159" i="8"/>
  <c r="S1159" i="8"/>
  <c r="R1159" i="8"/>
  <c r="Q1159" i="8"/>
  <c r="P1159" i="8"/>
  <c r="O1159" i="8"/>
  <c r="A1159" i="8"/>
  <c r="V1158" i="8"/>
  <c r="S1158" i="8"/>
  <c r="R1158" i="8"/>
  <c r="Q1158" i="8"/>
  <c r="J1155" i="8"/>
  <c r="J1156" i="8"/>
  <c r="J1157" i="8"/>
  <c r="J1158" i="8"/>
  <c r="P1158" i="8"/>
  <c r="O1158" i="8"/>
  <c r="N1158" i="8"/>
  <c r="M1155" i="8"/>
  <c r="M1158" i="8"/>
  <c r="L1158" i="8"/>
  <c r="A1158" i="8"/>
  <c r="S1157" i="8"/>
  <c r="R1157" i="8"/>
  <c r="Q1157" i="8"/>
  <c r="P1157" i="8"/>
  <c r="O1157" i="8"/>
  <c r="N1157" i="8"/>
  <c r="M1157" i="8"/>
  <c r="L1157" i="8"/>
  <c r="A1157" i="8"/>
  <c r="V1156" i="8"/>
  <c r="S1156" i="8"/>
  <c r="R1156" i="8"/>
  <c r="Q1156" i="8"/>
  <c r="P1156" i="8"/>
  <c r="O1156" i="8"/>
  <c r="N1156" i="8"/>
  <c r="M1156" i="8"/>
  <c r="L1156" i="8"/>
  <c r="A1156" i="8"/>
  <c r="V1155" i="8"/>
  <c r="S1155" i="8"/>
  <c r="R1155" i="8"/>
  <c r="Q1155" i="8"/>
  <c r="P1155" i="8"/>
  <c r="O1155" i="8"/>
  <c r="A1155" i="8"/>
  <c r="S1154" i="8"/>
  <c r="R1154" i="8"/>
  <c r="Q1154" i="8"/>
  <c r="J1151" i="8"/>
  <c r="J1152" i="8"/>
  <c r="J1153" i="8"/>
  <c r="J1154" i="8"/>
  <c r="P1154" i="8"/>
  <c r="O1154" i="8"/>
  <c r="N1154" i="8"/>
  <c r="M1151" i="8"/>
  <c r="M1154" i="8"/>
  <c r="L1154" i="8"/>
  <c r="A1154" i="8"/>
  <c r="V1153" i="8"/>
  <c r="S1153" i="8"/>
  <c r="R1153" i="8"/>
  <c r="Q1153" i="8"/>
  <c r="P1153" i="8"/>
  <c r="O1153" i="8"/>
  <c r="N1153" i="8"/>
  <c r="M1153" i="8"/>
  <c r="L1153" i="8"/>
  <c r="A1153" i="8"/>
  <c r="V1152" i="8"/>
  <c r="S1152" i="8"/>
  <c r="R1152" i="8"/>
  <c r="Q1152" i="8"/>
  <c r="P1152" i="8"/>
  <c r="O1152" i="8"/>
  <c r="N1152" i="8"/>
  <c r="M1152" i="8"/>
  <c r="L1152" i="8"/>
  <c r="A1152" i="8"/>
  <c r="S1151" i="8"/>
  <c r="R1151" i="8"/>
  <c r="Q1151" i="8"/>
  <c r="P1151" i="8"/>
  <c r="O1151" i="8"/>
  <c r="A1151" i="8"/>
  <c r="V1123" i="8"/>
  <c r="V1126" i="8"/>
  <c r="V1129" i="8"/>
  <c r="V1132" i="8"/>
  <c r="V1135" i="8"/>
  <c r="V1138" i="8"/>
  <c r="V1141" i="8"/>
  <c r="V1144" i="8"/>
  <c r="V1147" i="8"/>
  <c r="V1150" i="8"/>
  <c r="K43" i="7"/>
  <c r="S1150" i="8"/>
  <c r="R1150" i="8"/>
  <c r="Q1150" i="8"/>
  <c r="J1147" i="8"/>
  <c r="J1148" i="8"/>
  <c r="J1149" i="8"/>
  <c r="J1150" i="8"/>
  <c r="P1150" i="8"/>
  <c r="O1150" i="8"/>
  <c r="N1150" i="8"/>
  <c r="M1147" i="8"/>
  <c r="M1150" i="8"/>
  <c r="L1150" i="8"/>
  <c r="A1150" i="8"/>
  <c r="V1149" i="8"/>
  <c r="S1149" i="8"/>
  <c r="R1149" i="8"/>
  <c r="Q1149" i="8"/>
  <c r="P1149" i="8"/>
  <c r="O1149" i="8"/>
  <c r="N1149" i="8"/>
  <c r="M1149" i="8"/>
  <c r="L1149" i="8"/>
  <c r="A1149" i="8"/>
  <c r="V1148" i="8"/>
  <c r="S1148" i="8"/>
  <c r="R1148" i="8"/>
  <c r="Q1148" i="8"/>
  <c r="P1148" i="8"/>
  <c r="O1148" i="8"/>
  <c r="N1148" i="8"/>
  <c r="M1148" i="8"/>
  <c r="L1148" i="8"/>
  <c r="A1148" i="8"/>
  <c r="S1147" i="8"/>
  <c r="R1147" i="8"/>
  <c r="Q1147" i="8"/>
  <c r="P1147" i="8"/>
  <c r="O1147" i="8"/>
  <c r="A1147" i="8"/>
  <c r="V1146" i="8"/>
  <c r="S1146" i="8"/>
  <c r="R1146" i="8"/>
  <c r="Q1146" i="8"/>
  <c r="J1143" i="8"/>
  <c r="J1144" i="8"/>
  <c r="J1145" i="8"/>
  <c r="J1146" i="8"/>
  <c r="P1146" i="8"/>
  <c r="O1146" i="8"/>
  <c r="N1146" i="8"/>
  <c r="M1143" i="8"/>
  <c r="M1146" i="8"/>
  <c r="L1146" i="8"/>
  <c r="A1146" i="8"/>
  <c r="V1145" i="8"/>
  <c r="S1145" i="8"/>
  <c r="R1145" i="8"/>
  <c r="Q1145" i="8"/>
  <c r="P1145" i="8"/>
  <c r="O1145" i="8"/>
  <c r="N1145" i="8"/>
  <c r="M1145" i="8"/>
  <c r="L1145" i="8"/>
  <c r="A1145" i="8"/>
  <c r="S1144" i="8"/>
  <c r="R1144" i="8"/>
  <c r="Q1144" i="8"/>
  <c r="P1144" i="8"/>
  <c r="O1144" i="8"/>
  <c r="N1144" i="8"/>
  <c r="M1144" i="8"/>
  <c r="L1144" i="8"/>
  <c r="A1144" i="8"/>
  <c r="V1143" i="8"/>
  <c r="S1143" i="8"/>
  <c r="R1143" i="8"/>
  <c r="Q1143" i="8"/>
  <c r="P1143" i="8"/>
  <c r="O1143" i="8"/>
  <c r="A1143" i="8"/>
  <c r="V1142" i="8"/>
  <c r="S1142" i="8"/>
  <c r="R1142" i="8"/>
  <c r="Q1142" i="8"/>
  <c r="J1139" i="8"/>
  <c r="J1140" i="8"/>
  <c r="J1141" i="8"/>
  <c r="J1142" i="8"/>
  <c r="P1142" i="8"/>
  <c r="O1142" i="8"/>
  <c r="N1142" i="8"/>
  <c r="M1139" i="8"/>
  <c r="M1142" i="8"/>
  <c r="L1142" i="8"/>
  <c r="A1142" i="8"/>
  <c r="S1141" i="8"/>
  <c r="R1141" i="8"/>
  <c r="Q1141" i="8"/>
  <c r="P1141" i="8"/>
  <c r="O1141" i="8"/>
  <c r="N1141" i="8"/>
  <c r="M1141" i="8"/>
  <c r="L1141" i="8"/>
  <c r="A1141" i="8"/>
  <c r="V1140" i="8"/>
  <c r="S1140" i="8"/>
  <c r="R1140" i="8"/>
  <c r="Q1140" i="8"/>
  <c r="P1140" i="8"/>
  <c r="O1140" i="8"/>
  <c r="N1140" i="8"/>
  <c r="M1140" i="8"/>
  <c r="L1140" i="8"/>
  <c r="A1140" i="8"/>
  <c r="V1139" i="8"/>
  <c r="S1139" i="8"/>
  <c r="R1139" i="8"/>
  <c r="Q1139" i="8"/>
  <c r="P1139" i="8"/>
  <c r="O1139" i="8"/>
  <c r="A1139" i="8"/>
  <c r="S1138" i="8"/>
  <c r="R1138" i="8"/>
  <c r="Q1138" i="8"/>
  <c r="J1135" i="8"/>
  <c r="J1136" i="8"/>
  <c r="J1137" i="8"/>
  <c r="J1138" i="8"/>
  <c r="P1138" i="8"/>
  <c r="O1138" i="8"/>
  <c r="N1138" i="8"/>
  <c r="M1135" i="8"/>
  <c r="M1138" i="8"/>
  <c r="L1138" i="8"/>
  <c r="A1138" i="8"/>
  <c r="V1137" i="8"/>
  <c r="S1137" i="8"/>
  <c r="R1137" i="8"/>
  <c r="Q1137" i="8"/>
  <c r="P1137" i="8"/>
  <c r="O1137" i="8"/>
  <c r="N1137" i="8"/>
  <c r="M1137" i="8"/>
  <c r="L1137" i="8"/>
  <c r="A1137" i="8"/>
  <c r="V1136" i="8"/>
  <c r="S1136" i="8"/>
  <c r="R1136" i="8"/>
  <c r="Q1136" i="8"/>
  <c r="P1136" i="8"/>
  <c r="O1136" i="8"/>
  <c r="N1136" i="8"/>
  <c r="M1136" i="8"/>
  <c r="L1136" i="8"/>
  <c r="A1136" i="8"/>
  <c r="S1135" i="8"/>
  <c r="R1135" i="8"/>
  <c r="Q1135" i="8"/>
  <c r="P1135" i="8"/>
  <c r="O1135" i="8"/>
  <c r="A1135" i="8"/>
  <c r="V1134" i="8"/>
  <c r="S1134" i="8"/>
  <c r="R1134" i="8"/>
  <c r="Q1134" i="8"/>
  <c r="J1131" i="8"/>
  <c r="J1132" i="8"/>
  <c r="J1133" i="8"/>
  <c r="J1134" i="8"/>
  <c r="P1134" i="8"/>
  <c r="O1134" i="8"/>
  <c r="N1134" i="8"/>
  <c r="M1131" i="8"/>
  <c r="M1134" i="8"/>
  <c r="L1134" i="8"/>
  <c r="A1134" i="8"/>
  <c r="V1133" i="8"/>
  <c r="S1133" i="8"/>
  <c r="R1133" i="8"/>
  <c r="Q1133" i="8"/>
  <c r="P1133" i="8"/>
  <c r="O1133" i="8"/>
  <c r="N1133" i="8"/>
  <c r="M1133" i="8"/>
  <c r="L1133" i="8"/>
  <c r="A1133" i="8"/>
  <c r="S1132" i="8"/>
  <c r="R1132" i="8"/>
  <c r="Q1132" i="8"/>
  <c r="P1132" i="8"/>
  <c r="O1132" i="8"/>
  <c r="N1132" i="8"/>
  <c r="M1132" i="8"/>
  <c r="L1132" i="8"/>
  <c r="A1132" i="8"/>
  <c r="V1131" i="8"/>
  <c r="S1131" i="8"/>
  <c r="R1131" i="8"/>
  <c r="Q1131" i="8"/>
  <c r="P1131" i="8"/>
  <c r="O1131" i="8"/>
  <c r="A1131" i="8"/>
  <c r="V1130" i="8"/>
  <c r="S1130" i="8"/>
  <c r="R1130" i="8"/>
  <c r="Q1130" i="8"/>
  <c r="J1127" i="8"/>
  <c r="J1128" i="8"/>
  <c r="J1129" i="8"/>
  <c r="J1130" i="8"/>
  <c r="P1130" i="8"/>
  <c r="O1130" i="8"/>
  <c r="N1130" i="8"/>
  <c r="M1127" i="8"/>
  <c r="M1130" i="8"/>
  <c r="L1130" i="8"/>
  <c r="A1130" i="8"/>
  <c r="S1129" i="8"/>
  <c r="R1129" i="8"/>
  <c r="Q1129" i="8"/>
  <c r="P1129" i="8"/>
  <c r="O1129" i="8"/>
  <c r="N1129" i="8"/>
  <c r="M1129" i="8"/>
  <c r="L1129" i="8"/>
  <c r="A1129" i="8"/>
  <c r="V1128" i="8"/>
  <c r="S1128" i="8"/>
  <c r="R1128" i="8"/>
  <c r="Q1128" i="8"/>
  <c r="P1128" i="8"/>
  <c r="O1128" i="8"/>
  <c r="N1128" i="8"/>
  <c r="M1128" i="8"/>
  <c r="L1128" i="8"/>
  <c r="A1128" i="8"/>
  <c r="V1127" i="8"/>
  <c r="S1127" i="8"/>
  <c r="R1127" i="8"/>
  <c r="Q1127" i="8"/>
  <c r="P1127" i="8"/>
  <c r="O1127" i="8"/>
  <c r="A1127" i="8"/>
  <c r="S1126" i="8"/>
  <c r="R1126" i="8"/>
  <c r="Q1126" i="8"/>
  <c r="J1123" i="8"/>
  <c r="J1124" i="8"/>
  <c r="J1125" i="8"/>
  <c r="J1126" i="8"/>
  <c r="P1126" i="8"/>
  <c r="O1126" i="8"/>
  <c r="N1126" i="8"/>
  <c r="M1123" i="8"/>
  <c r="M1126" i="8"/>
  <c r="L1126" i="8"/>
  <c r="A1126" i="8"/>
  <c r="V1125" i="8"/>
  <c r="S1125" i="8"/>
  <c r="R1125" i="8"/>
  <c r="Q1125" i="8"/>
  <c r="P1125" i="8"/>
  <c r="O1125" i="8"/>
  <c r="N1125" i="8"/>
  <c r="M1125" i="8"/>
  <c r="L1125" i="8"/>
  <c r="A1125" i="8"/>
  <c r="V1124" i="8"/>
  <c r="S1124" i="8"/>
  <c r="R1124" i="8"/>
  <c r="Q1124" i="8"/>
  <c r="P1124" i="8"/>
  <c r="O1124" i="8"/>
  <c r="N1124" i="8"/>
  <c r="M1124" i="8"/>
  <c r="L1124" i="8"/>
  <c r="A1124" i="8"/>
  <c r="S1123" i="8"/>
  <c r="R1123" i="8"/>
  <c r="Q1123" i="8"/>
  <c r="P1123" i="8"/>
  <c r="O1123" i="8"/>
  <c r="A1123" i="8"/>
  <c r="V1095" i="8"/>
  <c r="V1098" i="8"/>
  <c r="V1101" i="8"/>
  <c r="V1104" i="8"/>
  <c r="V1107" i="8"/>
  <c r="V1110" i="8"/>
  <c r="V1113" i="8"/>
  <c r="V1116" i="8"/>
  <c r="V1119" i="8"/>
  <c r="V1122" i="8"/>
  <c r="K42" i="7"/>
  <c r="S1122" i="8"/>
  <c r="R1122" i="8"/>
  <c r="Q1122" i="8"/>
  <c r="J1119" i="8"/>
  <c r="J1120" i="8"/>
  <c r="J1121" i="8"/>
  <c r="J1122" i="8"/>
  <c r="P1122" i="8"/>
  <c r="O1122" i="8"/>
  <c r="N1122" i="8"/>
  <c r="M1119" i="8"/>
  <c r="M1122" i="8"/>
  <c r="L1122" i="8"/>
  <c r="A1122" i="8"/>
  <c r="V1121" i="8"/>
  <c r="S1121" i="8"/>
  <c r="R1121" i="8"/>
  <c r="Q1121" i="8"/>
  <c r="P1121" i="8"/>
  <c r="O1121" i="8"/>
  <c r="N1121" i="8"/>
  <c r="M1121" i="8"/>
  <c r="L1121" i="8"/>
  <c r="A1121" i="8"/>
  <c r="V1120" i="8"/>
  <c r="S1120" i="8"/>
  <c r="R1120" i="8"/>
  <c r="Q1120" i="8"/>
  <c r="P1120" i="8"/>
  <c r="O1120" i="8"/>
  <c r="N1120" i="8"/>
  <c r="M1120" i="8"/>
  <c r="L1120" i="8"/>
  <c r="A1120" i="8"/>
  <c r="S1119" i="8"/>
  <c r="R1119" i="8"/>
  <c r="Q1119" i="8"/>
  <c r="P1119" i="8"/>
  <c r="O1119" i="8"/>
  <c r="A1119" i="8"/>
  <c r="V1118" i="8"/>
  <c r="S1118" i="8"/>
  <c r="R1118" i="8"/>
  <c r="Q1118" i="8"/>
  <c r="J1115" i="8"/>
  <c r="J1116" i="8"/>
  <c r="J1117" i="8"/>
  <c r="J1118" i="8"/>
  <c r="P1118" i="8"/>
  <c r="O1118" i="8"/>
  <c r="N1118" i="8"/>
  <c r="M1115" i="8"/>
  <c r="M1118" i="8"/>
  <c r="L1118" i="8"/>
  <c r="A1118" i="8"/>
  <c r="V1117" i="8"/>
  <c r="S1117" i="8"/>
  <c r="R1117" i="8"/>
  <c r="Q1117" i="8"/>
  <c r="P1117" i="8"/>
  <c r="O1117" i="8"/>
  <c r="N1117" i="8"/>
  <c r="M1117" i="8"/>
  <c r="L1117" i="8"/>
  <c r="A1117" i="8"/>
  <c r="S1116" i="8"/>
  <c r="R1116" i="8"/>
  <c r="Q1116" i="8"/>
  <c r="P1116" i="8"/>
  <c r="O1116" i="8"/>
  <c r="N1116" i="8"/>
  <c r="M1116" i="8"/>
  <c r="L1116" i="8"/>
  <c r="A1116" i="8"/>
  <c r="V1115" i="8"/>
  <c r="S1115" i="8"/>
  <c r="R1115" i="8"/>
  <c r="Q1115" i="8"/>
  <c r="P1115" i="8"/>
  <c r="O1115" i="8"/>
  <c r="A1115" i="8"/>
  <c r="V1114" i="8"/>
  <c r="S1114" i="8"/>
  <c r="R1114" i="8"/>
  <c r="Q1114" i="8"/>
  <c r="J1111" i="8"/>
  <c r="J1112" i="8"/>
  <c r="J1113" i="8"/>
  <c r="J1114" i="8"/>
  <c r="P1114" i="8"/>
  <c r="O1114" i="8"/>
  <c r="N1114" i="8"/>
  <c r="M1111" i="8"/>
  <c r="M1114" i="8"/>
  <c r="L1114" i="8"/>
  <c r="A1114" i="8"/>
  <c r="S1113" i="8"/>
  <c r="R1113" i="8"/>
  <c r="Q1113" i="8"/>
  <c r="P1113" i="8"/>
  <c r="O1113" i="8"/>
  <c r="N1113" i="8"/>
  <c r="M1113" i="8"/>
  <c r="L1113" i="8"/>
  <c r="A1113" i="8"/>
  <c r="V1112" i="8"/>
  <c r="S1112" i="8"/>
  <c r="R1112" i="8"/>
  <c r="Q1112" i="8"/>
  <c r="P1112" i="8"/>
  <c r="O1112" i="8"/>
  <c r="N1112" i="8"/>
  <c r="M1112" i="8"/>
  <c r="L1112" i="8"/>
  <c r="A1112" i="8"/>
  <c r="V1111" i="8"/>
  <c r="S1111" i="8"/>
  <c r="R1111" i="8"/>
  <c r="Q1111" i="8"/>
  <c r="P1111" i="8"/>
  <c r="O1111" i="8"/>
  <c r="A1111" i="8"/>
  <c r="S1110" i="8"/>
  <c r="R1110" i="8"/>
  <c r="Q1110" i="8"/>
  <c r="J1107" i="8"/>
  <c r="J1108" i="8"/>
  <c r="J1109" i="8"/>
  <c r="J1110" i="8"/>
  <c r="P1110" i="8"/>
  <c r="O1110" i="8"/>
  <c r="N1110" i="8"/>
  <c r="M1107" i="8"/>
  <c r="M1110" i="8"/>
  <c r="L1110" i="8"/>
  <c r="A1110" i="8"/>
  <c r="V1109" i="8"/>
  <c r="S1109" i="8"/>
  <c r="R1109" i="8"/>
  <c r="Q1109" i="8"/>
  <c r="P1109" i="8"/>
  <c r="O1109" i="8"/>
  <c r="N1109" i="8"/>
  <c r="M1109" i="8"/>
  <c r="L1109" i="8"/>
  <c r="A1109" i="8"/>
  <c r="V1108" i="8"/>
  <c r="S1108" i="8"/>
  <c r="R1108" i="8"/>
  <c r="Q1108" i="8"/>
  <c r="P1108" i="8"/>
  <c r="O1108" i="8"/>
  <c r="N1108" i="8"/>
  <c r="M1108" i="8"/>
  <c r="L1108" i="8"/>
  <c r="A1108" i="8"/>
  <c r="S1107" i="8"/>
  <c r="R1107" i="8"/>
  <c r="Q1107" i="8"/>
  <c r="P1107" i="8"/>
  <c r="O1107" i="8"/>
  <c r="A1107" i="8"/>
  <c r="V1106" i="8"/>
  <c r="S1106" i="8"/>
  <c r="R1106" i="8"/>
  <c r="Q1106" i="8"/>
  <c r="J1103" i="8"/>
  <c r="J1104" i="8"/>
  <c r="J1105" i="8"/>
  <c r="J1106" i="8"/>
  <c r="P1106" i="8"/>
  <c r="O1106" i="8"/>
  <c r="N1106" i="8"/>
  <c r="M1103" i="8"/>
  <c r="M1106" i="8"/>
  <c r="L1106" i="8"/>
  <c r="A1106" i="8"/>
  <c r="V1105" i="8"/>
  <c r="S1105" i="8"/>
  <c r="R1105" i="8"/>
  <c r="Q1105" i="8"/>
  <c r="P1105" i="8"/>
  <c r="O1105" i="8"/>
  <c r="N1105" i="8"/>
  <c r="M1105" i="8"/>
  <c r="L1105" i="8"/>
  <c r="A1105" i="8"/>
  <c r="S1104" i="8"/>
  <c r="R1104" i="8"/>
  <c r="Q1104" i="8"/>
  <c r="P1104" i="8"/>
  <c r="O1104" i="8"/>
  <c r="N1104" i="8"/>
  <c r="M1104" i="8"/>
  <c r="L1104" i="8"/>
  <c r="A1104" i="8"/>
  <c r="V1103" i="8"/>
  <c r="S1103" i="8"/>
  <c r="R1103" i="8"/>
  <c r="Q1103" i="8"/>
  <c r="P1103" i="8"/>
  <c r="O1103" i="8"/>
  <c r="A1103" i="8"/>
  <c r="V1102" i="8"/>
  <c r="S1102" i="8"/>
  <c r="R1102" i="8"/>
  <c r="Q1102" i="8"/>
  <c r="J1099" i="8"/>
  <c r="J1100" i="8"/>
  <c r="J1101" i="8"/>
  <c r="J1102" i="8"/>
  <c r="P1102" i="8"/>
  <c r="O1102" i="8"/>
  <c r="N1102" i="8"/>
  <c r="M1099" i="8"/>
  <c r="M1102" i="8"/>
  <c r="L1102" i="8"/>
  <c r="A1102" i="8"/>
  <c r="S1101" i="8"/>
  <c r="R1101" i="8"/>
  <c r="Q1101" i="8"/>
  <c r="P1101" i="8"/>
  <c r="O1101" i="8"/>
  <c r="N1101" i="8"/>
  <c r="M1101" i="8"/>
  <c r="L1101" i="8"/>
  <c r="A1101" i="8"/>
  <c r="V1100" i="8"/>
  <c r="S1100" i="8"/>
  <c r="R1100" i="8"/>
  <c r="Q1100" i="8"/>
  <c r="P1100" i="8"/>
  <c r="O1100" i="8"/>
  <c r="N1100" i="8"/>
  <c r="M1100" i="8"/>
  <c r="L1100" i="8"/>
  <c r="A1100" i="8"/>
  <c r="V1099" i="8"/>
  <c r="S1099" i="8"/>
  <c r="R1099" i="8"/>
  <c r="Q1099" i="8"/>
  <c r="P1099" i="8"/>
  <c r="O1099" i="8"/>
  <c r="A1099" i="8"/>
  <c r="S1098" i="8"/>
  <c r="R1098" i="8"/>
  <c r="Q1098" i="8"/>
  <c r="J1095" i="8"/>
  <c r="J1096" i="8"/>
  <c r="J1097" i="8"/>
  <c r="J1098" i="8"/>
  <c r="P1098" i="8"/>
  <c r="O1098" i="8"/>
  <c r="N1098" i="8"/>
  <c r="M1095" i="8"/>
  <c r="M1098" i="8"/>
  <c r="L1098" i="8"/>
  <c r="A1098" i="8"/>
  <c r="V1097" i="8"/>
  <c r="S1097" i="8"/>
  <c r="R1097" i="8"/>
  <c r="Q1097" i="8"/>
  <c r="P1097" i="8"/>
  <c r="O1097" i="8"/>
  <c r="N1097" i="8"/>
  <c r="M1097" i="8"/>
  <c r="L1097" i="8"/>
  <c r="A1097" i="8"/>
  <c r="V1096" i="8"/>
  <c r="S1096" i="8"/>
  <c r="R1096" i="8"/>
  <c r="Q1096" i="8"/>
  <c r="P1096" i="8"/>
  <c r="O1096" i="8"/>
  <c r="N1096" i="8"/>
  <c r="M1096" i="8"/>
  <c r="L1096" i="8"/>
  <c r="A1096" i="8"/>
  <c r="S1095" i="8"/>
  <c r="R1095" i="8"/>
  <c r="Q1095" i="8"/>
  <c r="P1095" i="8"/>
  <c r="O1095" i="8"/>
  <c r="A1095" i="8"/>
  <c r="V1067" i="8"/>
  <c r="V1070" i="8"/>
  <c r="V1073" i="8"/>
  <c r="V1076" i="8"/>
  <c r="V1079" i="8"/>
  <c r="V1082" i="8"/>
  <c r="V1085" i="8"/>
  <c r="V1088" i="8"/>
  <c r="V1091" i="8"/>
  <c r="V1094" i="8"/>
  <c r="K41" i="7"/>
  <c r="S1094" i="8"/>
  <c r="R1094" i="8"/>
  <c r="Q1094" i="8"/>
  <c r="J1091" i="8"/>
  <c r="J1092" i="8"/>
  <c r="J1093" i="8"/>
  <c r="J1094" i="8"/>
  <c r="P1094" i="8"/>
  <c r="O1094" i="8"/>
  <c r="N1094" i="8"/>
  <c r="M1091" i="8"/>
  <c r="M1094" i="8"/>
  <c r="L1094" i="8"/>
  <c r="A1094" i="8"/>
  <c r="V1093" i="8"/>
  <c r="S1093" i="8"/>
  <c r="R1093" i="8"/>
  <c r="Q1093" i="8"/>
  <c r="P1093" i="8"/>
  <c r="O1093" i="8"/>
  <c r="N1093" i="8"/>
  <c r="M1093" i="8"/>
  <c r="L1093" i="8"/>
  <c r="A1093" i="8"/>
  <c r="V1092" i="8"/>
  <c r="S1092" i="8"/>
  <c r="R1092" i="8"/>
  <c r="Q1092" i="8"/>
  <c r="P1092" i="8"/>
  <c r="O1092" i="8"/>
  <c r="N1092" i="8"/>
  <c r="M1092" i="8"/>
  <c r="L1092" i="8"/>
  <c r="A1092" i="8"/>
  <c r="S1091" i="8"/>
  <c r="R1091" i="8"/>
  <c r="Q1091" i="8"/>
  <c r="P1091" i="8"/>
  <c r="O1091" i="8"/>
  <c r="A1091" i="8"/>
  <c r="V1090" i="8"/>
  <c r="S1090" i="8"/>
  <c r="R1090" i="8"/>
  <c r="Q1090" i="8"/>
  <c r="J1087" i="8"/>
  <c r="J1088" i="8"/>
  <c r="J1089" i="8"/>
  <c r="J1090" i="8"/>
  <c r="P1090" i="8"/>
  <c r="O1090" i="8"/>
  <c r="N1090" i="8"/>
  <c r="M1087" i="8"/>
  <c r="M1090" i="8"/>
  <c r="L1090" i="8"/>
  <c r="A1090" i="8"/>
  <c r="V1089" i="8"/>
  <c r="S1089" i="8"/>
  <c r="R1089" i="8"/>
  <c r="Q1089" i="8"/>
  <c r="P1089" i="8"/>
  <c r="O1089" i="8"/>
  <c r="N1089" i="8"/>
  <c r="M1089" i="8"/>
  <c r="L1089" i="8"/>
  <c r="A1089" i="8"/>
  <c r="S1088" i="8"/>
  <c r="R1088" i="8"/>
  <c r="Q1088" i="8"/>
  <c r="P1088" i="8"/>
  <c r="O1088" i="8"/>
  <c r="N1088" i="8"/>
  <c r="M1088" i="8"/>
  <c r="L1088" i="8"/>
  <c r="A1088" i="8"/>
  <c r="V1087" i="8"/>
  <c r="S1087" i="8"/>
  <c r="R1087" i="8"/>
  <c r="Q1087" i="8"/>
  <c r="P1087" i="8"/>
  <c r="O1087" i="8"/>
  <c r="A1087" i="8"/>
  <c r="V1086" i="8"/>
  <c r="S1086" i="8"/>
  <c r="R1086" i="8"/>
  <c r="Q1086" i="8"/>
  <c r="J1083" i="8"/>
  <c r="J1084" i="8"/>
  <c r="J1085" i="8"/>
  <c r="J1086" i="8"/>
  <c r="P1086" i="8"/>
  <c r="O1086" i="8"/>
  <c r="N1086" i="8"/>
  <c r="M1083" i="8"/>
  <c r="M1086" i="8"/>
  <c r="L1086" i="8"/>
  <c r="A1086" i="8"/>
  <c r="S1085" i="8"/>
  <c r="R1085" i="8"/>
  <c r="Q1085" i="8"/>
  <c r="P1085" i="8"/>
  <c r="O1085" i="8"/>
  <c r="N1085" i="8"/>
  <c r="M1085" i="8"/>
  <c r="L1085" i="8"/>
  <c r="A1085" i="8"/>
  <c r="V1084" i="8"/>
  <c r="S1084" i="8"/>
  <c r="R1084" i="8"/>
  <c r="Q1084" i="8"/>
  <c r="P1084" i="8"/>
  <c r="O1084" i="8"/>
  <c r="N1084" i="8"/>
  <c r="M1084" i="8"/>
  <c r="L1084" i="8"/>
  <c r="A1084" i="8"/>
  <c r="V1083" i="8"/>
  <c r="S1083" i="8"/>
  <c r="R1083" i="8"/>
  <c r="Q1083" i="8"/>
  <c r="P1083" i="8"/>
  <c r="O1083" i="8"/>
  <c r="A1083" i="8"/>
  <c r="S1082" i="8"/>
  <c r="R1082" i="8"/>
  <c r="Q1082" i="8"/>
  <c r="J1079" i="8"/>
  <c r="J1080" i="8"/>
  <c r="J1081" i="8"/>
  <c r="J1082" i="8"/>
  <c r="P1082" i="8"/>
  <c r="O1082" i="8"/>
  <c r="N1082" i="8"/>
  <c r="M1079" i="8"/>
  <c r="M1082" i="8"/>
  <c r="L1082" i="8"/>
  <c r="A1082" i="8"/>
  <c r="V1081" i="8"/>
  <c r="S1081" i="8"/>
  <c r="R1081" i="8"/>
  <c r="Q1081" i="8"/>
  <c r="P1081" i="8"/>
  <c r="O1081" i="8"/>
  <c r="N1081" i="8"/>
  <c r="M1081" i="8"/>
  <c r="L1081" i="8"/>
  <c r="A1081" i="8"/>
  <c r="V1080" i="8"/>
  <c r="S1080" i="8"/>
  <c r="R1080" i="8"/>
  <c r="Q1080" i="8"/>
  <c r="P1080" i="8"/>
  <c r="O1080" i="8"/>
  <c r="N1080" i="8"/>
  <c r="M1080" i="8"/>
  <c r="L1080" i="8"/>
  <c r="A1080" i="8"/>
  <c r="S1079" i="8"/>
  <c r="R1079" i="8"/>
  <c r="Q1079" i="8"/>
  <c r="P1079" i="8"/>
  <c r="O1079" i="8"/>
  <c r="A1079" i="8"/>
  <c r="V1078" i="8"/>
  <c r="S1078" i="8"/>
  <c r="R1078" i="8"/>
  <c r="Q1078" i="8"/>
  <c r="J1075" i="8"/>
  <c r="J1076" i="8"/>
  <c r="J1077" i="8"/>
  <c r="J1078" i="8"/>
  <c r="P1078" i="8"/>
  <c r="O1078" i="8"/>
  <c r="N1078" i="8"/>
  <c r="M1075" i="8"/>
  <c r="M1078" i="8"/>
  <c r="L1078" i="8"/>
  <c r="A1078" i="8"/>
  <c r="V1077" i="8"/>
  <c r="S1077" i="8"/>
  <c r="R1077" i="8"/>
  <c r="Q1077" i="8"/>
  <c r="P1077" i="8"/>
  <c r="O1077" i="8"/>
  <c r="N1077" i="8"/>
  <c r="M1077" i="8"/>
  <c r="L1077" i="8"/>
  <c r="A1077" i="8"/>
  <c r="S1076" i="8"/>
  <c r="R1076" i="8"/>
  <c r="Q1076" i="8"/>
  <c r="P1076" i="8"/>
  <c r="O1076" i="8"/>
  <c r="N1076" i="8"/>
  <c r="M1076" i="8"/>
  <c r="L1076" i="8"/>
  <c r="A1076" i="8"/>
  <c r="V1075" i="8"/>
  <c r="S1075" i="8"/>
  <c r="R1075" i="8"/>
  <c r="Q1075" i="8"/>
  <c r="P1075" i="8"/>
  <c r="O1075" i="8"/>
  <c r="A1075" i="8"/>
  <c r="V1074" i="8"/>
  <c r="S1074" i="8"/>
  <c r="R1074" i="8"/>
  <c r="Q1074" i="8"/>
  <c r="J1071" i="8"/>
  <c r="J1072" i="8"/>
  <c r="J1073" i="8"/>
  <c r="J1074" i="8"/>
  <c r="P1074" i="8"/>
  <c r="O1074" i="8"/>
  <c r="N1074" i="8"/>
  <c r="M1071" i="8"/>
  <c r="M1074" i="8"/>
  <c r="L1074" i="8"/>
  <c r="A1074" i="8"/>
  <c r="S1073" i="8"/>
  <c r="R1073" i="8"/>
  <c r="Q1073" i="8"/>
  <c r="P1073" i="8"/>
  <c r="O1073" i="8"/>
  <c r="N1073" i="8"/>
  <c r="M1073" i="8"/>
  <c r="L1073" i="8"/>
  <c r="A1073" i="8"/>
  <c r="V1072" i="8"/>
  <c r="S1072" i="8"/>
  <c r="R1072" i="8"/>
  <c r="Q1072" i="8"/>
  <c r="P1072" i="8"/>
  <c r="O1072" i="8"/>
  <c r="N1072" i="8"/>
  <c r="M1072" i="8"/>
  <c r="L1072" i="8"/>
  <c r="A1072" i="8"/>
  <c r="V1071" i="8"/>
  <c r="S1071" i="8"/>
  <c r="R1071" i="8"/>
  <c r="Q1071" i="8"/>
  <c r="P1071" i="8"/>
  <c r="O1071" i="8"/>
  <c r="A1071" i="8"/>
  <c r="S1070" i="8"/>
  <c r="R1070" i="8"/>
  <c r="Q1070" i="8"/>
  <c r="J1067" i="8"/>
  <c r="J1068" i="8"/>
  <c r="J1069" i="8"/>
  <c r="J1070" i="8"/>
  <c r="P1070" i="8"/>
  <c r="O1070" i="8"/>
  <c r="N1070" i="8"/>
  <c r="M1067" i="8"/>
  <c r="M1070" i="8"/>
  <c r="L1070" i="8"/>
  <c r="A1070" i="8"/>
  <c r="V1069" i="8"/>
  <c r="S1069" i="8"/>
  <c r="R1069" i="8"/>
  <c r="Q1069" i="8"/>
  <c r="P1069" i="8"/>
  <c r="O1069" i="8"/>
  <c r="N1069" i="8"/>
  <c r="M1069" i="8"/>
  <c r="L1069" i="8"/>
  <c r="A1069" i="8"/>
  <c r="V1068" i="8"/>
  <c r="S1068" i="8"/>
  <c r="R1068" i="8"/>
  <c r="Q1068" i="8"/>
  <c r="P1068" i="8"/>
  <c r="O1068" i="8"/>
  <c r="N1068" i="8"/>
  <c r="M1068" i="8"/>
  <c r="L1068" i="8"/>
  <c r="A1068" i="8"/>
  <c r="S1067" i="8"/>
  <c r="R1067" i="8"/>
  <c r="Q1067" i="8"/>
  <c r="P1067" i="8"/>
  <c r="O1067" i="8"/>
  <c r="A1067" i="8"/>
  <c r="V1039" i="8"/>
  <c r="V1042" i="8"/>
  <c r="V1045" i="8"/>
  <c r="V1048" i="8"/>
  <c r="V1051" i="8"/>
  <c r="V1054" i="8"/>
  <c r="V1057" i="8"/>
  <c r="V1060" i="8"/>
  <c r="V1063" i="8"/>
  <c r="V1066" i="8"/>
  <c r="K40" i="7"/>
  <c r="S1066" i="8"/>
  <c r="R1066" i="8"/>
  <c r="Q1066" i="8"/>
  <c r="J1063" i="8"/>
  <c r="J1064" i="8"/>
  <c r="J1065" i="8"/>
  <c r="J1066" i="8"/>
  <c r="P1066" i="8"/>
  <c r="O1066" i="8"/>
  <c r="N1066" i="8"/>
  <c r="M1063" i="8"/>
  <c r="M1066" i="8"/>
  <c r="L1066" i="8"/>
  <c r="A1066" i="8"/>
  <c r="V1065" i="8"/>
  <c r="S1065" i="8"/>
  <c r="R1065" i="8"/>
  <c r="Q1065" i="8"/>
  <c r="P1065" i="8"/>
  <c r="O1065" i="8"/>
  <c r="N1065" i="8"/>
  <c r="M1065" i="8"/>
  <c r="L1065" i="8"/>
  <c r="A1065" i="8"/>
  <c r="V1064" i="8"/>
  <c r="S1064" i="8"/>
  <c r="R1064" i="8"/>
  <c r="Q1064" i="8"/>
  <c r="P1064" i="8"/>
  <c r="O1064" i="8"/>
  <c r="N1064" i="8"/>
  <c r="M1064" i="8"/>
  <c r="L1064" i="8"/>
  <c r="A1064" i="8"/>
  <c r="S1063" i="8"/>
  <c r="R1063" i="8"/>
  <c r="Q1063" i="8"/>
  <c r="P1063" i="8"/>
  <c r="O1063" i="8"/>
  <c r="A1063" i="8"/>
  <c r="V1062" i="8"/>
  <c r="S1062" i="8"/>
  <c r="R1062" i="8"/>
  <c r="Q1062" i="8"/>
  <c r="J1059" i="8"/>
  <c r="J1060" i="8"/>
  <c r="J1061" i="8"/>
  <c r="J1062" i="8"/>
  <c r="P1062" i="8"/>
  <c r="O1062" i="8"/>
  <c r="N1062" i="8"/>
  <c r="M1059" i="8"/>
  <c r="M1062" i="8"/>
  <c r="L1062" i="8"/>
  <c r="A1062" i="8"/>
  <c r="V1061" i="8"/>
  <c r="S1061" i="8"/>
  <c r="R1061" i="8"/>
  <c r="Q1061" i="8"/>
  <c r="P1061" i="8"/>
  <c r="O1061" i="8"/>
  <c r="N1061" i="8"/>
  <c r="M1061" i="8"/>
  <c r="L1061" i="8"/>
  <c r="A1061" i="8"/>
  <c r="S1060" i="8"/>
  <c r="R1060" i="8"/>
  <c r="Q1060" i="8"/>
  <c r="P1060" i="8"/>
  <c r="O1060" i="8"/>
  <c r="N1060" i="8"/>
  <c r="M1060" i="8"/>
  <c r="L1060" i="8"/>
  <c r="A1060" i="8"/>
  <c r="V1059" i="8"/>
  <c r="S1059" i="8"/>
  <c r="R1059" i="8"/>
  <c r="Q1059" i="8"/>
  <c r="P1059" i="8"/>
  <c r="O1059" i="8"/>
  <c r="A1059" i="8"/>
  <c r="V1058" i="8"/>
  <c r="S1058" i="8"/>
  <c r="R1058" i="8"/>
  <c r="Q1058" i="8"/>
  <c r="J1055" i="8"/>
  <c r="J1056" i="8"/>
  <c r="J1057" i="8"/>
  <c r="J1058" i="8"/>
  <c r="P1058" i="8"/>
  <c r="O1058" i="8"/>
  <c r="N1058" i="8"/>
  <c r="M1055" i="8"/>
  <c r="M1058" i="8"/>
  <c r="L1058" i="8"/>
  <c r="A1058" i="8"/>
  <c r="S1057" i="8"/>
  <c r="R1057" i="8"/>
  <c r="Q1057" i="8"/>
  <c r="P1057" i="8"/>
  <c r="O1057" i="8"/>
  <c r="N1057" i="8"/>
  <c r="M1057" i="8"/>
  <c r="L1057" i="8"/>
  <c r="A1057" i="8"/>
  <c r="V1056" i="8"/>
  <c r="S1056" i="8"/>
  <c r="R1056" i="8"/>
  <c r="Q1056" i="8"/>
  <c r="P1056" i="8"/>
  <c r="O1056" i="8"/>
  <c r="N1056" i="8"/>
  <c r="M1056" i="8"/>
  <c r="L1056" i="8"/>
  <c r="A1056" i="8"/>
  <c r="V1055" i="8"/>
  <c r="S1055" i="8"/>
  <c r="R1055" i="8"/>
  <c r="Q1055" i="8"/>
  <c r="P1055" i="8"/>
  <c r="O1055" i="8"/>
  <c r="A1055" i="8"/>
  <c r="S1054" i="8"/>
  <c r="R1054" i="8"/>
  <c r="Q1054" i="8"/>
  <c r="J1051" i="8"/>
  <c r="J1052" i="8"/>
  <c r="J1053" i="8"/>
  <c r="J1054" i="8"/>
  <c r="P1054" i="8"/>
  <c r="O1054" i="8"/>
  <c r="N1054" i="8"/>
  <c r="M1051" i="8"/>
  <c r="M1054" i="8"/>
  <c r="L1054" i="8"/>
  <c r="A1054" i="8"/>
  <c r="V1053" i="8"/>
  <c r="S1053" i="8"/>
  <c r="R1053" i="8"/>
  <c r="Q1053" i="8"/>
  <c r="P1053" i="8"/>
  <c r="O1053" i="8"/>
  <c r="N1053" i="8"/>
  <c r="M1053" i="8"/>
  <c r="L1053" i="8"/>
  <c r="A1053" i="8"/>
  <c r="V1052" i="8"/>
  <c r="S1052" i="8"/>
  <c r="R1052" i="8"/>
  <c r="Q1052" i="8"/>
  <c r="P1052" i="8"/>
  <c r="O1052" i="8"/>
  <c r="N1052" i="8"/>
  <c r="M1052" i="8"/>
  <c r="L1052" i="8"/>
  <c r="A1052" i="8"/>
  <c r="S1051" i="8"/>
  <c r="R1051" i="8"/>
  <c r="Q1051" i="8"/>
  <c r="P1051" i="8"/>
  <c r="O1051" i="8"/>
  <c r="A1051" i="8"/>
  <c r="V1050" i="8"/>
  <c r="S1050" i="8"/>
  <c r="R1050" i="8"/>
  <c r="Q1050" i="8"/>
  <c r="J1047" i="8"/>
  <c r="J1048" i="8"/>
  <c r="J1049" i="8"/>
  <c r="J1050" i="8"/>
  <c r="P1050" i="8"/>
  <c r="O1050" i="8"/>
  <c r="N1050" i="8"/>
  <c r="M1047" i="8"/>
  <c r="M1050" i="8"/>
  <c r="L1050" i="8"/>
  <c r="A1050" i="8"/>
  <c r="V1049" i="8"/>
  <c r="S1049" i="8"/>
  <c r="R1049" i="8"/>
  <c r="Q1049" i="8"/>
  <c r="P1049" i="8"/>
  <c r="O1049" i="8"/>
  <c r="N1049" i="8"/>
  <c r="M1049" i="8"/>
  <c r="L1049" i="8"/>
  <c r="A1049" i="8"/>
  <c r="S1048" i="8"/>
  <c r="R1048" i="8"/>
  <c r="Q1048" i="8"/>
  <c r="P1048" i="8"/>
  <c r="O1048" i="8"/>
  <c r="N1048" i="8"/>
  <c r="M1048" i="8"/>
  <c r="L1048" i="8"/>
  <c r="A1048" i="8"/>
  <c r="V1047" i="8"/>
  <c r="S1047" i="8"/>
  <c r="R1047" i="8"/>
  <c r="Q1047" i="8"/>
  <c r="P1047" i="8"/>
  <c r="O1047" i="8"/>
  <c r="A1047" i="8"/>
  <c r="V1046" i="8"/>
  <c r="S1046" i="8"/>
  <c r="R1046" i="8"/>
  <c r="Q1046" i="8"/>
  <c r="J1043" i="8"/>
  <c r="J1044" i="8"/>
  <c r="J1045" i="8"/>
  <c r="J1046" i="8"/>
  <c r="P1046" i="8"/>
  <c r="O1046" i="8"/>
  <c r="N1046" i="8"/>
  <c r="M1043" i="8"/>
  <c r="M1046" i="8"/>
  <c r="L1046" i="8"/>
  <c r="A1046" i="8"/>
  <c r="S1045" i="8"/>
  <c r="R1045" i="8"/>
  <c r="Q1045" i="8"/>
  <c r="P1045" i="8"/>
  <c r="O1045" i="8"/>
  <c r="N1045" i="8"/>
  <c r="M1045" i="8"/>
  <c r="L1045" i="8"/>
  <c r="A1045" i="8"/>
  <c r="V1044" i="8"/>
  <c r="S1044" i="8"/>
  <c r="R1044" i="8"/>
  <c r="Q1044" i="8"/>
  <c r="P1044" i="8"/>
  <c r="O1044" i="8"/>
  <c r="N1044" i="8"/>
  <c r="M1044" i="8"/>
  <c r="L1044" i="8"/>
  <c r="A1044" i="8"/>
  <c r="V1043" i="8"/>
  <c r="S1043" i="8"/>
  <c r="R1043" i="8"/>
  <c r="Q1043" i="8"/>
  <c r="P1043" i="8"/>
  <c r="O1043" i="8"/>
  <c r="A1043" i="8"/>
  <c r="S1042" i="8"/>
  <c r="R1042" i="8"/>
  <c r="Q1042" i="8"/>
  <c r="J1039" i="8"/>
  <c r="J1040" i="8"/>
  <c r="J1041" i="8"/>
  <c r="J1042" i="8"/>
  <c r="P1042" i="8"/>
  <c r="O1042" i="8"/>
  <c r="N1042" i="8"/>
  <c r="M1039" i="8"/>
  <c r="M1042" i="8"/>
  <c r="L1042" i="8"/>
  <c r="A1042" i="8"/>
  <c r="V1041" i="8"/>
  <c r="S1041" i="8"/>
  <c r="R1041" i="8"/>
  <c r="Q1041" i="8"/>
  <c r="P1041" i="8"/>
  <c r="O1041" i="8"/>
  <c r="N1041" i="8"/>
  <c r="M1041" i="8"/>
  <c r="L1041" i="8"/>
  <c r="A1041" i="8"/>
  <c r="V1040" i="8"/>
  <c r="S1040" i="8"/>
  <c r="R1040" i="8"/>
  <c r="Q1040" i="8"/>
  <c r="P1040" i="8"/>
  <c r="O1040" i="8"/>
  <c r="N1040" i="8"/>
  <c r="M1040" i="8"/>
  <c r="L1040" i="8"/>
  <c r="A1040" i="8"/>
  <c r="S1039" i="8"/>
  <c r="R1039" i="8"/>
  <c r="Q1039" i="8"/>
  <c r="P1039" i="8"/>
  <c r="O1039" i="8"/>
  <c r="A1039" i="8"/>
  <c r="V1011" i="8"/>
  <c r="V1014" i="8"/>
  <c r="V1017" i="8"/>
  <c r="V1020" i="8"/>
  <c r="V1023" i="8"/>
  <c r="V1026" i="8"/>
  <c r="V1029" i="8"/>
  <c r="V1032" i="8"/>
  <c r="V1035" i="8"/>
  <c r="V1038" i="8"/>
  <c r="K39" i="7"/>
  <c r="S1038" i="8"/>
  <c r="R1038" i="8"/>
  <c r="Q1038" i="8"/>
  <c r="J1035" i="8"/>
  <c r="J1036" i="8"/>
  <c r="J1037" i="8"/>
  <c r="J1038" i="8"/>
  <c r="P1038" i="8"/>
  <c r="O1038" i="8"/>
  <c r="N1038" i="8"/>
  <c r="M1035" i="8"/>
  <c r="M1038" i="8"/>
  <c r="L1038" i="8"/>
  <c r="A1038" i="8"/>
  <c r="V1037" i="8"/>
  <c r="S1037" i="8"/>
  <c r="R1037" i="8"/>
  <c r="Q1037" i="8"/>
  <c r="P1037" i="8"/>
  <c r="O1037" i="8"/>
  <c r="N1037" i="8"/>
  <c r="M1037" i="8"/>
  <c r="L1037" i="8"/>
  <c r="A1037" i="8"/>
  <c r="V1036" i="8"/>
  <c r="S1036" i="8"/>
  <c r="R1036" i="8"/>
  <c r="Q1036" i="8"/>
  <c r="P1036" i="8"/>
  <c r="O1036" i="8"/>
  <c r="N1036" i="8"/>
  <c r="M1036" i="8"/>
  <c r="L1036" i="8"/>
  <c r="A1036" i="8"/>
  <c r="S1035" i="8"/>
  <c r="R1035" i="8"/>
  <c r="Q1035" i="8"/>
  <c r="P1035" i="8"/>
  <c r="O1035" i="8"/>
  <c r="A1035" i="8"/>
  <c r="V1034" i="8"/>
  <c r="S1034" i="8"/>
  <c r="R1034" i="8"/>
  <c r="Q1034" i="8"/>
  <c r="J1031" i="8"/>
  <c r="J1032" i="8"/>
  <c r="J1033" i="8"/>
  <c r="J1034" i="8"/>
  <c r="P1034" i="8"/>
  <c r="O1034" i="8"/>
  <c r="N1034" i="8"/>
  <c r="M1031" i="8"/>
  <c r="M1034" i="8"/>
  <c r="L1034" i="8"/>
  <c r="A1034" i="8"/>
  <c r="V1033" i="8"/>
  <c r="S1033" i="8"/>
  <c r="R1033" i="8"/>
  <c r="Q1033" i="8"/>
  <c r="P1033" i="8"/>
  <c r="O1033" i="8"/>
  <c r="N1033" i="8"/>
  <c r="M1033" i="8"/>
  <c r="L1033" i="8"/>
  <c r="A1033" i="8"/>
  <c r="S1032" i="8"/>
  <c r="R1032" i="8"/>
  <c r="Q1032" i="8"/>
  <c r="P1032" i="8"/>
  <c r="O1032" i="8"/>
  <c r="N1032" i="8"/>
  <c r="M1032" i="8"/>
  <c r="L1032" i="8"/>
  <c r="A1032" i="8"/>
  <c r="V1031" i="8"/>
  <c r="S1031" i="8"/>
  <c r="R1031" i="8"/>
  <c r="Q1031" i="8"/>
  <c r="P1031" i="8"/>
  <c r="O1031" i="8"/>
  <c r="A1031" i="8"/>
  <c r="V1030" i="8"/>
  <c r="S1030" i="8"/>
  <c r="R1030" i="8"/>
  <c r="Q1030" i="8"/>
  <c r="J1027" i="8"/>
  <c r="J1028" i="8"/>
  <c r="J1029" i="8"/>
  <c r="J1030" i="8"/>
  <c r="P1030" i="8"/>
  <c r="O1030" i="8"/>
  <c r="N1030" i="8"/>
  <c r="M1027" i="8"/>
  <c r="M1030" i="8"/>
  <c r="L1030" i="8"/>
  <c r="A1030" i="8"/>
  <c r="S1029" i="8"/>
  <c r="R1029" i="8"/>
  <c r="Q1029" i="8"/>
  <c r="P1029" i="8"/>
  <c r="O1029" i="8"/>
  <c r="N1029" i="8"/>
  <c r="M1029" i="8"/>
  <c r="L1029" i="8"/>
  <c r="A1029" i="8"/>
  <c r="V1028" i="8"/>
  <c r="S1028" i="8"/>
  <c r="R1028" i="8"/>
  <c r="Q1028" i="8"/>
  <c r="P1028" i="8"/>
  <c r="O1028" i="8"/>
  <c r="N1028" i="8"/>
  <c r="M1028" i="8"/>
  <c r="L1028" i="8"/>
  <c r="A1028" i="8"/>
  <c r="V1027" i="8"/>
  <c r="S1027" i="8"/>
  <c r="R1027" i="8"/>
  <c r="Q1027" i="8"/>
  <c r="P1027" i="8"/>
  <c r="O1027" i="8"/>
  <c r="A1027" i="8"/>
  <c r="S1026" i="8"/>
  <c r="R1026" i="8"/>
  <c r="Q1026" i="8"/>
  <c r="J1023" i="8"/>
  <c r="J1024" i="8"/>
  <c r="J1025" i="8"/>
  <c r="J1026" i="8"/>
  <c r="P1026" i="8"/>
  <c r="O1026" i="8"/>
  <c r="N1026" i="8"/>
  <c r="M1023" i="8"/>
  <c r="M1026" i="8"/>
  <c r="L1026" i="8"/>
  <c r="A1026" i="8"/>
  <c r="V1025" i="8"/>
  <c r="S1025" i="8"/>
  <c r="R1025" i="8"/>
  <c r="Q1025" i="8"/>
  <c r="P1025" i="8"/>
  <c r="O1025" i="8"/>
  <c r="N1025" i="8"/>
  <c r="M1025" i="8"/>
  <c r="L1025" i="8"/>
  <c r="A1025" i="8"/>
  <c r="V1024" i="8"/>
  <c r="S1024" i="8"/>
  <c r="R1024" i="8"/>
  <c r="Q1024" i="8"/>
  <c r="P1024" i="8"/>
  <c r="O1024" i="8"/>
  <c r="N1024" i="8"/>
  <c r="M1024" i="8"/>
  <c r="L1024" i="8"/>
  <c r="A1024" i="8"/>
  <c r="S1023" i="8"/>
  <c r="R1023" i="8"/>
  <c r="Q1023" i="8"/>
  <c r="P1023" i="8"/>
  <c r="O1023" i="8"/>
  <c r="A1023" i="8"/>
  <c r="V1022" i="8"/>
  <c r="S1022" i="8"/>
  <c r="R1022" i="8"/>
  <c r="Q1022" i="8"/>
  <c r="J1019" i="8"/>
  <c r="J1020" i="8"/>
  <c r="J1021" i="8"/>
  <c r="J1022" i="8"/>
  <c r="P1022" i="8"/>
  <c r="O1022" i="8"/>
  <c r="N1022" i="8"/>
  <c r="M1019" i="8"/>
  <c r="M1022" i="8"/>
  <c r="L1022" i="8"/>
  <c r="A1022" i="8"/>
  <c r="V1021" i="8"/>
  <c r="S1021" i="8"/>
  <c r="R1021" i="8"/>
  <c r="Q1021" i="8"/>
  <c r="P1021" i="8"/>
  <c r="O1021" i="8"/>
  <c r="N1021" i="8"/>
  <c r="M1021" i="8"/>
  <c r="L1021" i="8"/>
  <c r="A1021" i="8"/>
  <c r="S1020" i="8"/>
  <c r="R1020" i="8"/>
  <c r="Q1020" i="8"/>
  <c r="P1020" i="8"/>
  <c r="O1020" i="8"/>
  <c r="N1020" i="8"/>
  <c r="M1020" i="8"/>
  <c r="L1020" i="8"/>
  <c r="A1020" i="8"/>
  <c r="V1019" i="8"/>
  <c r="S1019" i="8"/>
  <c r="R1019" i="8"/>
  <c r="Q1019" i="8"/>
  <c r="P1019" i="8"/>
  <c r="O1019" i="8"/>
  <c r="A1019" i="8"/>
  <c r="V1018" i="8"/>
  <c r="S1018" i="8"/>
  <c r="R1018" i="8"/>
  <c r="Q1018" i="8"/>
  <c r="J1015" i="8"/>
  <c r="J1016" i="8"/>
  <c r="J1017" i="8"/>
  <c r="J1018" i="8"/>
  <c r="P1018" i="8"/>
  <c r="O1018" i="8"/>
  <c r="N1018" i="8"/>
  <c r="M1015" i="8"/>
  <c r="M1018" i="8"/>
  <c r="L1018" i="8"/>
  <c r="A1018" i="8"/>
  <c r="S1017" i="8"/>
  <c r="R1017" i="8"/>
  <c r="Q1017" i="8"/>
  <c r="P1017" i="8"/>
  <c r="O1017" i="8"/>
  <c r="N1017" i="8"/>
  <c r="M1017" i="8"/>
  <c r="L1017" i="8"/>
  <c r="A1017" i="8"/>
  <c r="V1016" i="8"/>
  <c r="S1016" i="8"/>
  <c r="R1016" i="8"/>
  <c r="Q1016" i="8"/>
  <c r="P1016" i="8"/>
  <c r="O1016" i="8"/>
  <c r="N1016" i="8"/>
  <c r="M1016" i="8"/>
  <c r="L1016" i="8"/>
  <c r="A1016" i="8"/>
  <c r="V1015" i="8"/>
  <c r="S1015" i="8"/>
  <c r="R1015" i="8"/>
  <c r="Q1015" i="8"/>
  <c r="P1015" i="8"/>
  <c r="O1015" i="8"/>
  <c r="A1015" i="8"/>
  <c r="S1014" i="8"/>
  <c r="R1014" i="8"/>
  <c r="Q1014" i="8"/>
  <c r="J1011" i="8"/>
  <c r="J1012" i="8"/>
  <c r="J1013" i="8"/>
  <c r="J1014" i="8"/>
  <c r="P1014" i="8"/>
  <c r="O1014" i="8"/>
  <c r="N1014" i="8"/>
  <c r="M1011" i="8"/>
  <c r="M1014" i="8"/>
  <c r="L1014" i="8"/>
  <c r="A1014" i="8"/>
  <c r="V1013" i="8"/>
  <c r="S1013" i="8"/>
  <c r="R1013" i="8"/>
  <c r="Q1013" i="8"/>
  <c r="P1013" i="8"/>
  <c r="O1013" i="8"/>
  <c r="N1013" i="8"/>
  <c r="M1013" i="8"/>
  <c r="L1013" i="8"/>
  <c r="A1013" i="8"/>
  <c r="V1012" i="8"/>
  <c r="S1012" i="8"/>
  <c r="R1012" i="8"/>
  <c r="Q1012" i="8"/>
  <c r="P1012" i="8"/>
  <c r="O1012" i="8"/>
  <c r="N1012" i="8"/>
  <c r="M1012" i="8"/>
  <c r="L1012" i="8"/>
  <c r="A1012" i="8"/>
  <c r="S1011" i="8"/>
  <c r="R1011" i="8"/>
  <c r="Q1011" i="8"/>
  <c r="P1011" i="8"/>
  <c r="O1011" i="8"/>
  <c r="A1011" i="8"/>
  <c r="V983" i="8"/>
  <c r="V986" i="8"/>
  <c r="V989" i="8"/>
  <c r="V992" i="8"/>
  <c r="V995" i="8"/>
  <c r="V998" i="8"/>
  <c r="V1001" i="8"/>
  <c r="V1004" i="8"/>
  <c r="V1007" i="8"/>
  <c r="V1010" i="8"/>
  <c r="K38" i="7"/>
  <c r="S1010" i="8"/>
  <c r="R1010" i="8"/>
  <c r="Q1010" i="8"/>
  <c r="J1007" i="8"/>
  <c r="J1008" i="8"/>
  <c r="J1009" i="8"/>
  <c r="J1010" i="8"/>
  <c r="P1010" i="8"/>
  <c r="O1010" i="8"/>
  <c r="N1010" i="8"/>
  <c r="M1007" i="8"/>
  <c r="M1010" i="8"/>
  <c r="L1010" i="8"/>
  <c r="A1010" i="8"/>
  <c r="V1009" i="8"/>
  <c r="S1009" i="8"/>
  <c r="R1009" i="8"/>
  <c r="Q1009" i="8"/>
  <c r="P1009" i="8"/>
  <c r="O1009" i="8"/>
  <c r="N1009" i="8"/>
  <c r="M1009" i="8"/>
  <c r="L1009" i="8"/>
  <c r="A1009" i="8"/>
  <c r="V1008" i="8"/>
  <c r="S1008" i="8"/>
  <c r="R1008" i="8"/>
  <c r="Q1008" i="8"/>
  <c r="P1008" i="8"/>
  <c r="O1008" i="8"/>
  <c r="N1008" i="8"/>
  <c r="M1008" i="8"/>
  <c r="L1008" i="8"/>
  <c r="A1008" i="8"/>
  <c r="S1007" i="8"/>
  <c r="R1007" i="8"/>
  <c r="Q1007" i="8"/>
  <c r="P1007" i="8"/>
  <c r="O1007" i="8"/>
  <c r="A1007" i="8"/>
  <c r="V1006" i="8"/>
  <c r="S1006" i="8"/>
  <c r="R1006" i="8"/>
  <c r="Q1006" i="8"/>
  <c r="J1003" i="8"/>
  <c r="J1004" i="8"/>
  <c r="J1005" i="8"/>
  <c r="J1006" i="8"/>
  <c r="P1006" i="8"/>
  <c r="O1006" i="8"/>
  <c r="N1006" i="8"/>
  <c r="M1003" i="8"/>
  <c r="M1006" i="8"/>
  <c r="L1006" i="8"/>
  <c r="A1006" i="8"/>
  <c r="V1005" i="8"/>
  <c r="S1005" i="8"/>
  <c r="R1005" i="8"/>
  <c r="Q1005" i="8"/>
  <c r="P1005" i="8"/>
  <c r="O1005" i="8"/>
  <c r="N1005" i="8"/>
  <c r="M1005" i="8"/>
  <c r="L1005" i="8"/>
  <c r="A1005" i="8"/>
  <c r="S1004" i="8"/>
  <c r="R1004" i="8"/>
  <c r="Q1004" i="8"/>
  <c r="P1004" i="8"/>
  <c r="O1004" i="8"/>
  <c r="N1004" i="8"/>
  <c r="M1004" i="8"/>
  <c r="L1004" i="8"/>
  <c r="A1004" i="8"/>
  <c r="V1003" i="8"/>
  <c r="S1003" i="8"/>
  <c r="R1003" i="8"/>
  <c r="Q1003" i="8"/>
  <c r="P1003" i="8"/>
  <c r="O1003" i="8"/>
  <c r="A1003" i="8"/>
  <c r="V1002" i="8"/>
  <c r="S1002" i="8"/>
  <c r="R1002" i="8"/>
  <c r="Q1002" i="8"/>
  <c r="J999" i="8"/>
  <c r="J1000" i="8"/>
  <c r="J1001" i="8"/>
  <c r="J1002" i="8"/>
  <c r="P1002" i="8"/>
  <c r="O1002" i="8"/>
  <c r="N1002" i="8"/>
  <c r="M999" i="8"/>
  <c r="M1002" i="8"/>
  <c r="L1002" i="8"/>
  <c r="A1002" i="8"/>
  <c r="S1001" i="8"/>
  <c r="R1001" i="8"/>
  <c r="Q1001" i="8"/>
  <c r="P1001" i="8"/>
  <c r="O1001" i="8"/>
  <c r="N1001" i="8"/>
  <c r="M1001" i="8"/>
  <c r="L1001" i="8"/>
  <c r="A1001" i="8"/>
  <c r="V1000" i="8"/>
  <c r="S1000" i="8"/>
  <c r="R1000" i="8"/>
  <c r="Q1000" i="8"/>
  <c r="P1000" i="8"/>
  <c r="O1000" i="8"/>
  <c r="N1000" i="8"/>
  <c r="M1000" i="8"/>
  <c r="L1000" i="8"/>
  <c r="A1000" i="8"/>
  <c r="V999" i="8"/>
  <c r="S999" i="8"/>
  <c r="R999" i="8"/>
  <c r="Q999" i="8"/>
  <c r="P999" i="8"/>
  <c r="O999" i="8"/>
  <c r="A999" i="8"/>
  <c r="S998" i="8"/>
  <c r="R998" i="8"/>
  <c r="Q998" i="8"/>
  <c r="J995" i="8"/>
  <c r="J996" i="8"/>
  <c r="J997" i="8"/>
  <c r="J998" i="8"/>
  <c r="P998" i="8"/>
  <c r="O998" i="8"/>
  <c r="N998" i="8"/>
  <c r="M995" i="8"/>
  <c r="M998" i="8"/>
  <c r="L998" i="8"/>
  <c r="A998" i="8"/>
  <c r="V997" i="8"/>
  <c r="S997" i="8"/>
  <c r="R997" i="8"/>
  <c r="Q997" i="8"/>
  <c r="P997" i="8"/>
  <c r="O997" i="8"/>
  <c r="N997" i="8"/>
  <c r="M997" i="8"/>
  <c r="L997" i="8"/>
  <c r="A997" i="8"/>
  <c r="V996" i="8"/>
  <c r="S996" i="8"/>
  <c r="R996" i="8"/>
  <c r="Q996" i="8"/>
  <c r="P996" i="8"/>
  <c r="O996" i="8"/>
  <c r="N996" i="8"/>
  <c r="M996" i="8"/>
  <c r="L996" i="8"/>
  <c r="A996" i="8"/>
  <c r="S995" i="8"/>
  <c r="R995" i="8"/>
  <c r="Q995" i="8"/>
  <c r="P995" i="8"/>
  <c r="O995" i="8"/>
  <c r="A995" i="8"/>
  <c r="V994" i="8"/>
  <c r="S994" i="8"/>
  <c r="R994" i="8"/>
  <c r="Q994" i="8"/>
  <c r="J991" i="8"/>
  <c r="J992" i="8"/>
  <c r="J993" i="8"/>
  <c r="J994" i="8"/>
  <c r="P994" i="8"/>
  <c r="O994" i="8"/>
  <c r="N994" i="8"/>
  <c r="M991" i="8"/>
  <c r="M994" i="8"/>
  <c r="L994" i="8"/>
  <c r="A994" i="8"/>
  <c r="V993" i="8"/>
  <c r="S993" i="8"/>
  <c r="R993" i="8"/>
  <c r="Q993" i="8"/>
  <c r="P993" i="8"/>
  <c r="O993" i="8"/>
  <c r="N993" i="8"/>
  <c r="M993" i="8"/>
  <c r="L993" i="8"/>
  <c r="A993" i="8"/>
  <c r="S992" i="8"/>
  <c r="R992" i="8"/>
  <c r="Q992" i="8"/>
  <c r="P992" i="8"/>
  <c r="O992" i="8"/>
  <c r="N992" i="8"/>
  <c r="M992" i="8"/>
  <c r="L992" i="8"/>
  <c r="A992" i="8"/>
  <c r="V991" i="8"/>
  <c r="S991" i="8"/>
  <c r="R991" i="8"/>
  <c r="Q991" i="8"/>
  <c r="P991" i="8"/>
  <c r="O991" i="8"/>
  <c r="A991" i="8"/>
  <c r="V990" i="8"/>
  <c r="S990" i="8"/>
  <c r="R990" i="8"/>
  <c r="Q990" i="8"/>
  <c r="J987" i="8"/>
  <c r="J988" i="8"/>
  <c r="J989" i="8"/>
  <c r="J990" i="8"/>
  <c r="P990" i="8"/>
  <c r="O990" i="8"/>
  <c r="N990" i="8"/>
  <c r="M987" i="8"/>
  <c r="M990" i="8"/>
  <c r="L990" i="8"/>
  <c r="A990" i="8"/>
  <c r="S989" i="8"/>
  <c r="R989" i="8"/>
  <c r="Q989" i="8"/>
  <c r="P989" i="8"/>
  <c r="O989" i="8"/>
  <c r="N989" i="8"/>
  <c r="M989" i="8"/>
  <c r="L989" i="8"/>
  <c r="A989" i="8"/>
  <c r="V988" i="8"/>
  <c r="S988" i="8"/>
  <c r="R988" i="8"/>
  <c r="Q988" i="8"/>
  <c r="P988" i="8"/>
  <c r="O988" i="8"/>
  <c r="N988" i="8"/>
  <c r="M988" i="8"/>
  <c r="L988" i="8"/>
  <c r="A988" i="8"/>
  <c r="V987" i="8"/>
  <c r="S987" i="8"/>
  <c r="R987" i="8"/>
  <c r="Q987" i="8"/>
  <c r="P987" i="8"/>
  <c r="O987" i="8"/>
  <c r="A987" i="8"/>
  <c r="S986" i="8"/>
  <c r="R986" i="8"/>
  <c r="Q986" i="8"/>
  <c r="J983" i="8"/>
  <c r="J984" i="8"/>
  <c r="J985" i="8"/>
  <c r="J986" i="8"/>
  <c r="P986" i="8"/>
  <c r="O986" i="8"/>
  <c r="N986" i="8"/>
  <c r="M983" i="8"/>
  <c r="M986" i="8"/>
  <c r="L986" i="8"/>
  <c r="A986" i="8"/>
  <c r="V985" i="8"/>
  <c r="S985" i="8"/>
  <c r="R985" i="8"/>
  <c r="Q985" i="8"/>
  <c r="P985" i="8"/>
  <c r="O985" i="8"/>
  <c r="N985" i="8"/>
  <c r="M985" i="8"/>
  <c r="L985" i="8"/>
  <c r="A985" i="8"/>
  <c r="V984" i="8"/>
  <c r="S984" i="8"/>
  <c r="R984" i="8"/>
  <c r="Q984" i="8"/>
  <c r="P984" i="8"/>
  <c r="O984" i="8"/>
  <c r="N984" i="8"/>
  <c r="M984" i="8"/>
  <c r="L984" i="8"/>
  <c r="A984" i="8"/>
  <c r="S983" i="8"/>
  <c r="R983" i="8"/>
  <c r="Q983" i="8"/>
  <c r="P983" i="8"/>
  <c r="O983" i="8"/>
  <c r="A983" i="8"/>
  <c r="V955" i="8"/>
  <c r="V958" i="8"/>
  <c r="V961" i="8"/>
  <c r="V964" i="8"/>
  <c r="V967" i="8"/>
  <c r="V970" i="8"/>
  <c r="V973" i="8"/>
  <c r="V976" i="8"/>
  <c r="V979" i="8"/>
  <c r="V982" i="8"/>
  <c r="K37" i="7"/>
  <c r="S982" i="8"/>
  <c r="R982" i="8"/>
  <c r="Q982" i="8"/>
  <c r="J979" i="8"/>
  <c r="J980" i="8"/>
  <c r="J981" i="8"/>
  <c r="J982" i="8"/>
  <c r="P982" i="8"/>
  <c r="O982" i="8"/>
  <c r="N982" i="8"/>
  <c r="M979" i="8"/>
  <c r="M982" i="8"/>
  <c r="L982" i="8"/>
  <c r="A982" i="8"/>
  <c r="V981" i="8"/>
  <c r="S981" i="8"/>
  <c r="R981" i="8"/>
  <c r="Q981" i="8"/>
  <c r="P981" i="8"/>
  <c r="O981" i="8"/>
  <c r="N981" i="8"/>
  <c r="M981" i="8"/>
  <c r="L981" i="8"/>
  <c r="A981" i="8"/>
  <c r="V980" i="8"/>
  <c r="S980" i="8"/>
  <c r="R980" i="8"/>
  <c r="Q980" i="8"/>
  <c r="P980" i="8"/>
  <c r="O980" i="8"/>
  <c r="N980" i="8"/>
  <c r="M980" i="8"/>
  <c r="L980" i="8"/>
  <c r="A980" i="8"/>
  <c r="S979" i="8"/>
  <c r="R979" i="8"/>
  <c r="Q979" i="8"/>
  <c r="P979" i="8"/>
  <c r="O979" i="8"/>
  <c r="A979" i="8"/>
  <c r="V978" i="8"/>
  <c r="S978" i="8"/>
  <c r="R978" i="8"/>
  <c r="Q978" i="8"/>
  <c r="J975" i="8"/>
  <c r="J976" i="8"/>
  <c r="J977" i="8"/>
  <c r="J978" i="8"/>
  <c r="P978" i="8"/>
  <c r="O978" i="8"/>
  <c r="N978" i="8"/>
  <c r="M975" i="8"/>
  <c r="M978" i="8"/>
  <c r="L978" i="8"/>
  <c r="A978" i="8"/>
  <c r="V977" i="8"/>
  <c r="S977" i="8"/>
  <c r="R977" i="8"/>
  <c r="Q977" i="8"/>
  <c r="P977" i="8"/>
  <c r="O977" i="8"/>
  <c r="N977" i="8"/>
  <c r="M977" i="8"/>
  <c r="L977" i="8"/>
  <c r="A977" i="8"/>
  <c r="S976" i="8"/>
  <c r="R976" i="8"/>
  <c r="Q976" i="8"/>
  <c r="P976" i="8"/>
  <c r="O976" i="8"/>
  <c r="N976" i="8"/>
  <c r="M976" i="8"/>
  <c r="L976" i="8"/>
  <c r="A976" i="8"/>
  <c r="V975" i="8"/>
  <c r="S975" i="8"/>
  <c r="R975" i="8"/>
  <c r="Q975" i="8"/>
  <c r="P975" i="8"/>
  <c r="O975" i="8"/>
  <c r="A975" i="8"/>
  <c r="V974" i="8"/>
  <c r="S974" i="8"/>
  <c r="R974" i="8"/>
  <c r="Q974" i="8"/>
  <c r="J971" i="8"/>
  <c r="J972" i="8"/>
  <c r="J973" i="8"/>
  <c r="J974" i="8"/>
  <c r="P974" i="8"/>
  <c r="O974" i="8"/>
  <c r="N974" i="8"/>
  <c r="M971" i="8"/>
  <c r="M974" i="8"/>
  <c r="L974" i="8"/>
  <c r="A974" i="8"/>
  <c r="S973" i="8"/>
  <c r="R973" i="8"/>
  <c r="Q973" i="8"/>
  <c r="P973" i="8"/>
  <c r="O973" i="8"/>
  <c r="N973" i="8"/>
  <c r="M973" i="8"/>
  <c r="L973" i="8"/>
  <c r="A973" i="8"/>
  <c r="V972" i="8"/>
  <c r="S972" i="8"/>
  <c r="R972" i="8"/>
  <c r="Q972" i="8"/>
  <c r="P972" i="8"/>
  <c r="O972" i="8"/>
  <c r="N972" i="8"/>
  <c r="M972" i="8"/>
  <c r="L972" i="8"/>
  <c r="A972" i="8"/>
  <c r="V971" i="8"/>
  <c r="S971" i="8"/>
  <c r="R971" i="8"/>
  <c r="Q971" i="8"/>
  <c r="P971" i="8"/>
  <c r="O971" i="8"/>
  <c r="A971" i="8"/>
  <c r="S970" i="8"/>
  <c r="R970" i="8"/>
  <c r="Q970" i="8"/>
  <c r="J967" i="8"/>
  <c r="J968" i="8"/>
  <c r="J969" i="8"/>
  <c r="J970" i="8"/>
  <c r="P970" i="8"/>
  <c r="O970" i="8"/>
  <c r="N970" i="8"/>
  <c r="M967" i="8"/>
  <c r="M970" i="8"/>
  <c r="L970" i="8"/>
  <c r="A970" i="8"/>
  <c r="V969" i="8"/>
  <c r="S969" i="8"/>
  <c r="R969" i="8"/>
  <c r="Q969" i="8"/>
  <c r="P969" i="8"/>
  <c r="O969" i="8"/>
  <c r="N969" i="8"/>
  <c r="M969" i="8"/>
  <c r="L969" i="8"/>
  <c r="A969" i="8"/>
  <c r="V968" i="8"/>
  <c r="S968" i="8"/>
  <c r="R968" i="8"/>
  <c r="Q968" i="8"/>
  <c r="P968" i="8"/>
  <c r="O968" i="8"/>
  <c r="N968" i="8"/>
  <c r="M968" i="8"/>
  <c r="L968" i="8"/>
  <c r="A968" i="8"/>
  <c r="S967" i="8"/>
  <c r="R967" i="8"/>
  <c r="Q967" i="8"/>
  <c r="P967" i="8"/>
  <c r="O967" i="8"/>
  <c r="A967" i="8"/>
  <c r="V966" i="8"/>
  <c r="S966" i="8"/>
  <c r="R966" i="8"/>
  <c r="Q966" i="8"/>
  <c r="J963" i="8"/>
  <c r="J964" i="8"/>
  <c r="J965" i="8"/>
  <c r="J966" i="8"/>
  <c r="P966" i="8"/>
  <c r="O966" i="8"/>
  <c r="N966" i="8"/>
  <c r="M963" i="8"/>
  <c r="M966" i="8"/>
  <c r="L966" i="8"/>
  <c r="A966" i="8"/>
  <c r="V965" i="8"/>
  <c r="S965" i="8"/>
  <c r="R965" i="8"/>
  <c r="Q965" i="8"/>
  <c r="P965" i="8"/>
  <c r="O965" i="8"/>
  <c r="N965" i="8"/>
  <c r="M965" i="8"/>
  <c r="L965" i="8"/>
  <c r="A965" i="8"/>
  <c r="S964" i="8"/>
  <c r="R964" i="8"/>
  <c r="Q964" i="8"/>
  <c r="P964" i="8"/>
  <c r="O964" i="8"/>
  <c r="N964" i="8"/>
  <c r="M964" i="8"/>
  <c r="L964" i="8"/>
  <c r="A964" i="8"/>
  <c r="V963" i="8"/>
  <c r="S963" i="8"/>
  <c r="R963" i="8"/>
  <c r="Q963" i="8"/>
  <c r="P963" i="8"/>
  <c r="O963" i="8"/>
  <c r="A963" i="8"/>
  <c r="V962" i="8"/>
  <c r="S962" i="8"/>
  <c r="R962" i="8"/>
  <c r="Q962" i="8"/>
  <c r="J959" i="8"/>
  <c r="J960" i="8"/>
  <c r="J961" i="8"/>
  <c r="J962" i="8"/>
  <c r="P962" i="8"/>
  <c r="O962" i="8"/>
  <c r="N962" i="8"/>
  <c r="M959" i="8"/>
  <c r="M962" i="8"/>
  <c r="L962" i="8"/>
  <c r="A962" i="8"/>
  <c r="S961" i="8"/>
  <c r="R961" i="8"/>
  <c r="Q961" i="8"/>
  <c r="P961" i="8"/>
  <c r="O961" i="8"/>
  <c r="N961" i="8"/>
  <c r="M961" i="8"/>
  <c r="L961" i="8"/>
  <c r="A961" i="8"/>
  <c r="V960" i="8"/>
  <c r="S960" i="8"/>
  <c r="R960" i="8"/>
  <c r="Q960" i="8"/>
  <c r="P960" i="8"/>
  <c r="O960" i="8"/>
  <c r="N960" i="8"/>
  <c r="M960" i="8"/>
  <c r="L960" i="8"/>
  <c r="A960" i="8"/>
  <c r="V959" i="8"/>
  <c r="S959" i="8"/>
  <c r="R959" i="8"/>
  <c r="Q959" i="8"/>
  <c r="P959" i="8"/>
  <c r="O959" i="8"/>
  <c r="A959" i="8"/>
  <c r="S958" i="8"/>
  <c r="R958" i="8"/>
  <c r="Q958" i="8"/>
  <c r="J955" i="8"/>
  <c r="J956" i="8"/>
  <c r="J957" i="8"/>
  <c r="J958" i="8"/>
  <c r="P958" i="8"/>
  <c r="O958" i="8"/>
  <c r="N958" i="8"/>
  <c r="M955" i="8"/>
  <c r="M958" i="8"/>
  <c r="L958" i="8"/>
  <c r="A958" i="8"/>
  <c r="V957" i="8"/>
  <c r="S957" i="8"/>
  <c r="R957" i="8"/>
  <c r="Q957" i="8"/>
  <c r="P957" i="8"/>
  <c r="O957" i="8"/>
  <c r="N957" i="8"/>
  <c r="M957" i="8"/>
  <c r="L957" i="8"/>
  <c r="A957" i="8"/>
  <c r="V956" i="8"/>
  <c r="S956" i="8"/>
  <c r="R956" i="8"/>
  <c r="Q956" i="8"/>
  <c r="P956" i="8"/>
  <c r="O956" i="8"/>
  <c r="N956" i="8"/>
  <c r="M956" i="8"/>
  <c r="L956" i="8"/>
  <c r="A956" i="8"/>
  <c r="S955" i="8"/>
  <c r="R955" i="8"/>
  <c r="Q955" i="8"/>
  <c r="P955" i="8"/>
  <c r="O955" i="8"/>
  <c r="A955" i="8"/>
  <c r="V927" i="8"/>
  <c r="V930" i="8"/>
  <c r="V933" i="8"/>
  <c r="V936" i="8"/>
  <c r="V939" i="8"/>
  <c r="V942" i="8"/>
  <c r="V945" i="8"/>
  <c r="V948" i="8"/>
  <c r="V951" i="8"/>
  <c r="V954" i="8"/>
  <c r="K36" i="7"/>
  <c r="S954" i="8"/>
  <c r="R954" i="8"/>
  <c r="Q954" i="8"/>
  <c r="J951" i="8"/>
  <c r="J952" i="8"/>
  <c r="J953" i="8"/>
  <c r="J954" i="8"/>
  <c r="P954" i="8"/>
  <c r="O954" i="8"/>
  <c r="N954" i="8"/>
  <c r="M951" i="8"/>
  <c r="M954" i="8"/>
  <c r="L954" i="8"/>
  <c r="A954" i="8"/>
  <c r="V953" i="8"/>
  <c r="S953" i="8"/>
  <c r="R953" i="8"/>
  <c r="Q953" i="8"/>
  <c r="P953" i="8"/>
  <c r="O953" i="8"/>
  <c r="N953" i="8"/>
  <c r="M953" i="8"/>
  <c r="L953" i="8"/>
  <c r="A953" i="8"/>
  <c r="V952" i="8"/>
  <c r="S952" i="8"/>
  <c r="R952" i="8"/>
  <c r="Q952" i="8"/>
  <c r="P952" i="8"/>
  <c r="O952" i="8"/>
  <c r="N952" i="8"/>
  <c r="M952" i="8"/>
  <c r="L952" i="8"/>
  <c r="A952" i="8"/>
  <c r="S951" i="8"/>
  <c r="R951" i="8"/>
  <c r="Q951" i="8"/>
  <c r="P951" i="8"/>
  <c r="O951" i="8"/>
  <c r="A951" i="8"/>
  <c r="V950" i="8"/>
  <c r="S950" i="8"/>
  <c r="R950" i="8"/>
  <c r="Q950" i="8"/>
  <c r="J947" i="8"/>
  <c r="J948" i="8"/>
  <c r="J949" i="8"/>
  <c r="J950" i="8"/>
  <c r="P950" i="8"/>
  <c r="O950" i="8"/>
  <c r="N950" i="8"/>
  <c r="M947" i="8"/>
  <c r="M950" i="8"/>
  <c r="L950" i="8"/>
  <c r="A950" i="8"/>
  <c r="V949" i="8"/>
  <c r="S949" i="8"/>
  <c r="R949" i="8"/>
  <c r="Q949" i="8"/>
  <c r="P949" i="8"/>
  <c r="O949" i="8"/>
  <c r="N949" i="8"/>
  <c r="M949" i="8"/>
  <c r="L949" i="8"/>
  <c r="A949" i="8"/>
  <c r="S948" i="8"/>
  <c r="R948" i="8"/>
  <c r="Q948" i="8"/>
  <c r="P948" i="8"/>
  <c r="O948" i="8"/>
  <c r="N948" i="8"/>
  <c r="M948" i="8"/>
  <c r="L948" i="8"/>
  <c r="A948" i="8"/>
  <c r="V947" i="8"/>
  <c r="S947" i="8"/>
  <c r="R947" i="8"/>
  <c r="Q947" i="8"/>
  <c r="P947" i="8"/>
  <c r="O947" i="8"/>
  <c r="A947" i="8"/>
  <c r="V946" i="8"/>
  <c r="S946" i="8"/>
  <c r="R946" i="8"/>
  <c r="Q946" i="8"/>
  <c r="J943" i="8"/>
  <c r="J944" i="8"/>
  <c r="J945" i="8"/>
  <c r="J946" i="8"/>
  <c r="P946" i="8"/>
  <c r="O946" i="8"/>
  <c r="N946" i="8"/>
  <c r="M943" i="8"/>
  <c r="M946" i="8"/>
  <c r="L946" i="8"/>
  <c r="A946" i="8"/>
  <c r="S945" i="8"/>
  <c r="R945" i="8"/>
  <c r="Q945" i="8"/>
  <c r="P945" i="8"/>
  <c r="O945" i="8"/>
  <c r="N945" i="8"/>
  <c r="M945" i="8"/>
  <c r="L945" i="8"/>
  <c r="A945" i="8"/>
  <c r="V944" i="8"/>
  <c r="S944" i="8"/>
  <c r="R944" i="8"/>
  <c r="Q944" i="8"/>
  <c r="P944" i="8"/>
  <c r="O944" i="8"/>
  <c r="N944" i="8"/>
  <c r="M944" i="8"/>
  <c r="L944" i="8"/>
  <c r="A944" i="8"/>
  <c r="V943" i="8"/>
  <c r="S943" i="8"/>
  <c r="R943" i="8"/>
  <c r="Q943" i="8"/>
  <c r="P943" i="8"/>
  <c r="O943" i="8"/>
  <c r="A943" i="8"/>
  <c r="S942" i="8"/>
  <c r="R942" i="8"/>
  <c r="Q942" i="8"/>
  <c r="J939" i="8"/>
  <c r="J940" i="8"/>
  <c r="J941" i="8"/>
  <c r="J942" i="8"/>
  <c r="P942" i="8"/>
  <c r="O942" i="8"/>
  <c r="N942" i="8"/>
  <c r="M939" i="8"/>
  <c r="M942" i="8"/>
  <c r="L942" i="8"/>
  <c r="A942" i="8"/>
  <c r="V941" i="8"/>
  <c r="S941" i="8"/>
  <c r="R941" i="8"/>
  <c r="Q941" i="8"/>
  <c r="P941" i="8"/>
  <c r="O941" i="8"/>
  <c r="N941" i="8"/>
  <c r="M941" i="8"/>
  <c r="L941" i="8"/>
  <c r="A941" i="8"/>
  <c r="V940" i="8"/>
  <c r="S940" i="8"/>
  <c r="R940" i="8"/>
  <c r="Q940" i="8"/>
  <c r="P940" i="8"/>
  <c r="O940" i="8"/>
  <c r="N940" i="8"/>
  <c r="M940" i="8"/>
  <c r="L940" i="8"/>
  <c r="A940" i="8"/>
  <c r="S939" i="8"/>
  <c r="R939" i="8"/>
  <c r="Q939" i="8"/>
  <c r="P939" i="8"/>
  <c r="O939" i="8"/>
  <c r="A939" i="8"/>
  <c r="V938" i="8"/>
  <c r="S938" i="8"/>
  <c r="R938" i="8"/>
  <c r="Q938" i="8"/>
  <c r="J935" i="8"/>
  <c r="J936" i="8"/>
  <c r="J937" i="8"/>
  <c r="J938" i="8"/>
  <c r="P938" i="8"/>
  <c r="O938" i="8"/>
  <c r="N938" i="8"/>
  <c r="M935" i="8"/>
  <c r="M938" i="8"/>
  <c r="L938" i="8"/>
  <c r="A938" i="8"/>
  <c r="V937" i="8"/>
  <c r="S937" i="8"/>
  <c r="R937" i="8"/>
  <c r="Q937" i="8"/>
  <c r="P937" i="8"/>
  <c r="O937" i="8"/>
  <c r="N937" i="8"/>
  <c r="M937" i="8"/>
  <c r="L937" i="8"/>
  <c r="A937" i="8"/>
  <c r="S936" i="8"/>
  <c r="R936" i="8"/>
  <c r="Q936" i="8"/>
  <c r="P936" i="8"/>
  <c r="O936" i="8"/>
  <c r="N936" i="8"/>
  <c r="M936" i="8"/>
  <c r="L936" i="8"/>
  <c r="A936" i="8"/>
  <c r="V935" i="8"/>
  <c r="S935" i="8"/>
  <c r="R935" i="8"/>
  <c r="Q935" i="8"/>
  <c r="P935" i="8"/>
  <c r="O935" i="8"/>
  <c r="A935" i="8"/>
  <c r="V934" i="8"/>
  <c r="S934" i="8"/>
  <c r="R934" i="8"/>
  <c r="Q934" i="8"/>
  <c r="J931" i="8"/>
  <c r="J932" i="8"/>
  <c r="J933" i="8"/>
  <c r="J934" i="8"/>
  <c r="P934" i="8"/>
  <c r="O934" i="8"/>
  <c r="N934" i="8"/>
  <c r="M931" i="8"/>
  <c r="M934" i="8"/>
  <c r="L934" i="8"/>
  <c r="A934" i="8"/>
  <c r="S933" i="8"/>
  <c r="R933" i="8"/>
  <c r="Q933" i="8"/>
  <c r="P933" i="8"/>
  <c r="O933" i="8"/>
  <c r="N933" i="8"/>
  <c r="M933" i="8"/>
  <c r="L933" i="8"/>
  <c r="A933" i="8"/>
  <c r="V932" i="8"/>
  <c r="S932" i="8"/>
  <c r="R932" i="8"/>
  <c r="Q932" i="8"/>
  <c r="P932" i="8"/>
  <c r="O932" i="8"/>
  <c r="N932" i="8"/>
  <c r="M932" i="8"/>
  <c r="L932" i="8"/>
  <c r="A932" i="8"/>
  <c r="V931" i="8"/>
  <c r="S931" i="8"/>
  <c r="R931" i="8"/>
  <c r="Q931" i="8"/>
  <c r="P931" i="8"/>
  <c r="O931" i="8"/>
  <c r="A931" i="8"/>
  <c r="S930" i="8"/>
  <c r="R930" i="8"/>
  <c r="Q930" i="8"/>
  <c r="J927" i="8"/>
  <c r="J928" i="8"/>
  <c r="J929" i="8"/>
  <c r="J930" i="8"/>
  <c r="P930" i="8"/>
  <c r="O930" i="8"/>
  <c r="N930" i="8"/>
  <c r="M927" i="8"/>
  <c r="M930" i="8"/>
  <c r="L930" i="8"/>
  <c r="A930" i="8"/>
  <c r="V929" i="8"/>
  <c r="S929" i="8"/>
  <c r="R929" i="8"/>
  <c r="Q929" i="8"/>
  <c r="P929" i="8"/>
  <c r="O929" i="8"/>
  <c r="N929" i="8"/>
  <c r="M929" i="8"/>
  <c r="L929" i="8"/>
  <c r="A929" i="8"/>
  <c r="V928" i="8"/>
  <c r="S928" i="8"/>
  <c r="R928" i="8"/>
  <c r="Q928" i="8"/>
  <c r="P928" i="8"/>
  <c r="O928" i="8"/>
  <c r="N928" i="8"/>
  <c r="M928" i="8"/>
  <c r="L928" i="8"/>
  <c r="A928" i="8"/>
  <c r="S927" i="8"/>
  <c r="R927" i="8"/>
  <c r="Q927" i="8"/>
  <c r="P927" i="8"/>
  <c r="O927" i="8"/>
  <c r="A927" i="8"/>
  <c r="V899" i="8"/>
  <c r="V902" i="8"/>
  <c r="V905" i="8"/>
  <c r="V908" i="8"/>
  <c r="V911" i="8"/>
  <c r="V914" i="8"/>
  <c r="V917" i="8"/>
  <c r="V920" i="8"/>
  <c r="V923" i="8"/>
  <c r="V926" i="8"/>
  <c r="K35" i="7"/>
  <c r="S926" i="8"/>
  <c r="R926" i="8"/>
  <c r="Q926" i="8"/>
  <c r="J923" i="8"/>
  <c r="J924" i="8"/>
  <c r="J925" i="8"/>
  <c r="J926" i="8"/>
  <c r="P926" i="8"/>
  <c r="O926" i="8"/>
  <c r="N926" i="8"/>
  <c r="M923" i="8"/>
  <c r="M926" i="8"/>
  <c r="L926" i="8"/>
  <c r="A926" i="8"/>
  <c r="V925" i="8"/>
  <c r="S925" i="8"/>
  <c r="R925" i="8"/>
  <c r="Q925" i="8"/>
  <c r="P925" i="8"/>
  <c r="O925" i="8"/>
  <c r="N925" i="8"/>
  <c r="M925" i="8"/>
  <c r="L925" i="8"/>
  <c r="A925" i="8"/>
  <c r="V924" i="8"/>
  <c r="S924" i="8"/>
  <c r="R924" i="8"/>
  <c r="Q924" i="8"/>
  <c r="P924" i="8"/>
  <c r="O924" i="8"/>
  <c r="N924" i="8"/>
  <c r="M924" i="8"/>
  <c r="L924" i="8"/>
  <c r="A924" i="8"/>
  <c r="S923" i="8"/>
  <c r="R923" i="8"/>
  <c r="Q923" i="8"/>
  <c r="P923" i="8"/>
  <c r="O923" i="8"/>
  <c r="A923" i="8"/>
  <c r="V922" i="8"/>
  <c r="S922" i="8"/>
  <c r="R922" i="8"/>
  <c r="Q922" i="8"/>
  <c r="J919" i="8"/>
  <c r="J920" i="8"/>
  <c r="J921" i="8"/>
  <c r="J922" i="8"/>
  <c r="P922" i="8"/>
  <c r="O922" i="8"/>
  <c r="N922" i="8"/>
  <c r="M919" i="8"/>
  <c r="M922" i="8"/>
  <c r="L922" i="8"/>
  <c r="A922" i="8"/>
  <c r="V921" i="8"/>
  <c r="S921" i="8"/>
  <c r="R921" i="8"/>
  <c r="Q921" i="8"/>
  <c r="P921" i="8"/>
  <c r="O921" i="8"/>
  <c r="N921" i="8"/>
  <c r="M921" i="8"/>
  <c r="L921" i="8"/>
  <c r="A921" i="8"/>
  <c r="S920" i="8"/>
  <c r="R920" i="8"/>
  <c r="Q920" i="8"/>
  <c r="P920" i="8"/>
  <c r="O920" i="8"/>
  <c r="N920" i="8"/>
  <c r="M920" i="8"/>
  <c r="L920" i="8"/>
  <c r="A920" i="8"/>
  <c r="V919" i="8"/>
  <c r="S919" i="8"/>
  <c r="R919" i="8"/>
  <c r="Q919" i="8"/>
  <c r="P919" i="8"/>
  <c r="O919" i="8"/>
  <c r="A919" i="8"/>
  <c r="V918" i="8"/>
  <c r="S918" i="8"/>
  <c r="R918" i="8"/>
  <c r="Q918" i="8"/>
  <c r="J915" i="8"/>
  <c r="J916" i="8"/>
  <c r="J917" i="8"/>
  <c r="J918" i="8"/>
  <c r="P918" i="8"/>
  <c r="O918" i="8"/>
  <c r="N918" i="8"/>
  <c r="M915" i="8"/>
  <c r="M918" i="8"/>
  <c r="L918" i="8"/>
  <c r="A918" i="8"/>
  <c r="S917" i="8"/>
  <c r="R917" i="8"/>
  <c r="Q917" i="8"/>
  <c r="P917" i="8"/>
  <c r="O917" i="8"/>
  <c r="N917" i="8"/>
  <c r="M917" i="8"/>
  <c r="L917" i="8"/>
  <c r="A917" i="8"/>
  <c r="V916" i="8"/>
  <c r="S916" i="8"/>
  <c r="R916" i="8"/>
  <c r="Q916" i="8"/>
  <c r="P916" i="8"/>
  <c r="O916" i="8"/>
  <c r="N916" i="8"/>
  <c r="M916" i="8"/>
  <c r="L916" i="8"/>
  <c r="A916" i="8"/>
  <c r="V915" i="8"/>
  <c r="S915" i="8"/>
  <c r="R915" i="8"/>
  <c r="Q915" i="8"/>
  <c r="P915" i="8"/>
  <c r="O915" i="8"/>
  <c r="A915" i="8"/>
  <c r="S914" i="8"/>
  <c r="R914" i="8"/>
  <c r="Q914" i="8"/>
  <c r="J911" i="8"/>
  <c r="J912" i="8"/>
  <c r="J913" i="8"/>
  <c r="J914" i="8"/>
  <c r="P914" i="8"/>
  <c r="O914" i="8"/>
  <c r="N914" i="8"/>
  <c r="M911" i="8"/>
  <c r="M914" i="8"/>
  <c r="L914" i="8"/>
  <c r="A914" i="8"/>
  <c r="V913" i="8"/>
  <c r="S913" i="8"/>
  <c r="R913" i="8"/>
  <c r="Q913" i="8"/>
  <c r="P913" i="8"/>
  <c r="O913" i="8"/>
  <c r="N913" i="8"/>
  <c r="M913" i="8"/>
  <c r="L913" i="8"/>
  <c r="A913" i="8"/>
  <c r="V912" i="8"/>
  <c r="S912" i="8"/>
  <c r="R912" i="8"/>
  <c r="Q912" i="8"/>
  <c r="P912" i="8"/>
  <c r="O912" i="8"/>
  <c r="N912" i="8"/>
  <c r="M912" i="8"/>
  <c r="L912" i="8"/>
  <c r="A912" i="8"/>
  <c r="S911" i="8"/>
  <c r="R911" i="8"/>
  <c r="Q911" i="8"/>
  <c r="P911" i="8"/>
  <c r="O911" i="8"/>
  <c r="A911" i="8"/>
  <c r="V910" i="8"/>
  <c r="S910" i="8"/>
  <c r="R910" i="8"/>
  <c r="Q910" i="8"/>
  <c r="J907" i="8"/>
  <c r="J908" i="8"/>
  <c r="J909" i="8"/>
  <c r="J910" i="8"/>
  <c r="P910" i="8"/>
  <c r="O910" i="8"/>
  <c r="N910" i="8"/>
  <c r="M907" i="8"/>
  <c r="M910" i="8"/>
  <c r="L910" i="8"/>
  <c r="A910" i="8"/>
  <c r="V909" i="8"/>
  <c r="S909" i="8"/>
  <c r="R909" i="8"/>
  <c r="Q909" i="8"/>
  <c r="P909" i="8"/>
  <c r="O909" i="8"/>
  <c r="N909" i="8"/>
  <c r="M909" i="8"/>
  <c r="L909" i="8"/>
  <c r="A909" i="8"/>
  <c r="S908" i="8"/>
  <c r="R908" i="8"/>
  <c r="Q908" i="8"/>
  <c r="P908" i="8"/>
  <c r="O908" i="8"/>
  <c r="N908" i="8"/>
  <c r="M908" i="8"/>
  <c r="L908" i="8"/>
  <c r="A908" i="8"/>
  <c r="V907" i="8"/>
  <c r="S907" i="8"/>
  <c r="R907" i="8"/>
  <c r="Q907" i="8"/>
  <c r="P907" i="8"/>
  <c r="O907" i="8"/>
  <c r="A907" i="8"/>
  <c r="V906" i="8"/>
  <c r="S906" i="8"/>
  <c r="R906" i="8"/>
  <c r="Q906" i="8"/>
  <c r="J903" i="8"/>
  <c r="J904" i="8"/>
  <c r="J905" i="8"/>
  <c r="J906" i="8"/>
  <c r="P906" i="8"/>
  <c r="O906" i="8"/>
  <c r="N906" i="8"/>
  <c r="M903" i="8"/>
  <c r="M906" i="8"/>
  <c r="L906" i="8"/>
  <c r="A906" i="8"/>
  <c r="S905" i="8"/>
  <c r="R905" i="8"/>
  <c r="Q905" i="8"/>
  <c r="P905" i="8"/>
  <c r="O905" i="8"/>
  <c r="N905" i="8"/>
  <c r="M905" i="8"/>
  <c r="L905" i="8"/>
  <c r="A905" i="8"/>
  <c r="V904" i="8"/>
  <c r="S904" i="8"/>
  <c r="R904" i="8"/>
  <c r="Q904" i="8"/>
  <c r="P904" i="8"/>
  <c r="O904" i="8"/>
  <c r="N904" i="8"/>
  <c r="M904" i="8"/>
  <c r="L904" i="8"/>
  <c r="A904" i="8"/>
  <c r="V903" i="8"/>
  <c r="S903" i="8"/>
  <c r="R903" i="8"/>
  <c r="Q903" i="8"/>
  <c r="P903" i="8"/>
  <c r="O903" i="8"/>
  <c r="A903" i="8"/>
  <c r="S902" i="8"/>
  <c r="R902" i="8"/>
  <c r="Q902" i="8"/>
  <c r="J899" i="8"/>
  <c r="J900" i="8"/>
  <c r="J901" i="8"/>
  <c r="J902" i="8"/>
  <c r="P902" i="8"/>
  <c r="O902" i="8"/>
  <c r="N902" i="8"/>
  <c r="M899" i="8"/>
  <c r="M902" i="8"/>
  <c r="L902" i="8"/>
  <c r="A902" i="8"/>
  <c r="V901" i="8"/>
  <c r="S901" i="8"/>
  <c r="R901" i="8"/>
  <c r="Q901" i="8"/>
  <c r="P901" i="8"/>
  <c r="O901" i="8"/>
  <c r="N901" i="8"/>
  <c r="M901" i="8"/>
  <c r="L901" i="8"/>
  <c r="A901" i="8"/>
  <c r="V900" i="8"/>
  <c r="S900" i="8"/>
  <c r="R900" i="8"/>
  <c r="Q900" i="8"/>
  <c r="P900" i="8"/>
  <c r="O900" i="8"/>
  <c r="N900" i="8"/>
  <c r="M900" i="8"/>
  <c r="L900" i="8"/>
  <c r="A900" i="8"/>
  <c r="S899" i="8"/>
  <c r="R899" i="8"/>
  <c r="Q899" i="8"/>
  <c r="P899" i="8"/>
  <c r="O899" i="8"/>
  <c r="A899" i="8"/>
  <c r="V871" i="8"/>
  <c r="V874" i="8"/>
  <c r="V877" i="8"/>
  <c r="V880" i="8"/>
  <c r="V883" i="8"/>
  <c r="V886" i="8"/>
  <c r="V889" i="8"/>
  <c r="V892" i="8"/>
  <c r="V895" i="8"/>
  <c r="V898" i="8"/>
  <c r="K34" i="7"/>
  <c r="S898" i="8"/>
  <c r="R898" i="8"/>
  <c r="Q898" i="8"/>
  <c r="J895" i="8"/>
  <c r="J896" i="8"/>
  <c r="J897" i="8"/>
  <c r="J898" i="8"/>
  <c r="P898" i="8"/>
  <c r="O898" i="8"/>
  <c r="N898" i="8"/>
  <c r="M895" i="8"/>
  <c r="M898" i="8"/>
  <c r="L898" i="8"/>
  <c r="A898" i="8"/>
  <c r="V897" i="8"/>
  <c r="S897" i="8"/>
  <c r="R897" i="8"/>
  <c r="Q897" i="8"/>
  <c r="P897" i="8"/>
  <c r="O897" i="8"/>
  <c r="N897" i="8"/>
  <c r="M897" i="8"/>
  <c r="L897" i="8"/>
  <c r="A897" i="8"/>
  <c r="V896" i="8"/>
  <c r="S896" i="8"/>
  <c r="R896" i="8"/>
  <c r="Q896" i="8"/>
  <c r="P896" i="8"/>
  <c r="O896" i="8"/>
  <c r="N896" i="8"/>
  <c r="M896" i="8"/>
  <c r="L896" i="8"/>
  <c r="A896" i="8"/>
  <c r="S895" i="8"/>
  <c r="R895" i="8"/>
  <c r="Q895" i="8"/>
  <c r="P895" i="8"/>
  <c r="O895" i="8"/>
  <c r="A895" i="8"/>
  <c r="V894" i="8"/>
  <c r="S894" i="8"/>
  <c r="R894" i="8"/>
  <c r="Q894" i="8"/>
  <c r="J891" i="8"/>
  <c r="J892" i="8"/>
  <c r="J893" i="8"/>
  <c r="J894" i="8"/>
  <c r="P894" i="8"/>
  <c r="O894" i="8"/>
  <c r="N894" i="8"/>
  <c r="M891" i="8"/>
  <c r="M894" i="8"/>
  <c r="L894" i="8"/>
  <c r="A894" i="8"/>
  <c r="V893" i="8"/>
  <c r="S893" i="8"/>
  <c r="R893" i="8"/>
  <c r="Q893" i="8"/>
  <c r="P893" i="8"/>
  <c r="O893" i="8"/>
  <c r="N893" i="8"/>
  <c r="M893" i="8"/>
  <c r="L893" i="8"/>
  <c r="A893" i="8"/>
  <c r="S892" i="8"/>
  <c r="R892" i="8"/>
  <c r="Q892" i="8"/>
  <c r="P892" i="8"/>
  <c r="O892" i="8"/>
  <c r="N892" i="8"/>
  <c r="M892" i="8"/>
  <c r="L892" i="8"/>
  <c r="A892" i="8"/>
  <c r="V891" i="8"/>
  <c r="S891" i="8"/>
  <c r="R891" i="8"/>
  <c r="Q891" i="8"/>
  <c r="P891" i="8"/>
  <c r="O891" i="8"/>
  <c r="A891" i="8"/>
  <c r="V890" i="8"/>
  <c r="S890" i="8"/>
  <c r="R890" i="8"/>
  <c r="Q890" i="8"/>
  <c r="J887" i="8"/>
  <c r="J888" i="8"/>
  <c r="J889" i="8"/>
  <c r="J890" i="8"/>
  <c r="P890" i="8"/>
  <c r="O890" i="8"/>
  <c r="N890" i="8"/>
  <c r="M887" i="8"/>
  <c r="M890" i="8"/>
  <c r="L890" i="8"/>
  <c r="A890" i="8"/>
  <c r="S889" i="8"/>
  <c r="R889" i="8"/>
  <c r="Q889" i="8"/>
  <c r="P889" i="8"/>
  <c r="O889" i="8"/>
  <c r="N889" i="8"/>
  <c r="M889" i="8"/>
  <c r="L889" i="8"/>
  <c r="A889" i="8"/>
  <c r="V888" i="8"/>
  <c r="S888" i="8"/>
  <c r="R888" i="8"/>
  <c r="Q888" i="8"/>
  <c r="P888" i="8"/>
  <c r="O888" i="8"/>
  <c r="N888" i="8"/>
  <c r="M888" i="8"/>
  <c r="L888" i="8"/>
  <c r="A888" i="8"/>
  <c r="V887" i="8"/>
  <c r="S887" i="8"/>
  <c r="R887" i="8"/>
  <c r="Q887" i="8"/>
  <c r="P887" i="8"/>
  <c r="O887" i="8"/>
  <c r="A887" i="8"/>
  <c r="S886" i="8"/>
  <c r="R886" i="8"/>
  <c r="Q886" i="8"/>
  <c r="J883" i="8"/>
  <c r="J884" i="8"/>
  <c r="J885" i="8"/>
  <c r="J886" i="8"/>
  <c r="P886" i="8"/>
  <c r="O886" i="8"/>
  <c r="N886" i="8"/>
  <c r="M883" i="8"/>
  <c r="M886" i="8"/>
  <c r="L886" i="8"/>
  <c r="A886" i="8"/>
  <c r="V885" i="8"/>
  <c r="S885" i="8"/>
  <c r="R885" i="8"/>
  <c r="Q885" i="8"/>
  <c r="P885" i="8"/>
  <c r="O885" i="8"/>
  <c r="N885" i="8"/>
  <c r="M885" i="8"/>
  <c r="L885" i="8"/>
  <c r="A885" i="8"/>
  <c r="V884" i="8"/>
  <c r="S884" i="8"/>
  <c r="R884" i="8"/>
  <c r="Q884" i="8"/>
  <c r="P884" i="8"/>
  <c r="O884" i="8"/>
  <c r="N884" i="8"/>
  <c r="M884" i="8"/>
  <c r="L884" i="8"/>
  <c r="A884" i="8"/>
  <c r="S883" i="8"/>
  <c r="R883" i="8"/>
  <c r="Q883" i="8"/>
  <c r="P883" i="8"/>
  <c r="O883" i="8"/>
  <c r="A883" i="8"/>
  <c r="V882" i="8"/>
  <c r="S882" i="8"/>
  <c r="R882" i="8"/>
  <c r="Q882" i="8"/>
  <c r="J879" i="8"/>
  <c r="J880" i="8"/>
  <c r="J881" i="8"/>
  <c r="J882" i="8"/>
  <c r="P882" i="8"/>
  <c r="O882" i="8"/>
  <c r="N882" i="8"/>
  <c r="M879" i="8"/>
  <c r="M882" i="8"/>
  <c r="L882" i="8"/>
  <c r="A882" i="8"/>
  <c r="V881" i="8"/>
  <c r="S881" i="8"/>
  <c r="R881" i="8"/>
  <c r="Q881" i="8"/>
  <c r="P881" i="8"/>
  <c r="O881" i="8"/>
  <c r="N881" i="8"/>
  <c r="M881" i="8"/>
  <c r="L881" i="8"/>
  <c r="A881" i="8"/>
  <c r="S880" i="8"/>
  <c r="R880" i="8"/>
  <c r="Q880" i="8"/>
  <c r="P880" i="8"/>
  <c r="O880" i="8"/>
  <c r="N880" i="8"/>
  <c r="M880" i="8"/>
  <c r="L880" i="8"/>
  <c r="A880" i="8"/>
  <c r="V879" i="8"/>
  <c r="S879" i="8"/>
  <c r="R879" i="8"/>
  <c r="Q879" i="8"/>
  <c r="P879" i="8"/>
  <c r="O879" i="8"/>
  <c r="A879" i="8"/>
  <c r="V878" i="8"/>
  <c r="S878" i="8"/>
  <c r="R878" i="8"/>
  <c r="Q878" i="8"/>
  <c r="J875" i="8"/>
  <c r="J876" i="8"/>
  <c r="J877" i="8"/>
  <c r="J878" i="8"/>
  <c r="P878" i="8"/>
  <c r="O878" i="8"/>
  <c r="N878" i="8"/>
  <c r="M875" i="8"/>
  <c r="M878" i="8"/>
  <c r="L878" i="8"/>
  <c r="A878" i="8"/>
  <c r="S877" i="8"/>
  <c r="R877" i="8"/>
  <c r="Q877" i="8"/>
  <c r="P877" i="8"/>
  <c r="O877" i="8"/>
  <c r="N877" i="8"/>
  <c r="M877" i="8"/>
  <c r="L877" i="8"/>
  <c r="A877" i="8"/>
  <c r="V876" i="8"/>
  <c r="S876" i="8"/>
  <c r="R876" i="8"/>
  <c r="Q876" i="8"/>
  <c r="P876" i="8"/>
  <c r="O876" i="8"/>
  <c r="N876" i="8"/>
  <c r="M876" i="8"/>
  <c r="L876" i="8"/>
  <c r="A876" i="8"/>
  <c r="V875" i="8"/>
  <c r="S875" i="8"/>
  <c r="R875" i="8"/>
  <c r="Q875" i="8"/>
  <c r="P875" i="8"/>
  <c r="O875" i="8"/>
  <c r="A875" i="8"/>
  <c r="S874" i="8"/>
  <c r="R874" i="8"/>
  <c r="Q874" i="8"/>
  <c r="J871" i="8"/>
  <c r="J872" i="8"/>
  <c r="J873" i="8"/>
  <c r="J874" i="8"/>
  <c r="P874" i="8"/>
  <c r="O874" i="8"/>
  <c r="N874" i="8"/>
  <c r="M871" i="8"/>
  <c r="M874" i="8"/>
  <c r="L874" i="8"/>
  <c r="A874" i="8"/>
  <c r="V873" i="8"/>
  <c r="S873" i="8"/>
  <c r="R873" i="8"/>
  <c r="Q873" i="8"/>
  <c r="P873" i="8"/>
  <c r="O873" i="8"/>
  <c r="N873" i="8"/>
  <c r="M873" i="8"/>
  <c r="L873" i="8"/>
  <c r="A873" i="8"/>
  <c r="V872" i="8"/>
  <c r="S872" i="8"/>
  <c r="R872" i="8"/>
  <c r="Q872" i="8"/>
  <c r="P872" i="8"/>
  <c r="O872" i="8"/>
  <c r="N872" i="8"/>
  <c r="M872" i="8"/>
  <c r="L872" i="8"/>
  <c r="A872" i="8"/>
  <c r="S871" i="8"/>
  <c r="R871" i="8"/>
  <c r="Q871" i="8"/>
  <c r="P871" i="8"/>
  <c r="O871" i="8"/>
  <c r="A871" i="8"/>
  <c r="V843" i="8"/>
  <c r="V846" i="8"/>
  <c r="V849" i="8"/>
  <c r="V852" i="8"/>
  <c r="V855" i="8"/>
  <c r="V858" i="8"/>
  <c r="V861" i="8"/>
  <c r="V864" i="8"/>
  <c r="V867" i="8"/>
  <c r="V870" i="8"/>
  <c r="K33" i="7"/>
  <c r="S870" i="8"/>
  <c r="R870" i="8"/>
  <c r="Q870" i="8"/>
  <c r="J867" i="8"/>
  <c r="J868" i="8"/>
  <c r="J869" i="8"/>
  <c r="J870" i="8"/>
  <c r="P870" i="8"/>
  <c r="O870" i="8"/>
  <c r="N870" i="8"/>
  <c r="M867" i="8"/>
  <c r="M870" i="8"/>
  <c r="L870" i="8"/>
  <c r="A870" i="8"/>
  <c r="V869" i="8"/>
  <c r="S869" i="8"/>
  <c r="R869" i="8"/>
  <c r="Q869" i="8"/>
  <c r="P869" i="8"/>
  <c r="O869" i="8"/>
  <c r="N869" i="8"/>
  <c r="M869" i="8"/>
  <c r="L869" i="8"/>
  <c r="A869" i="8"/>
  <c r="V868" i="8"/>
  <c r="S868" i="8"/>
  <c r="R868" i="8"/>
  <c r="Q868" i="8"/>
  <c r="P868" i="8"/>
  <c r="O868" i="8"/>
  <c r="N868" i="8"/>
  <c r="M868" i="8"/>
  <c r="L868" i="8"/>
  <c r="A868" i="8"/>
  <c r="S867" i="8"/>
  <c r="R867" i="8"/>
  <c r="Q867" i="8"/>
  <c r="P867" i="8"/>
  <c r="O867" i="8"/>
  <c r="A867" i="8"/>
  <c r="V866" i="8"/>
  <c r="S866" i="8"/>
  <c r="R866" i="8"/>
  <c r="Q866" i="8"/>
  <c r="J863" i="8"/>
  <c r="J864" i="8"/>
  <c r="J865" i="8"/>
  <c r="J866" i="8"/>
  <c r="P866" i="8"/>
  <c r="O866" i="8"/>
  <c r="N866" i="8"/>
  <c r="M863" i="8"/>
  <c r="M866" i="8"/>
  <c r="L866" i="8"/>
  <c r="A866" i="8"/>
  <c r="V865" i="8"/>
  <c r="S865" i="8"/>
  <c r="R865" i="8"/>
  <c r="Q865" i="8"/>
  <c r="P865" i="8"/>
  <c r="O865" i="8"/>
  <c r="N865" i="8"/>
  <c r="M865" i="8"/>
  <c r="L865" i="8"/>
  <c r="A865" i="8"/>
  <c r="S864" i="8"/>
  <c r="R864" i="8"/>
  <c r="Q864" i="8"/>
  <c r="P864" i="8"/>
  <c r="O864" i="8"/>
  <c r="N864" i="8"/>
  <c r="M864" i="8"/>
  <c r="L864" i="8"/>
  <c r="A864" i="8"/>
  <c r="V863" i="8"/>
  <c r="S863" i="8"/>
  <c r="R863" i="8"/>
  <c r="Q863" i="8"/>
  <c r="P863" i="8"/>
  <c r="O863" i="8"/>
  <c r="A863" i="8"/>
  <c r="V862" i="8"/>
  <c r="S862" i="8"/>
  <c r="R862" i="8"/>
  <c r="Q862" i="8"/>
  <c r="J859" i="8"/>
  <c r="J860" i="8"/>
  <c r="J861" i="8"/>
  <c r="J862" i="8"/>
  <c r="P862" i="8"/>
  <c r="O862" i="8"/>
  <c r="N862" i="8"/>
  <c r="M859" i="8"/>
  <c r="M862" i="8"/>
  <c r="L862" i="8"/>
  <c r="A862" i="8"/>
  <c r="S861" i="8"/>
  <c r="R861" i="8"/>
  <c r="Q861" i="8"/>
  <c r="P861" i="8"/>
  <c r="O861" i="8"/>
  <c r="N861" i="8"/>
  <c r="M861" i="8"/>
  <c r="L861" i="8"/>
  <c r="A861" i="8"/>
  <c r="V860" i="8"/>
  <c r="S860" i="8"/>
  <c r="R860" i="8"/>
  <c r="Q860" i="8"/>
  <c r="P860" i="8"/>
  <c r="O860" i="8"/>
  <c r="N860" i="8"/>
  <c r="M860" i="8"/>
  <c r="L860" i="8"/>
  <c r="A860" i="8"/>
  <c r="V859" i="8"/>
  <c r="S859" i="8"/>
  <c r="R859" i="8"/>
  <c r="Q859" i="8"/>
  <c r="P859" i="8"/>
  <c r="O859" i="8"/>
  <c r="A859" i="8"/>
  <c r="S858" i="8"/>
  <c r="R858" i="8"/>
  <c r="Q858" i="8"/>
  <c r="J855" i="8"/>
  <c r="J856" i="8"/>
  <c r="J857" i="8"/>
  <c r="J858" i="8"/>
  <c r="P858" i="8"/>
  <c r="O858" i="8"/>
  <c r="N858" i="8"/>
  <c r="M855" i="8"/>
  <c r="M858" i="8"/>
  <c r="L858" i="8"/>
  <c r="A858" i="8"/>
  <c r="V857" i="8"/>
  <c r="S857" i="8"/>
  <c r="R857" i="8"/>
  <c r="Q857" i="8"/>
  <c r="P857" i="8"/>
  <c r="O857" i="8"/>
  <c r="N857" i="8"/>
  <c r="M857" i="8"/>
  <c r="L857" i="8"/>
  <c r="A857" i="8"/>
  <c r="V856" i="8"/>
  <c r="S856" i="8"/>
  <c r="R856" i="8"/>
  <c r="Q856" i="8"/>
  <c r="P856" i="8"/>
  <c r="O856" i="8"/>
  <c r="N856" i="8"/>
  <c r="M856" i="8"/>
  <c r="L856" i="8"/>
  <c r="A856" i="8"/>
  <c r="S855" i="8"/>
  <c r="R855" i="8"/>
  <c r="Q855" i="8"/>
  <c r="P855" i="8"/>
  <c r="O855" i="8"/>
  <c r="A855" i="8"/>
  <c r="V854" i="8"/>
  <c r="S854" i="8"/>
  <c r="R854" i="8"/>
  <c r="Q854" i="8"/>
  <c r="J851" i="8"/>
  <c r="J852" i="8"/>
  <c r="J853" i="8"/>
  <c r="J854" i="8"/>
  <c r="P854" i="8"/>
  <c r="O854" i="8"/>
  <c r="N854" i="8"/>
  <c r="M851" i="8"/>
  <c r="M854" i="8"/>
  <c r="L854" i="8"/>
  <c r="A854" i="8"/>
  <c r="V853" i="8"/>
  <c r="S853" i="8"/>
  <c r="R853" i="8"/>
  <c r="Q853" i="8"/>
  <c r="P853" i="8"/>
  <c r="O853" i="8"/>
  <c r="N853" i="8"/>
  <c r="M853" i="8"/>
  <c r="L853" i="8"/>
  <c r="A853" i="8"/>
  <c r="S852" i="8"/>
  <c r="R852" i="8"/>
  <c r="Q852" i="8"/>
  <c r="P852" i="8"/>
  <c r="O852" i="8"/>
  <c r="N852" i="8"/>
  <c r="M852" i="8"/>
  <c r="L852" i="8"/>
  <c r="A852" i="8"/>
  <c r="V851" i="8"/>
  <c r="S851" i="8"/>
  <c r="R851" i="8"/>
  <c r="Q851" i="8"/>
  <c r="P851" i="8"/>
  <c r="O851" i="8"/>
  <c r="A851" i="8"/>
  <c r="V850" i="8"/>
  <c r="S850" i="8"/>
  <c r="R850" i="8"/>
  <c r="Q850" i="8"/>
  <c r="J847" i="8"/>
  <c r="J848" i="8"/>
  <c r="J849" i="8"/>
  <c r="J850" i="8"/>
  <c r="P850" i="8"/>
  <c r="O850" i="8"/>
  <c r="N850" i="8"/>
  <c r="M847" i="8"/>
  <c r="M850" i="8"/>
  <c r="L850" i="8"/>
  <c r="A850" i="8"/>
  <c r="S849" i="8"/>
  <c r="R849" i="8"/>
  <c r="Q849" i="8"/>
  <c r="P849" i="8"/>
  <c r="O849" i="8"/>
  <c r="N849" i="8"/>
  <c r="M849" i="8"/>
  <c r="L849" i="8"/>
  <c r="A849" i="8"/>
  <c r="V848" i="8"/>
  <c r="S848" i="8"/>
  <c r="R848" i="8"/>
  <c r="Q848" i="8"/>
  <c r="P848" i="8"/>
  <c r="O848" i="8"/>
  <c r="N848" i="8"/>
  <c r="M848" i="8"/>
  <c r="L848" i="8"/>
  <c r="A848" i="8"/>
  <c r="V847" i="8"/>
  <c r="S847" i="8"/>
  <c r="R847" i="8"/>
  <c r="Q847" i="8"/>
  <c r="P847" i="8"/>
  <c r="O847" i="8"/>
  <c r="A847" i="8"/>
  <c r="S846" i="8"/>
  <c r="R846" i="8"/>
  <c r="Q846" i="8"/>
  <c r="J843" i="8"/>
  <c r="J844" i="8"/>
  <c r="J845" i="8"/>
  <c r="J846" i="8"/>
  <c r="P846" i="8"/>
  <c r="O846" i="8"/>
  <c r="N846" i="8"/>
  <c r="M843" i="8"/>
  <c r="M846" i="8"/>
  <c r="L846" i="8"/>
  <c r="A846" i="8"/>
  <c r="V845" i="8"/>
  <c r="S845" i="8"/>
  <c r="R845" i="8"/>
  <c r="Q845" i="8"/>
  <c r="P845" i="8"/>
  <c r="O845" i="8"/>
  <c r="N845" i="8"/>
  <c r="M845" i="8"/>
  <c r="L845" i="8"/>
  <c r="A845" i="8"/>
  <c r="V844" i="8"/>
  <c r="S844" i="8"/>
  <c r="R844" i="8"/>
  <c r="Q844" i="8"/>
  <c r="P844" i="8"/>
  <c r="O844" i="8"/>
  <c r="N844" i="8"/>
  <c r="M844" i="8"/>
  <c r="L844" i="8"/>
  <c r="A844" i="8"/>
  <c r="S843" i="8"/>
  <c r="R843" i="8"/>
  <c r="Q843" i="8"/>
  <c r="P843" i="8"/>
  <c r="O843" i="8"/>
  <c r="A843" i="8"/>
  <c r="V815" i="8"/>
  <c r="V818" i="8"/>
  <c r="V821" i="8"/>
  <c r="V824" i="8"/>
  <c r="V827" i="8"/>
  <c r="V830" i="8"/>
  <c r="V833" i="8"/>
  <c r="V836" i="8"/>
  <c r="V839" i="8"/>
  <c r="V842" i="8"/>
  <c r="K32" i="7"/>
  <c r="S842" i="8"/>
  <c r="R842" i="8"/>
  <c r="Q842" i="8"/>
  <c r="J839" i="8"/>
  <c r="J840" i="8"/>
  <c r="J841" i="8"/>
  <c r="J842" i="8"/>
  <c r="P842" i="8"/>
  <c r="O842" i="8"/>
  <c r="N842" i="8"/>
  <c r="M839" i="8"/>
  <c r="M842" i="8"/>
  <c r="L842" i="8"/>
  <c r="A842" i="8"/>
  <c r="V841" i="8"/>
  <c r="S841" i="8"/>
  <c r="R841" i="8"/>
  <c r="Q841" i="8"/>
  <c r="P841" i="8"/>
  <c r="O841" i="8"/>
  <c r="N841" i="8"/>
  <c r="M841" i="8"/>
  <c r="L841" i="8"/>
  <c r="A841" i="8"/>
  <c r="V840" i="8"/>
  <c r="S840" i="8"/>
  <c r="R840" i="8"/>
  <c r="Q840" i="8"/>
  <c r="P840" i="8"/>
  <c r="O840" i="8"/>
  <c r="N840" i="8"/>
  <c r="M840" i="8"/>
  <c r="L840" i="8"/>
  <c r="A840" i="8"/>
  <c r="S839" i="8"/>
  <c r="R839" i="8"/>
  <c r="Q839" i="8"/>
  <c r="P839" i="8"/>
  <c r="O839" i="8"/>
  <c r="A839" i="8"/>
  <c r="V838" i="8"/>
  <c r="S838" i="8"/>
  <c r="R838" i="8"/>
  <c r="Q838" i="8"/>
  <c r="J835" i="8"/>
  <c r="J836" i="8"/>
  <c r="J837" i="8"/>
  <c r="J838" i="8"/>
  <c r="P838" i="8"/>
  <c r="O838" i="8"/>
  <c r="N838" i="8"/>
  <c r="M835" i="8"/>
  <c r="M838" i="8"/>
  <c r="L838" i="8"/>
  <c r="A838" i="8"/>
  <c r="V837" i="8"/>
  <c r="S837" i="8"/>
  <c r="R837" i="8"/>
  <c r="Q837" i="8"/>
  <c r="P837" i="8"/>
  <c r="O837" i="8"/>
  <c r="N837" i="8"/>
  <c r="M837" i="8"/>
  <c r="L837" i="8"/>
  <c r="A837" i="8"/>
  <c r="S836" i="8"/>
  <c r="R836" i="8"/>
  <c r="Q836" i="8"/>
  <c r="P836" i="8"/>
  <c r="O836" i="8"/>
  <c r="N836" i="8"/>
  <c r="M836" i="8"/>
  <c r="L836" i="8"/>
  <c r="A836" i="8"/>
  <c r="V835" i="8"/>
  <c r="S835" i="8"/>
  <c r="R835" i="8"/>
  <c r="Q835" i="8"/>
  <c r="P835" i="8"/>
  <c r="O835" i="8"/>
  <c r="A835" i="8"/>
  <c r="V834" i="8"/>
  <c r="S834" i="8"/>
  <c r="R834" i="8"/>
  <c r="Q834" i="8"/>
  <c r="J831" i="8"/>
  <c r="J832" i="8"/>
  <c r="J833" i="8"/>
  <c r="J834" i="8"/>
  <c r="P834" i="8"/>
  <c r="O834" i="8"/>
  <c r="N834" i="8"/>
  <c r="M831" i="8"/>
  <c r="M834" i="8"/>
  <c r="L834" i="8"/>
  <c r="A834" i="8"/>
  <c r="S833" i="8"/>
  <c r="R833" i="8"/>
  <c r="Q833" i="8"/>
  <c r="P833" i="8"/>
  <c r="O833" i="8"/>
  <c r="N833" i="8"/>
  <c r="M833" i="8"/>
  <c r="L833" i="8"/>
  <c r="A833" i="8"/>
  <c r="V832" i="8"/>
  <c r="S832" i="8"/>
  <c r="R832" i="8"/>
  <c r="Q832" i="8"/>
  <c r="P832" i="8"/>
  <c r="O832" i="8"/>
  <c r="N832" i="8"/>
  <c r="M832" i="8"/>
  <c r="L832" i="8"/>
  <c r="A832" i="8"/>
  <c r="V831" i="8"/>
  <c r="S831" i="8"/>
  <c r="R831" i="8"/>
  <c r="Q831" i="8"/>
  <c r="P831" i="8"/>
  <c r="O831" i="8"/>
  <c r="A831" i="8"/>
  <c r="S830" i="8"/>
  <c r="R830" i="8"/>
  <c r="Q830" i="8"/>
  <c r="J827" i="8"/>
  <c r="J828" i="8"/>
  <c r="J829" i="8"/>
  <c r="J830" i="8"/>
  <c r="P830" i="8"/>
  <c r="O830" i="8"/>
  <c r="N830" i="8"/>
  <c r="M827" i="8"/>
  <c r="M830" i="8"/>
  <c r="L830" i="8"/>
  <c r="A830" i="8"/>
  <c r="V829" i="8"/>
  <c r="S829" i="8"/>
  <c r="R829" i="8"/>
  <c r="Q829" i="8"/>
  <c r="P829" i="8"/>
  <c r="O829" i="8"/>
  <c r="N829" i="8"/>
  <c r="M829" i="8"/>
  <c r="L829" i="8"/>
  <c r="A829" i="8"/>
  <c r="V828" i="8"/>
  <c r="S828" i="8"/>
  <c r="R828" i="8"/>
  <c r="Q828" i="8"/>
  <c r="P828" i="8"/>
  <c r="O828" i="8"/>
  <c r="N828" i="8"/>
  <c r="M828" i="8"/>
  <c r="L828" i="8"/>
  <c r="A828" i="8"/>
  <c r="S827" i="8"/>
  <c r="R827" i="8"/>
  <c r="Q827" i="8"/>
  <c r="P827" i="8"/>
  <c r="O827" i="8"/>
  <c r="A827" i="8"/>
  <c r="V826" i="8"/>
  <c r="S826" i="8"/>
  <c r="R826" i="8"/>
  <c r="Q826" i="8"/>
  <c r="J823" i="8"/>
  <c r="J824" i="8"/>
  <c r="J825" i="8"/>
  <c r="J826" i="8"/>
  <c r="P826" i="8"/>
  <c r="O826" i="8"/>
  <c r="N826" i="8"/>
  <c r="M823" i="8"/>
  <c r="M826" i="8"/>
  <c r="L826" i="8"/>
  <c r="A826" i="8"/>
  <c r="V825" i="8"/>
  <c r="S825" i="8"/>
  <c r="R825" i="8"/>
  <c r="Q825" i="8"/>
  <c r="P825" i="8"/>
  <c r="O825" i="8"/>
  <c r="N825" i="8"/>
  <c r="M825" i="8"/>
  <c r="L825" i="8"/>
  <c r="A825" i="8"/>
  <c r="S824" i="8"/>
  <c r="R824" i="8"/>
  <c r="Q824" i="8"/>
  <c r="P824" i="8"/>
  <c r="O824" i="8"/>
  <c r="N824" i="8"/>
  <c r="M824" i="8"/>
  <c r="L824" i="8"/>
  <c r="A824" i="8"/>
  <c r="V823" i="8"/>
  <c r="S823" i="8"/>
  <c r="R823" i="8"/>
  <c r="Q823" i="8"/>
  <c r="P823" i="8"/>
  <c r="O823" i="8"/>
  <c r="A823" i="8"/>
  <c r="V822" i="8"/>
  <c r="S822" i="8"/>
  <c r="R822" i="8"/>
  <c r="Q822" i="8"/>
  <c r="J819" i="8"/>
  <c r="J820" i="8"/>
  <c r="J821" i="8"/>
  <c r="J822" i="8"/>
  <c r="P822" i="8"/>
  <c r="O822" i="8"/>
  <c r="N822" i="8"/>
  <c r="M819" i="8"/>
  <c r="M822" i="8"/>
  <c r="L822" i="8"/>
  <c r="A822" i="8"/>
  <c r="S821" i="8"/>
  <c r="R821" i="8"/>
  <c r="Q821" i="8"/>
  <c r="P821" i="8"/>
  <c r="O821" i="8"/>
  <c r="N821" i="8"/>
  <c r="M821" i="8"/>
  <c r="L821" i="8"/>
  <c r="A821" i="8"/>
  <c r="V820" i="8"/>
  <c r="S820" i="8"/>
  <c r="R820" i="8"/>
  <c r="Q820" i="8"/>
  <c r="P820" i="8"/>
  <c r="O820" i="8"/>
  <c r="N820" i="8"/>
  <c r="M820" i="8"/>
  <c r="L820" i="8"/>
  <c r="A820" i="8"/>
  <c r="V819" i="8"/>
  <c r="S819" i="8"/>
  <c r="R819" i="8"/>
  <c r="Q819" i="8"/>
  <c r="P819" i="8"/>
  <c r="O819" i="8"/>
  <c r="A819" i="8"/>
  <c r="S818" i="8"/>
  <c r="R818" i="8"/>
  <c r="Q818" i="8"/>
  <c r="J815" i="8"/>
  <c r="J816" i="8"/>
  <c r="J817" i="8"/>
  <c r="J818" i="8"/>
  <c r="P818" i="8"/>
  <c r="O818" i="8"/>
  <c r="N818" i="8"/>
  <c r="M815" i="8"/>
  <c r="M818" i="8"/>
  <c r="L818" i="8"/>
  <c r="A818" i="8"/>
  <c r="V817" i="8"/>
  <c r="S817" i="8"/>
  <c r="R817" i="8"/>
  <c r="Q817" i="8"/>
  <c r="P817" i="8"/>
  <c r="O817" i="8"/>
  <c r="N817" i="8"/>
  <c r="M817" i="8"/>
  <c r="L817" i="8"/>
  <c r="A817" i="8"/>
  <c r="V816" i="8"/>
  <c r="S816" i="8"/>
  <c r="R816" i="8"/>
  <c r="Q816" i="8"/>
  <c r="P816" i="8"/>
  <c r="O816" i="8"/>
  <c r="N816" i="8"/>
  <c r="M816" i="8"/>
  <c r="L816" i="8"/>
  <c r="A816" i="8"/>
  <c r="S815" i="8"/>
  <c r="R815" i="8"/>
  <c r="Q815" i="8"/>
  <c r="P815" i="8"/>
  <c r="O815" i="8"/>
  <c r="A815" i="8"/>
  <c r="V787" i="8"/>
  <c r="V790" i="8"/>
  <c r="V793" i="8"/>
  <c r="V796" i="8"/>
  <c r="V799" i="8"/>
  <c r="V802" i="8"/>
  <c r="V805" i="8"/>
  <c r="V808" i="8"/>
  <c r="V811" i="8"/>
  <c r="V814" i="8"/>
  <c r="K31" i="7"/>
  <c r="S814" i="8"/>
  <c r="R814" i="8"/>
  <c r="Q814" i="8"/>
  <c r="J811" i="8"/>
  <c r="J812" i="8"/>
  <c r="J813" i="8"/>
  <c r="J814" i="8"/>
  <c r="P814" i="8"/>
  <c r="O814" i="8"/>
  <c r="N814" i="8"/>
  <c r="M811" i="8"/>
  <c r="M814" i="8"/>
  <c r="L814" i="8"/>
  <c r="A814" i="8"/>
  <c r="V813" i="8"/>
  <c r="S813" i="8"/>
  <c r="R813" i="8"/>
  <c r="Q813" i="8"/>
  <c r="P813" i="8"/>
  <c r="O813" i="8"/>
  <c r="N813" i="8"/>
  <c r="M813" i="8"/>
  <c r="L813" i="8"/>
  <c r="A813" i="8"/>
  <c r="V812" i="8"/>
  <c r="S812" i="8"/>
  <c r="R812" i="8"/>
  <c r="Q812" i="8"/>
  <c r="P812" i="8"/>
  <c r="O812" i="8"/>
  <c r="N812" i="8"/>
  <c r="M812" i="8"/>
  <c r="L812" i="8"/>
  <c r="A812" i="8"/>
  <c r="S811" i="8"/>
  <c r="R811" i="8"/>
  <c r="Q811" i="8"/>
  <c r="P811" i="8"/>
  <c r="O811" i="8"/>
  <c r="A811" i="8"/>
  <c r="V810" i="8"/>
  <c r="S810" i="8"/>
  <c r="R810" i="8"/>
  <c r="Q810" i="8"/>
  <c r="J807" i="8"/>
  <c r="J808" i="8"/>
  <c r="J809" i="8"/>
  <c r="J810" i="8"/>
  <c r="P810" i="8"/>
  <c r="O810" i="8"/>
  <c r="N810" i="8"/>
  <c r="M807" i="8"/>
  <c r="M810" i="8"/>
  <c r="L810" i="8"/>
  <c r="A810" i="8"/>
  <c r="V809" i="8"/>
  <c r="S809" i="8"/>
  <c r="R809" i="8"/>
  <c r="Q809" i="8"/>
  <c r="P809" i="8"/>
  <c r="O809" i="8"/>
  <c r="N809" i="8"/>
  <c r="M809" i="8"/>
  <c r="L809" i="8"/>
  <c r="A809" i="8"/>
  <c r="S808" i="8"/>
  <c r="R808" i="8"/>
  <c r="Q808" i="8"/>
  <c r="P808" i="8"/>
  <c r="O808" i="8"/>
  <c r="N808" i="8"/>
  <c r="M808" i="8"/>
  <c r="L808" i="8"/>
  <c r="A808" i="8"/>
  <c r="V807" i="8"/>
  <c r="S807" i="8"/>
  <c r="R807" i="8"/>
  <c r="Q807" i="8"/>
  <c r="P807" i="8"/>
  <c r="O807" i="8"/>
  <c r="A807" i="8"/>
  <c r="V806" i="8"/>
  <c r="S806" i="8"/>
  <c r="R806" i="8"/>
  <c r="Q806" i="8"/>
  <c r="J803" i="8"/>
  <c r="J804" i="8"/>
  <c r="J805" i="8"/>
  <c r="J806" i="8"/>
  <c r="P806" i="8"/>
  <c r="O806" i="8"/>
  <c r="N806" i="8"/>
  <c r="M803" i="8"/>
  <c r="M806" i="8"/>
  <c r="L806" i="8"/>
  <c r="A806" i="8"/>
  <c r="S805" i="8"/>
  <c r="R805" i="8"/>
  <c r="Q805" i="8"/>
  <c r="P805" i="8"/>
  <c r="O805" i="8"/>
  <c r="N805" i="8"/>
  <c r="M805" i="8"/>
  <c r="L805" i="8"/>
  <c r="A805" i="8"/>
  <c r="V804" i="8"/>
  <c r="S804" i="8"/>
  <c r="R804" i="8"/>
  <c r="Q804" i="8"/>
  <c r="P804" i="8"/>
  <c r="O804" i="8"/>
  <c r="N804" i="8"/>
  <c r="M804" i="8"/>
  <c r="L804" i="8"/>
  <c r="A804" i="8"/>
  <c r="V803" i="8"/>
  <c r="S803" i="8"/>
  <c r="R803" i="8"/>
  <c r="Q803" i="8"/>
  <c r="P803" i="8"/>
  <c r="O803" i="8"/>
  <c r="A803" i="8"/>
  <c r="S802" i="8"/>
  <c r="R802" i="8"/>
  <c r="Q802" i="8"/>
  <c r="J799" i="8"/>
  <c r="J800" i="8"/>
  <c r="J801" i="8"/>
  <c r="J802" i="8"/>
  <c r="P802" i="8"/>
  <c r="O802" i="8"/>
  <c r="N802" i="8"/>
  <c r="M799" i="8"/>
  <c r="M802" i="8"/>
  <c r="L802" i="8"/>
  <c r="A802" i="8"/>
  <c r="V801" i="8"/>
  <c r="S801" i="8"/>
  <c r="R801" i="8"/>
  <c r="Q801" i="8"/>
  <c r="P801" i="8"/>
  <c r="O801" i="8"/>
  <c r="N801" i="8"/>
  <c r="M801" i="8"/>
  <c r="L801" i="8"/>
  <c r="A801" i="8"/>
  <c r="V800" i="8"/>
  <c r="S800" i="8"/>
  <c r="R800" i="8"/>
  <c r="Q800" i="8"/>
  <c r="P800" i="8"/>
  <c r="O800" i="8"/>
  <c r="N800" i="8"/>
  <c r="M800" i="8"/>
  <c r="L800" i="8"/>
  <c r="A800" i="8"/>
  <c r="S799" i="8"/>
  <c r="R799" i="8"/>
  <c r="Q799" i="8"/>
  <c r="P799" i="8"/>
  <c r="O799" i="8"/>
  <c r="A799" i="8"/>
  <c r="V798" i="8"/>
  <c r="S798" i="8"/>
  <c r="R798" i="8"/>
  <c r="Q798" i="8"/>
  <c r="J795" i="8"/>
  <c r="J796" i="8"/>
  <c r="J797" i="8"/>
  <c r="J798" i="8"/>
  <c r="P798" i="8"/>
  <c r="O798" i="8"/>
  <c r="N798" i="8"/>
  <c r="M795" i="8"/>
  <c r="M798" i="8"/>
  <c r="L798" i="8"/>
  <c r="A798" i="8"/>
  <c r="V797" i="8"/>
  <c r="S797" i="8"/>
  <c r="R797" i="8"/>
  <c r="Q797" i="8"/>
  <c r="P797" i="8"/>
  <c r="O797" i="8"/>
  <c r="N797" i="8"/>
  <c r="M797" i="8"/>
  <c r="L797" i="8"/>
  <c r="A797" i="8"/>
  <c r="S796" i="8"/>
  <c r="R796" i="8"/>
  <c r="Q796" i="8"/>
  <c r="P796" i="8"/>
  <c r="O796" i="8"/>
  <c r="N796" i="8"/>
  <c r="M796" i="8"/>
  <c r="L796" i="8"/>
  <c r="A796" i="8"/>
  <c r="V795" i="8"/>
  <c r="S795" i="8"/>
  <c r="R795" i="8"/>
  <c r="Q795" i="8"/>
  <c r="P795" i="8"/>
  <c r="O795" i="8"/>
  <c r="A795" i="8"/>
  <c r="V794" i="8"/>
  <c r="S794" i="8"/>
  <c r="R794" i="8"/>
  <c r="Q794" i="8"/>
  <c r="J791" i="8"/>
  <c r="J792" i="8"/>
  <c r="J793" i="8"/>
  <c r="J794" i="8"/>
  <c r="P794" i="8"/>
  <c r="O794" i="8"/>
  <c r="N794" i="8"/>
  <c r="M791" i="8"/>
  <c r="M794" i="8"/>
  <c r="L794" i="8"/>
  <c r="A794" i="8"/>
  <c r="S793" i="8"/>
  <c r="R793" i="8"/>
  <c r="Q793" i="8"/>
  <c r="P793" i="8"/>
  <c r="O793" i="8"/>
  <c r="N793" i="8"/>
  <c r="M793" i="8"/>
  <c r="L793" i="8"/>
  <c r="A793" i="8"/>
  <c r="V792" i="8"/>
  <c r="S792" i="8"/>
  <c r="R792" i="8"/>
  <c r="Q792" i="8"/>
  <c r="P792" i="8"/>
  <c r="O792" i="8"/>
  <c r="N792" i="8"/>
  <c r="M792" i="8"/>
  <c r="L792" i="8"/>
  <c r="A792" i="8"/>
  <c r="V791" i="8"/>
  <c r="S791" i="8"/>
  <c r="R791" i="8"/>
  <c r="Q791" i="8"/>
  <c r="P791" i="8"/>
  <c r="O791" i="8"/>
  <c r="A791" i="8"/>
  <c r="S790" i="8"/>
  <c r="R790" i="8"/>
  <c r="Q790" i="8"/>
  <c r="J787" i="8"/>
  <c r="J788" i="8"/>
  <c r="J789" i="8"/>
  <c r="J790" i="8"/>
  <c r="P790" i="8"/>
  <c r="O790" i="8"/>
  <c r="N790" i="8"/>
  <c r="M787" i="8"/>
  <c r="M790" i="8"/>
  <c r="L790" i="8"/>
  <c r="A790" i="8"/>
  <c r="V789" i="8"/>
  <c r="S789" i="8"/>
  <c r="R789" i="8"/>
  <c r="Q789" i="8"/>
  <c r="P789" i="8"/>
  <c r="O789" i="8"/>
  <c r="N789" i="8"/>
  <c r="M789" i="8"/>
  <c r="L789" i="8"/>
  <c r="A789" i="8"/>
  <c r="V788" i="8"/>
  <c r="S788" i="8"/>
  <c r="R788" i="8"/>
  <c r="Q788" i="8"/>
  <c r="P788" i="8"/>
  <c r="O788" i="8"/>
  <c r="N788" i="8"/>
  <c r="M788" i="8"/>
  <c r="L788" i="8"/>
  <c r="A788" i="8"/>
  <c r="S787" i="8"/>
  <c r="R787" i="8"/>
  <c r="Q787" i="8"/>
  <c r="P787" i="8"/>
  <c r="O787" i="8"/>
  <c r="A787" i="8"/>
  <c r="V759" i="8"/>
  <c r="V762" i="8"/>
  <c r="V765" i="8"/>
  <c r="V768" i="8"/>
  <c r="V771" i="8"/>
  <c r="V774" i="8"/>
  <c r="V777" i="8"/>
  <c r="V780" i="8"/>
  <c r="V783" i="8"/>
  <c r="V786" i="8"/>
  <c r="K30" i="7"/>
  <c r="S786" i="8"/>
  <c r="R786" i="8"/>
  <c r="Q786" i="8"/>
  <c r="J783" i="8"/>
  <c r="J784" i="8"/>
  <c r="J785" i="8"/>
  <c r="J786" i="8"/>
  <c r="P786" i="8"/>
  <c r="O786" i="8"/>
  <c r="N786" i="8"/>
  <c r="M783" i="8"/>
  <c r="M786" i="8"/>
  <c r="L786" i="8"/>
  <c r="A786" i="8"/>
  <c r="V785" i="8"/>
  <c r="S785" i="8"/>
  <c r="R785" i="8"/>
  <c r="Q785" i="8"/>
  <c r="P785" i="8"/>
  <c r="O785" i="8"/>
  <c r="N785" i="8"/>
  <c r="M785" i="8"/>
  <c r="L785" i="8"/>
  <c r="A785" i="8"/>
  <c r="V784" i="8"/>
  <c r="S784" i="8"/>
  <c r="R784" i="8"/>
  <c r="Q784" i="8"/>
  <c r="P784" i="8"/>
  <c r="O784" i="8"/>
  <c r="N784" i="8"/>
  <c r="M784" i="8"/>
  <c r="L784" i="8"/>
  <c r="A784" i="8"/>
  <c r="S783" i="8"/>
  <c r="R783" i="8"/>
  <c r="Q783" i="8"/>
  <c r="P783" i="8"/>
  <c r="O783" i="8"/>
  <c r="A783" i="8"/>
  <c r="V782" i="8"/>
  <c r="S782" i="8"/>
  <c r="R782" i="8"/>
  <c r="Q782" i="8"/>
  <c r="J779" i="8"/>
  <c r="J780" i="8"/>
  <c r="J781" i="8"/>
  <c r="J782" i="8"/>
  <c r="P782" i="8"/>
  <c r="O782" i="8"/>
  <c r="N782" i="8"/>
  <c r="M779" i="8"/>
  <c r="M782" i="8"/>
  <c r="L782" i="8"/>
  <c r="A782" i="8"/>
  <c r="V781" i="8"/>
  <c r="S781" i="8"/>
  <c r="R781" i="8"/>
  <c r="Q781" i="8"/>
  <c r="P781" i="8"/>
  <c r="O781" i="8"/>
  <c r="N781" i="8"/>
  <c r="M781" i="8"/>
  <c r="L781" i="8"/>
  <c r="A781" i="8"/>
  <c r="S780" i="8"/>
  <c r="R780" i="8"/>
  <c r="Q780" i="8"/>
  <c r="P780" i="8"/>
  <c r="O780" i="8"/>
  <c r="N780" i="8"/>
  <c r="M780" i="8"/>
  <c r="L780" i="8"/>
  <c r="A780" i="8"/>
  <c r="V779" i="8"/>
  <c r="S779" i="8"/>
  <c r="R779" i="8"/>
  <c r="Q779" i="8"/>
  <c r="P779" i="8"/>
  <c r="O779" i="8"/>
  <c r="A779" i="8"/>
  <c r="V778" i="8"/>
  <c r="S778" i="8"/>
  <c r="R778" i="8"/>
  <c r="Q778" i="8"/>
  <c r="J775" i="8"/>
  <c r="J776" i="8"/>
  <c r="J777" i="8"/>
  <c r="J778" i="8"/>
  <c r="P778" i="8"/>
  <c r="O778" i="8"/>
  <c r="N778" i="8"/>
  <c r="M775" i="8"/>
  <c r="M778" i="8"/>
  <c r="L778" i="8"/>
  <c r="A778" i="8"/>
  <c r="S777" i="8"/>
  <c r="R777" i="8"/>
  <c r="Q777" i="8"/>
  <c r="P777" i="8"/>
  <c r="O777" i="8"/>
  <c r="N777" i="8"/>
  <c r="M777" i="8"/>
  <c r="L777" i="8"/>
  <c r="A777" i="8"/>
  <c r="V776" i="8"/>
  <c r="S776" i="8"/>
  <c r="R776" i="8"/>
  <c r="Q776" i="8"/>
  <c r="P776" i="8"/>
  <c r="O776" i="8"/>
  <c r="N776" i="8"/>
  <c r="M776" i="8"/>
  <c r="L776" i="8"/>
  <c r="A776" i="8"/>
  <c r="V775" i="8"/>
  <c r="S775" i="8"/>
  <c r="R775" i="8"/>
  <c r="Q775" i="8"/>
  <c r="P775" i="8"/>
  <c r="O775" i="8"/>
  <c r="A775" i="8"/>
  <c r="S774" i="8"/>
  <c r="R774" i="8"/>
  <c r="Q774" i="8"/>
  <c r="J771" i="8"/>
  <c r="J772" i="8"/>
  <c r="J773" i="8"/>
  <c r="J774" i="8"/>
  <c r="P774" i="8"/>
  <c r="O774" i="8"/>
  <c r="N774" i="8"/>
  <c r="M771" i="8"/>
  <c r="M774" i="8"/>
  <c r="L774" i="8"/>
  <c r="A774" i="8"/>
  <c r="V773" i="8"/>
  <c r="S773" i="8"/>
  <c r="R773" i="8"/>
  <c r="Q773" i="8"/>
  <c r="P773" i="8"/>
  <c r="O773" i="8"/>
  <c r="N773" i="8"/>
  <c r="M773" i="8"/>
  <c r="L773" i="8"/>
  <c r="A773" i="8"/>
  <c r="V772" i="8"/>
  <c r="S772" i="8"/>
  <c r="R772" i="8"/>
  <c r="Q772" i="8"/>
  <c r="P772" i="8"/>
  <c r="O772" i="8"/>
  <c r="N772" i="8"/>
  <c r="M772" i="8"/>
  <c r="L772" i="8"/>
  <c r="A772" i="8"/>
  <c r="S771" i="8"/>
  <c r="R771" i="8"/>
  <c r="Q771" i="8"/>
  <c r="P771" i="8"/>
  <c r="O771" i="8"/>
  <c r="A771" i="8"/>
  <c r="V770" i="8"/>
  <c r="S770" i="8"/>
  <c r="R770" i="8"/>
  <c r="Q770" i="8"/>
  <c r="J767" i="8"/>
  <c r="J768" i="8"/>
  <c r="J769" i="8"/>
  <c r="J770" i="8"/>
  <c r="P770" i="8"/>
  <c r="O770" i="8"/>
  <c r="N770" i="8"/>
  <c r="M767" i="8"/>
  <c r="M770" i="8"/>
  <c r="L770" i="8"/>
  <c r="A770" i="8"/>
  <c r="V769" i="8"/>
  <c r="S769" i="8"/>
  <c r="R769" i="8"/>
  <c r="Q769" i="8"/>
  <c r="P769" i="8"/>
  <c r="O769" i="8"/>
  <c r="N769" i="8"/>
  <c r="M769" i="8"/>
  <c r="L769" i="8"/>
  <c r="A769" i="8"/>
  <c r="S768" i="8"/>
  <c r="R768" i="8"/>
  <c r="Q768" i="8"/>
  <c r="P768" i="8"/>
  <c r="O768" i="8"/>
  <c r="N768" i="8"/>
  <c r="M768" i="8"/>
  <c r="L768" i="8"/>
  <c r="A768" i="8"/>
  <c r="V767" i="8"/>
  <c r="S767" i="8"/>
  <c r="R767" i="8"/>
  <c r="Q767" i="8"/>
  <c r="P767" i="8"/>
  <c r="O767" i="8"/>
  <c r="A767" i="8"/>
  <c r="V766" i="8"/>
  <c r="S766" i="8"/>
  <c r="R766" i="8"/>
  <c r="Q766" i="8"/>
  <c r="J763" i="8"/>
  <c r="J764" i="8"/>
  <c r="J765" i="8"/>
  <c r="J766" i="8"/>
  <c r="P766" i="8"/>
  <c r="O766" i="8"/>
  <c r="N766" i="8"/>
  <c r="M763" i="8"/>
  <c r="M766" i="8"/>
  <c r="L766" i="8"/>
  <c r="A766" i="8"/>
  <c r="S765" i="8"/>
  <c r="R765" i="8"/>
  <c r="Q765" i="8"/>
  <c r="P765" i="8"/>
  <c r="O765" i="8"/>
  <c r="N765" i="8"/>
  <c r="M765" i="8"/>
  <c r="L765" i="8"/>
  <c r="A765" i="8"/>
  <c r="V764" i="8"/>
  <c r="S764" i="8"/>
  <c r="R764" i="8"/>
  <c r="Q764" i="8"/>
  <c r="P764" i="8"/>
  <c r="O764" i="8"/>
  <c r="N764" i="8"/>
  <c r="M764" i="8"/>
  <c r="L764" i="8"/>
  <c r="A764" i="8"/>
  <c r="V763" i="8"/>
  <c r="S763" i="8"/>
  <c r="R763" i="8"/>
  <c r="Q763" i="8"/>
  <c r="P763" i="8"/>
  <c r="O763" i="8"/>
  <c r="A763" i="8"/>
  <c r="S762" i="8"/>
  <c r="R762" i="8"/>
  <c r="Q762" i="8"/>
  <c r="J759" i="8"/>
  <c r="J760" i="8"/>
  <c r="J761" i="8"/>
  <c r="J762" i="8"/>
  <c r="P762" i="8"/>
  <c r="O762" i="8"/>
  <c r="N762" i="8"/>
  <c r="M759" i="8"/>
  <c r="M762" i="8"/>
  <c r="L762" i="8"/>
  <c r="A762" i="8"/>
  <c r="V761" i="8"/>
  <c r="S761" i="8"/>
  <c r="R761" i="8"/>
  <c r="Q761" i="8"/>
  <c r="P761" i="8"/>
  <c r="O761" i="8"/>
  <c r="N761" i="8"/>
  <c r="M761" i="8"/>
  <c r="L761" i="8"/>
  <c r="A761" i="8"/>
  <c r="V760" i="8"/>
  <c r="S760" i="8"/>
  <c r="R760" i="8"/>
  <c r="Q760" i="8"/>
  <c r="P760" i="8"/>
  <c r="O760" i="8"/>
  <c r="N760" i="8"/>
  <c r="M760" i="8"/>
  <c r="L760" i="8"/>
  <c r="A760" i="8"/>
  <c r="S759" i="8"/>
  <c r="R759" i="8"/>
  <c r="Q759" i="8"/>
  <c r="P759" i="8"/>
  <c r="O759" i="8"/>
  <c r="A759" i="8"/>
  <c r="V731" i="8"/>
  <c r="V734" i="8"/>
  <c r="V737" i="8"/>
  <c r="V740" i="8"/>
  <c r="V743" i="8"/>
  <c r="V746" i="8"/>
  <c r="V749" i="8"/>
  <c r="V752" i="8"/>
  <c r="V755" i="8"/>
  <c r="V758" i="8"/>
  <c r="K29" i="7"/>
  <c r="S758" i="8"/>
  <c r="R758" i="8"/>
  <c r="Q758" i="8"/>
  <c r="J755" i="8"/>
  <c r="J756" i="8"/>
  <c r="J757" i="8"/>
  <c r="J758" i="8"/>
  <c r="P758" i="8"/>
  <c r="O758" i="8"/>
  <c r="N758" i="8"/>
  <c r="M755" i="8"/>
  <c r="M758" i="8"/>
  <c r="L758" i="8"/>
  <c r="A758" i="8"/>
  <c r="V757" i="8"/>
  <c r="S757" i="8"/>
  <c r="R757" i="8"/>
  <c r="Q757" i="8"/>
  <c r="P757" i="8"/>
  <c r="O757" i="8"/>
  <c r="N757" i="8"/>
  <c r="M757" i="8"/>
  <c r="L757" i="8"/>
  <c r="A757" i="8"/>
  <c r="V756" i="8"/>
  <c r="S756" i="8"/>
  <c r="R756" i="8"/>
  <c r="Q756" i="8"/>
  <c r="P756" i="8"/>
  <c r="O756" i="8"/>
  <c r="N756" i="8"/>
  <c r="M756" i="8"/>
  <c r="L756" i="8"/>
  <c r="A756" i="8"/>
  <c r="S755" i="8"/>
  <c r="R755" i="8"/>
  <c r="Q755" i="8"/>
  <c r="P755" i="8"/>
  <c r="O755" i="8"/>
  <c r="A755" i="8"/>
  <c r="V754" i="8"/>
  <c r="S754" i="8"/>
  <c r="R754" i="8"/>
  <c r="Q754" i="8"/>
  <c r="J751" i="8"/>
  <c r="J752" i="8"/>
  <c r="J753" i="8"/>
  <c r="J754" i="8"/>
  <c r="P754" i="8"/>
  <c r="O754" i="8"/>
  <c r="N754" i="8"/>
  <c r="M751" i="8"/>
  <c r="M754" i="8"/>
  <c r="L754" i="8"/>
  <c r="A754" i="8"/>
  <c r="V753" i="8"/>
  <c r="S753" i="8"/>
  <c r="R753" i="8"/>
  <c r="Q753" i="8"/>
  <c r="P753" i="8"/>
  <c r="O753" i="8"/>
  <c r="N753" i="8"/>
  <c r="M753" i="8"/>
  <c r="L753" i="8"/>
  <c r="A753" i="8"/>
  <c r="S752" i="8"/>
  <c r="R752" i="8"/>
  <c r="Q752" i="8"/>
  <c r="P752" i="8"/>
  <c r="O752" i="8"/>
  <c r="N752" i="8"/>
  <c r="M752" i="8"/>
  <c r="L752" i="8"/>
  <c r="A752" i="8"/>
  <c r="V751" i="8"/>
  <c r="S751" i="8"/>
  <c r="R751" i="8"/>
  <c r="Q751" i="8"/>
  <c r="P751" i="8"/>
  <c r="O751" i="8"/>
  <c r="A751" i="8"/>
  <c r="V750" i="8"/>
  <c r="S750" i="8"/>
  <c r="R750" i="8"/>
  <c r="Q750" i="8"/>
  <c r="J747" i="8"/>
  <c r="J748" i="8"/>
  <c r="J749" i="8"/>
  <c r="J750" i="8"/>
  <c r="P750" i="8"/>
  <c r="O750" i="8"/>
  <c r="N750" i="8"/>
  <c r="M747" i="8"/>
  <c r="M750" i="8"/>
  <c r="L750" i="8"/>
  <c r="A750" i="8"/>
  <c r="S749" i="8"/>
  <c r="R749" i="8"/>
  <c r="Q749" i="8"/>
  <c r="P749" i="8"/>
  <c r="O749" i="8"/>
  <c r="N749" i="8"/>
  <c r="M749" i="8"/>
  <c r="L749" i="8"/>
  <c r="A749" i="8"/>
  <c r="V748" i="8"/>
  <c r="S748" i="8"/>
  <c r="R748" i="8"/>
  <c r="Q748" i="8"/>
  <c r="P748" i="8"/>
  <c r="O748" i="8"/>
  <c r="N748" i="8"/>
  <c r="M748" i="8"/>
  <c r="L748" i="8"/>
  <c r="A748" i="8"/>
  <c r="V747" i="8"/>
  <c r="S747" i="8"/>
  <c r="R747" i="8"/>
  <c r="Q747" i="8"/>
  <c r="P747" i="8"/>
  <c r="O747" i="8"/>
  <c r="A747" i="8"/>
  <c r="S746" i="8"/>
  <c r="R746" i="8"/>
  <c r="Q746" i="8"/>
  <c r="J743" i="8"/>
  <c r="J744" i="8"/>
  <c r="J745" i="8"/>
  <c r="J746" i="8"/>
  <c r="P746" i="8"/>
  <c r="O746" i="8"/>
  <c r="N746" i="8"/>
  <c r="M743" i="8"/>
  <c r="M746" i="8"/>
  <c r="L746" i="8"/>
  <c r="A746" i="8"/>
  <c r="V745" i="8"/>
  <c r="S745" i="8"/>
  <c r="R745" i="8"/>
  <c r="Q745" i="8"/>
  <c r="P745" i="8"/>
  <c r="O745" i="8"/>
  <c r="N745" i="8"/>
  <c r="M745" i="8"/>
  <c r="L745" i="8"/>
  <c r="A745" i="8"/>
  <c r="V744" i="8"/>
  <c r="S744" i="8"/>
  <c r="R744" i="8"/>
  <c r="Q744" i="8"/>
  <c r="P744" i="8"/>
  <c r="O744" i="8"/>
  <c r="N744" i="8"/>
  <c r="M744" i="8"/>
  <c r="L744" i="8"/>
  <c r="A744" i="8"/>
  <c r="S743" i="8"/>
  <c r="R743" i="8"/>
  <c r="Q743" i="8"/>
  <c r="P743" i="8"/>
  <c r="O743" i="8"/>
  <c r="A743" i="8"/>
  <c r="V742" i="8"/>
  <c r="S742" i="8"/>
  <c r="R742" i="8"/>
  <c r="Q742" i="8"/>
  <c r="J739" i="8"/>
  <c r="J740" i="8"/>
  <c r="J741" i="8"/>
  <c r="J742" i="8"/>
  <c r="P742" i="8"/>
  <c r="O742" i="8"/>
  <c r="N742" i="8"/>
  <c r="M739" i="8"/>
  <c r="M742" i="8"/>
  <c r="L742" i="8"/>
  <c r="A742" i="8"/>
  <c r="V741" i="8"/>
  <c r="S741" i="8"/>
  <c r="R741" i="8"/>
  <c r="Q741" i="8"/>
  <c r="P741" i="8"/>
  <c r="O741" i="8"/>
  <c r="N741" i="8"/>
  <c r="M741" i="8"/>
  <c r="L741" i="8"/>
  <c r="A741" i="8"/>
  <c r="S740" i="8"/>
  <c r="R740" i="8"/>
  <c r="Q740" i="8"/>
  <c r="P740" i="8"/>
  <c r="O740" i="8"/>
  <c r="N740" i="8"/>
  <c r="M740" i="8"/>
  <c r="L740" i="8"/>
  <c r="A740" i="8"/>
  <c r="V739" i="8"/>
  <c r="S739" i="8"/>
  <c r="R739" i="8"/>
  <c r="Q739" i="8"/>
  <c r="P739" i="8"/>
  <c r="O739" i="8"/>
  <c r="A739" i="8"/>
  <c r="V738" i="8"/>
  <c r="S738" i="8"/>
  <c r="R738" i="8"/>
  <c r="Q738" i="8"/>
  <c r="J735" i="8"/>
  <c r="J736" i="8"/>
  <c r="J737" i="8"/>
  <c r="J738" i="8"/>
  <c r="P738" i="8"/>
  <c r="O738" i="8"/>
  <c r="N738" i="8"/>
  <c r="M735" i="8"/>
  <c r="M738" i="8"/>
  <c r="L738" i="8"/>
  <c r="A738" i="8"/>
  <c r="S737" i="8"/>
  <c r="R737" i="8"/>
  <c r="Q737" i="8"/>
  <c r="P737" i="8"/>
  <c r="O737" i="8"/>
  <c r="N737" i="8"/>
  <c r="M737" i="8"/>
  <c r="L737" i="8"/>
  <c r="A737" i="8"/>
  <c r="V736" i="8"/>
  <c r="S736" i="8"/>
  <c r="R736" i="8"/>
  <c r="Q736" i="8"/>
  <c r="P736" i="8"/>
  <c r="O736" i="8"/>
  <c r="N736" i="8"/>
  <c r="M736" i="8"/>
  <c r="L736" i="8"/>
  <c r="A736" i="8"/>
  <c r="V735" i="8"/>
  <c r="S735" i="8"/>
  <c r="R735" i="8"/>
  <c r="Q735" i="8"/>
  <c r="P735" i="8"/>
  <c r="O735" i="8"/>
  <c r="A735" i="8"/>
  <c r="S734" i="8"/>
  <c r="R734" i="8"/>
  <c r="Q734" i="8"/>
  <c r="J731" i="8"/>
  <c r="J732" i="8"/>
  <c r="J733" i="8"/>
  <c r="J734" i="8"/>
  <c r="P734" i="8"/>
  <c r="O734" i="8"/>
  <c r="N734" i="8"/>
  <c r="M731" i="8"/>
  <c r="M734" i="8"/>
  <c r="L734" i="8"/>
  <c r="A734" i="8"/>
  <c r="V733" i="8"/>
  <c r="S733" i="8"/>
  <c r="R733" i="8"/>
  <c r="Q733" i="8"/>
  <c r="P733" i="8"/>
  <c r="O733" i="8"/>
  <c r="N733" i="8"/>
  <c r="M733" i="8"/>
  <c r="L733" i="8"/>
  <c r="A733" i="8"/>
  <c r="V732" i="8"/>
  <c r="S732" i="8"/>
  <c r="R732" i="8"/>
  <c r="Q732" i="8"/>
  <c r="P732" i="8"/>
  <c r="O732" i="8"/>
  <c r="N732" i="8"/>
  <c r="M732" i="8"/>
  <c r="L732" i="8"/>
  <c r="A732" i="8"/>
  <c r="S731" i="8"/>
  <c r="R731" i="8"/>
  <c r="Q731" i="8"/>
  <c r="P731" i="8"/>
  <c r="O731" i="8"/>
  <c r="A731" i="8"/>
  <c r="V703" i="8"/>
  <c r="V706" i="8"/>
  <c r="V709" i="8"/>
  <c r="V712" i="8"/>
  <c r="V715" i="8"/>
  <c r="V718" i="8"/>
  <c r="V721" i="8"/>
  <c r="V724" i="8"/>
  <c r="V727" i="8"/>
  <c r="V730" i="8"/>
  <c r="K28" i="7"/>
  <c r="S730" i="8"/>
  <c r="R730" i="8"/>
  <c r="Q730" i="8"/>
  <c r="J727" i="8"/>
  <c r="J728" i="8"/>
  <c r="J729" i="8"/>
  <c r="J730" i="8"/>
  <c r="P730" i="8"/>
  <c r="O730" i="8"/>
  <c r="N730" i="8"/>
  <c r="M727" i="8"/>
  <c r="M730" i="8"/>
  <c r="L730" i="8"/>
  <c r="A730" i="8"/>
  <c r="V729" i="8"/>
  <c r="S729" i="8"/>
  <c r="R729" i="8"/>
  <c r="Q729" i="8"/>
  <c r="P729" i="8"/>
  <c r="O729" i="8"/>
  <c r="N729" i="8"/>
  <c r="M729" i="8"/>
  <c r="L729" i="8"/>
  <c r="A729" i="8"/>
  <c r="V728" i="8"/>
  <c r="S728" i="8"/>
  <c r="R728" i="8"/>
  <c r="Q728" i="8"/>
  <c r="P728" i="8"/>
  <c r="O728" i="8"/>
  <c r="N728" i="8"/>
  <c r="M728" i="8"/>
  <c r="L728" i="8"/>
  <c r="A728" i="8"/>
  <c r="S727" i="8"/>
  <c r="R727" i="8"/>
  <c r="Q727" i="8"/>
  <c r="P727" i="8"/>
  <c r="O727" i="8"/>
  <c r="A727" i="8"/>
  <c r="V726" i="8"/>
  <c r="S726" i="8"/>
  <c r="R726" i="8"/>
  <c r="Q726" i="8"/>
  <c r="J723" i="8"/>
  <c r="J724" i="8"/>
  <c r="J725" i="8"/>
  <c r="J726" i="8"/>
  <c r="P726" i="8"/>
  <c r="O726" i="8"/>
  <c r="N726" i="8"/>
  <c r="M723" i="8"/>
  <c r="M726" i="8"/>
  <c r="L726" i="8"/>
  <c r="A726" i="8"/>
  <c r="V725" i="8"/>
  <c r="S725" i="8"/>
  <c r="R725" i="8"/>
  <c r="Q725" i="8"/>
  <c r="P725" i="8"/>
  <c r="O725" i="8"/>
  <c r="N725" i="8"/>
  <c r="M725" i="8"/>
  <c r="L725" i="8"/>
  <c r="A725" i="8"/>
  <c r="S724" i="8"/>
  <c r="R724" i="8"/>
  <c r="Q724" i="8"/>
  <c r="P724" i="8"/>
  <c r="O724" i="8"/>
  <c r="N724" i="8"/>
  <c r="M724" i="8"/>
  <c r="L724" i="8"/>
  <c r="A724" i="8"/>
  <c r="V723" i="8"/>
  <c r="S723" i="8"/>
  <c r="R723" i="8"/>
  <c r="Q723" i="8"/>
  <c r="P723" i="8"/>
  <c r="O723" i="8"/>
  <c r="A723" i="8"/>
  <c r="V722" i="8"/>
  <c r="S722" i="8"/>
  <c r="R722" i="8"/>
  <c r="Q722" i="8"/>
  <c r="J719" i="8"/>
  <c r="J720" i="8"/>
  <c r="J721" i="8"/>
  <c r="J722" i="8"/>
  <c r="P722" i="8"/>
  <c r="O722" i="8"/>
  <c r="N722" i="8"/>
  <c r="M719" i="8"/>
  <c r="M722" i="8"/>
  <c r="L722" i="8"/>
  <c r="A722" i="8"/>
  <c r="S721" i="8"/>
  <c r="R721" i="8"/>
  <c r="Q721" i="8"/>
  <c r="P721" i="8"/>
  <c r="O721" i="8"/>
  <c r="N721" i="8"/>
  <c r="M721" i="8"/>
  <c r="L721" i="8"/>
  <c r="A721" i="8"/>
  <c r="V720" i="8"/>
  <c r="S720" i="8"/>
  <c r="R720" i="8"/>
  <c r="Q720" i="8"/>
  <c r="P720" i="8"/>
  <c r="O720" i="8"/>
  <c r="N720" i="8"/>
  <c r="M720" i="8"/>
  <c r="L720" i="8"/>
  <c r="A720" i="8"/>
  <c r="V719" i="8"/>
  <c r="S719" i="8"/>
  <c r="R719" i="8"/>
  <c r="Q719" i="8"/>
  <c r="P719" i="8"/>
  <c r="O719" i="8"/>
  <c r="A719" i="8"/>
  <c r="S718" i="8"/>
  <c r="R718" i="8"/>
  <c r="Q718" i="8"/>
  <c r="J715" i="8"/>
  <c r="J716" i="8"/>
  <c r="J717" i="8"/>
  <c r="J718" i="8"/>
  <c r="P718" i="8"/>
  <c r="O718" i="8"/>
  <c r="N718" i="8"/>
  <c r="M715" i="8"/>
  <c r="M718" i="8"/>
  <c r="L718" i="8"/>
  <c r="A718" i="8"/>
  <c r="V717" i="8"/>
  <c r="S717" i="8"/>
  <c r="R717" i="8"/>
  <c r="Q717" i="8"/>
  <c r="P717" i="8"/>
  <c r="O717" i="8"/>
  <c r="N717" i="8"/>
  <c r="M717" i="8"/>
  <c r="L717" i="8"/>
  <c r="A717" i="8"/>
  <c r="V716" i="8"/>
  <c r="S716" i="8"/>
  <c r="R716" i="8"/>
  <c r="Q716" i="8"/>
  <c r="P716" i="8"/>
  <c r="O716" i="8"/>
  <c r="N716" i="8"/>
  <c r="M716" i="8"/>
  <c r="L716" i="8"/>
  <c r="A716" i="8"/>
  <c r="S715" i="8"/>
  <c r="R715" i="8"/>
  <c r="Q715" i="8"/>
  <c r="P715" i="8"/>
  <c r="O715" i="8"/>
  <c r="A715" i="8"/>
  <c r="V714" i="8"/>
  <c r="S714" i="8"/>
  <c r="R714" i="8"/>
  <c r="Q714" i="8"/>
  <c r="J711" i="8"/>
  <c r="J712" i="8"/>
  <c r="J713" i="8"/>
  <c r="J714" i="8"/>
  <c r="P714" i="8"/>
  <c r="O714" i="8"/>
  <c r="N714" i="8"/>
  <c r="M711" i="8"/>
  <c r="M714" i="8"/>
  <c r="L714" i="8"/>
  <c r="A714" i="8"/>
  <c r="V713" i="8"/>
  <c r="S713" i="8"/>
  <c r="R713" i="8"/>
  <c r="Q713" i="8"/>
  <c r="P713" i="8"/>
  <c r="O713" i="8"/>
  <c r="N713" i="8"/>
  <c r="M713" i="8"/>
  <c r="L713" i="8"/>
  <c r="A713" i="8"/>
  <c r="S712" i="8"/>
  <c r="R712" i="8"/>
  <c r="Q712" i="8"/>
  <c r="P712" i="8"/>
  <c r="O712" i="8"/>
  <c r="N712" i="8"/>
  <c r="M712" i="8"/>
  <c r="L712" i="8"/>
  <c r="A712" i="8"/>
  <c r="V711" i="8"/>
  <c r="S711" i="8"/>
  <c r="R711" i="8"/>
  <c r="Q711" i="8"/>
  <c r="P711" i="8"/>
  <c r="O711" i="8"/>
  <c r="A711" i="8"/>
  <c r="V710" i="8"/>
  <c r="S710" i="8"/>
  <c r="R710" i="8"/>
  <c r="Q710" i="8"/>
  <c r="J707" i="8"/>
  <c r="J708" i="8"/>
  <c r="J709" i="8"/>
  <c r="J710" i="8"/>
  <c r="P710" i="8"/>
  <c r="O710" i="8"/>
  <c r="N710" i="8"/>
  <c r="M707" i="8"/>
  <c r="M710" i="8"/>
  <c r="L710" i="8"/>
  <c r="A710" i="8"/>
  <c r="S709" i="8"/>
  <c r="R709" i="8"/>
  <c r="Q709" i="8"/>
  <c r="P709" i="8"/>
  <c r="O709" i="8"/>
  <c r="N709" i="8"/>
  <c r="M709" i="8"/>
  <c r="L709" i="8"/>
  <c r="A709" i="8"/>
  <c r="V708" i="8"/>
  <c r="S708" i="8"/>
  <c r="R708" i="8"/>
  <c r="Q708" i="8"/>
  <c r="P708" i="8"/>
  <c r="O708" i="8"/>
  <c r="N708" i="8"/>
  <c r="M708" i="8"/>
  <c r="L708" i="8"/>
  <c r="A708" i="8"/>
  <c r="V707" i="8"/>
  <c r="S707" i="8"/>
  <c r="R707" i="8"/>
  <c r="Q707" i="8"/>
  <c r="P707" i="8"/>
  <c r="O707" i="8"/>
  <c r="A707" i="8"/>
  <c r="S706" i="8"/>
  <c r="R706" i="8"/>
  <c r="Q706" i="8"/>
  <c r="J703" i="8"/>
  <c r="J704" i="8"/>
  <c r="J705" i="8"/>
  <c r="J706" i="8"/>
  <c r="P706" i="8"/>
  <c r="O706" i="8"/>
  <c r="N706" i="8"/>
  <c r="M703" i="8"/>
  <c r="M706" i="8"/>
  <c r="L706" i="8"/>
  <c r="A706" i="8"/>
  <c r="V705" i="8"/>
  <c r="S705" i="8"/>
  <c r="R705" i="8"/>
  <c r="Q705" i="8"/>
  <c r="P705" i="8"/>
  <c r="O705" i="8"/>
  <c r="N705" i="8"/>
  <c r="M705" i="8"/>
  <c r="L705" i="8"/>
  <c r="A705" i="8"/>
  <c r="V704" i="8"/>
  <c r="S704" i="8"/>
  <c r="R704" i="8"/>
  <c r="Q704" i="8"/>
  <c r="P704" i="8"/>
  <c r="O704" i="8"/>
  <c r="N704" i="8"/>
  <c r="M704" i="8"/>
  <c r="L704" i="8"/>
  <c r="A704" i="8"/>
  <c r="S703" i="8"/>
  <c r="R703" i="8"/>
  <c r="Q703" i="8"/>
  <c r="P703" i="8"/>
  <c r="O703" i="8"/>
  <c r="A703" i="8"/>
  <c r="V675" i="8"/>
  <c r="V678" i="8"/>
  <c r="V681" i="8"/>
  <c r="V684" i="8"/>
  <c r="V687" i="8"/>
  <c r="V690" i="8"/>
  <c r="V693" i="8"/>
  <c r="V696" i="8"/>
  <c r="V699" i="8"/>
  <c r="V702" i="8"/>
  <c r="K27" i="7"/>
  <c r="S702" i="8"/>
  <c r="R702" i="8"/>
  <c r="Q702" i="8"/>
  <c r="J699" i="8"/>
  <c r="J700" i="8"/>
  <c r="J701" i="8"/>
  <c r="J702" i="8"/>
  <c r="P702" i="8"/>
  <c r="O702" i="8"/>
  <c r="N702" i="8"/>
  <c r="M699" i="8"/>
  <c r="M702" i="8"/>
  <c r="L702" i="8"/>
  <c r="A702" i="8"/>
  <c r="V701" i="8"/>
  <c r="S701" i="8"/>
  <c r="R701" i="8"/>
  <c r="Q701" i="8"/>
  <c r="P701" i="8"/>
  <c r="O701" i="8"/>
  <c r="N701" i="8"/>
  <c r="M701" i="8"/>
  <c r="L701" i="8"/>
  <c r="A701" i="8"/>
  <c r="V700" i="8"/>
  <c r="S700" i="8"/>
  <c r="R700" i="8"/>
  <c r="Q700" i="8"/>
  <c r="P700" i="8"/>
  <c r="O700" i="8"/>
  <c r="N700" i="8"/>
  <c r="M700" i="8"/>
  <c r="L700" i="8"/>
  <c r="A700" i="8"/>
  <c r="S699" i="8"/>
  <c r="R699" i="8"/>
  <c r="Q699" i="8"/>
  <c r="P699" i="8"/>
  <c r="O699" i="8"/>
  <c r="A699" i="8"/>
  <c r="V698" i="8"/>
  <c r="S698" i="8"/>
  <c r="R698" i="8"/>
  <c r="Q698" i="8"/>
  <c r="J695" i="8"/>
  <c r="J696" i="8"/>
  <c r="J697" i="8"/>
  <c r="J698" i="8"/>
  <c r="P698" i="8"/>
  <c r="O698" i="8"/>
  <c r="N698" i="8"/>
  <c r="M695" i="8"/>
  <c r="M698" i="8"/>
  <c r="L698" i="8"/>
  <c r="A698" i="8"/>
  <c r="V697" i="8"/>
  <c r="S697" i="8"/>
  <c r="R697" i="8"/>
  <c r="Q697" i="8"/>
  <c r="P697" i="8"/>
  <c r="O697" i="8"/>
  <c r="N697" i="8"/>
  <c r="M697" i="8"/>
  <c r="L697" i="8"/>
  <c r="A697" i="8"/>
  <c r="S696" i="8"/>
  <c r="R696" i="8"/>
  <c r="Q696" i="8"/>
  <c r="P696" i="8"/>
  <c r="O696" i="8"/>
  <c r="N696" i="8"/>
  <c r="M696" i="8"/>
  <c r="L696" i="8"/>
  <c r="A696" i="8"/>
  <c r="V695" i="8"/>
  <c r="S695" i="8"/>
  <c r="R695" i="8"/>
  <c r="Q695" i="8"/>
  <c r="P695" i="8"/>
  <c r="O695" i="8"/>
  <c r="A695" i="8"/>
  <c r="V694" i="8"/>
  <c r="S694" i="8"/>
  <c r="R694" i="8"/>
  <c r="Q694" i="8"/>
  <c r="J691" i="8"/>
  <c r="J692" i="8"/>
  <c r="J693" i="8"/>
  <c r="J694" i="8"/>
  <c r="P694" i="8"/>
  <c r="O694" i="8"/>
  <c r="N694" i="8"/>
  <c r="M691" i="8"/>
  <c r="M694" i="8"/>
  <c r="L694" i="8"/>
  <c r="A694" i="8"/>
  <c r="S693" i="8"/>
  <c r="R693" i="8"/>
  <c r="Q693" i="8"/>
  <c r="P693" i="8"/>
  <c r="O693" i="8"/>
  <c r="N693" i="8"/>
  <c r="M693" i="8"/>
  <c r="L693" i="8"/>
  <c r="A693" i="8"/>
  <c r="V692" i="8"/>
  <c r="S692" i="8"/>
  <c r="R692" i="8"/>
  <c r="Q692" i="8"/>
  <c r="P692" i="8"/>
  <c r="O692" i="8"/>
  <c r="N692" i="8"/>
  <c r="M692" i="8"/>
  <c r="L692" i="8"/>
  <c r="A692" i="8"/>
  <c r="V691" i="8"/>
  <c r="S691" i="8"/>
  <c r="R691" i="8"/>
  <c r="Q691" i="8"/>
  <c r="P691" i="8"/>
  <c r="O691" i="8"/>
  <c r="A691" i="8"/>
  <c r="S690" i="8"/>
  <c r="R690" i="8"/>
  <c r="Q690" i="8"/>
  <c r="J687" i="8"/>
  <c r="J688" i="8"/>
  <c r="J689" i="8"/>
  <c r="J690" i="8"/>
  <c r="P690" i="8"/>
  <c r="O690" i="8"/>
  <c r="N690" i="8"/>
  <c r="M687" i="8"/>
  <c r="M690" i="8"/>
  <c r="L690" i="8"/>
  <c r="A690" i="8"/>
  <c r="V689" i="8"/>
  <c r="S689" i="8"/>
  <c r="R689" i="8"/>
  <c r="Q689" i="8"/>
  <c r="P689" i="8"/>
  <c r="O689" i="8"/>
  <c r="N689" i="8"/>
  <c r="M689" i="8"/>
  <c r="L689" i="8"/>
  <c r="A689" i="8"/>
  <c r="V688" i="8"/>
  <c r="S688" i="8"/>
  <c r="R688" i="8"/>
  <c r="Q688" i="8"/>
  <c r="P688" i="8"/>
  <c r="O688" i="8"/>
  <c r="N688" i="8"/>
  <c r="M688" i="8"/>
  <c r="L688" i="8"/>
  <c r="A688" i="8"/>
  <c r="S687" i="8"/>
  <c r="R687" i="8"/>
  <c r="Q687" i="8"/>
  <c r="P687" i="8"/>
  <c r="O687" i="8"/>
  <c r="A687" i="8"/>
  <c r="V686" i="8"/>
  <c r="S686" i="8"/>
  <c r="R686" i="8"/>
  <c r="Q686" i="8"/>
  <c r="J683" i="8"/>
  <c r="J684" i="8"/>
  <c r="J685" i="8"/>
  <c r="J686" i="8"/>
  <c r="P686" i="8"/>
  <c r="O686" i="8"/>
  <c r="N686" i="8"/>
  <c r="M683" i="8"/>
  <c r="M686" i="8"/>
  <c r="L686" i="8"/>
  <c r="A686" i="8"/>
  <c r="V685" i="8"/>
  <c r="S685" i="8"/>
  <c r="R685" i="8"/>
  <c r="Q685" i="8"/>
  <c r="P685" i="8"/>
  <c r="O685" i="8"/>
  <c r="N685" i="8"/>
  <c r="M685" i="8"/>
  <c r="L685" i="8"/>
  <c r="A685" i="8"/>
  <c r="S684" i="8"/>
  <c r="R684" i="8"/>
  <c r="Q684" i="8"/>
  <c r="P684" i="8"/>
  <c r="O684" i="8"/>
  <c r="N684" i="8"/>
  <c r="M684" i="8"/>
  <c r="L684" i="8"/>
  <c r="A684" i="8"/>
  <c r="V683" i="8"/>
  <c r="S683" i="8"/>
  <c r="R683" i="8"/>
  <c r="Q683" i="8"/>
  <c r="P683" i="8"/>
  <c r="O683" i="8"/>
  <c r="A683" i="8"/>
  <c r="V682" i="8"/>
  <c r="S682" i="8"/>
  <c r="R682" i="8"/>
  <c r="Q682" i="8"/>
  <c r="J679" i="8"/>
  <c r="J680" i="8"/>
  <c r="J681" i="8"/>
  <c r="J682" i="8"/>
  <c r="P682" i="8"/>
  <c r="O682" i="8"/>
  <c r="N682" i="8"/>
  <c r="M679" i="8"/>
  <c r="M682" i="8"/>
  <c r="L682" i="8"/>
  <c r="A682" i="8"/>
  <c r="S681" i="8"/>
  <c r="R681" i="8"/>
  <c r="Q681" i="8"/>
  <c r="P681" i="8"/>
  <c r="O681" i="8"/>
  <c r="N681" i="8"/>
  <c r="M681" i="8"/>
  <c r="L681" i="8"/>
  <c r="A681" i="8"/>
  <c r="V680" i="8"/>
  <c r="S680" i="8"/>
  <c r="R680" i="8"/>
  <c r="Q680" i="8"/>
  <c r="P680" i="8"/>
  <c r="O680" i="8"/>
  <c r="N680" i="8"/>
  <c r="M680" i="8"/>
  <c r="L680" i="8"/>
  <c r="A680" i="8"/>
  <c r="V679" i="8"/>
  <c r="S679" i="8"/>
  <c r="R679" i="8"/>
  <c r="Q679" i="8"/>
  <c r="P679" i="8"/>
  <c r="O679" i="8"/>
  <c r="A679" i="8"/>
  <c r="S678" i="8"/>
  <c r="R678" i="8"/>
  <c r="Q678" i="8"/>
  <c r="J675" i="8"/>
  <c r="J676" i="8"/>
  <c r="J677" i="8"/>
  <c r="J678" i="8"/>
  <c r="P678" i="8"/>
  <c r="O678" i="8"/>
  <c r="N678" i="8"/>
  <c r="M675" i="8"/>
  <c r="M678" i="8"/>
  <c r="L678" i="8"/>
  <c r="A678" i="8"/>
  <c r="V677" i="8"/>
  <c r="S677" i="8"/>
  <c r="R677" i="8"/>
  <c r="Q677" i="8"/>
  <c r="P677" i="8"/>
  <c r="O677" i="8"/>
  <c r="N677" i="8"/>
  <c r="M677" i="8"/>
  <c r="L677" i="8"/>
  <c r="A677" i="8"/>
  <c r="V676" i="8"/>
  <c r="S676" i="8"/>
  <c r="R676" i="8"/>
  <c r="Q676" i="8"/>
  <c r="P676" i="8"/>
  <c r="O676" i="8"/>
  <c r="N676" i="8"/>
  <c r="M676" i="8"/>
  <c r="L676" i="8"/>
  <c r="A676" i="8"/>
  <c r="S675" i="8"/>
  <c r="R675" i="8"/>
  <c r="Q675" i="8"/>
  <c r="P675" i="8"/>
  <c r="O675" i="8"/>
  <c r="A675" i="8"/>
  <c r="V647" i="8"/>
  <c r="V650" i="8"/>
  <c r="V653" i="8"/>
  <c r="V656" i="8"/>
  <c r="V659" i="8"/>
  <c r="V662" i="8"/>
  <c r="V665" i="8"/>
  <c r="V668" i="8"/>
  <c r="V671" i="8"/>
  <c r="V674" i="8"/>
  <c r="K26" i="7"/>
  <c r="S674" i="8"/>
  <c r="R674" i="8"/>
  <c r="Q674" i="8"/>
  <c r="J671" i="8"/>
  <c r="J672" i="8"/>
  <c r="J673" i="8"/>
  <c r="J674" i="8"/>
  <c r="P674" i="8"/>
  <c r="O674" i="8"/>
  <c r="N674" i="8"/>
  <c r="M671" i="8"/>
  <c r="M674" i="8"/>
  <c r="L674" i="8"/>
  <c r="A674" i="8"/>
  <c r="V673" i="8"/>
  <c r="S673" i="8"/>
  <c r="R673" i="8"/>
  <c r="Q673" i="8"/>
  <c r="P673" i="8"/>
  <c r="O673" i="8"/>
  <c r="N673" i="8"/>
  <c r="M673" i="8"/>
  <c r="L673" i="8"/>
  <c r="A673" i="8"/>
  <c r="V672" i="8"/>
  <c r="S672" i="8"/>
  <c r="R672" i="8"/>
  <c r="Q672" i="8"/>
  <c r="P672" i="8"/>
  <c r="O672" i="8"/>
  <c r="N672" i="8"/>
  <c r="M672" i="8"/>
  <c r="L672" i="8"/>
  <c r="A672" i="8"/>
  <c r="S671" i="8"/>
  <c r="R671" i="8"/>
  <c r="Q671" i="8"/>
  <c r="P671" i="8"/>
  <c r="O671" i="8"/>
  <c r="A671" i="8"/>
  <c r="V670" i="8"/>
  <c r="S670" i="8"/>
  <c r="R670" i="8"/>
  <c r="Q670" i="8"/>
  <c r="J667" i="8"/>
  <c r="J668" i="8"/>
  <c r="J669" i="8"/>
  <c r="J670" i="8"/>
  <c r="P670" i="8"/>
  <c r="O670" i="8"/>
  <c r="N670" i="8"/>
  <c r="M667" i="8"/>
  <c r="M670" i="8"/>
  <c r="L670" i="8"/>
  <c r="A670" i="8"/>
  <c r="V669" i="8"/>
  <c r="S669" i="8"/>
  <c r="R669" i="8"/>
  <c r="Q669" i="8"/>
  <c r="P669" i="8"/>
  <c r="O669" i="8"/>
  <c r="N669" i="8"/>
  <c r="M669" i="8"/>
  <c r="L669" i="8"/>
  <c r="A669" i="8"/>
  <c r="S668" i="8"/>
  <c r="R668" i="8"/>
  <c r="Q668" i="8"/>
  <c r="P668" i="8"/>
  <c r="O668" i="8"/>
  <c r="N668" i="8"/>
  <c r="M668" i="8"/>
  <c r="L668" i="8"/>
  <c r="A668" i="8"/>
  <c r="V667" i="8"/>
  <c r="S667" i="8"/>
  <c r="R667" i="8"/>
  <c r="Q667" i="8"/>
  <c r="P667" i="8"/>
  <c r="O667" i="8"/>
  <c r="A667" i="8"/>
  <c r="V666" i="8"/>
  <c r="S666" i="8"/>
  <c r="R666" i="8"/>
  <c r="Q666" i="8"/>
  <c r="J663" i="8"/>
  <c r="J664" i="8"/>
  <c r="J665" i="8"/>
  <c r="J666" i="8"/>
  <c r="P666" i="8"/>
  <c r="O666" i="8"/>
  <c r="N666" i="8"/>
  <c r="M663" i="8"/>
  <c r="M666" i="8"/>
  <c r="L666" i="8"/>
  <c r="A666" i="8"/>
  <c r="S665" i="8"/>
  <c r="R665" i="8"/>
  <c r="Q665" i="8"/>
  <c r="P665" i="8"/>
  <c r="O665" i="8"/>
  <c r="N665" i="8"/>
  <c r="M665" i="8"/>
  <c r="L665" i="8"/>
  <c r="A665" i="8"/>
  <c r="V664" i="8"/>
  <c r="S664" i="8"/>
  <c r="R664" i="8"/>
  <c r="Q664" i="8"/>
  <c r="P664" i="8"/>
  <c r="O664" i="8"/>
  <c r="N664" i="8"/>
  <c r="M664" i="8"/>
  <c r="L664" i="8"/>
  <c r="A664" i="8"/>
  <c r="V663" i="8"/>
  <c r="S663" i="8"/>
  <c r="R663" i="8"/>
  <c r="Q663" i="8"/>
  <c r="P663" i="8"/>
  <c r="O663" i="8"/>
  <c r="A663" i="8"/>
  <c r="S662" i="8"/>
  <c r="R662" i="8"/>
  <c r="Q662" i="8"/>
  <c r="J659" i="8"/>
  <c r="J660" i="8"/>
  <c r="J661" i="8"/>
  <c r="J662" i="8"/>
  <c r="P662" i="8"/>
  <c r="O662" i="8"/>
  <c r="N662" i="8"/>
  <c r="M659" i="8"/>
  <c r="M662" i="8"/>
  <c r="L662" i="8"/>
  <c r="A662" i="8"/>
  <c r="V661" i="8"/>
  <c r="S661" i="8"/>
  <c r="R661" i="8"/>
  <c r="Q661" i="8"/>
  <c r="P661" i="8"/>
  <c r="O661" i="8"/>
  <c r="N661" i="8"/>
  <c r="M661" i="8"/>
  <c r="L661" i="8"/>
  <c r="A661" i="8"/>
  <c r="V660" i="8"/>
  <c r="S660" i="8"/>
  <c r="R660" i="8"/>
  <c r="Q660" i="8"/>
  <c r="P660" i="8"/>
  <c r="O660" i="8"/>
  <c r="N660" i="8"/>
  <c r="M660" i="8"/>
  <c r="L660" i="8"/>
  <c r="A660" i="8"/>
  <c r="S659" i="8"/>
  <c r="R659" i="8"/>
  <c r="Q659" i="8"/>
  <c r="P659" i="8"/>
  <c r="O659" i="8"/>
  <c r="A659" i="8"/>
  <c r="V658" i="8"/>
  <c r="S658" i="8"/>
  <c r="R658" i="8"/>
  <c r="Q658" i="8"/>
  <c r="J655" i="8"/>
  <c r="J656" i="8"/>
  <c r="J657" i="8"/>
  <c r="J658" i="8"/>
  <c r="P658" i="8"/>
  <c r="O658" i="8"/>
  <c r="N658" i="8"/>
  <c r="M655" i="8"/>
  <c r="M658" i="8"/>
  <c r="L658" i="8"/>
  <c r="A658" i="8"/>
  <c r="V657" i="8"/>
  <c r="S657" i="8"/>
  <c r="R657" i="8"/>
  <c r="Q657" i="8"/>
  <c r="P657" i="8"/>
  <c r="O657" i="8"/>
  <c r="N657" i="8"/>
  <c r="M657" i="8"/>
  <c r="L657" i="8"/>
  <c r="A657" i="8"/>
  <c r="S656" i="8"/>
  <c r="R656" i="8"/>
  <c r="Q656" i="8"/>
  <c r="P656" i="8"/>
  <c r="O656" i="8"/>
  <c r="N656" i="8"/>
  <c r="M656" i="8"/>
  <c r="L656" i="8"/>
  <c r="A656" i="8"/>
  <c r="V655" i="8"/>
  <c r="S655" i="8"/>
  <c r="R655" i="8"/>
  <c r="Q655" i="8"/>
  <c r="P655" i="8"/>
  <c r="O655" i="8"/>
  <c r="A655" i="8"/>
  <c r="V654" i="8"/>
  <c r="S654" i="8"/>
  <c r="R654" i="8"/>
  <c r="Q654" i="8"/>
  <c r="J651" i="8"/>
  <c r="J652" i="8"/>
  <c r="J653" i="8"/>
  <c r="J654" i="8"/>
  <c r="P654" i="8"/>
  <c r="O654" i="8"/>
  <c r="N654" i="8"/>
  <c r="M651" i="8"/>
  <c r="M654" i="8"/>
  <c r="L654" i="8"/>
  <c r="A654" i="8"/>
  <c r="S653" i="8"/>
  <c r="R653" i="8"/>
  <c r="Q653" i="8"/>
  <c r="P653" i="8"/>
  <c r="O653" i="8"/>
  <c r="N653" i="8"/>
  <c r="M653" i="8"/>
  <c r="L653" i="8"/>
  <c r="A653" i="8"/>
  <c r="V652" i="8"/>
  <c r="S652" i="8"/>
  <c r="R652" i="8"/>
  <c r="Q652" i="8"/>
  <c r="P652" i="8"/>
  <c r="O652" i="8"/>
  <c r="N652" i="8"/>
  <c r="M652" i="8"/>
  <c r="L652" i="8"/>
  <c r="A652" i="8"/>
  <c r="V651" i="8"/>
  <c r="S651" i="8"/>
  <c r="R651" i="8"/>
  <c r="Q651" i="8"/>
  <c r="P651" i="8"/>
  <c r="O651" i="8"/>
  <c r="A651" i="8"/>
  <c r="S650" i="8"/>
  <c r="R650" i="8"/>
  <c r="Q650" i="8"/>
  <c r="J647" i="8"/>
  <c r="J648" i="8"/>
  <c r="J649" i="8"/>
  <c r="J650" i="8"/>
  <c r="P650" i="8"/>
  <c r="O650" i="8"/>
  <c r="N650" i="8"/>
  <c r="M647" i="8"/>
  <c r="M650" i="8"/>
  <c r="L650" i="8"/>
  <c r="A650" i="8"/>
  <c r="V649" i="8"/>
  <c r="S649" i="8"/>
  <c r="R649" i="8"/>
  <c r="Q649" i="8"/>
  <c r="P649" i="8"/>
  <c r="O649" i="8"/>
  <c r="N649" i="8"/>
  <c r="M649" i="8"/>
  <c r="L649" i="8"/>
  <c r="A649" i="8"/>
  <c r="V648" i="8"/>
  <c r="S648" i="8"/>
  <c r="R648" i="8"/>
  <c r="Q648" i="8"/>
  <c r="P648" i="8"/>
  <c r="O648" i="8"/>
  <c r="N648" i="8"/>
  <c r="M648" i="8"/>
  <c r="L648" i="8"/>
  <c r="A648" i="8"/>
  <c r="S647" i="8"/>
  <c r="R647" i="8"/>
  <c r="Q647" i="8"/>
  <c r="P647" i="8"/>
  <c r="O647" i="8"/>
  <c r="A647" i="8"/>
  <c r="V619" i="8"/>
  <c r="V622" i="8"/>
  <c r="V625" i="8"/>
  <c r="V628" i="8"/>
  <c r="V631" i="8"/>
  <c r="V634" i="8"/>
  <c r="V637" i="8"/>
  <c r="V640" i="8"/>
  <c r="V643" i="8"/>
  <c r="V646" i="8"/>
  <c r="K25" i="7"/>
  <c r="S646" i="8"/>
  <c r="R646" i="8"/>
  <c r="Q646" i="8"/>
  <c r="J643" i="8"/>
  <c r="J644" i="8"/>
  <c r="J645" i="8"/>
  <c r="J646" i="8"/>
  <c r="P646" i="8"/>
  <c r="O646" i="8"/>
  <c r="N646" i="8"/>
  <c r="M643" i="8"/>
  <c r="M646" i="8"/>
  <c r="L646" i="8"/>
  <c r="A646" i="8"/>
  <c r="V645" i="8"/>
  <c r="S645" i="8"/>
  <c r="R645" i="8"/>
  <c r="Q645" i="8"/>
  <c r="P645" i="8"/>
  <c r="O645" i="8"/>
  <c r="N645" i="8"/>
  <c r="M645" i="8"/>
  <c r="L645" i="8"/>
  <c r="A645" i="8"/>
  <c r="V644" i="8"/>
  <c r="S644" i="8"/>
  <c r="R644" i="8"/>
  <c r="Q644" i="8"/>
  <c r="P644" i="8"/>
  <c r="O644" i="8"/>
  <c r="N644" i="8"/>
  <c r="M644" i="8"/>
  <c r="L644" i="8"/>
  <c r="A644" i="8"/>
  <c r="S643" i="8"/>
  <c r="R643" i="8"/>
  <c r="Q643" i="8"/>
  <c r="P643" i="8"/>
  <c r="O643" i="8"/>
  <c r="A643" i="8"/>
  <c r="V642" i="8"/>
  <c r="S642" i="8"/>
  <c r="R642" i="8"/>
  <c r="Q642" i="8"/>
  <c r="J639" i="8"/>
  <c r="J640" i="8"/>
  <c r="J641" i="8"/>
  <c r="J642" i="8"/>
  <c r="P642" i="8"/>
  <c r="O642" i="8"/>
  <c r="N642" i="8"/>
  <c r="M639" i="8"/>
  <c r="M642" i="8"/>
  <c r="L642" i="8"/>
  <c r="A642" i="8"/>
  <c r="V641" i="8"/>
  <c r="S641" i="8"/>
  <c r="R641" i="8"/>
  <c r="Q641" i="8"/>
  <c r="P641" i="8"/>
  <c r="O641" i="8"/>
  <c r="N641" i="8"/>
  <c r="M641" i="8"/>
  <c r="L641" i="8"/>
  <c r="A641" i="8"/>
  <c r="S640" i="8"/>
  <c r="R640" i="8"/>
  <c r="Q640" i="8"/>
  <c r="P640" i="8"/>
  <c r="O640" i="8"/>
  <c r="N640" i="8"/>
  <c r="M640" i="8"/>
  <c r="L640" i="8"/>
  <c r="A640" i="8"/>
  <c r="V639" i="8"/>
  <c r="S639" i="8"/>
  <c r="R639" i="8"/>
  <c r="Q639" i="8"/>
  <c r="P639" i="8"/>
  <c r="O639" i="8"/>
  <c r="A639" i="8"/>
  <c r="V638" i="8"/>
  <c r="S638" i="8"/>
  <c r="R638" i="8"/>
  <c r="Q638" i="8"/>
  <c r="J635" i="8"/>
  <c r="J636" i="8"/>
  <c r="J637" i="8"/>
  <c r="J638" i="8"/>
  <c r="P638" i="8"/>
  <c r="O638" i="8"/>
  <c r="N638" i="8"/>
  <c r="M635" i="8"/>
  <c r="M638" i="8"/>
  <c r="L638" i="8"/>
  <c r="A638" i="8"/>
  <c r="S637" i="8"/>
  <c r="R637" i="8"/>
  <c r="Q637" i="8"/>
  <c r="P637" i="8"/>
  <c r="O637" i="8"/>
  <c r="N637" i="8"/>
  <c r="M637" i="8"/>
  <c r="L637" i="8"/>
  <c r="A637" i="8"/>
  <c r="V636" i="8"/>
  <c r="S636" i="8"/>
  <c r="R636" i="8"/>
  <c r="Q636" i="8"/>
  <c r="P636" i="8"/>
  <c r="O636" i="8"/>
  <c r="N636" i="8"/>
  <c r="M636" i="8"/>
  <c r="L636" i="8"/>
  <c r="A636" i="8"/>
  <c r="V635" i="8"/>
  <c r="S635" i="8"/>
  <c r="R635" i="8"/>
  <c r="Q635" i="8"/>
  <c r="P635" i="8"/>
  <c r="O635" i="8"/>
  <c r="A635" i="8"/>
  <c r="S634" i="8"/>
  <c r="R634" i="8"/>
  <c r="Q634" i="8"/>
  <c r="J631" i="8"/>
  <c r="J632" i="8"/>
  <c r="J633" i="8"/>
  <c r="J634" i="8"/>
  <c r="P634" i="8"/>
  <c r="O634" i="8"/>
  <c r="N634" i="8"/>
  <c r="M631" i="8"/>
  <c r="M634" i="8"/>
  <c r="L634" i="8"/>
  <c r="A634" i="8"/>
  <c r="V633" i="8"/>
  <c r="S633" i="8"/>
  <c r="R633" i="8"/>
  <c r="Q633" i="8"/>
  <c r="P633" i="8"/>
  <c r="O633" i="8"/>
  <c r="N633" i="8"/>
  <c r="M633" i="8"/>
  <c r="L633" i="8"/>
  <c r="A633" i="8"/>
  <c r="V632" i="8"/>
  <c r="S632" i="8"/>
  <c r="R632" i="8"/>
  <c r="Q632" i="8"/>
  <c r="P632" i="8"/>
  <c r="O632" i="8"/>
  <c r="N632" i="8"/>
  <c r="M632" i="8"/>
  <c r="L632" i="8"/>
  <c r="A632" i="8"/>
  <c r="S631" i="8"/>
  <c r="R631" i="8"/>
  <c r="Q631" i="8"/>
  <c r="P631" i="8"/>
  <c r="O631" i="8"/>
  <c r="A631" i="8"/>
  <c r="V630" i="8"/>
  <c r="S630" i="8"/>
  <c r="R630" i="8"/>
  <c r="Q630" i="8"/>
  <c r="J627" i="8"/>
  <c r="J628" i="8"/>
  <c r="J629" i="8"/>
  <c r="J630" i="8"/>
  <c r="P630" i="8"/>
  <c r="O630" i="8"/>
  <c r="N630" i="8"/>
  <c r="M627" i="8"/>
  <c r="M630" i="8"/>
  <c r="L630" i="8"/>
  <c r="A630" i="8"/>
  <c r="V629" i="8"/>
  <c r="S629" i="8"/>
  <c r="R629" i="8"/>
  <c r="Q629" i="8"/>
  <c r="P629" i="8"/>
  <c r="O629" i="8"/>
  <c r="N629" i="8"/>
  <c r="M629" i="8"/>
  <c r="L629" i="8"/>
  <c r="A629" i="8"/>
  <c r="S628" i="8"/>
  <c r="R628" i="8"/>
  <c r="Q628" i="8"/>
  <c r="P628" i="8"/>
  <c r="O628" i="8"/>
  <c r="N628" i="8"/>
  <c r="M628" i="8"/>
  <c r="L628" i="8"/>
  <c r="A628" i="8"/>
  <c r="V627" i="8"/>
  <c r="S627" i="8"/>
  <c r="R627" i="8"/>
  <c r="Q627" i="8"/>
  <c r="P627" i="8"/>
  <c r="O627" i="8"/>
  <c r="A627" i="8"/>
  <c r="V626" i="8"/>
  <c r="S626" i="8"/>
  <c r="R626" i="8"/>
  <c r="Q626" i="8"/>
  <c r="J623" i="8"/>
  <c r="J624" i="8"/>
  <c r="J625" i="8"/>
  <c r="J626" i="8"/>
  <c r="P626" i="8"/>
  <c r="O626" i="8"/>
  <c r="N626" i="8"/>
  <c r="M623" i="8"/>
  <c r="M626" i="8"/>
  <c r="L626" i="8"/>
  <c r="A626" i="8"/>
  <c r="S625" i="8"/>
  <c r="R625" i="8"/>
  <c r="Q625" i="8"/>
  <c r="P625" i="8"/>
  <c r="O625" i="8"/>
  <c r="N625" i="8"/>
  <c r="M625" i="8"/>
  <c r="L625" i="8"/>
  <c r="A625" i="8"/>
  <c r="V624" i="8"/>
  <c r="S624" i="8"/>
  <c r="R624" i="8"/>
  <c r="Q624" i="8"/>
  <c r="P624" i="8"/>
  <c r="O624" i="8"/>
  <c r="N624" i="8"/>
  <c r="M624" i="8"/>
  <c r="L624" i="8"/>
  <c r="A624" i="8"/>
  <c r="V623" i="8"/>
  <c r="S623" i="8"/>
  <c r="R623" i="8"/>
  <c r="Q623" i="8"/>
  <c r="P623" i="8"/>
  <c r="O623" i="8"/>
  <c r="A623" i="8"/>
  <c r="S622" i="8"/>
  <c r="R622" i="8"/>
  <c r="Q622" i="8"/>
  <c r="J619" i="8"/>
  <c r="J620" i="8"/>
  <c r="J621" i="8"/>
  <c r="J622" i="8"/>
  <c r="P622" i="8"/>
  <c r="O622" i="8"/>
  <c r="N622" i="8"/>
  <c r="M619" i="8"/>
  <c r="M622" i="8"/>
  <c r="L622" i="8"/>
  <c r="A622" i="8"/>
  <c r="V621" i="8"/>
  <c r="S621" i="8"/>
  <c r="R621" i="8"/>
  <c r="Q621" i="8"/>
  <c r="P621" i="8"/>
  <c r="O621" i="8"/>
  <c r="N621" i="8"/>
  <c r="M621" i="8"/>
  <c r="L621" i="8"/>
  <c r="A621" i="8"/>
  <c r="V620" i="8"/>
  <c r="S620" i="8"/>
  <c r="R620" i="8"/>
  <c r="Q620" i="8"/>
  <c r="P620" i="8"/>
  <c r="O620" i="8"/>
  <c r="N620" i="8"/>
  <c r="M620" i="8"/>
  <c r="L620" i="8"/>
  <c r="A620" i="8"/>
  <c r="S619" i="8"/>
  <c r="R619" i="8"/>
  <c r="Q619" i="8"/>
  <c r="P619" i="8"/>
  <c r="O619" i="8"/>
  <c r="A619" i="8"/>
  <c r="V591" i="8"/>
  <c r="V594" i="8"/>
  <c r="V597" i="8"/>
  <c r="V600" i="8"/>
  <c r="V603" i="8"/>
  <c r="V606" i="8"/>
  <c r="V609" i="8"/>
  <c r="V612" i="8"/>
  <c r="V615" i="8"/>
  <c r="V618" i="8"/>
  <c r="K24" i="7"/>
  <c r="S618" i="8"/>
  <c r="R618" i="8"/>
  <c r="Q618" i="8"/>
  <c r="J615" i="8"/>
  <c r="J616" i="8"/>
  <c r="J617" i="8"/>
  <c r="J618" i="8"/>
  <c r="P618" i="8"/>
  <c r="O618" i="8"/>
  <c r="N618" i="8"/>
  <c r="M615" i="8"/>
  <c r="M618" i="8"/>
  <c r="L618" i="8"/>
  <c r="A618" i="8"/>
  <c r="V617" i="8"/>
  <c r="S617" i="8"/>
  <c r="R617" i="8"/>
  <c r="Q617" i="8"/>
  <c r="P617" i="8"/>
  <c r="O617" i="8"/>
  <c r="N617" i="8"/>
  <c r="M617" i="8"/>
  <c r="L617" i="8"/>
  <c r="A617" i="8"/>
  <c r="V616" i="8"/>
  <c r="S616" i="8"/>
  <c r="R616" i="8"/>
  <c r="Q616" i="8"/>
  <c r="P616" i="8"/>
  <c r="O616" i="8"/>
  <c r="N616" i="8"/>
  <c r="M616" i="8"/>
  <c r="L616" i="8"/>
  <c r="A616" i="8"/>
  <c r="S615" i="8"/>
  <c r="R615" i="8"/>
  <c r="Q615" i="8"/>
  <c r="P615" i="8"/>
  <c r="O615" i="8"/>
  <c r="A615" i="8"/>
  <c r="V614" i="8"/>
  <c r="S614" i="8"/>
  <c r="R614" i="8"/>
  <c r="Q614" i="8"/>
  <c r="J611" i="8"/>
  <c r="J612" i="8"/>
  <c r="J613" i="8"/>
  <c r="J614" i="8"/>
  <c r="P614" i="8"/>
  <c r="O614" i="8"/>
  <c r="N614" i="8"/>
  <c r="M611" i="8"/>
  <c r="M614" i="8"/>
  <c r="L614" i="8"/>
  <c r="A614" i="8"/>
  <c r="V613" i="8"/>
  <c r="S613" i="8"/>
  <c r="R613" i="8"/>
  <c r="Q613" i="8"/>
  <c r="P613" i="8"/>
  <c r="O613" i="8"/>
  <c r="N613" i="8"/>
  <c r="M613" i="8"/>
  <c r="L613" i="8"/>
  <c r="A613" i="8"/>
  <c r="S612" i="8"/>
  <c r="R612" i="8"/>
  <c r="Q612" i="8"/>
  <c r="P612" i="8"/>
  <c r="O612" i="8"/>
  <c r="N612" i="8"/>
  <c r="M612" i="8"/>
  <c r="L612" i="8"/>
  <c r="A612" i="8"/>
  <c r="V611" i="8"/>
  <c r="S611" i="8"/>
  <c r="R611" i="8"/>
  <c r="Q611" i="8"/>
  <c r="P611" i="8"/>
  <c r="O611" i="8"/>
  <c r="A611" i="8"/>
  <c r="V610" i="8"/>
  <c r="S610" i="8"/>
  <c r="R610" i="8"/>
  <c r="Q610" i="8"/>
  <c r="J607" i="8"/>
  <c r="J608" i="8"/>
  <c r="J609" i="8"/>
  <c r="J610" i="8"/>
  <c r="P610" i="8"/>
  <c r="O610" i="8"/>
  <c r="N610" i="8"/>
  <c r="M607" i="8"/>
  <c r="M610" i="8"/>
  <c r="L610" i="8"/>
  <c r="A610" i="8"/>
  <c r="S609" i="8"/>
  <c r="R609" i="8"/>
  <c r="Q609" i="8"/>
  <c r="P609" i="8"/>
  <c r="O609" i="8"/>
  <c r="N609" i="8"/>
  <c r="M609" i="8"/>
  <c r="L609" i="8"/>
  <c r="A609" i="8"/>
  <c r="V608" i="8"/>
  <c r="S608" i="8"/>
  <c r="R608" i="8"/>
  <c r="Q608" i="8"/>
  <c r="P608" i="8"/>
  <c r="O608" i="8"/>
  <c r="N608" i="8"/>
  <c r="M608" i="8"/>
  <c r="L608" i="8"/>
  <c r="A608" i="8"/>
  <c r="V607" i="8"/>
  <c r="S607" i="8"/>
  <c r="R607" i="8"/>
  <c r="Q607" i="8"/>
  <c r="P607" i="8"/>
  <c r="O607" i="8"/>
  <c r="A607" i="8"/>
  <c r="S606" i="8"/>
  <c r="R606" i="8"/>
  <c r="Q606" i="8"/>
  <c r="J603" i="8"/>
  <c r="J604" i="8"/>
  <c r="J605" i="8"/>
  <c r="J606" i="8"/>
  <c r="P606" i="8"/>
  <c r="O606" i="8"/>
  <c r="N606" i="8"/>
  <c r="M603" i="8"/>
  <c r="M606" i="8"/>
  <c r="L606" i="8"/>
  <c r="A606" i="8"/>
  <c r="V605" i="8"/>
  <c r="S605" i="8"/>
  <c r="R605" i="8"/>
  <c r="Q605" i="8"/>
  <c r="P605" i="8"/>
  <c r="O605" i="8"/>
  <c r="N605" i="8"/>
  <c r="M605" i="8"/>
  <c r="L605" i="8"/>
  <c r="A605" i="8"/>
  <c r="V604" i="8"/>
  <c r="S604" i="8"/>
  <c r="R604" i="8"/>
  <c r="Q604" i="8"/>
  <c r="P604" i="8"/>
  <c r="O604" i="8"/>
  <c r="N604" i="8"/>
  <c r="M604" i="8"/>
  <c r="L604" i="8"/>
  <c r="A604" i="8"/>
  <c r="S603" i="8"/>
  <c r="R603" i="8"/>
  <c r="Q603" i="8"/>
  <c r="P603" i="8"/>
  <c r="O603" i="8"/>
  <c r="A603" i="8"/>
  <c r="V602" i="8"/>
  <c r="S602" i="8"/>
  <c r="R602" i="8"/>
  <c r="Q602" i="8"/>
  <c r="J599" i="8"/>
  <c r="J600" i="8"/>
  <c r="J601" i="8"/>
  <c r="J602" i="8"/>
  <c r="P602" i="8"/>
  <c r="O602" i="8"/>
  <c r="N602" i="8"/>
  <c r="M599" i="8"/>
  <c r="M602" i="8"/>
  <c r="L602" i="8"/>
  <c r="A602" i="8"/>
  <c r="V601" i="8"/>
  <c r="S601" i="8"/>
  <c r="R601" i="8"/>
  <c r="Q601" i="8"/>
  <c r="P601" i="8"/>
  <c r="O601" i="8"/>
  <c r="N601" i="8"/>
  <c r="M601" i="8"/>
  <c r="L601" i="8"/>
  <c r="A601" i="8"/>
  <c r="S600" i="8"/>
  <c r="R600" i="8"/>
  <c r="Q600" i="8"/>
  <c r="P600" i="8"/>
  <c r="O600" i="8"/>
  <c r="N600" i="8"/>
  <c r="M600" i="8"/>
  <c r="L600" i="8"/>
  <c r="A600" i="8"/>
  <c r="V599" i="8"/>
  <c r="S599" i="8"/>
  <c r="R599" i="8"/>
  <c r="Q599" i="8"/>
  <c r="P599" i="8"/>
  <c r="O599" i="8"/>
  <c r="A599" i="8"/>
  <c r="V598" i="8"/>
  <c r="S598" i="8"/>
  <c r="R598" i="8"/>
  <c r="Q598" i="8"/>
  <c r="J595" i="8"/>
  <c r="J596" i="8"/>
  <c r="J597" i="8"/>
  <c r="J598" i="8"/>
  <c r="P598" i="8"/>
  <c r="O598" i="8"/>
  <c r="N598" i="8"/>
  <c r="M595" i="8"/>
  <c r="M598" i="8"/>
  <c r="L598" i="8"/>
  <c r="A598" i="8"/>
  <c r="S597" i="8"/>
  <c r="R597" i="8"/>
  <c r="Q597" i="8"/>
  <c r="P597" i="8"/>
  <c r="O597" i="8"/>
  <c r="N597" i="8"/>
  <c r="M597" i="8"/>
  <c r="L597" i="8"/>
  <c r="A597" i="8"/>
  <c r="V596" i="8"/>
  <c r="S596" i="8"/>
  <c r="R596" i="8"/>
  <c r="Q596" i="8"/>
  <c r="P596" i="8"/>
  <c r="O596" i="8"/>
  <c r="N596" i="8"/>
  <c r="M596" i="8"/>
  <c r="L596" i="8"/>
  <c r="A596" i="8"/>
  <c r="V595" i="8"/>
  <c r="S595" i="8"/>
  <c r="R595" i="8"/>
  <c r="Q595" i="8"/>
  <c r="P595" i="8"/>
  <c r="O595" i="8"/>
  <c r="A595" i="8"/>
  <c r="S594" i="8"/>
  <c r="R594" i="8"/>
  <c r="Q594" i="8"/>
  <c r="J591" i="8"/>
  <c r="J592" i="8"/>
  <c r="J593" i="8"/>
  <c r="J594" i="8"/>
  <c r="P594" i="8"/>
  <c r="O594" i="8"/>
  <c r="N594" i="8"/>
  <c r="M591" i="8"/>
  <c r="M594" i="8"/>
  <c r="L594" i="8"/>
  <c r="A594" i="8"/>
  <c r="V593" i="8"/>
  <c r="S593" i="8"/>
  <c r="R593" i="8"/>
  <c r="Q593" i="8"/>
  <c r="P593" i="8"/>
  <c r="O593" i="8"/>
  <c r="N593" i="8"/>
  <c r="M593" i="8"/>
  <c r="L593" i="8"/>
  <c r="A593" i="8"/>
  <c r="V592" i="8"/>
  <c r="S592" i="8"/>
  <c r="R592" i="8"/>
  <c r="Q592" i="8"/>
  <c r="P592" i="8"/>
  <c r="O592" i="8"/>
  <c r="N592" i="8"/>
  <c r="M592" i="8"/>
  <c r="L592" i="8"/>
  <c r="A592" i="8"/>
  <c r="S591" i="8"/>
  <c r="R591" i="8"/>
  <c r="Q591" i="8"/>
  <c r="P591" i="8"/>
  <c r="O591" i="8"/>
  <c r="A591" i="8"/>
  <c r="V563" i="8"/>
  <c r="V566" i="8"/>
  <c r="V569" i="8"/>
  <c r="V572" i="8"/>
  <c r="V575" i="8"/>
  <c r="V578" i="8"/>
  <c r="V581" i="8"/>
  <c r="V584" i="8"/>
  <c r="V587" i="8"/>
  <c r="V590" i="8"/>
  <c r="K23" i="7"/>
  <c r="S590" i="8"/>
  <c r="R590" i="8"/>
  <c r="Q590" i="8"/>
  <c r="J587" i="8"/>
  <c r="J588" i="8"/>
  <c r="J589" i="8"/>
  <c r="J590" i="8"/>
  <c r="P590" i="8"/>
  <c r="O590" i="8"/>
  <c r="N590" i="8"/>
  <c r="M587" i="8"/>
  <c r="M590" i="8"/>
  <c r="L590" i="8"/>
  <c r="A590" i="8"/>
  <c r="V589" i="8"/>
  <c r="S589" i="8"/>
  <c r="R589" i="8"/>
  <c r="Q589" i="8"/>
  <c r="P589" i="8"/>
  <c r="O589" i="8"/>
  <c r="N589" i="8"/>
  <c r="M589" i="8"/>
  <c r="L589" i="8"/>
  <c r="A589" i="8"/>
  <c r="V588" i="8"/>
  <c r="S588" i="8"/>
  <c r="R588" i="8"/>
  <c r="Q588" i="8"/>
  <c r="P588" i="8"/>
  <c r="O588" i="8"/>
  <c r="N588" i="8"/>
  <c r="M588" i="8"/>
  <c r="L588" i="8"/>
  <c r="A588" i="8"/>
  <c r="S587" i="8"/>
  <c r="R587" i="8"/>
  <c r="Q587" i="8"/>
  <c r="P587" i="8"/>
  <c r="O587" i="8"/>
  <c r="A587" i="8"/>
  <c r="V586" i="8"/>
  <c r="S586" i="8"/>
  <c r="R586" i="8"/>
  <c r="Q586" i="8"/>
  <c r="J583" i="8"/>
  <c r="J584" i="8"/>
  <c r="J585" i="8"/>
  <c r="J586" i="8"/>
  <c r="P586" i="8"/>
  <c r="O586" i="8"/>
  <c r="N586" i="8"/>
  <c r="M583" i="8"/>
  <c r="M586" i="8"/>
  <c r="L586" i="8"/>
  <c r="A586" i="8"/>
  <c r="V585" i="8"/>
  <c r="S585" i="8"/>
  <c r="R585" i="8"/>
  <c r="Q585" i="8"/>
  <c r="P585" i="8"/>
  <c r="O585" i="8"/>
  <c r="N585" i="8"/>
  <c r="M585" i="8"/>
  <c r="L585" i="8"/>
  <c r="A585" i="8"/>
  <c r="S584" i="8"/>
  <c r="R584" i="8"/>
  <c r="Q584" i="8"/>
  <c r="P584" i="8"/>
  <c r="O584" i="8"/>
  <c r="N584" i="8"/>
  <c r="M584" i="8"/>
  <c r="L584" i="8"/>
  <c r="A584" i="8"/>
  <c r="V583" i="8"/>
  <c r="S583" i="8"/>
  <c r="R583" i="8"/>
  <c r="Q583" i="8"/>
  <c r="P583" i="8"/>
  <c r="O583" i="8"/>
  <c r="A583" i="8"/>
  <c r="V582" i="8"/>
  <c r="S582" i="8"/>
  <c r="R582" i="8"/>
  <c r="Q582" i="8"/>
  <c r="J579" i="8"/>
  <c r="J580" i="8"/>
  <c r="J581" i="8"/>
  <c r="J582" i="8"/>
  <c r="P582" i="8"/>
  <c r="O582" i="8"/>
  <c r="N582" i="8"/>
  <c r="M579" i="8"/>
  <c r="M582" i="8"/>
  <c r="L582" i="8"/>
  <c r="A582" i="8"/>
  <c r="S581" i="8"/>
  <c r="R581" i="8"/>
  <c r="Q581" i="8"/>
  <c r="P581" i="8"/>
  <c r="O581" i="8"/>
  <c r="N581" i="8"/>
  <c r="M581" i="8"/>
  <c r="L581" i="8"/>
  <c r="A581" i="8"/>
  <c r="V580" i="8"/>
  <c r="S580" i="8"/>
  <c r="R580" i="8"/>
  <c r="Q580" i="8"/>
  <c r="P580" i="8"/>
  <c r="O580" i="8"/>
  <c r="N580" i="8"/>
  <c r="M580" i="8"/>
  <c r="L580" i="8"/>
  <c r="A580" i="8"/>
  <c r="V579" i="8"/>
  <c r="S579" i="8"/>
  <c r="R579" i="8"/>
  <c r="Q579" i="8"/>
  <c r="P579" i="8"/>
  <c r="O579" i="8"/>
  <c r="A579" i="8"/>
  <c r="S578" i="8"/>
  <c r="R578" i="8"/>
  <c r="Q578" i="8"/>
  <c r="J575" i="8"/>
  <c r="J576" i="8"/>
  <c r="J577" i="8"/>
  <c r="J578" i="8"/>
  <c r="P578" i="8"/>
  <c r="O578" i="8"/>
  <c r="N578" i="8"/>
  <c r="M575" i="8"/>
  <c r="M578" i="8"/>
  <c r="L578" i="8"/>
  <c r="A578" i="8"/>
  <c r="V577" i="8"/>
  <c r="S577" i="8"/>
  <c r="R577" i="8"/>
  <c r="Q577" i="8"/>
  <c r="P577" i="8"/>
  <c r="O577" i="8"/>
  <c r="N577" i="8"/>
  <c r="M577" i="8"/>
  <c r="L577" i="8"/>
  <c r="A577" i="8"/>
  <c r="V576" i="8"/>
  <c r="S576" i="8"/>
  <c r="R576" i="8"/>
  <c r="Q576" i="8"/>
  <c r="P576" i="8"/>
  <c r="O576" i="8"/>
  <c r="N576" i="8"/>
  <c r="M576" i="8"/>
  <c r="L576" i="8"/>
  <c r="A576" i="8"/>
  <c r="S575" i="8"/>
  <c r="R575" i="8"/>
  <c r="Q575" i="8"/>
  <c r="P575" i="8"/>
  <c r="O575" i="8"/>
  <c r="A575" i="8"/>
  <c r="V574" i="8"/>
  <c r="S574" i="8"/>
  <c r="R574" i="8"/>
  <c r="Q574" i="8"/>
  <c r="J571" i="8"/>
  <c r="J572" i="8"/>
  <c r="J573" i="8"/>
  <c r="J574" i="8"/>
  <c r="P574" i="8"/>
  <c r="O574" i="8"/>
  <c r="N574" i="8"/>
  <c r="M571" i="8"/>
  <c r="M574" i="8"/>
  <c r="L574" i="8"/>
  <c r="A574" i="8"/>
  <c r="V573" i="8"/>
  <c r="S573" i="8"/>
  <c r="R573" i="8"/>
  <c r="Q573" i="8"/>
  <c r="P573" i="8"/>
  <c r="O573" i="8"/>
  <c r="N573" i="8"/>
  <c r="M573" i="8"/>
  <c r="L573" i="8"/>
  <c r="A573" i="8"/>
  <c r="S572" i="8"/>
  <c r="R572" i="8"/>
  <c r="Q572" i="8"/>
  <c r="P572" i="8"/>
  <c r="O572" i="8"/>
  <c r="N572" i="8"/>
  <c r="M572" i="8"/>
  <c r="L572" i="8"/>
  <c r="A572" i="8"/>
  <c r="V571" i="8"/>
  <c r="S571" i="8"/>
  <c r="R571" i="8"/>
  <c r="Q571" i="8"/>
  <c r="P571" i="8"/>
  <c r="O571" i="8"/>
  <c r="A571" i="8"/>
  <c r="V570" i="8"/>
  <c r="S570" i="8"/>
  <c r="R570" i="8"/>
  <c r="Q570" i="8"/>
  <c r="J567" i="8"/>
  <c r="J568" i="8"/>
  <c r="J569" i="8"/>
  <c r="J570" i="8"/>
  <c r="P570" i="8"/>
  <c r="O570" i="8"/>
  <c r="N570" i="8"/>
  <c r="M567" i="8"/>
  <c r="M570" i="8"/>
  <c r="L570" i="8"/>
  <c r="A570" i="8"/>
  <c r="S569" i="8"/>
  <c r="R569" i="8"/>
  <c r="Q569" i="8"/>
  <c r="P569" i="8"/>
  <c r="O569" i="8"/>
  <c r="N569" i="8"/>
  <c r="M569" i="8"/>
  <c r="L569" i="8"/>
  <c r="A569" i="8"/>
  <c r="V568" i="8"/>
  <c r="S568" i="8"/>
  <c r="R568" i="8"/>
  <c r="Q568" i="8"/>
  <c r="P568" i="8"/>
  <c r="O568" i="8"/>
  <c r="N568" i="8"/>
  <c r="M568" i="8"/>
  <c r="L568" i="8"/>
  <c r="A568" i="8"/>
  <c r="V567" i="8"/>
  <c r="S567" i="8"/>
  <c r="R567" i="8"/>
  <c r="Q567" i="8"/>
  <c r="P567" i="8"/>
  <c r="O567" i="8"/>
  <c r="A567" i="8"/>
  <c r="S566" i="8"/>
  <c r="R566" i="8"/>
  <c r="Q566" i="8"/>
  <c r="J563" i="8"/>
  <c r="J564" i="8"/>
  <c r="J565" i="8"/>
  <c r="J566" i="8"/>
  <c r="P566" i="8"/>
  <c r="O566" i="8"/>
  <c r="N566" i="8"/>
  <c r="M563" i="8"/>
  <c r="M566" i="8"/>
  <c r="L566" i="8"/>
  <c r="A566" i="8"/>
  <c r="V565" i="8"/>
  <c r="S565" i="8"/>
  <c r="R565" i="8"/>
  <c r="Q565" i="8"/>
  <c r="P565" i="8"/>
  <c r="O565" i="8"/>
  <c r="N565" i="8"/>
  <c r="M565" i="8"/>
  <c r="L565" i="8"/>
  <c r="A565" i="8"/>
  <c r="V564" i="8"/>
  <c r="S564" i="8"/>
  <c r="R564" i="8"/>
  <c r="Q564" i="8"/>
  <c r="P564" i="8"/>
  <c r="O564" i="8"/>
  <c r="N564" i="8"/>
  <c r="M564" i="8"/>
  <c r="L564" i="8"/>
  <c r="A564" i="8"/>
  <c r="S563" i="8"/>
  <c r="R563" i="8"/>
  <c r="Q563" i="8"/>
  <c r="P563" i="8"/>
  <c r="O563" i="8"/>
  <c r="A563" i="8"/>
  <c r="V535" i="8"/>
  <c r="V538" i="8"/>
  <c r="V541" i="8"/>
  <c r="V544" i="8"/>
  <c r="V547" i="8"/>
  <c r="V550" i="8"/>
  <c r="V553" i="8"/>
  <c r="V556" i="8"/>
  <c r="V559" i="8"/>
  <c r="V562" i="8"/>
  <c r="K22" i="7"/>
  <c r="S562" i="8"/>
  <c r="R562" i="8"/>
  <c r="Q562" i="8"/>
  <c r="J559" i="8"/>
  <c r="J560" i="8"/>
  <c r="J561" i="8"/>
  <c r="J562" i="8"/>
  <c r="P562" i="8"/>
  <c r="O562" i="8"/>
  <c r="N562" i="8"/>
  <c r="M559" i="8"/>
  <c r="M562" i="8"/>
  <c r="L562" i="8"/>
  <c r="A562" i="8"/>
  <c r="V561" i="8"/>
  <c r="S561" i="8"/>
  <c r="R561" i="8"/>
  <c r="Q561" i="8"/>
  <c r="P561" i="8"/>
  <c r="O561" i="8"/>
  <c r="N561" i="8"/>
  <c r="M561" i="8"/>
  <c r="L561" i="8"/>
  <c r="A561" i="8"/>
  <c r="V560" i="8"/>
  <c r="S560" i="8"/>
  <c r="R560" i="8"/>
  <c r="Q560" i="8"/>
  <c r="P560" i="8"/>
  <c r="O560" i="8"/>
  <c r="N560" i="8"/>
  <c r="M560" i="8"/>
  <c r="L560" i="8"/>
  <c r="A560" i="8"/>
  <c r="S559" i="8"/>
  <c r="R559" i="8"/>
  <c r="Q559" i="8"/>
  <c r="P559" i="8"/>
  <c r="O559" i="8"/>
  <c r="A559" i="8"/>
  <c r="V558" i="8"/>
  <c r="S558" i="8"/>
  <c r="R558" i="8"/>
  <c r="Q558" i="8"/>
  <c r="J555" i="8"/>
  <c r="J556" i="8"/>
  <c r="J557" i="8"/>
  <c r="J558" i="8"/>
  <c r="P558" i="8"/>
  <c r="O558" i="8"/>
  <c r="N558" i="8"/>
  <c r="M555" i="8"/>
  <c r="M558" i="8"/>
  <c r="L558" i="8"/>
  <c r="A558" i="8"/>
  <c r="V557" i="8"/>
  <c r="S557" i="8"/>
  <c r="R557" i="8"/>
  <c r="Q557" i="8"/>
  <c r="P557" i="8"/>
  <c r="O557" i="8"/>
  <c r="N557" i="8"/>
  <c r="M557" i="8"/>
  <c r="L557" i="8"/>
  <c r="A557" i="8"/>
  <c r="S556" i="8"/>
  <c r="R556" i="8"/>
  <c r="Q556" i="8"/>
  <c r="P556" i="8"/>
  <c r="O556" i="8"/>
  <c r="N556" i="8"/>
  <c r="M556" i="8"/>
  <c r="L556" i="8"/>
  <c r="A556" i="8"/>
  <c r="V555" i="8"/>
  <c r="S555" i="8"/>
  <c r="R555" i="8"/>
  <c r="Q555" i="8"/>
  <c r="P555" i="8"/>
  <c r="O555" i="8"/>
  <c r="A555" i="8"/>
  <c r="V554" i="8"/>
  <c r="S554" i="8"/>
  <c r="R554" i="8"/>
  <c r="Q554" i="8"/>
  <c r="J551" i="8"/>
  <c r="J552" i="8"/>
  <c r="J553" i="8"/>
  <c r="J554" i="8"/>
  <c r="P554" i="8"/>
  <c r="O554" i="8"/>
  <c r="N554" i="8"/>
  <c r="M551" i="8"/>
  <c r="M554" i="8"/>
  <c r="L554" i="8"/>
  <c r="A554" i="8"/>
  <c r="S553" i="8"/>
  <c r="R553" i="8"/>
  <c r="Q553" i="8"/>
  <c r="P553" i="8"/>
  <c r="O553" i="8"/>
  <c r="N553" i="8"/>
  <c r="M553" i="8"/>
  <c r="L553" i="8"/>
  <c r="A553" i="8"/>
  <c r="V552" i="8"/>
  <c r="S552" i="8"/>
  <c r="R552" i="8"/>
  <c r="Q552" i="8"/>
  <c r="P552" i="8"/>
  <c r="O552" i="8"/>
  <c r="N552" i="8"/>
  <c r="M552" i="8"/>
  <c r="L552" i="8"/>
  <c r="A552" i="8"/>
  <c r="V551" i="8"/>
  <c r="S551" i="8"/>
  <c r="R551" i="8"/>
  <c r="Q551" i="8"/>
  <c r="P551" i="8"/>
  <c r="O551" i="8"/>
  <c r="A551" i="8"/>
  <c r="S550" i="8"/>
  <c r="R550" i="8"/>
  <c r="Q550" i="8"/>
  <c r="J547" i="8"/>
  <c r="J548" i="8"/>
  <c r="J549" i="8"/>
  <c r="J550" i="8"/>
  <c r="P550" i="8"/>
  <c r="O550" i="8"/>
  <c r="N550" i="8"/>
  <c r="M547" i="8"/>
  <c r="M550" i="8"/>
  <c r="L550" i="8"/>
  <c r="A550" i="8"/>
  <c r="V549" i="8"/>
  <c r="S549" i="8"/>
  <c r="R549" i="8"/>
  <c r="Q549" i="8"/>
  <c r="P549" i="8"/>
  <c r="O549" i="8"/>
  <c r="N549" i="8"/>
  <c r="M549" i="8"/>
  <c r="L549" i="8"/>
  <c r="A549" i="8"/>
  <c r="V548" i="8"/>
  <c r="S548" i="8"/>
  <c r="R548" i="8"/>
  <c r="Q548" i="8"/>
  <c r="P548" i="8"/>
  <c r="O548" i="8"/>
  <c r="N548" i="8"/>
  <c r="M548" i="8"/>
  <c r="L548" i="8"/>
  <c r="A548" i="8"/>
  <c r="S547" i="8"/>
  <c r="R547" i="8"/>
  <c r="Q547" i="8"/>
  <c r="P547" i="8"/>
  <c r="O547" i="8"/>
  <c r="A547" i="8"/>
  <c r="V546" i="8"/>
  <c r="S546" i="8"/>
  <c r="R546" i="8"/>
  <c r="Q546" i="8"/>
  <c r="J543" i="8"/>
  <c r="J544" i="8"/>
  <c r="J545" i="8"/>
  <c r="J546" i="8"/>
  <c r="P546" i="8"/>
  <c r="O546" i="8"/>
  <c r="N546" i="8"/>
  <c r="M543" i="8"/>
  <c r="M546" i="8"/>
  <c r="L546" i="8"/>
  <c r="A546" i="8"/>
  <c r="V545" i="8"/>
  <c r="S545" i="8"/>
  <c r="R545" i="8"/>
  <c r="Q545" i="8"/>
  <c r="P545" i="8"/>
  <c r="O545" i="8"/>
  <c r="N545" i="8"/>
  <c r="M545" i="8"/>
  <c r="L545" i="8"/>
  <c r="A545" i="8"/>
  <c r="S544" i="8"/>
  <c r="R544" i="8"/>
  <c r="Q544" i="8"/>
  <c r="P544" i="8"/>
  <c r="O544" i="8"/>
  <c r="N544" i="8"/>
  <c r="M544" i="8"/>
  <c r="L544" i="8"/>
  <c r="A544" i="8"/>
  <c r="V543" i="8"/>
  <c r="S543" i="8"/>
  <c r="R543" i="8"/>
  <c r="Q543" i="8"/>
  <c r="P543" i="8"/>
  <c r="O543" i="8"/>
  <c r="A543" i="8"/>
  <c r="V542" i="8"/>
  <c r="S542" i="8"/>
  <c r="R542" i="8"/>
  <c r="Q542" i="8"/>
  <c r="J539" i="8"/>
  <c r="J540" i="8"/>
  <c r="J541" i="8"/>
  <c r="J542" i="8"/>
  <c r="P542" i="8"/>
  <c r="O542" i="8"/>
  <c r="N542" i="8"/>
  <c r="M539" i="8"/>
  <c r="M542" i="8"/>
  <c r="L542" i="8"/>
  <c r="A542" i="8"/>
  <c r="S541" i="8"/>
  <c r="R541" i="8"/>
  <c r="Q541" i="8"/>
  <c r="P541" i="8"/>
  <c r="O541" i="8"/>
  <c r="N541" i="8"/>
  <c r="M541" i="8"/>
  <c r="L541" i="8"/>
  <c r="A541" i="8"/>
  <c r="V540" i="8"/>
  <c r="S540" i="8"/>
  <c r="R540" i="8"/>
  <c r="Q540" i="8"/>
  <c r="P540" i="8"/>
  <c r="O540" i="8"/>
  <c r="N540" i="8"/>
  <c r="M540" i="8"/>
  <c r="L540" i="8"/>
  <c r="A540" i="8"/>
  <c r="V539" i="8"/>
  <c r="S539" i="8"/>
  <c r="R539" i="8"/>
  <c r="Q539" i="8"/>
  <c r="P539" i="8"/>
  <c r="O539" i="8"/>
  <c r="A539" i="8"/>
  <c r="S538" i="8"/>
  <c r="R538" i="8"/>
  <c r="Q538" i="8"/>
  <c r="J535" i="8"/>
  <c r="J536" i="8"/>
  <c r="J537" i="8"/>
  <c r="J538" i="8"/>
  <c r="P538" i="8"/>
  <c r="O538" i="8"/>
  <c r="N538" i="8"/>
  <c r="M535" i="8"/>
  <c r="M538" i="8"/>
  <c r="L538" i="8"/>
  <c r="A538" i="8"/>
  <c r="V537" i="8"/>
  <c r="S537" i="8"/>
  <c r="R537" i="8"/>
  <c r="Q537" i="8"/>
  <c r="P537" i="8"/>
  <c r="O537" i="8"/>
  <c r="N537" i="8"/>
  <c r="M537" i="8"/>
  <c r="L537" i="8"/>
  <c r="A537" i="8"/>
  <c r="V536" i="8"/>
  <c r="S536" i="8"/>
  <c r="R536" i="8"/>
  <c r="Q536" i="8"/>
  <c r="P536" i="8"/>
  <c r="O536" i="8"/>
  <c r="N536" i="8"/>
  <c r="M536" i="8"/>
  <c r="L536" i="8"/>
  <c r="A536" i="8"/>
  <c r="S535" i="8"/>
  <c r="R535" i="8"/>
  <c r="Q535" i="8"/>
  <c r="P535" i="8"/>
  <c r="O535" i="8"/>
  <c r="A535" i="8"/>
  <c r="V507" i="8"/>
  <c r="V510" i="8"/>
  <c r="V513" i="8"/>
  <c r="V516" i="8"/>
  <c r="V519" i="8"/>
  <c r="V522" i="8"/>
  <c r="V525" i="8"/>
  <c r="V528" i="8"/>
  <c r="V531" i="8"/>
  <c r="V534" i="8"/>
  <c r="K21" i="7"/>
  <c r="S534" i="8"/>
  <c r="R534" i="8"/>
  <c r="Q534" i="8"/>
  <c r="J531" i="8"/>
  <c r="J532" i="8"/>
  <c r="J533" i="8"/>
  <c r="J534" i="8"/>
  <c r="P534" i="8"/>
  <c r="O534" i="8"/>
  <c r="N534" i="8"/>
  <c r="M531" i="8"/>
  <c r="M534" i="8"/>
  <c r="L534" i="8"/>
  <c r="A534" i="8"/>
  <c r="V533" i="8"/>
  <c r="S533" i="8"/>
  <c r="R533" i="8"/>
  <c r="Q533" i="8"/>
  <c r="P533" i="8"/>
  <c r="O533" i="8"/>
  <c r="N533" i="8"/>
  <c r="M533" i="8"/>
  <c r="L533" i="8"/>
  <c r="A533" i="8"/>
  <c r="V532" i="8"/>
  <c r="S532" i="8"/>
  <c r="R532" i="8"/>
  <c r="Q532" i="8"/>
  <c r="P532" i="8"/>
  <c r="O532" i="8"/>
  <c r="N532" i="8"/>
  <c r="M532" i="8"/>
  <c r="L532" i="8"/>
  <c r="A532" i="8"/>
  <c r="S531" i="8"/>
  <c r="R531" i="8"/>
  <c r="Q531" i="8"/>
  <c r="P531" i="8"/>
  <c r="O531" i="8"/>
  <c r="A531" i="8"/>
  <c r="V530" i="8"/>
  <c r="S530" i="8"/>
  <c r="R530" i="8"/>
  <c r="Q530" i="8"/>
  <c r="J527" i="8"/>
  <c r="J528" i="8"/>
  <c r="J529" i="8"/>
  <c r="J530" i="8"/>
  <c r="P530" i="8"/>
  <c r="O530" i="8"/>
  <c r="N530" i="8"/>
  <c r="M527" i="8"/>
  <c r="M530" i="8"/>
  <c r="L530" i="8"/>
  <c r="A530" i="8"/>
  <c r="V529" i="8"/>
  <c r="S529" i="8"/>
  <c r="R529" i="8"/>
  <c r="Q529" i="8"/>
  <c r="P529" i="8"/>
  <c r="O529" i="8"/>
  <c r="N529" i="8"/>
  <c r="M529" i="8"/>
  <c r="L529" i="8"/>
  <c r="A529" i="8"/>
  <c r="S528" i="8"/>
  <c r="R528" i="8"/>
  <c r="Q528" i="8"/>
  <c r="P528" i="8"/>
  <c r="O528" i="8"/>
  <c r="N528" i="8"/>
  <c r="M528" i="8"/>
  <c r="L528" i="8"/>
  <c r="A528" i="8"/>
  <c r="V527" i="8"/>
  <c r="S527" i="8"/>
  <c r="R527" i="8"/>
  <c r="Q527" i="8"/>
  <c r="P527" i="8"/>
  <c r="O527" i="8"/>
  <c r="A527" i="8"/>
  <c r="V526" i="8"/>
  <c r="S526" i="8"/>
  <c r="R526" i="8"/>
  <c r="Q526" i="8"/>
  <c r="J523" i="8"/>
  <c r="J524" i="8"/>
  <c r="J525" i="8"/>
  <c r="J526" i="8"/>
  <c r="P526" i="8"/>
  <c r="O526" i="8"/>
  <c r="N526" i="8"/>
  <c r="M523" i="8"/>
  <c r="M526" i="8"/>
  <c r="L526" i="8"/>
  <c r="A526" i="8"/>
  <c r="S525" i="8"/>
  <c r="R525" i="8"/>
  <c r="Q525" i="8"/>
  <c r="P525" i="8"/>
  <c r="O525" i="8"/>
  <c r="N525" i="8"/>
  <c r="M525" i="8"/>
  <c r="L525" i="8"/>
  <c r="A525" i="8"/>
  <c r="V524" i="8"/>
  <c r="S524" i="8"/>
  <c r="R524" i="8"/>
  <c r="Q524" i="8"/>
  <c r="P524" i="8"/>
  <c r="O524" i="8"/>
  <c r="N524" i="8"/>
  <c r="M524" i="8"/>
  <c r="L524" i="8"/>
  <c r="A524" i="8"/>
  <c r="V523" i="8"/>
  <c r="S523" i="8"/>
  <c r="R523" i="8"/>
  <c r="Q523" i="8"/>
  <c r="P523" i="8"/>
  <c r="O523" i="8"/>
  <c r="A523" i="8"/>
  <c r="S522" i="8"/>
  <c r="R522" i="8"/>
  <c r="Q522" i="8"/>
  <c r="J519" i="8"/>
  <c r="J520" i="8"/>
  <c r="J521" i="8"/>
  <c r="J522" i="8"/>
  <c r="P522" i="8"/>
  <c r="O522" i="8"/>
  <c r="N522" i="8"/>
  <c r="M519" i="8"/>
  <c r="M522" i="8"/>
  <c r="L522" i="8"/>
  <c r="A522" i="8"/>
  <c r="V521" i="8"/>
  <c r="S521" i="8"/>
  <c r="R521" i="8"/>
  <c r="Q521" i="8"/>
  <c r="P521" i="8"/>
  <c r="O521" i="8"/>
  <c r="N521" i="8"/>
  <c r="M521" i="8"/>
  <c r="L521" i="8"/>
  <c r="A521" i="8"/>
  <c r="V520" i="8"/>
  <c r="S520" i="8"/>
  <c r="R520" i="8"/>
  <c r="Q520" i="8"/>
  <c r="P520" i="8"/>
  <c r="O520" i="8"/>
  <c r="N520" i="8"/>
  <c r="M520" i="8"/>
  <c r="L520" i="8"/>
  <c r="A520" i="8"/>
  <c r="S519" i="8"/>
  <c r="R519" i="8"/>
  <c r="Q519" i="8"/>
  <c r="P519" i="8"/>
  <c r="O519" i="8"/>
  <c r="A519" i="8"/>
  <c r="V518" i="8"/>
  <c r="S518" i="8"/>
  <c r="R518" i="8"/>
  <c r="Q518" i="8"/>
  <c r="J515" i="8"/>
  <c r="J516" i="8"/>
  <c r="J517" i="8"/>
  <c r="J518" i="8"/>
  <c r="P518" i="8"/>
  <c r="O518" i="8"/>
  <c r="N518" i="8"/>
  <c r="M515" i="8"/>
  <c r="M518" i="8"/>
  <c r="L518" i="8"/>
  <c r="A518" i="8"/>
  <c r="V517" i="8"/>
  <c r="S517" i="8"/>
  <c r="R517" i="8"/>
  <c r="Q517" i="8"/>
  <c r="P517" i="8"/>
  <c r="O517" i="8"/>
  <c r="N517" i="8"/>
  <c r="M517" i="8"/>
  <c r="L517" i="8"/>
  <c r="A517" i="8"/>
  <c r="S516" i="8"/>
  <c r="R516" i="8"/>
  <c r="Q516" i="8"/>
  <c r="P516" i="8"/>
  <c r="O516" i="8"/>
  <c r="N516" i="8"/>
  <c r="M516" i="8"/>
  <c r="L516" i="8"/>
  <c r="A516" i="8"/>
  <c r="V515" i="8"/>
  <c r="S515" i="8"/>
  <c r="R515" i="8"/>
  <c r="Q515" i="8"/>
  <c r="P515" i="8"/>
  <c r="O515" i="8"/>
  <c r="A515" i="8"/>
  <c r="V514" i="8"/>
  <c r="S514" i="8"/>
  <c r="R514" i="8"/>
  <c r="Q514" i="8"/>
  <c r="J511" i="8"/>
  <c r="J512" i="8"/>
  <c r="J513" i="8"/>
  <c r="J514" i="8"/>
  <c r="P514" i="8"/>
  <c r="O514" i="8"/>
  <c r="N514" i="8"/>
  <c r="M511" i="8"/>
  <c r="M514" i="8"/>
  <c r="L514" i="8"/>
  <c r="A514" i="8"/>
  <c r="S513" i="8"/>
  <c r="R513" i="8"/>
  <c r="Q513" i="8"/>
  <c r="P513" i="8"/>
  <c r="O513" i="8"/>
  <c r="N513" i="8"/>
  <c r="M513" i="8"/>
  <c r="L513" i="8"/>
  <c r="A513" i="8"/>
  <c r="V512" i="8"/>
  <c r="S512" i="8"/>
  <c r="R512" i="8"/>
  <c r="Q512" i="8"/>
  <c r="P512" i="8"/>
  <c r="O512" i="8"/>
  <c r="N512" i="8"/>
  <c r="M512" i="8"/>
  <c r="L512" i="8"/>
  <c r="A512" i="8"/>
  <c r="V511" i="8"/>
  <c r="S511" i="8"/>
  <c r="R511" i="8"/>
  <c r="Q511" i="8"/>
  <c r="P511" i="8"/>
  <c r="O511" i="8"/>
  <c r="A511" i="8"/>
  <c r="S510" i="8"/>
  <c r="R510" i="8"/>
  <c r="Q510" i="8"/>
  <c r="J507" i="8"/>
  <c r="J508" i="8"/>
  <c r="J509" i="8"/>
  <c r="J510" i="8"/>
  <c r="P510" i="8"/>
  <c r="O510" i="8"/>
  <c r="N510" i="8"/>
  <c r="M507" i="8"/>
  <c r="M510" i="8"/>
  <c r="L510" i="8"/>
  <c r="A510" i="8"/>
  <c r="V509" i="8"/>
  <c r="S509" i="8"/>
  <c r="R509" i="8"/>
  <c r="Q509" i="8"/>
  <c r="P509" i="8"/>
  <c r="O509" i="8"/>
  <c r="N509" i="8"/>
  <c r="M509" i="8"/>
  <c r="L509" i="8"/>
  <c r="A509" i="8"/>
  <c r="V508" i="8"/>
  <c r="S508" i="8"/>
  <c r="R508" i="8"/>
  <c r="Q508" i="8"/>
  <c r="P508" i="8"/>
  <c r="O508" i="8"/>
  <c r="N508" i="8"/>
  <c r="M508" i="8"/>
  <c r="L508" i="8"/>
  <c r="A508" i="8"/>
  <c r="S507" i="8"/>
  <c r="R507" i="8"/>
  <c r="Q507" i="8"/>
  <c r="P507" i="8"/>
  <c r="O507" i="8"/>
  <c r="A507" i="8"/>
  <c r="V479" i="8"/>
  <c r="V482" i="8"/>
  <c r="V485" i="8"/>
  <c r="V488" i="8"/>
  <c r="V491" i="8"/>
  <c r="V494" i="8"/>
  <c r="V497" i="8"/>
  <c r="V500" i="8"/>
  <c r="V503" i="8"/>
  <c r="V506" i="8"/>
  <c r="K20" i="7"/>
  <c r="S506" i="8"/>
  <c r="R506" i="8"/>
  <c r="Q506" i="8"/>
  <c r="J503" i="8"/>
  <c r="J504" i="8"/>
  <c r="J505" i="8"/>
  <c r="J506" i="8"/>
  <c r="P506" i="8"/>
  <c r="O506" i="8"/>
  <c r="N506" i="8"/>
  <c r="M503" i="8"/>
  <c r="M506" i="8"/>
  <c r="L506" i="8"/>
  <c r="A506" i="8"/>
  <c r="V505" i="8"/>
  <c r="S505" i="8"/>
  <c r="R505" i="8"/>
  <c r="Q505" i="8"/>
  <c r="P505" i="8"/>
  <c r="O505" i="8"/>
  <c r="N505" i="8"/>
  <c r="M505" i="8"/>
  <c r="L505" i="8"/>
  <c r="A505" i="8"/>
  <c r="V504" i="8"/>
  <c r="S504" i="8"/>
  <c r="R504" i="8"/>
  <c r="Q504" i="8"/>
  <c r="P504" i="8"/>
  <c r="O504" i="8"/>
  <c r="N504" i="8"/>
  <c r="M504" i="8"/>
  <c r="L504" i="8"/>
  <c r="A504" i="8"/>
  <c r="S503" i="8"/>
  <c r="R503" i="8"/>
  <c r="Q503" i="8"/>
  <c r="P503" i="8"/>
  <c r="O503" i="8"/>
  <c r="A503" i="8"/>
  <c r="V502" i="8"/>
  <c r="S502" i="8"/>
  <c r="R502" i="8"/>
  <c r="Q502" i="8"/>
  <c r="J499" i="8"/>
  <c r="J500" i="8"/>
  <c r="J501" i="8"/>
  <c r="J502" i="8"/>
  <c r="P502" i="8"/>
  <c r="O502" i="8"/>
  <c r="N502" i="8"/>
  <c r="M499" i="8"/>
  <c r="M502" i="8"/>
  <c r="L502" i="8"/>
  <c r="A502" i="8"/>
  <c r="V501" i="8"/>
  <c r="S501" i="8"/>
  <c r="R501" i="8"/>
  <c r="Q501" i="8"/>
  <c r="P501" i="8"/>
  <c r="O501" i="8"/>
  <c r="N501" i="8"/>
  <c r="M501" i="8"/>
  <c r="L501" i="8"/>
  <c r="A501" i="8"/>
  <c r="S500" i="8"/>
  <c r="R500" i="8"/>
  <c r="Q500" i="8"/>
  <c r="P500" i="8"/>
  <c r="O500" i="8"/>
  <c r="N500" i="8"/>
  <c r="M500" i="8"/>
  <c r="L500" i="8"/>
  <c r="A500" i="8"/>
  <c r="V499" i="8"/>
  <c r="S499" i="8"/>
  <c r="R499" i="8"/>
  <c r="Q499" i="8"/>
  <c r="P499" i="8"/>
  <c r="O499" i="8"/>
  <c r="A499" i="8"/>
  <c r="V498" i="8"/>
  <c r="S498" i="8"/>
  <c r="R498" i="8"/>
  <c r="Q498" i="8"/>
  <c r="J495" i="8"/>
  <c r="J496" i="8"/>
  <c r="J497" i="8"/>
  <c r="J498" i="8"/>
  <c r="P498" i="8"/>
  <c r="O498" i="8"/>
  <c r="N498" i="8"/>
  <c r="M495" i="8"/>
  <c r="M498" i="8"/>
  <c r="L498" i="8"/>
  <c r="A498" i="8"/>
  <c r="S497" i="8"/>
  <c r="R497" i="8"/>
  <c r="Q497" i="8"/>
  <c r="P497" i="8"/>
  <c r="O497" i="8"/>
  <c r="N497" i="8"/>
  <c r="M497" i="8"/>
  <c r="L497" i="8"/>
  <c r="A497" i="8"/>
  <c r="V496" i="8"/>
  <c r="S496" i="8"/>
  <c r="R496" i="8"/>
  <c r="Q496" i="8"/>
  <c r="P496" i="8"/>
  <c r="O496" i="8"/>
  <c r="N496" i="8"/>
  <c r="M496" i="8"/>
  <c r="L496" i="8"/>
  <c r="A496" i="8"/>
  <c r="V495" i="8"/>
  <c r="S495" i="8"/>
  <c r="R495" i="8"/>
  <c r="Q495" i="8"/>
  <c r="P495" i="8"/>
  <c r="O495" i="8"/>
  <c r="A495" i="8"/>
  <c r="S494" i="8"/>
  <c r="R494" i="8"/>
  <c r="Q494" i="8"/>
  <c r="J491" i="8"/>
  <c r="J492" i="8"/>
  <c r="J493" i="8"/>
  <c r="J494" i="8"/>
  <c r="P494" i="8"/>
  <c r="O494" i="8"/>
  <c r="N494" i="8"/>
  <c r="M491" i="8"/>
  <c r="M494" i="8"/>
  <c r="L494" i="8"/>
  <c r="A494" i="8"/>
  <c r="V493" i="8"/>
  <c r="S493" i="8"/>
  <c r="R493" i="8"/>
  <c r="Q493" i="8"/>
  <c r="P493" i="8"/>
  <c r="O493" i="8"/>
  <c r="N493" i="8"/>
  <c r="M493" i="8"/>
  <c r="L493" i="8"/>
  <c r="A493" i="8"/>
  <c r="V492" i="8"/>
  <c r="S492" i="8"/>
  <c r="R492" i="8"/>
  <c r="Q492" i="8"/>
  <c r="P492" i="8"/>
  <c r="O492" i="8"/>
  <c r="N492" i="8"/>
  <c r="M492" i="8"/>
  <c r="L492" i="8"/>
  <c r="A492" i="8"/>
  <c r="S491" i="8"/>
  <c r="R491" i="8"/>
  <c r="Q491" i="8"/>
  <c r="P491" i="8"/>
  <c r="O491" i="8"/>
  <c r="A491" i="8"/>
  <c r="V490" i="8"/>
  <c r="S490" i="8"/>
  <c r="R490" i="8"/>
  <c r="Q490" i="8"/>
  <c r="J487" i="8"/>
  <c r="J488" i="8"/>
  <c r="J489" i="8"/>
  <c r="J490" i="8"/>
  <c r="P490" i="8"/>
  <c r="O490" i="8"/>
  <c r="N490" i="8"/>
  <c r="M487" i="8"/>
  <c r="M490" i="8"/>
  <c r="L490" i="8"/>
  <c r="A490" i="8"/>
  <c r="V489" i="8"/>
  <c r="S489" i="8"/>
  <c r="R489" i="8"/>
  <c r="Q489" i="8"/>
  <c r="P489" i="8"/>
  <c r="O489" i="8"/>
  <c r="N489" i="8"/>
  <c r="M489" i="8"/>
  <c r="L489" i="8"/>
  <c r="A489" i="8"/>
  <c r="S488" i="8"/>
  <c r="R488" i="8"/>
  <c r="Q488" i="8"/>
  <c r="P488" i="8"/>
  <c r="O488" i="8"/>
  <c r="N488" i="8"/>
  <c r="M488" i="8"/>
  <c r="L488" i="8"/>
  <c r="A488" i="8"/>
  <c r="V487" i="8"/>
  <c r="S487" i="8"/>
  <c r="R487" i="8"/>
  <c r="Q487" i="8"/>
  <c r="P487" i="8"/>
  <c r="O487" i="8"/>
  <c r="A487" i="8"/>
  <c r="V486" i="8"/>
  <c r="S486" i="8"/>
  <c r="R486" i="8"/>
  <c r="Q486" i="8"/>
  <c r="J483" i="8"/>
  <c r="J484" i="8"/>
  <c r="J485" i="8"/>
  <c r="J486" i="8"/>
  <c r="P486" i="8"/>
  <c r="O486" i="8"/>
  <c r="N486" i="8"/>
  <c r="M483" i="8"/>
  <c r="M486" i="8"/>
  <c r="L486" i="8"/>
  <c r="A486" i="8"/>
  <c r="S485" i="8"/>
  <c r="R485" i="8"/>
  <c r="Q485" i="8"/>
  <c r="P485" i="8"/>
  <c r="O485" i="8"/>
  <c r="N485" i="8"/>
  <c r="M485" i="8"/>
  <c r="L485" i="8"/>
  <c r="A485" i="8"/>
  <c r="V484" i="8"/>
  <c r="S484" i="8"/>
  <c r="R484" i="8"/>
  <c r="Q484" i="8"/>
  <c r="P484" i="8"/>
  <c r="O484" i="8"/>
  <c r="N484" i="8"/>
  <c r="M484" i="8"/>
  <c r="L484" i="8"/>
  <c r="A484" i="8"/>
  <c r="V483" i="8"/>
  <c r="S483" i="8"/>
  <c r="R483" i="8"/>
  <c r="Q483" i="8"/>
  <c r="P483" i="8"/>
  <c r="O483" i="8"/>
  <c r="A483" i="8"/>
  <c r="S482" i="8"/>
  <c r="R482" i="8"/>
  <c r="Q482" i="8"/>
  <c r="J479" i="8"/>
  <c r="J480" i="8"/>
  <c r="J481" i="8"/>
  <c r="J482" i="8"/>
  <c r="P482" i="8"/>
  <c r="O482" i="8"/>
  <c r="N482" i="8"/>
  <c r="M479" i="8"/>
  <c r="M482" i="8"/>
  <c r="L482" i="8"/>
  <c r="A482" i="8"/>
  <c r="V481" i="8"/>
  <c r="S481" i="8"/>
  <c r="R481" i="8"/>
  <c r="Q481" i="8"/>
  <c r="P481" i="8"/>
  <c r="O481" i="8"/>
  <c r="N481" i="8"/>
  <c r="M481" i="8"/>
  <c r="L481" i="8"/>
  <c r="A481" i="8"/>
  <c r="V480" i="8"/>
  <c r="S480" i="8"/>
  <c r="R480" i="8"/>
  <c r="Q480" i="8"/>
  <c r="P480" i="8"/>
  <c r="O480" i="8"/>
  <c r="N480" i="8"/>
  <c r="M480" i="8"/>
  <c r="L480" i="8"/>
  <c r="A480" i="8"/>
  <c r="S479" i="8"/>
  <c r="R479" i="8"/>
  <c r="Q479" i="8"/>
  <c r="P479" i="8"/>
  <c r="O479" i="8"/>
  <c r="A479" i="8"/>
  <c r="V451" i="8"/>
  <c r="V454" i="8"/>
  <c r="V457" i="8"/>
  <c r="V460" i="8"/>
  <c r="V463" i="8"/>
  <c r="V466" i="8"/>
  <c r="V469" i="8"/>
  <c r="V472" i="8"/>
  <c r="V475" i="8"/>
  <c r="V478" i="8"/>
  <c r="K19" i="7"/>
  <c r="S478" i="8"/>
  <c r="R478" i="8"/>
  <c r="Q478" i="8"/>
  <c r="J475" i="8"/>
  <c r="J476" i="8"/>
  <c r="J477" i="8"/>
  <c r="J478" i="8"/>
  <c r="P478" i="8"/>
  <c r="O478" i="8"/>
  <c r="N478" i="8"/>
  <c r="M475" i="8"/>
  <c r="M478" i="8"/>
  <c r="L478" i="8"/>
  <c r="A478" i="8"/>
  <c r="V477" i="8"/>
  <c r="S477" i="8"/>
  <c r="R477" i="8"/>
  <c r="Q477" i="8"/>
  <c r="P477" i="8"/>
  <c r="O477" i="8"/>
  <c r="N477" i="8"/>
  <c r="M477" i="8"/>
  <c r="L477" i="8"/>
  <c r="A477" i="8"/>
  <c r="V476" i="8"/>
  <c r="S476" i="8"/>
  <c r="R476" i="8"/>
  <c r="Q476" i="8"/>
  <c r="P476" i="8"/>
  <c r="O476" i="8"/>
  <c r="N476" i="8"/>
  <c r="M476" i="8"/>
  <c r="L476" i="8"/>
  <c r="A476" i="8"/>
  <c r="S475" i="8"/>
  <c r="R475" i="8"/>
  <c r="Q475" i="8"/>
  <c r="P475" i="8"/>
  <c r="O475" i="8"/>
  <c r="A475" i="8"/>
  <c r="V474" i="8"/>
  <c r="S474" i="8"/>
  <c r="R474" i="8"/>
  <c r="Q474" i="8"/>
  <c r="J471" i="8"/>
  <c r="J472" i="8"/>
  <c r="J473" i="8"/>
  <c r="J474" i="8"/>
  <c r="P474" i="8"/>
  <c r="O474" i="8"/>
  <c r="N474" i="8"/>
  <c r="M471" i="8"/>
  <c r="M474" i="8"/>
  <c r="L474" i="8"/>
  <c r="A474" i="8"/>
  <c r="V473" i="8"/>
  <c r="S473" i="8"/>
  <c r="R473" i="8"/>
  <c r="Q473" i="8"/>
  <c r="P473" i="8"/>
  <c r="O473" i="8"/>
  <c r="N473" i="8"/>
  <c r="M473" i="8"/>
  <c r="L473" i="8"/>
  <c r="A473" i="8"/>
  <c r="S472" i="8"/>
  <c r="R472" i="8"/>
  <c r="Q472" i="8"/>
  <c r="P472" i="8"/>
  <c r="O472" i="8"/>
  <c r="N472" i="8"/>
  <c r="M472" i="8"/>
  <c r="L472" i="8"/>
  <c r="A472" i="8"/>
  <c r="V471" i="8"/>
  <c r="S471" i="8"/>
  <c r="R471" i="8"/>
  <c r="Q471" i="8"/>
  <c r="P471" i="8"/>
  <c r="O471" i="8"/>
  <c r="A471" i="8"/>
  <c r="V470" i="8"/>
  <c r="S470" i="8"/>
  <c r="R470" i="8"/>
  <c r="Q470" i="8"/>
  <c r="J467" i="8"/>
  <c r="J468" i="8"/>
  <c r="J469" i="8"/>
  <c r="J470" i="8"/>
  <c r="P470" i="8"/>
  <c r="O470" i="8"/>
  <c r="N470" i="8"/>
  <c r="M467" i="8"/>
  <c r="M470" i="8"/>
  <c r="L470" i="8"/>
  <c r="A470" i="8"/>
  <c r="S469" i="8"/>
  <c r="R469" i="8"/>
  <c r="Q469" i="8"/>
  <c r="P469" i="8"/>
  <c r="O469" i="8"/>
  <c r="N469" i="8"/>
  <c r="M469" i="8"/>
  <c r="L469" i="8"/>
  <c r="A469" i="8"/>
  <c r="V468" i="8"/>
  <c r="S468" i="8"/>
  <c r="R468" i="8"/>
  <c r="Q468" i="8"/>
  <c r="P468" i="8"/>
  <c r="O468" i="8"/>
  <c r="N468" i="8"/>
  <c r="M468" i="8"/>
  <c r="L468" i="8"/>
  <c r="A468" i="8"/>
  <c r="V467" i="8"/>
  <c r="S467" i="8"/>
  <c r="R467" i="8"/>
  <c r="Q467" i="8"/>
  <c r="P467" i="8"/>
  <c r="O467" i="8"/>
  <c r="A467" i="8"/>
  <c r="S466" i="8"/>
  <c r="R466" i="8"/>
  <c r="Q466" i="8"/>
  <c r="J463" i="8"/>
  <c r="J464" i="8"/>
  <c r="J465" i="8"/>
  <c r="J466" i="8"/>
  <c r="P466" i="8"/>
  <c r="O466" i="8"/>
  <c r="N466" i="8"/>
  <c r="M463" i="8"/>
  <c r="M466" i="8"/>
  <c r="L466" i="8"/>
  <c r="A466" i="8"/>
  <c r="V465" i="8"/>
  <c r="S465" i="8"/>
  <c r="R465" i="8"/>
  <c r="Q465" i="8"/>
  <c r="P465" i="8"/>
  <c r="O465" i="8"/>
  <c r="N465" i="8"/>
  <c r="M465" i="8"/>
  <c r="L465" i="8"/>
  <c r="A465" i="8"/>
  <c r="V464" i="8"/>
  <c r="S464" i="8"/>
  <c r="R464" i="8"/>
  <c r="Q464" i="8"/>
  <c r="P464" i="8"/>
  <c r="O464" i="8"/>
  <c r="N464" i="8"/>
  <c r="M464" i="8"/>
  <c r="L464" i="8"/>
  <c r="A464" i="8"/>
  <c r="S463" i="8"/>
  <c r="R463" i="8"/>
  <c r="Q463" i="8"/>
  <c r="P463" i="8"/>
  <c r="O463" i="8"/>
  <c r="A463" i="8"/>
  <c r="V462" i="8"/>
  <c r="S462" i="8"/>
  <c r="R462" i="8"/>
  <c r="Q462" i="8"/>
  <c r="J459" i="8"/>
  <c r="J460" i="8"/>
  <c r="J461" i="8"/>
  <c r="J462" i="8"/>
  <c r="P462" i="8"/>
  <c r="O462" i="8"/>
  <c r="N462" i="8"/>
  <c r="M459" i="8"/>
  <c r="M462" i="8"/>
  <c r="L462" i="8"/>
  <c r="A462" i="8"/>
  <c r="V461" i="8"/>
  <c r="S461" i="8"/>
  <c r="R461" i="8"/>
  <c r="Q461" i="8"/>
  <c r="P461" i="8"/>
  <c r="O461" i="8"/>
  <c r="N461" i="8"/>
  <c r="M461" i="8"/>
  <c r="L461" i="8"/>
  <c r="A461" i="8"/>
  <c r="S460" i="8"/>
  <c r="R460" i="8"/>
  <c r="Q460" i="8"/>
  <c r="P460" i="8"/>
  <c r="O460" i="8"/>
  <c r="N460" i="8"/>
  <c r="M460" i="8"/>
  <c r="L460" i="8"/>
  <c r="A460" i="8"/>
  <c r="V459" i="8"/>
  <c r="S459" i="8"/>
  <c r="R459" i="8"/>
  <c r="Q459" i="8"/>
  <c r="P459" i="8"/>
  <c r="O459" i="8"/>
  <c r="A459" i="8"/>
  <c r="V458" i="8"/>
  <c r="S458" i="8"/>
  <c r="R458" i="8"/>
  <c r="Q458" i="8"/>
  <c r="J455" i="8"/>
  <c r="J456" i="8"/>
  <c r="J457" i="8"/>
  <c r="J458" i="8"/>
  <c r="P458" i="8"/>
  <c r="O458" i="8"/>
  <c r="N458" i="8"/>
  <c r="M455" i="8"/>
  <c r="M458" i="8"/>
  <c r="L458" i="8"/>
  <c r="A458" i="8"/>
  <c r="S457" i="8"/>
  <c r="R457" i="8"/>
  <c r="Q457" i="8"/>
  <c r="P457" i="8"/>
  <c r="O457" i="8"/>
  <c r="N457" i="8"/>
  <c r="M457" i="8"/>
  <c r="L457" i="8"/>
  <c r="A457" i="8"/>
  <c r="V456" i="8"/>
  <c r="S456" i="8"/>
  <c r="R456" i="8"/>
  <c r="Q456" i="8"/>
  <c r="P456" i="8"/>
  <c r="O456" i="8"/>
  <c r="N456" i="8"/>
  <c r="M456" i="8"/>
  <c r="L456" i="8"/>
  <c r="A456" i="8"/>
  <c r="V455" i="8"/>
  <c r="S455" i="8"/>
  <c r="R455" i="8"/>
  <c r="Q455" i="8"/>
  <c r="P455" i="8"/>
  <c r="O455" i="8"/>
  <c r="A455" i="8"/>
  <c r="S454" i="8"/>
  <c r="R454" i="8"/>
  <c r="Q454" i="8"/>
  <c r="J451" i="8"/>
  <c r="J452" i="8"/>
  <c r="J453" i="8"/>
  <c r="J454" i="8"/>
  <c r="P454" i="8"/>
  <c r="O454" i="8"/>
  <c r="N454" i="8"/>
  <c r="M451" i="8"/>
  <c r="M454" i="8"/>
  <c r="L454" i="8"/>
  <c r="A454" i="8"/>
  <c r="V453" i="8"/>
  <c r="S453" i="8"/>
  <c r="R453" i="8"/>
  <c r="Q453" i="8"/>
  <c r="P453" i="8"/>
  <c r="O453" i="8"/>
  <c r="N453" i="8"/>
  <c r="M453" i="8"/>
  <c r="L453" i="8"/>
  <c r="A453" i="8"/>
  <c r="V452" i="8"/>
  <c r="S452" i="8"/>
  <c r="R452" i="8"/>
  <c r="Q452" i="8"/>
  <c r="P452" i="8"/>
  <c r="O452" i="8"/>
  <c r="N452" i="8"/>
  <c r="M452" i="8"/>
  <c r="L452" i="8"/>
  <c r="A452" i="8"/>
  <c r="S451" i="8"/>
  <c r="R451" i="8"/>
  <c r="Q451" i="8"/>
  <c r="P451" i="8"/>
  <c r="O451" i="8"/>
  <c r="A451" i="8"/>
  <c r="V423" i="8"/>
  <c r="V426" i="8"/>
  <c r="V429" i="8"/>
  <c r="V432" i="8"/>
  <c r="V435" i="8"/>
  <c r="V438" i="8"/>
  <c r="V441" i="8"/>
  <c r="V444" i="8"/>
  <c r="V447" i="8"/>
  <c r="V450" i="8"/>
  <c r="K18" i="7"/>
  <c r="S450" i="8"/>
  <c r="R450" i="8"/>
  <c r="Q450" i="8"/>
  <c r="J447" i="8"/>
  <c r="J448" i="8"/>
  <c r="J449" i="8"/>
  <c r="J450" i="8"/>
  <c r="P450" i="8"/>
  <c r="O450" i="8"/>
  <c r="N450" i="8"/>
  <c r="M447" i="8"/>
  <c r="M450" i="8"/>
  <c r="L450" i="8"/>
  <c r="A450" i="8"/>
  <c r="V449" i="8"/>
  <c r="S449" i="8"/>
  <c r="R449" i="8"/>
  <c r="Q449" i="8"/>
  <c r="P449" i="8"/>
  <c r="O449" i="8"/>
  <c r="N449" i="8"/>
  <c r="M449" i="8"/>
  <c r="L449" i="8"/>
  <c r="A449" i="8"/>
  <c r="V448" i="8"/>
  <c r="S448" i="8"/>
  <c r="R448" i="8"/>
  <c r="Q448" i="8"/>
  <c r="P448" i="8"/>
  <c r="O448" i="8"/>
  <c r="N448" i="8"/>
  <c r="M448" i="8"/>
  <c r="L448" i="8"/>
  <c r="A448" i="8"/>
  <c r="S447" i="8"/>
  <c r="R447" i="8"/>
  <c r="Q447" i="8"/>
  <c r="P447" i="8"/>
  <c r="O447" i="8"/>
  <c r="A447" i="8"/>
  <c r="V446" i="8"/>
  <c r="S446" i="8"/>
  <c r="R446" i="8"/>
  <c r="Q446" i="8"/>
  <c r="J443" i="8"/>
  <c r="J444" i="8"/>
  <c r="J445" i="8"/>
  <c r="J446" i="8"/>
  <c r="P446" i="8"/>
  <c r="O446" i="8"/>
  <c r="N446" i="8"/>
  <c r="M443" i="8"/>
  <c r="M446" i="8"/>
  <c r="L446" i="8"/>
  <c r="A446" i="8"/>
  <c r="V445" i="8"/>
  <c r="S445" i="8"/>
  <c r="R445" i="8"/>
  <c r="Q445" i="8"/>
  <c r="P445" i="8"/>
  <c r="O445" i="8"/>
  <c r="N445" i="8"/>
  <c r="M445" i="8"/>
  <c r="L445" i="8"/>
  <c r="A445" i="8"/>
  <c r="S444" i="8"/>
  <c r="R444" i="8"/>
  <c r="Q444" i="8"/>
  <c r="P444" i="8"/>
  <c r="O444" i="8"/>
  <c r="N444" i="8"/>
  <c r="M444" i="8"/>
  <c r="L444" i="8"/>
  <c r="A444" i="8"/>
  <c r="V443" i="8"/>
  <c r="S443" i="8"/>
  <c r="R443" i="8"/>
  <c r="Q443" i="8"/>
  <c r="P443" i="8"/>
  <c r="O443" i="8"/>
  <c r="A443" i="8"/>
  <c r="V442" i="8"/>
  <c r="S442" i="8"/>
  <c r="R442" i="8"/>
  <c r="Q442" i="8"/>
  <c r="J439" i="8"/>
  <c r="J440" i="8"/>
  <c r="J441" i="8"/>
  <c r="J442" i="8"/>
  <c r="P442" i="8"/>
  <c r="O442" i="8"/>
  <c r="N442" i="8"/>
  <c r="M439" i="8"/>
  <c r="M442" i="8"/>
  <c r="L442" i="8"/>
  <c r="A442" i="8"/>
  <c r="S441" i="8"/>
  <c r="R441" i="8"/>
  <c r="Q441" i="8"/>
  <c r="P441" i="8"/>
  <c r="O441" i="8"/>
  <c r="N441" i="8"/>
  <c r="M441" i="8"/>
  <c r="L441" i="8"/>
  <c r="A441" i="8"/>
  <c r="V440" i="8"/>
  <c r="S440" i="8"/>
  <c r="R440" i="8"/>
  <c r="Q440" i="8"/>
  <c r="P440" i="8"/>
  <c r="O440" i="8"/>
  <c r="N440" i="8"/>
  <c r="M440" i="8"/>
  <c r="L440" i="8"/>
  <c r="A440" i="8"/>
  <c r="V439" i="8"/>
  <c r="S439" i="8"/>
  <c r="R439" i="8"/>
  <c r="Q439" i="8"/>
  <c r="P439" i="8"/>
  <c r="O439" i="8"/>
  <c r="A439" i="8"/>
  <c r="S438" i="8"/>
  <c r="R438" i="8"/>
  <c r="Q438" i="8"/>
  <c r="J435" i="8"/>
  <c r="J436" i="8"/>
  <c r="J437" i="8"/>
  <c r="J438" i="8"/>
  <c r="P438" i="8"/>
  <c r="O438" i="8"/>
  <c r="N438" i="8"/>
  <c r="M435" i="8"/>
  <c r="M438" i="8"/>
  <c r="L438" i="8"/>
  <c r="A438" i="8"/>
  <c r="V437" i="8"/>
  <c r="S437" i="8"/>
  <c r="R437" i="8"/>
  <c r="Q437" i="8"/>
  <c r="P437" i="8"/>
  <c r="O437" i="8"/>
  <c r="N437" i="8"/>
  <c r="M437" i="8"/>
  <c r="L437" i="8"/>
  <c r="A437" i="8"/>
  <c r="V436" i="8"/>
  <c r="S436" i="8"/>
  <c r="R436" i="8"/>
  <c r="Q436" i="8"/>
  <c r="P436" i="8"/>
  <c r="O436" i="8"/>
  <c r="N436" i="8"/>
  <c r="M436" i="8"/>
  <c r="L436" i="8"/>
  <c r="A436" i="8"/>
  <c r="S435" i="8"/>
  <c r="R435" i="8"/>
  <c r="Q435" i="8"/>
  <c r="P435" i="8"/>
  <c r="O435" i="8"/>
  <c r="A435" i="8"/>
  <c r="V434" i="8"/>
  <c r="S434" i="8"/>
  <c r="R434" i="8"/>
  <c r="Q434" i="8"/>
  <c r="J431" i="8"/>
  <c r="J432" i="8"/>
  <c r="J433" i="8"/>
  <c r="J434" i="8"/>
  <c r="P434" i="8"/>
  <c r="O434" i="8"/>
  <c r="N434" i="8"/>
  <c r="M431" i="8"/>
  <c r="M434" i="8"/>
  <c r="L434" i="8"/>
  <c r="A434" i="8"/>
  <c r="V433" i="8"/>
  <c r="S433" i="8"/>
  <c r="R433" i="8"/>
  <c r="Q433" i="8"/>
  <c r="P433" i="8"/>
  <c r="O433" i="8"/>
  <c r="N433" i="8"/>
  <c r="M433" i="8"/>
  <c r="L433" i="8"/>
  <c r="A433" i="8"/>
  <c r="S432" i="8"/>
  <c r="R432" i="8"/>
  <c r="Q432" i="8"/>
  <c r="P432" i="8"/>
  <c r="O432" i="8"/>
  <c r="N432" i="8"/>
  <c r="M432" i="8"/>
  <c r="L432" i="8"/>
  <c r="A432" i="8"/>
  <c r="V431" i="8"/>
  <c r="S431" i="8"/>
  <c r="R431" i="8"/>
  <c r="Q431" i="8"/>
  <c r="P431" i="8"/>
  <c r="O431" i="8"/>
  <c r="A431" i="8"/>
  <c r="V430" i="8"/>
  <c r="S430" i="8"/>
  <c r="R430" i="8"/>
  <c r="Q430" i="8"/>
  <c r="J427" i="8"/>
  <c r="J428" i="8"/>
  <c r="J429" i="8"/>
  <c r="J430" i="8"/>
  <c r="P430" i="8"/>
  <c r="O430" i="8"/>
  <c r="N430" i="8"/>
  <c r="M427" i="8"/>
  <c r="M430" i="8"/>
  <c r="L430" i="8"/>
  <c r="A430" i="8"/>
  <c r="S429" i="8"/>
  <c r="R429" i="8"/>
  <c r="Q429" i="8"/>
  <c r="P429" i="8"/>
  <c r="O429" i="8"/>
  <c r="N429" i="8"/>
  <c r="M429" i="8"/>
  <c r="L429" i="8"/>
  <c r="A429" i="8"/>
  <c r="V428" i="8"/>
  <c r="S428" i="8"/>
  <c r="R428" i="8"/>
  <c r="Q428" i="8"/>
  <c r="P428" i="8"/>
  <c r="O428" i="8"/>
  <c r="N428" i="8"/>
  <c r="M428" i="8"/>
  <c r="L428" i="8"/>
  <c r="A428" i="8"/>
  <c r="V427" i="8"/>
  <c r="S427" i="8"/>
  <c r="R427" i="8"/>
  <c r="Q427" i="8"/>
  <c r="P427" i="8"/>
  <c r="O427" i="8"/>
  <c r="A427" i="8"/>
  <c r="S426" i="8"/>
  <c r="R426" i="8"/>
  <c r="Q426" i="8"/>
  <c r="J423" i="8"/>
  <c r="J424" i="8"/>
  <c r="J425" i="8"/>
  <c r="J426" i="8"/>
  <c r="P426" i="8"/>
  <c r="O426" i="8"/>
  <c r="N426" i="8"/>
  <c r="M423" i="8"/>
  <c r="M426" i="8"/>
  <c r="L426" i="8"/>
  <c r="A426" i="8"/>
  <c r="V425" i="8"/>
  <c r="S425" i="8"/>
  <c r="R425" i="8"/>
  <c r="Q425" i="8"/>
  <c r="P425" i="8"/>
  <c r="O425" i="8"/>
  <c r="N425" i="8"/>
  <c r="M425" i="8"/>
  <c r="L425" i="8"/>
  <c r="A425" i="8"/>
  <c r="V424" i="8"/>
  <c r="S424" i="8"/>
  <c r="R424" i="8"/>
  <c r="Q424" i="8"/>
  <c r="P424" i="8"/>
  <c r="O424" i="8"/>
  <c r="N424" i="8"/>
  <c r="M424" i="8"/>
  <c r="L424" i="8"/>
  <c r="A424" i="8"/>
  <c r="S423" i="8"/>
  <c r="R423" i="8"/>
  <c r="Q423" i="8"/>
  <c r="P423" i="8"/>
  <c r="O423" i="8"/>
  <c r="A423" i="8"/>
  <c r="V395" i="8"/>
  <c r="V398" i="8"/>
  <c r="V401" i="8"/>
  <c r="V404" i="8"/>
  <c r="V407" i="8"/>
  <c r="V410" i="8"/>
  <c r="V413" i="8"/>
  <c r="V416" i="8"/>
  <c r="V419" i="8"/>
  <c r="V422" i="8"/>
  <c r="K17" i="7"/>
  <c r="S422" i="8"/>
  <c r="R422" i="8"/>
  <c r="Q422" i="8"/>
  <c r="J419" i="8"/>
  <c r="J420" i="8"/>
  <c r="J421" i="8"/>
  <c r="J422" i="8"/>
  <c r="P422" i="8"/>
  <c r="O422" i="8"/>
  <c r="N422" i="8"/>
  <c r="M419" i="8"/>
  <c r="M422" i="8"/>
  <c r="L422" i="8"/>
  <c r="A422" i="8"/>
  <c r="V421" i="8"/>
  <c r="S421" i="8"/>
  <c r="R421" i="8"/>
  <c r="Q421" i="8"/>
  <c r="P421" i="8"/>
  <c r="O421" i="8"/>
  <c r="N421" i="8"/>
  <c r="M421" i="8"/>
  <c r="L421" i="8"/>
  <c r="A421" i="8"/>
  <c r="V420" i="8"/>
  <c r="S420" i="8"/>
  <c r="R420" i="8"/>
  <c r="Q420" i="8"/>
  <c r="P420" i="8"/>
  <c r="O420" i="8"/>
  <c r="N420" i="8"/>
  <c r="M420" i="8"/>
  <c r="L420" i="8"/>
  <c r="A420" i="8"/>
  <c r="S419" i="8"/>
  <c r="R419" i="8"/>
  <c r="Q419" i="8"/>
  <c r="P419" i="8"/>
  <c r="O419" i="8"/>
  <c r="A419" i="8"/>
  <c r="V418" i="8"/>
  <c r="S418" i="8"/>
  <c r="R418" i="8"/>
  <c r="Q418" i="8"/>
  <c r="J415" i="8"/>
  <c r="J416" i="8"/>
  <c r="J417" i="8"/>
  <c r="J418" i="8"/>
  <c r="P418" i="8"/>
  <c r="O418" i="8"/>
  <c r="N418" i="8"/>
  <c r="M415" i="8"/>
  <c r="M418" i="8"/>
  <c r="L418" i="8"/>
  <c r="A418" i="8"/>
  <c r="V417" i="8"/>
  <c r="S417" i="8"/>
  <c r="R417" i="8"/>
  <c r="Q417" i="8"/>
  <c r="P417" i="8"/>
  <c r="O417" i="8"/>
  <c r="N417" i="8"/>
  <c r="M417" i="8"/>
  <c r="L417" i="8"/>
  <c r="A417" i="8"/>
  <c r="S416" i="8"/>
  <c r="R416" i="8"/>
  <c r="Q416" i="8"/>
  <c r="P416" i="8"/>
  <c r="O416" i="8"/>
  <c r="N416" i="8"/>
  <c r="M416" i="8"/>
  <c r="L416" i="8"/>
  <c r="A416" i="8"/>
  <c r="V415" i="8"/>
  <c r="S415" i="8"/>
  <c r="R415" i="8"/>
  <c r="Q415" i="8"/>
  <c r="P415" i="8"/>
  <c r="O415" i="8"/>
  <c r="A415" i="8"/>
  <c r="V414" i="8"/>
  <c r="S414" i="8"/>
  <c r="R414" i="8"/>
  <c r="Q414" i="8"/>
  <c r="J411" i="8"/>
  <c r="J412" i="8"/>
  <c r="J413" i="8"/>
  <c r="J414" i="8"/>
  <c r="P414" i="8"/>
  <c r="O414" i="8"/>
  <c r="N414" i="8"/>
  <c r="M411" i="8"/>
  <c r="M414" i="8"/>
  <c r="L414" i="8"/>
  <c r="A414" i="8"/>
  <c r="S413" i="8"/>
  <c r="R413" i="8"/>
  <c r="Q413" i="8"/>
  <c r="P413" i="8"/>
  <c r="O413" i="8"/>
  <c r="N413" i="8"/>
  <c r="M413" i="8"/>
  <c r="L413" i="8"/>
  <c r="A413" i="8"/>
  <c r="V412" i="8"/>
  <c r="S412" i="8"/>
  <c r="R412" i="8"/>
  <c r="Q412" i="8"/>
  <c r="P412" i="8"/>
  <c r="O412" i="8"/>
  <c r="N412" i="8"/>
  <c r="M412" i="8"/>
  <c r="L412" i="8"/>
  <c r="A412" i="8"/>
  <c r="V411" i="8"/>
  <c r="S411" i="8"/>
  <c r="R411" i="8"/>
  <c r="Q411" i="8"/>
  <c r="P411" i="8"/>
  <c r="O411" i="8"/>
  <c r="A411" i="8"/>
  <c r="S410" i="8"/>
  <c r="R410" i="8"/>
  <c r="Q410" i="8"/>
  <c r="J407" i="8"/>
  <c r="J408" i="8"/>
  <c r="J409" i="8"/>
  <c r="J410" i="8"/>
  <c r="P410" i="8"/>
  <c r="O410" i="8"/>
  <c r="N410" i="8"/>
  <c r="M407" i="8"/>
  <c r="M410" i="8"/>
  <c r="L410" i="8"/>
  <c r="A410" i="8"/>
  <c r="V409" i="8"/>
  <c r="S409" i="8"/>
  <c r="R409" i="8"/>
  <c r="Q409" i="8"/>
  <c r="P409" i="8"/>
  <c r="O409" i="8"/>
  <c r="N409" i="8"/>
  <c r="M409" i="8"/>
  <c r="L409" i="8"/>
  <c r="A409" i="8"/>
  <c r="V408" i="8"/>
  <c r="S408" i="8"/>
  <c r="R408" i="8"/>
  <c r="Q408" i="8"/>
  <c r="P408" i="8"/>
  <c r="O408" i="8"/>
  <c r="N408" i="8"/>
  <c r="M408" i="8"/>
  <c r="L408" i="8"/>
  <c r="A408" i="8"/>
  <c r="S407" i="8"/>
  <c r="R407" i="8"/>
  <c r="Q407" i="8"/>
  <c r="P407" i="8"/>
  <c r="O407" i="8"/>
  <c r="A407" i="8"/>
  <c r="V406" i="8"/>
  <c r="S406" i="8"/>
  <c r="R406" i="8"/>
  <c r="Q406" i="8"/>
  <c r="J403" i="8"/>
  <c r="J404" i="8"/>
  <c r="J405" i="8"/>
  <c r="J406" i="8"/>
  <c r="P406" i="8"/>
  <c r="O406" i="8"/>
  <c r="N406" i="8"/>
  <c r="M403" i="8"/>
  <c r="M406" i="8"/>
  <c r="L406" i="8"/>
  <c r="A406" i="8"/>
  <c r="V405" i="8"/>
  <c r="S405" i="8"/>
  <c r="R405" i="8"/>
  <c r="Q405" i="8"/>
  <c r="P405" i="8"/>
  <c r="O405" i="8"/>
  <c r="N405" i="8"/>
  <c r="M405" i="8"/>
  <c r="L405" i="8"/>
  <c r="A405" i="8"/>
  <c r="S404" i="8"/>
  <c r="R404" i="8"/>
  <c r="Q404" i="8"/>
  <c r="P404" i="8"/>
  <c r="O404" i="8"/>
  <c r="N404" i="8"/>
  <c r="M404" i="8"/>
  <c r="L404" i="8"/>
  <c r="A404" i="8"/>
  <c r="V403" i="8"/>
  <c r="S403" i="8"/>
  <c r="R403" i="8"/>
  <c r="Q403" i="8"/>
  <c r="P403" i="8"/>
  <c r="O403" i="8"/>
  <c r="A403" i="8"/>
  <c r="V402" i="8"/>
  <c r="S402" i="8"/>
  <c r="R402" i="8"/>
  <c r="Q402" i="8"/>
  <c r="J399" i="8"/>
  <c r="J400" i="8"/>
  <c r="J401" i="8"/>
  <c r="J402" i="8"/>
  <c r="P402" i="8"/>
  <c r="O402" i="8"/>
  <c r="N402" i="8"/>
  <c r="M399" i="8"/>
  <c r="M402" i="8"/>
  <c r="L402" i="8"/>
  <c r="A402" i="8"/>
  <c r="S401" i="8"/>
  <c r="R401" i="8"/>
  <c r="Q401" i="8"/>
  <c r="P401" i="8"/>
  <c r="O401" i="8"/>
  <c r="N401" i="8"/>
  <c r="M401" i="8"/>
  <c r="L401" i="8"/>
  <c r="A401" i="8"/>
  <c r="V400" i="8"/>
  <c r="S400" i="8"/>
  <c r="R400" i="8"/>
  <c r="Q400" i="8"/>
  <c r="P400" i="8"/>
  <c r="O400" i="8"/>
  <c r="N400" i="8"/>
  <c r="M400" i="8"/>
  <c r="L400" i="8"/>
  <c r="A400" i="8"/>
  <c r="V399" i="8"/>
  <c r="S399" i="8"/>
  <c r="R399" i="8"/>
  <c r="Q399" i="8"/>
  <c r="P399" i="8"/>
  <c r="O399" i="8"/>
  <c r="A399" i="8"/>
  <c r="S398" i="8"/>
  <c r="R398" i="8"/>
  <c r="Q398" i="8"/>
  <c r="J395" i="8"/>
  <c r="J396" i="8"/>
  <c r="J397" i="8"/>
  <c r="J398" i="8"/>
  <c r="P398" i="8"/>
  <c r="O398" i="8"/>
  <c r="N398" i="8"/>
  <c r="M395" i="8"/>
  <c r="M398" i="8"/>
  <c r="L398" i="8"/>
  <c r="A398" i="8"/>
  <c r="V397" i="8"/>
  <c r="S397" i="8"/>
  <c r="R397" i="8"/>
  <c r="Q397" i="8"/>
  <c r="P397" i="8"/>
  <c r="O397" i="8"/>
  <c r="N397" i="8"/>
  <c r="M397" i="8"/>
  <c r="L397" i="8"/>
  <c r="A397" i="8"/>
  <c r="V396" i="8"/>
  <c r="S396" i="8"/>
  <c r="R396" i="8"/>
  <c r="Q396" i="8"/>
  <c r="P396" i="8"/>
  <c r="O396" i="8"/>
  <c r="N396" i="8"/>
  <c r="M396" i="8"/>
  <c r="L396" i="8"/>
  <c r="A396" i="8"/>
  <c r="S395" i="8"/>
  <c r="R395" i="8"/>
  <c r="Q395" i="8"/>
  <c r="P395" i="8"/>
  <c r="O395" i="8"/>
  <c r="A395" i="8"/>
  <c r="V367" i="8"/>
  <c r="V370" i="8"/>
  <c r="V373" i="8"/>
  <c r="V376" i="8"/>
  <c r="V379" i="8"/>
  <c r="V382" i="8"/>
  <c r="V385" i="8"/>
  <c r="V388" i="8"/>
  <c r="V391" i="8"/>
  <c r="V394" i="8"/>
  <c r="K16" i="7"/>
  <c r="S394" i="8"/>
  <c r="R394" i="8"/>
  <c r="Q394" i="8"/>
  <c r="J391" i="8"/>
  <c r="J392" i="8"/>
  <c r="J393" i="8"/>
  <c r="J394" i="8"/>
  <c r="P394" i="8"/>
  <c r="O394" i="8"/>
  <c r="N394" i="8"/>
  <c r="M391" i="8"/>
  <c r="M394" i="8"/>
  <c r="L394" i="8"/>
  <c r="A394" i="8"/>
  <c r="V393" i="8"/>
  <c r="S393" i="8"/>
  <c r="R393" i="8"/>
  <c r="Q393" i="8"/>
  <c r="P393" i="8"/>
  <c r="O393" i="8"/>
  <c r="N393" i="8"/>
  <c r="M393" i="8"/>
  <c r="L393" i="8"/>
  <c r="A393" i="8"/>
  <c r="V392" i="8"/>
  <c r="S392" i="8"/>
  <c r="R392" i="8"/>
  <c r="Q392" i="8"/>
  <c r="P392" i="8"/>
  <c r="O392" i="8"/>
  <c r="N392" i="8"/>
  <c r="M392" i="8"/>
  <c r="L392" i="8"/>
  <c r="A392" i="8"/>
  <c r="S391" i="8"/>
  <c r="R391" i="8"/>
  <c r="Q391" i="8"/>
  <c r="P391" i="8"/>
  <c r="O391" i="8"/>
  <c r="A391" i="8"/>
  <c r="V390" i="8"/>
  <c r="S390" i="8"/>
  <c r="R390" i="8"/>
  <c r="Q390" i="8"/>
  <c r="J387" i="8"/>
  <c r="J388" i="8"/>
  <c r="J389" i="8"/>
  <c r="J390" i="8"/>
  <c r="P390" i="8"/>
  <c r="O390" i="8"/>
  <c r="N390" i="8"/>
  <c r="M387" i="8"/>
  <c r="M390" i="8"/>
  <c r="L390" i="8"/>
  <c r="A390" i="8"/>
  <c r="V389" i="8"/>
  <c r="S389" i="8"/>
  <c r="R389" i="8"/>
  <c r="Q389" i="8"/>
  <c r="P389" i="8"/>
  <c r="O389" i="8"/>
  <c r="N389" i="8"/>
  <c r="M389" i="8"/>
  <c r="L389" i="8"/>
  <c r="A389" i="8"/>
  <c r="S388" i="8"/>
  <c r="R388" i="8"/>
  <c r="Q388" i="8"/>
  <c r="P388" i="8"/>
  <c r="O388" i="8"/>
  <c r="N388" i="8"/>
  <c r="M388" i="8"/>
  <c r="L388" i="8"/>
  <c r="A388" i="8"/>
  <c r="V387" i="8"/>
  <c r="S387" i="8"/>
  <c r="R387" i="8"/>
  <c r="Q387" i="8"/>
  <c r="P387" i="8"/>
  <c r="O387" i="8"/>
  <c r="A387" i="8"/>
  <c r="V386" i="8"/>
  <c r="S386" i="8"/>
  <c r="R386" i="8"/>
  <c r="Q386" i="8"/>
  <c r="J383" i="8"/>
  <c r="J384" i="8"/>
  <c r="J385" i="8"/>
  <c r="J386" i="8"/>
  <c r="P386" i="8"/>
  <c r="O386" i="8"/>
  <c r="N386" i="8"/>
  <c r="M383" i="8"/>
  <c r="M386" i="8"/>
  <c r="L386" i="8"/>
  <c r="A386" i="8"/>
  <c r="S385" i="8"/>
  <c r="R385" i="8"/>
  <c r="Q385" i="8"/>
  <c r="P385" i="8"/>
  <c r="O385" i="8"/>
  <c r="N385" i="8"/>
  <c r="M385" i="8"/>
  <c r="L385" i="8"/>
  <c r="A385" i="8"/>
  <c r="V384" i="8"/>
  <c r="S384" i="8"/>
  <c r="R384" i="8"/>
  <c r="Q384" i="8"/>
  <c r="P384" i="8"/>
  <c r="O384" i="8"/>
  <c r="N384" i="8"/>
  <c r="M384" i="8"/>
  <c r="L384" i="8"/>
  <c r="A384" i="8"/>
  <c r="V383" i="8"/>
  <c r="S383" i="8"/>
  <c r="R383" i="8"/>
  <c r="Q383" i="8"/>
  <c r="P383" i="8"/>
  <c r="O383" i="8"/>
  <c r="A383" i="8"/>
  <c r="S382" i="8"/>
  <c r="R382" i="8"/>
  <c r="Q382" i="8"/>
  <c r="J379" i="8"/>
  <c r="J380" i="8"/>
  <c r="J381" i="8"/>
  <c r="J382" i="8"/>
  <c r="P382" i="8"/>
  <c r="O382" i="8"/>
  <c r="N382" i="8"/>
  <c r="M379" i="8"/>
  <c r="M382" i="8"/>
  <c r="L382" i="8"/>
  <c r="A382" i="8"/>
  <c r="V381" i="8"/>
  <c r="S381" i="8"/>
  <c r="R381" i="8"/>
  <c r="Q381" i="8"/>
  <c r="P381" i="8"/>
  <c r="O381" i="8"/>
  <c r="N381" i="8"/>
  <c r="M381" i="8"/>
  <c r="L381" i="8"/>
  <c r="A381" i="8"/>
  <c r="V380" i="8"/>
  <c r="S380" i="8"/>
  <c r="R380" i="8"/>
  <c r="Q380" i="8"/>
  <c r="P380" i="8"/>
  <c r="O380" i="8"/>
  <c r="N380" i="8"/>
  <c r="M380" i="8"/>
  <c r="L380" i="8"/>
  <c r="A380" i="8"/>
  <c r="S379" i="8"/>
  <c r="R379" i="8"/>
  <c r="Q379" i="8"/>
  <c r="P379" i="8"/>
  <c r="O379" i="8"/>
  <c r="A379" i="8"/>
  <c r="V378" i="8"/>
  <c r="S378" i="8"/>
  <c r="R378" i="8"/>
  <c r="Q378" i="8"/>
  <c r="J375" i="8"/>
  <c r="J376" i="8"/>
  <c r="J377" i="8"/>
  <c r="J378" i="8"/>
  <c r="P378" i="8"/>
  <c r="O378" i="8"/>
  <c r="N378" i="8"/>
  <c r="M375" i="8"/>
  <c r="M378" i="8"/>
  <c r="L378" i="8"/>
  <c r="A378" i="8"/>
  <c r="V377" i="8"/>
  <c r="S377" i="8"/>
  <c r="R377" i="8"/>
  <c r="Q377" i="8"/>
  <c r="P377" i="8"/>
  <c r="O377" i="8"/>
  <c r="N377" i="8"/>
  <c r="M377" i="8"/>
  <c r="L377" i="8"/>
  <c r="A377" i="8"/>
  <c r="S376" i="8"/>
  <c r="R376" i="8"/>
  <c r="Q376" i="8"/>
  <c r="P376" i="8"/>
  <c r="O376" i="8"/>
  <c r="N376" i="8"/>
  <c r="M376" i="8"/>
  <c r="L376" i="8"/>
  <c r="A376" i="8"/>
  <c r="V375" i="8"/>
  <c r="S375" i="8"/>
  <c r="R375" i="8"/>
  <c r="Q375" i="8"/>
  <c r="P375" i="8"/>
  <c r="O375" i="8"/>
  <c r="A375" i="8"/>
  <c r="V374" i="8"/>
  <c r="S374" i="8"/>
  <c r="R374" i="8"/>
  <c r="Q374" i="8"/>
  <c r="J371" i="8"/>
  <c r="J372" i="8"/>
  <c r="J373" i="8"/>
  <c r="J374" i="8"/>
  <c r="P374" i="8"/>
  <c r="O374" i="8"/>
  <c r="N374" i="8"/>
  <c r="M371" i="8"/>
  <c r="M374" i="8"/>
  <c r="L374" i="8"/>
  <c r="A374" i="8"/>
  <c r="S373" i="8"/>
  <c r="R373" i="8"/>
  <c r="Q373" i="8"/>
  <c r="P373" i="8"/>
  <c r="O373" i="8"/>
  <c r="N373" i="8"/>
  <c r="M373" i="8"/>
  <c r="L373" i="8"/>
  <c r="A373" i="8"/>
  <c r="V372" i="8"/>
  <c r="S372" i="8"/>
  <c r="R372" i="8"/>
  <c r="Q372" i="8"/>
  <c r="P372" i="8"/>
  <c r="O372" i="8"/>
  <c r="N372" i="8"/>
  <c r="M372" i="8"/>
  <c r="L372" i="8"/>
  <c r="A372" i="8"/>
  <c r="V371" i="8"/>
  <c r="S371" i="8"/>
  <c r="R371" i="8"/>
  <c r="Q371" i="8"/>
  <c r="P371" i="8"/>
  <c r="O371" i="8"/>
  <c r="A371" i="8"/>
  <c r="S370" i="8"/>
  <c r="R370" i="8"/>
  <c r="Q370" i="8"/>
  <c r="J367" i="8"/>
  <c r="J368" i="8"/>
  <c r="J369" i="8"/>
  <c r="J370" i="8"/>
  <c r="P370" i="8"/>
  <c r="O370" i="8"/>
  <c r="N370" i="8"/>
  <c r="M367" i="8"/>
  <c r="M370" i="8"/>
  <c r="L370" i="8"/>
  <c r="A370" i="8"/>
  <c r="V369" i="8"/>
  <c r="S369" i="8"/>
  <c r="R369" i="8"/>
  <c r="Q369" i="8"/>
  <c r="P369" i="8"/>
  <c r="O369" i="8"/>
  <c r="N369" i="8"/>
  <c r="M369" i="8"/>
  <c r="L369" i="8"/>
  <c r="A369" i="8"/>
  <c r="V368" i="8"/>
  <c r="S368" i="8"/>
  <c r="R368" i="8"/>
  <c r="Q368" i="8"/>
  <c r="P368" i="8"/>
  <c r="O368" i="8"/>
  <c r="N368" i="8"/>
  <c r="M368" i="8"/>
  <c r="L368" i="8"/>
  <c r="A368" i="8"/>
  <c r="S367" i="8"/>
  <c r="R367" i="8"/>
  <c r="Q367" i="8"/>
  <c r="P367" i="8"/>
  <c r="O367" i="8"/>
  <c r="A367" i="8"/>
  <c r="V339" i="8"/>
  <c r="V342" i="8"/>
  <c r="V345" i="8"/>
  <c r="V348" i="8"/>
  <c r="V351" i="8"/>
  <c r="V354" i="8"/>
  <c r="V357" i="8"/>
  <c r="V360" i="8"/>
  <c r="V363" i="8"/>
  <c r="V366" i="8"/>
  <c r="K15" i="7"/>
  <c r="S366" i="8"/>
  <c r="R366" i="8"/>
  <c r="Q366" i="8"/>
  <c r="J363" i="8"/>
  <c r="J364" i="8"/>
  <c r="J365" i="8"/>
  <c r="J366" i="8"/>
  <c r="P366" i="8"/>
  <c r="O366" i="8"/>
  <c r="N366" i="8"/>
  <c r="M363" i="8"/>
  <c r="M366" i="8"/>
  <c r="L366" i="8"/>
  <c r="A366" i="8"/>
  <c r="V365" i="8"/>
  <c r="S365" i="8"/>
  <c r="R365" i="8"/>
  <c r="Q365" i="8"/>
  <c r="P365" i="8"/>
  <c r="O365" i="8"/>
  <c r="N365" i="8"/>
  <c r="M365" i="8"/>
  <c r="L365" i="8"/>
  <c r="A365" i="8"/>
  <c r="V364" i="8"/>
  <c r="S364" i="8"/>
  <c r="R364" i="8"/>
  <c r="Q364" i="8"/>
  <c r="P364" i="8"/>
  <c r="O364" i="8"/>
  <c r="N364" i="8"/>
  <c r="M364" i="8"/>
  <c r="L364" i="8"/>
  <c r="A364" i="8"/>
  <c r="S363" i="8"/>
  <c r="R363" i="8"/>
  <c r="Q363" i="8"/>
  <c r="P363" i="8"/>
  <c r="O363" i="8"/>
  <c r="A363" i="8"/>
  <c r="V362" i="8"/>
  <c r="S362" i="8"/>
  <c r="R362" i="8"/>
  <c r="Q362" i="8"/>
  <c r="J359" i="8"/>
  <c r="J360" i="8"/>
  <c r="J361" i="8"/>
  <c r="J362" i="8"/>
  <c r="P362" i="8"/>
  <c r="O362" i="8"/>
  <c r="N362" i="8"/>
  <c r="M359" i="8"/>
  <c r="M362" i="8"/>
  <c r="L362" i="8"/>
  <c r="A362" i="8"/>
  <c r="V361" i="8"/>
  <c r="S361" i="8"/>
  <c r="R361" i="8"/>
  <c r="Q361" i="8"/>
  <c r="P361" i="8"/>
  <c r="O361" i="8"/>
  <c r="N361" i="8"/>
  <c r="M361" i="8"/>
  <c r="L361" i="8"/>
  <c r="A361" i="8"/>
  <c r="S360" i="8"/>
  <c r="R360" i="8"/>
  <c r="Q360" i="8"/>
  <c r="P360" i="8"/>
  <c r="O360" i="8"/>
  <c r="N360" i="8"/>
  <c r="M360" i="8"/>
  <c r="L360" i="8"/>
  <c r="A360" i="8"/>
  <c r="V359" i="8"/>
  <c r="S359" i="8"/>
  <c r="R359" i="8"/>
  <c r="Q359" i="8"/>
  <c r="P359" i="8"/>
  <c r="O359" i="8"/>
  <c r="A359" i="8"/>
  <c r="V358" i="8"/>
  <c r="S358" i="8"/>
  <c r="R358" i="8"/>
  <c r="Q358" i="8"/>
  <c r="J355" i="8"/>
  <c r="J356" i="8"/>
  <c r="J357" i="8"/>
  <c r="J358" i="8"/>
  <c r="P358" i="8"/>
  <c r="O358" i="8"/>
  <c r="N358" i="8"/>
  <c r="M355" i="8"/>
  <c r="M358" i="8"/>
  <c r="L358" i="8"/>
  <c r="A358" i="8"/>
  <c r="S357" i="8"/>
  <c r="R357" i="8"/>
  <c r="Q357" i="8"/>
  <c r="P357" i="8"/>
  <c r="O357" i="8"/>
  <c r="N357" i="8"/>
  <c r="M357" i="8"/>
  <c r="L357" i="8"/>
  <c r="A357" i="8"/>
  <c r="V356" i="8"/>
  <c r="S356" i="8"/>
  <c r="R356" i="8"/>
  <c r="Q356" i="8"/>
  <c r="P356" i="8"/>
  <c r="O356" i="8"/>
  <c r="N356" i="8"/>
  <c r="M356" i="8"/>
  <c r="L356" i="8"/>
  <c r="A356" i="8"/>
  <c r="V355" i="8"/>
  <c r="S355" i="8"/>
  <c r="R355" i="8"/>
  <c r="Q355" i="8"/>
  <c r="P355" i="8"/>
  <c r="O355" i="8"/>
  <c r="A355" i="8"/>
  <c r="S354" i="8"/>
  <c r="R354" i="8"/>
  <c r="Q354" i="8"/>
  <c r="J351" i="8"/>
  <c r="J352" i="8"/>
  <c r="J353" i="8"/>
  <c r="J354" i="8"/>
  <c r="P354" i="8"/>
  <c r="O354" i="8"/>
  <c r="N354" i="8"/>
  <c r="M351" i="8"/>
  <c r="M354" i="8"/>
  <c r="L354" i="8"/>
  <c r="A354" i="8"/>
  <c r="V353" i="8"/>
  <c r="S353" i="8"/>
  <c r="R353" i="8"/>
  <c r="Q353" i="8"/>
  <c r="P353" i="8"/>
  <c r="O353" i="8"/>
  <c r="N353" i="8"/>
  <c r="M353" i="8"/>
  <c r="L353" i="8"/>
  <c r="A353" i="8"/>
  <c r="V352" i="8"/>
  <c r="S352" i="8"/>
  <c r="R352" i="8"/>
  <c r="Q352" i="8"/>
  <c r="P352" i="8"/>
  <c r="O352" i="8"/>
  <c r="N352" i="8"/>
  <c r="M352" i="8"/>
  <c r="L352" i="8"/>
  <c r="A352" i="8"/>
  <c r="S351" i="8"/>
  <c r="R351" i="8"/>
  <c r="Q351" i="8"/>
  <c r="P351" i="8"/>
  <c r="O351" i="8"/>
  <c r="A351" i="8"/>
  <c r="V350" i="8"/>
  <c r="S350" i="8"/>
  <c r="R350" i="8"/>
  <c r="Q350" i="8"/>
  <c r="J347" i="8"/>
  <c r="J348" i="8"/>
  <c r="J349" i="8"/>
  <c r="J350" i="8"/>
  <c r="P350" i="8"/>
  <c r="O350" i="8"/>
  <c r="N350" i="8"/>
  <c r="M347" i="8"/>
  <c r="M350" i="8"/>
  <c r="L350" i="8"/>
  <c r="A350" i="8"/>
  <c r="V349" i="8"/>
  <c r="S349" i="8"/>
  <c r="R349" i="8"/>
  <c r="Q349" i="8"/>
  <c r="P349" i="8"/>
  <c r="O349" i="8"/>
  <c r="N349" i="8"/>
  <c r="M349" i="8"/>
  <c r="L349" i="8"/>
  <c r="A349" i="8"/>
  <c r="S348" i="8"/>
  <c r="R348" i="8"/>
  <c r="Q348" i="8"/>
  <c r="P348" i="8"/>
  <c r="O348" i="8"/>
  <c r="N348" i="8"/>
  <c r="M348" i="8"/>
  <c r="L348" i="8"/>
  <c r="A348" i="8"/>
  <c r="V347" i="8"/>
  <c r="S347" i="8"/>
  <c r="R347" i="8"/>
  <c r="Q347" i="8"/>
  <c r="P347" i="8"/>
  <c r="O347" i="8"/>
  <c r="A347" i="8"/>
  <c r="V346" i="8"/>
  <c r="S346" i="8"/>
  <c r="R346" i="8"/>
  <c r="Q346" i="8"/>
  <c r="J343" i="8"/>
  <c r="J344" i="8"/>
  <c r="J345" i="8"/>
  <c r="J346" i="8"/>
  <c r="P346" i="8"/>
  <c r="O346" i="8"/>
  <c r="N346" i="8"/>
  <c r="M343" i="8"/>
  <c r="M346" i="8"/>
  <c r="L346" i="8"/>
  <c r="A346" i="8"/>
  <c r="S345" i="8"/>
  <c r="R345" i="8"/>
  <c r="Q345" i="8"/>
  <c r="P345" i="8"/>
  <c r="O345" i="8"/>
  <c r="N345" i="8"/>
  <c r="M345" i="8"/>
  <c r="L345" i="8"/>
  <c r="A345" i="8"/>
  <c r="V344" i="8"/>
  <c r="S344" i="8"/>
  <c r="R344" i="8"/>
  <c r="Q344" i="8"/>
  <c r="P344" i="8"/>
  <c r="O344" i="8"/>
  <c r="N344" i="8"/>
  <c r="M344" i="8"/>
  <c r="L344" i="8"/>
  <c r="A344" i="8"/>
  <c r="V343" i="8"/>
  <c r="S343" i="8"/>
  <c r="R343" i="8"/>
  <c r="Q343" i="8"/>
  <c r="P343" i="8"/>
  <c r="O343" i="8"/>
  <c r="A343" i="8"/>
  <c r="S342" i="8"/>
  <c r="R342" i="8"/>
  <c r="Q342" i="8"/>
  <c r="J339" i="8"/>
  <c r="J340" i="8"/>
  <c r="J341" i="8"/>
  <c r="J342" i="8"/>
  <c r="P342" i="8"/>
  <c r="O342" i="8"/>
  <c r="N342" i="8"/>
  <c r="M339" i="8"/>
  <c r="M342" i="8"/>
  <c r="L342" i="8"/>
  <c r="A342" i="8"/>
  <c r="V341" i="8"/>
  <c r="S341" i="8"/>
  <c r="R341" i="8"/>
  <c r="Q341" i="8"/>
  <c r="P341" i="8"/>
  <c r="O341" i="8"/>
  <c r="N341" i="8"/>
  <c r="M341" i="8"/>
  <c r="L341" i="8"/>
  <c r="A341" i="8"/>
  <c r="V340" i="8"/>
  <c r="S340" i="8"/>
  <c r="R340" i="8"/>
  <c r="Q340" i="8"/>
  <c r="P340" i="8"/>
  <c r="O340" i="8"/>
  <c r="N340" i="8"/>
  <c r="M340" i="8"/>
  <c r="L340" i="8"/>
  <c r="A340" i="8"/>
  <c r="S339" i="8"/>
  <c r="R339" i="8"/>
  <c r="Q339" i="8"/>
  <c r="P339" i="8"/>
  <c r="O339" i="8"/>
  <c r="A339" i="8"/>
  <c r="V311" i="8"/>
  <c r="V314" i="8"/>
  <c r="V317" i="8"/>
  <c r="V320" i="8"/>
  <c r="V323" i="8"/>
  <c r="V326" i="8"/>
  <c r="V329" i="8"/>
  <c r="V332" i="8"/>
  <c r="V335" i="8"/>
  <c r="V338" i="8"/>
  <c r="K14" i="7"/>
  <c r="S338" i="8"/>
  <c r="R338" i="8"/>
  <c r="Q338" i="8"/>
  <c r="J335" i="8"/>
  <c r="J336" i="8"/>
  <c r="J337" i="8"/>
  <c r="J338" i="8"/>
  <c r="P338" i="8"/>
  <c r="O338" i="8"/>
  <c r="N338" i="8"/>
  <c r="M335" i="8"/>
  <c r="M338" i="8"/>
  <c r="L338" i="8"/>
  <c r="A338" i="8"/>
  <c r="V337" i="8"/>
  <c r="S337" i="8"/>
  <c r="R337" i="8"/>
  <c r="Q337" i="8"/>
  <c r="P337" i="8"/>
  <c r="O337" i="8"/>
  <c r="N337" i="8"/>
  <c r="M337" i="8"/>
  <c r="L337" i="8"/>
  <c r="A337" i="8"/>
  <c r="V336" i="8"/>
  <c r="S336" i="8"/>
  <c r="R336" i="8"/>
  <c r="Q336" i="8"/>
  <c r="P336" i="8"/>
  <c r="O336" i="8"/>
  <c r="N336" i="8"/>
  <c r="M336" i="8"/>
  <c r="L336" i="8"/>
  <c r="A336" i="8"/>
  <c r="S335" i="8"/>
  <c r="R335" i="8"/>
  <c r="Q335" i="8"/>
  <c r="P335" i="8"/>
  <c r="O335" i="8"/>
  <c r="A335" i="8"/>
  <c r="V334" i="8"/>
  <c r="S334" i="8"/>
  <c r="R334" i="8"/>
  <c r="Q334" i="8"/>
  <c r="J331" i="8"/>
  <c r="J332" i="8"/>
  <c r="J333" i="8"/>
  <c r="J334" i="8"/>
  <c r="P334" i="8"/>
  <c r="O334" i="8"/>
  <c r="N334" i="8"/>
  <c r="M331" i="8"/>
  <c r="M334" i="8"/>
  <c r="L334" i="8"/>
  <c r="A334" i="8"/>
  <c r="V333" i="8"/>
  <c r="S333" i="8"/>
  <c r="R333" i="8"/>
  <c r="Q333" i="8"/>
  <c r="P333" i="8"/>
  <c r="O333" i="8"/>
  <c r="N333" i="8"/>
  <c r="M333" i="8"/>
  <c r="L333" i="8"/>
  <c r="A333" i="8"/>
  <c r="S332" i="8"/>
  <c r="R332" i="8"/>
  <c r="Q332" i="8"/>
  <c r="P332" i="8"/>
  <c r="O332" i="8"/>
  <c r="N332" i="8"/>
  <c r="M332" i="8"/>
  <c r="L332" i="8"/>
  <c r="A332" i="8"/>
  <c r="V331" i="8"/>
  <c r="S331" i="8"/>
  <c r="R331" i="8"/>
  <c r="Q331" i="8"/>
  <c r="P331" i="8"/>
  <c r="O331" i="8"/>
  <c r="A331" i="8"/>
  <c r="V330" i="8"/>
  <c r="S330" i="8"/>
  <c r="R330" i="8"/>
  <c r="Q330" i="8"/>
  <c r="J327" i="8"/>
  <c r="J328" i="8"/>
  <c r="J329" i="8"/>
  <c r="J330" i="8"/>
  <c r="P330" i="8"/>
  <c r="O330" i="8"/>
  <c r="N330" i="8"/>
  <c r="M327" i="8"/>
  <c r="M330" i="8"/>
  <c r="L330" i="8"/>
  <c r="A330" i="8"/>
  <c r="S329" i="8"/>
  <c r="R329" i="8"/>
  <c r="Q329" i="8"/>
  <c r="P329" i="8"/>
  <c r="O329" i="8"/>
  <c r="N329" i="8"/>
  <c r="M329" i="8"/>
  <c r="L329" i="8"/>
  <c r="A329" i="8"/>
  <c r="V328" i="8"/>
  <c r="S328" i="8"/>
  <c r="R328" i="8"/>
  <c r="Q328" i="8"/>
  <c r="P328" i="8"/>
  <c r="O328" i="8"/>
  <c r="N328" i="8"/>
  <c r="M328" i="8"/>
  <c r="L328" i="8"/>
  <c r="A328" i="8"/>
  <c r="V327" i="8"/>
  <c r="S327" i="8"/>
  <c r="R327" i="8"/>
  <c r="Q327" i="8"/>
  <c r="P327" i="8"/>
  <c r="O327" i="8"/>
  <c r="A327" i="8"/>
  <c r="S326" i="8"/>
  <c r="R326" i="8"/>
  <c r="Q326" i="8"/>
  <c r="J323" i="8"/>
  <c r="J324" i="8"/>
  <c r="J325" i="8"/>
  <c r="J326" i="8"/>
  <c r="P326" i="8"/>
  <c r="O326" i="8"/>
  <c r="N326" i="8"/>
  <c r="M323" i="8"/>
  <c r="M326" i="8"/>
  <c r="L326" i="8"/>
  <c r="A326" i="8"/>
  <c r="V325" i="8"/>
  <c r="S325" i="8"/>
  <c r="R325" i="8"/>
  <c r="Q325" i="8"/>
  <c r="P325" i="8"/>
  <c r="O325" i="8"/>
  <c r="N325" i="8"/>
  <c r="M325" i="8"/>
  <c r="L325" i="8"/>
  <c r="A325" i="8"/>
  <c r="V324" i="8"/>
  <c r="S324" i="8"/>
  <c r="R324" i="8"/>
  <c r="Q324" i="8"/>
  <c r="P324" i="8"/>
  <c r="O324" i="8"/>
  <c r="N324" i="8"/>
  <c r="M324" i="8"/>
  <c r="L324" i="8"/>
  <c r="A324" i="8"/>
  <c r="S323" i="8"/>
  <c r="R323" i="8"/>
  <c r="Q323" i="8"/>
  <c r="P323" i="8"/>
  <c r="O323" i="8"/>
  <c r="A323" i="8"/>
  <c r="V322" i="8"/>
  <c r="S322" i="8"/>
  <c r="R322" i="8"/>
  <c r="Q322" i="8"/>
  <c r="J319" i="8"/>
  <c r="J320" i="8"/>
  <c r="J321" i="8"/>
  <c r="J322" i="8"/>
  <c r="P322" i="8"/>
  <c r="O322" i="8"/>
  <c r="N322" i="8"/>
  <c r="M319" i="8"/>
  <c r="M322" i="8"/>
  <c r="L322" i="8"/>
  <c r="A322" i="8"/>
  <c r="V321" i="8"/>
  <c r="S321" i="8"/>
  <c r="R321" i="8"/>
  <c r="Q321" i="8"/>
  <c r="P321" i="8"/>
  <c r="O321" i="8"/>
  <c r="N321" i="8"/>
  <c r="M321" i="8"/>
  <c r="L321" i="8"/>
  <c r="A321" i="8"/>
  <c r="S320" i="8"/>
  <c r="R320" i="8"/>
  <c r="Q320" i="8"/>
  <c r="P320" i="8"/>
  <c r="O320" i="8"/>
  <c r="N320" i="8"/>
  <c r="M320" i="8"/>
  <c r="L320" i="8"/>
  <c r="A320" i="8"/>
  <c r="V319" i="8"/>
  <c r="S319" i="8"/>
  <c r="R319" i="8"/>
  <c r="Q319" i="8"/>
  <c r="P319" i="8"/>
  <c r="O319" i="8"/>
  <c r="A319" i="8"/>
  <c r="V318" i="8"/>
  <c r="S318" i="8"/>
  <c r="R318" i="8"/>
  <c r="Q318" i="8"/>
  <c r="J315" i="8"/>
  <c r="J316" i="8"/>
  <c r="J317" i="8"/>
  <c r="J318" i="8"/>
  <c r="P318" i="8"/>
  <c r="O318" i="8"/>
  <c r="N318" i="8"/>
  <c r="M315" i="8"/>
  <c r="M318" i="8"/>
  <c r="L318" i="8"/>
  <c r="A318" i="8"/>
  <c r="S317" i="8"/>
  <c r="R317" i="8"/>
  <c r="Q317" i="8"/>
  <c r="P317" i="8"/>
  <c r="O317" i="8"/>
  <c r="N317" i="8"/>
  <c r="M317" i="8"/>
  <c r="L317" i="8"/>
  <c r="A317" i="8"/>
  <c r="V316" i="8"/>
  <c r="S316" i="8"/>
  <c r="R316" i="8"/>
  <c r="Q316" i="8"/>
  <c r="P316" i="8"/>
  <c r="O316" i="8"/>
  <c r="N316" i="8"/>
  <c r="M316" i="8"/>
  <c r="L316" i="8"/>
  <c r="A316" i="8"/>
  <c r="V315" i="8"/>
  <c r="S315" i="8"/>
  <c r="R315" i="8"/>
  <c r="Q315" i="8"/>
  <c r="P315" i="8"/>
  <c r="O315" i="8"/>
  <c r="A315" i="8"/>
  <c r="S314" i="8"/>
  <c r="R314" i="8"/>
  <c r="Q314" i="8"/>
  <c r="J311" i="8"/>
  <c r="J312" i="8"/>
  <c r="J313" i="8"/>
  <c r="J314" i="8"/>
  <c r="P314" i="8"/>
  <c r="O314" i="8"/>
  <c r="N314" i="8"/>
  <c r="M311" i="8"/>
  <c r="M314" i="8"/>
  <c r="L314" i="8"/>
  <c r="A314" i="8"/>
  <c r="V313" i="8"/>
  <c r="S313" i="8"/>
  <c r="R313" i="8"/>
  <c r="Q313" i="8"/>
  <c r="P313" i="8"/>
  <c r="O313" i="8"/>
  <c r="N313" i="8"/>
  <c r="M313" i="8"/>
  <c r="L313" i="8"/>
  <c r="A313" i="8"/>
  <c r="V312" i="8"/>
  <c r="S312" i="8"/>
  <c r="R312" i="8"/>
  <c r="Q312" i="8"/>
  <c r="P312" i="8"/>
  <c r="O312" i="8"/>
  <c r="N312" i="8"/>
  <c r="M312" i="8"/>
  <c r="L312" i="8"/>
  <c r="A312" i="8"/>
  <c r="S311" i="8"/>
  <c r="R311" i="8"/>
  <c r="Q311" i="8"/>
  <c r="P311" i="8"/>
  <c r="O311" i="8"/>
  <c r="A311" i="8"/>
  <c r="V283" i="8"/>
  <c r="V286" i="8"/>
  <c r="V289" i="8"/>
  <c r="V292" i="8"/>
  <c r="V295" i="8"/>
  <c r="V298" i="8"/>
  <c r="V301" i="8"/>
  <c r="V304" i="8"/>
  <c r="V307" i="8"/>
  <c r="V310" i="8"/>
  <c r="K13" i="7"/>
  <c r="S310" i="8"/>
  <c r="R310" i="8"/>
  <c r="Q310" i="8"/>
  <c r="J307" i="8"/>
  <c r="J308" i="8"/>
  <c r="J309" i="8"/>
  <c r="J310" i="8"/>
  <c r="P310" i="8"/>
  <c r="O310" i="8"/>
  <c r="N310" i="8"/>
  <c r="M307" i="8"/>
  <c r="M310" i="8"/>
  <c r="L310" i="8"/>
  <c r="A310" i="8"/>
  <c r="V309" i="8"/>
  <c r="S309" i="8"/>
  <c r="R309" i="8"/>
  <c r="Q309" i="8"/>
  <c r="P309" i="8"/>
  <c r="O309" i="8"/>
  <c r="N309" i="8"/>
  <c r="M309" i="8"/>
  <c r="L309" i="8"/>
  <c r="A309" i="8"/>
  <c r="V308" i="8"/>
  <c r="S308" i="8"/>
  <c r="R308" i="8"/>
  <c r="Q308" i="8"/>
  <c r="P308" i="8"/>
  <c r="O308" i="8"/>
  <c r="N308" i="8"/>
  <c r="M308" i="8"/>
  <c r="L308" i="8"/>
  <c r="A308" i="8"/>
  <c r="S307" i="8"/>
  <c r="R307" i="8"/>
  <c r="Q307" i="8"/>
  <c r="P307" i="8"/>
  <c r="O307" i="8"/>
  <c r="A307" i="8"/>
  <c r="V306" i="8"/>
  <c r="S306" i="8"/>
  <c r="R306" i="8"/>
  <c r="Q306" i="8"/>
  <c r="J303" i="8"/>
  <c r="J304" i="8"/>
  <c r="J305" i="8"/>
  <c r="J306" i="8"/>
  <c r="P306" i="8"/>
  <c r="O306" i="8"/>
  <c r="N306" i="8"/>
  <c r="M303" i="8"/>
  <c r="M306" i="8"/>
  <c r="L306" i="8"/>
  <c r="A306" i="8"/>
  <c r="V305" i="8"/>
  <c r="S305" i="8"/>
  <c r="R305" i="8"/>
  <c r="Q305" i="8"/>
  <c r="P305" i="8"/>
  <c r="O305" i="8"/>
  <c r="N305" i="8"/>
  <c r="M305" i="8"/>
  <c r="L305" i="8"/>
  <c r="A305" i="8"/>
  <c r="S304" i="8"/>
  <c r="R304" i="8"/>
  <c r="Q304" i="8"/>
  <c r="P304" i="8"/>
  <c r="O304" i="8"/>
  <c r="N304" i="8"/>
  <c r="M304" i="8"/>
  <c r="L304" i="8"/>
  <c r="A304" i="8"/>
  <c r="V303" i="8"/>
  <c r="S303" i="8"/>
  <c r="R303" i="8"/>
  <c r="Q303" i="8"/>
  <c r="P303" i="8"/>
  <c r="O303" i="8"/>
  <c r="A303" i="8"/>
  <c r="V302" i="8"/>
  <c r="S302" i="8"/>
  <c r="R302" i="8"/>
  <c r="Q302" i="8"/>
  <c r="J299" i="8"/>
  <c r="J300" i="8"/>
  <c r="J301" i="8"/>
  <c r="J302" i="8"/>
  <c r="P302" i="8"/>
  <c r="O302" i="8"/>
  <c r="N302" i="8"/>
  <c r="M299" i="8"/>
  <c r="M302" i="8"/>
  <c r="L302" i="8"/>
  <c r="A302" i="8"/>
  <c r="S301" i="8"/>
  <c r="R301" i="8"/>
  <c r="Q301" i="8"/>
  <c r="P301" i="8"/>
  <c r="O301" i="8"/>
  <c r="N301" i="8"/>
  <c r="M301" i="8"/>
  <c r="L301" i="8"/>
  <c r="A301" i="8"/>
  <c r="V300" i="8"/>
  <c r="S300" i="8"/>
  <c r="R300" i="8"/>
  <c r="Q300" i="8"/>
  <c r="P300" i="8"/>
  <c r="O300" i="8"/>
  <c r="N300" i="8"/>
  <c r="M300" i="8"/>
  <c r="L300" i="8"/>
  <c r="A300" i="8"/>
  <c r="V299" i="8"/>
  <c r="S299" i="8"/>
  <c r="R299" i="8"/>
  <c r="Q299" i="8"/>
  <c r="P299" i="8"/>
  <c r="O299" i="8"/>
  <c r="A299" i="8"/>
  <c r="S298" i="8"/>
  <c r="R298" i="8"/>
  <c r="Q298" i="8"/>
  <c r="J295" i="8"/>
  <c r="J296" i="8"/>
  <c r="J297" i="8"/>
  <c r="J298" i="8"/>
  <c r="P298" i="8"/>
  <c r="O298" i="8"/>
  <c r="N298" i="8"/>
  <c r="M295" i="8"/>
  <c r="M298" i="8"/>
  <c r="L298" i="8"/>
  <c r="A298" i="8"/>
  <c r="V297" i="8"/>
  <c r="S297" i="8"/>
  <c r="R297" i="8"/>
  <c r="Q297" i="8"/>
  <c r="P297" i="8"/>
  <c r="O297" i="8"/>
  <c r="N297" i="8"/>
  <c r="M297" i="8"/>
  <c r="L297" i="8"/>
  <c r="A297" i="8"/>
  <c r="V296" i="8"/>
  <c r="S296" i="8"/>
  <c r="R296" i="8"/>
  <c r="Q296" i="8"/>
  <c r="P296" i="8"/>
  <c r="O296" i="8"/>
  <c r="N296" i="8"/>
  <c r="M296" i="8"/>
  <c r="L296" i="8"/>
  <c r="A296" i="8"/>
  <c r="S295" i="8"/>
  <c r="R295" i="8"/>
  <c r="Q295" i="8"/>
  <c r="P295" i="8"/>
  <c r="O295" i="8"/>
  <c r="A295" i="8"/>
  <c r="V294" i="8"/>
  <c r="S294" i="8"/>
  <c r="R294" i="8"/>
  <c r="Q294" i="8"/>
  <c r="J291" i="8"/>
  <c r="J292" i="8"/>
  <c r="J293" i="8"/>
  <c r="J294" i="8"/>
  <c r="P294" i="8"/>
  <c r="O294" i="8"/>
  <c r="N294" i="8"/>
  <c r="M291" i="8"/>
  <c r="M294" i="8"/>
  <c r="L294" i="8"/>
  <c r="A294" i="8"/>
  <c r="V293" i="8"/>
  <c r="S293" i="8"/>
  <c r="R293" i="8"/>
  <c r="Q293" i="8"/>
  <c r="P293" i="8"/>
  <c r="O293" i="8"/>
  <c r="N293" i="8"/>
  <c r="M293" i="8"/>
  <c r="L293" i="8"/>
  <c r="A293" i="8"/>
  <c r="S292" i="8"/>
  <c r="R292" i="8"/>
  <c r="Q292" i="8"/>
  <c r="P292" i="8"/>
  <c r="O292" i="8"/>
  <c r="N292" i="8"/>
  <c r="M292" i="8"/>
  <c r="L292" i="8"/>
  <c r="A292" i="8"/>
  <c r="V291" i="8"/>
  <c r="S291" i="8"/>
  <c r="R291" i="8"/>
  <c r="Q291" i="8"/>
  <c r="P291" i="8"/>
  <c r="O291" i="8"/>
  <c r="A291" i="8"/>
  <c r="V290" i="8"/>
  <c r="S290" i="8"/>
  <c r="R290" i="8"/>
  <c r="Q290" i="8"/>
  <c r="J287" i="8"/>
  <c r="J288" i="8"/>
  <c r="J289" i="8"/>
  <c r="J290" i="8"/>
  <c r="P290" i="8"/>
  <c r="O290" i="8"/>
  <c r="N290" i="8"/>
  <c r="M287" i="8"/>
  <c r="M290" i="8"/>
  <c r="L290" i="8"/>
  <c r="A290" i="8"/>
  <c r="S289" i="8"/>
  <c r="R289" i="8"/>
  <c r="Q289" i="8"/>
  <c r="P289" i="8"/>
  <c r="O289" i="8"/>
  <c r="N289" i="8"/>
  <c r="M289" i="8"/>
  <c r="L289" i="8"/>
  <c r="A289" i="8"/>
  <c r="V288" i="8"/>
  <c r="S288" i="8"/>
  <c r="R288" i="8"/>
  <c r="Q288" i="8"/>
  <c r="P288" i="8"/>
  <c r="O288" i="8"/>
  <c r="N288" i="8"/>
  <c r="M288" i="8"/>
  <c r="L288" i="8"/>
  <c r="A288" i="8"/>
  <c r="V287" i="8"/>
  <c r="S287" i="8"/>
  <c r="R287" i="8"/>
  <c r="Q287" i="8"/>
  <c r="P287" i="8"/>
  <c r="O287" i="8"/>
  <c r="A287" i="8"/>
  <c r="S286" i="8"/>
  <c r="R286" i="8"/>
  <c r="Q286" i="8"/>
  <c r="J283" i="8"/>
  <c r="J284" i="8"/>
  <c r="J285" i="8"/>
  <c r="J286" i="8"/>
  <c r="P286" i="8"/>
  <c r="O286" i="8"/>
  <c r="N286" i="8"/>
  <c r="M283" i="8"/>
  <c r="M286" i="8"/>
  <c r="L286" i="8"/>
  <c r="A286" i="8"/>
  <c r="V285" i="8"/>
  <c r="S285" i="8"/>
  <c r="R285" i="8"/>
  <c r="Q285" i="8"/>
  <c r="P285" i="8"/>
  <c r="O285" i="8"/>
  <c r="N285" i="8"/>
  <c r="M285" i="8"/>
  <c r="L285" i="8"/>
  <c r="A285" i="8"/>
  <c r="V284" i="8"/>
  <c r="S284" i="8"/>
  <c r="R284" i="8"/>
  <c r="Q284" i="8"/>
  <c r="P284" i="8"/>
  <c r="O284" i="8"/>
  <c r="N284" i="8"/>
  <c r="M284" i="8"/>
  <c r="L284" i="8"/>
  <c r="A284" i="8"/>
  <c r="S283" i="8"/>
  <c r="R283" i="8"/>
  <c r="Q283" i="8"/>
  <c r="P283" i="8"/>
  <c r="O283" i="8"/>
  <c r="A283" i="8"/>
  <c r="V255" i="8"/>
  <c r="V257" i="8"/>
  <c r="V259" i="8"/>
  <c r="V261" i="8"/>
  <c r="V263" i="8"/>
  <c r="V265" i="8"/>
  <c r="V267" i="8"/>
  <c r="V269" i="8"/>
  <c r="V271" i="8"/>
  <c r="V273" i="8"/>
  <c r="V275" i="8"/>
  <c r="V277" i="8"/>
  <c r="V279" i="8"/>
  <c r="V281" i="8"/>
  <c r="V282" i="8"/>
  <c r="K12" i="7"/>
  <c r="S282" i="8"/>
  <c r="R282" i="8"/>
  <c r="Q282" i="8"/>
  <c r="J279" i="8"/>
  <c r="J280" i="8"/>
  <c r="J281" i="8"/>
  <c r="J282" i="8"/>
  <c r="P282" i="8"/>
  <c r="O282" i="8"/>
  <c r="N282" i="8"/>
  <c r="M279" i="8"/>
  <c r="M282" i="8"/>
  <c r="L282" i="8"/>
  <c r="A282" i="8"/>
  <c r="S281" i="8"/>
  <c r="R281" i="8"/>
  <c r="Q281" i="8"/>
  <c r="P281" i="8"/>
  <c r="O281" i="8"/>
  <c r="N281" i="8"/>
  <c r="M281" i="8"/>
  <c r="L281" i="8"/>
  <c r="A281" i="8"/>
  <c r="V280" i="8"/>
  <c r="S280" i="8"/>
  <c r="R280" i="8"/>
  <c r="Q280" i="8"/>
  <c r="P280" i="8"/>
  <c r="O280" i="8"/>
  <c r="N280" i="8"/>
  <c r="M280" i="8"/>
  <c r="L280" i="8"/>
  <c r="A280" i="8"/>
  <c r="S279" i="8"/>
  <c r="R279" i="8"/>
  <c r="Q279" i="8"/>
  <c r="P279" i="8"/>
  <c r="O279" i="8"/>
  <c r="A279" i="8"/>
  <c r="V278" i="8"/>
  <c r="S278" i="8"/>
  <c r="R278" i="8"/>
  <c r="Q278" i="8"/>
  <c r="J275" i="8"/>
  <c r="J276" i="8"/>
  <c r="J277" i="8"/>
  <c r="J278" i="8"/>
  <c r="P278" i="8"/>
  <c r="O278" i="8"/>
  <c r="N278" i="8"/>
  <c r="M275" i="8"/>
  <c r="M278" i="8"/>
  <c r="L278" i="8"/>
  <c r="A278" i="8"/>
  <c r="S277" i="8"/>
  <c r="R277" i="8"/>
  <c r="Q277" i="8"/>
  <c r="P277" i="8"/>
  <c r="O277" i="8"/>
  <c r="N277" i="8"/>
  <c r="M277" i="8"/>
  <c r="L277" i="8"/>
  <c r="A277" i="8"/>
  <c r="V276" i="8"/>
  <c r="S276" i="8"/>
  <c r="R276" i="8"/>
  <c r="Q276" i="8"/>
  <c r="P276" i="8"/>
  <c r="O276" i="8"/>
  <c r="N276" i="8"/>
  <c r="M276" i="8"/>
  <c r="L276" i="8"/>
  <c r="A276" i="8"/>
  <c r="S275" i="8"/>
  <c r="R275" i="8"/>
  <c r="Q275" i="8"/>
  <c r="P275" i="8"/>
  <c r="O275" i="8"/>
  <c r="A275" i="8"/>
  <c r="V274" i="8"/>
  <c r="S274" i="8"/>
  <c r="R274" i="8"/>
  <c r="Q274" i="8"/>
  <c r="J271" i="8"/>
  <c r="J272" i="8"/>
  <c r="J273" i="8"/>
  <c r="J274" i="8"/>
  <c r="P274" i="8"/>
  <c r="O274" i="8"/>
  <c r="N274" i="8"/>
  <c r="M271" i="8"/>
  <c r="M274" i="8"/>
  <c r="L274" i="8"/>
  <c r="A274" i="8"/>
  <c r="S273" i="8"/>
  <c r="R273" i="8"/>
  <c r="Q273" i="8"/>
  <c r="P273" i="8"/>
  <c r="O273" i="8"/>
  <c r="N273" i="8"/>
  <c r="M273" i="8"/>
  <c r="L273" i="8"/>
  <c r="A273" i="8"/>
  <c r="V272" i="8"/>
  <c r="S272" i="8"/>
  <c r="R272" i="8"/>
  <c r="Q272" i="8"/>
  <c r="P272" i="8"/>
  <c r="O272" i="8"/>
  <c r="N272" i="8"/>
  <c r="M272" i="8"/>
  <c r="L272" i="8"/>
  <c r="A272" i="8"/>
  <c r="S271" i="8"/>
  <c r="R271" i="8"/>
  <c r="Q271" i="8"/>
  <c r="P271" i="8"/>
  <c r="O271" i="8"/>
  <c r="A271" i="8"/>
  <c r="V270" i="8"/>
  <c r="S270" i="8"/>
  <c r="R270" i="8"/>
  <c r="Q270" i="8"/>
  <c r="J267" i="8"/>
  <c r="J268" i="8"/>
  <c r="J269" i="8"/>
  <c r="J270" i="8"/>
  <c r="P270" i="8"/>
  <c r="O270" i="8"/>
  <c r="N270" i="8"/>
  <c r="M267" i="8"/>
  <c r="M270" i="8"/>
  <c r="L270" i="8"/>
  <c r="A270" i="8"/>
  <c r="S269" i="8"/>
  <c r="R269" i="8"/>
  <c r="Q269" i="8"/>
  <c r="P269" i="8"/>
  <c r="O269" i="8"/>
  <c r="N269" i="8"/>
  <c r="M269" i="8"/>
  <c r="L269" i="8"/>
  <c r="A269" i="8"/>
  <c r="V268" i="8"/>
  <c r="S268" i="8"/>
  <c r="R268" i="8"/>
  <c r="Q268" i="8"/>
  <c r="P268" i="8"/>
  <c r="O268" i="8"/>
  <c r="N268" i="8"/>
  <c r="M268" i="8"/>
  <c r="L268" i="8"/>
  <c r="A268" i="8"/>
  <c r="S267" i="8"/>
  <c r="R267" i="8"/>
  <c r="Q267" i="8"/>
  <c r="P267" i="8"/>
  <c r="O267" i="8"/>
  <c r="A267" i="8"/>
  <c r="V266" i="8"/>
  <c r="S266" i="8"/>
  <c r="R266" i="8"/>
  <c r="Q266" i="8"/>
  <c r="J263" i="8"/>
  <c r="J264" i="8"/>
  <c r="J265" i="8"/>
  <c r="J266" i="8"/>
  <c r="P266" i="8"/>
  <c r="O266" i="8"/>
  <c r="N266" i="8"/>
  <c r="M263" i="8"/>
  <c r="M266" i="8"/>
  <c r="L266" i="8"/>
  <c r="A266" i="8"/>
  <c r="S265" i="8"/>
  <c r="R265" i="8"/>
  <c r="Q265" i="8"/>
  <c r="P265" i="8"/>
  <c r="O265" i="8"/>
  <c r="N265" i="8"/>
  <c r="M265" i="8"/>
  <c r="L265" i="8"/>
  <c r="A265" i="8"/>
  <c r="V264" i="8"/>
  <c r="S264" i="8"/>
  <c r="R264" i="8"/>
  <c r="Q264" i="8"/>
  <c r="P264" i="8"/>
  <c r="O264" i="8"/>
  <c r="N264" i="8"/>
  <c r="M264" i="8"/>
  <c r="L264" i="8"/>
  <c r="A264" i="8"/>
  <c r="S263" i="8"/>
  <c r="R263" i="8"/>
  <c r="Q263" i="8"/>
  <c r="P263" i="8"/>
  <c r="O263" i="8"/>
  <c r="A263" i="8"/>
  <c r="V262" i="8"/>
  <c r="S262" i="8"/>
  <c r="R262" i="8"/>
  <c r="Q262" i="8"/>
  <c r="J259" i="8"/>
  <c r="J260" i="8"/>
  <c r="J261" i="8"/>
  <c r="J262" i="8"/>
  <c r="P262" i="8"/>
  <c r="O262" i="8"/>
  <c r="N262" i="8"/>
  <c r="M259" i="8"/>
  <c r="M262" i="8"/>
  <c r="L262" i="8"/>
  <c r="A262" i="8"/>
  <c r="S261" i="8"/>
  <c r="R261" i="8"/>
  <c r="Q261" i="8"/>
  <c r="P261" i="8"/>
  <c r="O261" i="8"/>
  <c r="N261" i="8"/>
  <c r="M261" i="8"/>
  <c r="L261" i="8"/>
  <c r="A261" i="8"/>
  <c r="V260" i="8"/>
  <c r="S260" i="8"/>
  <c r="R260" i="8"/>
  <c r="Q260" i="8"/>
  <c r="P260" i="8"/>
  <c r="O260" i="8"/>
  <c r="N260" i="8"/>
  <c r="M260" i="8"/>
  <c r="L260" i="8"/>
  <c r="A260" i="8"/>
  <c r="S259" i="8"/>
  <c r="R259" i="8"/>
  <c r="Q259" i="8"/>
  <c r="P259" i="8"/>
  <c r="O259" i="8"/>
  <c r="A259" i="8"/>
  <c r="V258" i="8"/>
  <c r="S258" i="8"/>
  <c r="R258" i="8"/>
  <c r="Q258" i="8"/>
  <c r="J255" i="8"/>
  <c r="J256" i="8"/>
  <c r="J257" i="8"/>
  <c r="J258" i="8"/>
  <c r="P258" i="8"/>
  <c r="O258" i="8"/>
  <c r="N258" i="8"/>
  <c r="M255" i="8"/>
  <c r="M258" i="8"/>
  <c r="L258" i="8"/>
  <c r="A258" i="8"/>
  <c r="S257" i="8"/>
  <c r="R257" i="8"/>
  <c r="Q257" i="8"/>
  <c r="P257" i="8"/>
  <c r="O257" i="8"/>
  <c r="N257" i="8"/>
  <c r="M257" i="8"/>
  <c r="L257" i="8"/>
  <c r="A257" i="8"/>
  <c r="V256" i="8"/>
  <c r="S256" i="8"/>
  <c r="R256" i="8"/>
  <c r="Q256" i="8"/>
  <c r="P256" i="8"/>
  <c r="O256" i="8"/>
  <c r="N256" i="8"/>
  <c r="M256" i="8"/>
  <c r="L256" i="8"/>
  <c r="A256" i="8"/>
  <c r="S255" i="8"/>
  <c r="R255" i="8"/>
  <c r="Q255" i="8"/>
  <c r="P255" i="8"/>
  <c r="O255" i="8"/>
  <c r="A255" i="8"/>
  <c r="V227" i="8"/>
  <c r="V229" i="8"/>
  <c r="V231" i="8"/>
  <c r="V233" i="8"/>
  <c r="V235" i="8"/>
  <c r="V237" i="8"/>
  <c r="V239" i="8"/>
  <c r="V241" i="8"/>
  <c r="V243" i="8"/>
  <c r="V245" i="8"/>
  <c r="V247" i="8"/>
  <c r="V249" i="8"/>
  <c r="V251" i="8"/>
  <c r="V253" i="8"/>
  <c r="V254" i="8"/>
  <c r="K11" i="7"/>
  <c r="S254" i="8"/>
  <c r="R254" i="8"/>
  <c r="Q254" i="8"/>
  <c r="J251" i="8"/>
  <c r="J252" i="8"/>
  <c r="J253" i="8"/>
  <c r="J254" i="8"/>
  <c r="P254" i="8"/>
  <c r="O254" i="8"/>
  <c r="N254" i="8"/>
  <c r="M251" i="8"/>
  <c r="M254" i="8"/>
  <c r="L254" i="8"/>
  <c r="A254" i="8"/>
  <c r="S253" i="8"/>
  <c r="R253" i="8"/>
  <c r="Q253" i="8"/>
  <c r="P253" i="8"/>
  <c r="O253" i="8"/>
  <c r="N253" i="8"/>
  <c r="M253" i="8"/>
  <c r="L253" i="8"/>
  <c r="A253" i="8"/>
  <c r="V252" i="8"/>
  <c r="S252" i="8"/>
  <c r="R252" i="8"/>
  <c r="Q252" i="8"/>
  <c r="P252" i="8"/>
  <c r="O252" i="8"/>
  <c r="N252" i="8"/>
  <c r="M252" i="8"/>
  <c r="L252" i="8"/>
  <c r="A252" i="8"/>
  <c r="S251" i="8"/>
  <c r="R251" i="8"/>
  <c r="Q251" i="8"/>
  <c r="P251" i="8"/>
  <c r="O251" i="8"/>
  <c r="A251" i="8"/>
  <c r="V250" i="8"/>
  <c r="S250" i="8"/>
  <c r="R250" i="8"/>
  <c r="Q250" i="8"/>
  <c r="J247" i="8"/>
  <c r="J248" i="8"/>
  <c r="J249" i="8"/>
  <c r="J250" i="8"/>
  <c r="P250" i="8"/>
  <c r="O250" i="8"/>
  <c r="N250" i="8"/>
  <c r="M247" i="8"/>
  <c r="M250" i="8"/>
  <c r="L250" i="8"/>
  <c r="A250" i="8"/>
  <c r="S249" i="8"/>
  <c r="R249" i="8"/>
  <c r="Q249" i="8"/>
  <c r="P249" i="8"/>
  <c r="O249" i="8"/>
  <c r="N249" i="8"/>
  <c r="M249" i="8"/>
  <c r="L249" i="8"/>
  <c r="A249" i="8"/>
  <c r="V248" i="8"/>
  <c r="S248" i="8"/>
  <c r="R248" i="8"/>
  <c r="Q248" i="8"/>
  <c r="P248" i="8"/>
  <c r="O248" i="8"/>
  <c r="N248" i="8"/>
  <c r="M248" i="8"/>
  <c r="L248" i="8"/>
  <c r="A248" i="8"/>
  <c r="S247" i="8"/>
  <c r="R247" i="8"/>
  <c r="Q247" i="8"/>
  <c r="P247" i="8"/>
  <c r="O247" i="8"/>
  <c r="A247" i="8"/>
  <c r="V246" i="8"/>
  <c r="S246" i="8"/>
  <c r="R246" i="8"/>
  <c r="Q246" i="8"/>
  <c r="J243" i="8"/>
  <c r="J244" i="8"/>
  <c r="J245" i="8"/>
  <c r="J246" i="8"/>
  <c r="P246" i="8"/>
  <c r="O246" i="8"/>
  <c r="N246" i="8"/>
  <c r="M243" i="8"/>
  <c r="M246" i="8"/>
  <c r="L246" i="8"/>
  <c r="A246" i="8"/>
  <c r="S245" i="8"/>
  <c r="R245" i="8"/>
  <c r="Q245" i="8"/>
  <c r="P245" i="8"/>
  <c r="O245" i="8"/>
  <c r="N245" i="8"/>
  <c r="M245" i="8"/>
  <c r="L245" i="8"/>
  <c r="A245" i="8"/>
  <c r="V244" i="8"/>
  <c r="S244" i="8"/>
  <c r="R244" i="8"/>
  <c r="Q244" i="8"/>
  <c r="P244" i="8"/>
  <c r="O244" i="8"/>
  <c r="N244" i="8"/>
  <c r="M244" i="8"/>
  <c r="L244" i="8"/>
  <c r="A244" i="8"/>
  <c r="S243" i="8"/>
  <c r="R243" i="8"/>
  <c r="Q243" i="8"/>
  <c r="P243" i="8"/>
  <c r="O243" i="8"/>
  <c r="A243" i="8"/>
  <c r="V242" i="8"/>
  <c r="S242" i="8"/>
  <c r="R242" i="8"/>
  <c r="Q242" i="8"/>
  <c r="J239" i="8"/>
  <c r="J240" i="8"/>
  <c r="J241" i="8"/>
  <c r="J242" i="8"/>
  <c r="P242" i="8"/>
  <c r="O242" i="8"/>
  <c r="N242" i="8"/>
  <c r="M239" i="8"/>
  <c r="M242" i="8"/>
  <c r="L242" i="8"/>
  <c r="A242" i="8"/>
  <c r="S241" i="8"/>
  <c r="R241" i="8"/>
  <c r="Q241" i="8"/>
  <c r="P241" i="8"/>
  <c r="O241" i="8"/>
  <c r="N241" i="8"/>
  <c r="M241" i="8"/>
  <c r="L241" i="8"/>
  <c r="A241" i="8"/>
  <c r="V240" i="8"/>
  <c r="S240" i="8"/>
  <c r="R240" i="8"/>
  <c r="Q240" i="8"/>
  <c r="P240" i="8"/>
  <c r="O240" i="8"/>
  <c r="N240" i="8"/>
  <c r="M240" i="8"/>
  <c r="L240" i="8"/>
  <c r="A240" i="8"/>
  <c r="S239" i="8"/>
  <c r="R239" i="8"/>
  <c r="Q239" i="8"/>
  <c r="P239" i="8"/>
  <c r="O239" i="8"/>
  <c r="A239" i="8"/>
  <c r="V238" i="8"/>
  <c r="S238" i="8"/>
  <c r="R238" i="8"/>
  <c r="Q238" i="8"/>
  <c r="J235" i="8"/>
  <c r="J236" i="8"/>
  <c r="J237" i="8"/>
  <c r="J238" i="8"/>
  <c r="P238" i="8"/>
  <c r="O238" i="8"/>
  <c r="N238" i="8"/>
  <c r="M235" i="8"/>
  <c r="M238" i="8"/>
  <c r="L238" i="8"/>
  <c r="A238" i="8"/>
  <c r="S237" i="8"/>
  <c r="R237" i="8"/>
  <c r="Q237" i="8"/>
  <c r="P237" i="8"/>
  <c r="O237" i="8"/>
  <c r="N237" i="8"/>
  <c r="M237" i="8"/>
  <c r="L237" i="8"/>
  <c r="A237" i="8"/>
  <c r="V236" i="8"/>
  <c r="S236" i="8"/>
  <c r="R236" i="8"/>
  <c r="Q236" i="8"/>
  <c r="P236" i="8"/>
  <c r="O236" i="8"/>
  <c r="N236" i="8"/>
  <c r="M236" i="8"/>
  <c r="L236" i="8"/>
  <c r="A236" i="8"/>
  <c r="S235" i="8"/>
  <c r="R235" i="8"/>
  <c r="Q235" i="8"/>
  <c r="P235" i="8"/>
  <c r="O235" i="8"/>
  <c r="A235" i="8"/>
  <c r="V234" i="8"/>
  <c r="S234" i="8"/>
  <c r="R234" i="8"/>
  <c r="Q234" i="8"/>
  <c r="J231" i="8"/>
  <c r="J232" i="8"/>
  <c r="J233" i="8"/>
  <c r="J234" i="8"/>
  <c r="P234" i="8"/>
  <c r="O234" i="8"/>
  <c r="N234" i="8"/>
  <c r="M231" i="8"/>
  <c r="M234" i="8"/>
  <c r="L234" i="8"/>
  <c r="A234" i="8"/>
  <c r="S233" i="8"/>
  <c r="R233" i="8"/>
  <c r="Q233" i="8"/>
  <c r="P233" i="8"/>
  <c r="O233" i="8"/>
  <c r="N233" i="8"/>
  <c r="M233" i="8"/>
  <c r="L233" i="8"/>
  <c r="A233" i="8"/>
  <c r="V232" i="8"/>
  <c r="S232" i="8"/>
  <c r="R232" i="8"/>
  <c r="Q232" i="8"/>
  <c r="P232" i="8"/>
  <c r="O232" i="8"/>
  <c r="N232" i="8"/>
  <c r="M232" i="8"/>
  <c r="L232" i="8"/>
  <c r="A232" i="8"/>
  <c r="S231" i="8"/>
  <c r="R231" i="8"/>
  <c r="Q231" i="8"/>
  <c r="P231" i="8"/>
  <c r="O231" i="8"/>
  <c r="A231" i="8"/>
  <c r="V230" i="8"/>
  <c r="S230" i="8"/>
  <c r="R230" i="8"/>
  <c r="Q230" i="8"/>
  <c r="J227" i="8"/>
  <c r="J228" i="8"/>
  <c r="J229" i="8"/>
  <c r="J230" i="8"/>
  <c r="P230" i="8"/>
  <c r="O230" i="8"/>
  <c r="N230" i="8"/>
  <c r="M227" i="8"/>
  <c r="M230" i="8"/>
  <c r="L230" i="8"/>
  <c r="A230" i="8"/>
  <c r="S229" i="8"/>
  <c r="R229" i="8"/>
  <c r="Q229" i="8"/>
  <c r="P229" i="8"/>
  <c r="O229" i="8"/>
  <c r="N229" i="8"/>
  <c r="M229" i="8"/>
  <c r="L229" i="8"/>
  <c r="A229" i="8"/>
  <c r="V228" i="8"/>
  <c r="S228" i="8"/>
  <c r="R228" i="8"/>
  <c r="Q228" i="8"/>
  <c r="P228" i="8"/>
  <c r="O228" i="8"/>
  <c r="N228" i="8"/>
  <c r="M228" i="8"/>
  <c r="L228" i="8"/>
  <c r="A228" i="8"/>
  <c r="S227" i="8"/>
  <c r="R227" i="8"/>
  <c r="Q227" i="8"/>
  <c r="P227" i="8"/>
  <c r="O227" i="8"/>
  <c r="A227" i="8"/>
  <c r="V199" i="8"/>
  <c r="V202" i="8"/>
  <c r="V205" i="8"/>
  <c r="V208" i="8"/>
  <c r="V211" i="8"/>
  <c r="V214" i="8"/>
  <c r="V217" i="8"/>
  <c r="V220" i="8"/>
  <c r="V223" i="8"/>
  <c r="V226" i="8"/>
  <c r="K10" i="7"/>
  <c r="S226" i="8"/>
  <c r="R226" i="8"/>
  <c r="Q226" i="8"/>
  <c r="J223" i="8"/>
  <c r="J224" i="8"/>
  <c r="J225" i="8"/>
  <c r="J226" i="8"/>
  <c r="P226" i="8"/>
  <c r="O226" i="8"/>
  <c r="N226" i="8"/>
  <c r="M223" i="8"/>
  <c r="M226" i="8"/>
  <c r="L226" i="8"/>
  <c r="A226" i="8"/>
  <c r="V225" i="8"/>
  <c r="S225" i="8"/>
  <c r="R225" i="8"/>
  <c r="Q225" i="8"/>
  <c r="P225" i="8"/>
  <c r="O225" i="8"/>
  <c r="N225" i="8"/>
  <c r="M225" i="8"/>
  <c r="L225" i="8"/>
  <c r="A225" i="8"/>
  <c r="V224" i="8"/>
  <c r="S224" i="8"/>
  <c r="R224" i="8"/>
  <c r="Q224" i="8"/>
  <c r="P224" i="8"/>
  <c r="O224" i="8"/>
  <c r="N224" i="8"/>
  <c r="M224" i="8"/>
  <c r="L224" i="8"/>
  <c r="A224" i="8"/>
  <c r="S223" i="8"/>
  <c r="R223" i="8"/>
  <c r="Q223" i="8"/>
  <c r="P223" i="8"/>
  <c r="O223" i="8"/>
  <c r="A223" i="8"/>
  <c r="V222" i="8"/>
  <c r="S222" i="8"/>
  <c r="R222" i="8"/>
  <c r="Q222" i="8"/>
  <c r="J219" i="8"/>
  <c r="J220" i="8"/>
  <c r="J221" i="8"/>
  <c r="J222" i="8"/>
  <c r="P222" i="8"/>
  <c r="O222" i="8"/>
  <c r="N222" i="8"/>
  <c r="M219" i="8"/>
  <c r="M222" i="8"/>
  <c r="L222" i="8"/>
  <c r="A222" i="8"/>
  <c r="V221" i="8"/>
  <c r="S221" i="8"/>
  <c r="R221" i="8"/>
  <c r="Q221" i="8"/>
  <c r="P221" i="8"/>
  <c r="O221" i="8"/>
  <c r="N221" i="8"/>
  <c r="M221" i="8"/>
  <c r="L221" i="8"/>
  <c r="A221" i="8"/>
  <c r="S220" i="8"/>
  <c r="R220" i="8"/>
  <c r="Q220" i="8"/>
  <c r="P220" i="8"/>
  <c r="O220" i="8"/>
  <c r="N220" i="8"/>
  <c r="M220" i="8"/>
  <c r="L220" i="8"/>
  <c r="A220" i="8"/>
  <c r="V219" i="8"/>
  <c r="S219" i="8"/>
  <c r="R219" i="8"/>
  <c r="Q219" i="8"/>
  <c r="P219" i="8"/>
  <c r="O219" i="8"/>
  <c r="A219" i="8"/>
  <c r="V218" i="8"/>
  <c r="S218" i="8"/>
  <c r="R218" i="8"/>
  <c r="Q218" i="8"/>
  <c r="J215" i="8"/>
  <c r="J216" i="8"/>
  <c r="J217" i="8"/>
  <c r="J218" i="8"/>
  <c r="P218" i="8"/>
  <c r="O218" i="8"/>
  <c r="N218" i="8"/>
  <c r="M215" i="8"/>
  <c r="M218" i="8"/>
  <c r="L218" i="8"/>
  <c r="A218" i="8"/>
  <c r="S217" i="8"/>
  <c r="R217" i="8"/>
  <c r="Q217" i="8"/>
  <c r="P217" i="8"/>
  <c r="O217" i="8"/>
  <c r="N217" i="8"/>
  <c r="M217" i="8"/>
  <c r="L217" i="8"/>
  <c r="A217" i="8"/>
  <c r="V216" i="8"/>
  <c r="S216" i="8"/>
  <c r="R216" i="8"/>
  <c r="Q216" i="8"/>
  <c r="P216" i="8"/>
  <c r="O216" i="8"/>
  <c r="N216" i="8"/>
  <c r="M216" i="8"/>
  <c r="L216" i="8"/>
  <c r="A216" i="8"/>
  <c r="V215" i="8"/>
  <c r="S215" i="8"/>
  <c r="R215" i="8"/>
  <c r="Q215" i="8"/>
  <c r="P215" i="8"/>
  <c r="O215" i="8"/>
  <c r="A215" i="8"/>
  <c r="S214" i="8"/>
  <c r="R214" i="8"/>
  <c r="Q214" i="8"/>
  <c r="J211" i="8"/>
  <c r="J212" i="8"/>
  <c r="J213" i="8"/>
  <c r="J214" i="8"/>
  <c r="P214" i="8"/>
  <c r="O214" i="8"/>
  <c r="N214" i="8"/>
  <c r="M211" i="8"/>
  <c r="M214" i="8"/>
  <c r="L214" i="8"/>
  <c r="A214" i="8"/>
  <c r="V213" i="8"/>
  <c r="S213" i="8"/>
  <c r="R213" i="8"/>
  <c r="Q213" i="8"/>
  <c r="P213" i="8"/>
  <c r="O213" i="8"/>
  <c r="N213" i="8"/>
  <c r="M213" i="8"/>
  <c r="L213" i="8"/>
  <c r="A213" i="8"/>
  <c r="V212" i="8"/>
  <c r="S212" i="8"/>
  <c r="R212" i="8"/>
  <c r="Q212" i="8"/>
  <c r="P212" i="8"/>
  <c r="O212" i="8"/>
  <c r="N212" i="8"/>
  <c r="M212" i="8"/>
  <c r="L212" i="8"/>
  <c r="A212" i="8"/>
  <c r="S211" i="8"/>
  <c r="R211" i="8"/>
  <c r="Q211" i="8"/>
  <c r="P211" i="8"/>
  <c r="O211" i="8"/>
  <c r="A211" i="8"/>
  <c r="V210" i="8"/>
  <c r="S210" i="8"/>
  <c r="R210" i="8"/>
  <c r="Q210" i="8"/>
  <c r="J207" i="8"/>
  <c r="J208" i="8"/>
  <c r="J209" i="8"/>
  <c r="J210" i="8"/>
  <c r="P210" i="8"/>
  <c r="O210" i="8"/>
  <c r="N210" i="8"/>
  <c r="M207" i="8"/>
  <c r="M210" i="8"/>
  <c r="L210" i="8"/>
  <c r="A210" i="8"/>
  <c r="V209" i="8"/>
  <c r="S209" i="8"/>
  <c r="R209" i="8"/>
  <c r="Q209" i="8"/>
  <c r="P209" i="8"/>
  <c r="O209" i="8"/>
  <c r="N209" i="8"/>
  <c r="M209" i="8"/>
  <c r="L209" i="8"/>
  <c r="A209" i="8"/>
  <c r="S208" i="8"/>
  <c r="R208" i="8"/>
  <c r="Q208" i="8"/>
  <c r="P208" i="8"/>
  <c r="O208" i="8"/>
  <c r="N208" i="8"/>
  <c r="M208" i="8"/>
  <c r="L208" i="8"/>
  <c r="A208" i="8"/>
  <c r="V207" i="8"/>
  <c r="S207" i="8"/>
  <c r="R207" i="8"/>
  <c r="Q207" i="8"/>
  <c r="P207" i="8"/>
  <c r="O207" i="8"/>
  <c r="A207" i="8"/>
  <c r="V206" i="8"/>
  <c r="S206" i="8"/>
  <c r="R206" i="8"/>
  <c r="Q206" i="8"/>
  <c r="J203" i="8"/>
  <c r="J204" i="8"/>
  <c r="J205" i="8"/>
  <c r="J206" i="8"/>
  <c r="P206" i="8"/>
  <c r="O206" i="8"/>
  <c r="N206" i="8"/>
  <c r="M203" i="8"/>
  <c r="M206" i="8"/>
  <c r="L206" i="8"/>
  <c r="A206" i="8"/>
  <c r="S205" i="8"/>
  <c r="R205" i="8"/>
  <c r="Q205" i="8"/>
  <c r="P205" i="8"/>
  <c r="O205" i="8"/>
  <c r="N205" i="8"/>
  <c r="M205" i="8"/>
  <c r="L205" i="8"/>
  <c r="A205" i="8"/>
  <c r="V204" i="8"/>
  <c r="S204" i="8"/>
  <c r="R204" i="8"/>
  <c r="Q204" i="8"/>
  <c r="P204" i="8"/>
  <c r="O204" i="8"/>
  <c r="N204" i="8"/>
  <c r="M204" i="8"/>
  <c r="L204" i="8"/>
  <c r="A204" i="8"/>
  <c r="V203" i="8"/>
  <c r="S203" i="8"/>
  <c r="R203" i="8"/>
  <c r="Q203" i="8"/>
  <c r="P203" i="8"/>
  <c r="O203" i="8"/>
  <c r="A203" i="8"/>
  <c r="S202" i="8"/>
  <c r="R202" i="8"/>
  <c r="Q202" i="8"/>
  <c r="J199" i="8"/>
  <c r="J200" i="8"/>
  <c r="J201" i="8"/>
  <c r="J202" i="8"/>
  <c r="P202" i="8"/>
  <c r="O202" i="8"/>
  <c r="N202" i="8"/>
  <c r="M199" i="8"/>
  <c r="M202" i="8"/>
  <c r="L202" i="8"/>
  <c r="A202" i="8"/>
  <c r="V201" i="8"/>
  <c r="S201" i="8"/>
  <c r="R201" i="8"/>
  <c r="Q201" i="8"/>
  <c r="P201" i="8"/>
  <c r="O201" i="8"/>
  <c r="N201" i="8"/>
  <c r="M201" i="8"/>
  <c r="L201" i="8"/>
  <c r="A201" i="8"/>
  <c r="V200" i="8"/>
  <c r="S200" i="8"/>
  <c r="R200" i="8"/>
  <c r="Q200" i="8"/>
  <c r="P200" i="8"/>
  <c r="O200" i="8"/>
  <c r="N200" i="8"/>
  <c r="M200" i="8"/>
  <c r="L200" i="8"/>
  <c r="A200" i="8"/>
  <c r="S199" i="8"/>
  <c r="R199" i="8"/>
  <c r="Q199" i="8"/>
  <c r="P199" i="8"/>
  <c r="O199" i="8"/>
  <c r="A199" i="8"/>
  <c r="V171" i="8"/>
  <c r="V173" i="8"/>
  <c r="V175" i="8"/>
  <c r="V177" i="8"/>
  <c r="V179" i="8"/>
  <c r="V181" i="8"/>
  <c r="V183" i="8"/>
  <c r="V185" i="8"/>
  <c r="V187" i="8"/>
  <c r="V189" i="8"/>
  <c r="V191" i="8"/>
  <c r="V193" i="8"/>
  <c r="V195" i="8"/>
  <c r="V197" i="8"/>
  <c r="V198" i="8"/>
  <c r="K9" i="7"/>
  <c r="S198" i="8"/>
  <c r="R198" i="8"/>
  <c r="Q198" i="8"/>
  <c r="J195" i="8"/>
  <c r="J196" i="8"/>
  <c r="J197" i="8"/>
  <c r="J198" i="8"/>
  <c r="P198" i="8"/>
  <c r="O198" i="8"/>
  <c r="N198" i="8"/>
  <c r="M195" i="8"/>
  <c r="M198" i="8"/>
  <c r="L198" i="8"/>
  <c r="A198" i="8"/>
  <c r="S197" i="8"/>
  <c r="R197" i="8"/>
  <c r="Q197" i="8"/>
  <c r="P197" i="8"/>
  <c r="O197" i="8"/>
  <c r="N197" i="8"/>
  <c r="M197" i="8"/>
  <c r="L197" i="8"/>
  <c r="A197" i="8"/>
  <c r="V196" i="8"/>
  <c r="S196" i="8"/>
  <c r="R196" i="8"/>
  <c r="Q196" i="8"/>
  <c r="P196" i="8"/>
  <c r="O196" i="8"/>
  <c r="N196" i="8"/>
  <c r="M196" i="8"/>
  <c r="L196" i="8"/>
  <c r="A196" i="8"/>
  <c r="S195" i="8"/>
  <c r="R195" i="8"/>
  <c r="Q195" i="8"/>
  <c r="P195" i="8"/>
  <c r="O195" i="8"/>
  <c r="A195" i="8"/>
  <c r="V194" i="8"/>
  <c r="S194" i="8"/>
  <c r="R194" i="8"/>
  <c r="Q194" i="8"/>
  <c r="J191" i="8"/>
  <c r="J192" i="8"/>
  <c r="J193" i="8"/>
  <c r="J194" i="8"/>
  <c r="P194" i="8"/>
  <c r="O194" i="8"/>
  <c r="N194" i="8"/>
  <c r="M191" i="8"/>
  <c r="M194" i="8"/>
  <c r="L194" i="8"/>
  <c r="A194" i="8"/>
  <c r="S193" i="8"/>
  <c r="R193" i="8"/>
  <c r="Q193" i="8"/>
  <c r="P193" i="8"/>
  <c r="O193" i="8"/>
  <c r="N193" i="8"/>
  <c r="M193" i="8"/>
  <c r="L193" i="8"/>
  <c r="A193" i="8"/>
  <c r="V192" i="8"/>
  <c r="S192" i="8"/>
  <c r="R192" i="8"/>
  <c r="Q192" i="8"/>
  <c r="P192" i="8"/>
  <c r="O192" i="8"/>
  <c r="N192" i="8"/>
  <c r="M192" i="8"/>
  <c r="L192" i="8"/>
  <c r="A192" i="8"/>
  <c r="S191" i="8"/>
  <c r="R191" i="8"/>
  <c r="Q191" i="8"/>
  <c r="P191" i="8"/>
  <c r="O191" i="8"/>
  <c r="A191" i="8"/>
  <c r="V190" i="8"/>
  <c r="S190" i="8"/>
  <c r="R190" i="8"/>
  <c r="Q190" i="8"/>
  <c r="J187" i="8"/>
  <c r="J188" i="8"/>
  <c r="J189" i="8"/>
  <c r="J190" i="8"/>
  <c r="P190" i="8"/>
  <c r="O190" i="8"/>
  <c r="N190" i="8"/>
  <c r="M187" i="8"/>
  <c r="M190" i="8"/>
  <c r="L190" i="8"/>
  <c r="A190" i="8"/>
  <c r="S189" i="8"/>
  <c r="R189" i="8"/>
  <c r="Q189" i="8"/>
  <c r="P189" i="8"/>
  <c r="O189" i="8"/>
  <c r="N189" i="8"/>
  <c r="M189" i="8"/>
  <c r="L189" i="8"/>
  <c r="A189" i="8"/>
  <c r="V188" i="8"/>
  <c r="S188" i="8"/>
  <c r="R188" i="8"/>
  <c r="Q188" i="8"/>
  <c r="P188" i="8"/>
  <c r="O188" i="8"/>
  <c r="N188" i="8"/>
  <c r="M188" i="8"/>
  <c r="L188" i="8"/>
  <c r="A188" i="8"/>
  <c r="S187" i="8"/>
  <c r="R187" i="8"/>
  <c r="Q187" i="8"/>
  <c r="P187" i="8"/>
  <c r="O187" i="8"/>
  <c r="A187" i="8"/>
  <c r="V186" i="8"/>
  <c r="S186" i="8"/>
  <c r="R186" i="8"/>
  <c r="Q186" i="8"/>
  <c r="J183" i="8"/>
  <c r="J184" i="8"/>
  <c r="J185" i="8"/>
  <c r="J186" i="8"/>
  <c r="P186" i="8"/>
  <c r="O186" i="8"/>
  <c r="N186" i="8"/>
  <c r="M183" i="8"/>
  <c r="M186" i="8"/>
  <c r="L186" i="8"/>
  <c r="A186" i="8"/>
  <c r="S185" i="8"/>
  <c r="R185" i="8"/>
  <c r="Q185" i="8"/>
  <c r="P185" i="8"/>
  <c r="O185" i="8"/>
  <c r="N185" i="8"/>
  <c r="M185" i="8"/>
  <c r="L185" i="8"/>
  <c r="A185" i="8"/>
  <c r="V184" i="8"/>
  <c r="S184" i="8"/>
  <c r="R184" i="8"/>
  <c r="Q184" i="8"/>
  <c r="P184" i="8"/>
  <c r="O184" i="8"/>
  <c r="N184" i="8"/>
  <c r="M184" i="8"/>
  <c r="L184" i="8"/>
  <c r="A184" i="8"/>
  <c r="S183" i="8"/>
  <c r="R183" i="8"/>
  <c r="Q183" i="8"/>
  <c r="P183" i="8"/>
  <c r="O183" i="8"/>
  <c r="A183" i="8"/>
  <c r="V182" i="8"/>
  <c r="S182" i="8"/>
  <c r="R182" i="8"/>
  <c r="Q182" i="8"/>
  <c r="J179" i="8"/>
  <c r="J180" i="8"/>
  <c r="J181" i="8"/>
  <c r="J182" i="8"/>
  <c r="P182" i="8"/>
  <c r="O182" i="8"/>
  <c r="N182" i="8"/>
  <c r="M179" i="8"/>
  <c r="M182" i="8"/>
  <c r="L182" i="8"/>
  <c r="A182" i="8"/>
  <c r="S181" i="8"/>
  <c r="R181" i="8"/>
  <c r="Q181" i="8"/>
  <c r="P181" i="8"/>
  <c r="O181" i="8"/>
  <c r="N181" i="8"/>
  <c r="M181" i="8"/>
  <c r="L181" i="8"/>
  <c r="A181" i="8"/>
  <c r="V180" i="8"/>
  <c r="S180" i="8"/>
  <c r="R180" i="8"/>
  <c r="Q180" i="8"/>
  <c r="P180" i="8"/>
  <c r="O180" i="8"/>
  <c r="N180" i="8"/>
  <c r="M180" i="8"/>
  <c r="L180" i="8"/>
  <c r="A180" i="8"/>
  <c r="S179" i="8"/>
  <c r="R179" i="8"/>
  <c r="Q179" i="8"/>
  <c r="P179" i="8"/>
  <c r="O179" i="8"/>
  <c r="A179" i="8"/>
  <c r="V178" i="8"/>
  <c r="S178" i="8"/>
  <c r="R178" i="8"/>
  <c r="Q178" i="8"/>
  <c r="J175" i="8"/>
  <c r="J176" i="8"/>
  <c r="J177" i="8"/>
  <c r="J178" i="8"/>
  <c r="P178" i="8"/>
  <c r="O178" i="8"/>
  <c r="N178" i="8"/>
  <c r="M175" i="8"/>
  <c r="M178" i="8"/>
  <c r="L178" i="8"/>
  <c r="A178" i="8"/>
  <c r="S177" i="8"/>
  <c r="R177" i="8"/>
  <c r="Q177" i="8"/>
  <c r="P177" i="8"/>
  <c r="O177" i="8"/>
  <c r="N177" i="8"/>
  <c r="M177" i="8"/>
  <c r="L177" i="8"/>
  <c r="A177" i="8"/>
  <c r="V176" i="8"/>
  <c r="S176" i="8"/>
  <c r="R176" i="8"/>
  <c r="Q176" i="8"/>
  <c r="P176" i="8"/>
  <c r="O176" i="8"/>
  <c r="N176" i="8"/>
  <c r="M176" i="8"/>
  <c r="L176" i="8"/>
  <c r="A176" i="8"/>
  <c r="S175" i="8"/>
  <c r="R175" i="8"/>
  <c r="Q175" i="8"/>
  <c r="P175" i="8"/>
  <c r="O175" i="8"/>
  <c r="A175" i="8"/>
  <c r="V174" i="8"/>
  <c r="S174" i="8"/>
  <c r="R174" i="8"/>
  <c r="Q174" i="8"/>
  <c r="J171" i="8"/>
  <c r="J172" i="8"/>
  <c r="J173" i="8"/>
  <c r="J174" i="8"/>
  <c r="P174" i="8"/>
  <c r="O174" i="8"/>
  <c r="N174" i="8"/>
  <c r="M171" i="8"/>
  <c r="M174" i="8"/>
  <c r="L174" i="8"/>
  <c r="A174" i="8"/>
  <c r="S173" i="8"/>
  <c r="R173" i="8"/>
  <c r="Q173" i="8"/>
  <c r="P173" i="8"/>
  <c r="O173" i="8"/>
  <c r="N173" i="8"/>
  <c r="M173" i="8"/>
  <c r="L173" i="8"/>
  <c r="A173" i="8"/>
  <c r="V172" i="8"/>
  <c r="S172" i="8"/>
  <c r="R172" i="8"/>
  <c r="Q172" i="8"/>
  <c r="P172" i="8"/>
  <c r="O172" i="8"/>
  <c r="N172" i="8"/>
  <c r="M172" i="8"/>
  <c r="L172" i="8"/>
  <c r="A172" i="8"/>
  <c r="S171" i="8"/>
  <c r="R171" i="8"/>
  <c r="Q171" i="8"/>
  <c r="P171" i="8"/>
  <c r="O171" i="8"/>
  <c r="A171" i="8"/>
  <c r="V143" i="8"/>
  <c r="V145" i="8"/>
  <c r="V147" i="8"/>
  <c r="V149" i="8"/>
  <c r="V151" i="8"/>
  <c r="V153" i="8"/>
  <c r="V155" i="8"/>
  <c r="V157" i="8"/>
  <c r="V159" i="8"/>
  <c r="V161" i="8"/>
  <c r="V163" i="8"/>
  <c r="V165" i="8"/>
  <c r="V167" i="8"/>
  <c r="V169" i="8"/>
  <c r="V170" i="8"/>
  <c r="K5" i="7"/>
  <c r="S170" i="8"/>
  <c r="R170" i="8"/>
  <c r="Q170" i="8"/>
  <c r="J167" i="8"/>
  <c r="J168" i="8"/>
  <c r="J169" i="8"/>
  <c r="J170" i="8"/>
  <c r="P170" i="8"/>
  <c r="O170" i="8"/>
  <c r="N170" i="8"/>
  <c r="M167" i="8"/>
  <c r="M170" i="8"/>
  <c r="L170" i="8"/>
  <c r="A170" i="8"/>
  <c r="S169" i="8"/>
  <c r="R169" i="8"/>
  <c r="Q169" i="8"/>
  <c r="P169" i="8"/>
  <c r="O169" i="8"/>
  <c r="N169" i="8"/>
  <c r="M169" i="8"/>
  <c r="L169" i="8"/>
  <c r="A169" i="8"/>
  <c r="V168" i="8"/>
  <c r="S168" i="8"/>
  <c r="R168" i="8"/>
  <c r="Q168" i="8"/>
  <c r="P168" i="8"/>
  <c r="O168" i="8"/>
  <c r="N168" i="8"/>
  <c r="M168" i="8"/>
  <c r="L168" i="8"/>
  <c r="A168" i="8"/>
  <c r="S167" i="8"/>
  <c r="R167" i="8"/>
  <c r="Q167" i="8"/>
  <c r="P167" i="8"/>
  <c r="O167" i="8"/>
  <c r="A167" i="8"/>
  <c r="V166" i="8"/>
  <c r="S166" i="8"/>
  <c r="R166" i="8"/>
  <c r="Q166" i="8"/>
  <c r="J163" i="8"/>
  <c r="J164" i="8"/>
  <c r="J165" i="8"/>
  <c r="J166" i="8"/>
  <c r="P166" i="8"/>
  <c r="O166" i="8"/>
  <c r="N166" i="8"/>
  <c r="M163" i="8"/>
  <c r="M166" i="8"/>
  <c r="L166" i="8"/>
  <c r="A166" i="8"/>
  <c r="S165" i="8"/>
  <c r="R165" i="8"/>
  <c r="Q165" i="8"/>
  <c r="P165" i="8"/>
  <c r="O165" i="8"/>
  <c r="N165" i="8"/>
  <c r="M165" i="8"/>
  <c r="L165" i="8"/>
  <c r="A165" i="8"/>
  <c r="V164" i="8"/>
  <c r="S164" i="8"/>
  <c r="R164" i="8"/>
  <c r="Q164" i="8"/>
  <c r="P164" i="8"/>
  <c r="O164" i="8"/>
  <c r="N164" i="8"/>
  <c r="M164" i="8"/>
  <c r="L164" i="8"/>
  <c r="A164" i="8"/>
  <c r="S163" i="8"/>
  <c r="R163" i="8"/>
  <c r="Q163" i="8"/>
  <c r="P163" i="8"/>
  <c r="O163" i="8"/>
  <c r="A163" i="8"/>
  <c r="V162" i="8"/>
  <c r="S162" i="8"/>
  <c r="R162" i="8"/>
  <c r="Q162" i="8"/>
  <c r="J159" i="8"/>
  <c r="J160" i="8"/>
  <c r="J161" i="8"/>
  <c r="J162" i="8"/>
  <c r="P162" i="8"/>
  <c r="O162" i="8"/>
  <c r="N162" i="8"/>
  <c r="M159" i="8"/>
  <c r="M162" i="8"/>
  <c r="L162" i="8"/>
  <c r="A162" i="8"/>
  <c r="S161" i="8"/>
  <c r="R161" i="8"/>
  <c r="Q161" i="8"/>
  <c r="P161" i="8"/>
  <c r="O161" i="8"/>
  <c r="N161" i="8"/>
  <c r="M161" i="8"/>
  <c r="L161" i="8"/>
  <c r="A161" i="8"/>
  <c r="V160" i="8"/>
  <c r="S160" i="8"/>
  <c r="R160" i="8"/>
  <c r="Q160" i="8"/>
  <c r="P160" i="8"/>
  <c r="O160" i="8"/>
  <c r="N160" i="8"/>
  <c r="M160" i="8"/>
  <c r="L160" i="8"/>
  <c r="A160" i="8"/>
  <c r="S159" i="8"/>
  <c r="R159" i="8"/>
  <c r="Q159" i="8"/>
  <c r="P159" i="8"/>
  <c r="O159" i="8"/>
  <c r="A159" i="8"/>
  <c r="V158" i="8"/>
  <c r="S158" i="8"/>
  <c r="R158" i="8"/>
  <c r="Q158" i="8"/>
  <c r="J155" i="8"/>
  <c r="J156" i="8"/>
  <c r="J157" i="8"/>
  <c r="J158" i="8"/>
  <c r="P158" i="8"/>
  <c r="O158" i="8"/>
  <c r="N158" i="8"/>
  <c r="M155" i="8"/>
  <c r="M158" i="8"/>
  <c r="L158" i="8"/>
  <c r="A158" i="8"/>
  <c r="S157" i="8"/>
  <c r="R157" i="8"/>
  <c r="Q157" i="8"/>
  <c r="P157" i="8"/>
  <c r="O157" i="8"/>
  <c r="N157" i="8"/>
  <c r="M157" i="8"/>
  <c r="L157" i="8"/>
  <c r="A157" i="8"/>
  <c r="V156" i="8"/>
  <c r="S156" i="8"/>
  <c r="R156" i="8"/>
  <c r="Q156" i="8"/>
  <c r="P156" i="8"/>
  <c r="O156" i="8"/>
  <c r="N156" i="8"/>
  <c r="M156" i="8"/>
  <c r="L156" i="8"/>
  <c r="A156" i="8"/>
  <c r="S155" i="8"/>
  <c r="R155" i="8"/>
  <c r="Q155" i="8"/>
  <c r="P155" i="8"/>
  <c r="O155" i="8"/>
  <c r="A155" i="8"/>
  <c r="V154" i="8"/>
  <c r="S154" i="8"/>
  <c r="R154" i="8"/>
  <c r="Q154" i="8"/>
  <c r="J151" i="8"/>
  <c r="J152" i="8"/>
  <c r="J153" i="8"/>
  <c r="J154" i="8"/>
  <c r="P154" i="8"/>
  <c r="O154" i="8"/>
  <c r="N154" i="8"/>
  <c r="M151" i="8"/>
  <c r="M154" i="8"/>
  <c r="L154" i="8"/>
  <c r="A154" i="8"/>
  <c r="S153" i="8"/>
  <c r="R153" i="8"/>
  <c r="Q153" i="8"/>
  <c r="P153" i="8"/>
  <c r="O153" i="8"/>
  <c r="N153" i="8"/>
  <c r="M153" i="8"/>
  <c r="L153" i="8"/>
  <c r="A153" i="8"/>
  <c r="V152" i="8"/>
  <c r="S152" i="8"/>
  <c r="R152" i="8"/>
  <c r="Q152" i="8"/>
  <c r="P152" i="8"/>
  <c r="O152" i="8"/>
  <c r="N152" i="8"/>
  <c r="M152" i="8"/>
  <c r="L152" i="8"/>
  <c r="A152" i="8"/>
  <c r="S151" i="8"/>
  <c r="R151" i="8"/>
  <c r="Q151" i="8"/>
  <c r="P151" i="8"/>
  <c r="O151" i="8"/>
  <c r="A151" i="8"/>
  <c r="V150" i="8"/>
  <c r="S150" i="8"/>
  <c r="R150" i="8"/>
  <c r="Q150" i="8"/>
  <c r="J147" i="8"/>
  <c r="J148" i="8"/>
  <c r="J149" i="8"/>
  <c r="J150" i="8"/>
  <c r="P150" i="8"/>
  <c r="O150" i="8"/>
  <c r="N150" i="8"/>
  <c r="M147" i="8"/>
  <c r="M150" i="8"/>
  <c r="L150" i="8"/>
  <c r="A150" i="8"/>
  <c r="S149" i="8"/>
  <c r="R149" i="8"/>
  <c r="Q149" i="8"/>
  <c r="P149" i="8"/>
  <c r="O149" i="8"/>
  <c r="N149" i="8"/>
  <c r="M149" i="8"/>
  <c r="L149" i="8"/>
  <c r="A149" i="8"/>
  <c r="V148" i="8"/>
  <c r="S148" i="8"/>
  <c r="R148" i="8"/>
  <c r="Q148" i="8"/>
  <c r="P148" i="8"/>
  <c r="O148" i="8"/>
  <c r="N148" i="8"/>
  <c r="M148" i="8"/>
  <c r="L148" i="8"/>
  <c r="A148" i="8"/>
  <c r="S147" i="8"/>
  <c r="R147" i="8"/>
  <c r="Q147" i="8"/>
  <c r="P147" i="8"/>
  <c r="O147" i="8"/>
  <c r="A147" i="8"/>
  <c r="V146" i="8"/>
  <c r="S146" i="8"/>
  <c r="R146" i="8"/>
  <c r="Q146" i="8"/>
  <c r="J143" i="8"/>
  <c r="J144" i="8"/>
  <c r="J145" i="8"/>
  <c r="J146" i="8"/>
  <c r="P146" i="8"/>
  <c r="O146" i="8"/>
  <c r="N146" i="8"/>
  <c r="M143" i="8"/>
  <c r="M146" i="8"/>
  <c r="L146" i="8"/>
  <c r="A146" i="8"/>
  <c r="S145" i="8"/>
  <c r="R145" i="8"/>
  <c r="Q145" i="8"/>
  <c r="P145" i="8"/>
  <c r="O145" i="8"/>
  <c r="N145" i="8"/>
  <c r="M145" i="8"/>
  <c r="L145" i="8"/>
  <c r="A145" i="8"/>
  <c r="V144" i="8"/>
  <c r="S144" i="8"/>
  <c r="R144" i="8"/>
  <c r="Q144" i="8"/>
  <c r="P144" i="8"/>
  <c r="O144" i="8"/>
  <c r="N144" i="8"/>
  <c r="M144" i="8"/>
  <c r="L144" i="8"/>
  <c r="A144" i="8"/>
  <c r="S143" i="8"/>
  <c r="R143" i="8"/>
  <c r="Q143" i="8"/>
  <c r="P143" i="8"/>
  <c r="O143" i="8"/>
  <c r="A143" i="8"/>
  <c r="V115" i="8"/>
  <c r="V118" i="8"/>
  <c r="V121" i="8"/>
  <c r="V124" i="8"/>
  <c r="V127" i="8"/>
  <c r="V130" i="8"/>
  <c r="V133" i="8"/>
  <c r="V136" i="8"/>
  <c r="V139" i="8"/>
  <c r="V142" i="8"/>
  <c r="K4" i="7"/>
  <c r="S142" i="8"/>
  <c r="R142" i="8"/>
  <c r="Q142" i="8"/>
  <c r="J139" i="8"/>
  <c r="J140" i="8"/>
  <c r="J141" i="8"/>
  <c r="J142" i="8"/>
  <c r="P142" i="8"/>
  <c r="O142" i="8"/>
  <c r="N142" i="8"/>
  <c r="M139" i="8"/>
  <c r="M142" i="8"/>
  <c r="L142" i="8"/>
  <c r="A142" i="8"/>
  <c r="V141" i="8"/>
  <c r="S141" i="8"/>
  <c r="R141" i="8"/>
  <c r="Q141" i="8"/>
  <c r="P141" i="8"/>
  <c r="O141" i="8"/>
  <c r="N141" i="8"/>
  <c r="M141" i="8"/>
  <c r="L141" i="8"/>
  <c r="A141" i="8"/>
  <c r="V140" i="8"/>
  <c r="S140" i="8"/>
  <c r="R140" i="8"/>
  <c r="Q140" i="8"/>
  <c r="P140" i="8"/>
  <c r="O140" i="8"/>
  <c r="N140" i="8"/>
  <c r="M140" i="8"/>
  <c r="L140" i="8"/>
  <c r="A140" i="8"/>
  <c r="S139" i="8"/>
  <c r="R139" i="8"/>
  <c r="Q139" i="8"/>
  <c r="P139" i="8"/>
  <c r="O139" i="8"/>
  <c r="A139" i="8"/>
  <c r="V138" i="8"/>
  <c r="S138" i="8"/>
  <c r="R138" i="8"/>
  <c r="Q138" i="8"/>
  <c r="J135" i="8"/>
  <c r="J136" i="8"/>
  <c r="J137" i="8"/>
  <c r="J138" i="8"/>
  <c r="P138" i="8"/>
  <c r="O138" i="8"/>
  <c r="N138" i="8"/>
  <c r="M135" i="8"/>
  <c r="M138" i="8"/>
  <c r="L138" i="8"/>
  <c r="A138" i="8"/>
  <c r="V137" i="8"/>
  <c r="S137" i="8"/>
  <c r="R137" i="8"/>
  <c r="Q137" i="8"/>
  <c r="P137" i="8"/>
  <c r="O137" i="8"/>
  <c r="N137" i="8"/>
  <c r="M137" i="8"/>
  <c r="L137" i="8"/>
  <c r="A137" i="8"/>
  <c r="S136" i="8"/>
  <c r="R136" i="8"/>
  <c r="Q136" i="8"/>
  <c r="P136" i="8"/>
  <c r="O136" i="8"/>
  <c r="N136" i="8"/>
  <c r="M136" i="8"/>
  <c r="L136" i="8"/>
  <c r="A136" i="8"/>
  <c r="V135" i="8"/>
  <c r="S135" i="8"/>
  <c r="R135" i="8"/>
  <c r="Q135" i="8"/>
  <c r="P135" i="8"/>
  <c r="O135" i="8"/>
  <c r="A135" i="8"/>
  <c r="V134" i="8"/>
  <c r="S134" i="8"/>
  <c r="R134" i="8"/>
  <c r="Q134" i="8"/>
  <c r="J131" i="8"/>
  <c r="J132" i="8"/>
  <c r="J133" i="8"/>
  <c r="J134" i="8"/>
  <c r="P134" i="8"/>
  <c r="O134" i="8"/>
  <c r="N134" i="8"/>
  <c r="M131" i="8"/>
  <c r="M134" i="8"/>
  <c r="L134" i="8"/>
  <c r="A134" i="8"/>
  <c r="S133" i="8"/>
  <c r="R133" i="8"/>
  <c r="Q133" i="8"/>
  <c r="P133" i="8"/>
  <c r="O133" i="8"/>
  <c r="N133" i="8"/>
  <c r="M133" i="8"/>
  <c r="L133" i="8"/>
  <c r="A133" i="8"/>
  <c r="V132" i="8"/>
  <c r="S132" i="8"/>
  <c r="R132" i="8"/>
  <c r="Q132" i="8"/>
  <c r="P132" i="8"/>
  <c r="O132" i="8"/>
  <c r="N132" i="8"/>
  <c r="M132" i="8"/>
  <c r="L132" i="8"/>
  <c r="A132" i="8"/>
  <c r="V131" i="8"/>
  <c r="S131" i="8"/>
  <c r="R131" i="8"/>
  <c r="Q131" i="8"/>
  <c r="P131" i="8"/>
  <c r="O131" i="8"/>
  <c r="A131" i="8"/>
  <c r="S130" i="8"/>
  <c r="R130" i="8"/>
  <c r="Q130" i="8"/>
  <c r="J127" i="8"/>
  <c r="J128" i="8"/>
  <c r="J129" i="8"/>
  <c r="J130" i="8"/>
  <c r="P130" i="8"/>
  <c r="O130" i="8"/>
  <c r="N130" i="8"/>
  <c r="M127" i="8"/>
  <c r="M130" i="8"/>
  <c r="L130" i="8"/>
  <c r="A130" i="8"/>
  <c r="V129" i="8"/>
  <c r="S129" i="8"/>
  <c r="R129" i="8"/>
  <c r="Q129" i="8"/>
  <c r="P129" i="8"/>
  <c r="O129" i="8"/>
  <c r="N129" i="8"/>
  <c r="M129" i="8"/>
  <c r="L129" i="8"/>
  <c r="A129" i="8"/>
  <c r="V128" i="8"/>
  <c r="S128" i="8"/>
  <c r="R128" i="8"/>
  <c r="Q128" i="8"/>
  <c r="P128" i="8"/>
  <c r="O128" i="8"/>
  <c r="N128" i="8"/>
  <c r="M128" i="8"/>
  <c r="L128" i="8"/>
  <c r="A128" i="8"/>
  <c r="S127" i="8"/>
  <c r="R127" i="8"/>
  <c r="Q127" i="8"/>
  <c r="P127" i="8"/>
  <c r="O127" i="8"/>
  <c r="A127" i="8"/>
  <c r="V126" i="8"/>
  <c r="S126" i="8"/>
  <c r="R126" i="8"/>
  <c r="Q126" i="8"/>
  <c r="J123" i="8"/>
  <c r="J124" i="8"/>
  <c r="J125" i="8"/>
  <c r="J126" i="8"/>
  <c r="P126" i="8"/>
  <c r="O126" i="8"/>
  <c r="N126" i="8"/>
  <c r="M123" i="8"/>
  <c r="M126" i="8"/>
  <c r="L126" i="8"/>
  <c r="A126" i="8"/>
  <c r="V125" i="8"/>
  <c r="S125" i="8"/>
  <c r="R125" i="8"/>
  <c r="Q125" i="8"/>
  <c r="P125" i="8"/>
  <c r="O125" i="8"/>
  <c r="N125" i="8"/>
  <c r="M125" i="8"/>
  <c r="L125" i="8"/>
  <c r="A125" i="8"/>
  <c r="S124" i="8"/>
  <c r="R124" i="8"/>
  <c r="Q124" i="8"/>
  <c r="P124" i="8"/>
  <c r="O124" i="8"/>
  <c r="N124" i="8"/>
  <c r="M124" i="8"/>
  <c r="L124" i="8"/>
  <c r="A124" i="8"/>
  <c r="V123" i="8"/>
  <c r="S123" i="8"/>
  <c r="R123" i="8"/>
  <c r="Q123" i="8"/>
  <c r="P123" i="8"/>
  <c r="O123" i="8"/>
  <c r="A123" i="8"/>
  <c r="V122" i="8"/>
  <c r="S122" i="8"/>
  <c r="R122" i="8"/>
  <c r="Q122" i="8"/>
  <c r="J119" i="8"/>
  <c r="J120" i="8"/>
  <c r="J121" i="8"/>
  <c r="J122" i="8"/>
  <c r="P122" i="8"/>
  <c r="O122" i="8"/>
  <c r="N122" i="8"/>
  <c r="M119" i="8"/>
  <c r="M122" i="8"/>
  <c r="L122" i="8"/>
  <c r="A122" i="8"/>
  <c r="S121" i="8"/>
  <c r="R121" i="8"/>
  <c r="Q121" i="8"/>
  <c r="P121" i="8"/>
  <c r="O121" i="8"/>
  <c r="N121" i="8"/>
  <c r="M121" i="8"/>
  <c r="L121" i="8"/>
  <c r="A121" i="8"/>
  <c r="V120" i="8"/>
  <c r="S120" i="8"/>
  <c r="R120" i="8"/>
  <c r="Q120" i="8"/>
  <c r="P120" i="8"/>
  <c r="O120" i="8"/>
  <c r="N120" i="8"/>
  <c r="M120" i="8"/>
  <c r="L120" i="8"/>
  <c r="A120" i="8"/>
  <c r="V119" i="8"/>
  <c r="S119" i="8"/>
  <c r="R119" i="8"/>
  <c r="Q119" i="8"/>
  <c r="P119" i="8"/>
  <c r="O119" i="8"/>
  <c r="A119" i="8"/>
  <c r="S118" i="8"/>
  <c r="R118" i="8"/>
  <c r="Q118" i="8"/>
  <c r="J115" i="8"/>
  <c r="J116" i="8"/>
  <c r="J117" i="8"/>
  <c r="J118" i="8"/>
  <c r="P118" i="8"/>
  <c r="O118" i="8"/>
  <c r="N118" i="8"/>
  <c r="M115" i="8"/>
  <c r="M118" i="8"/>
  <c r="L118" i="8"/>
  <c r="A118" i="8"/>
  <c r="V117" i="8"/>
  <c r="S117" i="8"/>
  <c r="R117" i="8"/>
  <c r="Q117" i="8"/>
  <c r="P117" i="8"/>
  <c r="O117" i="8"/>
  <c r="N117" i="8"/>
  <c r="M117" i="8"/>
  <c r="L117" i="8"/>
  <c r="A117" i="8"/>
  <c r="V116" i="8"/>
  <c r="S116" i="8"/>
  <c r="R116" i="8"/>
  <c r="Q116" i="8"/>
  <c r="P116" i="8"/>
  <c r="O116" i="8"/>
  <c r="N116" i="8"/>
  <c r="M116" i="8"/>
  <c r="L116" i="8"/>
  <c r="A116" i="8"/>
  <c r="S115" i="8"/>
  <c r="R115" i="8"/>
  <c r="Q115" i="8"/>
  <c r="P115" i="8"/>
  <c r="O115" i="8"/>
  <c r="A115" i="8"/>
  <c r="V87" i="8"/>
  <c r="V89" i="8"/>
  <c r="V91" i="8"/>
  <c r="V93" i="8"/>
  <c r="V95" i="8"/>
  <c r="V97" i="8"/>
  <c r="V99" i="8"/>
  <c r="V101" i="8"/>
  <c r="V103" i="8"/>
  <c r="V105" i="8"/>
  <c r="V107" i="8"/>
  <c r="V109" i="8"/>
  <c r="V111" i="8"/>
  <c r="V113" i="8"/>
  <c r="V114" i="8"/>
  <c r="K3" i="7"/>
  <c r="S114" i="8"/>
  <c r="R114" i="8"/>
  <c r="Q114" i="8"/>
  <c r="J111" i="8"/>
  <c r="J112" i="8"/>
  <c r="J113" i="8"/>
  <c r="J114" i="8"/>
  <c r="P114" i="8"/>
  <c r="O114" i="8"/>
  <c r="N114" i="8"/>
  <c r="M111" i="8"/>
  <c r="M114" i="8"/>
  <c r="L114" i="8"/>
  <c r="A114" i="8"/>
  <c r="S113" i="8"/>
  <c r="R113" i="8"/>
  <c r="Q113" i="8"/>
  <c r="P113" i="8"/>
  <c r="O113" i="8"/>
  <c r="N113" i="8"/>
  <c r="M113" i="8"/>
  <c r="L113" i="8"/>
  <c r="A113" i="8"/>
  <c r="V112" i="8"/>
  <c r="S112" i="8"/>
  <c r="R112" i="8"/>
  <c r="Q112" i="8"/>
  <c r="P112" i="8"/>
  <c r="O112" i="8"/>
  <c r="N112" i="8"/>
  <c r="M112" i="8"/>
  <c r="L112" i="8"/>
  <c r="A112" i="8"/>
  <c r="S111" i="8"/>
  <c r="R111" i="8"/>
  <c r="Q111" i="8"/>
  <c r="P111" i="8"/>
  <c r="O111" i="8"/>
  <c r="A111" i="8"/>
  <c r="V110" i="8"/>
  <c r="S110" i="8"/>
  <c r="R110" i="8"/>
  <c r="Q110" i="8"/>
  <c r="J107" i="8"/>
  <c r="J108" i="8"/>
  <c r="J109" i="8"/>
  <c r="J110" i="8"/>
  <c r="P110" i="8"/>
  <c r="O110" i="8"/>
  <c r="N110" i="8"/>
  <c r="M107" i="8"/>
  <c r="M110" i="8"/>
  <c r="L110" i="8"/>
  <c r="A110" i="8"/>
  <c r="S109" i="8"/>
  <c r="R109" i="8"/>
  <c r="Q109" i="8"/>
  <c r="P109" i="8"/>
  <c r="O109" i="8"/>
  <c r="N109" i="8"/>
  <c r="M109" i="8"/>
  <c r="L109" i="8"/>
  <c r="A109" i="8"/>
  <c r="V108" i="8"/>
  <c r="S108" i="8"/>
  <c r="R108" i="8"/>
  <c r="Q108" i="8"/>
  <c r="P108" i="8"/>
  <c r="O108" i="8"/>
  <c r="N108" i="8"/>
  <c r="M108" i="8"/>
  <c r="L108" i="8"/>
  <c r="A108" i="8"/>
  <c r="S107" i="8"/>
  <c r="R107" i="8"/>
  <c r="Q107" i="8"/>
  <c r="P107" i="8"/>
  <c r="O107" i="8"/>
  <c r="A107" i="8"/>
  <c r="V106" i="8"/>
  <c r="S106" i="8"/>
  <c r="R106" i="8"/>
  <c r="Q106" i="8"/>
  <c r="J103" i="8"/>
  <c r="J104" i="8"/>
  <c r="J105" i="8"/>
  <c r="J106" i="8"/>
  <c r="P106" i="8"/>
  <c r="O106" i="8"/>
  <c r="N106" i="8"/>
  <c r="M103" i="8"/>
  <c r="M106" i="8"/>
  <c r="L106" i="8"/>
  <c r="A106" i="8"/>
  <c r="S105" i="8"/>
  <c r="R105" i="8"/>
  <c r="Q105" i="8"/>
  <c r="P105" i="8"/>
  <c r="O105" i="8"/>
  <c r="N105" i="8"/>
  <c r="M105" i="8"/>
  <c r="L105" i="8"/>
  <c r="A105" i="8"/>
  <c r="V104" i="8"/>
  <c r="S104" i="8"/>
  <c r="R104" i="8"/>
  <c r="Q104" i="8"/>
  <c r="P104" i="8"/>
  <c r="O104" i="8"/>
  <c r="N104" i="8"/>
  <c r="M104" i="8"/>
  <c r="L104" i="8"/>
  <c r="A104" i="8"/>
  <c r="S103" i="8"/>
  <c r="R103" i="8"/>
  <c r="Q103" i="8"/>
  <c r="P103" i="8"/>
  <c r="O103" i="8"/>
  <c r="A103" i="8"/>
  <c r="V102" i="8"/>
  <c r="S102" i="8"/>
  <c r="R102" i="8"/>
  <c r="Q102" i="8"/>
  <c r="J99" i="8"/>
  <c r="J100" i="8"/>
  <c r="J101" i="8"/>
  <c r="J102" i="8"/>
  <c r="P102" i="8"/>
  <c r="O102" i="8"/>
  <c r="N102" i="8"/>
  <c r="M99" i="8"/>
  <c r="M102" i="8"/>
  <c r="L102" i="8"/>
  <c r="A102" i="8"/>
  <c r="S101" i="8"/>
  <c r="R101" i="8"/>
  <c r="Q101" i="8"/>
  <c r="P101" i="8"/>
  <c r="O101" i="8"/>
  <c r="N101" i="8"/>
  <c r="M101" i="8"/>
  <c r="L101" i="8"/>
  <c r="A101" i="8"/>
  <c r="V100" i="8"/>
  <c r="S100" i="8"/>
  <c r="R100" i="8"/>
  <c r="Q100" i="8"/>
  <c r="P100" i="8"/>
  <c r="O100" i="8"/>
  <c r="N100" i="8"/>
  <c r="M100" i="8"/>
  <c r="L100" i="8"/>
  <c r="A100" i="8"/>
  <c r="S99" i="8"/>
  <c r="R99" i="8"/>
  <c r="Q99" i="8"/>
  <c r="P99" i="8"/>
  <c r="O99" i="8"/>
  <c r="A99" i="8"/>
  <c r="V98" i="8"/>
  <c r="S98" i="8"/>
  <c r="R98" i="8"/>
  <c r="Q98" i="8"/>
  <c r="J95" i="8"/>
  <c r="J96" i="8"/>
  <c r="J97" i="8"/>
  <c r="J98" i="8"/>
  <c r="P98" i="8"/>
  <c r="O98" i="8"/>
  <c r="N98" i="8"/>
  <c r="M95" i="8"/>
  <c r="M98" i="8"/>
  <c r="L98" i="8"/>
  <c r="A98" i="8"/>
  <c r="S97" i="8"/>
  <c r="R97" i="8"/>
  <c r="Q97" i="8"/>
  <c r="P97" i="8"/>
  <c r="O97" i="8"/>
  <c r="N97" i="8"/>
  <c r="M97" i="8"/>
  <c r="L97" i="8"/>
  <c r="A97" i="8"/>
  <c r="V96" i="8"/>
  <c r="S96" i="8"/>
  <c r="R96" i="8"/>
  <c r="Q96" i="8"/>
  <c r="P96" i="8"/>
  <c r="O96" i="8"/>
  <c r="N96" i="8"/>
  <c r="M96" i="8"/>
  <c r="L96" i="8"/>
  <c r="A96" i="8"/>
  <c r="S95" i="8"/>
  <c r="R95" i="8"/>
  <c r="Q95" i="8"/>
  <c r="P95" i="8"/>
  <c r="O95" i="8"/>
  <c r="A95" i="8"/>
  <c r="V94" i="8"/>
  <c r="S94" i="8"/>
  <c r="R94" i="8"/>
  <c r="Q94" i="8"/>
  <c r="J91" i="8"/>
  <c r="J92" i="8"/>
  <c r="J93" i="8"/>
  <c r="J94" i="8"/>
  <c r="P94" i="8"/>
  <c r="O94" i="8"/>
  <c r="N94" i="8"/>
  <c r="M91" i="8"/>
  <c r="M94" i="8"/>
  <c r="L94" i="8"/>
  <c r="A94" i="8"/>
  <c r="S93" i="8"/>
  <c r="R93" i="8"/>
  <c r="Q93" i="8"/>
  <c r="P93" i="8"/>
  <c r="O93" i="8"/>
  <c r="N93" i="8"/>
  <c r="M93" i="8"/>
  <c r="L93" i="8"/>
  <c r="A93" i="8"/>
  <c r="V92" i="8"/>
  <c r="S92" i="8"/>
  <c r="R92" i="8"/>
  <c r="Q92" i="8"/>
  <c r="P92" i="8"/>
  <c r="O92" i="8"/>
  <c r="N92" i="8"/>
  <c r="M92" i="8"/>
  <c r="L92" i="8"/>
  <c r="A92" i="8"/>
  <c r="S91" i="8"/>
  <c r="R91" i="8"/>
  <c r="Q91" i="8"/>
  <c r="P91" i="8"/>
  <c r="O91" i="8"/>
  <c r="A91" i="8"/>
  <c r="V90" i="8"/>
  <c r="S90" i="8"/>
  <c r="R90" i="8"/>
  <c r="Q90" i="8"/>
  <c r="J87" i="8"/>
  <c r="J88" i="8"/>
  <c r="J89" i="8"/>
  <c r="J90" i="8"/>
  <c r="P90" i="8"/>
  <c r="O90" i="8"/>
  <c r="N90" i="8"/>
  <c r="M87" i="8"/>
  <c r="M90" i="8"/>
  <c r="L90" i="8"/>
  <c r="A90" i="8"/>
  <c r="S89" i="8"/>
  <c r="R89" i="8"/>
  <c r="Q89" i="8"/>
  <c r="P89" i="8"/>
  <c r="O89" i="8"/>
  <c r="N89" i="8"/>
  <c r="M89" i="8"/>
  <c r="L89" i="8"/>
  <c r="A89" i="8"/>
  <c r="V88" i="8"/>
  <c r="S88" i="8"/>
  <c r="R88" i="8"/>
  <c r="Q88" i="8"/>
  <c r="P88" i="8"/>
  <c r="O88" i="8"/>
  <c r="N88" i="8"/>
  <c r="M88" i="8"/>
  <c r="L88" i="8"/>
  <c r="A88" i="8"/>
  <c r="S87" i="8"/>
  <c r="R87" i="8"/>
  <c r="Q87" i="8"/>
  <c r="P87" i="8"/>
  <c r="O87" i="8"/>
  <c r="A87" i="8"/>
  <c r="V59" i="8"/>
  <c r="V61" i="8"/>
  <c r="V63" i="8"/>
  <c r="V65" i="8"/>
  <c r="V67" i="8"/>
  <c r="V69" i="8"/>
  <c r="V71" i="8"/>
  <c r="V73" i="8"/>
  <c r="V75" i="8"/>
  <c r="V77" i="8"/>
  <c r="V79" i="8"/>
  <c r="V81" i="8"/>
  <c r="V83" i="8"/>
  <c r="V85" i="8"/>
  <c r="V86" i="8"/>
  <c r="K8" i="7"/>
  <c r="S86" i="8"/>
  <c r="R86" i="8"/>
  <c r="Q86" i="8"/>
  <c r="J83" i="8"/>
  <c r="J84" i="8"/>
  <c r="J85" i="8"/>
  <c r="J86" i="8"/>
  <c r="P86" i="8"/>
  <c r="O86" i="8"/>
  <c r="N86" i="8"/>
  <c r="M83" i="8"/>
  <c r="M86" i="8"/>
  <c r="L86" i="8"/>
  <c r="A86" i="8"/>
  <c r="S85" i="8"/>
  <c r="R85" i="8"/>
  <c r="Q85" i="8"/>
  <c r="P85" i="8"/>
  <c r="O85" i="8"/>
  <c r="N85" i="8"/>
  <c r="M85" i="8"/>
  <c r="L85" i="8"/>
  <c r="A85" i="8"/>
  <c r="V84" i="8"/>
  <c r="S84" i="8"/>
  <c r="R84" i="8"/>
  <c r="Q84" i="8"/>
  <c r="P84" i="8"/>
  <c r="O84" i="8"/>
  <c r="N84" i="8"/>
  <c r="M84" i="8"/>
  <c r="L84" i="8"/>
  <c r="A84" i="8"/>
  <c r="S83" i="8"/>
  <c r="R83" i="8"/>
  <c r="Q83" i="8"/>
  <c r="P83" i="8"/>
  <c r="O83" i="8"/>
  <c r="A83" i="8"/>
  <c r="V82" i="8"/>
  <c r="S82" i="8"/>
  <c r="R82" i="8"/>
  <c r="Q82" i="8"/>
  <c r="J79" i="8"/>
  <c r="J80" i="8"/>
  <c r="J81" i="8"/>
  <c r="J82" i="8"/>
  <c r="P82" i="8"/>
  <c r="O82" i="8"/>
  <c r="N82" i="8"/>
  <c r="M79" i="8"/>
  <c r="M82" i="8"/>
  <c r="L82" i="8"/>
  <c r="A82" i="8"/>
  <c r="S81" i="8"/>
  <c r="R81" i="8"/>
  <c r="Q81" i="8"/>
  <c r="P81" i="8"/>
  <c r="O81" i="8"/>
  <c r="N81" i="8"/>
  <c r="M81" i="8"/>
  <c r="L81" i="8"/>
  <c r="A81" i="8"/>
  <c r="V80" i="8"/>
  <c r="S80" i="8"/>
  <c r="R80" i="8"/>
  <c r="Q80" i="8"/>
  <c r="P80" i="8"/>
  <c r="O80" i="8"/>
  <c r="N80" i="8"/>
  <c r="M80" i="8"/>
  <c r="L80" i="8"/>
  <c r="A80" i="8"/>
  <c r="S79" i="8"/>
  <c r="R79" i="8"/>
  <c r="Q79" i="8"/>
  <c r="P79" i="8"/>
  <c r="O79" i="8"/>
  <c r="A79" i="8"/>
  <c r="V78" i="8"/>
  <c r="S78" i="8"/>
  <c r="R78" i="8"/>
  <c r="Q78" i="8"/>
  <c r="J75" i="8"/>
  <c r="J76" i="8"/>
  <c r="J77" i="8"/>
  <c r="J78" i="8"/>
  <c r="P78" i="8"/>
  <c r="O78" i="8"/>
  <c r="N78" i="8"/>
  <c r="M75" i="8"/>
  <c r="M78" i="8"/>
  <c r="L78" i="8"/>
  <c r="A78" i="8"/>
  <c r="S77" i="8"/>
  <c r="R77" i="8"/>
  <c r="Q77" i="8"/>
  <c r="P77" i="8"/>
  <c r="O77" i="8"/>
  <c r="N77" i="8"/>
  <c r="M77" i="8"/>
  <c r="L77" i="8"/>
  <c r="A77" i="8"/>
  <c r="V76" i="8"/>
  <c r="S76" i="8"/>
  <c r="R76" i="8"/>
  <c r="Q76" i="8"/>
  <c r="P76" i="8"/>
  <c r="O76" i="8"/>
  <c r="N76" i="8"/>
  <c r="M76" i="8"/>
  <c r="L76" i="8"/>
  <c r="A76" i="8"/>
  <c r="S75" i="8"/>
  <c r="R75" i="8"/>
  <c r="Q75" i="8"/>
  <c r="P75" i="8"/>
  <c r="O75" i="8"/>
  <c r="A75" i="8"/>
  <c r="V74" i="8"/>
  <c r="S74" i="8"/>
  <c r="R74" i="8"/>
  <c r="Q74" i="8"/>
  <c r="J71" i="8"/>
  <c r="J72" i="8"/>
  <c r="J73" i="8"/>
  <c r="J74" i="8"/>
  <c r="P74" i="8"/>
  <c r="O74" i="8"/>
  <c r="N74" i="8"/>
  <c r="M71" i="8"/>
  <c r="M74" i="8"/>
  <c r="L74" i="8"/>
  <c r="A74" i="8"/>
  <c r="S73" i="8"/>
  <c r="R73" i="8"/>
  <c r="Q73" i="8"/>
  <c r="P73" i="8"/>
  <c r="O73" i="8"/>
  <c r="N73" i="8"/>
  <c r="M73" i="8"/>
  <c r="L73" i="8"/>
  <c r="A73" i="8"/>
  <c r="V72" i="8"/>
  <c r="S72" i="8"/>
  <c r="R72" i="8"/>
  <c r="Q72" i="8"/>
  <c r="P72" i="8"/>
  <c r="O72" i="8"/>
  <c r="N72" i="8"/>
  <c r="M72" i="8"/>
  <c r="L72" i="8"/>
  <c r="A72" i="8"/>
  <c r="S71" i="8"/>
  <c r="R71" i="8"/>
  <c r="Q71" i="8"/>
  <c r="P71" i="8"/>
  <c r="O71" i="8"/>
  <c r="A71" i="8"/>
  <c r="V70" i="8"/>
  <c r="S70" i="8"/>
  <c r="R70" i="8"/>
  <c r="Q70" i="8"/>
  <c r="J67" i="8"/>
  <c r="J68" i="8"/>
  <c r="J69" i="8"/>
  <c r="J70" i="8"/>
  <c r="P70" i="8"/>
  <c r="O70" i="8"/>
  <c r="N70" i="8"/>
  <c r="M67" i="8"/>
  <c r="M70" i="8"/>
  <c r="L70" i="8"/>
  <c r="A70" i="8"/>
  <c r="S69" i="8"/>
  <c r="R69" i="8"/>
  <c r="Q69" i="8"/>
  <c r="P69" i="8"/>
  <c r="O69" i="8"/>
  <c r="N69" i="8"/>
  <c r="M69" i="8"/>
  <c r="L69" i="8"/>
  <c r="A69" i="8"/>
  <c r="V68" i="8"/>
  <c r="S68" i="8"/>
  <c r="R68" i="8"/>
  <c r="Q68" i="8"/>
  <c r="P68" i="8"/>
  <c r="O68" i="8"/>
  <c r="N68" i="8"/>
  <c r="M68" i="8"/>
  <c r="L68" i="8"/>
  <c r="A68" i="8"/>
  <c r="S67" i="8"/>
  <c r="R67" i="8"/>
  <c r="Q67" i="8"/>
  <c r="P67" i="8"/>
  <c r="O67" i="8"/>
  <c r="A67" i="8"/>
  <c r="V66" i="8"/>
  <c r="S66" i="8"/>
  <c r="R66" i="8"/>
  <c r="Q66" i="8"/>
  <c r="J63" i="8"/>
  <c r="J64" i="8"/>
  <c r="J65" i="8"/>
  <c r="J66" i="8"/>
  <c r="P66" i="8"/>
  <c r="O66" i="8"/>
  <c r="N66" i="8"/>
  <c r="M63" i="8"/>
  <c r="M66" i="8"/>
  <c r="L66" i="8"/>
  <c r="A66" i="8"/>
  <c r="S65" i="8"/>
  <c r="R65" i="8"/>
  <c r="Q65" i="8"/>
  <c r="P65" i="8"/>
  <c r="O65" i="8"/>
  <c r="N65" i="8"/>
  <c r="M65" i="8"/>
  <c r="L65" i="8"/>
  <c r="A65" i="8"/>
  <c r="V64" i="8"/>
  <c r="S64" i="8"/>
  <c r="R64" i="8"/>
  <c r="Q64" i="8"/>
  <c r="P64" i="8"/>
  <c r="O64" i="8"/>
  <c r="N64" i="8"/>
  <c r="M64" i="8"/>
  <c r="L64" i="8"/>
  <c r="A64" i="8"/>
  <c r="S63" i="8"/>
  <c r="R63" i="8"/>
  <c r="Q63" i="8"/>
  <c r="P63" i="8"/>
  <c r="O63" i="8"/>
  <c r="A63" i="8"/>
  <c r="V62" i="8"/>
  <c r="S62" i="8"/>
  <c r="R62" i="8"/>
  <c r="Q62" i="8"/>
  <c r="J61" i="8"/>
  <c r="J62" i="8"/>
  <c r="P62" i="8"/>
  <c r="O62" i="8"/>
  <c r="N62" i="8"/>
  <c r="M59" i="8"/>
  <c r="M62" i="8"/>
  <c r="L62" i="8"/>
  <c r="A62" i="8"/>
  <c r="S61" i="8"/>
  <c r="R61" i="8"/>
  <c r="Q61" i="8"/>
  <c r="P61" i="8"/>
  <c r="O61" i="8"/>
  <c r="N61" i="8"/>
  <c r="M61" i="8"/>
  <c r="L61" i="8"/>
  <c r="A61" i="8"/>
  <c r="V60" i="8"/>
  <c r="S60" i="8"/>
  <c r="R60" i="8"/>
  <c r="Q60" i="8"/>
  <c r="P60" i="8"/>
  <c r="O60" i="8"/>
  <c r="N60" i="8"/>
  <c r="M60" i="8"/>
  <c r="L60" i="8"/>
  <c r="A60" i="8"/>
  <c r="S59" i="8"/>
  <c r="R59" i="8"/>
  <c r="Q59" i="8"/>
  <c r="P59" i="8"/>
  <c r="O59" i="8"/>
  <c r="A59" i="8"/>
  <c r="V31" i="8"/>
  <c r="V34" i="8"/>
  <c r="V37" i="8"/>
  <c r="V40" i="8"/>
  <c r="V43" i="8"/>
  <c r="V46" i="8"/>
  <c r="V49" i="8"/>
  <c r="V52" i="8"/>
  <c r="V55" i="8"/>
  <c r="V58" i="8"/>
  <c r="K7" i="7"/>
  <c r="S58" i="8"/>
  <c r="R58" i="8"/>
  <c r="Q58" i="8"/>
  <c r="P58" i="8"/>
  <c r="O58" i="8"/>
  <c r="N58" i="8"/>
  <c r="M55" i="8"/>
  <c r="M58" i="8"/>
  <c r="L58" i="8"/>
  <c r="A58" i="8"/>
  <c r="V57" i="8"/>
  <c r="S57" i="8"/>
  <c r="R57" i="8"/>
  <c r="Q57" i="8"/>
  <c r="P57" i="8"/>
  <c r="O57" i="8"/>
  <c r="N57" i="8"/>
  <c r="M57" i="8"/>
  <c r="L57" i="8"/>
  <c r="A57" i="8"/>
  <c r="V56" i="8"/>
  <c r="S56" i="8"/>
  <c r="R56" i="8"/>
  <c r="Q56" i="8"/>
  <c r="P56" i="8"/>
  <c r="O56" i="8"/>
  <c r="N56" i="8"/>
  <c r="M56" i="8"/>
  <c r="L56" i="8"/>
  <c r="A56" i="8"/>
  <c r="S55" i="8"/>
  <c r="R55" i="8"/>
  <c r="Q55" i="8"/>
  <c r="P55" i="8"/>
  <c r="O55" i="8"/>
  <c r="A55" i="8"/>
  <c r="V54" i="8"/>
  <c r="S54" i="8"/>
  <c r="R54" i="8"/>
  <c r="Q54" i="8"/>
  <c r="P54" i="8"/>
  <c r="O54" i="8"/>
  <c r="N54" i="8"/>
  <c r="M51" i="8"/>
  <c r="M54" i="8"/>
  <c r="L54" i="8"/>
  <c r="A54" i="8"/>
  <c r="V53" i="8"/>
  <c r="S53" i="8"/>
  <c r="R53" i="8"/>
  <c r="Q53" i="8"/>
  <c r="P53" i="8"/>
  <c r="O53" i="8"/>
  <c r="N53" i="8"/>
  <c r="M53" i="8"/>
  <c r="L53" i="8"/>
  <c r="A53" i="8"/>
  <c r="S52" i="8"/>
  <c r="R52" i="8"/>
  <c r="Q52" i="8"/>
  <c r="P52" i="8"/>
  <c r="O52" i="8"/>
  <c r="N52" i="8"/>
  <c r="M52" i="8"/>
  <c r="L52" i="8"/>
  <c r="A52" i="8"/>
  <c r="V51" i="8"/>
  <c r="S51" i="8"/>
  <c r="R51" i="8"/>
  <c r="Q51" i="8"/>
  <c r="P51" i="8"/>
  <c r="O51" i="8"/>
  <c r="A51" i="8"/>
  <c r="V50" i="8"/>
  <c r="S50" i="8"/>
  <c r="R50" i="8"/>
  <c r="Q50" i="8"/>
  <c r="P50" i="8"/>
  <c r="O50" i="8"/>
  <c r="N50" i="8"/>
  <c r="M47" i="8"/>
  <c r="M50" i="8"/>
  <c r="L50" i="8"/>
  <c r="A50" i="8"/>
  <c r="S49" i="8"/>
  <c r="R49" i="8"/>
  <c r="Q49" i="8"/>
  <c r="P49" i="8"/>
  <c r="O49" i="8"/>
  <c r="N49" i="8"/>
  <c r="M49" i="8"/>
  <c r="L49" i="8"/>
  <c r="A49" i="8"/>
  <c r="V48" i="8"/>
  <c r="S48" i="8"/>
  <c r="R48" i="8"/>
  <c r="Q48" i="8"/>
  <c r="P48" i="8"/>
  <c r="O48" i="8"/>
  <c r="N48" i="8"/>
  <c r="M48" i="8"/>
  <c r="L48" i="8"/>
  <c r="A48" i="8"/>
  <c r="V47" i="8"/>
  <c r="S47" i="8"/>
  <c r="R47" i="8"/>
  <c r="Q47" i="8"/>
  <c r="P47" i="8"/>
  <c r="O47" i="8"/>
  <c r="A47" i="8"/>
  <c r="S46" i="8"/>
  <c r="R46" i="8"/>
  <c r="Q46" i="8"/>
  <c r="P46" i="8"/>
  <c r="O46" i="8"/>
  <c r="N46" i="8"/>
  <c r="M43" i="8"/>
  <c r="M46" i="8"/>
  <c r="L46" i="8"/>
  <c r="A46" i="8"/>
  <c r="V45" i="8"/>
  <c r="S45" i="8"/>
  <c r="R45" i="8"/>
  <c r="Q45" i="8"/>
  <c r="P45" i="8"/>
  <c r="O45" i="8"/>
  <c r="N45" i="8"/>
  <c r="M45" i="8"/>
  <c r="L45" i="8"/>
  <c r="A45" i="8"/>
  <c r="V44" i="8"/>
  <c r="S44" i="8"/>
  <c r="R44" i="8"/>
  <c r="Q44" i="8"/>
  <c r="P44" i="8"/>
  <c r="O44" i="8"/>
  <c r="N44" i="8"/>
  <c r="M44" i="8"/>
  <c r="L44" i="8"/>
  <c r="A44" i="8"/>
  <c r="S43" i="8"/>
  <c r="R43" i="8"/>
  <c r="Q43" i="8"/>
  <c r="P43" i="8"/>
  <c r="O43" i="8"/>
  <c r="A43" i="8"/>
  <c r="V42" i="8"/>
  <c r="S42" i="8"/>
  <c r="R42" i="8"/>
  <c r="Q42" i="8"/>
  <c r="P42" i="8"/>
  <c r="O42" i="8"/>
  <c r="N42" i="8"/>
  <c r="M39" i="8"/>
  <c r="M42" i="8"/>
  <c r="L42" i="8"/>
  <c r="A42" i="8"/>
  <c r="V41" i="8"/>
  <c r="S41" i="8"/>
  <c r="R41" i="8"/>
  <c r="Q41" i="8"/>
  <c r="P41" i="8"/>
  <c r="O41" i="8"/>
  <c r="N41" i="8"/>
  <c r="M41" i="8"/>
  <c r="L41" i="8"/>
  <c r="A41" i="8"/>
  <c r="S40" i="8"/>
  <c r="R40" i="8"/>
  <c r="Q40" i="8"/>
  <c r="P40" i="8"/>
  <c r="O40" i="8"/>
  <c r="N40" i="8"/>
  <c r="M40" i="8"/>
  <c r="L40" i="8"/>
  <c r="A40" i="8"/>
  <c r="V39" i="8"/>
  <c r="S39" i="8"/>
  <c r="R39" i="8"/>
  <c r="Q39" i="8"/>
  <c r="P39" i="8"/>
  <c r="O39" i="8"/>
  <c r="A39" i="8"/>
  <c r="V38" i="8"/>
  <c r="S38" i="8"/>
  <c r="R38" i="8"/>
  <c r="Q38" i="8"/>
  <c r="P38" i="8"/>
  <c r="O38" i="8"/>
  <c r="N38" i="8"/>
  <c r="M35" i="8"/>
  <c r="M38" i="8"/>
  <c r="L38" i="8"/>
  <c r="A38" i="8"/>
  <c r="S37" i="8"/>
  <c r="R37" i="8"/>
  <c r="Q37" i="8"/>
  <c r="P37" i="8"/>
  <c r="O37" i="8"/>
  <c r="N37" i="8"/>
  <c r="M37" i="8"/>
  <c r="L37" i="8"/>
  <c r="A37" i="8"/>
  <c r="V36" i="8"/>
  <c r="S36" i="8"/>
  <c r="R36" i="8"/>
  <c r="Q36" i="8"/>
  <c r="P36" i="8"/>
  <c r="O36" i="8"/>
  <c r="N36" i="8"/>
  <c r="M36" i="8"/>
  <c r="L36" i="8"/>
  <c r="A36" i="8"/>
  <c r="V35" i="8"/>
  <c r="S35" i="8"/>
  <c r="R35" i="8"/>
  <c r="Q35" i="8"/>
  <c r="P35" i="8"/>
  <c r="O35" i="8"/>
  <c r="A35" i="8"/>
  <c r="S34" i="8"/>
  <c r="R34" i="8"/>
  <c r="Q34" i="8"/>
  <c r="P34" i="8"/>
  <c r="O34" i="8"/>
  <c r="N34" i="8"/>
  <c r="M31" i="8"/>
  <c r="M34" i="8"/>
  <c r="L34" i="8"/>
  <c r="A34" i="8"/>
  <c r="V33" i="8"/>
  <c r="S33" i="8"/>
  <c r="R33" i="8"/>
  <c r="Q33" i="8"/>
  <c r="P33" i="8"/>
  <c r="O33" i="8"/>
  <c r="N33" i="8"/>
  <c r="M33" i="8"/>
  <c r="L33" i="8"/>
  <c r="A33" i="8"/>
  <c r="V32" i="8"/>
  <c r="S32" i="8"/>
  <c r="R32" i="8"/>
  <c r="Q32" i="8"/>
  <c r="P32" i="8"/>
  <c r="O32" i="8"/>
  <c r="N32" i="8"/>
  <c r="M32" i="8"/>
  <c r="L32" i="8"/>
  <c r="A32" i="8"/>
  <c r="S31" i="8"/>
  <c r="R31" i="8"/>
  <c r="Q31" i="8"/>
  <c r="P31" i="8"/>
  <c r="O31" i="8"/>
  <c r="A31" i="8"/>
  <c r="V3" i="8"/>
  <c r="V5" i="8"/>
  <c r="V7" i="8"/>
  <c r="V9" i="8"/>
  <c r="V11" i="8"/>
  <c r="V13" i="8"/>
  <c r="V15" i="8"/>
  <c r="V17" i="8"/>
  <c r="V19" i="8"/>
  <c r="V21" i="8"/>
  <c r="V23" i="8"/>
  <c r="V25" i="8"/>
  <c r="V27" i="8"/>
  <c r="V29" i="8"/>
  <c r="V30" i="8"/>
  <c r="K6" i="7"/>
  <c r="S30" i="8"/>
  <c r="R30" i="8"/>
  <c r="Q30" i="8"/>
  <c r="P30" i="8"/>
  <c r="O30" i="8"/>
  <c r="N30" i="8"/>
  <c r="M27" i="8"/>
  <c r="M30" i="8"/>
  <c r="L30" i="8"/>
  <c r="A30" i="8"/>
  <c r="S29" i="8"/>
  <c r="R29" i="8"/>
  <c r="Q29" i="8"/>
  <c r="P29" i="8"/>
  <c r="O29" i="8"/>
  <c r="N29" i="8"/>
  <c r="M29" i="8"/>
  <c r="L29" i="8"/>
  <c r="A29" i="8"/>
  <c r="V28" i="8"/>
  <c r="S28" i="8"/>
  <c r="R28" i="8"/>
  <c r="Q28" i="8"/>
  <c r="P28" i="8"/>
  <c r="O28" i="8"/>
  <c r="N28" i="8"/>
  <c r="M28" i="8"/>
  <c r="L28" i="8"/>
  <c r="A28" i="8"/>
  <c r="S27" i="8"/>
  <c r="R27" i="8"/>
  <c r="Q27" i="8"/>
  <c r="P27" i="8"/>
  <c r="O27" i="8"/>
  <c r="A27" i="8"/>
  <c r="V26" i="8"/>
  <c r="S26" i="8"/>
  <c r="R26" i="8"/>
  <c r="Q26" i="8"/>
  <c r="P26" i="8"/>
  <c r="O26" i="8"/>
  <c r="N26" i="8"/>
  <c r="M23" i="8"/>
  <c r="M26" i="8"/>
  <c r="L26" i="8"/>
  <c r="A26" i="8"/>
  <c r="S25" i="8"/>
  <c r="R25" i="8"/>
  <c r="Q25" i="8"/>
  <c r="P25" i="8"/>
  <c r="O25" i="8"/>
  <c r="N25" i="8"/>
  <c r="M25" i="8"/>
  <c r="L25" i="8"/>
  <c r="A25" i="8"/>
  <c r="V24" i="8"/>
  <c r="S24" i="8"/>
  <c r="R24" i="8"/>
  <c r="Q24" i="8"/>
  <c r="P24" i="8"/>
  <c r="O24" i="8"/>
  <c r="N24" i="8"/>
  <c r="M24" i="8"/>
  <c r="L24" i="8"/>
  <c r="A24" i="8"/>
  <c r="S23" i="8"/>
  <c r="R23" i="8"/>
  <c r="Q23" i="8"/>
  <c r="P23" i="8"/>
  <c r="O23" i="8"/>
  <c r="A23" i="8"/>
  <c r="V22" i="8"/>
  <c r="S22" i="8"/>
  <c r="R22" i="8"/>
  <c r="Q22" i="8"/>
  <c r="P22" i="8"/>
  <c r="O22" i="8"/>
  <c r="N22" i="8"/>
  <c r="M19" i="8"/>
  <c r="M22" i="8"/>
  <c r="L22" i="8"/>
  <c r="A22" i="8"/>
  <c r="S21" i="8"/>
  <c r="R21" i="8"/>
  <c r="Q21" i="8"/>
  <c r="P21" i="8"/>
  <c r="O21" i="8"/>
  <c r="N21" i="8"/>
  <c r="M21" i="8"/>
  <c r="L21" i="8"/>
  <c r="A21" i="8"/>
  <c r="V20" i="8"/>
  <c r="S20" i="8"/>
  <c r="R20" i="8"/>
  <c r="Q20" i="8"/>
  <c r="P20" i="8"/>
  <c r="O20" i="8"/>
  <c r="N20" i="8"/>
  <c r="M20" i="8"/>
  <c r="L20" i="8"/>
  <c r="A20" i="8"/>
  <c r="S19" i="8"/>
  <c r="R19" i="8"/>
  <c r="Q19" i="8"/>
  <c r="P19" i="8"/>
  <c r="O19" i="8"/>
  <c r="A19" i="8"/>
  <c r="V18" i="8"/>
  <c r="S18" i="8"/>
  <c r="R18" i="8"/>
  <c r="Q18" i="8"/>
  <c r="P18" i="8"/>
  <c r="O18" i="8"/>
  <c r="N18" i="8"/>
  <c r="M15" i="8"/>
  <c r="M18" i="8"/>
  <c r="L18" i="8"/>
  <c r="A18" i="8"/>
  <c r="S17" i="8"/>
  <c r="R17" i="8"/>
  <c r="Q17" i="8"/>
  <c r="P17" i="8"/>
  <c r="O17" i="8"/>
  <c r="N17" i="8"/>
  <c r="M17" i="8"/>
  <c r="L17" i="8"/>
  <c r="A17" i="8"/>
  <c r="V16" i="8"/>
  <c r="S16" i="8"/>
  <c r="R16" i="8"/>
  <c r="Q16" i="8"/>
  <c r="P16" i="8"/>
  <c r="O16" i="8"/>
  <c r="N16" i="8"/>
  <c r="M16" i="8"/>
  <c r="L16" i="8"/>
  <c r="A16" i="8"/>
  <c r="S15" i="8"/>
  <c r="R15" i="8"/>
  <c r="Q15" i="8"/>
  <c r="P15" i="8"/>
  <c r="O15" i="8"/>
  <c r="A15" i="8"/>
  <c r="V14" i="8"/>
  <c r="S14" i="8"/>
  <c r="R14" i="8"/>
  <c r="Q14" i="8"/>
  <c r="P14" i="8"/>
  <c r="O14" i="8"/>
  <c r="N14" i="8"/>
  <c r="M11" i="8"/>
  <c r="M14" i="8"/>
  <c r="L14" i="8"/>
  <c r="A14" i="8"/>
  <c r="S13" i="8"/>
  <c r="R13" i="8"/>
  <c r="Q13" i="8"/>
  <c r="P13" i="8"/>
  <c r="O13" i="8"/>
  <c r="N13" i="8"/>
  <c r="M13" i="8"/>
  <c r="L13" i="8"/>
  <c r="A13" i="8"/>
  <c r="V12" i="8"/>
  <c r="S12" i="8"/>
  <c r="R12" i="8"/>
  <c r="Q12" i="8"/>
  <c r="P12" i="8"/>
  <c r="O12" i="8"/>
  <c r="N12" i="8"/>
  <c r="M12" i="8"/>
  <c r="L12" i="8"/>
  <c r="A12" i="8"/>
  <c r="S11" i="8"/>
  <c r="R11" i="8"/>
  <c r="Q11" i="8"/>
  <c r="P11" i="8"/>
  <c r="O11" i="8"/>
  <c r="A11" i="8"/>
  <c r="V10" i="8"/>
  <c r="S10" i="8"/>
  <c r="R10" i="8"/>
  <c r="Q10" i="8"/>
  <c r="P10" i="8"/>
  <c r="O10" i="8"/>
  <c r="N10" i="8"/>
  <c r="M7" i="8"/>
  <c r="M10" i="8"/>
  <c r="L10" i="8"/>
  <c r="A10" i="8"/>
  <c r="S9" i="8"/>
  <c r="R9" i="8"/>
  <c r="Q9" i="8"/>
  <c r="P9" i="8"/>
  <c r="O9" i="8"/>
  <c r="N9" i="8"/>
  <c r="M9" i="8"/>
  <c r="L9" i="8"/>
  <c r="A9" i="8"/>
  <c r="V8" i="8"/>
  <c r="S8" i="8"/>
  <c r="R8" i="8"/>
  <c r="Q8" i="8"/>
  <c r="P8" i="8"/>
  <c r="O8" i="8"/>
  <c r="N8" i="8"/>
  <c r="M8" i="8"/>
  <c r="L8" i="8"/>
  <c r="A8" i="8"/>
  <c r="S7" i="8"/>
  <c r="R7" i="8"/>
  <c r="Q7" i="8"/>
  <c r="P7" i="8"/>
  <c r="O7" i="8"/>
  <c r="A7" i="8"/>
  <c r="V6" i="8"/>
  <c r="S6" i="8"/>
  <c r="R6" i="8"/>
  <c r="Q6" i="8"/>
  <c r="P6" i="8"/>
  <c r="O6" i="8"/>
  <c r="N6" i="8"/>
  <c r="M3" i="8"/>
  <c r="M6" i="8"/>
  <c r="L6" i="8"/>
  <c r="A6" i="8"/>
  <c r="S5" i="8"/>
  <c r="R5" i="8"/>
  <c r="Q5" i="8"/>
  <c r="P5" i="8"/>
  <c r="O5" i="8"/>
  <c r="N5" i="8"/>
  <c r="M5" i="8"/>
  <c r="L5" i="8"/>
  <c r="A5" i="8"/>
  <c r="V4" i="8"/>
  <c r="S4" i="8"/>
  <c r="R4" i="8"/>
  <c r="Q4" i="8"/>
  <c r="P4" i="8"/>
  <c r="O4" i="8"/>
  <c r="N4" i="8"/>
  <c r="M4" i="8"/>
  <c r="L4" i="8"/>
  <c r="A4" i="8"/>
  <c r="S3" i="8"/>
  <c r="R3" i="8"/>
  <c r="Q3" i="8"/>
  <c r="P3" i="8"/>
  <c r="O3" i="8"/>
  <c r="A3" i="8"/>
  <c r="K2" i="8"/>
  <c r="K174" i="7"/>
  <c r="A174" i="7"/>
  <c r="K173" i="7"/>
  <c r="A173" i="7"/>
  <c r="K172" i="7"/>
  <c r="A172" i="7"/>
  <c r="K171" i="7"/>
  <c r="A171" i="7"/>
  <c r="K170" i="7"/>
  <c r="A170" i="7"/>
  <c r="K169" i="7"/>
  <c r="A169" i="7"/>
  <c r="K168" i="7"/>
  <c r="A168" i="7"/>
  <c r="K167" i="7"/>
  <c r="A167" i="7"/>
  <c r="K166" i="7"/>
  <c r="A166" i="7"/>
  <c r="K165" i="7"/>
  <c r="A165" i="7"/>
  <c r="K164" i="7"/>
  <c r="A164" i="7"/>
  <c r="K163" i="7"/>
  <c r="A163" i="7"/>
  <c r="K162" i="7"/>
  <c r="A162" i="7"/>
  <c r="K161" i="7"/>
  <c r="A161" i="7"/>
  <c r="K160" i="7"/>
  <c r="A160" i="7"/>
  <c r="K159" i="7"/>
  <c r="A159" i="7"/>
  <c r="K158" i="7"/>
  <c r="A158" i="7"/>
  <c r="K157" i="7"/>
  <c r="A157" i="7"/>
  <c r="K156" i="7"/>
  <c r="A156" i="7"/>
  <c r="K155" i="7"/>
  <c r="A155" i="7"/>
  <c r="K154" i="7"/>
  <c r="A154" i="7"/>
  <c r="K153" i="7"/>
  <c r="A153" i="7"/>
  <c r="K152" i="7"/>
  <c r="A152" i="7"/>
  <c r="K151" i="7"/>
  <c r="A151" i="7"/>
  <c r="K150" i="7"/>
  <c r="A150" i="7"/>
  <c r="K149" i="7"/>
  <c r="A149" i="7"/>
  <c r="K148" i="7"/>
  <c r="A148" i="7"/>
  <c r="K147" i="7"/>
  <c r="A147" i="7"/>
  <c r="K146" i="7"/>
  <c r="A146" i="7"/>
  <c r="K145" i="7"/>
  <c r="A145" i="7"/>
  <c r="K144" i="7"/>
  <c r="A144" i="7"/>
  <c r="K143" i="7"/>
  <c r="A143" i="7"/>
  <c r="K142" i="7"/>
  <c r="A142" i="7"/>
  <c r="K141" i="7"/>
  <c r="A141" i="7"/>
  <c r="K140" i="7"/>
  <c r="A140" i="7"/>
  <c r="K139" i="7"/>
  <c r="A139" i="7"/>
  <c r="K138" i="7"/>
  <c r="A138" i="7"/>
  <c r="K137" i="7"/>
  <c r="A137" i="7"/>
  <c r="K136" i="7"/>
  <c r="A136" i="7"/>
  <c r="K135" i="7"/>
  <c r="A135" i="7"/>
  <c r="K134" i="7"/>
  <c r="A134" i="7"/>
  <c r="K133" i="7"/>
  <c r="A133" i="7"/>
  <c r="K132" i="7"/>
  <c r="A132" i="7"/>
  <c r="K131" i="7"/>
  <c r="A131" i="7"/>
  <c r="K130" i="7"/>
  <c r="A130" i="7"/>
  <c r="K129" i="7"/>
  <c r="A129" i="7"/>
  <c r="K128" i="7"/>
  <c r="A128" i="7"/>
  <c r="K127" i="7"/>
  <c r="A127" i="7"/>
  <c r="K126" i="7"/>
  <c r="A126" i="7"/>
  <c r="K125" i="7"/>
  <c r="A125" i="7"/>
  <c r="K124" i="7"/>
  <c r="A124" i="7"/>
  <c r="K123" i="7"/>
  <c r="A123" i="7"/>
  <c r="K122" i="7"/>
  <c r="A122" i="7"/>
  <c r="K121" i="7"/>
  <c r="A121" i="7"/>
  <c r="K120" i="7"/>
  <c r="A120" i="7"/>
  <c r="K119" i="7"/>
  <c r="A119" i="7"/>
  <c r="K118" i="7"/>
  <c r="A118" i="7"/>
  <c r="K117" i="7"/>
  <c r="A117" i="7"/>
  <c r="K116" i="7"/>
  <c r="A116" i="7"/>
  <c r="K115" i="7"/>
  <c r="A115" i="7"/>
  <c r="K114" i="7"/>
  <c r="A114" i="7"/>
  <c r="K113" i="7"/>
  <c r="A113" i="7"/>
  <c r="K112" i="7"/>
  <c r="A112" i="7"/>
  <c r="K111" i="7"/>
  <c r="A111" i="7"/>
  <c r="K110" i="7"/>
  <c r="A110" i="7"/>
  <c r="K109" i="7"/>
  <c r="A109" i="7"/>
  <c r="K108" i="7"/>
  <c r="A108" i="7"/>
  <c r="K107" i="7"/>
  <c r="A107" i="7"/>
  <c r="K106" i="7"/>
  <c r="A106" i="7"/>
  <c r="K105" i="7"/>
  <c r="A105" i="7"/>
  <c r="K104" i="7"/>
  <c r="A104" i="7"/>
  <c r="K103" i="7"/>
  <c r="A103" i="7"/>
  <c r="K102" i="7"/>
  <c r="A102" i="7"/>
  <c r="K101" i="7"/>
  <c r="A101" i="7"/>
  <c r="K100" i="7"/>
  <c r="A100" i="7"/>
  <c r="K99" i="7"/>
  <c r="A99" i="7"/>
  <c r="K98" i="7"/>
  <c r="A98" i="7"/>
  <c r="K97" i="7"/>
  <c r="A97" i="7"/>
  <c r="K96" i="7"/>
  <c r="A96" i="7"/>
  <c r="K95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H996" i="6"/>
  <c r="G996" i="6"/>
  <c r="H995" i="6"/>
  <c r="G995" i="6"/>
  <c r="H994" i="6"/>
  <c r="G994" i="6"/>
  <c r="H993" i="6"/>
  <c r="G993" i="6"/>
  <c r="H992" i="6"/>
  <c r="G992" i="6"/>
  <c r="H991" i="6"/>
  <c r="G991" i="6"/>
  <c r="H990" i="6"/>
  <c r="G990" i="6"/>
  <c r="H989" i="6"/>
  <c r="G989" i="6"/>
  <c r="H988" i="6"/>
  <c r="G988" i="6"/>
  <c r="H987" i="6"/>
  <c r="G987" i="6"/>
  <c r="H986" i="6"/>
  <c r="G986" i="6"/>
  <c r="H985" i="6"/>
  <c r="G985" i="6"/>
  <c r="H984" i="6"/>
  <c r="G984" i="6"/>
  <c r="H983" i="6"/>
  <c r="G983" i="6"/>
  <c r="H982" i="6"/>
  <c r="G982" i="6"/>
  <c r="H981" i="6"/>
  <c r="G981" i="6"/>
  <c r="H980" i="6"/>
  <c r="G980" i="6"/>
  <c r="H979" i="6"/>
  <c r="G979" i="6"/>
  <c r="H978" i="6"/>
  <c r="G978" i="6"/>
  <c r="H977" i="6"/>
  <c r="G977" i="6"/>
  <c r="H976" i="6"/>
  <c r="G976" i="6"/>
  <c r="H975" i="6"/>
  <c r="G975" i="6"/>
  <c r="H974" i="6"/>
  <c r="G974" i="6"/>
  <c r="H973" i="6"/>
  <c r="G973" i="6"/>
  <c r="H972" i="6"/>
  <c r="G972" i="6"/>
  <c r="H971" i="6"/>
  <c r="G971" i="6"/>
  <c r="H970" i="6"/>
  <c r="G970" i="6"/>
  <c r="H969" i="6"/>
  <c r="G969" i="6"/>
  <c r="H968" i="6"/>
  <c r="G968" i="6"/>
  <c r="H967" i="6"/>
  <c r="G967" i="6"/>
  <c r="H966" i="6"/>
  <c r="G966" i="6"/>
  <c r="H965" i="6"/>
  <c r="G965" i="6"/>
  <c r="H964" i="6"/>
  <c r="G964" i="6"/>
  <c r="H963" i="6"/>
  <c r="G963" i="6"/>
  <c r="H962" i="6"/>
  <c r="G962" i="6"/>
  <c r="H961" i="6"/>
  <c r="G961" i="6"/>
  <c r="H960" i="6"/>
  <c r="G960" i="6"/>
  <c r="H959" i="6"/>
  <c r="G959" i="6"/>
  <c r="H958" i="6"/>
  <c r="G958" i="6"/>
  <c r="H957" i="6"/>
  <c r="G957" i="6"/>
  <c r="H956" i="6"/>
  <c r="G956" i="6"/>
  <c r="H955" i="6"/>
  <c r="G955" i="6"/>
  <c r="H954" i="6"/>
  <c r="G954" i="6"/>
  <c r="H953" i="6"/>
  <c r="G953" i="6"/>
  <c r="H952" i="6"/>
  <c r="G952" i="6"/>
  <c r="H951" i="6"/>
  <c r="G951" i="6"/>
  <c r="H950" i="6"/>
  <c r="G950" i="6"/>
  <c r="H949" i="6"/>
  <c r="G949" i="6"/>
  <c r="H948" i="6"/>
  <c r="G948" i="6"/>
  <c r="H947" i="6"/>
  <c r="G947" i="6"/>
  <c r="H946" i="6"/>
  <c r="G946" i="6"/>
  <c r="H945" i="6"/>
  <c r="G945" i="6"/>
  <c r="H944" i="6"/>
  <c r="G944" i="6"/>
  <c r="H943" i="6"/>
  <c r="G943" i="6"/>
  <c r="H942" i="6"/>
  <c r="G942" i="6"/>
  <c r="H941" i="6"/>
  <c r="G941" i="6"/>
  <c r="H940" i="6"/>
  <c r="G940" i="6"/>
  <c r="H939" i="6"/>
  <c r="G939" i="6"/>
  <c r="H938" i="6"/>
  <c r="G938" i="6"/>
  <c r="H937" i="6"/>
  <c r="G937" i="6"/>
  <c r="H936" i="6"/>
  <c r="G936" i="6"/>
  <c r="H935" i="6"/>
  <c r="G935" i="6"/>
  <c r="H934" i="6"/>
  <c r="G934" i="6"/>
  <c r="H933" i="6"/>
  <c r="G933" i="6"/>
  <c r="H932" i="6"/>
  <c r="G932" i="6"/>
  <c r="H931" i="6"/>
  <c r="G931" i="6"/>
  <c r="H930" i="6"/>
  <c r="G930" i="6"/>
  <c r="H929" i="6"/>
  <c r="G929" i="6"/>
  <c r="H928" i="6"/>
  <c r="G928" i="6"/>
  <c r="H927" i="6"/>
  <c r="G927" i="6"/>
  <c r="H926" i="6"/>
  <c r="G926" i="6"/>
  <c r="H925" i="6"/>
  <c r="G925" i="6"/>
  <c r="H924" i="6"/>
  <c r="G924" i="6"/>
  <c r="H923" i="6"/>
  <c r="G923" i="6"/>
  <c r="H922" i="6"/>
  <c r="G922" i="6"/>
  <c r="H921" i="6"/>
  <c r="G921" i="6"/>
  <c r="H920" i="6"/>
  <c r="G920" i="6"/>
  <c r="H919" i="6"/>
  <c r="G919" i="6"/>
  <c r="H918" i="6"/>
  <c r="G918" i="6"/>
  <c r="H917" i="6"/>
  <c r="G917" i="6"/>
  <c r="H916" i="6"/>
  <c r="G916" i="6"/>
  <c r="H915" i="6"/>
  <c r="G915" i="6"/>
  <c r="H914" i="6"/>
  <c r="G914" i="6"/>
  <c r="H913" i="6"/>
  <c r="G913" i="6"/>
  <c r="H912" i="6"/>
  <c r="G912" i="6"/>
  <c r="H911" i="6"/>
  <c r="G911" i="6"/>
  <c r="H910" i="6"/>
  <c r="G910" i="6"/>
  <c r="H909" i="6"/>
  <c r="G909" i="6"/>
  <c r="H908" i="6"/>
  <c r="G908" i="6"/>
  <c r="H907" i="6"/>
  <c r="G907" i="6"/>
  <c r="H906" i="6"/>
  <c r="G906" i="6"/>
  <c r="H905" i="6"/>
  <c r="G905" i="6"/>
  <c r="H904" i="6"/>
  <c r="G904" i="6"/>
  <c r="H903" i="6"/>
  <c r="G903" i="6"/>
  <c r="H902" i="6"/>
  <c r="G902" i="6"/>
  <c r="H901" i="6"/>
  <c r="G901" i="6"/>
  <c r="H900" i="6"/>
  <c r="G900" i="6"/>
  <c r="H899" i="6"/>
  <c r="G899" i="6"/>
  <c r="H898" i="6"/>
  <c r="G898" i="6"/>
  <c r="H897" i="6"/>
  <c r="G897" i="6"/>
  <c r="H896" i="6"/>
  <c r="G896" i="6"/>
  <c r="H895" i="6"/>
  <c r="G895" i="6"/>
  <c r="H894" i="6"/>
  <c r="G894" i="6"/>
  <c r="H893" i="6"/>
  <c r="G893" i="6"/>
  <c r="H892" i="6"/>
  <c r="G892" i="6"/>
  <c r="H891" i="6"/>
  <c r="G891" i="6"/>
  <c r="H890" i="6"/>
  <c r="G890" i="6"/>
  <c r="H889" i="6"/>
  <c r="G889" i="6"/>
  <c r="H888" i="6"/>
  <c r="G888" i="6"/>
  <c r="H887" i="6"/>
  <c r="G887" i="6"/>
  <c r="H886" i="6"/>
  <c r="G886" i="6"/>
  <c r="H885" i="6"/>
  <c r="G885" i="6"/>
  <c r="H884" i="6"/>
  <c r="G884" i="6"/>
  <c r="H883" i="6"/>
  <c r="G883" i="6"/>
  <c r="H882" i="6"/>
  <c r="G882" i="6"/>
  <c r="H881" i="6"/>
  <c r="G881" i="6"/>
  <c r="H880" i="6"/>
  <c r="G880" i="6"/>
  <c r="H879" i="6"/>
  <c r="G879" i="6"/>
  <c r="H878" i="6"/>
  <c r="G878" i="6"/>
  <c r="H877" i="6"/>
  <c r="G877" i="6"/>
  <c r="H876" i="6"/>
  <c r="G876" i="6"/>
  <c r="H875" i="6"/>
  <c r="G875" i="6"/>
  <c r="H874" i="6"/>
  <c r="G874" i="6"/>
  <c r="H873" i="6"/>
  <c r="G873" i="6"/>
  <c r="H872" i="6"/>
  <c r="G872" i="6"/>
  <c r="H871" i="6"/>
  <c r="G871" i="6"/>
  <c r="H870" i="6"/>
  <c r="G870" i="6"/>
  <c r="H869" i="6"/>
  <c r="G869" i="6"/>
  <c r="H868" i="6"/>
  <c r="G868" i="6"/>
  <c r="H867" i="6"/>
  <c r="G867" i="6"/>
  <c r="H866" i="6"/>
  <c r="G866" i="6"/>
  <c r="H865" i="6"/>
  <c r="G865" i="6"/>
  <c r="H864" i="6"/>
  <c r="G864" i="6"/>
  <c r="H863" i="6"/>
  <c r="G863" i="6"/>
  <c r="H862" i="6"/>
  <c r="G862" i="6"/>
  <c r="H861" i="6"/>
  <c r="G861" i="6"/>
  <c r="H860" i="6"/>
  <c r="G860" i="6"/>
  <c r="H859" i="6"/>
  <c r="G859" i="6"/>
  <c r="H858" i="6"/>
  <c r="G858" i="6"/>
  <c r="H857" i="6"/>
  <c r="G857" i="6"/>
  <c r="H856" i="6"/>
  <c r="G856" i="6"/>
  <c r="H855" i="6"/>
  <c r="G855" i="6"/>
  <c r="H854" i="6"/>
  <c r="G854" i="6"/>
  <c r="H853" i="6"/>
  <c r="G853" i="6"/>
  <c r="H852" i="6"/>
  <c r="G852" i="6"/>
  <c r="H851" i="6"/>
  <c r="G851" i="6"/>
  <c r="H850" i="6"/>
  <c r="G850" i="6"/>
  <c r="H849" i="6"/>
  <c r="G849" i="6"/>
  <c r="H848" i="6"/>
  <c r="G848" i="6"/>
  <c r="H847" i="6"/>
  <c r="G847" i="6"/>
  <c r="H846" i="6"/>
  <c r="G846" i="6"/>
  <c r="H845" i="6"/>
  <c r="G845" i="6"/>
  <c r="H844" i="6"/>
  <c r="G844" i="6"/>
  <c r="H843" i="6"/>
  <c r="G843" i="6"/>
  <c r="H842" i="6"/>
  <c r="G842" i="6"/>
  <c r="H841" i="6"/>
  <c r="G841" i="6"/>
  <c r="H840" i="6"/>
  <c r="G840" i="6"/>
  <c r="H839" i="6"/>
  <c r="G839" i="6"/>
  <c r="H838" i="6"/>
  <c r="G838" i="6"/>
  <c r="H837" i="6"/>
  <c r="G837" i="6"/>
  <c r="H836" i="6"/>
  <c r="G836" i="6"/>
  <c r="H835" i="6"/>
  <c r="G835" i="6"/>
  <c r="H834" i="6"/>
  <c r="G834" i="6"/>
  <c r="H833" i="6"/>
  <c r="G833" i="6"/>
  <c r="H832" i="6"/>
  <c r="G832" i="6"/>
  <c r="H831" i="6"/>
  <c r="G831" i="6"/>
  <c r="H830" i="6"/>
  <c r="G830" i="6"/>
  <c r="H829" i="6"/>
  <c r="G829" i="6"/>
  <c r="H828" i="6"/>
  <c r="G828" i="6"/>
  <c r="H827" i="6"/>
  <c r="G827" i="6"/>
  <c r="H826" i="6"/>
  <c r="G826" i="6"/>
  <c r="H825" i="6"/>
  <c r="G825" i="6"/>
  <c r="H824" i="6"/>
  <c r="G824" i="6"/>
  <c r="H823" i="6"/>
  <c r="G823" i="6"/>
  <c r="H822" i="6"/>
  <c r="G822" i="6"/>
  <c r="H821" i="6"/>
  <c r="G821" i="6"/>
  <c r="H820" i="6"/>
  <c r="G820" i="6"/>
  <c r="H819" i="6"/>
  <c r="G819" i="6"/>
  <c r="H818" i="6"/>
  <c r="G818" i="6"/>
  <c r="H817" i="6"/>
  <c r="G817" i="6"/>
  <c r="H816" i="6"/>
  <c r="G816" i="6"/>
  <c r="H815" i="6"/>
  <c r="G815" i="6"/>
  <c r="H814" i="6"/>
  <c r="G814" i="6"/>
  <c r="H813" i="6"/>
  <c r="G813" i="6"/>
  <c r="H812" i="6"/>
  <c r="G812" i="6"/>
  <c r="H811" i="6"/>
  <c r="G811" i="6"/>
  <c r="H810" i="6"/>
  <c r="G810" i="6"/>
  <c r="H809" i="6"/>
  <c r="G809" i="6"/>
  <c r="H808" i="6"/>
  <c r="G808" i="6"/>
  <c r="H807" i="6"/>
  <c r="G807" i="6"/>
  <c r="H806" i="6"/>
  <c r="G806" i="6"/>
  <c r="H805" i="6"/>
  <c r="G805" i="6"/>
  <c r="H804" i="6"/>
  <c r="G804" i="6"/>
  <c r="H803" i="6"/>
  <c r="G803" i="6"/>
  <c r="H802" i="6"/>
  <c r="G802" i="6"/>
  <c r="H801" i="6"/>
  <c r="G801" i="6"/>
  <c r="H800" i="6"/>
  <c r="G800" i="6"/>
  <c r="H799" i="6"/>
  <c r="G799" i="6"/>
  <c r="H798" i="6"/>
  <c r="G798" i="6"/>
  <c r="H797" i="6"/>
  <c r="G797" i="6"/>
  <c r="H796" i="6"/>
  <c r="G796" i="6"/>
  <c r="H795" i="6"/>
  <c r="G795" i="6"/>
  <c r="H794" i="6"/>
  <c r="G794" i="6"/>
  <c r="H793" i="6"/>
  <c r="G793" i="6"/>
  <c r="H792" i="6"/>
  <c r="G792" i="6"/>
  <c r="H791" i="6"/>
  <c r="G791" i="6"/>
  <c r="H790" i="6"/>
  <c r="G790" i="6"/>
  <c r="H789" i="6"/>
  <c r="G789" i="6"/>
  <c r="H788" i="6"/>
  <c r="G788" i="6"/>
  <c r="H787" i="6"/>
  <c r="G787" i="6"/>
  <c r="H786" i="6"/>
  <c r="G786" i="6"/>
  <c r="H785" i="6"/>
  <c r="G785" i="6"/>
  <c r="H784" i="6"/>
  <c r="G784" i="6"/>
  <c r="H783" i="6"/>
  <c r="G783" i="6"/>
  <c r="H782" i="6"/>
  <c r="G782" i="6"/>
  <c r="H781" i="6"/>
  <c r="G781" i="6"/>
  <c r="H780" i="6"/>
  <c r="G780" i="6"/>
  <c r="H779" i="6"/>
  <c r="G779" i="6"/>
  <c r="H778" i="6"/>
  <c r="G778" i="6"/>
  <c r="H777" i="6"/>
  <c r="G777" i="6"/>
  <c r="H776" i="6"/>
  <c r="G776" i="6"/>
  <c r="H775" i="6"/>
  <c r="G775" i="6"/>
  <c r="H774" i="6"/>
  <c r="G774" i="6"/>
  <c r="H773" i="6"/>
  <c r="G773" i="6"/>
  <c r="H772" i="6"/>
  <c r="G772" i="6"/>
  <c r="H771" i="6"/>
  <c r="G771" i="6"/>
  <c r="H770" i="6"/>
  <c r="G770" i="6"/>
  <c r="H769" i="6"/>
  <c r="G769" i="6"/>
  <c r="H768" i="6"/>
  <c r="G768" i="6"/>
  <c r="H767" i="6"/>
  <c r="G767" i="6"/>
  <c r="H766" i="6"/>
  <c r="G766" i="6"/>
  <c r="H765" i="6"/>
  <c r="G765" i="6"/>
  <c r="H764" i="6"/>
  <c r="G764" i="6"/>
  <c r="H763" i="6"/>
  <c r="G763" i="6"/>
  <c r="H762" i="6"/>
  <c r="G762" i="6"/>
  <c r="H761" i="6"/>
  <c r="G761" i="6"/>
  <c r="H760" i="6"/>
  <c r="G760" i="6"/>
  <c r="H759" i="6"/>
  <c r="G759" i="6"/>
  <c r="H758" i="6"/>
  <c r="G758" i="6"/>
  <c r="H757" i="6"/>
  <c r="G757" i="6"/>
  <c r="H756" i="6"/>
  <c r="G756" i="6"/>
  <c r="H755" i="6"/>
  <c r="G755" i="6"/>
  <c r="H754" i="6"/>
  <c r="G754" i="6"/>
  <c r="H753" i="6"/>
  <c r="G753" i="6"/>
  <c r="H752" i="6"/>
  <c r="G752" i="6"/>
  <c r="H751" i="6"/>
  <c r="G751" i="6"/>
  <c r="H750" i="6"/>
  <c r="G750" i="6"/>
  <c r="H749" i="6"/>
  <c r="G749" i="6"/>
  <c r="H748" i="6"/>
  <c r="G748" i="6"/>
  <c r="H747" i="6"/>
  <c r="G747" i="6"/>
  <c r="H746" i="6"/>
  <c r="G746" i="6"/>
  <c r="H745" i="6"/>
  <c r="G745" i="6"/>
  <c r="H744" i="6"/>
  <c r="G744" i="6"/>
  <c r="H743" i="6"/>
  <c r="G743" i="6"/>
  <c r="H742" i="6"/>
  <c r="G742" i="6"/>
  <c r="H741" i="6"/>
  <c r="G741" i="6"/>
  <c r="H740" i="6"/>
  <c r="G740" i="6"/>
  <c r="H739" i="6"/>
  <c r="G739" i="6"/>
  <c r="H738" i="6"/>
  <c r="G738" i="6"/>
  <c r="H737" i="6"/>
  <c r="G737" i="6"/>
  <c r="H736" i="6"/>
  <c r="G736" i="6"/>
  <c r="H735" i="6"/>
  <c r="G735" i="6"/>
  <c r="H734" i="6"/>
  <c r="G734" i="6"/>
  <c r="H733" i="6"/>
  <c r="G733" i="6"/>
  <c r="H732" i="6"/>
  <c r="G732" i="6"/>
  <c r="H731" i="6"/>
  <c r="G731" i="6"/>
  <c r="H730" i="6"/>
  <c r="G730" i="6"/>
  <c r="H729" i="6"/>
  <c r="G729" i="6"/>
  <c r="H728" i="6"/>
  <c r="G728" i="6"/>
  <c r="H727" i="6"/>
  <c r="G727" i="6"/>
  <c r="H726" i="6"/>
  <c r="G726" i="6"/>
  <c r="H725" i="6"/>
  <c r="G725" i="6"/>
  <c r="H724" i="6"/>
  <c r="G724" i="6"/>
  <c r="H723" i="6"/>
  <c r="G723" i="6"/>
  <c r="H722" i="6"/>
  <c r="G722" i="6"/>
  <c r="H721" i="6"/>
  <c r="G721" i="6"/>
  <c r="H720" i="6"/>
  <c r="G720" i="6"/>
  <c r="H719" i="6"/>
  <c r="G719" i="6"/>
  <c r="H718" i="6"/>
  <c r="G718" i="6"/>
  <c r="H717" i="6"/>
  <c r="G717" i="6"/>
  <c r="H716" i="6"/>
  <c r="G716" i="6"/>
  <c r="H715" i="6"/>
  <c r="G715" i="6"/>
  <c r="H714" i="6"/>
  <c r="G714" i="6"/>
  <c r="H713" i="6"/>
  <c r="G713" i="6"/>
  <c r="H712" i="6"/>
  <c r="G712" i="6"/>
  <c r="H711" i="6"/>
  <c r="G711" i="6"/>
  <c r="H710" i="6"/>
  <c r="G710" i="6"/>
  <c r="H709" i="6"/>
  <c r="G709" i="6"/>
  <c r="H708" i="6"/>
  <c r="G708" i="6"/>
  <c r="H707" i="6"/>
  <c r="G707" i="6"/>
  <c r="H706" i="6"/>
  <c r="G706" i="6"/>
  <c r="H705" i="6"/>
  <c r="G705" i="6"/>
  <c r="H704" i="6"/>
  <c r="G704" i="6"/>
  <c r="H703" i="6"/>
  <c r="G703" i="6"/>
  <c r="H702" i="6"/>
  <c r="G702" i="6"/>
  <c r="H701" i="6"/>
  <c r="G701" i="6"/>
  <c r="H700" i="6"/>
  <c r="G700" i="6"/>
  <c r="H699" i="6"/>
  <c r="G699" i="6"/>
  <c r="H698" i="6"/>
  <c r="G698" i="6"/>
  <c r="H697" i="6"/>
  <c r="G697" i="6"/>
  <c r="H696" i="6"/>
  <c r="G696" i="6"/>
  <c r="H695" i="6"/>
  <c r="G695" i="6"/>
  <c r="H694" i="6"/>
  <c r="G694" i="6"/>
  <c r="H693" i="6"/>
  <c r="G693" i="6"/>
  <c r="H692" i="6"/>
  <c r="G692" i="6"/>
  <c r="H691" i="6"/>
  <c r="G691" i="6"/>
  <c r="H690" i="6"/>
  <c r="G690" i="6"/>
  <c r="H689" i="6"/>
  <c r="G689" i="6"/>
  <c r="H688" i="6"/>
  <c r="G688" i="6"/>
  <c r="H687" i="6"/>
  <c r="G687" i="6"/>
  <c r="H686" i="6"/>
  <c r="G686" i="6"/>
  <c r="H685" i="6"/>
  <c r="G685" i="6"/>
  <c r="H684" i="6"/>
  <c r="G684" i="6"/>
  <c r="H683" i="6"/>
  <c r="G683" i="6"/>
  <c r="H682" i="6"/>
  <c r="G682" i="6"/>
  <c r="H681" i="6"/>
  <c r="G681" i="6"/>
  <c r="H680" i="6"/>
  <c r="G680" i="6"/>
  <c r="H679" i="6"/>
  <c r="G679" i="6"/>
  <c r="H678" i="6"/>
  <c r="G678" i="6"/>
  <c r="H677" i="6"/>
  <c r="G677" i="6"/>
  <c r="H676" i="6"/>
  <c r="G676" i="6"/>
  <c r="H675" i="6"/>
  <c r="G675" i="6"/>
  <c r="H674" i="6"/>
  <c r="G674" i="6"/>
  <c r="H673" i="6"/>
  <c r="G673" i="6"/>
  <c r="H672" i="6"/>
  <c r="G672" i="6"/>
  <c r="H671" i="6"/>
  <c r="G671" i="6"/>
  <c r="H670" i="6"/>
  <c r="G670" i="6"/>
  <c r="H669" i="6"/>
  <c r="G669" i="6"/>
  <c r="H668" i="6"/>
  <c r="G668" i="6"/>
  <c r="H667" i="6"/>
  <c r="G667" i="6"/>
  <c r="H666" i="6"/>
  <c r="G666" i="6"/>
  <c r="H665" i="6"/>
  <c r="G665" i="6"/>
  <c r="H664" i="6"/>
  <c r="G664" i="6"/>
  <c r="H663" i="6"/>
  <c r="G663" i="6"/>
  <c r="H662" i="6"/>
  <c r="G662" i="6"/>
  <c r="H661" i="6"/>
  <c r="G661" i="6"/>
  <c r="H660" i="6"/>
  <c r="G660" i="6"/>
  <c r="H659" i="6"/>
  <c r="G659" i="6"/>
  <c r="H658" i="6"/>
  <c r="G658" i="6"/>
  <c r="H657" i="6"/>
  <c r="G657" i="6"/>
  <c r="H656" i="6"/>
  <c r="G656" i="6"/>
  <c r="H655" i="6"/>
  <c r="G655" i="6"/>
  <c r="H654" i="6"/>
  <c r="G654" i="6"/>
  <c r="H653" i="6"/>
  <c r="G653" i="6"/>
  <c r="H652" i="6"/>
  <c r="G652" i="6"/>
  <c r="H651" i="6"/>
  <c r="G651" i="6"/>
  <c r="H650" i="6"/>
  <c r="G650" i="6"/>
  <c r="H649" i="6"/>
  <c r="G649" i="6"/>
  <c r="H648" i="6"/>
  <c r="G648" i="6"/>
  <c r="H647" i="6"/>
  <c r="G647" i="6"/>
  <c r="H646" i="6"/>
  <c r="G646" i="6"/>
  <c r="H645" i="6"/>
  <c r="G645" i="6"/>
  <c r="H644" i="6"/>
  <c r="G644" i="6"/>
  <c r="H643" i="6"/>
  <c r="G643" i="6"/>
  <c r="H642" i="6"/>
  <c r="G642" i="6"/>
  <c r="H641" i="6"/>
  <c r="G641" i="6"/>
  <c r="H640" i="6"/>
  <c r="G640" i="6"/>
  <c r="H639" i="6"/>
  <c r="G639" i="6"/>
  <c r="H638" i="6"/>
  <c r="G638" i="6"/>
  <c r="H637" i="6"/>
  <c r="G637" i="6"/>
  <c r="H636" i="6"/>
  <c r="G636" i="6"/>
  <c r="H635" i="6"/>
  <c r="G635" i="6"/>
  <c r="H634" i="6"/>
  <c r="G634" i="6"/>
  <c r="H633" i="6"/>
  <c r="G633" i="6"/>
  <c r="H632" i="6"/>
  <c r="G632" i="6"/>
  <c r="H631" i="6"/>
  <c r="G631" i="6"/>
  <c r="H630" i="6"/>
  <c r="G630" i="6"/>
  <c r="H629" i="6"/>
  <c r="G629" i="6"/>
  <c r="H628" i="6"/>
  <c r="G628" i="6"/>
  <c r="H627" i="6"/>
  <c r="G627" i="6"/>
  <c r="H626" i="6"/>
  <c r="G626" i="6"/>
  <c r="H625" i="6"/>
  <c r="G625" i="6"/>
  <c r="H624" i="6"/>
  <c r="G624" i="6"/>
  <c r="H623" i="6"/>
  <c r="G623" i="6"/>
  <c r="H622" i="6"/>
  <c r="G622" i="6"/>
  <c r="H621" i="6"/>
  <c r="G621" i="6"/>
  <c r="H620" i="6"/>
  <c r="G620" i="6"/>
  <c r="H619" i="6"/>
  <c r="G619" i="6"/>
  <c r="H618" i="6"/>
  <c r="G618" i="6"/>
  <c r="H617" i="6"/>
  <c r="G617" i="6"/>
  <c r="H616" i="6"/>
  <c r="G616" i="6"/>
  <c r="H615" i="6"/>
  <c r="G615" i="6"/>
  <c r="H614" i="6"/>
  <c r="G614" i="6"/>
  <c r="H613" i="6"/>
  <c r="G613" i="6"/>
  <c r="H612" i="6"/>
  <c r="G612" i="6"/>
  <c r="H611" i="6"/>
  <c r="G611" i="6"/>
  <c r="H610" i="6"/>
  <c r="G610" i="6"/>
  <c r="H609" i="6"/>
  <c r="G609" i="6"/>
  <c r="H608" i="6"/>
  <c r="G608" i="6"/>
  <c r="H607" i="6"/>
  <c r="G607" i="6"/>
  <c r="H606" i="6"/>
  <c r="G606" i="6"/>
  <c r="H605" i="6"/>
  <c r="G605" i="6"/>
  <c r="H604" i="6"/>
  <c r="G604" i="6"/>
  <c r="H603" i="6"/>
  <c r="G603" i="6"/>
  <c r="H602" i="6"/>
  <c r="G602" i="6"/>
  <c r="H601" i="6"/>
  <c r="G601" i="6"/>
  <c r="H600" i="6"/>
  <c r="G600" i="6"/>
  <c r="H599" i="6"/>
  <c r="G599" i="6"/>
  <c r="H598" i="6"/>
  <c r="G598" i="6"/>
  <c r="H597" i="6"/>
  <c r="G597" i="6"/>
  <c r="H596" i="6"/>
  <c r="G596" i="6"/>
  <c r="H595" i="6"/>
  <c r="G595" i="6"/>
  <c r="H594" i="6"/>
  <c r="G594" i="6"/>
  <c r="H593" i="6"/>
  <c r="G593" i="6"/>
  <c r="H592" i="6"/>
  <c r="G592" i="6"/>
  <c r="H591" i="6"/>
  <c r="G591" i="6"/>
  <c r="H590" i="6"/>
  <c r="G590" i="6"/>
  <c r="H589" i="6"/>
  <c r="G589" i="6"/>
  <c r="H588" i="6"/>
  <c r="G588" i="6"/>
  <c r="H587" i="6"/>
  <c r="G587" i="6"/>
  <c r="H586" i="6"/>
  <c r="G586" i="6"/>
  <c r="H585" i="6"/>
  <c r="G585" i="6"/>
  <c r="H584" i="6"/>
  <c r="G584" i="6"/>
  <c r="H583" i="6"/>
  <c r="G583" i="6"/>
  <c r="H582" i="6"/>
  <c r="G582" i="6"/>
  <c r="H581" i="6"/>
  <c r="G581" i="6"/>
  <c r="H580" i="6"/>
  <c r="G580" i="6"/>
  <c r="H579" i="6"/>
  <c r="G579" i="6"/>
  <c r="H578" i="6"/>
  <c r="G578" i="6"/>
  <c r="H577" i="6"/>
  <c r="G577" i="6"/>
  <c r="H576" i="6"/>
  <c r="G576" i="6"/>
  <c r="H575" i="6"/>
  <c r="G575" i="6"/>
  <c r="H574" i="6"/>
  <c r="G574" i="6"/>
  <c r="H573" i="6"/>
  <c r="G573" i="6"/>
  <c r="H572" i="6"/>
  <c r="G572" i="6"/>
  <c r="H571" i="6"/>
  <c r="G571" i="6"/>
  <c r="H570" i="6"/>
  <c r="G570" i="6"/>
  <c r="H569" i="6"/>
  <c r="G569" i="6"/>
  <c r="H568" i="6"/>
  <c r="G568" i="6"/>
  <c r="H567" i="6"/>
  <c r="G567" i="6"/>
  <c r="H566" i="6"/>
  <c r="G566" i="6"/>
  <c r="H565" i="6"/>
  <c r="G565" i="6"/>
  <c r="H564" i="6"/>
  <c r="G564" i="6"/>
  <c r="H563" i="6"/>
  <c r="G563" i="6"/>
  <c r="H562" i="6"/>
  <c r="G562" i="6"/>
  <c r="H561" i="6"/>
  <c r="G561" i="6"/>
  <c r="H560" i="6"/>
  <c r="G560" i="6"/>
  <c r="H559" i="6"/>
  <c r="G559" i="6"/>
  <c r="H558" i="6"/>
  <c r="G558" i="6"/>
  <c r="H557" i="6"/>
  <c r="G557" i="6"/>
  <c r="H556" i="6"/>
  <c r="G556" i="6"/>
  <c r="H555" i="6"/>
  <c r="G555" i="6"/>
  <c r="H554" i="6"/>
  <c r="G554" i="6"/>
  <c r="H553" i="6"/>
  <c r="G553" i="6"/>
  <c r="H552" i="6"/>
  <c r="G552" i="6"/>
  <c r="H551" i="6"/>
  <c r="G551" i="6"/>
  <c r="H550" i="6"/>
  <c r="G550" i="6"/>
  <c r="H549" i="6"/>
  <c r="G549" i="6"/>
  <c r="H548" i="6"/>
  <c r="G548" i="6"/>
  <c r="H547" i="6"/>
  <c r="G547" i="6"/>
  <c r="H546" i="6"/>
  <c r="G546" i="6"/>
  <c r="H545" i="6"/>
  <c r="G545" i="6"/>
  <c r="H544" i="6"/>
  <c r="G544" i="6"/>
  <c r="H543" i="6"/>
  <c r="G543" i="6"/>
  <c r="H542" i="6"/>
  <c r="G542" i="6"/>
  <c r="H541" i="6"/>
  <c r="G541" i="6"/>
  <c r="H540" i="6"/>
  <c r="G540" i="6"/>
  <c r="H539" i="6"/>
  <c r="G539" i="6"/>
  <c r="H538" i="6"/>
  <c r="G538" i="6"/>
  <c r="H537" i="6"/>
  <c r="G537" i="6"/>
  <c r="H536" i="6"/>
  <c r="G536" i="6"/>
  <c r="H535" i="6"/>
  <c r="G535" i="6"/>
  <c r="H534" i="6"/>
  <c r="G534" i="6"/>
  <c r="H533" i="6"/>
  <c r="G533" i="6"/>
  <c r="H532" i="6"/>
  <c r="G532" i="6"/>
  <c r="H531" i="6"/>
  <c r="G531" i="6"/>
  <c r="H530" i="6"/>
  <c r="G530" i="6"/>
  <c r="H529" i="6"/>
  <c r="G529" i="6"/>
  <c r="H528" i="6"/>
  <c r="G528" i="6"/>
  <c r="H527" i="6"/>
  <c r="G527" i="6"/>
  <c r="H526" i="6"/>
  <c r="G526" i="6"/>
  <c r="H525" i="6"/>
  <c r="G525" i="6"/>
  <c r="H524" i="6"/>
  <c r="G524" i="6"/>
  <c r="H523" i="6"/>
  <c r="G523" i="6"/>
  <c r="H522" i="6"/>
  <c r="G522" i="6"/>
  <c r="H521" i="6"/>
  <c r="G521" i="6"/>
  <c r="H520" i="6"/>
  <c r="G520" i="6"/>
  <c r="H519" i="6"/>
  <c r="G519" i="6"/>
  <c r="H518" i="6"/>
  <c r="G518" i="6"/>
  <c r="H517" i="6"/>
  <c r="G517" i="6"/>
  <c r="H516" i="6"/>
  <c r="G516" i="6"/>
  <c r="H515" i="6"/>
  <c r="G515" i="6"/>
  <c r="H514" i="6"/>
  <c r="G514" i="6"/>
  <c r="H513" i="6"/>
  <c r="G513" i="6"/>
  <c r="H512" i="6"/>
  <c r="G512" i="6"/>
  <c r="H511" i="6"/>
  <c r="G511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J55" i="6"/>
  <c r="I55" i="6"/>
  <c r="C7" i="6"/>
  <c r="C10" i="6"/>
  <c r="C13" i="6"/>
  <c r="C16" i="6"/>
  <c r="C19" i="6"/>
  <c r="C22" i="6"/>
  <c r="C25" i="6"/>
  <c r="C28" i="6"/>
  <c r="C31" i="6"/>
  <c r="C34" i="6"/>
  <c r="C37" i="6"/>
  <c r="C40" i="6"/>
  <c r="C43" i="6"/>
  <c r="C46" i="6"/>
  <c r="C49" i="6"/>
  <c r="C52" i="6"/>
  <c r="C55" i="6"/>
  <c r="A55" i="6"/>
  <c r="J54" i="6"/>
  <c r="I54" i="6"/>
  <c r="C6" i="6"/>
  <c r="C9" i="6"/>
  <c r="C12" i="6"/>
  <c r="C15" i="6"/>
  <c r="C18" i="6"/>
  <c r="C21" i="6"/>
  <c r="C24" i="6"/>
  <c r="C27" i="6"/>
  <c r="C30" i="6"/>
  <c r="C33" i="6"/>
  <c r="C36" i="6"/>
  <c r="C39" i="6"/>
  <c r="C42" i="6"/>
  <c r="C45" i="6"/>
  <c r="C48" i="6"/>
  <c r="C51" i="6"/>
  <c r="C54" i="6"/>
  <c r="A54" i="6"/>
  <c r="C5" i="6"/>
  <c r="C8" i="6"/>
  <c r="C11" i="6"/>
  <c r="C14" i="6"/>
  <c r="C17" i="6"/>
  <c r="C20" i="6"/>
  <c r="C23" i="6"/>
  <c r="C26" i="6"/>
  <c r="C29" i="6"/>
  <c r="C32" i="6"/>
  <c r="C35" i="6"/>
  <c r="C38" i="6"/>
  <c r="C41" i="6"/>
  <c r="C44" i="6"/>
  <c r="C47" i="6"/>
  <c r="C50" i="6"/>
  <c r="C53" i="6"/>
  <c r="A53" i="6"/>
  <c r="J52" i="6"/>
  <c r="I52" i="6"/>
  <c r="A52" i="6"/>
  <c r="J51" i="6"/>
  <c r="I51" i="6"/>
  <c r="A51" i="6"/>
  <c r="A50" i="6"/>
  <c r="J49" i="6"/>
  <c r="I49" i="6"/>
  <c r="A49" i="6"/>
  <c r="J48" i="6"/>
  <c r="I48" i="6"/>
  <c r="A48" i="6"/>
  <c r="A47" i="6"/>
  <c r="J46" i="6"/>
  <c r="I46" i="6"/>
  <c r="A46" i="6"/>
  <c r="J45" i="6"/>
  <c r="I45" i="6"/>
  <c r="A45" i="6"/>
  <c r="A44" i="6"/>
  <c r="J43" i="6"/>
  <c r="I43" i="6"/>
  <c r="A43" i="6"/>
  <c r="J42" i="6"/>
  <c r="I42" i="6"/>
  <c r="A42" i="6"/>
  <c r="A41" i="6"/>
  <c r="J40" i="6"/>
  <c r="I40" i="6"/>
  <c r="A40" i="6"/>
  <c r="J39" i="6"/>
  <c r="I39" i="6"/>
  <c r="A39" i="6"/>
  <c r="A38" i="6"/>
  <c r="J37" i="6"/>
  <c r="I37" i="6"/>
  <c r="A37" i="6"/>
  <c r="J36" i="6"/>
  <c r="I36" i="6"/>
  <c r="A36" i="6"/>
  <c r="A35" i="6"/>
  <c r="J34" i="6"/>
  <c r="I34" i="6"/>
  <c r="A34" i="6"/>
  <c r="J33" i="6"/>
  <c r="I33" i="6"/>
  <c r="A33" i="6"/>
  <c r="A32" i="6"/>
  <c r="J31" i="6"/>
  <c r="I31" i="6"/>
  <c r="A31" i="6"/>
  <c r="J30" i="6"/>
  <c r="I30" i="6"/>
  <c r="A30" i="6"/>
  <c r="A29" i="6"/>
  <c r="J28" i="6"/>
  <c r="I28" i="6"/>
  <c r="A28" i="6"/>
  <c r="J27" i="6"/>
  <c r="I27" i="6"/>
  <c r="A27" i="6"/>
  <c r="A26" i="6"/>
  <c r="J25" i="6"/>
  <c r="I25" i="6"/>
  <c r="A25" i="6"/>
  <c r="J24" i="6"/>
  <c r="I24" i="6"/>
  <c r="A24" i="6"/>
  <c r="A23" i="6"/>
  <c r="J22" i="6"/>
  <c r="I22" i="6"/>
  <c r="A22" i="6"/>
  <c r="J21" i="6"/>
  <c r="I21" i="6"/>
  <c r="A21" i="6"/>
  <c r="A20" i="6"/>
  <c r="J19" i="6"/>
  <c r="I19" i="6"/>
  <c r="A19" i="6"/>
  <c r="J18" i="6"/>
  <c r="I18" i="6"/>
  <c r="A18" i="6"/>
  <c r="A17" i="6"/>
  <c r="J16" i="6"/>
  <c r="I16" i="6"/>
  <c r="A16" i="6"/>
  <c r="J15" i="6"/>
  <c r="I15" i="6"/>
  <c r="A15" i="6"/>
  <c r="A14" i="6"/>
  <c r="J13" i="6"/>
  <c r="I13" i="6"/>
  <c r="A13" i="6"/>
  <c r="J12" i="6"/>
  <c r="I12" i="6"/>
  <c r="A12" i="6"/>
  <c r="A11" i="6"/>
  <c r="J10" i="6"/>
  <c r="I10" i="6"/>
  <c r="A10" i="6"/>
  <c r="J9" i="6"/>
  <c r="I9" i="6"/>
  <c r="A9" i="6"/>
  <c r="A8" i="6"/>
  <c r="J7" i="6"/>
  <c r="I7" i="6"/>
  <c r="A7" i="6"/>
  <c r="J6" i="6"/>
  <c r="I6" i="6"/>
  <c r="A6" i="6"/>
  <c r="A5" i="6"/>
  <c r="J4" i="6"/>
  <c r="I4" i="6"/>
  <c r="A4" i="6"/>
  <c r="J3" i="6"/>
  <c r="I3" i="6"/>
  <c r="A3" i="6"/>
  <c r="A2" i="6"/>
  <c r="I786" i="5"/>
  <c r="I785" i="5"/>
  <c r="I784" i="5"/>
  <c r="I783" i="5"/>
  <c r="I782" i="5"/>
  <c r="I781" i="5"/>
  <c r="I778" i="5"/>
  <c r="J778" i="5"/>
  <c r="M778" i="5"/>
  <c r="N778" i="5"/>
  <c r="I779" i="5"/>
  <c r="J779" i="5"/>
  <c r="M779" i="5"/>
  <c r="N779" i="5"/>
  <c r="I780" i="5"/>
  <c r="J780" i="5"/>
  <c r="M780" i="5"/>
  <c r="N780" i="5"/>
  <c r="O780" i="5"/>
  <c r="Q780" i="5"/>
  <c r="C780" i="5"/>
  <c r="B780" i="5"/>
  <c r="A780" i="5"/>
  <c r="O779" i="5"/>
  <c r="Q779" i="5"/>
  <c r="C779" i="5"/>
  <c r="B779" i="5"/>
  <c r="A779" i="5"/>
  <c r="O778" i="5"/>
  <c r="Q778" i="5"/>
  <c r="C778" i="5"/>
  <c r="B778" i="5"/>
  <c r="A778" i="5"/>
  <c r="I775" i="5"/>
  <c r="J775" i="5"/>
  <c r="M775" i="5"/>
  <c r="N775" i="5"/>
  <c r="I776" i="5"/>
  <c r="J776" i="5"/>
  <c r="M776" i="5"/>
  <c r="N776" i="5"/>
  <c r="I777" i="5"/>
  <c r="J777" i="5"/>
  <c r="M777" i="5"/>
  <c r="N777" i="5"/>
  <c r="O777" i="5"/>
  <c r="P777" i="5"/>
  <c r="Q777" i="5"/>
  <c r="C777" i="5"/>
  <c r="B777" i="5"/>
  <c r="A777" i="5"/>
  <c r="O776" i="5"/>
  <c r="P776" i="5"/>
  <c r="Q776" i="5"/>
  <c r="C776" i="5"/>
  <c r="B776" i="5"/>
  <c r="A776" i="5"/>
  <c r="O775" i="5"/>
  <c r="P775" i="5"/>
  <c r="Q775" i="5"/>
  <c r="C775" i="5"/>
  <c r="B775" i="5"/>
  <c r="A775" i="5"/>
  <c r="I772" i="5"/>
  <c r="J772" i="5"/>
  <c r="M772" i="5"/>
  <c r="N772" i="5"/>
  <c r="I773" i="5"/>
  <c r="J773" i="5"/>
  <c r="M773" i="5"/>
  <c r="N773" i="5"/>
  <c r="I774" i="5"/>
  <c r="J774" i="5"/>
  <c r="M774" i="5"/>
  <c r="N774" i="5"/>
  <c r="O774" i="5"/>
  <c r="P774" i="5"/>
  <c r="Q774" i="5"/>
  <c r="C774" i="5"/>
  <c r="B774" i="5"/>
  <c r="A774" i="5"/>
  <c r="O773" i="5"/>
  <c r="P773" i="5"/>
  <c r="Q773" i="5"/>
  <c r="C773" i="5"/>
  <c r="B773" i="5"/>
  <c r="A773" i="5"/>
  <c r="O772" i="5"/>
  <c r="P772" i="5"/>
  <c r="Q772" i="5"/>
  <c r="C772" i="5"/>
  <c r="B772" i="5"/>
  <c r="A772" i="5"/>
  <c r="I769" i="5"/>
  <c r="J769" i="5"/>
  <c r="M769" i="5"/>
  <c r="N769" i="5"/>
  <c r="I770" i="5"/>
  <c r="J770" i="5"/>
  <c r="M770" i="5"/>
  <c r="N770" i="5"/>
  <c r="I771" i="5"/>
  <c r="J771" i="5"/>
  <c r="M771" i="5"/>
  <c r="N771" i="5"/>
  <c r="O771" i="5"/>
  <c r="P771" i="5"/>
  <c r="Q771" i="5"/>
  <c r="C771" i="5"/>
  <c r="B771" i="5"/>
  <c r="A771" i="5"/>
  <c r="O770" i="5"/>
  <c r="P770" i="5"/>
  <c r="Q770" i="5"/>
  <c r="C770" i="5"/>
  <c r="B770" i="5"/>
  <c r="A770" i="5"/>
  <c r="O769" i="5"/>
  <c r="P769" i="5"/>
  <c r="Q769" i="5"/>
  <c r="C769" i="5"/>
  <c r="B769" i="5"/>
  <c r="A769" i="5"/>
  <c r="I766" i="5"/>
  <c r="J766" i="5"/>
  <c r="M766" i="5"/>
  <c r="N766" i="5"/>
  <c r="I767" i="5"/>
  <c r="J767" i="5"/>
  <c r="M767" i="5"/>
  <c r="N767" i="5"/>
  <c r="I768" i="5"/>
  <c r="J768" i="5"/>
  <c r="M768" i="5"/>
  <c r="N768" i="5"/>
  <c r="O768" i="5"/>
  <c r="P768" i="5"/>
  <c r="Q768" i="5"/>
  <c r="C768" i="5"/>
  <c r="B768" i="5"/>
  <c r="A768" i="5"/>
  <c r="O767" i="5"/>
  <c r="P767" i="5"/>
  <c r="Q767" i="5"/>
  <c r="C767" i="5"/>
  <c r="B767" i="5"/>
  <c r="A767" i="5"/>
  <c r="O766" i="5"/>
  <c r="P766" i="5"/>
  <c r="Q766" i="5"/>
  <c r="C766" i="5"/>
  <c r="B766" i="5"/>
  <c r="A766" i="5"/>
  <c r="O765" i="5"/>
  <c r="P765" i="5"/>
  <c r="Q765" i="5"/>
  <c r="C765" i="5"/>
  <c r="B765" i="5"/>
  <c r="A765" i="5"/>
  <c r="O764" i="5"/>
  <c r="P764" i="5"/>
  <c r="Q764" i="5"/>
  <c r="C764" i="5"/>
  <c r="B764" i="5"/>
  <c r="A764" i="5"/>
  <c r="C763" i="5"/>
  <c r="B763" i="5"/>
  <c r="A763" i="5"/>
  <c r="O762" i="5"/>
  <c r="P762" i="5"/>
  <c r="Q762" i="5"/>
  <c r="C762" i="5"/>
  <c r="B762" i="5"/>
  <c r="A762" i="5"/>
  <c r="O761" i="5"/>
  <c r="P761" i="5"/>
  <c r="Q761" i="5"/>
  <c r="C761" i="5"/>
  <c r="B761" i="5"/>
  <c r="A761" i="5"/>
  <c r="C760" i="5"/>
  <c r="B760" i="5"/>
  <c r="A760" i="5"/>
  <c r="O759" i="5"/>
  <c r="P759" i="5"/>
  <c r="Q759" i="5"/>
  <c r="C759" i="5"/>
  <c r="B759" i="5"/>
  <c r="A759" i="5"/>
  <c r="O758" i="5"/>
  <c r="P758" i="5"/>
  <c r="Q758" i="5"/>
  <c r="C758" i="5"/>
  <c r="B758" i="5"/>
  <c r="A758" i="5"/>
  <c r="C757" i="5"/>
  <c r="B757" i="5"/>
  <c r="A757" i="5"/>
  <c r="O756" i="5"/>
  <c r="P756" i="5"/>
  <c r="Q756" i="5"/>
  <c r="C756" i="5"/>
  <c r="B756" i="5"/>
  <c r="A756" i="5"/>
  <c r="O755" i="5"/>
  <c r="P755" i="5"/>
  <c r="Q755" i="5"/>
  <c r="C755" i="5"/>
  <c r="B755" i="5"/>
  <c r="A755" i="5"/>
  <c r="C754" i="5"/>
  <c r="B754" i="5"/>
  <c r="A754" i="5"/>
  <c r="O753" i="5"/>
  <c r="P753" i="5"/>
  <c r="Q753" i="5"/>
  <c r="C753" i="5"/>
  <c r="B753" i="5"/>
  <c r="A753" i="5"/>
  <c r="O752" i="5"/>
  <c r="P752" i="5"/>
  <c r="Q752" i="5"/>
  <c r="C752" i="5"/>
  <c r="B752" i="5"/>
  <c r="A752" i="5"/>
  <c r="C751" i="5"/>
  <c r="B751" i="5"/>
  <c r="A751" i="5"/>
  <c r="O750" i="5"/>
  <c r="Q750" i="5"/>
  <c r="C750" i="5"/>
  <c r="B750" i="5"/>
  <c r="A750" i="5"/>
  <c r="O749" i="5"/>
  <c r="Q749" i="5"/>
  <c r="C749" i="5"/>
  <c r="B749" i="5"/>
  <c r="A749" i="5"/>
  <c r="C748" i="5"/>
  <c r="B748" i="5"/>
  <c r="A748" i="5"/>
  <c r="O747" i="5"/>
  <c r="P747" i="5"/>
  <c r="Q747" i="5"/>
  <c r="C747" i="5"/>
  <c r="B747" i="5"/>
  <c r="A747" i="5"/>
  <c r="O746" i="5"/>
  <c r="P746" i="5"/>
  <c r="Q746" i="5"/>
  <c r="C746" i="5"/>
  <c r="B746" i="5"/>
  <c r="A746" i="5"/>
  <c r="C745" i="5"/>
  <c r="B745" i="5"/>
  <c r="A745" i="5"/>
  <c r="O744" i="5"/>
  <c r="P744" i="5"/>
  <c r="Q744" i="5"/>
  <c r="C744" i="5"/>
  <c r="B744" i="5"/>
  <c r="A744" i="5"/>
  <c r="O743" i="5"/>
  <c r="P743" i="5"/>
  <c r="Q743" i="5"/>
  <c r="C743" i="5"/>
  <c r="B743" i="5"/>
  <c r="A743" i="5"/>
  <c r="C742" i="5"/>
  <c r="B742" i="5"/>
  <c r="A742" i="5"/>
  <c r="O741" i="5"/>
  <c r="P741" i="5"/>
  <c r="Q741" i="5"/>
  <c r="C741" i="5"/>
  <c r="B741" i="5"/>
  <c r="A741" i="5"/>
  <c r="O740" i="5"/>
  <c r="P740" i="5"/>
  <c r="Q740" i="5"/>
  <c r="C740" i="5"/>
  <c r="B740" i="5"/>
  <c r="A740" i="5"/>
  <c r="C739" i="5"/>
  <c r="B739" i="5"/>
  <c r="A739" i="5"/>
  <c r="O738" i="5"/>
  <c r="P738" i="5"/>
  <c r="Q738" i="5"/>
  <c r="C738" i="5"/>
  <c r="B738" i="5"/>
  <c r="A738" i="5"/>
  <c r="O737" i="5"/>
  <c r="P737" i="5"/>
  <c r="Q737" i="5"/>
  <c r="C737" i="5"/>
  <c r="B737" i="5"/>
  <c r="A737" i="5"/>
  <c r="C736" i="5"/>
  <c r="B736" i="5"/>
  <c r="A736" i="5"/>
  <c r="O735" i="5"/>
  <c r="P735" i="5"/>
  <c r="Q735" i="5"/>
  <c r="C735" i="5"/>
  <c r="B735" i="5"/>
  <c r="A735" i="5"/>
  <c r="O734" i="5"/>
  <c r="P734" i="5"/>
  <c r="Q734" i="5"/>
  <c r="C734" i="5"/>
  <c r="B734" i="5"/>
  <c r="A734" i="5"/>
  <c r="C733" i="5"/>
  <c r="B733" i="5"/>
  <c r="A733" i="5"/>
  <c r="O732" i="5"/>
  <c r="P732" i="5"/>
  <c r="Q732" i="5"/>
  <c r="C732" i="5"/>
  <c r="B732" i="5"/>
  <c r="A732" i="5"/>
  <c r="O731" i="5"/>
  <c r="P731" i="5"/>
  <c r="Q731" i="5"/>
  <c r="C731" i="5"/>
  <c r="B731" i="5"/>
  <c r="A731" i="5"/>
  <c r="C730" i="5"/>
  <c r="B730" i="5"/>
  <c r="A730" i="5"/>
  <c r="O729" i="5"/>
  <c r="P729" i="5"/>
  <c r="Q729" i="5"/>
  <c r="C729" i="5"/>
  <c r="B729" i="5"/>
  <c r="A729" i="5"/>
  <c r="O728" i="5"/>
  <c r="P728" i="5"/>
  <c r="Q728" i="5"/>
  <c r="C728" i="5"/>
  <c r="B728" i="5"/>
  <c r="A728" i="5"/>
  <c r="C727" i="5"/>
  <c r="B727" i="5"/>
  <c r="A727" i="5"/>
  <c r="O726" i="5"/>
  <c r="P726" i="5"/>
  <c r="Q726" i="5"/>
  <c r="C726" i="5"/>
  <c r="B726" i="5"/>
  <c r="A726" i="5"/>
  <c r="O725" i="5"/>
  <c r="P725" i="5"/>
  <c r="Q725" i="5"/>
  <c r="C725" i="5"/>
  <c r="B725" i="5"/>
  <c r="A725" i="5"/>
  <c r="C724" i="5"/>
  <c r="B724" i="5"/>
  <c r="A724" i="5"/>
  <c r="O723" i="5"/>
  <c r="P723" i="5"/>
  <c r="Q723" i="5"/>
  <c r="C723" i="5"/>
  <c r="B723" i="5"/>
  <c r="A723" i="5"/>
  <c r="O722" i="5"/>
  <c r="P722" i="5"/>
  <c r="Q722" i="5"/>
  <c r="C722" i="5"/>
  <c r="B722" i="5"/>
  <c r="A722" i="5"/>
  <c r="C721" i="5"/>
  <c r="B721" i="5"/>
  <c r="A721" i="5"/>
  <c r="O720" i="5"/>
  <c r="P720" i="5"/>
  <c r="Q720" i="5"/>
  <c r="C720" i="5"/>
  <c r="B720" i="5"/>
  <c r="A720" i="5"/>
  <c r="O719" i="5"/>
  <c r="P719" i="5"/>
  <c r="Q719" i="5"/>
  <c r="C719" i="5"/>
  <c r="B719" i="5"/>
  <c r="A719" i="5"/>
  <c r="C718" i="5"/>
  <c r="B718" i="5"/>
  <c r="A718" i="5"/>
  <c r="O717" i="5"/>
  <c r="P717" i="5"/>
  <c r="Q717" i="5"/>
  <c r="C717" i="5"/>
  <c r="B717" i="5"/>
  <c r="A717" i="5"/>
  <c r="O716" i="5"/>
  <c r="P716" i="5"/>
  <c r="Q716" i="5"/>
  <c r="C716" i="5"/>
  <c r="B716" i="5"/>
  <c r="A716" i="5"/>
  <c r="C715" i="5"/>
  <c r="B715" i="5"/>
  <c r="A715" i="5"/>
  <c r="O714" i="5"/>
  <c r="P714" i="5"/>
  <c r="Q714" i="5"/>
  <c r="C714" i="5"/>
  <c r="B714" i="5"/>
  <c r="A714" i="5"/>
  <c r="O713" i="5"/>
  <c r="P713" i="5"/>
  <c r="Q713" i="5"/>
  <c r="C713" i="5"/>
  <c r="B713" i="5"/>
  <c r="A713" i="5"/>
  <c r="C712" i="5"/>
  <c r="B712" i="5"/>
  <c r="A712" i="5"/>
  <c r="O711" i="5"/>
  <c r="P711" i="5"/>
  <c r="Q711" i="5"/>
  <c r="C711" i="5"/>
  <c r="B711" i="5"/>
  <c r="A711" i="5"/>
  <c r="O710" i="5"/>
  <c r="P710" i="5"/>
  <c r="Q710" i="5"/>
  <c r="C710" i="5"/>
  <c r="B710" i="5"/>
  <c r="A710" i="5"/>
  <c r="C709" i="5"/>
  <c r="B709" i="5"/>
  <c r="A709" i="5"/>
  <c r="O708" i="5"/>
  <c r="P708" i="5"/>
  <c r="Q708" i="5"/>
  <c r="C708" i="5"/>
  <c r="B708" i="5"/>
  <c r="A708" i="5"/>
  <c r="O707" i="5"/>
  <c r="P707" i="5"/>
  <c r="Q707" i="5"/>
  <c r="C707" i="5"/>
  <c r="B707" i="5"/>
  <c r="A707" i="5"/>
  <c r="C706" i="5"/>
  <c r="B706" i="5"/>
  <c r="A706" i="5"/>
  <c r="O705" i="5"/>
  <c r="P705" i="5"/>
  <c r="Q705" i="5"/>
  <c r="C705" i="5"/>
  <c r="B705" i="5"/>
  <c r="A705" i="5"/>
  <c r="O704" i="5"/>
  <c r="P704" i="5"/>
  <c r="Q704" i="5"/>
  <c r="C704" i="5"/>
  <c r="B704" i="5"/>
  <c r="A704" i="5"/>
  <c r="C703" i="5"/>
  <c r="B703" i="5"/>
  <c r="A703" i="5"/>
  <c r="O702" i="5"/>
  <c r="P702" i="5"/>
  <c r="Q702" i="5"/>
  <c r="C702" i="5"/>
  <c r="B702" i="5"/>
  <c r="A702" i="5"/>
  <c r="O701" i="5"/>
  <c r="P701" i="5"/>
  <c r="Q701" i="5"/>
  <c r="C701" i="5"/>
  <c r="B701" i="5"/>
  <c r="A701" i="5"/>
  <c r="C700" i="5"/>
  <c r="B700" i="5"/>
  <c r="A700" i="5"/>
  <c r="O699" i="5"/>
  <c r="P699" i="5"/>
  <c r="Q699" i="5"/>
  <c r="C699" i="5"/>
  <c r="B699" i="5"/>
  <c r="A699" i="5"/>
  <c r="O698" i="5"/>
  <c r="P698" i="5"/>
  <c r="Q698" i="5"/>
  <c r="C698" i="5"/>
  <c r="B698" i="5"/>
  <c r="A698" i="5"/>
  <c r="C697" i="5"/>
  <c r="B697" i="5"/>
  <c r="A697" i="5"/>
  <c r="O696" i="5"/>
  <c r="P696" i="5"/>
  <c r="Q696" i="5"/>
  <c r="C696" i="5"/>
  <c r="B696" i="5"/>
  <c r="A696" i="5"/>
  <c r="O695" i="5"/>
  <c r="P695" i="5"/>
  <c r="Q695" i="5"/>
  <c r="C695" i="5"/>
  <c r="B695" i="5"/>
  <c r="A695" i="5"/>
  <c r="C694" i="5"/>
  <c r="B694" i="5"/>
  <c r="A694" i="5"/>
  <c r="O693" i="5"/>
  <c r="P693" i="5"/>
  <c r="Q693" i="5"/>
  <c r="C693" i="5"/>
  <c r="B693" i="5"/>
  <c r="A693" i="5"/>
  <c r="O692" i="5"/>
  <c r="P692" i="5"/>
  <c r="Q692" i="5"/>
  <c r="C692" i="5"/>
  <c r="B692" i="5"/>
  <c r="A692" i="5"/>
  <c r="C691" i="5"/>
  <c r="B691" i="5"/>
  <c r="A691" i="5"/>
  <c r="O690" i="5"/>
  <c r="P690" i="5"/>
  <c r="Q690" i="5"/>
  <c r="C690" i="5"/>
  <c r="B690" i="5"/>
  <c r="A690" i="5"/>
  <c r="O689" i="5"/>
  <c r="P689" i="5"/>
  <c r="Q689" i="5"/>
  <c r="C689" i="5"/>
  <c r="B689" i="5"/>
  <c r="A689" i="5"/>
  <c r="C688" i="5"/>
  <c r="B688" i="5"/>
  <c r="A688" i="5"/>
  <c r="O687" i="5"/>
  <c r="P687" i="5"/>
  <c r="Q687" i="5"/>
  <c r="C687" i="5"/>
  <c r="B687" i="5"/>
  <c r="A687" i="5"/>
  <c r="O686" i="5"/>
  <c r="P686" i="5"/>
  <c r="Q686" i="5"/>
  <c r="C686" i="5"/>
  <c r="B686" i="5"/>
  <c r="A686" i="5"/>
  <c r="C685" i="5"/>
  <c r="B685" i="5"/>
  <c r="A685" i="5"/>
  <c r="O684" i="5"/>
  <c r="P684" i="5"/>
  <c r="Q684" i="5"/>
  <c r="C684" i="5"/>
  <c r="B684" i="5"/>
  <c r="A684" i="5"/>
  <c r="O683" i="5"/>
  <c r="P683" i="5"/>
  <c r="Q683" i="5"/>
  <c r="C683" i="5"/>
  <c r="B683" i="5"/>
  <c r="A683" i="5"/>
  <c r="C682" i="5"/>
  <c r="B682" i="5"/>
  <c r="A682" i="5"/>
  <c r="O681" i="5"/>
  <c r="P681" i="5"/>
  <c r="Q681" i="5"/>
  <c r="C681" i="5"/>
  <c r="B681" i="5"/>
  <c r="A681" i="5"/>
  <c r="O680" i="5"/>
  <c r="P680" i="5"/>
  <c r="Q680" i="5"/>
  <c r="C680" i="5"/>
  <c r="B680" i="5"/>
  <c r="A680" i="5"/>
  <c r="C679" i="5"/>
  <c r="B679" i="5"/>
  <c r="A679" i="5"/>
  <c r="O678" i="5"/>
  <c r="P678" i="5"/>
  <c r="Q678" i="5"/>
  <c r="C678" i="5"/>
  <c r="B678" i="5"/>
  <c r="A678" i="5"/>
  <c r="O677" i="5"/>
  <c r="P677" i="5"/>
  <c r="Q677" i="5"/>
  <c r="C677" i="5"/>
  <c r="B677" i="5"/>
  <c r="A677" i="5"/>
  <c r="C676" i="5"/>
  <c r="B676" i="5"/>
  <c r="A676" i="5"/>
  <c r="O675" i="5"/>
  <c r="Q675" i="5"/>
  <c r="C675" i="5"/>
  <c r="B675" i="5"/>
  <c r="A675" i="5"/>
  <c r="O674" i="5"/>
  <c r="Q674" i="5"/>
  <c r="C674" i="5"/>
  <c r="B674" i="5"/>
  <c r="A674" i="5"/>
  <c r="C673" i="5"/>
  <c r="B673" i="5"/>
  <c r="A673" i="5"/>
  <c r="O672" i="5"/>
  <c r="P672" i="5"/>
  <c r="Q672" i="5"/>
  <c r="C672" i="5"/>
  <c r="B672" i="5"/>
  <c r="A672" i="5"/>
  <c r="O671" i="5"/>
  <c r="P671" i="5"/>
  <c r="Q671" i="5"/>
  <c r="C671" i="5"/>
  <c r="B671" i="5"/>
  <c r="A671" i="5"/>
  <c r="C670" i="5"/>
  <c r="B670" i="5"/>
  <c r="A670" i="5"/>
  <c r="O669" i="5"/>
  <c r="P669" i="5"/>
  <c r="Q669" i="5"/>
  <c r="C669" i="5"/>
  <c r="B669" i="5"/>
  <c r="A669" i="5"/>
  <c r="O668" i="5"/>
  <c r="P668" i="5"/>
  <c r="Q668" i="5"/>
  <c r="C668" i="5"/>
  <c r="B668" i="5"/>
  <c r="A668" i="5"/>
  <c r="C667" i="5"/>
  <c r="B667" i="5"/>
  <c r="A667" i="5"/>
  <c r="O666" i="5"/>
  <c r="P666" i="5"/>
  <c r="Q666" i="5"/>
  <c r="C666" i="5"/>
  <c r="B666" i="5"/>
  <c r="A666" i="5"/>
  <c r="O665" i="5"/>
  <c r="P665" i="5"/>
  <c r="Q665" i="5"/>
  <c r="C665" i="5"/>
  <c r="B665" i="5"/>
  <c r="A665" i="5"/>
  <c r="C664" i="5"/>
  <c r="B664" i="5"/>
  <c r="A664" i="5"/>
  <c r="O663" i="5"/>
  <c r="P663" i="5"/>
  <c r="Q663" i="5"/>
  <c r="C663" i="5"/>
  <c r="B663" i="5"/>
  <c r="A663" i="5"/>
  <c r="O662" i="5"/>
  <c r="P662" i="5"/>
  <c r="Q662" i="5"/>
  <c r="C662" i="5"/>
  <c r="B662" i="5"/>
  <c r="A662" i="5"/>
  <c r="C661" i="5"/>
  <c r="B661" i="5"/>
  <c r="A661" i="5"/>
  <c r="O660" i="5"/>
  <c r="P660" i="5"/>
  <c r="Q660" i="5"/>
  <c r="C660" i="5"/>
  <c r="B660" i="5"/>
  <c r="A660" i="5"/>
  <c r="O659" i="5"/>
  <c r="P659" i="5"/>
  <c r="Q659" i="5"/>
  <c r="C659" i="5"/>
  <c r="B659" i="5"/>
  <c r="A659" i="5"/>
  <c r="C658" i="5"/>
  <c r="B658" i="5"/>
  <c r="A658" i="5"/>
  <c r="O657" i="5"/>
  <c r="P657" i="5"/>
  <c r="Q657" i="5"/>
  <c r="C657" i="5"/>
  <c r="B657" i="5"/>
  <c r="A657" i="5"/>
  <c r="O656" i="5"/>
  <c r="P656" i="5"/>
  <c r="Q656" i="5"/>
  <c r="C656" i="5"/>
  <c r="B656" i="5"/>
  <c r="A656" i="5"/>
  <c r="C655" i="5"/>
  <c r="B655" i="5"/>
  <c r="A655" i="5"/>
  <c r="O654" i="5"/>
  <c r="P654" i="5"/>
  <c r="Q654" i="5"/>
  <c r="C654" i="5"/>
  <c r="B654" i="5"/>
  <c r="A654" i="5"/>
  <c r="O653" i="5"/>
  <c r="P653" i="5"/>
  <c r="Q653" i="5"/>
  <c r="C653" i="5"/>
  <c r="B653" i="5"/>
  <c r="A653" i="5"/>
  <c r="C652" i="5"/>
  <c r="B652" i="5"/>
  <c r="A652" i="5"/>
  <c r="O651" i="5"/>
  <c r="P651" i="5"/>
  <c r="Q651" i="5"/>
  <c r="C651" i="5"/>
  <c r="B651" i="5"/>
  <c r="A651" i="5"/>
  <c r="O650" i="5"/>
  <c r="P650" i="5"/>
  <c r="Q650" i="5"/>
  <c r="C650" i="5"/>
  <c r="B650" i="5"/>
  <c r="A650" i="5"/>
  <c r="C649" i="5"/>
  <c r="B649" i="5"/>
  <c r="A649" i="5"/>
  <c r="O648" i="5"/>
  <c r="P648" i="5"/>
  <c r="Q648" i="5"/>
  <c r="C648" i="5"/>
  <c r="B648" i="5"/>
  <c r="A648" i="5"/>
  <c r="O647" i="5"/>
  <c r="P647" i="5"/>
  <c r="Q647" i="5"/>
  <c r="C647" i="5"/>
  <c r="B647" i="5"/>
  <c r="A647" i="5"/>
  <c r="C646" i="5"/>
  <c r="B646" i="5"/>
  <c r="A646" i="5"/>
  <c r="I643" i="5"/>
  <c r="J643" i="5"/>
  <c r="M643" i="5"/>
  <c r="N643" i="5"/>
  <c r="I644" i="5"/>
  <c r="J644" i="5"/>
  <c r="M644" i="5"/>
  <c r="N644" i="5"/>
  <c r="I645" i="5"/>
  <c r="J645" i="5"/>
  <c r="M645" i="5"/>
  <c r="N645" i="5"/>
  <c r="O645" i="5"/>
  <c r="P645" i="5"/>
  <c r="Q645" i="5"/>
  <c r="C645" i="5"/>
  <c r="B645" i="5"/>
  <c r="A645" i="5"/>
  <c r="O644" i="5"/>
  <c r="P644" i="5"/>
  <c r="Q644" i="5"/>
  <c r="C644" i="5"/>
  <c r="B644" i="5"/>
  <c r="A644" i="5"/>
  <c r="O643" i="5"/>
  <c r="P643" i="5"/>
  <c r="Q643" i="5"/>
  <c r="C643" i="5"/>
  <c r="B643" i="5"/>
  <c r="A643" i="5"/>
  <c r="I640" i="5"/>
  <c r="J640" i="5"/>
  <c r="M640" i="5"/>
  <c r="N640" i="5"/>
  <c r="I641" i="5"/>
  <c r="J641" i="5"/>
  <c r="M641" i="5"/>
  <c r="N641" i="5"/>
  <c r="I642" i="5"/>
  <c r="J642" i="5"/>
  <c r="M642" i="5"/>
  <c r="N642" i="5"/>
  <c r="O642" i="5"/>
  <c r="P642" i="5"/>
  <c r="Q642" i="5"/>
  <c r="C642" i="5"/>
  <c r="B642" i="5"/>
  <c r="A642" i="5"/>
  <c r="O641" i="5"/>
  <c r="P641" i="5"/>
  <c r="Q641" i="5"/>
  <c r="C641" i="5"/>
  <c r="B641" i="5"/>
  <c r="A641" i="5"/>
  <c r="O640" i="5"/>
  <c r="P640" i="5"/>
  <c r="Q640" i="5"/>
  <c r="C640" i="5"/>
  <c r="B640" i="5"/>
  <c r="A640" i="5"/>
  <c r="I637" i="5"/>
  <c r="J637" i="5"/>
  <c r="M637" i="5"/>
  <c r="N637" i="5"/>
  <c r="I638" i="5"/>
  <c r="J638" i="5"/>
  <c r="M638" i="5"/>
  <c r="N638" i="5"/>
  <c r="I639" i="5"/>
  <c r="J639" i="5"/>
  <c r="M639" i="5"/>
  <c r="N639" i="5"/>
  <c r="O639" i="5"/>
  <c r="P639" i="5"/>
  <c r="Q639" i="5"/>
  <c r="C639" i="5"/>
  <c r="B639" i="5"/>
  <c r="A639" i="5"/>
  <c r="O638" i="5"/>
  <c r="P638" i="5"/>
  <c r="Q638" i="5"/>
  <c r="C638" i="5"/>
  <c r="B638" i="5"/>
  <c r="A638" i="5"/>
  <c r="O637" i="5"/>
  <c r="P637" i="5"/>
  <c r="Q637" i="5"/>
  <c r="C637" i="5"/>
  <c r="B637" i="5"/>
  <c r="A637" i="5"/>
  <c r="I634" i="5"/>
  <c r="J634" i="5"/>
  <c r="M634" i="5"/>
  <c r="N634" i="5"/>
  <c r="I635" i="5"/>
  <c r="J635" i="5"/>
  <c r="M635" i="5"/>
  <c r="N635" i="5"/>
  <c r="I636" i="5"/>
  <c r="J636" i="5"/>
  <c r="M636" i="5"/>
  <c r="N636" i="5"/>
  <c r="O636" i="5"/>
  <c r="P636" i="5"/>
  <c r="Q636" i="5"/>
  <c r="C636" i="5"/>
  <c r="B636" i="5"/>
  <c r="A636" i="5"/>
  <c r="O635" i="5"/>
  <c r="P635" i="5"/>
  <c r="Q635" i="5"/>
  <c r="C635" i="5"/>
  <c r="B635" i="5"/>
  <c r="A635" i="5"/>
  <c r="O634" i="5"/>
  <c r="P634" i="5"/>
  <c r="Q634" i="5"/>
  <c r="C634" i="5"/>
  <c r="B634" i="5"/>
  <c r="A634" i="5"/>
  <c r="I631" i="5"/>
  <c r="J631" i="5"/>
  <c r="M631" i="5"/>
  <c r="N631" i="5"/>
  <c r="I632" i="5"/>
  <c r="J632" i="5"/>
  <c r="M632" i="5"/>
  <c r="N632" i="5"/>
  <c r="I633" i="5"/>
  <c r="J633" i="5"/>
  <c r="M633" i="5"/>
  <c r="N633" i="5"/>
  <c r="O633" i="5"/>
  <c r="P633" i="5"/>
  <c r="Q633" i="5"/>
  <c r="C633" i="5"/>
  <c r="B633" i="5"/>
  <c r="A633" i="5"/>
  <c r="O632" i="5"/>
  <c r="P632" i="5"/>
  <c r="Q632" i="5"/>
  <c r="C632" i="5"/>
  <c r="B632" i="5"/>
  <c r="A632" i="5"/>
  <c r="O631" i="5"/>
  <c r="P631" i="5"/>
  <c r="Q631" i="5"/>
  <c r="C631" i="5"/>
  <c r="B631" i="5"/>
  <c r="A631" i="5"/>
  <c r="O630" i="5"/>
  <c r="Q630" i="5"/>
  <c r="C630" i="5"/>
  <c r="B630" i="5"/>
  <c r="A630" i="5"/>
  <c r="O629" i="5"/>
  <c r="Q629" i="5"/>
  <c r="C629" i="5"/>
  <c r="B629" i="5"/>
  <c r="A629" i="5"/>
  <c r="C628" i="5"/>
  <c r="B628" i="5"/>
  <c r="A628" i="5"/>
  <c r="O627" i="5"/>
  <c r="P627" i="5"/>
  <c r="Q627" i="5"/>
  <c r="C627" i="5"/>
  <c r="B627" i="5"/>
  <c r="A627" i="5"/>
  <c r="O626" i="5"/>
  <c r="P626" i="5"/>
  <c r="Q626" i="5"/>
  <c r="C626" i="5"/>
  <c r="B626" i="5"/>
  <c r="A626" i="5"/>
  <c r="C625" i="5"/>
  <c r="B625" i="5"/>
  <c r="A625" i="5"/>
  <c r="O624" i="5"/>
  <c r="P624" i="5"/>
  <c r="Q624" i="5"/>
  <c r="C624" i="5"/>
  <c r="B624" i="5"/>
  <c r="A624" i="5"/>
  <c r="O623" i="5"/>
  <c r="P623" i="5"/>
  <c r="Q623" i="5"/>
  <c r="C623" i="5"/>
  <c r="B623" i="5"/>
  <c r="A623" i="5"/>
  <c r="C622" i="5"/>
  <c r="B622" i="5"/>
  <c r="A622" i="5"/>
  <c r="O621" i="5"/>
  <c r="P621" i="5"/>
  <c r="Q621" i="5"/>
  <c r="C621" i="5"/>
  <c r="B621" i="5"/>
  <c r="A621" i="5"/>
  <c r="O620" i="5"/>
  <c r="P620" i="5"/>
  <c r="Q620" i="5"/>
  <c r="C620" i="5"/>
  <c r="B620" i="5"/>
  <c r="A620" i="5"/>
  <c r="C619" i="5"/>
  <c r="B619" i="5"/>
  <c r="A619" i="5"/>
  <c r="O618" i="5"/>
  <c r="P618" i="5"/>
  <c r="Q618" i="5"/>
  <c r="C618" i="5"/>
  <c r="B618" i="5"/>
  <c r="A618" i="5"/>
  <c r="O617" i="5"/>
  <c r="P617" i="5"/>
  <c r="Q617" i="5"/>
  <c r="C617" i="5"/>
  <c r="B617" i="5"/>
  <c r="A617" i="5"/>
  <c r="C616" i="5"/>
  <c r="B616" i="5"/>
  <c r="A616" i="5"/>
  <c r="O615" i="5"/>
  <c r="P615" i="5"/>
  <c r="Q615" i="5"/>
  <c r="C615" i="5"/>
  <c r="B615" i="5"/>
  <c r="A615" i="5"/>
  <c r="O614" i="5"/>
  <c r="P614" i="5"/>
  <c r="Q614" i="5"/>
  <c r="C614" i="5"/>
  <c r="B614" i="5"/>
  <c r="A614" i="5"/>
  <c r="C613" i="5"/>
  <c r="B613" i="5"/>
  <c r="A613" i="5"/>
  <c r="O612" i="5"/>
  <c r="P612" i="5"/>
  <c r="Q612" i="5"/>
  <c r="C612" i="5"/>
  <c r="B612" i="5"/>
  <c r="A612" i="5"/>
  <c r="O611" i="5"/>
  <c r="P611" i="5"/>
  <c r="Q611" i="5"/>
  <c r="C611" i="5"/>
  <c r="B611" i="5"/>
  <c r="A611" i="5"/>
  <c r="C610" i="5"/>
  <c r="B610" i="5"/>
  <c r="A610" i="5"/>
  <c r="O609" i="5"/>
  <c r="P609" i="5"/>
  <c r="Q609" i="5"/>
  <c r="C609" i="5"/>
  <c r="B609" i="5"/>
  <c r="A609" i="5"/>
  <c r="O608" i="5"/>
  <c r="P608" i="5"/>
  <c r="Q608" i="5"/>
  <c r="C608" i="5"/>
  <c r="B608" i="5"/>
  <c r="A608" i="5"/>
  <c r="C607" i="5"/>
  <c r="B607" i="5"/>
  <c r="A607" i="5"/>
  <c r="O606" i="5"/>
  <c r="P606" i="5"/>
  <c r="Q606" i="5"/>
  <c r="C606" i="5"/>
  <c r="B606" i="5"/>
  <c r="A606" i="5"/>
  <c r="O605" i="5"/>
  <c r="P605" i="5"/>
  <c r="Q605" i="5"/>
  <c r="C605" i="5"/>
  <c r="B605" i="5"/>
  <c r="A605" i="5"/>
  <c r="C604" i="5"/>
  <c r="B604" i="5"/>
  <c r="A604" i="5"/>
  <c r="O603" i="5"/>
  <c r="P603" i="5"/>
  <c r="Q603" i="5"/>
  <c r="C603" i="5"/>
  <c r="B603" i="5"/>
  <c r="A603" i="5"/>
  <c r="O602" i="5"/>
  <c r="P602" i="5"/>
  <c r="Q602" i="5"/>
  <c r="C602" i="5"/>
  <c r="B602" i="5"/>
  <c r="A602" i="5"/>
  <c r="C601" i="5"/>
  <c r="B601" i="5"/>
  <c r="A601" i="5"/>
  <c r="O600" i="5"/>
  <c r="P600" i="5"/>
  <c r="Q600" i="5"/>
  <c r="C600" i="5"/>
  <c r="B600" i="5"/>
  <c r="A600" i="5"/>
  <c r="O599" i="5"/>
  <c r="P599" i="5"/>
  <c r="Q599" i="5"/>
  <c r="C599" i="5"/>
  <c r="B599" i="5"/>
  <c r="A599" i="5"/>
  <c r="C598" i="5"/>
  <c r="B598" i="5"/>
  <c r="A598" i="5"/>
  <c r="O597" i="5"/>
  <c r="P597" i="5"/>
  <c r="Q597" i="5"/>
  <c r="C597" i="5"/>
  <c r="B597" i="5"/>
  <c r="A597" i="5"/>
  <c r="O596" i="5"/>
  <c r="P596" i="5"/>
  <c r="Q596" i="5"/>
  <c r="C596" i="5"/>
  <c r="B596" i="5"/>
  <c r="A596" i="5"/>
  <c r="C595" i="5"/>
  <c r="B595" i="5"/>
  <c r="A595" i="5"/>
  <c r="O594" i="5"/>
  <c r="P594" i="5"/>
  <c r="Q594" i="5"/>
  <c r="C594" i="5"/>
  <c r="B594" i="5"/>
  <c r="A594" i="5"/>
  <c r="O593" i="5"/>
  <c r="P593" i="5"/>
  <c r="Q593" i="5"/>
  <c r="C593" i="5"/>
  <c r="B593" i="5"/>
  <c r="A593" i="5"/>
  <c r="C592" i="5"/>
  <c r="B592" i="5"/>
  <c r="A592" i="5"/>
  <c r="O591" i="5"/>
  <c r="P591" i="5"/>
  <c r="Q591" i="5"/>
  <c r="C591" i="5"/>
  <c r="B591" i="5"/>
  <c r="A591" i="5"/>
  <c r="O590" i="5"/>
  <c r="P590" i="5"/>
  <c r="Q590" i="5"/>
  <c r="C590" i="5"/>
  <c r="B590" i="5"/>
  <c r="A590" i="5"/>
  <c r="C589" i="5"/>
  <c r="B589" i="5"/>
  <c r="A589" i="5"/>
  <c r="O588" i="5"/>
  <c r="P588" i="5"/>
  <c r="Q588" i="5"/>
  <c r="C588" i="5"/>
  <c r="B588" i="5"/>
  <c r="A588" i="5"/>
  <c r="O587" i="5"/>
  <c r="P587" i="5"/>
  <c r="Q587" i="5"/>
  <c r="C587" i="5"/>
  <c r="B587" i="5"/>
  <c r="A587" i="5"/>
  <c r="C586" i="5"/>
  <c r="B586" i="5"/>
  <c r="A586" i="5"/>
  <c r="O585" i="5"/>
  <c r="Q585" i="5"/>
  <c r="C585" i="5"/>
  <c r="B585" i="5"/>
  <c r="A585" i="5"/>
  <c r="O584" i="5"/>
  <c r="Q584" i="5"/>
  <c r="C584" i="5"/>
  <c r="B584" i="5"/>
  <c r="A584" i="5"/>
  <c r="C583" i="5"/>
  <c r="B583" i="5"/>
  <c r="A583" i="5"/>
  <c r="O582" i="5"/>
  <c r="P582" i="5"/>
  <c r="Q582" i="5"/>
  <c r="C582" i="5"/>
  <c r="B582" i="5"/>
  <c r="A582" i="5"/>
  <c r="O581" i="5"/>
  <c r="P581" i="5"/>
  <c r="Q581" i="5"/>
  <c r="C581" i="5"/>
  <c r="B581" i="5"/>
  <c r="A581" i="5"/>
  <c r="C580" i="5"/>
  <c r="B580" i="5"/>
  <c r="A580" i="5"/>
  <c r="O579" i="5"/>
  <c r="P579" i="5"/>
  <c r="Q579" i="5"/>
  <c r="C579" i="5"/>
  <c r="B579" i="5"/>
  <c r="A579" i="5"/>
  <c r="O578" i="5"/>
  <c r="P578" i="5"/>
  <c r="Q578" i="5"/>
  <c r="C578" i="5"/>
  <c r="B578" i="5"/>
  <c r="A578" i="5"/>
  <c r="C577" i="5"/>
  <c r="B577" i="5"/>
  <c r="A577" i="5"/>
  <c r="O576" i="5"/>
  <c r="P576" i="5"/>
  <c r="Q576" i="5"/>
  <c r="C576" i="5"/>
  <c r="B576" i="5"/>
  <c r="A576" i="5"/>
  <c r="O575" i="5"/>
  <c r="P575" i="5"/>
  <c r="Q575" i="5"/>
  <c r="C575" i="5"/>
  <c r="B575" i="5"/>
  <c r="A575" i="5"/>
  <c r="C574" i="5"/>
  <c r="B574" i="5"/>
  <c r="A574" i="5"/>
  <c r="O573" i="5"/>
  <c r="P573" i="5"/>
  <c r="Q573" i="5"/>
  <c r="C573" i="5"/>
  <c r="B573" i="5"/>
  <c r="A573" i="5"/>
  <c r="O572" i="5"/>
  <c r="P572" i="5"/>
  <c r="Q572" i="5"/>
  <c r="C572" i="5"/>
  <c r="B572" i="5"/>
  <c r="A572" i="5"/>
  <c r="C571" i="5"/>
  <c r="B571" i="5"/>
  <c r="A571" i="5"/>
  <c r="O570" i="5"/>
  <c r="P570" i="5"/>
  <c r="Q570" i="5"/>
  <c r="C570" i="5"/>
  <c r="B570" i="5"/>
  <c r="A570" i="5"/>
  <c r="O569" i="5"/>
  <c r="P569" i="5"/>
  <c r="Q569" i="5"/>
  <c r="C569" i="5"/>
  <c r="B569" i="5"/>
  <c r="A569" i="5"/>
  <c r="C568" i="5"/>
  <c r="B568" i="5"/>
  <c r="A568" i="5"/>
  <c r="O567" i="5"/>
  <c r="P567" i="5"/>
  <c r="Q567" i="5"/>
  <c r="C567" i="5"/>
  <c r="B567" i="5"/>
  <c r="A567" i="5"/>
  <c r="O566" i="5"/>
  <c r="P566" i="5"/>
  <c r="Q566" i="5"/>
  <c r="C566" i="5"/>
  <c r="B566" i="5"/>
  <c r="A566" i="5"/>
  <c r="C565" i="5"/>
  <c r="B565" i="5"/>
  <c r="A565" i="5"/>
  <c r="O564" i="5"/>
  <c r="P564" i="5"/>
  <c r="Q564" i="5"/>
  <c r="C564" i="5"/>
  <c r="B564" i="5"/>
  <c r="A564" i="5"/>
  <c r="O563" i="5"/>
  <c r="P563" i="5"/>
  <c r="Q563" i="5"/>
  <c r="C563" i="5"/>
  <c r="B563" i="5"/>
  <c r="A563" i="5"/>
  <c r="C562" i="5"/>
  <c r="B562" i="5"/>
  <c r="A562" i="5"/>
  <c r="O561" i="5"/>
  <c r="P561" i="5"/>
  <c r="Q561" i="5"/>
  <c r="C561" i="5"/>
  <c r="B561" i="5"/>
  <c r="A561" i="5"/>
  <c r="O560" i="5"/>
  <c r="P560" i="5"/>
  <c r="Q560" i="5"/>
  <c r="C560" i="5"/>
  <c r="B560" i="5"/>
  <c r="A560" i="5"/>
  <c r="C559" i="5"/>
  <c r="B559" i="5"/>
  <c r="A559" i="5"/>
  <c r="O558" i="5"/>
  <c r="P558" i="5"/>
  <c r="Q558" i="5"/>
  <c r="C558" i="5"/>
  <c r="B558" i="5"/>
  <c r="A558" i="5"/>
  <c r="O557" i="5"/>
  <c r="P557" i="5"/>
  <c r="Q557" i="5"/>
  <c r="C557" i="5"/>
  <c r="B557" i="5"/>
  <c r="A557" i="5"/>
  <c r="C556" i="5"/>
  <c r="B556" i="5"/>
  <c r="A556" i="5"/>
  <c r="O555" i="5"/>
  <c r="P555" i="5"/>
  <c r="Q555" i="5"/>
  <c r="C555" i="5"/>
  <c r="B555" i="5"/>
  <c r="A555" i="5"/>
  <c r="O554" i="5"/>
  <c r="P554" i="5"/>
  <c r="Q554" i="5"/>
  <c r="C554" i="5"/>
  <c r="B554" i="5"/>
  <c r="A554" i="5"/>
  <c r="C553" i="5"/>
  <c r="B553" i="5"/>
  <c r="A553" i="5"/>
  <c r="O552" i="5"/>
  <c r="P552" i="5"/>
  <c r="Q552" i="5"/>
  <c r="C552" i="5"/>
  <c r="B552" i="5"/>
  <c r="A552" i="5"/>
  <c r="O551" i="5"/>
  <c r="P551" i="5"/>
  <c r="Q551" i="5"/>
  <c r="C551" i="5"/>
  <c r="B551" i="5"/>
  <c r="A551" i="5"/>
  <c r="C550" i="5"/>
  <c r="B550" i="5"/>
  <c r="A550" i="5"/>
  <c r="O549" i="5"/>
  <c r="P549" i="5"/>
  <c r="Q549" i="5"/>
  <c r="C549" i="5"/>
  <c r="B549" i="5"/>
  <c r="A549" i="5"/>
  <c r="O548" i="5"/>
  <c r="P548" i="5"/>
  <c r="Q548" i="5"/>
  <c r="C548" i="5"/>
  <c r="B548" i="5"/>
  <c r="A548" i="5"/>
  <c r="C547" i="5"/>
  <c r="B547" i="5"/>
  <c r="A547" i="5"/>
  <c r="O546" i="5"/>
  <c r="P546" i="5"/>
  <c r="Q546" i="5"/>
  <c r="C546" i="5"/>
  <c r="B546" i="5"/>
  <c r="A546" i="5"/>
  <c r="O545" i="5"/>
  <c r="P545" i="5"/>
  <c r="Q545" i="5"/>
  <c r="C545" i="5"/>
  <c r="B545" i="5"/>
  <c r="A545" i="5"/>
  <c r="C544" i="5"/>
  <c r="B544" i="5"/>
  <c r="A544" i="5"/>
  <c r="O543" i="5"/>
  <c r="P543" i="5"/>
  <c r="Q543" i="5"/>
  <c r="C543" i="5"/>
  <c r="B543" i="5"/>
  <c r="A543" i="5"/>
  <c r="O542" i="5"/>
  <c r="P542" i="5"/>
  <c r="Q542" i="5"/>
  <c r="C542" i="5"/>
  <c r="B542" i="5"/>
  <c r="A542" i="5"/>
  <c r="C541" i="5"/>
  <c r="B541" i="5"/>
  <c r="A541" i="5"/>
  <c r="O540" i="5"/>
  <c r="Q540" i="5"/>
  <c r="C540" i="5"/>
  <c r="B540" i="5"/>
  <c r="A540" i="5"/>
  <c r="O539" i="5"/>
  <c r="Q539" i="5"/>
  <c r="C539" i="5"/>
  <c r="B539" i="5"/>
  <c r="A539" i="5"/>
  <c r="C538" i="5"/>
  <c r="B538" i="5"/>
  <c r="A538" i="5"/>
  <c r="O537" i="5"/>
  <c r="P537" i="5"/>
  <c r="Q537" i="5"/>
  <c r="C537" i="5"/>
  <c r="B537" i="5"/>
  <c r="A537" i="5"/>
  <c r="O536" i="5"/>
  <c r="P536" i="5"/>
  <c r="Q536" i="5"/>
  <c r="C536" i="5"/>
  <c r="B536" i="5"/>
  <c r="A536" i="5"/>
  <c r="C535" i="5"/>
  <c r="B535" i="5"/>
  <c r="A535" i="5"/>
  <c r="O534" i="5"/>
  <c r="P534" i="5"/>
  <c r="Q534" i="5"/>
  <c r="C534" i="5"/>
  <c r="B534" i="5"/>
  <c r="A534" i="5"/>
  <c r="O533" i="5"/>
  <c r="P533" i="5"/>
  <c r="Q533" i="5"/>
  <c r="C533" i="5"/>
  <c r="B533" i="5"/>
  <c r="A533" i="5"/>
  <c r="C532" i="5"/>
  <c r="B532" i="5"/>
  <c r="A532" i="5"/>
  <c r="O531" i="5"/>
  <c r="P531" i="5"/>
  <c r="Q531" i="5"/>
  <c r="C531" i="5"/>
  <c r="B531" i="5"/>
  <c r="A531" i="5"/>
  <c r="O530" i="5"/>
  <c r="P530" i="5"/>
  <c r="Q530" i="5"/>
  <c r="C530" i="5"/>
  <c r="B530" i="5"/>
  <c r="A530" i="5"/>
  <c r="C529" i="5"/>
  <c r="B529" i="5"/>
  <c r="A529" i="5"/>
  <c r="O528" i="5"/>
  <c r="P528" i="5"/>
  <c r="Q528" i="5"/>
  <c r="C528" i="5"/>
  <c r="B528" i="5"/>
  <c r="A528" i="5"/>
  <c r="O527" i="5"/>
  <c r="P527" i="5"/>
  <c r="Q527" i="5"/>
  <c r="C527" i="5"/>
  <c r="B527" i="5"/>
  <c r="A527" i="5"/>
  <c r="C526" i="5"/>
  <c r="B526" i="5"/>
  <c r="A526" i="5"/>
  <c r="I523" i="5"/>
  <c r="J523" i="5"/>
  <c r="M523" i="5"/>
  <c r="N523" i="5"/>
  <c r="I524" i="5"/>
  <c r="J524" i="5"/>
  <c r="M524" i="5"/>
  <c r="N524" i="5"/>
  <c r="I525" i="5"/>
  <c r="J525" i="5"/>
  <c r="M525" i="5"/>
  <c r="N525" i="5"/>
  <c r="O525" i="5"/>
  <c r="P525" i="5"/>
  <c r="Q525" i="5"/>
  <c r="C525" i="5"/>
  <c r="B525" i="5"/>
  <c r="A525" i="5"/>
  <c r="O524" i="5"/>
  <c r="P524" i="5"/>
  <c r="Q524" i="5"/>
  <c r="C524" i="5"/>
  <c r="B524" i="5"/>
  <c r="A524" i="5"/>
  <c r="O523" i="5"/>
  <c r="P523" i="5"/>
  <c r="Q523" i="5"/>
  <c r="C523" i="5"/>
  <c r="B523" i="5"/>
  <c r="A523" i="5"/>
  <c r="I520" i="5"/>
  <c r="J520" i="5"/>
  <c r="M520" i="5"/>
  <c r="N520" i="5"/>
  <c r="I521" i="5"/>
  <c r="J521" i="5"/>
  <c r="M521" i="5"/>
  <c r="N521" i="5"/>
  <c r="I522" i="5"/>
  <c r="J522" i="5"/>
  <c r="M522" i="5"/>
  <c r="N522" i="5"/>
  <c r="O522" i="5"/>
  <c r="P522" i="5"/>
  <c r="Q522" i="5"/>
  <c r="C522" i="5"/>
  <c r="B522" i="5"/>
  <c r="A522" i="5"/>
  <c r="O521" i="5"/>
  <c r="P521" i="5"/>
  <c r="Q521" i="5"/>
  <c r="C521" i="5"/>
  <c r="B521" i="5"/>
  <c r="A521" i="5"/>
  <c r="O520" i="5"/>
  <c r="P520" i="5"/>
  <c r="Q520" i="5"/>
  <c r="C520" i="5"/>
  <c r="B520" i="5"/>
  <c r="A520" i="5"/>
  <c r="I517" i="5"/>
  <c r="J517" i="5"/>
  <c r="M517" i="5"/>
  <c r="N517" i="5"/>
  <c r="I518" i="5"/>
  <c r="J518" i="5"/>
  <c r="M518" i="5"/>
  <c r="N518" i="5"/>
  <c r="I519" i="5"/>
  <c r="J519" i="5"/>
  <c r="M519" i="5"/>
  <c r="N519" i="5"/>
  <c r="O519" i="5"/>
  <c r="P519" i="5"/>
  <c r="Q519" i="5"/>
  <c r="C519" i="5"/>
  <c r="B519" i="5"/>
  <c r="A519" i="5"/>
  <c r="O518" i="5"/>
  <c r="P518" i="5"/>
  <c r="Q518" i="5"/>
  <c r="C518" i="5"/>
  <c r="B518" i="5"/>
  <c r="A518" i="5"/>
  <c r="O517" i="5"/>
  <c r="P517" i="5"/>
  <c r="Q517" i="5"/>
  <c r="C517" i="5"/>
  <c r="B517" i="5"/>
  <c r="A517" i="5"/>
  <c r="I514" i="5"/>
  <c r="J514" i="5"/>
  <c r="M514" i="5"/>
  <c r="N514" i="5"/>
  <c r="I515" i="5"/>
  <c r="J515" i="5"/>
  <c r="M515" i="5"/>
  <c r="N515" i="5"/>
  <c r="I516" i="5"/>
  <c r="J516" i="5"/>
  <c r="M516" i="5"/>
  <c r="N516" i="5"/>
  <c r="O516" i="5"/>
  <c r="P516" i="5"/>
  <c r="Q516" i="5"/>
  <c r="C516" i="5"/>
  <c r="B516" i="5"/>
  <c r="A516" i="5"/>
  <c r="O515" i="5"/>
  <c r="P515" i="5"/>
  <c r="Q515" i="5"/>
  <c r="C515" i="5"/>
  <c r="B515" i="5"/>
  <c r="A515" i="5"/>
  <c r="O514" i="5"/>
  <c r="P514" i="5"/>
  <c r="Q514" i="5"/>
  <c r="C514" i="5"/>
  <c r="B514" i="5"/>
  <c r="A514" i="5"/>
  <c r="I511" i="5"/>
  <c r="J511" i="5"/>
  <c r="M511" i="5"/>
  <c r="N511" i="5"/>
  <c r="I512" i="5"/>
  <c r="J512" i="5"/>
  <c r="M512" i="5"/>
  <c r="N512" i="5"/>
  <c r="I513" i="5"/>
  <c r="J513" i="5"/>
  <c r="M513" i="5"/>
  <c r="N513" i="5"/>
  <c r="O513" i="5"/>
  <c r="P513" i="5"/>
  <c r="Q513" i="5"/>
  <c r="C513" i="5"/>
  <c r="B513" i="5"/>
  <c r="A513" i="5"/>
  <c r="O512" i="5"/>
  <c r="P512" i="5"/>
  <c r="Q512" i="5"/>
  <c r="C512" i="5"/>
  <c r="B512" i="5"/>
  <c r="A512" i="5"/>
  <c r="O511" i="5"/>
  <c r="P511" i="5"/>
  <c r="Q511" i="5"/>
  <c r="C511" i="5"/>
  <c r="B511" i="5"/>
  <c r="A511" i="5"/>
  <c r="O510" i="5"/>
  <c r="P510" i="5"/>
  <c r="Q510" i="5"/>
  <c r="C510" i="5"/>
  <c r="B510" i="5"/>
  <c r="A510" i="5"/>
  <c r="O509" i="5"/>
  <c r="P509" i="5"/>
  <c r="Q509" i="5"/>
  <c r="C509" i="5"/>
  <c r="B509" i="5"/>
  <c r="A509" i="5"/>
  <c r="C508" i="5"/>
  <c r="B508" i="5"/>
  <c r="A508" i="5"/>
  <c r="O507" i="5"/>
  <c r="P507" i="5"/>
  <c r="Q507" i="5"/>
  <c r="C507" i="5"/>
  <c r="B507" i="5"/>
  <c r="A507" i="5"/>
  <c r="O506" i="5"/>
  <c r="P506" i="5"/>
  <c r="Q506" i="5"/>
  <c r="C506" i="5"/>
  <c r="B506" i="5"/>
  <c r="A506" i="5"/>
  <c r="C505" i="5"/>
  <c r="B505" i="5"/>
  <c r="A505" i="5"/>
  <c r="O504" i="5"/>
  <c r="P504" i="5"/>
  <c r="Q504" i="5"/>
  <c r="C504" i="5"/>
  <c r="B504" i="5"/>
  <c r="A504" i="5"/>
  <c r="O503" i="5"/>
  <c r="P503" i="5"/>
  <c r="Q503" i="5"/>
  <c r="C503" i="5"/>
  <c r="B503" i="5"/>
  <c r="A503" i="5"/>
  <c r="C502" i="5"/>
  <c r="B502" i="5"/>
  <c r="A502" i="5"/>
  <c r="O501" i="5"/>
  <c r="P501" i="5"/>
  <c r="Q501" i="5"/>
  <c r="C501" i="5"/>
  <c r="B501" i="5"/>
  <c r="A501" i="5"/>
  <c r="O500" i="5"/>
  <c r="P500" i="5"/>
  <c r="Q500" i="5"/>
  <c r="C500" i="5"/>
  <c r="B500" i="5"/>
  <c r="A500" i="5"/>
  <c r="C499" i="5"/>
  <c r="B499" i="5"/>
  <c r="A499" i="5"/>
  <c r="O498" i="5"/>
  <c r="P498" i="5"/>
  <c r="Q498" i="5"/>
  <c r="C498" i="5"/>
  <c r="B498" i="5"/>
  <c r="A498" i="5"/>
  <c r="O497" i="5"/>
  <c r="P497" i="5"/>
  <c r="Q497" i="5"/>
  <c r="C497" i="5"/>
  <c r="B497" i="5"/>
  <c r="A497" i="5"/>
  <c r="C496" i="5"/>
  <c r="B496" i="5"/>
  <c r="A496" i="5"/>
  <c r="O495" i="5"/>
  <c r="P495" i="5"/>
  <c r="Q495" i="5"/>
  <c r="C495" i="5"/>
  <c r="B495" i="5"/>
  <c r="A495" i="5"/>
  <c r="O494" i="5"/>
  <c r="P494" i="5"/>
  <c r="Q494" i="5"/>
  <c r="C494" i="5"/>
  <c r="B494" i="5"/>
  <c r="A494" i="5"/>
  <c r="C493" i="5"/>
  <c r="B493" i="5"/>
  <c r="A493" i="5"/>
  <c r="O492" i="5"/>
  <c r="P492" i="5"/>
  <c r="Q492" i="5"/>
  <c r="C492" i="5"/>
  <c r="B492" i="5"/>
  <c r="A492" i="5"/>
  <c r="O491" i="5"/>
  <c r="P491" i="5"/>
  <c r="Q491" i="5"/>
  <c r="C491" i="5"/>
  <c r="B491" i="5"/>
  <c r="A491" i="5"/>
  <c r="C490" i="5"/>
  <c r="B490" i="5"/>
  <c r="A490" i="5"/>
  <c r="O489" i="5"/>
  <c r="P489" i="5"/>
  <c r="Q489" i="5"/>
  <c r="C489" i="5"/>
  <c r="B489" i="5"/>
  <c r="A489" i="5"/>
  <c r="O488" i="5"/>
  <c r="P488" i="5"/>
  <c r="Q488" i="5"/>
  <c r="C488" i="5"/>
  <c r="B488" i="5"/>
  <c r="A488" i="5"/>
  <c r="C487" i="5"/>
  <c r="B487" i="5"/>
  <c r="A487" i="5"/>
  <c r="O486" i="5"/>
  <c r="P486" i="5"/>
  <c r="Q486" i="5"/>
  <c r="C486" i="5"/>
  <c r="B486" i="5"/>
  <c r="A486" i="5"/>
  <c r="O485" i="5"/>
  <c r="P485" i="5"/>
  <c r="Q485" i="5"/>
  <c r="C485" i="5"/>
  <c r="B485" i="5"/>
  <c r="A485" i="5"/>
  <c r="C484" i="5"/>
  <c r="B484" i="5"/>
  <c r="A484" i="5"/>
  <c r="O483" i="5"/>
  <c r="P483" i="5"/>
  <c r="Q483" i="5"/>
  <c r="C483" i="5"/>
  <c r="B483" i="5"/>
  <c r="A483" i="5"/>
  <c r="O482" i="5"/>
  <c r="P482" i="5"/>
  <c r="Q482" i="5"/>
  <c r="C482" i="5"/>
  <c r="B482" i="5"/>
  <c r="A482" i="5"/>
  <c r="C481" i="5"/>
  <c r="B481" i="5"/>
  <c r="A481" i="5"/>
  <c r="O480" i="5"/>
  <c r="P480" i="5"/>
  <c r="Q480" i="5"/>
  <c r="C480" i="5"/>
  <c r="B480" i="5"/>
  <c r="A480" i="5"/>
  <c r="O479" i="5"/>
  <c r="P479" i="5"/>
  <c r="Q479" i="5"/>
  <c r="C479" i="5"/>
  <c r="B479" i="5"/>
  <c r="A479" i="5"/>
  <c r="C478" i="5"/>
  <c r="B478" i="5"/>
  <c r="A478" i="5"/>
  <c r="O477" i="5"/>
  <c r="P477" i="5"/>
  <c r="Q477" i="5"/>
  <c r="C477" i="5"/>
  <c r="B477" i="5"/>
  <c r="A477" i="5"/>
  <c r="O476" i="5"/>
  <c r="P476" i="5"/>
  <c r="Q476" i="5"/>
  <c r="C476" i="5"/>
  <c r="B476" i="5"/>
  <c r="A476" i="5"/>
  <c r="C475" i="5"/>
  <c r="B475" i="5"/>
  <c r="A475" i="5"/>
  <c r="O474" i="5"/>
  <c r="P474" i="5"/>
  <c r="Q474" i="5"/>
  <c r="C474" i="5"/>
  <c r="B474" i="5"/>
  <c r="A474" i="5"/>
  <c r="O473" i="5"/>
  <c r="P473" i="5"/>
  <c r="Q473" i="5"/>
  <c r="C473" i="5"/>
  <c r="B473" i="5"/>
  <c r="A473" i="5"/>
  <c r="C472" i="5"/>
  <c r="B472" i="5"/>
  <c r="A472" i="5"/>
  <c r="O471" i="5"/>
  <c r="P471" i="5"/>
  <c r="Q471" i="5"/>
  <c r="C471" i="5"/>
  <c r="B471" i="5"/>
  <c r="A471" i="5"/>
  <c r="O470" i="5"/>
  <c r="P470" i="5"/>
  <c r="Q470" i="5"/>
  <c r="C470" i="5"/>
  <c r="B470" i="5"/>
  <c r="A470" i="5"/>
  <c r="C469" i="5"/>
  <c r="B469" i="5"/>
  <c r="A469" i="5"/>
  <c r="O468" i="5"/>
  <c r="P468" i="5"/>
  <c r="Q468" i="5"/>
  <c r="C468" i="5"/>
  <c r="B468" i="5"/>
  <c r="A468" i="5"/>
  <c r="O467" i="5"/>
  <c r="P467" i="5"/>
  <c r="Q467" i="5"/>
  <c r="C467" i="5"/>
  <c r="B467" i="5"/>
  <c r="A467" i="5"/>
  <c r="C466" i="5"/>
  <c r="B466" i="5"/>
  <c r="A466" i="5"/>
  <c r="O465" i="5"/>
  <c r="P465" i="5"/>
  <c r="Q465" i="5"/>
  <c r="C465" i="5"/>
  <c r="B465" i="5"/>
  <c r="A465" i="5"/>
  <c r="O464" i="5"/>
  <c r="P464" i="5"/>
  <c r="Q464" i="5"/>
  <c r="C464" i="5"/>
  <c r="B464" i="5"/>
  <c r="A464" i="5"/>
  <c r="C463" i="5"/>
  <c r="B463" i="5"/>
  <c r="A463" i="5"/>
  <c r="O462" i="5"/>
  <c r="P462" i="5"/>
  <c r="Q462" i="5"/>
  <c r="C462" i="5"/>
  <c r="B462" i="5"/>
  <c r="A462" i="5"/>
  <c r="O461" i="5"/>
  <c r="P461" i="5"/>
  <c r="Q461" i="5"/>
  <c r="C461" i="5"/>
  <c r="B461" i="5"/>
  <c r="A461" i="5"/>
  <c r="C460" i="5"/>
  <c r="B460" i="5"/>
  <c r="A460" i="5"/>
  <c r="O459" i="5"/>
  <c r="P459" i="5"/>
  <c r="Q459" i="5"/>
  <c r="C459" i="5"/>
  <c r="B459" i="5"/>
  <c r="A459" i="5"/>
  <c r="O458" i="5"/>
  <c r="P458" i="5"/>
  <c r="Q458" i="5"/>
  <c r="C458" i="5"/>
  <c r="B458" i="5"/>
  <c r="A458" i="5"/>
  <c r="C457" i="5"/>
  <c r="B457" i="5"/>
  <c r="A457" i="5"/>
  <c r="O456" i="5"/>
  <c r="P456" i="5"/>
  <c r="Q456" i="5"/>
  <c r="C456" i="5"/>
  <c r="B456" i="5"/>
  <c r="A456" i="5"/>
  <c r="O455" i="5"/>
  <c r="P455" i="5"/>
  <c r="Q455" i="5"/>
  <c r="C455" i="5"/>
  <c r="B455" i="5"/>
  <c r="A455" i="5"/>
  <c r="C454" i="5"/>
  <c r="B454" i="5"/>
  <c r="A454" i="5"/>
  <c r="O453" i="5"/>
  <c r="P453" i="5"/>
  <c r="Q453" i="5"/>
  <c r="C453" i="5"/>
  <c r="B453" i="5"/>
  <c r="A453" i="5"/>
  <c r="O452" i="5"/>
  <c r="P452" i="5"/>
  <c r="Q452" i="5"/>
  <c r="C452" i="5"/>
  <c r="B452" i="5"/>
  <c r="A452" i="5"/>
  <c r="C451" i="5"/>
  <c r="B451" i="5"/>
  <c r="A451" i="5"/>
  <c r="O450" i="5"/>
  <c r="P450" i="5"/>
  <c r="Q450" i="5"/>
  <c r="C450" i="5"/>
  <c r="B450" i="5"/>
  <c r="A450" i="5"/>
  <c r="O449" i="5"/>
  <c r="P449" i="5"/>
  <c r="Q449" i="5"/>
  <c r="C449" i="5"/>
  <c r="B449" i="5"/>
  <c r="A449" i="5"/>
  <c r="C448" i="5"/>
  <c r="B448" i="5"/>
  <c r="A448" i="5"/>
  <c r="O447" i="5"/>
  <c r="P447" i="5"/>
  <c r="Q447" i="5"/>
  <c r="C447" i="5"/>
  <c r="B447" i="5"/>
  <c r="A447" i="5"/>
  <c r="O446" i="5"/>
  <c r="P446" i="5"/>
  <c r="Q446" i="5"/>
  <c r="C446" i="5"/>
  <c r="B446" i="5"/>
  <c r="A446" i="5"/>
  <c r="C445" i="5"/>
  <c r="B445" i="5"/>
  <c r="A445" i="5"/>
  <c r="O444" i="5"/>
  <c r="P444" i="5"/>
  <c r="Q444" i="5"/>
  <c r="C444" i="5"/>
  <c r="B444" i="5"/>
  <c r="A444" i="5"/>
  <c r="O443" i="5"/>
  <c r="P443" i="5"/>
  <c r="Q443" i="5"/>
  <c r="C443" i="5"/>
  <c r="B443" i="5"/>
  <c r="A443" i="5"/>
  <c r="C442" i="5"/>
  <c r="B442" i="5"/>
  <c r="A442" i="5"/>
  <c r="O441" i="5"/>
  <c r="P441" i="5"/>
  <c r="Q441" i="5"/>
  <c r="C441" i="5"/>
  <c r="B441" i="5"/>
  <c r="A441" i="5"/>
  <c r="O440" i="5"/>
  <c r="P440" i="5"/>
  <c r="Q440" i="5"/>
  <c r="C440" i="5"/>
  <c r="B440" i="5"/>
  <c r="A440" i="5"/>
  <c r="C439" i="5"/>
  <c r="B439" i="5"/>
  <c r="A439" i="5"/>
  <c r="O438" i="5"/>
  <c r="P438" i="5"/>
  <c r="Q438" i="5"/>
  <c r="C438" i="5"/>
  <c r="B438" i="5"/>
  <c r="A438" i="5"/>
  <c r="O437" i="5"/>
  <c r="P437" i="5"/>
  <c r="Q437" i="5"/>
  <c r="C437" i="5"/>
  <c r="B437" i="5"/>
  <c r="A437" i="5"/>
  <c r="C436" i="5"/>
  <c r="B436" i="5"/>
  <c r="A436" i="5"/>
  <c r="O435" i="5"/>
  <c r="P435" i="5"/>
  <c r="Q435" i="5"/>
  <c r="C435" i="5"/>
  <c r="B435" i="5"/>
  <c r="A435" i="5"/>
  <c r="O434" i="5"/>
  <c r="P434" i="5"/>
  <c r="Q434" i="5"/>
  <c r="C434" i="5"/>
  <c r="B434" i="5"/>
  <c r="A434" i="5"/>
  <c r="C433" i="5"/>
  <c r="B433" i="5"/>
  <c r="A433" i="5"/>
  <c r="O432" i="5"/>
  <c r="P432" i="5"/>
  <c r="Q432" i="5"/>
  <c r="C432" i="5"/>
  <c r="B432" i="5"/>
  <c r="A432" i="5"/>
  <c r="O431" i="5"/>
  <c r="P431" i="5"/>
  <c r="Q431" i="5"/>
  <c r="C431" i="5"/>
  <c r="B431" i="5"/>
  <c r="A431" i="5"/>
  <c r="C430" i="5"/>
  <c r="B430" i="5"/>
  <c r="A430" i="5"/>
  <c r="O429" i="5"/>
  <c r="P429" i="5"/>
  <c r="Q429" i="5"/>
  <c r="C429" i="5"/>
  <c r="B429" i="5"/>
  <c r="A429" i="5"/>
  <c r="O428" i="5"/>
  <c r="P428" i="5"/>
  <c r="Q428" i="5"/>
  <c r="C428" i="5"/>
  <c r="B428" i="5"/>
  <c r="A428" i="5"/>
  <c r="C427" i="5"/>
  <c r="B427" i="5"/>
  <c r="A427" i="5"/>
  <c r="O426" i="5"/>
  <c r="P426" i="5"/>
  <c r="Q426" i="5"/>
  <c r="C426" i="5"/>
  <c r="B426" i="5"/>
  <c r="A426" i="5"/>
  <c r="O425" i="5"/>
  <c r="P425" i="5"/>
  <c r="Q425" i="5"/>
  <c r="C425" i="5"/>
  <c r="B425" i="5"/>
  <c r="A425" i="5"/>
  <c r="C424" i="5"/>
  <c r="B424" i="5"/>
  <c r="A424" i="5"/>
  <c r="O423" i="5"/>
  <c r="P423" i="5"/>
  <c r="Q423" i="5"/>
  <c r="C423" i="5"/>
  <c r="B423" i="5"/>
  <c r="A423" i="5"/>
  <c r="O422" i="5"/>
  <c r="P422" i="5"/>
  <c r="Q422" i="5"/>
  <c r="C422" i="5"/>
  <c r="B422" i="5"/>
  <c r="A422" i="5"/>
  <c r="C421" i="5"/>
  <c r="B421" i="5"/>
  <c r="A421" i="5"/>
  <c r="O420" i="5"/>
  <c r="P420" i="5"/>
  <c r="Q420" i="5"/>
  <c r="C420" i="5"/>
  <c r="B420" i="5"/>
  <c r="A420" i="5"/>
  <c r="O419" i="5"/>
  <c r="P419" i="5"/>
  <c r="Q419" i="5"/>
  <c r="C419" i="5"/>
  <c r="B419" i="5"/>
  <c r="A419" i="5"/>
  <c r="C418" i="5"/>
  <c r="B418" i="5"/>
  <c r="A418" i="5"/>
  <c r="O417" i="5"/>
  <c r="P417" i="5"/>
  <c r="Q417" i="5"/>
  <c r="C417" i="5"/>
  <c r="B417" i="5"/>
  <c r="A417" i="5"/>
  <c r="O416" i="5"/>
  <c r="P416" i="5"/>
  <c r="Q416" i="5"/>
  <c r="C416" i="5"/>
  <c r="B416" i="5"/>
  <c r="A416" i="5"/>
  <c r="C415" i="5"/>
  <c r="B415" i="5"/>
  <c r="A415" i="5"/>
  <c r="O414" i="5"/>
  <c r="P414" i="5"/>
  <c r="Q414" i="5"/>
  <c r="C414" i="5"/>
  <c r="B414" i="5"/>
  <c r="A414" i="5"/>
  <c r="O413" i="5"/>
  <c r="P413" i="5"/>
  <c r="Q413" i="5"/>
  <c r="C413" i="5"/>
  <c r="B413" i="5"/>
  <c r="A413" i="5"/>
  <c r="C412" i="5"/>
  <c r="B412" i="5"/>
  <c r="A412" i="5"/>
  <c r="O411" i="5"/>
  <c r="P411" i="5"/>
  <c r="Q411" i="5"/>
  <c r="C411" i="5"/>
  <c r="B411" i="5"/>
  <c r="A411" i="5"/>
  <c r="O410" i="5"/>
  <c r="P410" i="5"/>
  <c r="Q410" i="5"/>
  <c r="C410" i="5"/>
  <c r="B410" i="5"/>
  <c r="A410" i="5"/>
  <c r="C409" i="5"/>
  <c r="B409" i="5"/>
  <c r="A409" i="5"/>
  <c r="O408" i="5"/>
  <c r="P408" i="5"/>
  <c r="Q408" i="5"/>
  <c r="C408" i="5"/>
  <c r="B408" i="5"/>
  <c r="A408" i="5"/>
  <c r="O407" i="5"/>
  <c r="P407" i="5"/>
  <c r="Q407" i="5"/>
  <c r="C407" i="5"/>
  <c r="B407" i="5"/>
  <c r="A407" i="5"/>
  <c r="C406" i="5"/>
  <c r="B406" i="5"/>
  <c r="A406" i="5"/>
  <c r="O405" i="5"/>
  <c r="P405" i="5"/>
  <c r="Q405" i="5"/>
  <c r="C405" i="5"/>
  <c r="B405" i="5"/>
  <c r="A405" i="5"/>
  <c r="O404" i="5"/>
  <c r="P404" i="5"/>
  <c r="Q404" i="5"/>
  <c r="C404" i="5"/>
  <c r="B404" i="5"/>
  <c r="A404" i="5"/>
  <c r="C403" i="5"/>
  <c r="B403" i="5"/>
  <c r="A403" i="5"/>
  <c r="O402" i="5"/>
  <c r="P402" i="5"/>
  <c r="Q402" i="5"/>
  <c r="C402" i="5"/>
  <c r="B402" i="5"/>
  <c r="A402" i="5"/>
  <c r="O401" i="5"/>
  <c r="P401" i="5"/>
  <c r="Q401" i="5"/>
  <c r="C401" i="5"/>
  <c r="B401" i="5"/>
  <c r="A401" i="5"/>
  <c r="C400" i="5"/>
  <c r="B400" i="5"/>
  <c r="A400" i="5"/>
  <c r="O399" i="5"/>
  <c r="P399" i="5"/>
  <c r="Q399" i="5"/>
  <c r="C399" i="5"/>
  <c r="B399" i="5"/>
  <c r="A399" i="5"/>
  <c r="O398" i="5"/>
  <c r="P398" i="5"/>
  <c r="Q398" i="5"/>
  <c r="C398" i="5"/>
  <c r="B398" i="5"/>
  <c r="A398" i="5"/>
  <c r="C397" i="5"/>
  <c r="B397" i="5"/>
  <c r="A397" i="5"/>
  <c r="O396" i="5"/>
  <c r="P396" i="5"/>
  <c r="Q396" i="5"/>
  <c r="C396" i="5"/>
  <c r="B396" i="5"/>
  <c r="A396" i="5"/>
  <c r="O395" i="5"/>
  <c r="P395" i="5"/>
  <c r="Q395" i="5"/>
  <c r="C395" i="5"/>
  <c r="B395" i="5"/>
  <c r="A395" i="5"/>
  <c r="C394" i="5"/>
  <c r="B394" i="5"/>
  <c r="A394" i="5"/>
  <c r="O393" i="5"/>
  <c r="P393" i="5"/>
  <c r="Q393" i="5"/>
  <c r="C393" i="5"/>
  <c r="B393" i="5"/>
  <c r="A393" i="5"/>
  <c r="O392" i="5"/>
  <c r="P392" i="5"/>
  <c r="Q392" i="5"/>
  <c r="C392" i="5"/>
  <c r="B392" i="5"/>
  <c r="A392" i="5"/>
  <c r="C391" i="5"/>
  <c r="B391" i="5"/>
  <c r="A391" i="5"/>
  <c r="O390" i="5"/>
  <c r="P390" i="5"/>
  <c r="Q390" i="5"/>
  <c r="C390" i="5"/>
  <c r="B390" i="5"/>
  <c r="A390" i="5"/>
  <c r="O389" i="5"/>
  <c r="P389" i="5"/>
  <c r="Q389" i="5"/>
  <c r="C389" i="5"/>
  <c r="B389" i="5"/>
  <c r="A389" i="5"/>
  <c r="C388" i="5"/>
  <c r="B388" i="5"/>
  <c r="A388" i="5"/>
  <c r="O387" i="5"/>
  <c r="P387" i="5"/>
  <c r="Q387" i="5"/>
  <c r="C387" i="5"/>
  <c r="B387" i="5"/>
  <c r="A387" i="5"/>
  <c r="O386" i="5"/>
  <c r="P386" i="5"/>
  <c r="Q386" i="5"/>
  <c r="C386" i="5"/>
  <c r="B386" i="5"/>
  <c r="A386" i="5"/>
  <c r="C385" i="5"/>
  <c r="B385" i="5"/>
  <c r="A385" i="5"/>
  <c r="O384" i="5"/>
  <c r="P384" i="5"/>
  <c r="Q384" i="5"/>
  <c r="C384" i="5"/>
  <c r="B384" i="5"/>
  <c r="A384" i="5"/>
  <c r="O383" i="5"/>
  <c r="P383" i="5"/>
  <c r="Q383" i="5"/>
  <c r="C383" i="5"/>
  <c r="B383" i="5"/>
  <c r="A383" i="5"/>
  <c r="C382" i="5"/>
  <c r="B382" i="5"/>
  <c r="A382" i="5"/>
  <c r="O381" i="5"/>
  <c r="P381" i="5"/>
  <c r="Q381" i="5"/>
  <c r="C381" i="5"/>
  <c r="B381" i="5"/>
  <c r="A381" i="5"/>
  <c r="O380" i="5"/>
  <c r="P380" i="5"/>
  <c r="Q380" i="5"/>
  <c r="C380" i="5"/>
  <c r="B380" i="5"/>
  <c r="A380" i="5"/>
  <c r="C379" i="5"/>
  <c r="B379" i="5"/>
  <c r="A379" i="5"/>
  <c r="O378" i="5"/>
  <c r="P378" i="5"/>
  <c r="Q378" i="5"/>
  <c r="C378" i="5"/>
  <c r="B378" i="5"/>
  <c r="A378" i="5"/>
  <c r="O377" i="5"/>
  <c r="P377" i="5"/>
  <c r="Q377" i="5"/>
  <c r="C377" i="5"/>
  <c r="B377" i="5"/>
  <c r="A377" i="5"/>
  <c r="C376" i="5"/>
  <c r="B376" i="5"/>
  <c r="A376" i="5"/>
  <c r="O375" i="5"/>
  <c r="P375" i="5"/>
  <c r="Q375" i="5"/>
  <c r="C375" i="5"/>
  <c r="B375" i="5"/>
  <c r="A375" i="5"/>
  <c r="O374" i="5"/>
  <c r="P374" i="5"/>
  <c r="Q374" i="5"/>
  <c r="C374" i="5"/>
  <c r="B374" i="5"/>
  <c r="A374" i="5"/>
  <c r="C373" i="5"/>
  <c r="B373" i="5"/>
  <c r="A373" i="5"/>
  <c r="O372" i="5"/>
  <c r="P372" i="5"/>
  <c r="Q372" i="5"/>
  <c r="C372" i="5"/>
  <c r="B372" i="5"/>
  <c r="A372" i="5"/>
  <c r="O371" i="5"/>
  <c r="P371" i="5"/>
  <c r="Q371" i="5"/>
  <c r="C371" i="5"/>
  <c r="B371" i="5"/>
  <c r="A371" i="5"/>
  <c r="C370" i="5"/>
  <c r="B370" i="5"/>
  <c r="A370" i="5"/>
  <c r="O369" i="5"/>
  <c r="P369" i="5"/>
  <c r="Q369" i="5"/>
  <c r="C369" i="5"/>
  <c r="B369" i="5"/>
  <c r="A369" i="5"/>
  <c r="O368" i="5"/>
  <c r="P368" i="5"/>
  <c r="Q368" i="5"/>
  <c r="C368" i="5"/>
  <c r="B368" i="5"/>
  <c r="A368" i="5"/>
  <c r="C367" i="5"/>
  <c r="B367" i="5"/>
  <c r="A367" i="5"/>
  <c r="O366" i="5"/>
  <c r="P366" i="5"/>
  <c r="Q366" i="5"/>
  <c r="C366" i="5"/>
  <c r="B366" i="5"/>
  <c r="A366" i="5"/>
  <c r="O365" i="5"/>
  <c r="P365" i="5"/>
  <c r="Q365" i="5"/>
  <c r="C365" i="5"/>
  <c r="B365" i="5"/>
  <c r="A365" i="5"/>
  <c r="C364" i="5"/>
  <c r="B364" i="5"/>
  <c r="A364" i="5"/>
  <c r="O363" i="5"/>
  <c r="P363" i="5"/>
  <c r="Q363" i="5"/>
  <c r="C363" i="5"/>
  <c r="B363" i="5"/>
  <c r="A363" i="5"/>
  <c r="O362" i="5"/>
  <c r="P362" i="5"/>
  <c r="Q362" i="5"/>
  <c r="C362" i="5"/>
  <c r="B362" i="5"/>
  <c r="A362" i="5"/>
  <c r="C361" i="5"/>
  <c r="B361" i="5"/>
  <c r="A361" i="5"/>
  <c r="O360" i="5"/>
  <c r="Q360" i="5"/>
  <c r="C360" i="5"/>
  <c r="B360" i="5"/>
  <c r="A360" i="5"/>
  <c r="O359" i="5"/>
  <c r="Q359" i="5"/>
  <c r="C359" i="5"/>
  <c r="B359" i="5"/>
  <c r="A359" i="5"/>
  <c r="C358" i="5"/>
  <c r="B358" i="5"/>
  <c r="A358" i="5"/>
  <c r="O357" i="5"/>
  <c r="P357" i="5"/>
  <c r="Q357" i="5"/>
  <c r="C357" i="5"/>
  <c r="B357" i="5"/>
  <c r="A357" i="5"/>
  <c r="O356" i="5"/>
  <c r="P356" i="5"/>
  <c r="Q356" i="5"/>
  <c r="C356" i="5"/>
  <c r="B356" i="5"/>
  <c r="A356" i="5"/>
  <c r="C355" i="5"/>
  <c r="B355" i="5"/>
  <c r="A355" i="5"/>
  <c r="O354" i="5"/>
  <c r="P354" i="5"/>
  <c r="Q354" i="5"/>
  <c r="C354" i="5"/>
  <c r="B354" i="5"/>
  <c r="A354" i="5"/>
  <c r="O353" i="5"/>
  <c r="P353" i="5"/>
  <c r="Q353" i="5"/>
  <c r="C353" i="5"/>
  <c r="B353" i="5"/>
  <c r="A353" i="5"/>
  <c r="C352" i="5"/>
  <c r="B352" i="5"/>
  <c r="A352" i="5"/>
  <c r="O351" i="5"/>
  <c r="P351" i="5"/>
  <c r="Q351" i="5"/>
  <c r="C351" i="5"/>
  <c r="B351" i="5"/>
  <c r="A351" i="5"/>
  <c r="O350" i="5"/>
  <c r="P350" i="5"/>
  <c r="Q350" i="5"/>
  <c r="C350" i="5"/>
  <c r="B350" i="5"/>
  <c r="A350" i="5"/>
  <c r="C349" i="5"/>
  <c r="B349" i="5"/>
  <c r="A349" i="5"/>
  <c r="O348" i="5"/>
  <c r="P348" i="5"/>
  <c r="Q348" i="5"/>
  <c r="C348" i="5"/>
  <c r="B348" i="5"/>
  <c r="A348" i="5"/>
  <c r="O347" i="5"/>
  <c r="P347" i="5"/>
  <c r="Q347" i="5"/>
  <c r="C347" i="5"/>
  <c r="B347" i="5"/>
  <c r="A347" i="5"/>
  <c r="C346" i="5"/>
  <c r="B346" i="5"/>
  <c r="A346" i="5"/>
  <c r="O345" i="5"/>
  <c r="P345" i="5"/>
  <c r="Q345" i="5"/>
  <c r="C345" i="5"/>
  <c r="B345" i="5"/>
  <c r="A345" i="5"/>
  <c r="O344" i="5"/>
  <c r="P344" i="5"/>
  <c r="Q344" i="5"/>
  <c r="C344" i="5"/>
  <c r="B344" i="5"/>
  <c r="A344" i="5"/>
  <c r="C343" i="5"/>
  <c r="B343" i="5"/>
  <c r="A343" i="5"/>
  <c r="O342" i="5"/>
  <c r="P342" i="5"/>
  <c r="Q342" i="5"/>
  <c r="C342" i="5"/>
  <c r="B342" i="5"/>
  <c r="A342" i="5"/>
  <c r="O341" i="5"/>
  <c r="P341" i="5"/>
  <c r="Q341" i="5"/>
  <c r="C341" i="5"/>
  <c r="B341" i="5"/>
  <c r="A341" i="5"/>
  <c r="C340" i="5"/>
  <c r="B340" i="5"/>
  <c r="A340" i="5"/>
  <c r="O339" i="5"/>
  <c r="P339" i="5"/>
  <c r="Q339" i="5"/>
  <c r="C339" i="5"/>
  <c r="B339" i="5"/>
  <c r="A339" i="5"/>
  <c r="O338" i="5"/>
  <c r="P338" i="5"/>
  <c r="Q338" i="5"/>
  <c r="C338" i="5"/>
  <c r="B338" i="5"/>
  <c r="A338" i="5"/>
  <c r="C337" i="5"/>
  <c r="B337" i="5"/>
  <c r="A337" i="5"/>
  <c r="O336" i="5"/>
  <c r="P336" i="5"/>
  <c r="Q336" i="5"/>
  <c r="C336" i="5"/>
  <c r="B336" i="5"/>
  <c r="A336" i="5"/>
  <c r="O335" i="5"/>
  <c r="P335" i="5"/>
  <c r="Q335" i="5"/>
  <c r="C335" i="5"/>
  <c r="B335" i="5"/>
  <c r="A335" i="5"/>
  <c r="C334" i="5"/>
  <c r="B334" i="5"/>
  <c r="A334" i="5"/>
  <c r="O333" i="5"/>
  <c r="P333" i="5"/>
  <c r="Q333" i="5"/>
  <c r="C333" i="5"/>
  <c r="B333" i="5"/>
  <c r="A333" i="5"/>
  <c r="O332" i="5"/>
  <c r="P332" i="5"/>
  <c r="Q332" i="5"/>
  <c r="C332" i="5"/>
  <c r="B332" i="5"/>
  <c r="A332" i="5"/>
  <c r="C331" i="5"/>
  <c r="B331" i="5"/>
  <c r="A331" i="5"/>
  <c r="O330" i="5"/>
  <c r="P330" i="5"/>
  <c r="Q330" i="5"/>
  <c r="C330" i="5"/>
  <c r="B330" i="5"/>
  <c r="A330" i="5"/>
  <c r="O329" i="5"/>
  <c r="P329" i="5"/>
  <c r="Q329" i="5"/>
  <c r="C329" i="5"/>
  <c r="B329" i="5"/>
  <c r="A329" i="5"/>
  <c r="C328" i="5"/>
  <c r="B328" i="5"/>
  <c r="A328" i="5"/>
  <c r="O327" i="5"/>
  <c r="P327" i="5"/>
  <c r="Q327" i="5"/>
  <c r="C327" i="5"/>
  <c r="B327" i="5"/>
  <c r="A327" i="5"/>
  <c r="O326" i="5"/>
  <c r="P326" i="5"/>
  <c r="Q326" i="5"/>
  <c r="C326" i="5"/>
  <c r="B326" i="5"/>
  <c r="A326" i="5"/>
  <c r="C325" i="5"/>
  <c r="B325" i="5"/>
  <c r="A325" i="5"/>
  <c r="O324" i="5"/>
  <c r="P324" i="5"/>
  <c r="Q324" i="5"/>
  <c r="C324" i="5"/>
  <c r="B324" i="5"/>
  <c r="A324" i="5"/>
  <c r="O323" i="5"/>
  <c r="P323" i="5"/>
  <c r="Q323" i="5"/>
  <c r="C323" i="5"/>
  <c r="B323" i="5"/>
  <c r="A323" i="5"/>
  <c r="C322" i="5"/>
  <c r="B322" i="5"/>
  <c r="A322" i="5"/>
  <c r="O321" i="5"/>
  <c r="P321" i="5"/>
  <c r="Q321" i="5"/>
  <c r="C321" i="5"/>
  <c r="B321" i="5"/>
  <c r="A321" i="5"/>
  <c r="O320" i="5"/>
  <c r="P320" i="5"/>
  <c r="Q320" i="5"/>
  <c r="C320" i="5"/>
  <c r="B320" i="5"/>
  <c r="A320" i="5"/>
  <c r="C319" i="5"/>
  <c r="B319" i="5"/>
  <c r="A319" i="5"/>
  <c r="O318" i="5"/>
  <c r="P318" i="5"/>
  <c r="Q318" i="5"/>
  <c r="C318" i="5"/>
  <c r="B318" i="5"/>
  <c r="A318" i="5"/>
  <c r="O317" i="5"/>
  <c r="P317" i="5"/>
  <c r="Q317" i="5"/>
  <c r="C317" i="5"/>
  <c r="B317" i="5"/>
  <c r="A317" i="5"/>
  <c r="C316" i="5"/>
  <c r="B316" i="5"/>
  <c r="A316" i="5"/>
  <c r="O315" i="5"/>
  <c r="P315" i="5"/>
  <c r="Q315" i="5"/>
  <c r="C315" i="5"/>
  <c r="B315" i="5"/>
  <c r="A315" i="5"/>
  <c r="O314" i="5"/>
  <c r="P314" i="5"/>
  <c r="Q314" i="5"/>
  <c r="C314" i="5"/>
  <c r="B314" i="5"/>
  <c r="A314" i="5"/>
  <c r="C313" i="5"/>
  <c r="B313" i="5"/>
  <c r="A313" i="5"/>
  <c r="O312" i="5"/>
  <c r="P312" i="5"/>
  <c r="Q312" i="5"/>
  <c r="C312" i="5"/>
  <c r="B312" i="5"/>
  <c r="A312" i="5"/>
  <c r="O311" i="5"/>
  <c r="P311" i="5"/>
  <c r="Q311" i="5"/>
  <c r="C311" i="5"/>
  <c r="B311" i="5"/>
  <c r="A311" i="5"/>
  <c r="C310" i="5"/>
  <c r="B310" i="5"/>
  <c r="A310" i="5"/>
  <c r="O309" i="5"/>
  <c r="P309" i="5"/>
  <c r="Q309" i="5"/>
  <c r="C309" i="5"/>
  <c r="B309" i="5"/>
  <c r="A309" i="5"/>
  <c r="O308" i="5"/>
  <c r="P308" i="5"/>
  <c r="Q308" i="5"/>
  <c r="C308" i="5"/>
  <c r="B308" i="5"/>
  <c r="A308" i="5"/>
  <c r="C307" i="5"/>
  <c r="B307" i="5"/>
  <c r="A307" i="5"/>
  <c r="O306" i="5"/>
  <c r="P306" i="5"/>
  <c r="Q306" i="5"/>
  <c r="C306" i="5"/>
  <c r="B306" i="5"/>
  <c r="A306" i="5"/>
  <c r="O305" i="5"/>
  <c r="P305" i="5"/>
  <c r="Q305" i="5"/>
  <c r="C305" i="5"/>
  <c r="B305" i="5"/>
  <c r="A305" i="5"/>
  <c r="C304" i="5"/>
  <c r="B304" i="5"/>
  <c r="A304" i="5"/>
  <c r="O303" i="5"/>
  <c r="P303" i="5"/>
  <c r="Q303" i="5"/>
  <c r="C303" i="5"/>
  <c r="B303" i="5"/>
  <c r="A303" i="5"/>
  <c r="O302" i="5"/>
  <c r="P302" i="5"/>
  <c r="Q302" i="5"/>
  <c r="C302" i="5"/>
  <c r="B302" i="5"/>
  <c r="A302" i="5"/>
  <c r="C301" i="5"/>
  <c r="B301" i="5"/>
  <c r="A301" i="5"/>
  <c r="O300" i="5"/>
  <c r="P300" i="5"/>
  <c r="Q300" i="5"/>
  <c r="C300" i="5"/>
  <c r="B300" i="5"/>
  <c r="A300" i="5"/>
  <c r="O299" i="5"/>
  <c r="P299" i="5"/>
  <c r="Q299" i="5"/>
  <c r="C299" i="5"/>
  <c r="B299" i="5"/>
  <c r="A299" i="5"/>
  <c r="C298" i="5"/>
  <c r="B298" i="5"/>
  <c r="A298" i="5"/>
  <c r="O297" i="5"/>
  <c r="P297" i="5"/>
  <c r="Q297" i="5"/>
  <c r="C297" i="5"/>
  <c r="B297" i="5"/>
  <c r="A297" i="5"/>
  <c r="O296" i="5"/>
  <c r="P296" i="5"/>
  <c r="Q296" i="5"/>
  <c r="C296" i="5"/>
  <c r="B296" i="5"/>
  <c r="A296" i="5"/>
  <c r="C295" i="5"/>
  <c r="B295" i="5"/>
  <c r="A295" i="5"/>
  <c r="O294" i="5"/>
  <c r="P294" i="5"/>
  <c r="Q294" i="5"/>
  <c r="C294" i="5"/>
  <c r="B294" i="5"/>
  <c r="A294" i="5"/>
  <c r="O293" i="5"/>
  <c r="P293" i="5"/>
  <c r="Q293" i="5"/>
  <c r="C293" i="5"/>
  <c r="B293" i="5"/>
  <c r="A293" i="5"/>
  <c r="C292" i="5"/>
  <c r="B292" i="5"/>
  <c r="A292" i="5"/>
  <c r="O291" i="5"/>
  <c r="P291" i="5"/>
  <c r="Q291" i="5"/>
  <c r="C291" i="5"/>
  <c r="B291" i="5"/>
  <c r="A291" i="5"/>
  <c r="O290" i="5"/>
  <c r="P290" i="5"/>
  <c r="Q290" i="5"/>
  <c r="C290" i="5"/>
  <c r="B290" i="5"/>
  <c r="A290" i="5"/>
  <c r="C289" i="5"/>
  <c r="B289" i="5"/>
  <c r="A289" i="5"/>
  <c r="O288" i="5"/>
  <c r="P288" i="5"/>
  <c r="Q288" i="5"/>
  <c r="C288" i="5"/>
  <c r="B288" i="5"/>
  <c r="A288" i="5"/>
  <c r="O287" i="5"/>
  <c r="P287" i="5"/>
  <c r="Q287" i="5"/>
  <c r="C287" i="5"/>
  <c r="B287" i="5"/>
  <c r="A287" i="5"/>
  <c r="C286" i="5"/>
  <c r="B286" i="5"/>
  <c r="A286" i="5"/>
  <c r="I283" i="5"/>
  <c r="J283" i="5"/>
  <c r="M283" i="5"/>
  <c r="N283" i="5"/>
  <c r="I284" i="5"/>
  <c r="J284" i="5"/>
  <c r="M284" i="5"/>
  <c r="N284" i="5"/>
  <c r="I285" i="5"/>
  <c r="J285" i="5"/>
  <c r="M285" i="5"/>
  <c r="N285" i="5"/>
  <c r="O285" i="5"/>
  <c r="P285" i="5"/>
  <c r="Q285" i="5"/>
  <c r="C285" i="5"/>
  <c r="B285" i="5"/>
  <c r="A285" i="5"/>
  <c r="O284" i="5"/>
  <c r="P284" i="5"/>
  <c r="Q284" i="5"/>
  <c r="C284" i="5"/>
  <c r="B284" i="5"/>
  <c r="A284" i="5"/>
  <c r="O283" i="5"/>
  <c r="P283" i="5"/>
  <c r="Q283" i="5"/>
  <c r="C283" i="5"/>
  <c r="B283" i="5"/>
  <c r="A283" i="5"/>
  <c r="I280" i="5"/>
  <c r="J280" i="5"/>
  <c r="M280" i="5"/>
  <c r="N280" i="5"/>
  <c r="I281" i="5"/>
  <c r="J281" i="5"/>
  <c r="M281" i="5"/>
  <c r="N281" i="5"/>
  <c r="I282" i="5"/>
  <c r="J282" i="5"/>
  <c r="M282" i="5"/>
  <c r="N282" i="5"/>
  <c r="O282" i="5"/>
  <c r="P282" i="5"/>
  <c r="Q282" i="5"/>
  <c r="C282" i="5"/>
  <c r="B282" i="5"/>
  <c r="A282" i="5"/>
  <c r="O281" i="5"/>
  <c r="P281" i="5"/>
  <c r="Q281" i="5"/>
  <c r="C281" i="5"/>
  <c r="B281" i="5"/>
  <c r="A281" i="5"/>
  <c r="O280" i="5"/>
  <c r="P280" i="5"/>
  <c r="Q280" i="5"/>
  <c r="C280" i="5"/>
  <c r="B280" i="5"/>
  <c r="A280" i="5"/>
  <c r="I277" i="5"/>
  <c r="J277" i="5"/>
  <c r="M277" i="5"/>
  <c r="N277" i="5"/>
  <c r="I278" i="5"/>
  <c r="J278" i="5"/>
  <c r="M278" i="5"/>
  <c r="N278" i="5"/>
  <c r="I279" i="5"/>
  <c r="J279" i="5"/>
  <c r="M279" i="5"/>
  <c r="N279" i="5"/>
  <c r="O279" i="5"/>
  <c r="P279" i="5"/>
  <c r="Q279" i="5"/>
  <c r="C279" i="5"/>
  <c r="B279" i="5"/>
  <c r="A279" i="5"/>
  <c r="O278" i="5"/>
  <c r="P278" i="5"/>
  <c r="Q278" i="5"/>
  <c r="C278" i="5"/>
  <c r="B278" i="5"/>
  <c r="A278" i="5"/>
  <c r="O277" i="5"/>
  <c r="P277" i="5"/>
  <c r="Q277" i="5"/>
  <c r="C277" i="5"/>
  <c r="B277" i="5"/>
  <c r="A277" i="5"/>
  <c r="I274" i="5"/>
  <c r="J274" i="5"/>
  <c r="M274" i="5"/>
  <c r="N274" i="5"/>
  <c r="I275" i="5"/>
  <c r="J275" i="5"/>
  <c r="M275" i="5"/>
  <c r="N275" i="5"/>
  <c r="I276" i="5"/>
  <c r="J276" i="5"/>
  <c r="M276" i="5"/>
  <c r="N276" i="5"/>
  <c r="O276" i="5"/>
  <c r="P276" i="5"/>
  <c r="Q276" i="5"/>
  <c r="C276" i="5"/>
  <c r="B276" i="5"/>
  <c r="A276" i="5"/>
  <c r="O275" i="5"/>
  <c r="P275" i="5"/>
  <c r="Q275" i="5"/>
  <c r="C275" i="5"/>
  <c r="B275" i="5"/>
  <c r="A275" i="5"/>
  <c r="O274" i="5"/>
  <c r="P274" i="5"/>
  <c r="Q274" i="5"/>
  <c r="C274" i="5"/>
  <c r="B274" i="5"/>
  <c r="A274" i="5"/>
  <c r="I271" i="5"/>
  <c r="J271" i="5"/>
  <c r="M271" i="5"/>
  <c r="N271" i="5"/>
  <c r="I272" i="5"/>
  <c r="J272" i="5"/>
  <c r="M272" i="5"/>
  <c r="N272" i="5"/>
  <c r="I273" i="5"/>
  <c r="J273" i="5"/>
  <c r="M273" i="5"/>
  <c r="N273" i="5"/>
  <c r="O273" i="5"/>
  <c r="P273" i="5"/>
  <c r="Q273" i="5"/>
  <c r="C273" i="5"/>
  <c r="B273" i="5"/>
  <c r="A273" i="5"/>
  <c r="O272" i="5"/>
  <c r="P272" i="5"/>
  <c r="Q272" i="5"/>
  <c r="C272" i="5"/>
  <c r="B272" i="5"/>
  <c r="A272" i="5"/>
  <c r="O271" i="5"/>
  <c r="P271" i="5"/>
  <c r="Q271" i="5"/>
  <c r="C271" i="5"/>
  <c r="B271" i="5"/>
  <c r="A271" i="5"/>
  <c r="O270" i="5"/>
  <c r="P270" i="5"/>
  <c r="Q270" i="5"/>
  <c r="C270" i="5"/>
  <c r="B270" i="5"/>
  <c r="A270" i="5"/>
  <c r="O269" i="5"/>
  <c r="P269" i="5"/>
  <c r="Q269" i="5"/>
  <c r="C269" i="5"/>
  <c r="B269" i="5"/>
  <c r="A269" i="5"/>
  <c r="C268" i="5"/>
  <c r="B268" i="5"/>
  <c r="A268" i="5"/>
  <c r="O267" i="5"/>
  <c r="P267" i="5"/>
  <c r="Q267" i="5"/>
  <c r="C267" i="5"/>
  <c r="B267" i="5"/>
  <c r="A267" i="5"/>
  <c r="O266" i="5"/>
  <c r="P266" i="5"/>
  <c r="Q266" i="5"/>
  <c r="C266" i="5"/>
  <c r="B266" i="5"/>
  <c r="A266" i="5"/>
  <c r="C265" i="5"/>
  <c r="B265" i="5"/>
  <c r="A265" i="5"/>
  <c r="O264" i="5"/>
  <c r="P264" i="5"/>
  <c r="Q264" i="5"/>
  <c r="C264" i="5"/>
  <c r="B264" i="5"/>
  <c r="A264" i="5"/>
  <c r="O263" i="5"/>
  <c r="P263" i="5"/>
  <c r="Q263" i="5"/>
  <c r="C263" i="5"/>
  <c r="B263" i="5"/>
  <c r="A263" i="5"/>
  <c r="C262" i="5"/>
  <c r="B262" i="5"/>
  <c r="A262" i="5"/>
  <c r="O261" i="5"/>
  <c r="P261" i="5"/>
  <c r="Q261" i="5"/>
  <c r="C261" i="5"/>
  <c r="B261" i="5"/>
  <c r="A261" i="5"/>
  <c r="O260" i="5"/>
  <c r="P260" i="5"/>
  <c r="Q260" i="5"/>
  <c r="C260" i="5"/>
  <c r="B260" i="5"/>
  <c r="A260" i="5"/>
  <c r="C259" i="5"/>
  <c r="B259" i="5"/>
  <c r="A259" i="5"/>
  <c r="O258" i="5"/>
  <c r="P258" i="5"/>
  <c r="Q258" i="5"/>
  <c r="C258" i="5"/>
  <c r="B258" i="5"/>
  <c r="A258" i="5"/>
  <c r="O257" i="5"/>
  <c r="P257" i="5"/>
  <c r="Q257" i="5"/>
  <c r="C257" i="5"/>
  <c r="B257" i="5"/>
  <c r="A257" i="5"/>
  <c r="C256" i="5"/>
  <c r="B256" i="5"/>
  <c r="A256" i="5"/>
  <c r="O255" i="5"/>
  <c r="P255" i="5"/>
  <c r="Q255" i="5"/>
  <c r="C255" i="5"/>
  <c r="B255" i="5"/>
  <c r="A255" i="5"/>
  <c r="O254" i="5"/>
  <c r="P254" i="5"/>
  <c r="Q254" i="5"/>
  <c r="C254" i="5"/>
  <c r="B254" i="5"/>
  <c r="A254" i="5"/>
  <c r="C253" i="5"/>
  <c r="B253" i="5"/>
  <c r="A253" i="5"/>
  <c r="O252" i="5"/>
  <c r="P252" i="5"/>
  <c r="Q252" i="5"/>
  <c r="C252" i="5"/>
  <c r="B252" i="5"/>
  <c r="A252" i="5"/>
  <c r="O251" i="5"/>
  <c r="P251" i="5"/>
  <c r="Q251" i="5"/>
  <c r="C251" i="5"/>
  <c r="B251" i="5"/>
  <c r="A251" i="5"/>
  <c r="C250" i="5"/>
  <c r="B250" i="5"/>
  <c r="A250" i="5"/>
  <c r="O249" i="5"/>
  <c r="P249" i="5"/>
  <c r="Q249" i="5"/>
  <c r="C249" i="5"/>
  <c r="B249" i="5"/>
  <c r="A249" i="5"/>
  <c r="O248" i="5"/>
  <c r="P248" i="5"/>
  <c r="Q248" i="5"/>
  <c r="C248" i="5"/>
  <c r="B248" i="5"/>
  <c r="A248" i="5"/>
  <c r="C247" i="5"/>
  <c r="B247" i="5"/>
  <c r="A247" i="5"/>
  <c r="O246" i="5"/>
  <c r="P246" i="5"/>
  <c r="Q246" i="5"/>
  <c r="C246" i="5"/>
  <c r="B246" i="5"/>
  <c r="A246" i="5"/>
  <c r="O245" i="5"/>
  <c r="P245" i="5"/>
  <c r="Q245" i="5"/>
  <c r="C245" i="5"/>
  <c r="B245" i="5"/>
  <c r="A245" i="5"/>
  <c r="C244" i="5"/>
  <c r="B244" i="5"/>
  <c r="A244" i="5"/>
  <c r="O243" i="5"/>
  <c r="P243" i="5"/>
  <c r="Q243" i="5"/>
  <c r="C243" i="5"/>
  <c r="B243" i="5"/>
  <c r="A243" i="5"/>
  <c r="O242" i="5"/>
  <c r="P242" i="5"/>
  <c r="Q242" i="5"/>
  <c r="C242" i="5"/>
  <c r="B242" i="5"/>
  <c r="A242" i="5"/>
  <c r="C241" i="5"/>
  <c r="B241" i="5"/>
  <c r="A241" i="5"/>
  <c r="O240" i="5"/>
  <c r="P240" i="5"/>
  <c r="Q240" i="5"/>
  <c r="C240" i="5"/>
  <c r="B240" i="5"/>
  <c r="A240" i="5"/>
  <c r="O239" i="5"/>
  <c r="P239" i="5"/>
  <c r="Q239" i="5"/>
  <c r="C239" i="5"/>
  <c r="B239" i="5"/>
  <c r="A239" i="5"/>
  <c r="C238" i="5"/>
  <c r="B238" i="5"/>
  <c r="A238" i="5"/>
  <c r="O237" i="5"/>
  <c r="P237" i="5"/>
  <c r="Q237" i="5"/>
  <c r="C237" i="5"/>
  <c r="B237" i="5"/>
  <c r="A237" i="5"/>
  <c r="O236" i="5"/>
  <c r="P236" i="5"/>
  <c r="Q236" i="5"/>
  <c r="C236" i="5"/>
  <c r="B236" i="5"/>
  <c r="A236" i="5"/>
  <c r="C235" i="5"/>
  <c r="B235" i="5"/>
  <c r="A235" i="5"/>
  <c r="O234" i="5"/>
  <c r="P234" i="5"/>
  <c r="Q234" i="5"/>
  <c r="C234" i="5"/>
  <c r="B234" i="5"/>
  <c r="A234" i="5"/>
  <c r="O233" i="5"/>
  <c r="P233" i="5"/>
  <c r="Q233" i="5"/>
  <c r="C233" i="5"/>
  <c r="B233" i="5"/>
  <c r="A233" i="5"/>
  <c r="C232" i="5"/>
  <c r="B232" i="5"/>
  <c r="A232" i="5"/>
  <c r="O231" i="5"/>
  <c r="P231" i="5"/>
  <c r="Q231" i="5"/>
  <c r="C231" i="5"/>
  <c r="B231" i="5"/>
  <c r="A231" i="5"/>
  <c r="O230" i="5"/>
  <c r="P230" i="5"/>
  <c r="Q230" i="5"/>
  <c r="C230" i="5"/>
  <c r="B230" i="5"/>
  <c r="A230" i="5"/>
  <c r="C229" i="5"/>
  <c r="B229" i="5"/>
  <c r="A229" i="5"/>
  <c r="O228" i="5"/>
  <c r="P228" i="5"/>
  <c r="Q228" i="5"/>
  <c r="C228" i="5"/>
  <c r="B228" i="5"/>
  <c r="A228" i="5"/>
  <c r="O227" i="5"/>
  <c r="P227" i="5"/>
  <c r="Q227" i="5"/>
  <c r="C227" i="5"/>
  <c r="B227" i="5"/>
  <c r="A227" i="5"/>
  <c r="C226" i="5"/>
  <c r="B226" i="5"/>
  <c r="A226" i="5"/>
  <c r="O225" i="5"/>
  <c r="P225" i="5"/>
  <c r="Q225" i="5"/>
  <c r="C225" i="5"/>
  <c r="B225" i="5"/>
  <c r="A225" i="5"/>
  <c r="O224" i="5"/>
  <c r="P224" i="5"/>
  <c r="Q224" i="5"/>
  <c r="C224" i="5"/>
  <c r="B224" i="5"/>
  <c r="A224" i="5"/>
  <c r="C223" i="5"/>
  <c r="B223" i="5"/>
  <c r="A223" i="5"/>
  <c r="O222" i="5"/>
  <c r="P222" i="5"/>
  <c r="Q222" i="5"/>
  <c r="C222" i="5"/>
  <c r="B222" i="5"/>
  <c r="A222" i="5"/>
  <c r="O221" i="5"/>
  <c r="P221" i="5"/>
  <c r="Q221" i="5"/>
  <c r="C221" i="5"/>
  <c r="B221" i="5"/>
  <c r="A221" i="5"/>
  <c r="C220" i="5"/>
  <c r="B220" i="5"/>
  <c r="A220" i="5"/>
  <c r="O219" i="5"/>
  <c r="P219" i="5"/>
  <c r="Q219" i="5"/>
  <c r="C219" i="5"/>
  <c r="B219" i="5"/>
  <c r="A219" i="5"/>
  <c r="O218" i="5"/>
  <c r="P218" i="5"/>
  <c r="Q218" i="5"/>
  <c r="C218" i="5"/>
  <c r="B218" i="5"/>
  <c r="A218" i="5"/>
  <c r="C217" i="5"/>
  <c r="B217" i="5"/>
  <c r="A217" i="5"/>
  <c r="O216" i="5"/>
  <c r="P216" i="5"/>
  <c r="Q216" i="5"/>
  <c r="C216" i="5"/>
  <c r="B216" i="5"/>
  <c r="A216" i="5"/>
  <c r="O215" i="5"/>
  <c r="P215" i="5"/>
  <c r="Q215" i="5"/>
  <c r="C215" i="5"/>
  <c r="B215" i="5"/>
  <c r="A215" i="5"/>
  <c r="C214" i="5"/>
  <c r="B214" i="5"/>
  <c r="A214" i="5"/>
  <c r="O213" i="5"/>
  <c r="P213" i="5"/>
  <c r="Q213" i="5"/>
  <c r="C213" i="5"/>
  <c r="B213" i="5"/>
  <c r="A213" i="5"/>
  <c r="O212" i="5"/>
  <c r="P212" i="5"/>
  <c r="Q212" i="5"/>
  <c r="C212" i="5"/>
  <c r="B212" i="5"/>
  <c r="A212" i="5"/>
  <c r="C211" i="5"/>
  <c r="B211" i="5"/>
  <c r="A211" i="5"/>
  <c r="O210" i="5"/>
  <c r="P210" i="5"/>
  <c r="Q210" i="5"/>
  <c r="C210" i="5"/>
  <c r="B210" i="5"/>
  <c r="A210" i="5"/>
  <c r="O209" i="5"/>
  <c r="P209" i="5"/>
  <c r="Q209" i="5"/>
  <c r="C209" i="5"/>
  <c r="B209" i="5"/>
  <c r="A209" i="5"/>
  <c r="C208" i="5"/>
  <c r="B208" i="5"/>
  <c r="A208" i="5"/>
  <c r="O207" i="5"/>
  <c r="P207" i="5"/>
  <c r="Q207" i="5"/>
  <c r="C207" i="5"/>
  <c r="B207" i="5"/>
  <c r="A207" i="5"/>
  <c r="O206" i="5"/>
  <c r="P206" i="5"/>
  <c r="Q206" i="5"/>
  <c r="C206" i="5"/>
  <c r="B206" i="5"/>
  <c r="A206" i="5"/>
  <c r="C205" i="5"/>
  <c r="B205" i="5"/>
  <c r="A205" i="5"/>
  <c r="O204" i="5"/>
  <c r="P204" i="5"/>
  <c r="Q204" i="5"/>
  <c r="C204" i="5"/>
  <c r="B204" i="5"/>
  <c r="A204" i="5"/>
  <c r="O203" i="5"/>
  <c r="P203" i="5"/>
  <c r="Q203" i="5"/>
  <c r="C203" i="5"/>
  <c r="B203" i="5"/>
  <c r="A203" i="5"/>
  <c r="C202" i="5"/>
  <c r="B202" i="5"/>
  <c r="A202" i="5"/>
  <c r="O201" i="5"/>
  <c r="P201" i="5"/>
  <c r="Q201" i="5"/>
  <c r="C201" i="5"/>
  <c r="B201" i="5"/>
  <c r="A201" i="5"/>
  <c r="O200" i="5"/>
  <c r="P200" i="5"/>
  <c r="Q200" i="5"/>
  <c r="C200" i="5"/>
  <c r="B200" i="5"/>
  <c r="A200" i="5"/>
  <c r="C199" i="5"/>
  <c r="B199" i="5"/>
  <c r="A199" i="5"/>
  <c r="O198" i="5"/>
  <c r="P198" i="5"/>
  <c r="Q198" i="5"/>
  <c r="C198" i="5"/>
  <c r="B198" i="5"/>
  <c r="A198" i="5"/>
  <c r="O197" i="5"/>
  <c r="P197" i="5"/>
  <c r="Q197" i="5"/>
  <c r="C197" i="5"/>
  <c r="B197" i="5"/>
  <c r="A197" i="5"/>
  <c r="C196" i="5"/>
  <c r="B196" i="5"/>
  <c r="A196" i="5"/>
  <c r="O195" i="5"/>
  <c r="P195" i="5"/>
  <c r="Q195" i="5"/>
  <c r="C195" i="5"/>
  <c r="B195" i="5"/>
  <c r="A195" i="5"/>
  <c r="O194" i="5"/>
  <c r="P194" i="5"/>
  <c r="Q194" i="5"/>
  <c r="C194" i="5"/>
  <c r="B194" i="5"/>
  <c r="A194" i="5"/>
  <c r="C193" i="5"/>
  <c r="B193" i="5"/>
  <c r="A193" i="5"/>
  <c r="O192" i="5"/>
  <c r="P192" i="5"/>
  <c r="Q192" i="5"/>
  <c r="C192" i="5"/>
  <c r="B192" i="5"/>
  <c r="A192" i="5"/>
  <c r="O191" i="5"/>
  <c r="P191" i="5"/>
  <c r="Q191" i="5"/>
  <c r="C191" i="5"/>
  <c r="B191" i="5"/>
  <c r="A191" i="5"/>
  <c r="C190" i="5"/>
  <c r="B190" i="5"/>
  <c r="A190" i="5"/>
  <c r="O189" i="5"/>
  <c r="P189" i="5"/>
  <c r="Q189" i="5"/>
  <c r="C189" i="5"/>
  <c r="B189" i="5"/>
  <c r="A189" i="5"/>
  <c r="O188" i="5"/>
  <c r="P188" i="5"/>
  <c r="Q188" i="5"/>
  <c r="C188" i="5"/>
  <c r="B188" i="5"/>
  <c r="A188" i="5"/>
  <c r="C187" i="5"/>
  <c r="B187" i="5"/>
  <c r="A187" i="5"/>
  <c r="O186" i="5"/>
  <c r="P186" i="5"/>
  <c r="Q186" i="5"/>
  <c r="C186" i="5"/>
  <c r="B186" i="5"/>
  <c r="A186" i="5"/>
  <c r="O185" i="5"/>
  <c r="P185" i="5"/>
  <c r="Q185" i="5"/>
  <c r="C185" i="5"/>
  <c r="B185" i="5"/>
  <c r="A185" i="5"/>
  <c r="C184" i="5"/>
  <c r="B184" i="5"/>
  <c r="A184" i="5"/>
  <c r="O183" i="5"/>
  <c r="P183" i="5"/>
  <c r="Q183" i="5"/>
  <c r="C183" i="5"/>
  <c r="B183" i="5"/>
  <c r="A183" i="5"/>
  <c r="O182" i="5"/>
  <c r="P182" i="5"/>
  <c r="Q182" i="5"/>
  <c r="C182" i="5"/>
  <c r="B182" i="5"/>
  <c r="A182" i="5"/>
  <c r="C181" i="5"/>
  <c r="B181" i="5"/>
  <c r="A181" i="5"/>
  <c r="O180" i="5"/>
  <c r="P180" i="5"/>
  <c r="Q180" i="5"/>
  <c r="C180" i="5"/>
  <c r="B180" i="5"/>
  <c r="A180" i="5"/>
  <c r="O179" i="5"/>
  <c r="P179" i="5"/>
  <c r="Q179" i="5"/>
  <c r="C179" i="5"/>
  <c r="B179" i="5"/>
  <c r="A179" i="5"/>
  <c r="C178" i="5"/>
  <c r="B178" i="5"/>
  <c r="A178" i="5"/>
  <c r="O177" i="5"/>
  <c r="P177" i="5"/>
  <c r="Q177" i="5"/>
  <c r="C177" i="5"/>
  <c r="B177" i="5"/>
  <c r="A177" i="5"/>
  <c r="O176" i="5"/>
  <c r="P176" i="5"/>
  <c r="Q176" i="5"/>
  <c r="C176" i="5"/>
  <c r="B176" i="5"/>
  <c r="A176" i="5"/>
  <c r="C175" i="5"/>
  <c r="B175" i="5"/>
  <c r="A175" i="5"/>
  <c r="O174" i="5"/>
  <c r="P174" i="5"/>
  <c r="Q174" i="5"/>
  <c r="C174" i="5"/>
  <c r="B174" i="5"/>
  <c r="A174" i="5"/>
  <c r="O173" i="5"/>
  <c r="P173" i="5"/>
  <c r="Q173" i="5"/>
  <c r="C173" i="5"/>
  <c r="B173" i="5"/>
  <c r="A173" i="5"/>
  <c r="C172" i="5"/>
  <c r="B172" i="5"/>
  <c r="A172" i="5"/>
  <c r="O171" i="5"/>
  <c r="P171" i="5"/>
  <c r="Q171" i="5"/>
  <c r="C171" i="5"/>
  <c r="B171" i="5"/>
  <c r="A171" i="5"/>
  <c r="O170" i="5"/>
  <c r="P170" i="5"/>
  <c r="Q170" i="5"/>
  <c r="C170" i="5"/>
  <c r="B170" i="5"/>
  <c r="A170" i="5"/>
  <c r="C169" i="5"/>
  <c r="B169" i="5"/>
  <c r="A169" i="5"/>
  <c r="O168" i="5"/>
  <c r="P168" i="5"/>
  <c r="Q168" i="5"/>
  <c r="C168" i="5"/>
  <c r="B168" i="5"/>
  <c r="A168" i="5"/>
  <c r="O167" i="5"/>
  <c r="P167" i="5"/>
  <c r="Q167" i="5"/>
  <c r="C167" i="5"/>
  <c r="B167" i="5"/>
  <c r="A167" i="5"/>
  <c r="C166" i="5"/>
  <c r="B166" i="5"/>
  <c r="A166" i="5"/>
  <c r="O165" i="5"/>
  <c r="P165" i="5"/>
  <c r="Q165" i="5"/>
  <c r="C165" i="5"/>
  <c r="B165" i="5"/>
  <c r="A165" i="5"/>
  <c r="O164" i="5"/>
  <c r="P164" i="5"/>
  <c r="Q164" i="5"/>
  <c r="C164" i="5"/>
  <c r="B164" i="5"/>
  <c r="A164" i="5"/>
  <c r="C163" i="5"/>
  <c r="B163" i="5"/>
  <c r="A163" i="5"/>
  <c r="O162" i="5"/>
  <c r="P162" i="5"/>
  <c r="Q162" i="5"/>
  <c r="C162" i="5"/>
  <c r="B162" i="5"/>
  <c r="A162" i="5"/>
  <c r="O161" i="5"/>
  <c r="P161" i="5"/>
  <c r="Q161" i="5"/>
  <c r="C161" i="5"/>
  <c r="B161" i="5"/>
  <c r="A161" i="5"/>
  <c r="C160" i="5"/>
  <c r="B160" i="5"/>
  <c r="A160" i="5"/>
  <c r="O159" i="5"/>
  <c r="P159" i="5"/>
  <c r="Q159" i="5"/>
  <c r="C159" i="5"/>
  <c r="B159" i="5"/>
  <c r="A159" i="5"/>
  <c r="O158" i="5"/>
  <c r="P158" i="5"/>
  <c r="Q158" i="5"/>
  <c r="C158" i="5"/>
  <c r="B158" i="5"/>
  <c r="A158" i="5"/>
  <c r="C157" i="5"/>
  <c r="B157" i="5"/>
  <c r="A157" i="5"/>
  <c r="O156" i="5"/>
  <c r="P156" i="5"/>
  <c r="Q156" i="5"/>
  <c r="C156" i="5"/>
  <c r="B156" i="5"/>
  <c r="A156" i="5"/>
  <c r="O155" i="5"/>
  <c r="P155" i="5"/>
  <c r="Q155" i="5"/>
  <c r="C155" i="5"/>
  <c r="B155" i="5"/>
  <c r="A155" i="5"/>
  <c r="C154" i="5"/>
  <c r="B154" i="5"/>
  <c r="A154" i="5"/>
  <c r="O153" i="5"/>
  <c r="P153" i="5"/>
  <c r="Q153" i="5"/>
  <c r="C153" i="5"/>
  <c r="B153" i="5"/>
  <c r="A153" i="5"/>
  <c r="O152" i="5"/>
  <c r="P152" i="5"/>
  <c r="Q152" i="5"/>
  <c r="C152" i="5"/>
  <c r="B152" i="5"/>
  <c r="A152" i="5"/>
  <c r="C151" i="5"/>
  <c r="B151" i="5"/>
  <c r="A151" i="5"/>
  <c r="I148" i="5"/>
  <c r="J148" i="5"/>
  <c r="M148" i="5"/>
  <c r="N148" i="5"/>
  <c r="I149" i="5"/>
  <c r="J149" i="5"/>
  <c r="M149" i="5"/>
  <c r="N149" i="5"/>
  <c r="I150" i="5"/>
  <c r="J150" i="5"/>
  <c r="M150" i="5"/>
  <c r="N150" i="5"/>
  <c r="O150" i="5"/>
  <c r="P150" i="5"/>
  <c r="Q150" i="5"/>
  <c r="C150" i="5"/>
  <c r="B150" i="5"/>
  <c r="A150" i="5"/>
  <c r="O149" i="5"/>
  <c r="P149" i="5"/>
  <c r="Q149" i="5"/>
  <c r="C149" i="5"/>
  <c r="B149" i="5"/>
  <c r="A149" i="5"/>
  <c r="O148" i="5"/>
  <c r="P148" i="5"/>
  <c r="Q148" i="5"/>
  <c r="C148" i="5"/>
  <c r="B148" i="5"/>
  <c r="A148" i="5"/>
  <c r="I145" i="5"/>
  <c r="J145" i="5"/>
  <c r="M145" i="5"/>
  <c r="N145" i="5"/>
  <c r="I146" i="5"/>
  <c r="J146" i="5"/>
  <c r="M146" i="5"/>
  <c r="N146" i="5"/>
  <c r="I147" i="5"/>
  <c r="J147" i="5"/>
  <c r="M147" i="5"/>
  <c r="N147" i="5"/>
  <c r="O147" i="5"/>
  <c r="P147" i="5"/>
  <c r="Q147" i="5"/>
  <c r="C147" i="5"/>
  <c r="B147" i="5"/>
  <c r="A147" i="5"/>
  <c r="O146" i="5"/>
  <c r="P146" i="5"/>
  <c r="Q146" i="5"/>
  <c r="C146" i="5"/>
  <c r="B146" i="5"/>
  <c r="A146" i="5"/>
  <c r="O145" i="5"/>
  <c r="P145" i="5"/>
  <c r="Q145" i="5"/>
  <c r="C145" i="5"/>
  <c r="B145" i="5"/>
  <c r="A145" i="5"/>
  <c r="I142" i="5"/>
  <c r="J142" i="5"/>
  <c r="M142" i="5"/>
  <c r="N142" i="5"/>
  <c r="I143" i="5"/>
  <c r="J143" i="5"/>
  <c r="M143" i="5"/>
  <c r="N143" i="5"/>
  <c r="I144" i="5"/>
  <c r="J144" i="5"/>
  <c r="M144" i="5"/>
  <c r="N144" i="5"/>
  <c r="O144" i="5"/>
  <c r="P144" i="5"/>
  <c r="Q144" i="5"/>
  <c r="C144" i="5"/>
  <c r="B144" i="5"/>
  <c r="A144" i="5"/>
  <c r="O143" i="5"/>
  <c r="P143" i="5"/>
  <c r="Q143" i="5"/>
  <c r="C143" i="5"/>
  <c r="B143" i="5"/>
  <c r="A143" i="5"/>
  <c r="O142" i="5"/>
  <c r="P142" i="5"/>
  <c r="Q142" i="5"/>
  <c r="C142" i="5"/>
  <c r="B142" i="5"/>
  <c r="A142" i="5"/>
  <c r="I139" i="5"/>
  <c r="J139" i="5"/>
  <c r="M139" i="5"/>
  <c r="N139" i="5"/>
  <c r="I140" i="5"/>
  <c r="J140" i="5"/>
  <c r="M140" i="5"/>
  <c r="N140" i="5"/>
  <c r="I141" i="5"/>
  <c r="J141" i="5"/>
  <c r="M141" i="5"/>
  <c r="N141" i="5"/>
  <c r="O141" i="5"/>
  <c r="P141" i="5"/>
  <c r="Q141" i="5"/>
  <c r="C141" i="5"/>
  <c r="B141" i="5"/>
  <c r="A141" i="5"/>
  <c r="O140" i="5"/>
  <c r="P140" i="5"/>
  <c r="Q140" i="5"/>
  <c r="C140" i="5"/>
  <c r="B140" i="5"/>
  <c r="A140" i="5"/>
  <c r="O139" i="5"/>
  <c r="P139" i="5"/>
  <c r="Q139" i="5"/>
  <c r="C139" i="5"/>
  <c r="B139" i="5"/>
  <c r="A139" i="5"/>
  <c r="I136" i="5"/>
  <c r="J136" i="5"/>
  <c r="M136" i="5"/>
  <c r="N136" i="5"/>
  <c r="I137" i="5"/>
  <c r="J137" i="5"/>
  <c r="M137" i="5"/>
  <c r="N137" i="5"/>
  <c r="I138" i="5"/>
  <c r="J138" i="5"/>
  <c r="M138" i="5"/>
  <c r="N138" i="5"/>
  <c r="O138" i="5"/>
  <c r="P138" i="5"/>
  <c r="Q138" i="5"/>
  <c r="C138" i="5"/>
  <c r="B138" i="5"/>
  <c r="A138" i="5"/>
  <c r="O137" i="5"/>
  <c r="P137" i="5"/>
  <c r="Q137" i="5"/>
  <c r="C137" i="5"/>
  <c r="B137" i="5"/>
  <c r="A137" i="5"/>
  <c r="O122" i="5"/>
  <c r="P122" i="5"/>
  <c r="Q122" i="5"/>
  <c r="O123" i="5"/>
  <c r="P123" i="5"/>
  <c r="Q123" i="5"/>
  <c r="O125" i="5"/>
  <c r="P125" i="5"/>
  <c r="Q125" i="5"/>
  <c r="O126" i="5"/>
  <c r="P126" i="5"/>
  <c r="Q126" i="5"/>
  <c r="O128" i="5"/>
  <c r="P128" i="5"/>
  <c r="Q128" i="5"/>
  <c r="O129" i="5"/>
  <c r="P129" i="5"/>
  <c r="Q129" i="5"/>
  <c r="O131" i="5"/>
  <c r="P131" i="5"/>
  <c r="Q131" i="5"/>
  <c r="O132" i="5"/>
  <c r="P132" i="5"/>
  <c r="Q132" i="5"/>
  <c r="O134" i="5"/>
  <c r="P134" i="5"/>
  <c r="Q134" i="5"/>
  <c r="O135" i="5"/>
  <c r="P135" i="5"/>
  <c r="Q135" i="5"/>
  <c r="Q136" i="5"/>
  <c r="P136" i="5"/>
  <c r="O136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O120" i="5"/>
  <c r="P120" i="5"/>
  <c r="Q120" i="5"/>
  <c r="C120" i="5"/>
  <c r="B120" i="5"/>
  <c r="A120" i="5"/>
  <c r="O119" i="5"/>
  <c r="P119" i="5"/>
  <c r="Q119" i="5"/>
  <c r="C119" i="5"/>
  <c r="B119" i="5"/>
  <c r="A119" i="5"/>
  <c r="C118" i="5"/>
  <c r="B118" i="5"/>
  <c r="A118" i="5"/>
  <c r="O117" i="5"/>
  <c r="P117" i="5"/>
  <c r="Q117" i="5"/>
  <c r="C117" i="5"/>
  <c r="B117" i="5"/>
  <c r="A117" i="5"/>
  <c r="O116" i="5"/>
  <c r="P116" i="5"/>
  <c r="Q116" i="5"/>
  <c r="C116" i="5"/>
  <c r="B116" i="5"/>
  <c r="A116" i="5"/>
  <c r="C115" i="5"/>
  <c r="B115" i="5"/>
  <c r="A115" i="5"/>
  <c r="O114" i="5"/>
  <c r="P114" i="5"/>
  <c r="Q114" i="5"/>
  <c r="C114" i="5"/>
  <c r="B114" i="5"/>
  <c r="A114" i="5"/>
  <c r="O113" i="5"/>
  <c r="P113" i="5"/>
  <c r="Q113" i="5"/>
  <c r="C113" i="5"/>
  <c r="B113" i="5"/>
  <c r="A113" i="5"/>
  <c r="C112" i="5"/>
  <c r="B112" i="5"/>
  <c r="A112" i="5"/>
  <c r="O111" i="5"/>
  <c r="P111" i="5"/>
  <c r="Q111" i="5"/>
  <c r="C111" i="5"/>
  <c r="B111" i="5"/>
  <c r="A111" i="5"/>
  <c r="O110" i="5"/>
  <c r="P110" i="5"/>
  <c r="Q110" i="5"/>
  <c r="C110" i="5"/>
  <c r="B110" i="5"/>
  <c r="A110" i="5"/>
  <c r="C109" i="5"/>
  <c r="B109" i="5"/>
  <c r="A109" i="5"/>
  <c r="O108" i="5"/>
  <c r="P108" i="5"/>
  <c r="Q108" i="5"/>
  <c r="C108" i="5"/>
  <c r="B108" i="5"/>
  <c r="A108" i="5"/>
  <c r="O107" i="5"/>
  <c r="P107" i="5"/>
  <c r="Q107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M48" i="5"/>
  <c r="C48" i="5"/>
  <c r="B48" i="5"/>
  <c r="A48" i="5"/>
  <c r="C47" i="5"/>
  <c r="B47" i="5"/>
  <c r="A47" i="5"/>
  <c r="M46" i="5"/>
  <c r="C46" i="5"/>
  <c r="B46" i="5"/>
  <c r="A46" i="5"/>
  <c r="C45" i="5"/>
  <c r="B45" i="5"/>
  <c r="A45" i="5"/>
  <c r="M44" i="5"/>
  <c r="C44" i="5"/>
  <c r="B44" i="5"/>
  <c r="A44" i="5"/>
  <c r="C43" i="5"/>
  <c r="B43" i="5"/>
  <c r="A43" i="5"/>
  <c r="M42" i="5"/>
  <c r="C42" i="5"/>
  <c r="B42" i="5"/>
  <c r="A42" i="5"/>
  <c r="C41" i="5"/>
  <c r="B41" i="5"/>
  <c r="A41" i="5"/>
  <c r="M40" i="5"/>
  <c r="C40" i="5"/>
  <c r="B40" i="5"/>
  <c r="A40" i="5"/>
  <c r="C39" i="5"/>
  <c r="B39" i="5"/>
  <c r="A39" i="5"/>
  <c r="M38" i="5"/>
  <c r="C38" i="5"/>
  <c r="B38" i="5"/>
  <c r="A38" i="5"/>
  <c r="C37" i="5"/>
  <c r="B37" i="5"/>
  <c r="A37" i="5"/>
  <c r="M36" i="5"/>
  <c r="C36" i="5"/>
  <c r="B36" i="5"/>
  <c r="A36" i="5"/>
  <c r="C35" i="5"/>
  <c r="B35" i="5"/>
  <c r="A35" i="5"/>
  <c r="M34" i="5"/>
  <c r="C34" i="5"/>
  <c r="B34" i="5"/>
  <c r="A34" i="5"/>
  <c r="C33" i="5"/>
  <c r="B33" i="5"/>
  <c r="A33" i="5"/>
  <c r="M32" i="5"/>
  <c r="C32" i="5"/>
  <c r="B32" i="5"/>
  <c r="A32" i="5"/>
  <c r="C31" i="5"/>
  <c r="B31" i="5"/>
  <c r="A31" i="5"/>
  <c r="M30" i="5"/>
  <c r="C30" i="5"/>
  <c r="B30" i="5"/>
  <c r="A30" i="5"/>
  <c r="C29" i="5"/>
  <c r="B29" i="5"/>
  <c r="A29" i="5"/>
  <c r="M28" i="5"/>
  <c r="C28" i="5"/>
  <c r="B28" i="5"/>
  <c r="A28" i="5"/>
  <c r="C27" i="5"/>
  <c r="B27" i="5"/>
  <c r="A27" i="5"/>
  <c r="M26" i="5"/>
  <c r="C26" i="5"/>
  <c r="B26" i="5"/>
  <c r="A26" i="5"/>
  <c r="P25" i="5"/>
  <c r="Q25" i="5"/>
  <c r="M25" i="5"/>
  <c r="C25" i="5"/>
  <c r="B25" i="5"/>
  <c r="A25" i="5"/>
  <c r="P24" i="5"/>
  <c r="Q24" i="5"/>
  <c r="M24" i="5"/>
  <c r="C24" i="5"/>
  <c r="B24" i="5"/>
  <c r="A24" i="5"/>
  <c r="P23" i="5"/>
  <c r="Q23" i="5"/>
  <c r="M23" i="5"/>
  <c r="C23" i="5"/>
  <c r="B23" i="5"/>
  <c r="A23" i="5"/>
  <c r="P22" i="5"/>
  <c r="Q22" i="5"/>
  <c r="M22" i="5"/>
  <c r="C22" i="5"/>
  <c r="B22" i="5"/>
  <c r="A22" i="5"/>
  <c r="P21" i="5"/>
  <c r="Q21" i="5"/>
  <c r="M21" i="5"/>
  <c r="C21" i="5"/>
  <c r="B21" i="5"/>
  <c r="A21" i="5"/>
  <c r="P20" i="5"/>
  <c r="Q20" i="5"/>
  <c r="M20" i="5"/>
  <c r="C20" i="5"/>
  <c r="B20" i="5"/>
  <c r="A20" i="5"/>
  <c r="P19" i="5"/>
  <c r="Q19" i="5"/>
  <c r="M19" i="5"/>
  <c r="C19" i="5"/>
  <c r="B19" i="5"/>
  <c r="A19" i="5"/>
  <c r="P18" i="5"/>
  <c r="Q18" i="5"/>
  <c r="M18" i="5"/>
  <c r="C18" i="5"/>
  <c r="B18" i="5"/>
  <c r="A18" i="5"/>
  <c r="P17" i="5"/>
  <c r="Q17" i="5"/>
  <c r="M17" i="5"/>
  <c r="C17" i="5"/>
  <c r="B17" i="5"/>
  <c r="A17" i="5"/>
  <c r="P16" i="5"/>
  <c r="Q16" i="5"/>
  <c r="M16" i="5"/>
  <c r="C16" i="5"/>
  <c r="B16" i="5"/>
  <c r="A16" i="5"/>
  <c r="P15" i="5"/>
  <c r="Q15" i="5"/>
  <c r="M15" i="5"/>
  <c r="C15" i="5"/>
  <c r="B15" i="5"/>
  <c r="A15" i="5"/>
  <c r="P14" i="5"/>
  <c r="Q14" i="5"/>
  <c r="M14" i="5"/>
  <c r="C14" i="5"/>
  <c r="B14" i="5"/>
  <c r="A14" i="5"/>
  <c r="P13" i="5"/>
  <c r="Q13" i="5"/>
  <c r="M13" i="5"/>
  <c r="C13" i="5"/>
  <c r="B13" i="5"/>
  <c r="A13" i="5"/>
  <c r="P12" i="5"/>
  <c r="Q12" i="5"/>
  <c r="M12" i="5"/>
  <c r="C12" i="5"/>
  <c r="B12" i="5"/>
  <c r="A12" i="5"/>
  <c r="P11" i="5"/>
  <c r="Q11" i="5"/>
  <c r="M11" i="5"/>
  <c r="C11" i="5"/>
  <c r="B11" i="5"/>
  <c r="A11" i="5"/>
  <c r="P10" i="5"/>
  <c r="Q10" i="5"/>
  <c r="M10" i="5"/>
  <c r="C10" i="5"/>
  <c r="B10" i="5"/>
  <c r="A10" i="5"/>
  <c r="P9" i="5"/>
  <c r="Q9" i="5"/>
  <c r="M9" i="5"/>
  <c r="C9" i="5"/>
  <c r="B9" i="5"/>
  <c r="A9" i="5"/>
  <c r="P8" i="5"/>
  <c r="Q8" i="5"/>
  <c r="M8" i="5"/>
  <c r="C8" i="5"/>
  <c r="B8" i="5"/>
  <c r="A8" i="5"/>
  <c r="P7" i="5"/>
  <c r="Q7" i="5"/>
  <c r="M7" i="5"/>
  <c r="C7" i="5"/>
  <c r="B7" i="5"/>
  <c r="A7" i="5"/>
  <c r="P6" i="5"/>
  <c r="Q6" i="5"/>
  <c r="M6" i="5"/>
  <c r="C6" i="5"/>
  <c r="B6" i="5"/>
  <c r="A6" i="5"/>
  <c r="P5" i="5"/>
  <c r="Q5" i="5"/>
  <c r="M5" i="5"/>
  <c r="C5" i="5"/>
  <c r="B5" i="5"/>
  <c r="A5" i="5"/>
  <c r="P4" i="5"/>
  <c r="Q4" i="5"/>
  <c r="M4" i="5"/>
  <c r="C4" i="5"/>
  <c r="B4" i="5"/>
  <c r="A4" i="5"/>
  <c r="P3" i="5"/>
  <c r="Q3" i="5"/>
  <c r="M3" i="5"/>
  <c r="C3" i="5"/>
  <c r="B3" i="5"/>
  <c r="A3" i="5"/>
  <c r="P2" i="5"/>
  <c r="Q2" i="5"/>
  <c r="M2" i="5"/>
  <c r="C2" i="5"/>
  <c r="B2" i="5"/>
  <c r="A2" i="5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78" i="1"/>
  <c r="B73" i="1"/>
  <c r="B76" i="1"/>
  <c r="B75" i="1"/>
  <c r="B55" i="1"/>
  <c r="B79" i="1"/>
  <c r="B80" i="1"/>
  <c r="B71" i="1"/>
  <c r="B74" i="1"/>
  <c r="B77" i="1"/>
  <c r="B81" i="1"/>
  <c r="B82" i="1"/>
  <c r="B83" i="1"/>
  <c r="B84" i="1"/>
  <c r="B85" i="1"/>
  <c r="B86" i="1"/>
  <c r="B87" i="1"/>
  <c r="B88" i="1"/>
  <c r="B67" i="1"/>
  <c r="B64" i="1"/>
  <c r="B59" i="1"/>
  <c r="B60" i="1"/>
  <c r="B61" i="1"/>
  <c r="B63" i="1"/>
  <c r="B30" i="1"/>
  <c r="B35" i="1"/>
  <c r="B43" i="1"/>
  <c r="B34" i="1"/>
  <c r="B42" i="1"/>
  <c r="B33" i="1"/>
  <c r="B41" i="1"/>
  <c r="B32" i="1"/>
  <c r="B40" i="1"/>
  <c r="B31" i="1"/>
  <c r="B39" i="1"/>
  <c r="B38" i="1"/>
  <c r="B37" i="1"/>
  <c r="B36" i="1"/>
  <c r="B17" i="1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theme="1"/>
            <rFont val="Calibri"/>
            <scheme val="minor"/>
          </rPr>
          <t>The format of this sheet might work better for the soil stability calculations
	-Deleted user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O1" authorId="0">
      <text>
        <r>
          <rPr>
            <sz val="11"/>
            <color theme="1"/>
            <rFont val="Calibri"/>
            <scheme val="minor"/>
          </rPr>
          <t>based upon 3 (hopefully identical) core heights
	-Lily Timpane
I think I got this resolved! I put in alternative formulas to the right.
	-Bobby Courtney</t>
        </r>
      </text>
    </comment>
    <comment ref="E2" authorId="0">
      <text>
        <r>
          <rPr>
            <sz val="11"/>
            <color theme="1"/>
            <rFont val="Calibri"/>
            <scheme val="minor"/>
          </rPr>
          <t>X11.1--&gt;X11.218 only 1 core (vs. 3). Therefore no core direction or mean bulk density
	-Deleted user</t>
        </r>
      </text>
    </comment>
    <comment ref="J2" authorId="0">
      <text>
        <r>
          <rPr>
            <sz val="11"/>
            <color theme="1"/>
            <rFont val="Calibri"/>
            <scheme val="minor"/>
          </rPr>
          <t>No Dry Weight due to estimated bulk density value
	-Deleted user</t>
        </r>
      </text>
    </comment>
    <comment ref="M79" authorId="0">
      <text>
        <r>
          <rPr>
            <sz val="11"/>
            <color theme="1"/>
            <rFont val="Calibri"/>
            <scheme val="minor"/>
          </rPr>
          <t>Volume of 3 cores combined
	-Deleted user</t>
        </r>
      </text>
    </comment>
    <comment ref="L584" authorId="0">
      <text>
        <r>
          <rPr>
            <sz val="11"/>
            <color theme="1"/>
            <rFont val="Calibri"/>
            <scheme val="minor"/>
          </rPr>
          <t>short core
	-Deleted user</t>
        </r>
      </text>
    </comment>
    <comment ref="D601" authorId="0">
      <text>
        <r>
          <rPr>
            <sz val="11"/>
            <color theme="1"/>
            <rFont val="Calibri"/>
            <scheme val="minor"/>
          </rPr>
          <t>Different reference sheet, still contains 3 cores
	-Deleted user</t>
        </r>
      </text>
    </comment>
    <comment ref="D628" authorId="0">
      <text>
        <r>
          <rPr>
            <sz val="11"/>
            <color theme="1"/>
            <rFont val="Calibri"/>
            <scheme val="minor"/>
          </rPr>
          <t>short cores
	-Deleted user</t>
        </r>
      </text>
    </comment>
    <comment ref="P628" authorId="0">
      <text>
        <r>
          <rPr>
            <sz val="11"/>
            <color theme="1"/>
            <rFont val="Calibri"/>
            <scheme val="minor"/>
          </rPr>
          <t>manually entered
	-Deleted user</t>
        </r>
      </text>
    </comment>
    <comment ref="D781" authorId="0">
      <text>
        <r>
          <rPr>
            <sz val="11"/>
            <color theme="1"/>
            <rFont val="Calibri"/>
            <scheme val="minor"/>
          </rPr>
          <t>Data Copied and pasted from Scenic Hudson Soil Lab File on 9-17-20
	-Deleted user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r>
          <rPr>
            <sz val="11"/>
            <color theme="1"/>
            <rFont val="Calibri"/>
            <scheme val="minor"/>
          </rPr>
          <t>dummy data
	-Deleted user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K3" authorId="0">
      <text>
        <r>
          <rPr>
            <sz val="11"/>
            <color theme="1"/>
            <rFont val="Calibri"/>
            <scheme val="minor"/>
          </rPr>
          <t>data uploaded 7-24-20
	-Deleted user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3" authorId="0">
      <text>
        <r>
          <rPr>
            <sz val="11"/>
            <color theme="1"/>
            <rFont val="Calibri"/>
            <scheme val="minor"/>
          </rPr>
          <t>all data entered 7-24-20
	-Deleted user
Awesome! I was just going through this in reference to some of your notes. A lot of the later formulas rely on the Dry Sieve data too so some of those calculations may depend on that entry as well. Also a small update I made on one of them was changing the percent change based on zeros to be zero (it was leading to divide by zero errors that needed to be resolved).
	-Bobby Courtney
I will work on getting the dry sieve data entered.
I don't fully understand your update about the % change.
To clarify, we recently switched soil stability protocols.
This is all the soil stability data from the old protocol.
With the new protocol, the data entry will be much simpler (basically just 1 final % "Volumetric Aggregate Stability" value) but we probably will need a new sheet for it.
	-Deleted user
Column K was the one that I looked at. There were zeroes/missing data in some columns (ex rows 51-58) and that was breaking some of the subsequent calculations.
	-Bobby Courtney
+bobby@pantheon-analytics.com 
Okay great
I think all of these formulas are taken care of now..
I will double check them when I have more time.
Thanks for this.
	-Deleted user</t>
        </r>
      </text>
    </comment>
    <comment ref="O223" authorId="0">
      <text>
        <r>
          <rPr>
            <sz val="11"/>
            <color theme="1"/>
            <rFont val="Calibri"/>
            <scheme val="minor"/>
          </rPr>
          <t>These values should be 11.32. Located in cell H17 of Dry Sieve Tab
	-Deleted user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M1" authorId="0">
      <text>
        <r>
          <rPr>
            <sz val="11"/>
            <color theme="1"/>
            <rFont val="Calibri"/>
            <scheme val="minor"/>
          </rPr>
          <t>Coming from %C values sheet
	-Michael Howard</t>
        </r>
      </text>
    </comment>
    <comment ref="V1" authorId="0">
      <text>
        <r>
          <rPr>
            <sz val="11"/>
            <color theme="1"/>
            <rFont val="Calibri"/>
            <scheme val="minor"/>
          </rPr>
          <t>not necessary for now
	-Michael Howard</t>
        </r>
      </text>
    </comment>
    <comment ref="B2" authorId="0">
      <text>
        <r>
          <rPr>
            <sz val="11"/>
            <color theme="1"/>
            <rFont val="Calibri"/>
            <scheme val="minor"/>
          </rPr>
          <t>Different file source.
	-Deleted user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L1" authorId="0">
      <text>
        <r>
          <rPr>
            <sz val="11"/>
            <color theme="1"/>
            <rFont val="Calibri"/>
            <scheme val="minor"/>
          </rPr>
          <t>Values on this page are copy and pasted from verification dataset
	-Michael Howard</t>
        </r>
      </text>
    </comment>
  </commentList>
</comments>
</file>

<file path=xl/sharedStrings.xml><?xml version="1.0" encoding="utf-8"?>
<sst xmlns="http://schemas.openxmlformats.org/spreadsheetml/2006/main" count="14227" uniqueCount="1439">
  <si>
    <t>Data Parameter</t>
  </si>
  <si>
    <t>Format - or example data</t>
  </si>
  <si>
    <t>Unit</t>
  </si>
  <si>
    <t>Data Type</t>
  </si>
  <si>
    <t>Process Field</t>
  </si>
  <si>
    <t>Calculation (if necessary)</t>
  </si>
  <si>
    <t>Notes</t>
  </si>
  <si>
    <t>Sample Site</t>
  </si>
  <si>
    <t>C-[X]</t>
  </si>
  <si>
    <t>unitless</t>
  </si>
  <si>
    <t>Select 1 of 12</t>
  </si>
  <si>
    <t>Bulk Density</t>
  </si>
  <si>
    <t>Sample ID</t>
  </si>
  <si>
    <t>X15-46-[CX]</t>
  </si>
  <si>
    <t>User Entry</t>
  </si>
  <si>
    <t>Naming Conversion: JulianDate.SampleSite (This particular sample is named differently because it is an older sample taken before the current naming conversion)</t>
  </si>
  <si>
    <t>Initial Soil Wet Weight (entire core)</t>
  </si>
  <si>
    <t>grams</t>
  </si>
  <si>
    <t>Three cores are taken (from the N, E, and W) of a "C" site for each "sample ID" record. Users will select N, E, or W each of the three measurments</t>
  </si>
  <si>
    <t>Wet Weight (sample)</t>
  </si>
  <si>
    <t>Users will select N, E, or W each of the three measurments</t>
  </si>
  <si>
    <t>Oven Dry Weight (sample)</t>
  </si>
  <si>
    <t>Percent Moisture</t>
  </si>
  <si>
    <t>%</t>
  </si>
  <si>
    <t>Calculated</t>
  </si>
  <si>
    <t>([[wet wt] - [dry wt]]/[wet wt]]* 100)</t>
  </si>
  <si>
    <t>Calculated Dried Weight</t>
  </si>
  <si>
    <t>[Initial Soil Wet Weight]-[Percent Moisture/100)*[Initial Soil Wet Weight]</t>
  </si>
  <si>
    <t>g/cm3</t>
  </si>
  <si>
    <t>[Calculated Dried Weight]/[Core Volume]</t>
  </si>
  <si>
    <t>Mean Bulk Density</t>
  </si>
  <si>
    <t>avg(Bulk Density[N], Bulk Density[E], Bulk Density[W])</t>
  </si>
  <si>
    <t>Core Type</t>
  </si>
  <si>
    <t>C1</t>
  </si>
  <si>
    <t>Select C1-C5</t>
  </si>
  <si>
    <t>Soil Core</t>
  </si>
  <si>
    <t>Users Select C1, C2, C3, C4, C5, Needs to be a way to override if user pulls a "short core"</t>
  </si>
  <si>
    <t>Core Radius</t>
  </si>
  <si>
    <t>cm</t>
  </si>
  <si>
    <t>Constant</t>
  </si>
  <si>
    <t>This is the core radius for all cores taken prior to September 2019. Starting September 2019 the core radius is 3.81cm</t>
  </si>
  <si>
    <t>Core Height</t>
  </si>
  <si>
    <t>Lookup</t>
  </si>
  <si>
    <t>C1-C5 pertains to a core height</t>
  </si>
  <si>
    <t>Core Volume</t>
  </si>
  <si>
    <t>cm3</t>
  </si>
  <si>
    <t>Core height varies depending if it is C1-C5</t>
  </si>
  <si>
    <t>Wt Silt</t>
  </si>
  <si>
    <t>Elutriation</t>
  </si>
  <si>
    <t>Elutriation is done in 3 rounds, users will need to associate a weight measurement with a round</t>
  </si>
  <si>
    <t>Wt Clay</t>
  </si>
  <si>
    <t>Total Wt</t>
  </si>
  <si>
    <t>Silt (%)</t>
  </si>
  <si>
    <t>wt silt/Total wt *100%</t>
  </si>
  <si>
    <t>Elutriation is done in 3 rounds, users will need to associate a % measurement with a round</t>
  </si>
  <si>
    <t>Clay (%)</t>
  </si>
  <si>
    <t>wt clay/Total wt *100%</t>
  </si>
  <si>
    <t>Mean Silt (%)</t>
  </si>
  <si>
    <t>avg(Round1 silt%, Round 2 silt%, Round 3 silt%)</t>
  </si>
  <si>
    <t>Mean Clay (%)</t>
  </si>
  <si>
    <t>avg(Round1clay%, Round 2 clay%, Round3clay%)</t>
  </si>
  <si>
    <t>Weight #10</t>
  </si>
  <si>
    <t>Wet Sieve</t>
  </si>
  <si>
    <t>Weight #18</t>
  </si>
  <si>
    <t>Weight #35</t>
  </si>
  <si>
    <t>Weight #60</t>
  </si>
  <si>
    <t>Weight #120</t>
  </si>
  <si>
    <t>Weight #200</t>
  </si>
  <si>
    <t>Weight #230</t>
  </si>
  <si>
    <t>Weight Pan Sample</t>
  </si>
  <si>
    <t>Sum (Total Wet Sieve)</t>
  </si>
  <si>
    <t>sum(Wt#10,#18…Pan Sample)</t>
  </si>
  <si>
    <t>Percent #10</t>
  </si>
  <si>
    <t>Weight#10/Sum Total Wet Sieve*100</t>
  </si>
  <si>
    <t>Percent #18</t>
  </si>
  <si>
    <t>Weight#18/Sum Total Wet Sieve*100</t>
  </si>
  <si>
    <t>Percent #35</t>
  </si>
  <si>
    <t>Weight#35/Sum Total Wet Sieve*100</t>
  </si>
  <si>
    <t>Percent #60</t>
  </si>
  <si>
    <t>Weight#60/Sum Total Wet Sieve*100</t>
  </si>
  <si>
    <t>Percent #120</t>
  </si>
  <si>
    <t>Weight#120/Sum Total Wet Sieve*100</t>
  </si>
  <si>
    <t>Percent #200</t>
  </si>
  <si>
    <t>Weight#200/Sum Total Wet Sieve*100</t>
  </si>
  <si>
    <t>Percent #230</t>
  </si>
  <si>
    <t>Weight#230/Sum Total Wet Sieve*100</t>
  </si>
  <si>
    <t>Percent Pan</t>
  </si>
  <si>
    <t>Wt. Pan Sample/Sum total Wet Sieve*100</t>
  </si>
  <si>
    <t>Pebbles</t>
  </si>
  <si>
    <t xml:space="preserve"> = Percent #10</t>
  </si>
  <si>
    <t>Very Coarse Sand</t>
  </si>
  <si>
    <t xml:space="preserve"> = Percent #18</t>
  </si>
  <si>
    <t>Coarse Sand</t>
  </si>
  <si>
    <t xml:space="preserve"> = Percent #35</t>
  </si>
  <si>
    <t>Medium Sand</t>
  </si>
  <si>
    <t xml:space="preserve"> = Percent #60</t>
  </si>
  <si>
    <t>Fine Sand</t>
  </si>
  <si>
    <t xml:space="preserve"> = Percent #120</t>
  </si>
  <si>
    <t>Very Fine Sand</t>
  </si>
  <si>
    <t xml:space="preserve"> = Percent #200 + Percent #230</t>
  </si>
  <si>
    <t>Percent Silt</t>
  </si>
  <si>
    <t xml:space="preserve"> = Mean Silt %*Percent Pan</t>
  </si>
  <si>
    <t>Percent Clay</t>
  </si>
  <si>
    <t xml:space="preserve"> = Mean Clay %*Percent Pan</t>
  </si>
  <si>
    <t>Weight #5</t>
  </si>
  <si>
    <t>Dry Sieve</t>
  </si>
  <si>
    <t>Weight &lt;200</t>
  </si>
  <si>
    <r>
      <rPr>
        <sz val="11"/>
        <color theme="1"/>
        <rFont val="Calibri"/>
      </rPr>
      <t>Sum: W</t>
    </r>
    <r>
      <rPr>
        <sz val="8"/>
        <color theme="1"/>
        <rFont val="Calibri"/>
      </rPr>
      <t>T</t>
    </r>
  </si>
  <si>
    <t>sum(Wt #5,#10,#18…&lt;200)</t>
  </si>
  <si>
    <t>Crucible Weight</t>
  </si>
  <si>
    <t>Loss on Ignition</t>
  </si>
  <si>
    <t>4 samples are taken for each loss on ignition (LOI) test, user will need to associate weights with Sample 1,2,3, or 4)</t>
  </si>
  <si>
    <t>Initial Soil Weight</t>
  </si>
  <si>
    <t>Weight After LOI</t>
  </si>
  <si>
    <t>Final Soil</t>
  </si>
  <si>
    <t>wt. after LOI-crucible wt.</t>
  </si>
  <si>
    <t>% Organic Matter (Sample)</t>
  </si>
  <si>
    <t>(init soil wt-Final soil wt)/init soil wt * 100%</t>
  </si>
  <si>
    <t>Mean % Organic Matter</t>
  </si>
  <si>
    <t>average(Sample 1 %OM...Sample 4 %OM)</t>
  </si>
  <si>
    <t>Carbon/Organic Matter ratio</t>
  </si>
  <si>
    <t>number</t>
  </si>
  <si>
    <t>% Carbon</t>
  </si>
  <si>
    <t>[Carbon/OM ratio] * Mean % OM</t>
  </si>
  <si>
    <t>Volume of Soil/Hectare</t>
  </si>
  <si>
    <t>m3</t>
  </si>
  <si>
    <t>Core Heigh (in cm) * 100</t>
  </si>
  <si>
    <t>Kg Soil/Hectare</t>
  </si>
  <si>
    <t>Kg</t>
  </si>
  <si>
    <t>Mean Bulk Density*[Kg Soil/Hectare]*1000</t>
  </si>
  <si>
    <t>Kg Carbon/Hectare</t>
  </si>
  <si>
    <t>[Kg Soil/hectare]*[% Carbon]</t>
  </si>
  <si>
    <t>Tons Carbon / Acre</t>
  </si>
  <si>
    <t>Tons</t>
  </si>
  <si>
    <t>[Kg Carbon/Hectare]*.00110231/2.47105</t>
  </si>
  <si>
    <t>This is now included in  the sample data sheet</t>
  </si>
  <si>
    <t>Initial Wt. Soil (g) Wₒ</t>
  </si>
  <si>
    <t>Soil Aggregate Stability</t>
  </si>
  <si>
    <t>The dry sieve has organized the soil into different "Size Classes" of granularity. At each level, the stability is tested 4 times and then averaged. Thus this data is associated with one of seven Size Classes (#5(#18) to #200 (#635)) and one of four tests (A, B, A1, and B1)</t>
  </si>
  <si>
    <t>Tin tare (g)</t>
  </si>
  <si>
    <t>Dry wt. w/ tin (g)</t>
  </si>
  <si>
    <r>
      <rPr>
        <sz val="11"/>
        <color theme="1"/>
        <rFont val="Calibri"/>
      </rPr>
      <t>W</t>
    </r>
    <r>
      <rPr>
        <sz val="11"/>
        <color theme="1"/>
        <rFont val="Calibri"/>
      </rPr>
      <t>ₐ (g)</t>
    </r>
  </si>
  <si>
    <t>[Dry weight w/tin] - [Tin tare]</t>
  </si>
  <si>
    <t>Coarse wt. w/ tin (g)</t>
  </si>
  <si>
    <r>
      <rPr>
        <sz val="11"/>
        <color theme="1"/>
        <rFont val="Calibri"/>
      </rPr>
      <t>W</t>
    </r>
    <r>
      <rPr>
        <sz val="8"/>
        <color theme="1"/>
        <rFont val="Calibri"/>
      </rPr>
      <t>c</t>
    </r>
    <r>
      <rPr>
        <sz val="11"/>
        <color theme="1"/>
        <rFont val="Calibri"/>
      </rPr>
      <t xml:space="preserve"> (g)</t>
    </r>
  </si>
  <si>
    <t>[Course Wt w/tin] - [Tin Tare]</t>
  </si>
  <si>
    <r>
      <rPr>
        <sz val="11"/>
        <color theme="1"/>
        <rFont val="Calibri"/>
      </rPr>
      <t>WSA</t>
    </r>
    <r>
      <rPr>
        <vertAlign val="subscript"/>
        <sz val="11"/>
        <color theme="1"/>
        <rFont val="Calibri"/>
      </rPr>
      <t>i</t>
    </r>
    <r>
      <rPr>
        <sz val="11"/>
        <color theme="1"/>
        <rFont val="Calibri"/>
      </rPr>
      <t xml:space="preserve"> (%)</t>
    </r>
  </si>
  <si>
    <t>([Wa]-[Wc])/Wo)*100</t>
  </si>
  <si>
    <t>Mean Initial Wt</t>
  </si>
  <si>
    <t>average([Initial Wt. Soil-A...B, A1,B1]</t>
  </si>
  <si>
    <t>User selects one of 7 Size Classes(no need to select a sample - ie A, B, A1, B1 - as user is averaging each of them)</t>
  </si>
  <si>
    <t>Mean Wc</t>
  </si>
  <si>
    <t>average(Wc-A...B, A1, B1)</t>
  </si>
  <si>
    <t>Mean WSAi</t>
  </si>
  <si>
    <t>average(WSA-A, WSA-B, WSA-A1, WSA-B1) (different entry for each size class)</t>
  </si>
  <si>
    <t>Total Weight per Size Class</t>
  </si>
  <si>
    <t xml:space="preserve"> =Dry Sieve Weight[each size class]</t>
  </si>
  <si>
    <t>Total Summed Weight</t>
  </si>
  <si>
    <t xml:space="preserve"> =Dry Sieve [Sum Total Weight]</t>
  </si>
  <si>
    <t>Proportionate Aggregate</t>
  </si>
  <si>
    <t xml:space="preserve"> = Total Summed Weight[spec class]-(Mean Wc[spec class]/MeanWo[spec class]</t>
  </si>
  <si>
    <t>Stability Index #18</t>
  </si>
  <si>
    <t>7*[Proportionate Aggregte)*[Mean Wc]/100)/7</t>
  </si>
  <si>
    <t>Stability Index #35</t>
  </si>
  <si>
    <t>6*[Proportionate Aggregte)*[Mean Wc]/100)/7</t>
  </si>
  <si>
    <t>Stability Index #60</t>
  </si>
  <si>
    <t>5*[Proportionate Aggregte)*[Mean Wc]/100)/7</t>
  </si>
  <si>
    <t>Stability Index #120</t>
  </si>
  <si>
    <t>4*[Proportionate Aggregte)*[Mean Wc]/100)/7</t>
  </si>
  <si>
    <t>Stability Index #230</t>
  </si>
  <si>
    <t>3*[Proportionate Aggregte)*[Mean Wc]/100)/7</t>
  </si>
  <si>
    <t>Stability Index #450</t>
  </si>
  <si>
    <t>2*[Proportionate Aggregte)*[Mean Wc]/100)/7</t>
  </si>
  <si>
    <t>Stability Index #635</t>
  </si>
  <si>
    <t>1*[Proportionate Aggregte)*[Mean Wc]/100)/7</t>
  </si>
  <si>
    <t>Whole Soil Stability Index (WSSI)</t>
  </si>
  <si>
    <t>Sum(Proportionate Aggregate 18, 35…635)</t>
  </si>
  <si>
    <t>sample_id</t>
  </si>
  <si>
    <t>sample_date</t>
  </si>
  <si>
    <t>csite</t>
  </si>
  <si>
    <t>X11.1</t>
  </si>
  <si>
    <t>CSITE 02</t>
  </si>
  <si>
    <t>X11.2</t>
  </si>
  <si>
    <t>CSITE 11</t>
  </si>
  <si>
    <t>X11.3</t>
  </si>
  <si>
    <t>CSITE 09</t>
  </si>
  <si>
    <t>X11.4</t>
  </si>
  <si>
    <t>CSITE 01</t>
  </si>
  <si>
    <t>X11.5</t>
  </si>
  <si>
    <t>CSITE 03</t>
  </si>
  <si>
    <t>X11.6</t>
  </si>
  <si>
    <t>CSITE 10</t>
  </si>
  <si>
    <t>X11.7</t>
  </si>
  <si>
    <t>CSITE 05</t>
  </si>
  <si>
    <t>X11.9</t>
  </si>
  <si>
    <t>CSITE 06</t>
  </si>
  <si>
    <t>X11.10</t>
  </si>
  <si>
    <t>CSITE 04</t>
  </si>
  <si>
    <t>X11.11</t>
  </si>
  <si>
    <t>CSITE 12</t>
  </si>
  <si>
    <t>X11.12</t>
  </si>
  <si>
    <t>CSITE 08</t>
  </si>
  <si>
    <t>X11.13</t>
  </si>
  <si>
    <t>CSITE 07</t>
  </si>
  <si>
    <t>X11.15</t>
  </si>
  <si>
    <t>X11.16</t>
  </si>
  <si>
    <t>X11.23</t>
  </si>
  <si>
    <t>X11.24</t>
  </si>
  <si>
    <t>X11.25</t>
  </si>
  <si>
    <t>X11.26</t>
  </si>
  <si>
    <t>X11.40</t>
  </si>
  <si>
    <t>X11.41</t>
  </si>
  <si>
    <t>X11.42</t>
  </si>
  <si>
    <t>X11.43</t>
  </si>
  <si>
    <t>X11.44</t>
  </si>
  <si>
    <t>X11.45</t>
  </si>
  <si>
    <t>X11.46</t>
  </si>
  <si>
    <t>X11.47</t>
  </si>
  <si>
    <t>X11.48</t>
  </si>
  <si>
    <t>X11.49</t>
  </si>
  <si>
    <t>X11.54</t>
  </si>
  <si>
    <t>X11.55</t>
  </si>
  <si>
    <t>X11.56</t>
  </si>
  <si>
    <t>X11.57</t>
  </si>
  <si>
    <t>X11.58</t>
  </si>
  <si>
    <t>X11.59</t>
  </si>
  <si>
    <t>X11.60</t>
  </si>
  <si>
    <t>X11.61</t>
  </si>
  <si>
    <t>X11.64</t>
  </si>
  <si>
    <t>X11.65</t>
  </si>
  <si>
    <t>X11.66</t>
  </si>
  <si>
    <t>X11.67</t>
  </si>
  <si>
    <t>X11.68</t>
  </si>
  <si>
    <t>X11.69</t>
  </si>
  <si>
    <t>X11.70</t>
  </si>
  <si>
    <t>X11.71</t>
  </si>
  <si>
    <t>X11.72</t>
  </si>
  <si>
    <t>X11.73</t>
  </si>
  <si>
    <t>X11.74</t>
  </si>
  <si>
    <t>X11.75</t>
  </si>
  <si>
    <t>X11.86</t>
  </si>
  <si>
    <t>X11.87</t>
  </si>
  <si>
    <t>X11.88</t>
  </si>
  <si>
    <t>X11.89</t>
  </si>
  <si>
    <t>X11.90</t>
  </si>
  <si>
    <t>X11.91</t>
  </si>
  <si>
    <t>X11.92</t>
  </si>
  <si>
    <t>X11.202</t>
  </si>
  <si>
    <t>X11.203</t>
  </si>
  <si>
    <t>X11.204</t>
  </si>
  <si>
    <t>X11.205</t>
  </si>
  <si>
    <t>X11.206</t>
  </si>
  <si>
    <t>X11.208</t>
  </si>
  <si>
    <t>X11.207</t>
  </si>
  <si>
    <t>X11.209</t>
  </si>
  <si>
    <t>X11.211</t>
  </si>
  <si>
    <t>X11.212</t>
  </si>
  <si>
    <t>X11.213</t>
  </si>
  <si>
    <t>X11.214</t>
  </si>
  <si>
    <t>X11.218</t>
  </si>
  <si>
    <t>X11.255</t>
  </si>
  <si>
    <t>X11.256</t>
  </si>
  <si>
    <t>X11.257</t>
  </si>
  <si>
    <t>X11.258</t>
  </si>
  <si>
    <t>X11.259</t>
  </si>
  <si>
    <t>X11.260</t>
  </si>
  <si>
    <t>X11.261</t>
  </si>
  <si>
    <t>X11.262</t>
  </si>
  <si>
    <t>X11.266</t>
  </si>
  <si>
    <t>X11.210</t>
  </si>
  <si>
    <t>X15.45</t>
  </si>
  <si>
    <t>X15.46</t>
  </si>
  <si>
    <t>X15.47</t>
  </si>
  <si>
    <t>X15.48</t>
  </si>
  <si>
    <t>X15.49</t>
  </si>
  <si>
    <t>X15.50</t>
  </si>
  <si>
    <t>X15.51</t>
  </si>
  <si>
    <t>X15.52</t>
  </si>
  <si>
    <t>X15.56</t>
  </si>
  <si>
    <t>X15.93</t>
  </si>
  <si>
    <t>X15.94</t>
  </si>
  <si>
    <t>X15.95</t>
  </si>
  <si>
    <t>X15.98</t>
  </si>
  <si>
    <t>X15.99</t>
  </si>
  <si>
    <t>X15.100</t>
  </si>
  <si>
    <t>X15.104</t>
  </si>
  <si>
    <t>X15.96</t>
  </si>
  <si>
    <t>X15.97</t>
  </si>
  <si>
    <t>18121.EF01</t>
  </si>
  <si>
    <t>EF01</t>
  </si>
  <si>
    <t>18122.EF02</t>
  </si>
  <si>
    <t>EF02</t>
  </si>
  <si>
    <t>18128.CS01</t>
  </si>
  <si>
    <t>18129.CS04</t>
  </si>
  <si>
    <t>18130.CS08</t>
  </si>
  <si>
    <t>18130.CS12</t>
  </si>
  <si>
    <t>18312.CS01</t>
  </si>
  <si>
    <t>18313.CS08</t>
  </si>
  <si>
    <t>18313.EF01</t>
  </si>
  <si>
    <t>18313.EF02</t>
  </si>
  <si>
    <t>18316.CS04</t>
  </si>
  <si>
    <t>18316.CS12</t>
  </si>
  <si>
    <t>18340.CS05</t>
  </si>
  <si>
    <t>18340.CS06</t>
  </si>
  <si>
    <t>18340.CS07</t>
  </si>
  <si>
    <t>18341.CS02</t>
  </si>
  <si>
    <t>19094.EF02</t>
  </si>
  <si>
    <t>19095.EF01</t>
  </si>
  <si>
    <t>19175.BAS.CHR2</t>
  </si>
  <si>
    <t>BAS.CHR2</t>
  </si>
  <si>
    <t>19175.BAS1</t>
  </si>
  <si>
    <t>BAS1</t>
  </si>
  <si>
    <t>19175.BAS2</t>
  </si>
  <si>
    <t>BAS2</t>
  </si>
  <si>
    <t>19175.CP1</t>
  </si>
  <si>
    <t>CP1</t>
  </si>
  <si>
    <t>19175.CP3</t>
  </si>
  <si>
    <t>CP3</t>
  </si>
  <si>
    <t>19175.NT3</t>
  </si>
  <si>
    <t>NT3</t>
  </si>
  <si>
    <t>19177.BAS.CHR1</t>
  </si>
  <si>
    <t>BAS.CHR1</t>
  </si>
  <si>
    <t>19177.BAS.CHR3</t>
  </si>
  <si>
    <t>BAS.CHR3</t>
  </si>
  <si>
    <t>19177.BAS3</t>
  </si>
  <si>
    <t>BAS3</t>
  </si>
  <si>
    <t>19177.CHR1</t>
  </si>
  <si>
    <t>CHR1</t>
  </si>
  <si>
    <t>19177.CHR2</t>
  </si>
  <si>
    <t>CHR2</t>
  </si>
  <si>
    <t>19177.CHR3</t>
  </si>
  <si>
    <t>CHR3</t>
  </si>
  <si>
    <t>19177.CP.BAS.CHR1</t>
  </si>
  <si>
    <t>CP.BAS.CHR1</t>
  </si>
  <si>
    <t>19177.CP.BAS.CHR2</t>
  </si>
  <si>
    <t>CP.BAS.CHR2</t>
  </si>
  <si>
    <t>19177.CP.BAS.CHR3</t>
  </si>
  <si>
    <t>CP.BAS.CHR3</t>
  </si>
  <si>
    <t>19177.CP.BAS1</t>
  </si>
  <si>
    <t>CP.BAS1</t>
  </si>
  <si>
    <t>19177.CP.BAS2</t>
  </si>
  <si>
    <t>CP.BAS2</t>
  </si>
  <si>
    <t>19177.CP.BAS3</t>
  </si>
  <si>
    <t>CP.BAS3</t>
  </si>
  <si>
    <t>19177.CP.CHR1</t>
  </si>
  <si>
    <t>CP.CHR1</t>
  </si>
  <si>
    <t>19177.CP.CHR2</t>
  </si>
  <si>
    <t>CP.CHR2</t>
  </si>
  <si>
    <t>19177.CP.CHR3</t>
  </si>
  <si>
    <t>CP.CHR3</t>
  </si>
  <si>
    <t>19177.CP2</t>
  </si>
  <si>
    <t>CP2</t>
  </si>
  <si>
    <t>19177.NT1</t>
  </si>
  <si>
    <t>NT1</t>
  </si>
  <si>
    <t>19177.NT2</t>
  </si>
  <si>
    <t>NT2</t>
  </si>
  <si>
    <t>19353.CS01</t>
  </si>
  <si>
    <t>19353.CS02</t>
  </si>
  <si>
    <t>19353.CS08</t>
  </si>
  <si>
    <t>19353.EF01</t>
  </si>
  <si>
    <t>19354.CS04</t>
  </si>
  <si>
    <t>19354.CS06</t>
  </si>
  <si>
    <t>19354.CS12</t>
  </si>
  <si>
    <t>19354.EF02</t>
  </si>
  <si>
    <t>20009.CS05</t>
  </si>
  <si>
    <t>20009.CS07</t>
  </si>
  <si>
    <t>20107.EF01</t>
  </si>
  <si>
    <t>20107.EF02</t>
  </si>
  <si>
    <t>Current Horizon ID</t>
  </si>
  <si>
    <t>Sample Date</t>
  </si>
  <si>
    <t xml:space="preserve">Site </t>
  </si>
  <si>
    <t>X11.1.H1</t>
  </si>
  <si>
    <t>X11.2.H1</t>
  </si>
  <si>
    <t>X11.3.H1</t>
  </si>
  <si>
    <t>X11.4.H1</t>
  </si>
  <si>
    <t>X11.5.H1</t>
  </si>
  <si>
    <t>X11.6.H1</t>
  </si>
  <si>
    <t>X11.7.H1</t>
  </si>
  <si>
    <t>X11.9.H1</t>
  </si>
  <si>
    <t>X11.10.H1</t>
  </si>
  <si>
    <t>X11.12.H1</t>
  </si>
  <si>
    <t>X11.11.H1</t>
  </si>
  <si>
    <t>X11.13.H1</t>
  </si>
  <si>
    <t>X11.15.H1</t>
  </si>
  <si>
    <t>X11.23.H1</t>
  </si>
  <si>
    <t>X11.16.H1</t>
  </si>
  <si>
    <t>X11.24.H1</t>
  </si>
  <si>
    <t>X11.25.H1</t>
  </si>
  <si>
    <t>X11.26.H1</t>
  </si>
  <si>
    <t>X11.40.H1</t>
  </si>
  <si>
    <t>X11.41.H1</t>
  </si>
  <si>
    <t>X11.43.H1</t>
  </si>
  <si>
    <t>X11.44.H1</t>
  </si>
  <si>
    <t>X11.42.H1</t>
  </si>
  <si>
    <t>X11.45.H1</t>
  </si>
  <si>
    <t>X11.46.H1</t>
  </si>
  <si>
    <t>X11.46.H2</t>
  </si>
  <si>
    <t>X11.47.H1</t>
  </si>
  <si>
    <t>X11.47.H2</t>
  </si>
  <si>
    <t>X11.48.H1</t>
  </si>
  <si>
    <t>X11.48.H2</t>
  </si>
  <si>
    <t>X11.49.H1</t>
  </si>
  <si>
    <t>X11.49.H2</t>
  </si>
  <si>
    <t>X11.54.H1</t>
  </si>
  <si>
    <t>X11.54.H2</t>
  </si>
  <si>
    <t>X11.55.H1</t>
  </si>
  <si>
    <t>X11.55.H2</t>
  </si>
  <si>
    <t>X11.56.H1</t>
  </si>
  <si>
    <t>X11.56.H2</t>
  </si>
  <si>
    <t>X11.57.H1</t>
  </si>
  <si>
    <t>X11.57.H2</t>
  </si>
  <si>
    <t>X11.58.H1</t>
  </si>
  <si>
    <t>X11.58.H2</t>
  </si>
  <si>
    <t>X11.59.H1</t>
  </si>
  <si>
    <t>X11.59.H2</t>
  </si>
  <si>
    <t>X11.60.H1</t>
  </si>
  <si>
    <t>X11.60.H2</t>
  </si>
  <si>
    <t>X11.61.H1</t>
  </si>
  <si>
    <t>X11.61.H2</t>
  </si>
  <si>
    <t>X11.64.H1</t>
  </si>
  <si>
    <t>X11.64.H2</t>
  </si>
  <si>
    <t>X11.65.H1</t>
  </si>
  <si>
    <t>X11.65.H2</t>
  </si>
  <si>
    <t>X11.66.H1</t>
  </si>
  <si>
    <t>X11.66.H2</t>
  </si>
  <si>
    <t>X11.67.H1</t>
  </si>
  <si>
    <t>X11.67.H2</t>
  </si>
  <si>
    <t>X11.68.H1</t>
  </si>
  <si>
    <t>X11.68.H2</t>
  </si>
  <si>
    <t>X11.69.H1</t>
  </si>
  <si>
    <t>X11.69.H2</t>
  </si>
  <si>
    <t>X11.70.H1</t>
  </si>
  <si>
    <t>X11.70.H2</t>
  </si>
  <si>
    <t>X11.71.H1</t>
  </si>
  <si>
    <t>X11.71.H2</t>
  </si>
  <si>
    <t>X11.72.H1</t>
  </si>
  <si>
    <t>X11.72.H2</t>
  </si>
  <si>
    <t>X11.73.H1</t>
  </si>
  <si>
    <t>X11.73.H2</t>
  </si>
  <si>
    <t>X11.74.H1</t>
  </si>
  <si>
    <t>X11.74.H2</t>
  </si>
  <si>
    <t>X11.75.H1</t>
  </si>
  <si>
    <t>X11.75.H2</t>
  </si>
  <si>
    <t>X11.86.H1</t>
  </si>
  <si>
    <t>X11.86.H2</t>
  </si>
  <si>
    <t>X11.87.H1</t>
  </si>
  <si>
    <t>X11.87.H2</t>
  </si>
  <si>
    <t>X11.88.H1</t>
  </si>
  <si>
    <t>X11.88.H2</t>
  </si>
  <si>
    <t>X11.89.H1</t>
  </si>
  <si>
    <t>X11.89.H2</t>
  </si>
  <si>
    <t>X11.90.H1</t>
  </si>
  <si>
    <t>X11.90.H2</t>
  </si>
  <si>
    <t>X11.91.H1</t>
  </si>
  <si>
    <t>X11.91.H2</t>
  </si>
  <si>
    <t>X11.92.H1</t>
  </si>
  <si>
    <t>X11.92.H2</t>
  </si>
  <si>
    <t>X11.202.H1</t>
  </si>
  <si>
    <t>X11.202.H2</t>
  </si>
  <si>
    <t>X11.203.H1</t>
  </si>
  <si>
    <t>X11.203.H2</t>
  </si>
  <si>
    <t>X11.204.H1</t>
  </si>
  <si>
    <t>X11.204.H2</t>
  </si>
  <si>
    <t>X11.205.H1</t>
  </si>
  <si>
    <t>X11.205.H2</t>
  </si>
  <si>
    <t>X11.206.H1</t>
  </si>
  <si>
    <t>X11.206.H2</t>
  </si>
  <si>
    <t>X11.208.C1</t>
  </si>
  <si>
    <t>X11.208.C2</t>
  </si>
  <si>
    <t>X11.208.C3</t>
  </si>
  <si>
    <t>X11.208.C4</t>
  </si>
  <si>
    <t>X11.207.C1</t>
  </si>
  <si>
    <t>X11.207.C2</t>
  </si>
  <si>
    <t>X11.207.C3</t>
  </si>
  <si>
    <t>X11.207.C4</t>
  </si>
  <si>
    <t>X11.209.C1</t>
  </si>
  <si>
    <t>X11.209.C2</t>
  </si>
  <si>
    <t>X11.209.C3</t>
  </si>
  <si>
    <t>X11.209.C4</t>
  </si>
  <si>
    <t>X11.210.C1</t>
  </si>
  <si>
    <t>X11.210.C2</t>
  </si>
  <si>
    <t>X11.210.C3</t>
  </si>
  <si>
    <t>X11.210.C4</t>
  </si>
  <si>
    <t>X11.211.C1</t>
  </si>
  <si>
    <t>X11.211.C2</t>
  </si>
  <si>
    <t>X11.211.C3</t>
  </si>
  <si>
    <t>X11.211.C4</t>
  </si>
  <si>
    <t>X11.212.C1</t>
  </si>
  <si>
    <t>X11.212.C2</t>
  </si>
  <si>
    <t>X11.212.C3</t>
  </si>
  <si>
    <t>X11.212.C4</t>
  </si>
  <si>
    <t>X11.213.C1</t>
  </si>
  <si>
    <t>X11.213.C2</t>
  </si>
  <si>
    <t>X11.213.C3</t>
  </si>
  <si>
    <t>X11.213.C4</t>
  </si>
  <si>
    <t>X11.214.C1</t>
  </si>
  <si>
    <t>X11.214.C2</t>
  </si>
  <si>
    <t>X11.214.C3</t>
  </si>
  <si>
    <t>X11.214.C4</t>
  </si>
  <si>
    <t>X11.218.C1</t>
  </si>
  <si>
    <t>X11.218.C2</t>
  </si>
  <si>
    <t>X11.218.C3</t>
  </si>
  <si>
    <t>X11.218.C4</t>
  </si>
  <si>
    <t>X11.255.C1</t>
  </si>
  <si>
    <t>X11.255.C2</t>
  </si>
  <si>
    <t>X11.255.C3</t>
  </si>
  <si>
    <t>X11.255.C4</t>
  </si>
  <si>
    <t>X11.255.C5</t>
  </si>
  <si>
    <t>X11.256.C1</t>
  </si>
  <si>
    <t>X11.256.C2</t>
  </si>
  <si>
    <t>X11.256.C3</t>
  </si>
  <si>
    <t>X11.256.C4</t>
  </si>
  <si>
    <t>X11.256.C5</t>
  </si>
  <si>
    <t>X11.257.C1</t>
  </si>
  <si>
    <t>X11.257.C2</t>
  </si>
  <si>
    <t>X11.257.C3</t>
  </si>
  <si>
    <t>X11.257.C4</t>
  </si>
  <si>
    <t>X11.257.C5</t>
  </si>
  <si>
    <t>X11.258.C1</t>
  </si>
  <si>
    <t>X11.258.C2</t>
  </si>
  <si>
    <t>X11.258.C3</t>
  </si>
  <si>
    <t>X11.258.C4</t>
  </si>
  <si>
    <t>X11.258.C5</t>
  </si>
  <si>
    <t>X11.259.C1</t>
  </si>
  <si>
    <t>X11.259.C2</t>
  </si>
  <si>
    <t>X11.259.C3</t>
  </si>
  <si>
    <t>X11.259.C4</t>
  </si>
  <si>
    <t>X11.259.C5</t>
  </si>
  <si>
    <t>X11.260.C1</t>
  </si>
  <si>
    <t>X11.260.C2</t>
  </si>
  <si>
    <t>X11.260.C3</t>
  </si>
  <si>
    <t>X11.260.C4</t>
  </si>
  <si>
    <t>X11.260.C5</t>
  </si>
  <si>
    <t>X11.261.C1</t>
  </si>
  <si>
    <t>X11.261.C2</t>
  </si>
  <si>
    <t>X11.261.C3</t>
  </si>
  <si>
    <t>X11.261.C4</t>
  </si>
  <si>
    <t>X11.261.C5</t>
  </si>
  <si>
    <t>X11.262.C1</t>
  </si>
  <si>
    <t>X11.262.C2</t>
  </si>
  <si>
    <t>X11.262.C3</t>
  </si>
  <si>
    <t>X11.262.C4</t>
  </si>
  <si>
    <t>X11.262.C5</t>
  </si>
  <si>
    <t>X11.266.C1</t>
  </si>
  <si>
    <t>X11.266.C2</t>
  </si>
  <si>
    <t>X11.266.C3</t>
  </si>
  <si>
    <t>X11.266.C4</t>
  </si>
  <si>
    <t>X11.266.C5</t>
  </si>
  <si>
    <t>X15.45.C1</t>
  </si>
  <si>
    <t>X15.45.C2</t>
  </si>
  <si>
    <t>X15.45.C3</t>
  </si>
  <si>
    <t>X15.45.C4</t>
  </si>
  <si>
    <t>X15.45.C5</t>
  </si>
  <si>
    <t>X15.46.C1</t>
  </si>
  <si>
    <t>X15.46.C2</t>
  </si>
  <si>
    <t>X15.46.C3</t>
  </si>
  <si>
    <t>X15.46.C4</t>
  </si>
  <si>
    <t>X15.46.C5</t>
  </si>
  <si>
    <t>X15.47.C1</t>
  </si>
  <si>
    <t>X15.47.C2</t>
  </si>
  <si>
    <t>X15.47.C3</t>
  </si>
  <si>
    <t>X15.47.C4</t>
  </si>
  <si>
    <t>X15.47.C5</t>
  </si>
  <si>
    <t>X15.48.C1</t>
  </si>
  <si>
    <t>X15.48.C2</t>
  </si>
  <si>
    <t>X15.48.C3</t>
  </si>
  <si>
    <t>X15.48.C4</t>
  </si>
  <si>
    <t>X15.48.C5</t>
  </si>
  <si>
    <t>X15.49.C1</t>
  </si>
  <si>
    <t>X15.49.C2</t>
  </si>
  <si>
    <t>X15.49.C3</t>
  </si>
  <si>
    <t>X15.49.C4</t>
  </si>
  <si>
    <t>X15.49.C5</t>
  </si>
  <si>
    <t>X15.50.C1</t>
  </si>
  <si>
    <t>X15.50.C2</t>
  </si>
  <si>
    <t>X15.50.C3</t>
  </si>
  <si>
    <t>X15.50.C4</t>
  </si>
  <si>
    <t>X15.50.C5</t>
  </si>
  <si>
    <t>X15.51.C1</t>
  </si>
  <si>
    <t>X15.51.C2</t>
  </si>
  <si>
    <t>X15.51.C3</t>
  </si>
  <si>
    <t>X15.51.C4</t>
  </si>
  <si>
    <t>X15.51.C5</t>
  </si>
  <si>
    <t>X15.52.C1</t>
  </si>
  <si>
    <t>X15.52.C2</t>
  </si>
  <si>
    <t>X15.52.C3</t>
  </si>
  <si>
    <t>X15.52.C4</t>
  </si>
  <si>
    <t>X15.52.C5</t>
  </si>
  <si>
    <t>X15.56.C1</t>
  </si>
  <si>
    <t>X15.56.C2</t>
  </si>
  <si>
    <t>X15.56.C3</t>
  </si>
  <si>
    <t>X15.56.C4</t>
  </si>
  <si>
    <t>X15.56.C5</t>
  </si>
  <si>
    <t>X15.93.C1</t>
  </si>
  <si>
    <t>X15.93.C2</t>
  </si>
  <si>
    <t>X15.93.C3</t>
  </si>
  <si>
    <t>X15.93.C4</t>
  </si>
  <si>
    <t>X15.93.C5</t>
  </si>
  <si>
    <t>X15.94.C1</t>
  </si>
  <si>
    <t>X15.94.C2</t>
  </si>
  <si>
    <t>X15.94.C3</t>
  </si>
  <si>
    <t>X15.94.C4</t>
  </si>
  <si>
    <t>X15.94.C5</t>
  </si>
  <si>
    <t>X15.95.C1</t>
  </si>
  <si>
    <t>X15.95.C2</t>
  </si>
  <si>
    <t>X15.95.C3</t>
  </si>
  <si>
    <t>X15.95.C4</t>
  </si>
  <si>
    <t>X15.95.C5</t>
  </si>
  <si>
    <t>X15.98.C1</t>
  </si>
  <si>
    <t>X15.98.C2</t>
  </si>
  <si>
    <t>X15.98.C3</t>
  </si>
  <si>
    <t>X15.98.C4</t>
  </si>
  <si>
    <t>X15.98.C5</t>
  </si>
  <si>
    <t>X15.99.C1</t>
  </si>
  <si>
    <t>X15.99.C2</t>
  </si>
  <si>
    <t>X15.99.C3</t>
  </si>
  <si>
    <t>X15.99.C4</t>
  </si>
  <si>
    <t>X15.99.C5</t>
  </si>
  <si>
    <t>X15.96.C1</t>
  </si>
  <si>
    <t>X15.96.C2</t>
  </si>
  <si>
    <t>X15.96.C3</t>
  </si>
  <si>
    <t>X15.96.C4</t>
  </si>
  <si>
    <t>X15.96.C5</t>
  </si>
  <si>
    <t>X15.97.C1</t>
  </si>
  <si>
    <t>X15.97.C2</t>
  </si>
  <si>
    <t>X15.97.C3</t>
  </si>
  <si>
    <t>X15.97.C4</t>
  </si>
  <si>
    <t>X15.97.C5</t>
  </si>
  <si>
    <t>X15.100.C1</t>
  </si>
  <si>
    <t>X15.100.C2</t>
  </si>
  <si>
    <t>X15.100.C3</t>
  </si>
  <si>
    <t>X15.100.C4</t>
  </si>
  <si>
    <t>X15.100.C5</t>
  </si>
  <si>
    <t>X15.104.C1</t>
  </si>
  <si>
    <t>X15.104.C2</t>
  </si>
  <si>
    <t>X15.104.C3</t>
  </si>
  <si>
    <t>X15.104.C4</t>
  </si>
  <si>
    <t>X15.104.C5</t>
  </si>
  <si>
    <t>18121.EF01.C1</t>
  </si>
  <si>
    <t>18121.EF01.C2</t>
  </si>
  <si>
    <t>18121.EF01.C3</t>
  </si>
  <si>
    <t>18121.EF01.C4</t>
  </si>
  <si>
    <t>18121.EF01.C5</t>
  </si>
  <si>
    <t>18122.EF02.C1</t>
  </si>
  <si>
    <t>18122.EF02.C2</t>
  </si>
  <si>
    <t>18122.EF02.C3</t>
  </si>
  <si>
    <t>18122.EF02.C4</t>
  </si>
  <si>
    <t>18122.EF02.C5</t>
  </si>
  <si>
    <t>18128.CS01.C1</t>
  </si>
  <si>
    <t>18128.CS01.C2</t>
  </si>
  <si>
    <t>18128.CS01.C3</t>
  </si>
  <si>
    <t>18128.CS01.C4</t>
  </si>
  <si>
    <t>18128.CS01.C5</t>
  </si>
  <si>
    <t>18129.CS04.C1</t>
  </si>
  <si>
    <t>18129.CS04.C2</t>
  </si>
  <si>
    <t>18129.CS04.C3</t>
  </si>
  <si>
    <t>18129.CS04.C4</t>
  </si>
  <si>
    <t>18129.CS04.C5</t>
  </si>
  <si>
    <t>18130.CS08.C1</t>
  </si>
  <si>
    <t>18130.CS08.C2</t>
  </si>
  <si>
    <t>18130.CS08.C3</t>
  </si>
  <si>
    <t>18130.CS08.C4</t>
  </si>
  <si>
    <t>18130.CS08.C5</t>
  </si>
  <si>
    <t>18130.CS12.C1</t>
  </si>
  <si>
    <t>18130.CS12.C2</t>
  </si>
  <si>
    <t>18130.CS12.C3</t>
  </si>
  <si>
    <t>18130.CS12.C4</t>
  </si>
  <si>
    <t>18130.CS12.C5</t>
  </si>
  <si>
    <t>18312.CS01.C1</t>
  </si>
  <si>
    <t>18312.CS01.C2</t>
  </si>
  <si>
    <t>18312.CS01.C3</t>
  </si>
  <si>
    <t>18312.CS01.C4</t>
  </si>
  <si>
    <t>18312.CS01.C5</t>
  </si>
  <si>
    <t>18313.CS08.C1</t>
  </si>
  <si>
    <t>18313.CS08.C2</t>
  </si>
  <si>
    <t>18313.CS08.C3</t>
  </si>
  <si>
    <t>18313.CS08.C4</t>
  </si>
  <si>
    <t>18313.CS08.C5</t>
  </si>
  <si>
    <t>18313.EF01.C1</t>
  </si>
  <si>
    <t>18313.EF01.C2</t>
  </si>
  <si>
    <t>18313.EF01.C3</t>
  </si>
  <si>
    <t>18313.EF01.C4</t>
  </si>
  <si>
    <t>18313.EF01.C5</t>
  </si>
  <si>
    <t>18313.EF02.C1</t>
  </si>
  <si>
    <t>18313.EF02.C2</t>
  </si>
  <si>
    <t>18313.EF02.C3</t>
  </si>
  <si>
    <t>18313.EF02.C4</t>
  </si>
  <si>
    <t>18313.EF02.C5</t>
  </si>
  <si>
    <t>18316.CS04.C1</t>
  </si>
  <si>
    <t>18316.CS04.C2</t>
  </si>
  <si>
    <t>18316.CS04.C3</t>
  </si>
  <si>
    <t>18316.CS04.C4</t>
  </si>
  <si>
    <t>18316.CS04.C5</t>
  </si>
  <si>
    <t>18316.CS12.C1</t>
  </si>
  <si>
    <t>18316.CS12.C2</t>
  </si>
  <si>
    <t>18316.CS12.C3</t>
  </si>
  <si>
    <t>18316.CS12.C4</t>
  </si>
  <si>
    <t>18316.CS12.C5</t>
  </si>
  <si>
    <t>18340.CS05.C1</t>
  </si>
  <si>
    <t>18340.CS05.C2</t>
  </si>
  <si>
    <t>18340.CS05.C3</t>
  </si>
  <si>
    <t>18340.CS05.C4</t>
  </si>
  <si>
    <t>18340.CS05.C5</t>
  </si>
  <si>
    <t>18340.CS06.C1</t>
  </si>
  <si>
    <t>18340.CS06.C2</t>
  </si>
  <si>
    <t>18340.CS06.C3</t>
  </si>
  <si>
    <t>18340.CS06.C4</t>
  </si>
  <si>
    <t>18340.CS06.C5</t>
  </si>
  <si>
    <t>18340.CS07.C1</t>
  </si>
  <si>
    <t>18340.CS07.C2</t>
  </si>
  <si>
    <t>18340.CS07.C3</t>
  </si>
  <si>
    <t>18340.CS07.C4</t>
  </si>
  <si>
    <t>18340.CS07.C5</t>
  </si>
  <si>
    <t>18341.CS02.C1</t>
  </si>
  <si>
    <t>18341.CS02.C2</t>
  </si>
  <si>
    <t>18341.CS02.C3</t>
  </si>
  <si>
    <t>18341.CS02.C4</t>
  </si>
  <si>
    <t>18341.CS02.C5</t>
  </si>
  <si>
    <t>19094.EF02.C1</t>
  </si>
  <si>
    <t>19094.EF02.C2</t>
  </si>
  <si>
    <t>19094.EF02.C3</t>
  </si>
  <si>
    <t>19094.EF02.C4</t>
  </si>
  <si>
    <t>19094.EF02.C5</t>
  </si>
  <si>
    <t>19095.EF01.C1</t>
  </si>
  <si>
    <t>19095.EF01.C2</t>
  </si>
  <si>
    <t>19095.EF01.C3</t>
  </si>
  <si>
    <t>19095.EF01.C4</t>
  </si>
  <si>
    <t>19095.EF01.C5</t>
  </si>
  <si>
    <t>19175.BAS.CHR2.C1</t>
  </si>
  <si>
    <t>19175.BAS.CHR2.C2</t>
  </si>
  <si>
    <t>19175.BAS.CHR2.C3</t>
  </si>
  <si>
    <t>19175.BAS.CHR2.C4</t>
  </si>
  <si>
    <t>19175.BAS.CHR2.C5</t>
  </si>
  <si>
    <t>19175.BAS1.C1</t>
  </si>
  <si>
    <t>19175.BAS1.C2</t>
  </si>
  <si>
    <t>19175.BAS1.C3</t>
  </si>
  <si>
    <t>19175.BAS1.C4</t>
  </si>
  <si>
    <t>19175.BAS1.C5</t>
  </si>
  <si>
    <t>19175.BAS2.C1</t>
  </si>
  <si>
    <t>19175.BAS2.C2</t>
  </si>
  <si>
    <t>19175.BAS2.C3</t>
  </si>
  <si>
    <t>19175.BAS2.C4</t>
  </si>
  <si>
    <t>19175.BAS2.C5</t>
  </si>
  <si>
    <t>19175.CP1.C1</t>
  </si>
  <si>
    <t>19175.CP1.C2</t>
  </si>
  <si>
    <t>19175.CP1.C3</t>
  </si>
  <si>
    <t>19175.CP1.C4</t>
  </si>
  <si>
    <t>19175.CP1.C5</t>
  </si>
  <si>
    <t>19175.CP3.C1</t>
  </si>
  <si>
    <t>19175.CP3.C2</t>
  </si>
  <si>
    <t>19175.CP3.C3</t>
  </si>
  <si>
    <t>19175.CP3.C4</t>
  </si>
  <si>
    <t>19175.CP3.C5</t>
  </si>
  <si>
    <t>19175.NT3.C1</t>
  </si>
  <si>
    <t>19175.NT3.C2</t>
  </si>
  <si>
    <t>19175.NT3.C3</t>
  </si>
  <si>
    <t>19175.NT3.C4</t>
  </si>
  <si>
    <t>19175.NT3.C5</t>
  </si>
  <si>
    <t>19177.BAS.CHR1.C1</t>
  </si>
  <si>
    <t>19177.BAS.CHR1.C2</t>
  </si>
  <si>
    <t>19177.BAS.CHR1.C3</t>
  </si>
  <si>
    <t>19177.BAS.CHR1.C4</t>
  </si>
  <si>
    <t>19177.BAS.CHR1.C5</t>
  </si>
  <si>
    <t>19177.BAS.CHR3.C1</t>
  </si>
  <si>
    <t>19177.BAS.CHR3.C2</t>
  </si>
  <si>
    <t>19177.BAS.CHR3.C3</t>
  </si>
  <si>
    <t>19177.BAS.CHR3.C4</t>
  </si>
  <si>
    <t>19177.BAS.CHR3.C5</t>
  </si>
  <si>
    <t>19177.BAS3.C1</t>
  </si>
  <si>
    <t>19177.BAS3.C2</t>
  </si>
  <si>
    <t>19177.BAS3.C3</t>
  </si>
  <si>
    <t>19177.BAS3.C4</t>
  </si>
  <si>
    <t>19177.BAS3.C5</t>
  </si>
  <si>
    <t>19177.CHR1.C1</t>
  </si>
  <si>
    <t>19177.CHR1.C2</t>
  </si>
  <si>
    <t>19177.CHR1.C3</t>
  </si>
  <si>
    <t>19177.CHR1.C4</t>
  </si>
  <si>
    <t>19177.CHR1.C5</t>
  </si>
  <si>
    <t>19177.CHR2.C1</t>
  </si>
  <si>
    <t>19177.CHR2.C2</t>
  </si>
  <si>
    <t>19177.CHR2.C3</t>
  </si>
  <si>
    <t>19177.CHR2.C4</t>
  </si>
  <si>
    <t>19177.CHR2.C5</t>
  </si>
  <si>
    <t>19177.CHR3.C1</t>
  </si>
  <si>
    <t>19177.CHR3.C2</t>
  </si>
  <si>
    <t>19177.CHR3.C3</t>
  </si>
  <si>
    <t>19177.CHR3.C4</t>
  </si>
  <si>
    <t>19177.CHR3.C5</t>
  </si>
  <si>
    <t>19177.CP.BAS.CHR1.C1</t>
  </si>
  <si>
    <t>19177.CP.BAS.CHR1.C2</t>
  </si>
  <si>
    <t>19177.CP.BAS.CHR1.C3</t>
  </si>
  <si>
    <t>19177.CP.BAS.CHR1.C4</t>
  </si>
  <si>
    <t>19177.CP.BAS.CHR1.C5</t>
  </si>
  <si>
    <t>19177.CP.BAS.CHR2.C1</t>
  </si>
  <si>
    <t>19177.CP.BAS.CHR2.C2</t>
  </si>
  <si>
    <t>19177.CP.BAS.CHR2.C3</t>
  </si>
  <si>
    <t>19177.CP.BAS.CHR2.C4</t>
  </si>
  <si>
    <t>19177.CP.BAS.CHR2.C5</t>
  </si>
  <si>
    <t>19177.CP.BAS.CHR3.C1</t>
  </si>
  <si>
    <t>19177.CP.BAS.CHR3.C2</t>
  </si>
  <si>
    <t>19177.CP.BAS.CHR3.C3</t>
  </si>
  <si>
    <t>19177.CP.BAS.CHR3.C4</t>
  </si>
  <si>
    <t>19177.CP.BAS.CHR3.C5</t>
  </si>
  <si>
    <t>19177.CP.BAS1.C1</t>
  </si>
  <si>
    <t>19177.CP.BAS1.C2</t>
  </si>
  <si>
    <t>19177.CP.BAS1.C3</t>
  </si>
  <si>
    <t>19177.CP.BAS1.C4</t>
  </si>
  <si>
    <t>19177.CP.BAS1.C5</t>
  </si>
  <si>
    <t>19177.CP.BAS2.C1</t>
  </si>
  <si>
    <t>19177.CP.BAS2.C2</t>
  </si>
  <si>
    <t>19177.CP.BAS2.C3</t>
  </si>
  <si>
    <t>19177.CP.BAS2.C4</t>
  </si>
  <si>
    <t>19177.CP.BAS2.C5</t>
  </si>
  <si>
    <t>19177.CP.BAS3.C1</t>
  </si>
  <si>
    <t>19177.CP.BAS3.C2</t>
  </si>
  <si>
    <t>19177.CP.BAS3.C3</t>
  </si>
  <si>
    <t>19177.CP.BAS3.C4</t>
  </si>
  <si>
    <t>19177.CP.BAS3.C5</t>
  </si>
  <si>
    <t>19177.CP.CHR1.C1</t>
  </si>
  <si>
    <t>19177.CP.CHR1.C2</t>
  </si>
  <si>
    <t>19177.CP.CHR1.C3</t>
  </si>
  <si>
    <t>19177.CP.CHR1.C4</t>
  </si>
  <si>
    <t>19177.CP.CHR1.C5</t>
  </si>
  <si>
    <t>19177.CP.CHR2.C1</t>
  </si>
  <si>
    <t>19177.CP.CHR2.C2</t>
  </si>
  <si>
    <t>19177.CP.CHR2.C3</t>
  </si>
  <si>
    <t>19177.CP.CHR2.C4</t>
  </si>
  <si>
    <t>19177.CP.CHR2.C5</t>
  </si>
  <si>
    <t>19177.CP.CHR3.C1</t>
  </si>
  <si>
    <t>19177.CP.CHR3.C2</t>
  </si>
  <si>
    <t>19177.CP.CHR3.C3</t>
  </si>
  <si>
    <t>19177.CP.CHR3.C4</t>
  </si>
  <si>
    <t>19177.CP.CHR3.C5</t>
  </si>
  <si>
    <t>19177.CP2.C1</t>
  </si>
  <si>
    <t>19177.CP2.C2</t>
  </si>
  <si>
    <t>19177.CP2.C3</t>
  </si>
  <si>
    <t>19177.CP2.C4</t>
  </si>
  <si>
    <t>19177.CP2.C5</t>
  </si>
  <si>
    <t>19177.NT1.C1</t>
  </si>
  <si>
    <t>19177.NT1.C2</t>
  </si>
  <si>
    <t>19177.NT1.C3</t>
  </si>
  <si>
    <t>19177.NT1.C4</t>
  </si>
  <si>
    <t>19177.NT1.C5</t>
  </si>
  <si>
    <t>19177.NT2.C1</t>
  </si>
  <si>
    <t>19177.NT2.C2</t>
  </si>
  <si>
    <t>19177.NT2.C3</t>
  </si>
  <si>
    <t>19177.NT2.C4</t>
  </si>
  <si>
    <t>19177.NT2.C5</t>
  </si>
  <si>
    <t>19353.CS01.C1</t>
  </si>
  <si>
    <t>19353.CS01.C2</t>
  </si>
  <si>
    <t>19353.CS01.C3</t>
  </si>
  <si>
    <t>19353.CS01.C4</t>
  </si>
  <si>
    <t>19353.CS01.C5</t>
  </si>
  <si>
    <t>19353.CS02.C1</t>
  </si>
  <si>
    <t>19353.CS02.C2</t>
  </si>
  <si>
    <t>19353.CS02.C3</t>
  </si>
  <si>
    <t>19353.CS02.C4</t>
  </si>
  <si>
    <t>19353.CS02.C5</t>
  </si>
  <si>
    <t>19353.CS08.C1</t>
  </si>
  <si>
    <t>19353.CS08.C2</t>
  </si>
  <si>
    <t>19353.CS08.C3</t>
  </si>
  <si>
    <t>19353.CS08.C4</t>
  </si>
  <si>
    <t>19353.CS08.C5</t>
  </si>
  <si>
    <t>19353.EF01.C1</t>
  </si>
  <si>
    <t>19353.EF01.C2</t>
  </si>
  <si>
    <t>19353.EF01.C3</t>
  </si>
  <si>
    <t>19353.EF01.C4</t>
  </si>
  <si>
    <t>19353.EF01.C5</t>
  </si>
  <si>
    <t>19354.CS04.C1</t>
  </si>
  <si>
    <t>19354.CS04.C2</t>
  </si>
  <si>
    <t>19354.CS04.C3</t>
  </si>
  <si>
    <t>19354.CS04.C4</t>
  </si>
  <si>
    <t>19354.CS04.C5</t>
  </si>
  <si>
    <t>19354.CS06.C1</t>
  </si>
  <si>
    <t>19354.CS06.C2</t>
  </si>
  <si>
    <t>19354.CS06.C3</t>
  </si>
  <si>
    <t>19354.CS06.C4</t>
  </si>
  <si>
    <t>19354.CS06.C5</t>
  </si>
  <si>
    <t>19354.CS12.C1</t>
  </si>
  <si>
    <t>19354.CS12.C2</t>
  </si>
  <si>
    <t>19354.CS12.C3</t>
  </si>
  <si>
    <t>19354.CS12.C4</t>
  </si>
  <si>
    <t>19354.CS12.C5</t>
  </si>
  <si>
    <t>19354.EF02.C1</t>
  </si>
  <si>
    <t>19354.EF02.C2</t>
  </si>
  <si>
    <t>19354.EF02.C3</t>
  </si>
  <si>
    <t>19354.EF02.C4</t>
  </si>
  <si>
    <t>19354.EF02.C5</t>
  </si>
  <si>
    <t>20009.CS05.C1</t>
  </si>
  <si>
    <t>20009.CS05.C2</t>
  </si>
  <si>
    <t>20009.CS05.C3</t>
  </si>
  <si>
    <t>20009.CS05.C4</t>
  </si>
  <si>
    <t>20009.CS05.C5</t>
  </si>
  <si>
    <t>20009.CS07.C1</t>
  </si>
  <si>
    <t>20009.CS07.C2</t>
  </si>
  <si>
    <t>20009.CS07.C3</t>
  </si>
  <si>
    <t>20009.CS07.C4</t>
  </si>
  <si>
    <t>20009.CS07.C5</t>
  </si>
  <si>
    <t>20107.EF01.C1</t>
  </si>
  <si>
    <t>20107.EF01.C2</t>
  </si>
  <si>
    <t>20107.EF01.C3</t>
  </si>
  <si>
    <t>20107.EF01.C4</t>
  </si>
  <si>
    <t>20107.EF01.C5</t>
  </si>
  <si>
    <t>20107.EF02.C1</t>
  </si>
  <si>
    <t>20107.EF02.C2</t>
  </si>
  <si>
    <t>20107.EF02.C3</t>
  </si>
  <si>
    <t>20107.EF02.C4</t>
  </si>
  <si>
    <t>20107.EF02.C5</t>
  </si>
  <si>
    <t>20326.CS01.S1</t>
  </si>
  <si>
    <t>20326.CS01.S2</t>
  </si>
  <si>
    <t>20326.CS01.S3</t>
  </si>
  <si>
    <t>20326.CS01.S4</t>
  </si>
  <si>
    <t>20326.CS01.S5</t>
  </si>
  <si>
    <t>20326.CS01.S6</t>
  </si>
  <si>
    <t>20326.CS01.S7</t>
  </si>
  <si>
    <t>20326.CS01.S8</t>
  </si>
  <si>
    <t>20326.CS01.S9</t>
  </si>
  <si>
    <t>20326.CS01.S10</t>
  </si>
  <si>
    <t>20326.CS01.S11</t>
  </si>
  <si>
    <t>20326.CS01.S12</t>
  </si>
  <si>
    <t>20326.CS02.S1</t>
  </si>
  <si>
    <t>20326.CS02.S2</t>
  </si>
  <si>
    <t>20326.CS02.S3</t>
  </si>
  <si>
    <t>20326.CS02.S4</t>
  </si>
  <si>
    <t>20326.CS02.S5</t>
  </si>
  <si>
    <t>20326.CS02.S6</t>
  </si>
  <si>
    <t>20326.CS02.S7</t>
  </si>
  <si>
    <t>20326.CS02.S8</t>
  </si>
  <si>
    <t>20326.CS02.S9</t>
  </si>
  <si>
    <t>20326.CS02.S10</t>
  </si>
  <si>
    <t>20326.CS02.S11</t>
  </si>
  <si>
    <t>20326.CS02.S12</t>
  </si>
  <si>
    <t>20326.CS03.S1</t>
  </si>
  <si>
    <t>20326.CS03.S2</t>
  </si>
  <si>
    <t>20326.CS03.S3</t>
  </si>
  <si>
    <t>20326.CS03.S4</t>
  </si>
  <si>
    <t>20326.CS03.S5</t>
  </si>
  <si>
    <t>20326.CS03.S6</t>
  </si>
  <si>
    <t>20326.CS03.S7</t>
  </si>
  <si>
    <t>20326.CS03.S8</t>
  </si>
  <si>
    <t>20326.CS03.S9</t>
  </si>
  <si>
    <t>20326.CS03.S10</t>
  </si>
  <si>
    <t>20326.CS03.S11</t>
  </si>
  <si>
    <t>20326.CS03.S12</t>
  </si>
  <si>
    <t>20327.CS04.S1</t>
  </si>
  <si>
    <t>20327.CS04.S2</t>
  </si>
  <si>
    <t>20327.CS04.S3</t>
  </si>
  <si>
    <t>20327.CS04.S4</t>
  </si>
  <si>
    <t>20327.CS04.S5</t>
  </si>
  <si>
    <t>20327.CS04.S6</t>
  </si>
  <si>
    <t>20327.CS04.S7</t>
  </si>
  <si>
    <t>20327.CS04.S8</t>
  </si>
  <si>
    <t>20327.CS04.S9</t>
  </si>
  <si>
    <t>20327.CS05.S1</t>
  </si>
  <si>
    <t>20327.CS05.S2</t>
  </si>
  <si>
    <t>20327.CS05.S3</t>
  </si>
  <si>
    <t>20327.CS05.S4</t>
  </si>
  <si>
    <t>20327.CS05.S5</t>
  </si>
  <si>
    <t>20327.CS05.S6</t>
  </si>
  <si>
    <t>20327.CS05.S7</t>
  </si>
  <si>
    <t>20327.CS05.S8</t>
  </si>
  <si>
    <t>20327.CS05.S9</t>
  </si>
  <si>
    <t>20327.CS05.S10</t>
  </si>
  <si>
    <t>20327.CS05.S11</t>
  </si>
  <si>
    <t>20327.CS05.S12</t>
  </si>
  <si>
    <t>20327.CS06.S1</t>
  </si>
  <si>
    <t>20327.CS06.S2</t>
  </si>
  <si>
    <t>20327.CS06.S3</t>
  </si>
  <si>
    <t>20327.CS06.S4</t>
  </si>
  <si>
    <t>20327.CS06.S5</t>
  </si>
  <si>
    <t>20327.CS06.S6</t>
  </si>
  <si>
    <t>20327.CS06.S7</t>
  </si>
  <si>
    <t>20327.CS06.S8</t>
  </si>
  <si>
    <t>20327.CS06.S9</t>
  </si>
  <si>
    <t>20327.CS06.S10</t>
  </si>
  <si>
    <t>20327.CS06.S11</t>
  </si>
  <si>
    <t>20327.CS06.S12</t>
  </si>
  <si>
    <t>20327.CS07.S1</t>
  </si>
  <si>
    <t>20327.CS07.S2</t>
  </si>
  <si>
    <t>20327.CS07.S3</t>
  </si>
  <si>
    <t>20327.CS07.S4</t>
  </si>
  <si>
    <t>20327.CS07.S5</t>
  </si>
  <si>
    <t>20327.CS07.S6</t>
  </si>
  <si>
    <t>20327.CS07.S7</t>
  </si>
  <si>
    <t>20327.CS07.S8</t>
  </si>
  <si>
    <t>20327.CS07.S9</t>
  </si>
  <si>
    <t>20327.CS07.S10</t>
  </si>
  <si>
    <t>20327.CS07.S11</t>
  </si>
  <si>
    <t>20329.CS08.S1</t>
  </si>
  <si>
    <t>20329.CS08.S2</t>
  </si>
  <si>
    <t>20329.CS08.S3</t>
  </si>
  <si>
    <t>20329.CS08.S4</t>
  </si>
  <si>
    <t>20329.CS08.S5</t>
  </si>
  <si>
    <t>20329.CS08.S6</t>
  </si>
  <si>
    <t>20329.CS08.S7</t>
  </si>
  <si>
    <t>20329.CS08.S8</t>
  </si>
  <si>
    <t>20329.CS08.S9</t>
  </si>
  <si>
    <t>20329.CS08.S10</t>
  </si>
  <si>
    <t>20327.CS12.S1</t>
  </si>
  <si>
    <t>20327.CS12.S2</t>
  </si>
  <si>
    <t>20327.CS12.S3</t>
  </si>
  <si>
    <t>20327.CS12.S4</t>
  </si>
  <si>
    <t>20327.CS12.S5</t>
  </si>
  <si>
    <t>20327.CS12.S6</t>
  </si>
  <si>
    <t>20327.CS12.S7</t>
  </si>
  <si>
    <t>20327.CS12.S8</t>
  </si>
  <si>
    <t>20327.CS12.S9</t>
  </si>
  <si>
    <t>20327.CS12.S10</t>
  </si>
  <si>
    <t>20327.CS12.S11</t>
  </si>
  <si>
    <t>20329.EF01.18.S1</t>
  </si>
  <si>
    <t>20329.EF01.18.S2</t>
  </si>
  <si>
    <t>20329.EF01.18.S3</t>
  </si>
  <si>
    <t>20329.EF01.18.S4</t>
  </si>
  <si>
    <t>20329.EF01.18.S5</t>
  </si>
  <si>
    <t>20329.EF01.18.S6</t>
  </si>
  <si>
    <t>20329.EF01.18.S7</t>
  </si>
  <si>
    <t>20329.EF01.18.S8</t>
  </si>
  <si>
    <t>20329.EF01.18.S9</t>
  </si>
  <si>
    <t>20329.EF01.18.S10</t>
  </si>
  <si>
    <t>20329.EF01.18.S11</t>
  </si>
  <si>
    <t>20329.EF01.19.S1</t>
  </si>
  <si>
    <t>20329.EF01.19.S2</t>
  </si>
  <si>
    <t>20329.EF01.19.S3</t>
  </si>
  <si>
    <t>20329.EF01.19.S4</t>
  </si>
  <si>
    <t>20329.EF01.19.S5</t>
  </si>
  <si>
    <t>20329.EF01.19.S6</t>
  </si>
  <si>
    <t>20329.EF01.19.S7</t>
  </si>
  <si>
    <t>20329.EF01.19.S8</t>
  </si>
  <si>
    <t>20329.EF01.19.S9</t>
  </si>
  <si>
    <t>20329.EF01.19.S10</t>
  </si>
  <si>
    <t>20329.EF01.19.S11</t>
  </si>
  <si>
    <t>20329.EF02.18.S1</t>
  </si>
  <si>
    <t>20329.EF02.18.S2</t>
  </si>
  <si>
    <t>20329.EF02.18.S3</t>
  </si>
  <si>
    <t>20329.EF02.18.S4</t>
  </si>
  <si>
    <t>20329.EF02.18.S5</t>
  </si>
  <si>
    <t>20329.EF02.18.S6</t>
  </si>
  <si>
    <t>20329.EF02.18.S7</t>
  </si>
  <si>
    <t>20329.EF02.18.S8</t>
  </si>
  <si>
    <t>20329.EF02.18.S9</t>
  </si>
  <si>
    <t>20327.EF02.18.S1</t>
  </si>
  <si>
    <t>20327.EF02.18.S2</t>
  </si>
  <si>
    <t>20327.EF02.18.S3</t>
  </si>
  <si>
    <t>20327.EF02.18.S4</t>
  </si>
  <si>
    <t>20327.EF02.18.S5</t>
  </si>
  <si>
    <t>20327.EF02.18.S6</t>
  </si>
  <si>
    <t>20327.EF02.18.S7</t>
  </si>
  <si>
    <t>20327.EF02.18.S8</t>
  </si>
  <si>
    <t>20327.EF02.18.S9</t>
  </si>
  <si>
    <t>20327.EF02.18.S10</t>
  </si>
  <si>
    <t>20329.EF02.18.S10</t>
  </si>
  <si>
    <t>20329.EF02.18.S11</t>
  </si>
  <si>
    <t>20329.EF02.19.S1</t>
  </si>
  <si>
    <t>20329.EF02.19.S2</t>
  </si>
  <si>
    <t>20329.EF02.19.S3</t>
  </si>
  <si>
    <t>20329.EF02.19.S4</t>
  </si>
  <si>
    <t>20329.EF02.19.S5</t>
  </si>
  <si>
    <t>20329.EF02.19.S6</t>
  </si>
  <si>
    <t>20329.EF02.19.S7</t>
  </si>
  <si>
    <t>20329.EF02.19.S8</t>
  </si>
  <si>
    <t>20329.EF02.19.S9</t>
  </si>
  <si>
    <t>20329.EF02.19.S10</t>
  </si>
  <si>
    <t>20329.EF02.19.S11</t>
  </si>
  <si>
    <t>20327.EF02.19.S1</t>
  </si>
  <si>
    <t>20327.EF02.19.S2</t>
  </si>
  <si>
    <t>20327.EF02.19.S3</t>
  </si>
  <si>
    <t>20327.EF02.19.S4</t>
  </si>
  <si>
    <t>20327.EF02.19.S5</t>
  </si>
  <si>
    <t>20327.EF02.19.S6</t>
  </si>
  <si>
    <t>20327.EF02.19.S7</t>
  </si>
  <si>
    <t>20327.EF02.19.S8</t>
  </si>
  <si>
    <t>20350.LH01.S1</t>
  </si>
  <si>
    <t>LH01</t>
  </si>
  <si>
    <t>20350.LH01.S2</t>
  </si>
  <si>
    <t>20350.LH01.S3</t>
  </si>
  <si>
    <t>20350.LH01.S4</t>
  </si>
  <si>
    <t>20350.LH01.S5</t>
  </si>
  <si>
    <t>20350.LH01.S6</t>
  </si>
  <si>
    <t>20350.LH01.S7</t>
  </si>
  <si>
    <t>20350.LH01.S8</t>
  </si>
  <si>
    <t>20350.LH01.S9</t>
  </si>
  <si>
    <t>20350.LH01.S10</t>
  </si>
  <si>
    <t>20350.LH02.S1</t>
  </si>
  <si>
    <t>LH02</t>
  </si>
  <si>
    <t>20350.LH02.S2</t>
  </si>
  <si>
    <t>20350.LH02.S3</t>
  </si>
  <si>
    <t>20350.LH02.S4</t>
  </si>
  <si>
    <t>20350.LH02.S5</t>
  </si>
  <si>
    <t>20350.LH02.S6</t>
  </si>
  <si>
    <t>20350.LH02.S7</t>
  </si>
  <si>
    <t>20350.LH02.S8</t>
  </si>
  <si>
    <t>20350.LH02.S9</t>
  </si>
  <si>
    <t>20350.LH02.S10</t>
  </si>
  <si>
    <t>20350.LH02.S11</t>
  </si>
  <si>
    <t>20350.LH02.S12</t>
  </si>
  <si>
    <t>20350.LH03.S1</t>
  </si>
  <si>
    <t>LH03</t>
  </si>
  <si>
    <t>20350.LH03.S2</t>
  </si>
  <si>
    <t>20350.LH03.S3</t>
  </si>
  <si>
    <t>20350.LH03.S4</t>
  </si>
  <si>
    <t>20350.LH03.S5</t>
  </si>
  <si>
    <t>20350.LH03.S6</t>
  </si>
  <si>
    <t>20350.LH03.S7</t>
  </si>
  <si>
    <t>20350.LH03.S8</t>
  </si>
  <si>
    <t>20350.LH03.S9</t>
  </si>
  <si>
    <t>20350.LH03.S10</t>
  </si>
  <si>
    <t>20350.LH03.S11</t>
  </si>
  <si>
    <t>20350.LH03.S12</t>
  </si>
  <si>
    <t>20350.LH04.S1</t>
  </si>
  <si>
    <t>LH04</t>
  </si>
  <si>
    <t>20350.LH04.S2</t>
  </si>
  <si>
    <t>20350.LH04.S3</t>
  </si>
  <si>
    <t>20350.LH04.S4</t>
  </si>
  <si>
    <t>20350.LH04.S5</t>
  </si>
  <si>
    <t>20350.LH04.S6</t>
  </si>
  <si>
    <t>20350.LH04.S7</t>
  </si>
  <si>
    <t>20350.LH04.S8</t>
  </si>
  <si>
    <t>20350.LH04.S9</t>
  </si>
  <si>
    <t>20350.LH04.S10</t>
  </si>
  <si>
    <t>20350.LH04.S11</t>
  </si>
  <si>
    <t>20350.LH04.S12</t>
  </si>
  <si>
    <t>18143.IEP1.C1</t>
  </si>
  <si>
    <t>IEP1</t>
  </si>
  <si>
    <t>18143.IEP1.C2</t>
  </si>
  <si>
    <t>18143.IEP1.C3</t>
  </si>
  <si>
    <t>18143.IEP1.C4</t>
  </si>
  <si>
    <t>18143.IEP1.C5</t>
  </si>
  <si>
    <t>18149.IEI1.C1</t>
  </si>
  <si>
    <t>IEI1</t>
  </si>
  <si>
    <t>18149.IEI1.C2</t>
  </si>
  <si>
    <t>18149.IEI1.C3</t>
  </si>
  <si>
    <t>18149.IEI1.C4</t>
  </si>
  <si>
    <t>18149.IEI1.C5</t>
  </si>
  <si>
    <t>18149.IEI3.C1</t>
  </si>
  <si>
    <t>IEI3</t>
  </si>
  <si>
    <t>18149.IEI3.C2</t>
  </si>
  <si>
    <t>18149.IEI3.C3</t>
  </si>
  <si>
    <t>18149.IEI3.C4</t>
  </si>
  <si>
    <t>18149.IEI3.C5</t>
  </si>
  <si>
    <t>18149.IES3.C1</t>
  </si>
  <si>
    <t>IES3</t>
  </si>
  <si>
    <t>18149.IES3.C2</t>
  </si>
  <si>
    <t>18149.IES3.C3</t>
  </si>
  <si>
    <t>18149.IES3.C4</t>
  </si>
  <si>
    <t>18149.IES3.C5</t>
  </si>
  <si>
    <t>18150.IEP3.C1</t>
  </si>
  <si>
    <t>IEP3</t>
  </si>
  <si>
    <t>18150.IEP3.C2</t>
  </si>
  <si>
    <t>18150.IEP3.C3</t>
  </si>
  <si>
    <t>18150.IEP3.C4</t>
  </si>
  <si>
    <t>18150.IEP3.C5</t>
  </si>
  <si>
    <t>18150.IES1.C1</t>
  </si>
  <si>
    <t>IES1</t>
  </si>
  <si>
    <t>18150.IES1.C2</t>
  </si>
  <si>
    <t>18150.IES1.C3</t>
  </si>
  <si>
    <t>18150.IES1.C4</t>
  </si>
  <si>
    <t>18150.IES1.C5</t>
  </si>
  <si>
    <t>18151.IEI4.C1</t>
  </si>
  <si>
    <t>IEI4</t>
  </si>
  <si>
    <t>18151.IEI4.C2</t>
  </si>
  <si>
    <t>18151.IEI4.C3</t>
  </si>
  <si>
    <t>18151.IEI4.C4</t>
  </si>
  <si>
    <t>18151.IEI4.C5</t>
  </si>
  <si>
    <t>18200.IEP2.C1</t>
  </si>
  <si>
    <t>IEP2</t>
  </si>
  <si>
    <t>18200.IEP2.C2</t>
  </si>
  <si>
    <t>18200.IEP2.C3</t>
  </si>
  <si>
    <t>18200.IEP2.C4</t>
  </si>
  <si>
    <t>18200.IEP2.C5</t>
  </si>
  <si>
    <t>18202.IEP4.C1</t>
  </si>
  <si>
    <t>IEP4</t>
  </si>
  <si>
    <t>18202.IEP4.C2</t>
  </si>
  <si>
    <t>18202.IEP4.C3</t>
  </si>
  <si>
    <t>18202.IEP4.C4</t>
  </si>
  <si>
    <t>18202.IEP4.C5</t>
  </si>
  <si>
    <t>18202.IEI2.C1</t>
  </si>
  <si>
    <t>IEI2</t>
  </si>
  <si>
    <t>18202.IEI2.C2</t>
  </si>
  <si>
    <t>18202.IEI2.C3</t>
  </si>
  <si>
    <t>18202.IEI2.C4</t>
  </si>
  <si>
    <t>18202.IEI2.C5</t>
  </si>
  <si>
    <t>18202.IES2.C1</t>
  </si>
  <si>
    <t>IES2</t>
  </si>
  <si>
    <t>18202.IES2.C2</t>
  </si>
  <si>
    <t>18202.IES2.C3</t>
  </si>
  <si>
    <t>18202.IES2.C4</t>
  </si>
  <si>
    <t>18202.IES2.C5</t>
  </si>
  <si>
    <t>18202.IES4.C1</t>
  </si>
  <si>
    <t>IES4</t>
  </si>
  <si>
    <t>18202.IES4.C2</t>
  </si>
  <si>
    <t>18202.IES4.C3</t>
  </si>
  <si>
    <t>18202.IES4.C4</t>
  </si>
  <si>
    <t>18202.IES4.C5</t>
  </si>
  <si>
    <t>field_name</t>
  </si>
  <si>
    <t>soil_group</t>
  </si>
  <si>
    <t>texture</t>
  </si>
  <si>
    <t>CSITE1</t>
  </si>
  <si>
    <t>MC 1</t>
  </si>
  <si>
    <t>Knickerbocker</t>
  </si>
  <si>
    <t>Fine sandy loam</t>
  </si>
  <si>
    <t>CSITE2</t>
  </si>
  <si>
    <t>MC 9</t>
  </si>
  <si>
    <t>Niagara</t>
  </si>
  <si>
    <t>Silt loam</t>
  </si>
  <si>
    <t>CSITE3</t>
  </si>
  <si>
    <t>MC 6</t>
  </si>
  <si>
    <t>CSITE4</t>
  </si>
  <si>
    <t>HM 13</t>
  </si>
  <si>
    <t>Hoosic</t>
  </si>
  <si>
    <t>Gravelly sandy loam</t>
  </si>
  <si>
    <t>CSITE5</t>
  </si>
  <si>
    <t>MS 8</t>
  </si>
  <si>
    <t>Collamer</t>
  </si>
  <si>
    <t>CSITE6</t>
  </si>
  <si>
    <t>CP 5B</t>
  </si>
  <si>
    <t>CSITE7</t>
  </si>
  <si>
    <t>CP 6C</t>
  </si>
  <si>
    <t>CSITE8</t>
  </si>
  <si>
    <t>HF 2A</t>
  </si>
  <si>
    <t>CSITE9</t>
  </si>
  <si>
    <t>RBD 3</t>
  </si>
  <si>
    <t>Nassau</t>
  </si>
  <si>
    <t>Channery silt loam</t>
  </si>
  <si>
    <t>CSITE10</t>
  </si>
  <si>
    <t>RBD 2</t>
  </si>
  <si>
    <t>Blasdell</t>
  </si>
  <si>
    <t>Channery loam</t>
  </si>
  <si>
    <t>CSITE12</t>
  </si>
  <si>
    <t>WA 5B</t>
  </si>
  <si>
    <t>EF1</t>
  </si>
  <si>
    <t>HF 12</t>
  </si>
  <si>
    <t>EF2</t>
  </si>
  <si>
    <t>KBF 1</t>
  </si>
  <si>
    <t>EF3</t>
  </si>
  <si>
    <t>RBD 1</t>
  </si>
  <si>
    <t>Blasdell &amp; Castille</t>
  </si>
  <si>
    <t>Channery loam &amp; gravelly silt loam</t>
  </si>
  <si>
    <t>C11</t>
  </si>
  <si>
    <t>BBC</t>
  </si>
  <si>
    <t>Silt Loam</t>
  </si>
  <si>
    <t>Date</t>
  </si>
  <si>
    <t>CSite</t>
  </si>
  <si>
    <t>Sample_ID</t>
  </si>
  <si>
    <t>Sample Core ID (Shared Identifier)</t>
  </si>
  <si>
    <t>Core Direction</t>
  </si>
  <si>
    <t>Initial Soil Wet Weight (Entire Core)</t>
  </si>
  <si>
    <t>mean bulk density pantheon formula</t>
  </si>
  <si>
    <t>volume of soil pantheon formula</t>
  </si>
  <si>
    <t>kg soil/ha pantheon formula</t>
  </si>
  <si>
    <t>N</t>
  </si>
  <si>
    <t>E</t>
  </si>
  <si>
    <t>W</t>
  </si>
  <si>
    <t>CS01</t>
  </si>
  <si>
    <t>CS02</t>
  </si>
  <si>
    <t>CS08</t>
  </si>
  <si>
    <t>CS04</t>
  </si>
  <si>
    <t>CS06</t>
  </si>
  <si>
    <t>CS12</t>
  </si>
  <si>
    <t>CS05</t>
  </si>
  <si>
    <t>CS07</t>
  </si>
  <si>
    <t>Sample ID (Shared Identifier)</t>
  </si>
  <si>
    <t>Round</t>
  </si>
  <si>
    <t>x11.255.c1</t>
  </si>
  <si>
    <r>
      <rPr>
        <sz val="11"/>
        <color rgb="FF000000"/>
        <rFont val="Calibri"/>
      </rPr>
      <t>W</t>
    </r>
    <r>
      <rPr>
        <sz val="6"/>
        <color rgb="FF000000"/>
        <rFont val="Calibri"/>
      </rPr>
      <t>A</t>
    </r>
  </si>
  <si>
    <t>Weight #5 [4mm]</t>
  </si>
  <si>
    <t>Weight #10 [2mm]</t>
  </si>
  <si>
    <t>Weight #18 [1mm]</t>
  </si>
  <si>
    <t>Weight #35 [0.5mm]</t>
  </si>
  <si>
    <t>Weight #60 [0.25mm]</t>
  </si>
  <si>
    <t>Weight #120 [0.125mm]</t>
  </si>
  <si>
    <t>Weight #200 [.075mm]</t>
  </si>
  <si>
    <t>Weight &lt;200 [&lt;.075mm]</t>
  </si>
  <si>
    <r>
      <rPr>
        <sz val="11"/>
        <color rgb="FF000000"/>
        <rFont val="Calibri"/>
      </rPr>
      <t>Sum W</t>
    </r>
    <r>
      <rPr>
        <sz val="6"/>
        <color rgb="FF000000"/>
        <rFont val="Calibri"/>
      </rPr>
      <t>T</t>
    </r>
    <r>
      <rPr>
        <sz val="11"/>
        <color rgb="FF000000"/>
        <rFont val="Calibri"/>
      </rPr>
      <t xml:space="preserve"> (g)</t>
    </r>
  </si>
  <si>
    <t>Size Classes</t>
  </si>
  <si>
    <t>Test</t>
  </si>
  <si>
    <r>
      <rPr>
        <sz val="11"/>
        <color theme="1"/>
        <rFont val="Calibri"/>
      </rPr>
      <t>W</t>
    </r>
    <r>
      <rPr>
        <sz val="11"/>
        <color theme="1"/>
        <rFont val="Calibri"/>
      </rPr>
      <t>ₐ (g)</t>
    </r>
  </si>
  <si>
    <r>
      <rPr>
        <sz val="11"/>
        <color theme="1"/>
        <rFont val="Calibri"/>
      </rPr>
      <t>W</t>
    </r>
    <r>
      <rPr>
        <sz val="8"/>
        <color theme="1"/>
        <rFont val="Calibri"/>
      </rPr>
      <t>c</t>
    </r>
    <r>
      <rPr>
        <sz val="11"/>
        <color theme="1"/>
        <rFont val="Calibri"/>
      </rPr>
      <t xml:space="preserve"> (g)</t>
    </r>
  </si>
  <si>
    <r>
      <rPr>
        <sz val="11"/>
        <color rgb="FF000000"/>
        <rFont val="Calibri"/>
      </rPr>
      <t>WSA</t>
    </r>
    <r>
      <rPr>
        <vertAlign val="subscript"/>
        <sz val="11"/>
        <color rgb="FF000000"/>
        <rFont val="Calibri"/>
      </rPr>
      <t>i</t>
    </r>
    <r>
      <rPr>
        <sz val="11"/>
        <color rgb="FF000000"/>
        <rFont val="Calibri"/>
      </rPr>
      <t xml:space="preserve"> (%)</t>
    </r>
  </si>
  <si>
    <r>
      <rPr>
        <sz val="11"/>
        <color rgb="FF000000"/>
        <rFont val="Calibri"/>
      </rPr>
      <t>Mean W</t>
    </r>
    <r>
      <rPr>
        <sz val="6"/>
        <color rgb="FF000000"/>
        <rFont val="Calibri"/>
      </rPr>
      <t>o</t>
    </r>
    <r>
      <rPr>
        <sz val="11"/>
        <color rgb="FF000000"/>
        <rFont val="Calibri"/>
      </rPr>
      <t xml:space="preserve"> (g)</t>
    </r>
  </si>
  <si>
    <r>
      <rPr>
        <sz val="11"/>
        <color rgb="FF000000"/>
        <rFont val="Calibri"/>
      </rPr>
      <t>Mean W</t>
    </r>
    <r>
      <rPr>
        <sz val="6"/>
        <color rgb="FF000000"/>
        <rFont val="Calibri"/>
      </rPr>
      <t>c</t>
    </r>
    <r>
      <rPr>
        <sz val="11"/>
        <color rgb="FF000000"/>
        <rFont val="Calibri"/>
      </rPr>
      <t xml:space="preserve"> (g)</t>
    </r>
    <r>
      <rPr>
        <sz val="6"/>
        <color rgb="FF000000"/>
        <rFont val="Calibri"/>
      </rPr>
      <t xml:space="preserve"> </t>
    </r>
  </si>
  <si>
    <r>
      <rPr>
        <sz val="11"/>
        <color rgb="FF000000"/>
        <rFont val="Calibri"/>
      </rPr>
      <t>Mean WSA</t>
    </r>
    <r>
      <rPr>
        <sz val="7"/>
        <color rgb="FF000000"/>
        <rFont val="Calibri"/>
      </rPr>
      <t>i</t>
    </r>
    <r>
      <rPr>
        <sz val="11"/>
        <color rgb="FF000000"/>
        <rFont val="Calibri"/>
      </rPr>
      <t xml:space="preserve"> %</t>
    </r>
  </si>
  <si>
    <t>Pawi Calculation 1</t>
  </si>
  <si>
    <t>Pawi Calculation 2</t>
  </si>
  <si>
    <t>Pawi Calculation 3</t>
  </si>
  <si>
    <t>Pawi Calculation 4</t>
  </si>
  <si>
    <t>Pawi Calculation 5</t>
  </si>
  <si>
    <t>Pawi Pantheon</t>
  </si>
  <si>
    <t>Stability Index (SI) by size class</t>
  </si>
  <si>
    <t>WSA#5, #10, #18, #35, #60, #120, #200)</t>
  </si>
  <si>
    <t>(A,B,A1,B1)</t>
  </si>
  <si>
    <t>#5</t>
  </si>
  <si>
    <t>A</t>
  </si>
  <si>
    <t>B</t>
  </si>
  <si>
    <t>A1</t>
  </si>
  <si>
    <t>B1</t>
  </si>
  <si>
    <t>#10</t>
  </si>
  <si>
    <t>#18</t>
  </si>
  <si>
    <t>#35</t>
  </si>
  <si>
    <t>#60</t>
  </si>
  <si>
    <t>#120</t>
  </si>
  <si>
    <t>#200</t>
  </si>
  <si>
    <t>LOI Sample</t>
  </si>
  <si>
    <t>Mean Organic Matter %</t>
  </si>
  <si>
    <t>Kg carbon/ha</t>
  </si>
  <si>
    <t>lbs carbon/acre</t>
  </si>
  <si>
    <t>%Carbon (%OM)</t>
  </si>
  <si>
    <t>Carbon kg/ha (%OM)</t>
  </si>
  <si>
    <t>Carbon lbs/ac (%OM)</t>
  </si>
  <si>
    <t>Carbon tons/ac (%OM)</t>
  </si>
  <si>
    <t>%Carbon (%C) non-acid</t>
  </si>
  <si>
    <t>Carbon kg/ha (%C) non-acid</t>
  </si>
  <si>
    <t>Carbon lbs/ac (%C) non-acid</t>
  </si>
  <si>
    <t>Carbon tons/ac (%C) non-acid</t>
  </si>
  <si>
    <t>%Carbon (%C) acid</t>
  </si>
  <si>
    <t>Carbon kg/ha (%C) acid</t>
  </si>
  <si>
    <t>Carbon lbs/ac (%C) acid</t>
  </si>
  <si>
    <t>Carbon tons/ac (%C) acid</t>
  </si>
  <si>
    <t>LOI</t>
  </si>
  <si>
    <t>SampleID</t>
  </si>
  <si>
    <t>Logan Labs %C</t>
  </si>
  <si>
    <t>Waypoint %C</t>
  </si>
  <si>
    <t>Woods End %C</t>
  </si>
  <si>
    <t>average %C</t>
  </si>
  <si>
    <t>Logan Labs (kg C/ha)</t>
  </si>
  <si>
    <t>Waypoint (kg C/ha)</t>
  </si>
  <si>
    <t>Woods End (kg C/ha)</t>
  </si>
  <si>
    <t>Average kg C/ha</t>
  </si>
  <si>
    <t>DC</t>
  </si>
  <si>
    <t>C_percent</t>
  </si>
  <si>
    <t>Average tons_C_per_acre</t>
  </si>
  <si>
    <t>tons soil per acre</t>
  </si>
  <si>
    <t>Avg % C</t>
  </si>
  <si>
    <t>non-acidified</t>
  </si>
  <si>
    <t>acidified</t>
  </si>
  <si>
    <t>Height (cm)</t>
  </si>
  <si>
    <t>C1-C3</t>
  </si>
  <si>
    <t>C4</t>
  </si>
  <si>
    <t>C5</t>
  </si>
  <si>
    <t>Size Class - Dry Sieve</t>
  </si>
  <si>
    <t>#</t>
  </si>
  <si>
    <t>mm</t>
  </si>
  <si>
    <t xml:space="preserve">WSA#5 </t>
  </si>
  <si>
    <t>WSA#10</t>
  </si>
  <si>
    <t>WSA#18</t>
  </si>
  <si>
    <t>WSA#35</t>
  </si>
  <si>
    <t>WSA#60</t>
  </si>
  <si>
    <t>#230</t>
  </si>
  <si>
    <t>WSA#120</t>
  </si>
  <si>
    <t>#450</t>
  </si>
  <si>
    <t>WSA#200</t>
  </si>
  <si>
    <t>#635</t>
  </si>
  <si>
    <t>WSA&lt;200</t>
  </si>
  <si>
    <t>&lt;.075</t>
  </si>
  <si>
    <t>Size Class - Wet Sieve</t>
  </si>
  <si>
    <t>&gt;2</t>
  </si>
  <si>
    <t>2-1</t>
  </si>
  <si>
    <t>1-.5</t>
  </si>
  <si>
    <t>.5-.25</t>
  </si>
  <si>
    <t>.23-.125</t>
  </si>
  <si>
    <t>.125-.063</t>
  </si>
  <si>
    <t>&lt;.063</t>
  </si>
  <si>
    <t>Pan Sample</t>
  </si>
  <si>
    <t>Raw Sieve Data</t>
  </si>
  <si>
    <t>%Sand, %Silt, %Clay</t>
  </si>
  <si>
    <t>Particle Size Distribution Curvem (Percent Finer by Mass): [Grain Size (Sieve Size)]</t>
  </si>
  <si>
    <t>Sum weight (g)</t>
  </si>
  <si>
    <t>Percent Pebbles</t>
  </si>
  <si>
    <t>Total soil for texture triangle (excluding pebbles)</t>
  </si>
  <si>
    <t>Very Coarse Sand [2-1mm] (%)</t>
  </si>
  <si>
    <t>Coarse Sand [1-.5mm] (%)</t>
  </si>
  <si>
    <t>Medium Sand [.5-.25mm] (%)</t>
  </si>
  <si>
    <t>Fine Sand [.25-.125mm] (%)</t>
  </si>
  <si>
    <t>Very Fine Sand [.125-.063mm] (%)</t>
  </si>
  <si>
    <t>% Sand from Hydrometer method (0.063-0.05mm)</t>
  </si>
  <si>
    <t>Percent Sand (%)</t>
  </si>
  <si>
    <t>Percent Silt (%)</t>
  </si>
  <si>
    <t>Percent Clay (%)</t>
  </si>
  <si>
    <t>2mm (#10)</t>
  </si>
  <si>
    <t>1mm (#18)</t>
  </si>
  <si>
    <t>0.5mm (#35)</t>
  </si>
  <si>
    <t>0.25mm (#60)</t>
  </si>
  <si>
    <t>0.125mm (#120)</t>
  </si>
  <si>
    <t>0.075mm (#200)</t>
  </si>
  <si>
    <t>0.063mm (#230)</t>
  </si>
  <si>
    <t>Process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</si>
  <si>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</si>
  <si>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</si>
  <si>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</si>
  <si>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</si>
  <si>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</si>
  <si>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</si>
  <si>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</si>
  <si>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</si>
  <si>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</si>
  <si>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</si>
  <si>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</si>
  <si>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</si>
  <si>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Option 13</t>
  </si>
  <si>
    <t>Option 14</t>
  </si>
  <si>
    <t>Option 15</t>
  </si>
  <si>
    <t>Option 16</t>
  </si>
  <si>
    <t>Option 17</t>
  </si>
  <si>
    <t>Option 18</t>
  </si>
  <si>
    <t>Rd. 1</t>
  </si>
  <si>
    <t>Rd. 2</t>
  </si>
  <si>
    <t>Rd. 3</t>
  </si>
  <si>
    <t>Sample 1</t>
  </si>
  <si>
    <t>Sample 2</t>
  </si>
  <si>
    <t>Sample 3</t>
  </si>
  <si>
    <t>Sample 4</t>
  </si>
  <si>
    <t>Soil Stability</t>
  </si>
  <si>
    <t>WSA#5 (#18)</t>
  </si>
  <si>
    <t>WSA#10 (#35)</t>
  </si>
  <si>
    <t>WSA#18 (#60)</t>
  </si>
  <si>
    <t>WSA#35 (#120)</t>
  </si>
  <si>
    <t>WSA#60 (#230)</t>
  </si>
  <si>
    <t>WSA#120 (#450)</t>
  </si>
  <si>
    <t>WSA#200 (#635)</t>
  </si>
  <si>
    <t>Pre Sept 2019</t>
  </si>
  <si>
    <t>Post Sept 2019</t>
  </si>
  <si>
    <t>Soil depth</t>
  </si>
  <si>
    <t>length cm</t>
  </si>
  <si>
    <t>radius cm</t>
  </si>
  <si>
    <t>volume</t>
  </si>
  <si>
    <t>0--10</t>
  </si>
  <si>
    <t>C2</t>
  </si>
  <si>
    <t>10--20</t>
  </si>
  <si>
    <t>C3</t>
  </si>
  <si>
    <t>20--30</t>
  </si>
  <si>
    <t>30--60</t>
  </si>
  <si>
    <t>60-100</t>
  </si>
  <si>
    <t>H1</t>
  </si>
  <si>
    <t>0-15</t>
  </si>
  <si>
    <t>H2</t>
  </si>
  <si>
    <t>15-30</t>
  </si>
  <si>
    <t>*exception must be made for Spring 2016 cores</t>
  </si>
  <si>
    <t>ignore C4</t>
  </si>
  <si>
    <t>*X11.1==&gt;X11.45 need to be manually entered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</si>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</sst>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00"/>
    <numFmt numFmtId="166" formatCode="yyyy&quot;-&quot;mm&quot;-&quot;dd"/>
    <numFmt numFmtId="167" formatCode="m/d/yyyy"/>
    <numFmt numFmtId="168" formatCode="0.000"/>
  </numFmts>
  <fonts count="2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2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9"/>
      <color theme="1"/>
      <name val="Roboto"/>
    </font>
    <font>
      <sz val="11"/>
      <color rgb="FF000000"/>
      <name val="Inconsolata"/>
    </font>
    <font>
      <b/>
      <sz val="11"/>
      <color theme="1"/>
      <name val="Calibri"/>
      <scheme val="minor"/>
    </font>
    <font>
      <sz val="11"/>
      <color rgb="FFF7981D"/>
      <name val="Inconsolata"/>
    </font>
    <font>
      <sz val="8"/>
      <color theme="1"/>
      <name val="Calibri"/>
    </font>
    <font>
      <vertAlign val="subscript"/>
      <sz val="11"/>
      <color theme="1"/>
      <name val="Calibri"/>
    </font>
    <font>
      <sz val="6"/>
      <color rgb="FF000000"/>
      <name val="Calibri"/>
    </font>
    <font>
      <vertAlign val="subscript"/>
      <sz val="11"/>
      <color rgb="FF000000"/>
      <name val="Calibri"/>
    </font>
    <font>
      <sz val="7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/>
    <xf numFmtId="164" fontId="3" fillId="0" borderId="0" xfId="0" applyNumberFormat="1" applyFont="1"/>
    <xf numFmtId="0" fontId="2" fillId="0" borderId="1" xfId="0" applyFont="1" applyBorder="1"/>
    <xf numFmtId="165" fontId="2" fillId="0" borderId="0" xfId="0" applyNumberFormat="1" applyFont="1"/>
    <xf numFmtId="0" fontId="0" fillId="0" borderId="0" xfId="0" applyFont="1"/>
    <xf numFmtId="0" fontId="2" fillId="0" borderId="2" xfId="0" applyFont="1" applyBorder="1"/>
    <xf numFmtId="2" fontId="3" fillId="0" borderId="0" xfId="0" applyNumberFormat="1" applyFont="1"/>
    <xf numFmtId="0" fontId="4" fillId="0" borderId="0" xfId="0" applyFont="1"/>
    <xf numFmtId="0" fontId="5" fillId="0" borderId="0" xfId="0" applyFont="1" applyAlignment="1"/>
    <xf numFmtId="166" fontId="5" fillId="2" borderId="0" xfId="0" applyNumberFormat="1" applyFont="1" applyFill="1" applyAlignment="1"/>
    <xf numFmtId="0" fontId="3" fillId="0" borderId="0" xfId="0" applyFont="1" applyAlignment="1"/>
    <xf numFmtId="166" fontId="3" fillId="2" borderId="0" xfId="0" applyNumberFormat="1" applyFont="1" applyFill="1" applyAlignment="1">
      <alignment horizontal="right"/>
    </xf>
    <xf numFmtId="0" fontId="2" fillId="0" borderId="0" xfId="0" applyFont="1" applyAlignment="1"/>
    <xf numFmtId="166" fontId="3" fillId="0" borderId="0" xfId="0" applyNumberFormat="1" applyFont="1" applyAlignment="1">
      <alignment horizontal="right"/>
    </xf>
    <xf numFmtId="166" fontId="6" fillId="2" borderId="0" xfId="0" applyNumberFormat="1" applyFont="1" applyFill="1"/>
    <xf numFmtId="0" fontId="6" fillId="0" borderId="0" xfId="0" applyFont="1" applyAlignment="1"/>
    <xf numFmtId="166" fontId="6" fillId="0" borderId="0" xfId="0" applyNumberFormat="1" applyFont="1" applyAlignment="1"/>
    <xf numFmtId="0" fontId="6" fillId="0" borderId="0" xfId="0" applyFont="1"/>
    <xf numFmtId="166" fontId="6" fillId="0" borderId="0" xfId="0" applyNumberFormat="1" applyFont="1"/>
    <xf numFmtId="0" fontId="5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/>
    <xf numFmtId="0" fontId="3" fillId="0" borderId="0" xfId="0" applyFont="1" applyAlignment="1"/>
    <xf numFmtId="0" fontId="10" fillId="0" borderId="0" xfId="0" applyFont="1" applyAlignment="1"/>
    <xf numFmtId="0" fontId="6" fillId="0" borderId="3" xfId="0" applyFont="1" applyBorder="1" applyAlignment="1"/>
    <xf numFmtId="0" fontId="2" fillId="0" borderId="4" xfId="0" applyFont="1" applyBorder="1"/>
    <xf numFmtId="0" fontId="6" fillId="0" borderId="4" xfId="0" applyFont="1" applyBorder="1" applyAlignment="1"/>
    <xf numFmtId="0" fontId="6" fillId="0" borderId="4" xfId="0" applyFont="1" applyBorder="1"/>
    <xf numFmtId="2" fontId="6" fillId="0" borderId="4" xfId="0" applyNumberFormat="1" applyFont="1" applyBorder="1"/>
    <xf numFmtId="0" fontId="6" fillId="0" borderId="5" xfId="0" applyFont="1" applyBorder="1"/>
    <xf numFmtId="0" fontId="6" fillId="0" borderId="1" xfId="0" applyFont="1" applyBorder="1" applyAlignment="1"/>
    <xf numFmtId="2" fontId="6" fillId="0" borderId="0" xfId="0" applyNumberFormat="1" applyFont="1"/>
    <xf numFmtId="0" fontId="6" fillId="0" borderId="2" xfId="0" applyFont="1" applyBorder="1"/>
    <xf numFmtId="0" fontId="6" fillId="0" borderId="6" xfId="0" applyFont="1" applyBorder="1" applyAlignment="1"/>
    <xf numFmtId="0" fontId="2" fillId="0" borderId="7" xfId="0" applyFont="1" applyBorder="1"/>
    <xf numFmtId="0" fontId="6" fillId="0" borderId="7" xfId="0" applyFont="1" applyBorder="1" applyAlignment="1"/>
    <xf numFmtId="0" fontId="6" fillId="0" borderId="7" xfId="0" applyFont="1" applyBorder="1"/>
    <xf numFmtId="2" fontId="6" fillId="0" borderId="7" xfId="0" applyNumberFormat="1" applyFont="1" applyBorder="1"/>
    <xf numFmtId="0" fontId="6" fillId="0" borderId="8" xfId="0" applyFont="1" applyBorder="1"/>
    <xf numFmtId="2" fontId="6" fillId="3" borderId="0" xfId="0" applyNumberFormat="1" applyFont="1" applyFill="1"/>
    <xf numFmtId="0" fontId="2" fillId="0" borderId="4" xfId="0" applyFont="1" applyBorder="1" applyAlignment="1"/>
    <xf numFmtId="0" fontId="2" fillId="0" borderId="0" xfId="0" applyFont="1" applyAlignment="1"/>
    <xf numFmtId="0" fontId="11" fillId="0" borderId="0" xfId="0" applyFont="1" applyAlignment="1"/>
    <xf numFmtId="0" fontId="6" fillId="4" borderId="0" xfId="0" applyFont="1" applyFill="1" applyAlignment="1"/>
    <xf numFmtId="0" fontId="6" fillId="5" borderId="1" xfId="0" applyFont="1" applyFill="1" applyBorder="1" applyAlignment="1"/>
    <xf numFmtId="0" fontId="6" fillId="5" borderId="0" xfId="0" applyFont="1" applyFill="1" applyAlignment="1"/>
    <xf numFmtId="166" fontId="6" fillId="0" borderId="7" xfId="0" applyNumberFormat="1" applyFont="1" applyBorder="1" applyAlignment="1"/>
    <xf numFmtId="0" fontId="6" fillId="5" borderId="7" xfId="0" applyFont="1" applyFill="1" applyBorder="1" applyAlignment="1"/>
    <xf numFmtId="16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7" fontId="3" fillId="0" borderId="7" xfId="0" applyNumberFormat="1" applyFont="1" applyBorder="1" applyAlignment="1">
      <alignment horizontal="right"/>
    </xf>
    <xf numFmtId="0" fontId="3" fillId="0" borderId="7" xfId="0" applyFont="1" applyBorder="1" applyAlignment="1"/>
    <xf numFmtId="0" fontId="2" fillId="0" borderId="7" xfId="0" applyFont="1" applyBorder="1" applyAlignment="1"/>
    <xf numFmtId="0" fontId="3" fillId="0" borderId="7" xfId="0" applyFont="1" applyBorder="1" applyAlignment="1">
      <alignment horizontal="right"/>
    </xf>
    <xf numFmtId="0" fontId="1" fillId="0" borderId="0" xfId="0" applyFont="1"/>
    <xf numFmtId="0" fontId="3" fillId="0" borderId="4" xfId="0" applyFont="1" applyBorder="1" applyAlignment="1"/>
    <xf numFmtId="0" fontId="2" fillId="6" borderId="0" xfId="0" applyFont="1" applyFill="1"/>
    <xf numFmtId="0" fontId="6" fillId="6" borderId="0" xfId="0" applyFont="1" applyFill="1" applyAlignment="1"/>
    <xf numFmtId="0" fontId="6" fillId="6" borderId="0" xfId="0" applyFont="1" applyFill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6" fillId="7" borderId="0" xfId="0" applyFont="1" applyFill="1" applyAlignment="1"/>
    <xf numFmtId="168" fontId="10" fillId="0" borderId="0" xfId="0" applyNumberFormat="1" applyFont="1" applyAlignment="1"/>
    <xf numFmtId="168" fontId="6" fillId="0" borderId="0" xfId="0" applyNumberFormat="1" applyFont="1"/>
    <xf numFmtId="0" fontId="6" fillId="0" borderId="1" xfId="0" applyFont="1" applyBorder="1"/>
    <xf numFmtId="0" fontId="12" fillId="2" borderId="1" xfId="0" applyFont="1" applyFill="1" applyBorder="1" applyAlignment="1"/>
    <xf numFmtId="0" fontId="3" fillId="0" borderId="0" xfId="0" applyFont="1" applyAlignment="1">
      <alignment horizontal="left" vertical="top"/>
    </xf>
    <xf numFmtId="168" fontId="2" fillId="0" borderId="0" xfId="0" applyNumberFormat="1" applyFont="1"/>
    <xf numFmtId="0" fontId="6" fillId="3" borderId="0" xfId="0" applyFont="1" applyFill="1" applyAlignment="1"/>
    <xf numFmtId="0" fontId="6" fillId="3" borderId="2" xfId="0" applyFont="1" applyFill="1" applyBorder="1" applyAlignment="1"/>
    <xf numFmtId="0" fontId="6" fillId="8" borderId="0" xfId="0" applyFont="1" applyFill="1" applyAlignment="1"/>
    <xf numFmtId="0" fontId="6" fillId="8" borderId="2" xfId="0" applyFont="1" applyFill="1" applyBorder="1" applyAlignment="1"/>
    <xf numFmtId="0" fontId="6" fillId="9" borderId="0" xfId="0" applyFont="1" applyFill="1" applyAlignment="1"/>
    <xf numFmtId="0" fontId="6" fillId="9" borderId="2" xfId="0" applyFont="1" applyFill="1" applyBorder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right"/>
    </xf>
    <xf numFmtId="168" fontId="3" fillId="0" borderId="4" xfId="0" applyNumberFormat="1" applyFont="1" applyBorder="1" applyAlignment="1">
      <alignment horizontal="right"/>
    </xf>
    <xf numFmtId="168" fontId="6" fillId="0" borderId="4" xfId="0" applyNumberFormat="1" applyFont="1" applyBorder="1" applyAlignment="1"/>
    <xf numFmtId="168" fontId="6" fillId="0" borderId="4" xfId="0" applyNumberFormat="1" applyFont="1" applyBorder="1"/>
    <xf numFmtId="0" fontId="3" fillId="0" borderId="1" xfId="0" applyFont="1" applyBorder="1" applyAlignment="1"/>
    <xf numFmtId="168" fontId="3" fillId="0" borderId="0" xfId="0" applyNumberFormat="1" applyFont="1" applyAlignment="1">
      <alignment horizontal="right"/>
    </xf>
    <xf numFmtId="168" fontId="6" fillId="0" borderId="0" xfId="0" applyNumberFormat="1" applyFont="1" applyAlignment="1"/>
    <xf numFmtId="168" fontId="6" fillId="0" borderId="7" xfId="0" applyNumberFormat="1" applyFont="1" applyBorder="1"/>
    <xf numFmtId="168" fontId="3" fillId="0" borderId="0" xfId="0" applyNumberFormat="1" applyFont="1" applyAlignment="1"/>
    <xf numFmtId="166" fontId="6" fillId="0" borderId="4" xfId="0" applyNumberFormat="1" applyFont="1" applyBorder="1" applyAlignment="1"/>
    <xf numFmtId="0" fontId="2" fillId="0" borderId="4" xfId="0" applyFont="1" applyBorder="1" applyAlignment="1"/>
    <xf numFmtId="0" fontId="2" fillId="0" borderId="0" xfId="0" applyFont="1" applyAlignment="1"/>
    <xf numFmtId="0" fontId="9" fillId="0" borderId="0" xfId="0" applyFont="1" applyAlignment="1"/>
    <xf numFmtId="0" fontId="3" fillId="10" borderId="0" xfId="0" applyFont="1" applyFill="1" applyAlignment="1"/>
    <xf numFmtId="0" fontId="3" fillId="0" borderId="9" xfId="0" applyFont="1" applyBorder="1" applyAlignment="1"/>
    <xf numFmtId="0" fontId="13" fillId="0" borderId="0" xfId="0" applyFont="1" applyAlignment="1"/>
    <xf numFmtId="0" fontId="3" fillId="0" borderId="10" xfId="0" applyFont="1" applyBorder="1" applyAlignment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11" borderId="0" xfId="0" applyFont="1" applyFill="1" applyAlignment="1">
      <alignment horizontal="right"/>
    </xf>
    <xf numFmtId="0" fontId="3" fillId="12" borderId="2" xfId="0" applyFont="1" applyFill="1" applyBorder="1" applyAlignment="1"/>
    <xf numFmtId="0" fontId="3" fillId="12" borderId="2" xfId="0" applyFont="1" applyFill="1" applyBorder="1" applyAlignment="1"/>
    <xf numFmtId="0" fontId="3" fillId="12" borderId="0" xfId="0" applyFont="1" applyFill="1" applyAlignment="1"/>
    <xf numFmtId="0" fontId="3" fillId="12" borderId="0" xfId="0" applyFont="1" applyFill="1" applyAlignment="1"/>
    <xf numFmtId="0" fontId="3" fillId="0" borderId="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0" xfId="0" applyFont="1" applyAlignment="1"/>
    <xf numFmtId="0" fontId="3" fillId="0" borderId="2" xfId="0" applyFont="1" applyBorder="1" applyAlignment="1"/>
    <xf numFmtId="49" fontId="2" fillId="0" borderId="0" xfId="0" applyNumberFormat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13" borderId="0" xfId="0" applyFont="1" applyFill="1" applyAlignment="1">
      <alignment wrapText="1"/>
    </xf>
    <xf numFmtId="0" fontId="10" fillId="11" borderId="0" xfId="0" applyFont="1" applyFill="1" applyAlignment="1">
      <alignment wrapText="1"/>
    </xf>
    <xf numFmtId="0" fontId="10" fillId="11" borderId="0" xfId="0" applyFont="1" applyFill="1" applyAlignment="1"/>
    <xf numFmtId="0" fontId="14" fillId="2" borderId="0" xfId="0" applyFont="1" applyFill="1" applyAlignment="1"/>
    <xf numFmtId="0" fontId="2" fillId="0" borderId="0" xfId="0" applyFont="1" applyAlignment="1">
      <alignment horizontal="center" wrapText="1"/>
    </xf>
    <xf numFmtId="0" fontId="0" fillId="0" borderId="0" xfId="0" applyFont="1" applyAlignment="1"/>
    <xf numFmtId="0" fontId="9" fillId="0" borderId="0" xfId="0" applyFont="1" applyAlignment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styles" Target="styles.xml"/><Relationship Id="rId21" Type="http://schemas.openxmlformats.org/officeDocument/2006/relationships/sharedStrings" Target="sharedStrings.xml"/><Relationship Id="rId22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5" defaultRowHeight="15" customHeight="1" x14ac:dyDescent="0.2"/>
  <cols>
    <col min="1" max="1" width="30.1640625" customWidth="1"/>
    <col min="2" max="2" width="25.1640625" customWidth="1"/>
    <col min="3" max="3" width="10.5" customWidth="1"/>
    <col min="4" max="4" width="14" customWidth="1"/>
    <col min="5" max="5" width="24.5" customWidth="1"/>
    <col min="6" max="6" width="72.1640625" customWidth="1"/>
    <col min="7" max="7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4.25" customHeight="1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7" ht="14.25" customHeight="1" x14ac:dyDescent="0.2">
      <c r="A3" s="3" t="s">
        <v>12</v>
      </c>
      <c r="B3" s="3" t="s">
        <v>13</v>
      </c>
      <c r="C3" s="3" t="s">
        <v>9</v>
      </c>
      <c r="D3" s="3" t="s">
        <v>14</v>
      </c>
      <c r="E3" s="3" t="s">
        <v>11</v>
      </c>
      <c r="G3" s="3" t="s">
        <v>15</v>
      </c>
    </row>
    <row r="4" spans="1:7" ht="14.25" customHeight="1" x14ac:dyDescent="0.2">
      <c r="A4" s="3" t="s">
        <v>16</v>
      </c>
      <c r="B4" s="3">
        <v>715</v>
      </c>
      <c r="C4" s="3" t="s">
        <v>17</v>
      </c>
      <c r="D4" s="3" t="s">
        <v>14</v>
      </c>
      <c r="E4" s="3" t="s">
        <v>11</v>
      </c>
      <c r="G4" s="3" t="s">
        <v>18</v>
      </c>
    </row>
    <row r="5" spans="1:7" ht="14.25" customHeight="1" x14ac:dyDescent="0.2">
      <c r="A5" s="3" t="s">
        <v>19</v>
      </c>
      <c r="B5" s="3">
        <v>4.1399999999999997</v>
      </c>
      <c r="C5" s="3" t="s">
        <v>17</v>
      </c>
      <c r="D5" s="3" t="s">
        <v>14</v>
      </c>
      <c r="E5" s="3" t="s">
        <v>11</v>
      </c>
      <c r="G5" s="3" t="s">
        <v>20</v>
      </c>
    </row>
    <row r="6" spans="1:7" ht="14.25" customHeight="1" x14ac:dyDescent="0.2">
      <c r="A6" s="3" t="s">
        <v>21</v>
      </c>
      <c r="B6" s="3">
        <v>3.4</v>
      </c>
      <c r="C6" s="3" t="s">
        <v>17</v>
      </c>
      <c r="D6" s="3" t="s">
        <v>14</v>
      </c>
      <c r="E6" s="3" t="s">
        <v>11</v>
      </c>
      <c r="G6" s="3" t="s">
        <v>20</v>
      </c>
    </row>
    <row r="7" spans="1:7" ht="14.25" customHeight="1" x14ac:dyDescent="0.2">
      <c r="A7" s="3" t="s">
        <v>22</v>
      </c>
      <c r="B7" s="4">
        <v>17.874396140000002</v>
      </c>
      <c r="C7" s="3" t="s">
        <v>23</v>
      </c>
      <c r="D7" s="3" t="s">
        <v>24</v>
      </c>
      <c r="E7" s="3" t="s">
        <v>11</v>
      </c>
      <c r="F7" s="3" t="s">
        <v>25</v>
      </c>
      <c r="G7" s="3" t="s">
        <v>20</v>
      </c>
    </row>
    <row r="8" spans="1:7" ht="14.25" customHeight="1" x14ac:dyDescent="0.2">
      <c r="A8" s="3" t="s">
        <v>26</v>
      </c>
      <c r="B8" s="4">
        <v>587.19806759999994</v>
      </c>
      <c r="C8" s="3" t="s">
        <v>17</v>
      </c>
      <c r="D8" s="3" t="s">
        <v>24</v>
      </c>
      <c r="E8" s="3" t="s">
        <v>11</v>
      </c>
      <c r="F8" s="3" t="s">
        <v>27</v>
      </c>
      <c r="G8" s="3" t="s">
        <v>20</v>
      </c>
    </row>
    <row r="9" spans="1:7" ht="14.25" customHeight="1" x14ac:dyDescent="0.2">
      <c r="A9" s="3" t="s">
        <v>11</v>
      </c>
      <c r="B9" s="4">
        <v>1.186662613</v>
      </c>
      <c r="C9" s="3" t="s">
        <v>28</v>
      </c>
      <c r="D9" s="3" t="s">
        <v>24</v>
      </c>
      <c r="E9" s="3" t="s">
        <v>11</v>
      </c>
      <c r="F9" s="3" t="s">
        <v>29</v>
      </c>
      <c r="G9" s="3" t="s">
        <v>20</v>
      </c>
    </row>
    <row r="10" spans="1:7" ht="14.25" customHeight="1" x14ac:dyDescent="0.2">
      <c r="A10" s="3" t="s">
        <v>30</v>
      </c>
      <c r="B10" s="4">
        <v>1.143845545</v>
      </c>
      <c r="C10" s="3" t="s">
        <v>28</v>
      </c>
      <c r="D10" s="3" t="s">
        <v>24</v>
      </c>
      <c r="E10" s="3" t="s">
        <v>11</v>
      </c>
      <c r="F10" s="3" t="s">
        <v>31</v>
      </c>
    </row>
    <row r="11" spans="1:7" ht="14.25" customHeight="1" x14ac:dyDescent="0.2">
      <c r="A11" s="3" t="s">
        <v>32</v>
      </c>
      <c r="B11" s="5" t="s">
        <v>33</v>
      </c>
      <c r="D11" s="3" t="s">
        <v>34</v>
      </c>
      <c r="E11" s="3" t="s">
        <v>35</v>
      </c>
      <c r="G11" s="3" t="s">
        <v>36</v>
      </c>
    </row>
    <row r="12" spans="1:7" ht="14.25" customHeight="1" x14ac:dyDescent="0.2">
      <c r="A12" s="3" t="s">
        <v>37</v>
      </c>
      <c r="B12" s="3">
        <v>3.8893749999999998</v>
      </c>
      <c r="C12" s="3" t="s">
        <v>38</v>
      </c>
      <c r="D12" s="3" t="s">
        <v>39</v>
      </c>
      <c r="E12" s="3" t="s">
        <v>35</v>
      </c>
      <c r="G12" s="3" t="s">
        <v>40</v>
      </c>
    </row>
    <row r="13" spans="1:7" ht="14.25" customHeight="1" x14ac:dyDescent="0.2">
      <c r="A13" s="3" t="s">
        <v>41</v>
      </c>
      <c r="B13" s="3">
        <v>10</v>
      </c>
      <c r="C13" s="3" t="s">
        <v>38</v>
      </c>
      <c r="D13" s="3" t="s">
        <v>42</v>
      </c>
      <c r="E13" s="3" t="s">
        <v>35</v>
      </c>
      <c r="G13" s="3" t="s">
        <v>43</v>
      </c>
    </row>
    <row r="14" spans="1:7" ht="14.25" customHeight="1" x14ac:dyDescent="0.2">
      <c r="A14" s="3" t="s">
        <v>44</v>
      </c>
      <c r="B14" s="4">
        <v>475.23619430000002</v>
      </c>
      <c r="C14" s="3" t="s">
        <v>45</v>
      </c>
      <c r="D14" s="3" t="s">
        <v>39</v>
      </c>
      <c r="E14" s="3" t="s">
        <v>35</v>
      </c>
      <c r="G14" s="3" t="s">
        <v>46</v>
      </c>
    </row>
    <row r="15" spans="1:7" ht="14.25" customHeight="1" x14ac:dyDescent="0.2">
      <c r="A15" s="3" t="s">
        <v>47</v>
      </c>
      <c r="B15" s="6">
        <v>8.27</v>
      </c>
      <c r="C15" s="3" t="s">
        <v>17</v>
      </c>
      <c r="D15" s="3" t="s">
        <v>14</v>
      </c>
      <c r="E15" s="3" t="s">
        <v>48</v>
      </c>
      <c r="G15" s="3" t="s">
        <v>49</v>
      </c>
    </row>
    <row r="16" spans="1:7" ht="14.25" customHeight="1" x14ac:dyDescent="0.2">
      <c r="A16" s="3" t="s">
        <v>50</v>
      </c>
      <c r="B16" s="6">
        <v>1.96</v>
      </c>
      <c r="C16" s="3" t="s">
        <v>17</v>
      </c>
      <c r="D16" s="3" t="s">
        <v>14</v>
      </c>
      <c r="E16" s="3" t="s">
        <v>48</v>
      </c>
      <c r="G16" s="3" t="s">
        <v>49</v>
      </c>
    </row>
    <row r="17" spans="1:7" ht="14.25" customHeight="1" x14ac:dyDescent="0.2">
      <c r="A17" s="3" t="s">
        <v>51</v>
      </c>
      <c r="B17" s="6">
        <f>B16+B15</f>
        <v>10.23</v>
      </c>
      <c r="C17" s="3" t="s">
        <v>17</v>
      </c>
      <c r="D17" s="3" t="s">
        <v>24</v>
      </c>
      <c r="E17" s="3" t="s">
        <v>48</v>
      </c>
      <c r="G17" s="3" t="s">
        <v>49</v>
      </c>
    </row>
    <row r="18" spans="1:7" ht="14.25" customHeight="1" x14ac:dyDescent="0.2">
      <c r="A18" s="3" t="s">
        <v>52</v>
      </c>
      <c r="B18" s="7">
        <v>80.840664709999999</v>
      </c>
      <c r="C18" s="3" t="s">
        <v>23</v>
      </c>
      <c r="D18" s="3" t="s">
        <v>24</v>
      </c>
      <c r="E18" s="3" t="s">
        <v>48</v>
      </c>
      <c r="F18" s="3" t="s">
        <v>53</v>
      </c>
      <c r="G18" s="3" t="s">
        <v>54</v>
      </c>
    </row>
    <row r="19" spans="1:7" ht="14.25" customHeight="1" x14ac:dyDescent="0.2">
      <c r="A19" s="3" t="s">
        <v>55</v>
      </c>
      <c r="B19" s="7">
        <v>19.159335290000001</v>
      </c>
      <c r="C19" s="3" t="s">
        <v>23</v>
      </c>
      <c r="D19" s="3" t="s">
        <v>24</v>
      </c>
      <c r="E19" s="3" t="s">
        <v>48</v>
      </c>
      <c r="F19" s="3" t="s">
        <v>56</v>
      </c>
      <c r="G19" s="3" t="s">
        <v>54</v>
      </c>
    </row>
    <row r="20" spans="1:7" ht="14.25" customHeight="1" x14ac:dyDescent="0.2">
      <c r="A20" s="3" t="s">
        <v>57</v>
      </c>
      <c r="B20" s="7">
        <v>81.109240909999997</v>
      </c>
      <c r="C20" s="3" t="s">
        <v>23</v>
      </c>
      <c r="D20" s="3" t="s">
        <v>24</v>
      </c>
      <c r="E20" s="3" t="s">
        <v>48</v>
      </c>
      <c r="F20" s="3" t="s">
        <v>58</v>
      </c>
    </row>
    <row r="21" spans="1:7" ht="14.25" customHeight="1" x14ac:dyDescent="0.2">
      <c r="A21" s="3" t="s">
        <v>59</v>
      </c>
      <c r="B21" s="7">
        <v>18.89075909</v>
      </c>
      <c r="C21" s="3" t="s">
        <v>23</v>
      </c>
      <c r="D21" s="3" t="s">
        <v>24</v>
      </c>
      <c r="E21" s="3" t="s">
        <v>48</v>
      </c>
      <c r="F21" s="3" t="s">
        <v>60</v>
      </c>
    </row>
    <row r="22" spans="1:7" ht="14.25" customHeight="1" x14ac:dyDescent="0.2">
      <c r="A22" s="8" t="s">
        <v>61</v>
      </c>
      <c r="B22" s="3">
        <v>19.64</v>
      </c>
      <c r="C22" s="3" t="s">
        <v>17</v>
      </c>
      <c r="D22" s="3" t="s">
        <v>14</v>
      </c>
      <c r="E22" s="3" t="s">
        <v>62</v>
      </c>
    </row>
    <row r="23" spans="1:7" ht="14.25" customHeight="1" x14ac:dyDescent="0.2">
      <c r="A23" s="8" t="s">
        <v>63</v>
      </c>
      <c r="B23" s="3">
        <v>11.23</v>
      </c>
      <c r="C23" s="3" t="s">
        <v>17</v>
      </c>
      <c r="D23" s="3" t="s">
        <v>14</v>
      </c>
      <c r="E23" s="3" t="s">
        <v>62</v>
      </c>
    </row>
    <row r="24" spans="1:7" ht="14.25" customHeight="1" x14ac:dyDescent="0.2">
      <c r="A24" s="8" t="s">
        <v>64</v>
      </c>
      <c r="B24" s="3">
        <v>7.32</v>
      </c>
      <c r="C24" s="3" t="s">
        <v>17</v>
      </c>
      <c r="D24" s="3" t="s">
        <v>14</v>
      </c>
      <c r="E24" s="3" t="s">
        <v>62</v>
      </c>
    </row>
    <row r="25" spans="1:7" ht="14.25" customHeight="1" x14ac:dyDescent="0.2">
      <c r="A25" s="8" t="s">
        <v>65</v>
      </c>
      <c r="B25" s="3">
        <v>7.43</v>
      </c>
      <c r="C25" s="3" t="s">
        <v>17</v>
      </c>
      <c r="D25" s="3" t="s">
        <v>14</v>
      </c>
      <c r="E25" s="3" t="s">
        <v>62</v>
      </c>
    </row>
    <row r="26" spans="1:7" ht="14.25" customHeight="1" x14ac:dyDescent="0.2">
      <c r="A26" s="8" t="s">
        <v>66</v>
      </c>
      <c r="B26" s="3">
        <v>9.89</v>
      </c>
      <c r="C26" s="3" t="s">
        <v>17</v>
      </c>
      <c r="D26" s="3" t="s">
        <v>14</v>
      </c>
      <c r="E26" s="3" t="s">
        <v>62</v>
      </c>
    </row>
    <row r="27" spans="1:7" ht="14.25" customHeight="1" x14ac:dyDescent="0.2">
      <c r="A27" s="8" t="s">
        <v>67</v>
      </c>
      <c r="B27" s="3">
        <v>9.6</v>
      </c>
      <c r="C27" s="3" t="s">
        <v>17</v>
      </c>
      <c r="D27" s="3" t="s">
        <v>14</v>
      </c>
      <c r="E27" s="3" t="s">
        <v>62</v>
      </c>
    </row>
    <row r="28" spans="1:7" ht="14.25" customHeight="1" x14ac:dyDescent="0.2">
      <c r="A28" s="8" t="s">
        <v>68</v>
      </c>
      <c r="B28" s="3">
        <v>3.57</v>
      </c>
      <c r="C28" s="3" t="s">
        <v>17</v>
      </c>
      <c r="D28" s="3" t="s">
        <v>14</v>
      </c>
      <c r="E28" s="3" t="s">
        <v>62</v>
      </c>
    </row>
    <row r="29" spans="1:7" ht="14.25" customHeight="1" x14ac:dyDescent="0.2">
      <c r="A29" s="8" t="s">
        <v>69</v>
      </c>
      <c r="B29" s="3">
        <v>241.02</v>
      </c>
      <c r="C29" s="3" t="s">
        <v>17</v>
      </c>
      <c r="D29" s="3" t="s">
        <v>14</v>
      </c>
      <c r="E29" s="3" t="s">
        <v>62</v>
      </c>
    </row>
    <row r="30" spans="1:7" ht="14.25" customHeight="1" x14ac:dyDescent="0.2">
      <c r="A30" s="8" t="s">
        <v>70</v>
      </c>
      <c r="B30" s="3">
        <f>SUM(B22:B29)</f>
        <v>309.7</v>
      </c>
      <c r="C30" s="3" t="s">
        <v>17</v>
      </c>
      <c r="D30" s="3" t="s">
        <v>24</v>
      </c>
      <c r="E30" s="3" t="s">
        <v>62</v>
      </c>
      <c r="F30" s="3" t="s">
        <v>71</v>
      </c>
    </row>
    <row r="31" spans="1:7" ht="14.25" customHeight="1" x14ac:dyDescent="0.2">
      <c r="A31" s="8" t="s">
        <v>72</v>
      </c>
      <c r="B31" s="9">
        <f t="shared" ref="B31:B38" si="0">B22/$B$30*100</f>
        <v>6.3416209234743306</v>
      </c>
      <c r="C31" s="3" t="s">
        <v>23</v>
      </c>
      <c r="D31" s="3" t="s">
        <v>24</v>
      </c>
      <c r="E31" s="3" t="s">
        <v>62</v>
      </c>
      <c r="F31" s="3" t="s">
        <v>73</v>
      </c>
    </row>
    <row r="32" spans="1:7" ht="14.25" customHeight="1" x14ac:dyDescent="0.2">
      <c r="A32" s="8" t="s">
        <v>74</v>
      </c>
      <c r="B32" s="9">
        <f t="shared" si="0"/>
        <v>3.6260897642880208</v>
      </c>
      <c r="C32" s="3" t="s">
        <v>23</v>
      </c>
      <c r="D32" s="3" t="s">
        <v>24</v>
      </c>
      <c r="E32" s="3" t="s">
        <v>62</v>
      </c>
      <c r="F32" s="3" t="s">
        <v>75</v>
      </c>
    </row>
    <row r="33" spans="1:6" ht="14.25" customHeight="1" x14ac:dyDescent="0.2">
      <c r="A33" s="8" t="s">
        <v>76</v>
      </c>
      <c r="B33" s="9">
        <f t="shared" si="0"/>
        <v>2.363577655795932</v>
      </c>
      <c r="C33" s="3" t="s">
        <v>23</v>
      </c>
      <c r="D33" s="3" t="s">
        <v>24</v>
      </c>
      <c r="E33" s="3" t="s">
        <v>62</v>
      </c>
      <c r="F33" s="3" t="s">
        <v>77</v>
      </c>
    </row>
    <row r="34" spans="1:6" ht="14.25" customHeight="1" x14ac:dyDescent="0.2">
      <c r="A34" s="8" t="s">
        <v>78</v>
      </c>
      <c r="B34" s="9">
        <f t="shared" si="0"/>
        <v>2.3990958992573459</v>
      </c>
      <c r="C34" s="3" t="s">
        <v>23</v>
      </c>
      <c r="D34" s="3" t="s">
        <v>24</v>
      </c>
      <c r="E34" s="3" t="s">
        <v>62</v>
      </c>
      <c r="F34" s="3" t="s">
        <v>79</v>
      </c>
    </row>
    <row r="35" spans="1:6" ht="14.25" customHeight="1" x14ac:dyDescent="0.2">
      <c r="A35" s="8" t="s">
        <v>80</v>
      </c>
      <c r="B35" s="9">
        <f t="shared" si="0"/>
        <v>3.1934129803035201</v>
      </c>
      <c r="C35" s="3" t="s">
        <v>23</v>
      </c>
      <c r="D35" s="3" t="s">
        <v>24</v>
      </c>
      <c r="E35" s="3" t="s">
        <v>62</v>
      </c>
      <c r="F35" s="3" t="s">
        <v>81</v>
      </c>
    </row>
    <row r="36" spans="1:6" ht="14.25" customHeight="1" x14ac:dyDescent="0.2">
      <c r="A36" s="8" t="s">
        <v>82</v>
      </c>
      <c r="B36" s="9">
        <f t="shared" si="0"/>
        <v>3.0997739748143363</v>
      </c>
      <c r="C36" s="3" t="s">
        <v>23</v>
      </c>
      <c r="D36" s="3" t="s">
        <v>24</v>
      </c>
      <c r="E36" s="3" t="s">
        <v>62</v>
      </c>
      <c r="F36" s="3" t="s">
        <v>83</v>
      </c>
    </row>
    <row r="37" spans="1:6" ht="14.25" customHeight="1" x14ac:dyDescent="0.2">
      <c r="A37" s="8" t="s">
        <v>84</v>
      </c>
      <c r="B37" s="9">
        <f t="shared" si="0"/>
        <v>1.1527284468840815</v>
      </c>
      <c r="C37" s="3" t="s">
        <v>23</v>
      </c>
      <c r="D37" s="3" t="s">
        <v>24</v>
      </c>
      <c r="E37" s="3" t="s">
        <v>62</v>
      </c>
      <c r="F37" s="3" t="s">
        <v>85</v>
      </c>
    </row>
    <row r="38" spans="1:6" ht="14.25" customHeight="1" x14ac:dyDescent="0.2">
      <c r="A38" s="8" t="s">
        <v>86</v>
      </c>
      <c r="B38" s="9">
        <f t="shared" si="0"/>
        <v>77.823700355182439</v>
      </c>
      <c r="C38" s="3" t="s">
        <v>23</v>
      </c>
      <c r="D38" s="3" t="s">
        <v>24</v>
      </c>
      <c r="E38" s="3" t="s">
        <v>62</v>
      </c>
      <c r="F38" s="3" t="s">
        <v>87</v>
      </c>
    </row>
    <row r="39" spans="1:6" ht="14.25" customHeight="1" x14ac:dyDescent="0.2">
      <c r="A39" s="3" t="s">
        <v>88</v>
      </c>
      <c r="B39" s="9">
        <f t="shared" ref="B39:B43" si="1">B31</f>
        <v>6.3416209234743306</v>
      </c>
      <c r="C39" s="3" t="s">
        <v>23</v>
      </c>
      <c r="D39" s="3" t="s">
        <v>24</v>
      </c>
      <c r="E39" s="3" t="s">
        <v>62</v>
      </c>
      <c r="F39" s="3" t="s">
        <v>89</v>
      </c>
    </row>
    <row r="40" spans="1:6" ht="14.25" customHeight="1" x14ac:dyDescent="0.2">
      <c r="A40" s="3" t="s">
        <v>90</v>
      </c>
      <c r="B40" s="9">
        <f t="shared" si="1"/>
        <v>3.6260897642880208</v>
      </c>
      <c r="C40" s="3" t="s">
        <v>23</v>
      </c>
      <c r="D40" s="3" t="s">
        <v>24</v>
      </c>
      <c r="E40" s="3" t="s">
        <v>62</v>
      </c>
      <c r="F40" s="3" t="s">
        <v>91</v>
      </c>
    </row>
    <row r="41" spans="1:6" ht="14.25" customHeight="1" x14ac:dyDescent="0.2">
      <c r="A41" s="3" t="s">
        <v>92</v>
      </c>
      <c r="B41" s="9">
        <f t="shared" si="1"/>
        <v>2.363577655795932</v>
      </c>
      <c r="C41" s="3" t="s">
        <v>23</v>
      </c>
      <c r="D41" s="3" t="s">
        <v>24</v>
      </c>
      <c r="E41" s="3" t="s">
        <v>62</v>
      </c>
      <c r="F41" s="3" t="s">
        <v>93</v>
      </c>
    </row>
    <row r="42" spans="1:6" ht="14.25" customHeight="1" x14ac:dyDescent="0.2">
      <c r="A42" s="3" t="s">
        <v>94</v>
      </c>
      <c r="B42" s="9">
        <f t="shared" si="1"/>
        <v>2.3990958992573459</v>
      </c>
      <c r="C42" s="3" t="s">
        <v>23</v>
      </c>
      <c r="D42" s="3" t="s">
        <v>24</v>
      </c>
      <c r="E42" s="3" t="s">
        <v>62</v>
      </c>
      <c r="F42" s="3" t="s">
        <v>95</v>
      </c>
    </row>
    <row r="43" spans="1:6" ht="14.25" customHeight="1" x14ac:dyDescent="0.2">
      <c r="A43" s="3" t="s">
        <v>96</v>
      </c>
      <c r="B43" s="9">
        <f t="shared" si="1"/>
        <v>3.1934129803035201</v>
      </c>
      <c r="C43" s="3" t="s">
        <v>23</v>
      </c>
      <c r="D43" s="3" t="s">
        <v>24</v>
      </c>
      <c r="E43" s="3" t="s">
        <v>62</v>
      </c>
      <c r="F43" s="3" t="s">
        <v>97</v>
      </c>
    </row>
    <row r="44" spans="1:6" ht="14.25" customHeight="1" x14ac:dyDescent="0.2">
      <c r="A44" s="3" t="s">
        <v>98</v>
      </c>
      <c r="B44" s="4">
        <v>4.2525024220000001</v>
      </c>
      <c r="C44" s="3" t="s">
        <v>23</v>
      </c>
      <c r="D44" s="3" t="s">
        <v>24</v>
      </c>
      <c r="E44" s="3" t="s">
        <v>62</v>
      </c>
      <c r="F44" s="3" t="s">
        <v>99</v>
      </c>
    </row>
    <row r="45" spans="1:6" ht="14.25" customHeight="1" x14ac:dyDescent="0.2">
      <c r="A45" s="3" t="s">
        <v>100</v>
      </c>
      <c r="B45" s="4">
        <v>63.122212609999998</v>
      </c>
      <c r="C45" s="3" t="s">
        <v>23</v>
      </c>
      <c r="D45" s="3" t="s">
        <v>24</v>
      </c>
      <c r="E45" s="3" t="s">
        <v>62</v>
      </c>
      <c r="F45" s="10" t="s">
        <v>101</v>
      </c>
    </row>
    <row r="46" spans="1:6" ht="14.25" customHeight="1" x14ac:dyDescent="0.2">
      <c r="A46" s="3" t="s">
        <v>102</v>
      </c>
      <c r="B46" s="4">
        <v>14.70148775</v>
      </c>
      <c r="C46" s="3" t="s">
        <v>23</v>
      </c>
      <c r="D46" s="3" t="s">
        <v>24</v>
      </c>
      <c r="E46" s="3" t="s">
        <v>62</v>
      </c>
      <c r="F46" s="10" t="s">
        <v>103</v>
      </c>
    </row>
    <row r="47" spans="1:6" ht="14.25" customHeight="1" x14ac:dyDescent="0.2">
      <c r="A47" s="3" t="s">
        <v>104</v>
      </c>
      <c r="B47" s="3">
        <v>66.91</v>
      </c>
      <c r="C47" s="3" t="s">
        <v>17</v>
      </c>
      <c r="D47" s="3" t="s">
        <v>14</v>
      </c>
      <c r="E47" s="3" t="s">
        <v>105</v>
      </c>
    </row>
    <row r="48" spans="1:6" ht="14.25" customHeight="1" x14ac:dyDescent="0.2">
      <c r="A48" s="8" t="s">
        <v>61</v>
      </c>
      <c r="B48" s="3">
        <v>28.51</v>
      </c>
      <c r="C48" s="3" t="s">
        <v>17</v>
      </c>
      <c r="D48" s="3" t="s">
        <v>14</v>
      </c>
      <c r="E48" s="3" t="s">
        <v>105</v>
      </c>
    </row>
    <row r="49" spans="1:7" ht="14.25" customHeight="1" x14ac:dyDescent="0.2">
      <c r="A49" s="8" t="s">
        <v>63</v>
      </c>
      <c r="B49" s="3">
        <v>27.78</v>
      </c>
      <c r="C49" s="3" t="s">
        <v>17</v>
      </c>
      <c r="D49" s="3" t="s">
        <v>14</v>
      </c>
      <c r="E49" s="3" t="s">
        <v>105</v>
      </c>
    </row>
    <row r="50" spans="1:7" ht="14.25" customHeight="1" x14ac:dyDescent="0.2">
      <c r="A50" s="8" t="s">
        <v>64</v>
      </c>
      <c r="B50" s="11">
        <v>17.010000000000002</v>
      </c>
      <c r="C50" s="3" t="s">
        <v>17</v>
      </c>
      <c r="D50" s="3" t="s">
        <v>14</v>
      </c>
      <c r="E50" s="3" t="s">
        <v>105</v>
      </c>
    </row>
    <row r="51" spans="1:7" ht="14.25" customHeight="1" x14ac:dyDescent="0.2">
      <c r="A51" s="8" t="s">
        <v>65</v>
      </c>
      <c r="B51" s="11">
        <v>8.65</v>
      </c>
      <c r="C51" s="3" t="s">
        <v>17</v>
      </c>
      <c r="D51" s="3" t="s">
        <v>14</v>
      </c>
      <c r="E51" s="3" t="s">
        <v>105</v>
      </c>
    </row>
    <row r="52" spans="1:7" ht="14.25" customHeight="1" x14ac:dyDescent="0.2">
      <c r="A52" s="8" t="s">
        <v>66</v>
      </c>
      <c r="B52" s="11">
        <v>3.02</v>
      </c>
      <c r="C52" s="3" t="s">
        <v>17</v>
      </c>
      <c r="D52" s="3" t="s">
        <v>14</v>
      </c>
      <c r="E52" s="3" t="s">
        <v>105</v>
      </c>
    </row>
    <row r="53" spans="1:7" ht="14.25" customHeight="1" x14ac:dyDescent="0.2">
      <c r="A53" s="8" t="s">
        <v>67</v>
      </c>
      <c r="B53" s="11">
        <v>0.86</v>
      </c>
      <c r="C53" s="3" t="s">
        <v>17</v>
      </c>
      <c r="D53" s="3" t="s">
        <v>14</v>
      </c>
      <c r="E53" s="3" t="s">
        <v>105</v>
      </c>
    </row>
    <row r="54" spans="1:7" ht="14.25" customHeight="1" x14ac:dyDescent="0.2">
      <c r="A54" s="8" t="s">
        <v>106</v>
      </c>
      <c r="B54" s="11">
        <v>0.56000000000000005</v>
      </c>
      <c r="C54" s="3" t="s">
        <v>17</v>
      </c>
      <c r="D54" s="3" t="s">
        <v>14</v>
      </c>
      <c r="E54" s="3" t="s">
        <v>105</v>
      </c>
    </row>
    <row r="55" spans="1:7" ht="14.25" customHeight="1" x14ac:dyDescent="0.2">
      <c r="A55" s="3" t="s">
        <v>107</v>
      </c>
      <c r="B55" s="3">
        <f>SUM(B47:B54)</f>
        <v>153.30000000000004</v>
      </c>
      <c r="C55" s="3" t="s">
        <v>17</v>
      </c>
      <c r="D55" s="3" t="s">
        <v>24</v>
      </c>
      <c r="E55" s="3" t="s">
        <v>105</v>
      </c>
      <c r="F55" s="3" t="s">
        <v>108</v>
      </c>
    </row>
    <row r="56" spans="1:7" ht="14.25" customHeight="1" x14ac:dyDescent="0.2">
      <c r="A56" s="3" t="s">
        <v>109</v>
      </c>
      <c r="B56" s="3">
        <v>63.076999999999998</v>
      </c>
      <c r="C56" s="3" t="s">
        <v>17</v>
      </c>
      <c r="D56" s="3" t="s">
        <v>14</v>
      </c>
      <c r="E56" s="3" t="s">
        <v>110</v>
      </c>
      <c r="G56" s="3" t="s">
        <v>111</v>
      </c>
    </row>
    <row r="57" spans="1:7" ht="14.25" customHeight="1" x14ac:dyDescent="0.2">
      <c r="A57" s="3" t="s">
        <v>112</v>
      </c>
      <c r="B57" s="3">
        <v>5</v>
      </c>
      <c r="C57" s="3" t="s">
        <v>17</v>
      </c>
      <c r="D57" s="3" t="s">
        <v>14</v>
      </c>
      <c r="E57" s="3" t="s">
        <v>110</v>
      </c>
      <c r="G57" s="3" t="s">
        <v>111</v>
      </c>
    </row>
    <row r="58" spans="1:7" ht="14.25" customHeight="1" x14ac:dyDescent="0.2">
      <c r="A58" s="3" t="s">
        <v>113</v>
      </c>
      <c r="B58" s="3">
        <v>67.834000000000003</v>
      </c>
      <c r="C58" s="3" t="s">
        <v>17</v>
      </c>
      <c r="D58" s="3" t="s">
        <v>14</v>
      </c>
      <c r="E58" s="3" t="s">
        <v>110</v>
      </c>
      <c r="G58" s="3" t="s">
        <v>111</v>
      </c>
    </row>
    <row r="59" spans="1:7" ht="14.25" customHeight="1" x14ac:dyDescent="0.2">
      <c r="A59" s="3" t="s">
        <v>114</v>
      </c>
      <c r="B59" s="3">
        <f>B58-B56</f>
        <v>4.757000000000005</v>
      </c>
      <c r="C59" s="3" t="s">
        <v>17</v>
      </c>
      <c r="D59" s="3" t="s">
        <v>24</v>
      </c>
      <c r="E59" s="3" t="s">
        <v>110</v>
      </c>
      <c r="F59" s="3" t="s">
        <v>115</v>
      </c>
      <c r="G59" s="3" t="s">
        <v>111</v>
      </c>
    </row>
    <row r="60" spans="1:7" ht="14.25" customHeight="1" x14ac:dyDescent="0.2">
      <c r="A60" s="3" t="s">
        <v>116</v>
      </c>
      <c r="B60" s="3">
        <f>(B57-B59)/B57*100</f>
        <v>4.8599999999999</v>
      </c>
      <c r="C60" s="3" t="s">
        <v>23</v>
      </c>
      <c r="D60" s="3" t="s">
        <v>24</v>
      </c>
      <c r="E60" s="3" t="s">
        <v>110</v>
      </c>
      <c r="F60" s="10" t="s">
        <v>117</v>
      </c>
      <c r="G60" s="3" t="s">
        <v>111</v>
      </c>
    </row>
    <row r="61" spans="1:7" ht="14.25" customHeight="1" x14ac:dyDescent="0.2">
      <c r="A61" s="3" t="s">
        <v>118</v>
      </c>
      <c r="B61" s="3">
        <f>AVERAGE(B60,B60,B60,B60)</f>
        <v>4.8599999999999</v>
      </c>
      <c r="C61" s="3" t="s">
        <v>23</v>
      </c>
      <c r="D61" s="3" t="s">
        <v>24</v>
      </c>
      <c r="E61" s="3" t="s">
        <v>110</v>
      </c>
      <c r="F61" s="3" t="s">
        <v>119</v>
      </c>
    </row>
    <row r="62" spans="1:7" ht="14.25" customHeight="1" x14ac:dyDescent="0.2">
      <c r="A62" s="3" t="s">
        <v>120</v>
      </c>
      <c r="B62" s="11">
        <v>0.48</v>
      </c>
      <c r="C62" s="3" t="s">
        <v>121</v>
      </c>
      <c r="D62" s="3" t="s">
        <v>39</v>
      </c>
      <c r="E62" s="3" t="s">
        <v>110</v>
      </c>
    </row>
    <row r="63" spans="1:7" ht="14.25" customHeight="1" x14ac:dyDescent="0.2">
      <c r="A63" s="3" t="s">
        <v>122</v>
      </c>
      <c r="B63" s="3">
        <f>B62*B61</f>
        <v>2.3327999999999518</v>
      </c>
      <c r="C63" s="3" t="s">
        <v>23</v>
      </c>
      <c r="D63" s="3" t="s">
        <v>24</v>
      </c>
      <c r="E63" s="3" t="s">
        <v>110</v>
      </c>
      <c r="F63" s="10" t="s">
        <v>123</v>
      </c>
    </row>
    <row r="64" spans="1:7" ht="14.25" customHeight="1" x14ac:dyDescent="0.2">
      <c r="A64" s="3" t="s">
        <v>124</v>
      </c>
      <c r="B64" s="3">
        <f>B13*100</f>
        <v>1000</v>
      </c>
      <c r="C64" s="3" t="s">
        <v>125</v>
      </c>
      <c r="D64" s="3" t="s">
        <v>24</v>
      </c>
      <c r="E64" s="3" t="s">
        <v>110</v>
      </c>
      <c r="F64" s="3" t="s">
        <v>126</v>
      </c>
    </row>
    <row r="65" spans="1:7" ht="14.25" customHeight="1" x14ac:dyDescent="0.2">
      <c r="A65" s="3" t="s">
        <v>127</v>
      </c>
      <c r="B65" s="12">
        <v>1191009.523</v>
      </c>
      <c r="C65" s="3" t="s">
        <v>128</v>
      </c>
      <c r="D65" s="3" t="s">
        <v>24</v>
      </c>
      <c r="E65" s="3" t="s">
        <v>110</v>
      </c>
      <c r="F65" s="3" t="s">
        <v>129</v>
      </c>
    </row>
    <row r="66" spans="1:7" ht="14.25" customHeight="1" x14ac:dyDescent="0.2">
      <c r="A66" s="3" t="s">
        <v>130</v>
      </c>
      <c r="B66" s="12">
        <v>28158.284080000001</v>
      </c>
      <c r="C66" s="3" t="s">
        <v>128</v>
      </c>
      <c r="D66" s="3" t="s">
        <v>24</v>
      </c>
      <c r="E66" s="3" t="s">
        <v>110</v>
      </c>
      <c r="F66" s="3" t="s">
        <v>131</v>
      </c>
    </row>
    <row r="67" spans="1:7" ht="14.25" customHeight="1" x14ac:dyDescent="0.2">
      <c r="A67" s="3" t="s">
        <v>132</v>
      </c>
      <c r="B67" s="6">
        <f>B66*0.00110231/2.47105</f>
        <v>12.561121031231583</v>
      </c>
      <c r="C67" s="3" t="s">
        <v>133</v>
      </c>
      <c r="D67" s="3" t="s">
        <v>24</v>
      </c>
      <c r="E67" s="3" t="s">
        <v>110</v>
      </c>
      <c r="F67" s="3" t="s">
        <v>134</v>
      </c>
      <c r="G67" s="3" t="s">
        <v>135</v>
      </c>
    </row>
    <row r="68" spans="1:7" ht="14.25" customHeight="1" x14ac:dyDescent="0.2">
      <c r="A68" s="3" t="s">
        <v>136</v>
      </c>
      <c r="B68" s="3">
        <v>4</v>
      </c>
      <c r="C68" s="3" t="s">
        <v>17</v>
      </c>
      <c r="D68" s="3" t="s">
        <v>14</v>
      </c>
      <c r="E68" s="3" t="s">
        <v>137</v>
      </c>
      <c r="G68" s="3" t="s">
        <v>138</v>
      </c>
    </row>
    <row r="69" spans="1:7" ht="14.25" customHeight="1" x14ac:dyDescent="0.2">
      <c r="A69" s="3" t="s">
        <v>139</v>
      </c>
      <c r="B69" s="3">
        <v>1.74</v>
      </c>
      <c r="C69" s="3" t="s">
        <v>17</v>
      </c>
      <c r="D69" s="3" t="s">
        <v>14</v>
      </c>
      <c r="E69" s="3" t="s">
        <v>137</v>
      </c>
      <c r="G69" s="3" t="s">
        <v>138</v>
      </c>
    </row>
    <row r="70" spans="1:7" ht="14.25" customHeight="1" x14ac:dyDescent="0.2">
      <c r="A70" s="3" t="s">
        <v>140</v>
      </c>
      <c r="B70" s="3">
        <v>2.71</v>
      </c>
      <c r="C70" s="3" t="s">
        <v>17</v>
      </c>
      <c r="D70" s="3" t="s">
        <v>14</v>
      </c>
      <c r="E70" s="3" t="s">
        <v>137</v>
      </c>
      <c r="G70" s="3" t="s">
        <v>138</v>
      </c>
    </row>
    <row r="71" spans="1:7" ht="14.25" customHeight="1" x14ac:dyDescent="0.2">
      <c r="A71" s="3" t="s">
        <v>141</v>
      </c>
      <c r="B71" s="3">
        <f>(B70-B69)</f>
        <v>0.97</v>
      </c>
      <c r="C71" s="3" t="s">
        <v>17</v>
      </c>
      <c r="D71" s="3" t="s">
        <v>24</v>
      </c>
      <c r="E71" s="3" t="s">
        <v>137</v>
      </c>
      <c r="F71" s="3" t="s">
        <v>142</v>
      </c>
      <c r="G71" s="3" t="s">
        <v>138</v>
      </c>
    </row>
    <row r="72" spans="1:7" ht="14.25" customHeight="1" x14ac:dyDescent="0.2">
      <c r="A72" s="3" t="s">
        <v>143</v>
      </c>
      <c r="B72" s="3">
        <v>1.97</v>
      </c>
      <c r="C72" s="3" t="s">
        <v>17</v>
      </c>
      <c r="D72" s="3" t="s">
        <v>14</v>
      </c>
      <c r="E72" s="3" t="s">
        <v>137</v>
      </c>
      <c r="G72" s="3" t="s">
        <v>138</v>
      </c>
    </row>
    <row r="73" spans="1:7" ht="14.25" customHeight="1" x14ac:dyDescent="0.2">
      <c r="A73" s="3" t="s">
        <v>144</v>
      </c>
      <c r="B73" s="3">
        <f>(B72-B69)</f>
        <v>0.22999999999999998</v>
      </c>
      <c r="C73" s="3" t="s">
        <v>17</v>
      </c>
      <c r="D73" s="3" t="s">
        <v>24</v>
      </c>
      <c r="E73" s="3" t="s">
        <v>137</v>
      </c>
      <c r="F73" s="3" t="s">
        <v>145</v>
      </c>
      <c r="G73" s="3" t="s">
        <v>138</v>
      </c>
    </row>
    <row r="74" spans="1:7" ht="14.25" customHeight="1" x14ac:dyDescent="0.25">
      <c r="A74" s="3" t="s">
        <v>146</v>
      </c>
      <c r="B74" s="3">
        <f>((B71-B73)/B68)*100</f>
        <v>18.5</v>
      </c>
      <c r="C74" s="3" t="s">
        <v>23</v>
      </c>
      <c r="D74" s="3" t="s">
        <v>24</v>
      </c>
      <c r="E74" s="3" t="s">
        <v>137</v>
      </c>
      <c r="F74" s="3" t="s">
        <v>147</v>
      </c>
      <c r="G74" s="3" t="s">
        <v>138</v>
      </c>
    </row>
    <row r="75" spans="1:7" ht="14.25" customHeight="1" x14ac:dyDescent="0.2">
      <c r="A75" s="3" t="s">
        <v>148</v>
      </c>
      <c r="B75" s="3">
        <f>AVERAGE(B68,B68,B68,B68)</f>
        <v>4</v>
      </c>
      <c r="C75" s="3" t="s">
        <v>17</v>
      </c>
      <c r="D75" s="3" t="s">
        <v>24</v>
      </c>
      <c r="E75" s="3" t="s">
        <v>137</v>
      </c>
      <c r="F75" s="3" t="s">
        <v>149</v>
      </c>
      <c r="G75" s="3" t="s">
        <v>150</v>
      </c>
    </row>
    <row r="76" spans="1:7" ht="14.25" customHeight="1" x14ac:dyDescent="0.2">
      <c r="A76" s="3" t="s">
        <v>151</v>
      </c>
      <c r="B76" s="3">
        <f t="shared" ref="B76:B77" si="2">AVERAGE(B73,B73,B73,B73)</f>
        <v>0.22999999999999998</v>
      </c>
      <c r="C76" s="3" t="s">
        <v>17</v>
      </c>
      <c r="D76" s="3" t="s">
        <v>24</v>
      </c>
      <c r="E76" s="3" t="s">
        <v>137</v>
      </c>
      <c r="F76" s="3" t="s">
        <v>152</v>
      </c>
      <c r="G76" s="3" t="s">
        <v>150</v>
      </c>
    </row>
    <row r="77" spans="1:7" ht="14.25" customHeight="1" x14ac:dyDescent="0.2">
      <c r="A77" s="3" t="s">
        <v>153</v>
      </c>
      <c r="B77" s="3">
        <f t="shared" si="2"/>
        <v>18.5</v>
      </c>
      <c r="C77" s="3" t="s">
        <v>17</v>
      </c>
      <c r="D77" s="3" t="s">
        <v>24</v>
      </c>
      <c r="E77" s="3" t="s">
        <v>137</v>
      </c>
      <c r="F77" s="3" t="s">
        <v>154</v>
      </c>
      <c r="G77" s="3" t="s">
        <v>150</v>
      </c>
    </row>
    <row r="78" spans="1:7" ht="14.25" customHeight="1" x14ac:dyDescent="0.2">
      <c r="A78" s="3" t="s">
        <v>155</v>
      </c>
      <c r="B78" s="3">
        <f>B47</f>
        <v>66.91</v>
      </c>
      <c r="C78" s="3" t="s">
        <v>17</v>
      </c>
      <c r="D78" s="3" t="s">
        <v>42</v>
      </c>
      <c r="E78" s="3" t="s">
        <v>137</v>
      </c>
      <c r="F78" s="3" t="s">
        <v>156</v>
      </c>
      <c r="G78" s="3" t="s">
        <v>150</v>
      </c>
    </row>
    <row r="79" spans="1:7" ht="14.25" customHeight="1" x14ac:dyDescent="0.2">
      <c r="A79" s="3" t="s">
        <v>157</v>
      </c>
      <c r="B79" s="3">
        <f>B55</f>
        <v>153.30000000000004</v>
      </c>
      <c r="C79" s="3" t="s">
        <v>17</v>
      </c>
      <c r="D79" s="3" t="s">
        <v>42</v>
      </c>
      <c r="E79" s="3" t="s">
        <v>137</v>
      </c>
      <c r="F79" s="3" t="s">
        <v>158</v>
      </c>
      <c r="G79" s="3" t="s">
        <v>150</v>
      </c>
    </row>
    <row r="80" spans="1:7" ht="14.25" customHeight="1" x14ac:dyDescent="0.2">
      <c r="A80" s="3" t="s">
        <v>159</v>
      </c>
      <c r="B80" s="3">
        <f>(B78-((B76/B75)*B78))/B79</f>
        <v>0.41136774298760587</v>
      </c>
      <c r="C80" s="3" t="s">
        <v>17</v>
      </c>
      <c r="D80" s="3" t="s">
        <v>24</v>
      </c>
      <c r="E80" s="3" t="s">
        <v>137</v>
      </c>
      <c r="F80" s="3" t="s">
        <v>160</v>
      </c>
      <c r="G80" s="3" t="s">
        <v>150</v>
      </c>
    </row>
    <row r="81" spans="1:6" ht="14.25" customHeight="1" x14ac:dyDescent="0.2">
      <c r="A81" s="3" t="s">
        <v>161</v>
      </c>
      <c r="B81" s="3">
        <f>7*$B$80*($B$77/100)/7</f>
        <v>7.6103032452707081E-2</v>
      </c>
      <c r="C81" s="13" t="s">
        <v>9</v>
      </c>
      <c r="D81" s="3" t="s">
        <v>24</v>
      </c>
      <c r="E81" s="3" t="s">
        <v>137</v>
      </c>
      <c r="F81" s="3" t="s">
        <v>162</v>
      </c>
    </row>
    <row r="82" spans="1:6" ht="14.25" customHeight="1" x14ac:dyDescent="0.2">
      <c r="A82" s="3" t="s">
        <v>163</v>
      </c>
      <c r="B82" s="3">
        <f>6*$B$80*($B$77/100)/7</f>
        <v>6.5231170673748923E-2</v>
      </c>
      <c r="C82" s="13" t="s">
        <v>9</v>
      </c>
      <c r="D82" s="3" t="s">
        <v>24</v>
      </c>
      <c r="E82" s="3" t="s">
        <v>137</v>
      </c>
      <c r="F82" s="3" t="s">
        <v>164</v>
      </c>
    </row>
    <row r="83" spans="1:6" ht="14.25" customHeight="1" x14ac:dyDescent="0.2">
      <c r="A83" s="3" t="s">
        <v>165</v>
      </c>
      <c r="B83" s="3">
        <f>5*$B$80*($B$77/100)/7</f>
        <v>5.4359308894790771E-2</v>
      </c>
      <c r="C83" s="13" t="s">
        <v>9</v>
      </c>
      <c r="D83" s="3" t="s">
        <v>24</v>
      </c>
      <c r="E83" s="3" t="s">
        <v>137</v>
      </c>
      <c r="F83" s="3" t="s">
        <v>166</v>
      </c>
    </row>
    <row r="84" spans="1:6" ht="14.25" customHeight="1" x14ac:dyDescent="0.2">
      <c r="A84" s="3" t="s">
        <v>167</v>
      </c>
      <c r="B84" s="3">
        <f>4*$B$80*($B$77/100)/7</f>
        <v>4.348744711583262E-2</v>
      </c>
      <c r="C84" s="13" t="s">
        <v>9</v>
      </c>
      <c r="D84" s="3" t="s">
        <v>24</v>
      </c>
      <c r="E84" s="3" t="s">
        <v>137</v>
      </c>
      <c r="F84" s="3" t="s">
        <v>168</v>
      </c>
    </row>
    <row r="85" spans="1:6" ht="14.25" customHeight="1" x14ac:dyDescent="0.2">
      <c r="A85" s="3" t="s">
        <v>169</v>
      </c>
      <c r="B85" s="3">
        <f>3*$B$80*($B$77/100)/7</f>
        <v>3.2615585336874461E-2</v>
      </c>
      <c r="C85" s="13" t="s">
        <v>9</v>
      </c>
      <c r="D85" s="3" t="s">
        <v>24</v>
      </c>
      <c r="E85" s="3" t="s">
        <v>137</v>
      </c>
      <c r="F85" s="3" t="s">
        <v>170</v>
      </c>
    </row>
    <row r="86" spans="1:6" ht="14.25" customHeight="1" x14ac:dyDescent="0.2">
      <c r="A86" s="3" t="s">
        <v>171</v>
      </c>
      <c r="B86" s="3">
        <f>2*$B$80*($B$77/100)/7</f>
        <v>2.174372355791631E-2</v>
      </c>
      <c r="C86" s="13" t="s">
        <v>9</v>
      </c>
      <c r="D86" s="3" t="s">
        <v>24</v>
      </c>
      <c r="E86" s="3" t="s">
        <v>137</v>
      </c>
      <c r="F86" s="3" t="s">
        <v>172</v>
      </c>
    </row>
    <row r="87" spans="1:6" ht="14.25" customHeight="1" x14ac:dyDescent="0.2">
      <c r="A87" s="3" t="s">
        <v>173</v>
      </c>
      <c r="B87" s="3">
        <f>1*$B$80*($B$77/100)/7</f>
        <v>1.0871861778958155E-2</v>
      </c>
      <c r="C87" s="13" t="s">
        <v>9</v>
      </c>
      <c r="D87" s="3" t="s">
        <v>24</v>
      </c>
      <c r="E87" s="3" t="s">
        <v>137</v>
      </c>
      <c r="F87" s="3" t="s">
        <v>174</v>
      </c>
    </row>
    <row r="88" spans="1:6" ht="14.25" customHeight="1" x14ac:dyDescent="0.2">
      <c r="A88" s="3" t="s">
        <v>175</v>
      </c>
      <c r="B88" s="3">
        <f>SUM(B81:B87)</f>
        <v>0.30441212981082832</v>
      </c>
      <c r="C88" s="13" t="s">
        <v>9</v>
      </c>
      <c r="D88" s="3" t="s">
        <v>24</v>
      </c>
      <c r="E88" s="3" t="s">
        <v>137</v>
      </c>
      <c r="F88" s="3" t="s">
        <v>176</v>
      </c>
    </row>
    <row r="89" spans="1:6" ht="14.25" customHeight="1" x14ac:dyDescent="0.2"/>
    <row r="90" spans="1:6" ht="14.25" customHeight="1" x14ac:dyDescent="0.2"/>
    <row r="91" spans="1:6" ht="14.25" customHeight="1" x14ac:dyDescent="0.2"/>
    <row r="92" spans="1:6" ht="14.25" customHeight="1" x14ac:dyDescent="0.2"/>
    <row r="93" spans="1:6" ht="14.25" customHeight="1" x14ac:dyDescent="0.2"/>
    <row r="94" spans="1:6" ht="14.25" customHeight="1" x14ac:dyDescent="0.2"/>
    <row r="95" spans="1:6" ht="14.25" customHeight="1" x14ac:dyDescent="0.2"/>
    <row r="96" spans="1: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C370"/>
  <sheetViews>
    <sheetView workbookViewId="0"/>
  </sheetViews>
  <sheetFormatPr baseColWidth="10" defaultColWidth="14.5" defaultRowHeight="15" customHeight="1" x14ac:dyDescent="0.2"/>
  <sheetData>
    <row r="1" spans="1:3" x14ac:dyDescent="0.2">
      <c r="A1" s="14" t="s">
        <v>177</v>
      </c>
      <c r="B1" s="15" t="s">
        <v>178</v>
      </c>
      <c r="C1" s="14" t="s">
        <v>179</v>
      </c>
    </row>
    <row r="2" spans="1:3" x14ac:dyDescent="0.2">
      <c r="A2" s="16" t="s">
        <v>180</v>
      </c>
      <c r="B2" s="17">
        <v>42160</v>
      </c>
      <c r="C2" s="16" t="s">
        <v>181</v>
      </c>
    </row>
    <row r="3" spans="1:3" x14ac:dyDescent="0.2">
      <c r="A3" s="16" t="s">
        <v>182</v>
      </c>
      <c r="B3" s="17">
        <v>42163</v>
      </c>
      <c r="C3" s="16" t="s">
        <v>183</v>
      </c>
    </row>
    <row r="4" spans="1:3" x14ac:dyDescent="0.2">
      <c r="A4" s="16" t="s">
        <v>184</v>
      </c>
      <c r="B4" s="17">
        <v>42165</v>
      </c>
      <c r="C4" s="16" t="s">
        <v>185</v>
      </c>
    </row>
    <row r="5" spans="1:3" x14ac:dyDescent="0.2">
      <c r="A5" s="16" t="s">
        <v>186</v>
      </c>
      <c r="B5" s="17">
        <v>42166</v>
      </c>
      <c r="C5" s="16" t="s">
        <v>187</v>
      </c>
    </row>
    <row r="6" spans="1:3" x14ac:dyDescent="0.2">
      <c r="A6" s="16" t="s">
        <v>188</v>
      </c>
      <c r="B6" s="17">
        <v>42166</v>
      </c>
      <c r="C6" s="16" t="s">
        <v>189</v>
      </c>
    </row>
    <row r="7" spans="1:3" x14ac:dyDescent="0.2">
      <c r="A7" s="16" t="s">
        <v>190</v>
      </c>
      <c r="B7" s="17">
        <v>42167</v>
      </c>
      <c r="C7" s="16" t="s">
        <v>191</v>
      </c>
    </row>
    <row r="8" spans="1:3" x14ac:dyDescent="0.2">
      <c r="A8" s="16" t="s">
        <v>192</v>
      </c>
      <c r="B8" s="17">
        <v>42174</v>
      </c>
      <c r="C8" s="16" t="s">
        <v>193</v>
      </c>
    </row>
    <row r="9" spans="1:3" x14ac:dyDescent="0.2">
      <c r="A9" s="16" t="s">
        <v>194</v>
      </c>
      <c r="B9" s="17">
        <v>42175</v>
      </c>
      <c r="C9" s="16" t="s">
        <v>195</v>
      </c>
    </row>
    <row r="10" spans="1:3" x14ac:dyDescent="0.2">
      <c r="A10" s="16" t="s">
        <v>196</v>
      </c>
      <c r="B10" s="17">
        <v>42178</v>
      </c>
      <c r="C10" s="16" t="s">
        <v>197</v>
      </c>
    </row>
    <row r="11" spans="1:3" x14ac:dyDescent="0.2">
      <c r="A11" s="16" t="s">
        <v>198</v>
      </c>
      <c r="B11" s="17">
        <v>42179</v>
      </c>
      <c r="C11" s="16" t="s">
        <v>199</v>
      </c>
    </row>
    <row r="12" spans="1:3" x14ac:dyDescent="0.2">
      <c r="A12" s="16" t="s">
        <v>200</v>
      </c>
      <c r="B12" s="17">
        <v>42179</v>
      </c>
      <c r="C12" s="16" t="s">
        <v>201</v>
      </c>
    </row>
    <row r="13" spans="1:3" x14ac:dyDescent="0.2">
      <c r="A13" s="16" t="s">
        <v>202</v>
      </c>
      <c r="B13" s="17">
        <v>42180</v>
      </c>
      <c r="C13" s="16" t="s">
        <v>203</v>
      </c>
    </row>
    <row r="14" spans="1:3" x14ac:dyDescent="0.2">
      <c r="A14" s="16" t="s">
        <v>204</v>
      </c>
      <c r="B14" s="17">
        <v>42196</v>
      </c>
      <c r="C14" s="16" t="s">
        <v>187</v>
      </c>
    </row>
    <row r="15" spans="1:3" x14ac:dyDescent="0.2">
      <c r="A15" s="16" t="s">
        <v>205</v>
      </c>
      <c r="B15" s="17">
        <v>42198</v>
      </c>
      <c r="C15" s="16" t="s">
        <v>189</v>
      </c>
    </row>
    <row r="16" spans="1:3" x14ac:dyDescent="0.2">
      <c r="A16" s="16" t="s">
        <v>206</v>
      </c>
      <c r="B16" s="17">
        <v>42198</v>
      </c>
      <c r="C16" s="16" t="s">
        <v>181</v>
      </c>
    </row>
    <row r="17" spans="1:3" x14ac:dyDescent="0.2">
      <c r="A17" s="16" t="s">
        <v>207</v>
      </c>
      <c r="B17" s="17">
        <v>42199</v>
      </c>
      <c r="C17" s="16" t="s">
        <v>193</v>
      </c>
    </row>
    <row r="18" spans="1:3" x14ac:dyDescent="0.2">
      <c r="A18" s="16" t="s">
        <v>208</v>
      </c>
      <c r="B18" s="17">
        <v>42199</v>
      </c>
      <c r="C18" s="16" t="s">
        <v>195</v>
      </c>
    </row>
    <row r="19" spans="1:3" x14ac:dyDescent="0.2">
      <c r="A19" s="16" t="s">
        <v>209</v>
      </c>
      <c r="B19" s="17">
        <v>42199</v>
      </c>
      <c r="C19" s="16" t="s">
        <v>203</v>
      </c>
    </row>
    <row r="20" spans="1:3" x14ac:dyDescent="0.2">
      <c r="A20" s="16" t="s">
        <v>210</v>
      </c>
      <c r="B20" s="17">
        <v>42206</v>
      </c>
      <c r="C20" s="16" t="s">
        <v>197</v>
      </c>
    </row>
    <row r="21" spans="1:3" x14ac:dyDescent="0.2">
      <c r="A21" s="16" t="s">
        <v>211</v>
      </c>
      <c r="B21" s="17">
        <v>42207</v>
      </c>
      <c r="C21" s="16" t="s">
        <v>199</v>
      </c>
    </row>
    <row r="22" spans="1:3" x14ac:dyDescent="0.2">
      <c r="A22" s="16" t="s">
        <v>212</v>
      </c>
      <c r="B22" s="17">
        <v>42208</v>
      </c>
      <c r="C22" s="16" t="s">
        <v>183</v>
      </c>
    </row>
    <row r="23" spans="1:3" x14ac:dyDescent="0.2">
      <c r="A23" s="16" t="s">
        <v>213</v>
      </c>
      <c r="B23" s="17">
        <v>42208</v>
      </c>
      <c r="C23" s="16" t="s">
        <v>201</v>
      </c>
    </row>
    <row r="24" spans="1:3" x14ac:dyDescent="0.2">
      <c r="A24" s="16" t="s">
        <v>214</v>
      </c>
      <c r="B24" s="17">
        <v>42208</v>
      </c>
      <c r="C24" s="16" t="s">
        <v>191</v>
      </c>
    </row>
    <row r="25" spans="1:3" x14ac:dyDescent="0.2">
      <c r="A25" s="16" t="s">
        <v>215</v>
      </c>
      <c r="B25" s="17">
        <v>42226</v>
      </c>
      <c r="C25" s="16" t="s">
        <v>185</v>
      </c>
    </row>
    <row r="26" spans="1:3" x14ac:dyDescent="0.2">
      <c r="A26" s="16" t="s">
        <v>216</v>
      </c>
      <c r="B26" s="17">
        <v>42234</v>
      </c>
      <c r="C26" s="16" t="s">
        <v>187</v>
      </c>
    </row>
    <row r="27" spans="1:3" x14ac:dyDescent="0.2">
      <c r="A27" s="16" t="s">
        <v>217</v>
      </c>
      <c r="B27" s="17">
        <v>42234</v>
      </c>
      <c r="C27" s="16" t="s">
        <v>181</v>
      </c>
    </row>
    <row r="28" spans="1:3" x14ac:dyDescent="0.2">
      <c r="A28" s="16" t="s">
        <v>218</v>
      </c>
      <c r="B28" s="17">
        <v>42236</v>
      </c>
      <c r="C28" s="16" t="s">
        <v>189</v>
      </c>
    </row>
    <row r="29" spans="1:3" x14ac:dyDescent="0.2">
      <c r="A29" s="16" t="s">
        <v>219</v>
      </c>
      <c r="B29" s="17">
        <v>42236</v>
      </c>
      <c r="C29" s="16" t="s">
        <v>197</v>
      </c>
    </row>
    <row r="30" spans="1:3" x14ac:dyDescent="0.2">
      <c r="A30" s="16" t="s">
        <v>220</v>
      </c>
      <c r="B30" s="17">
        <v>42241</v>
      </c>
      <c r="C30" s="16" t="s">
        <v>193</v>
      </c>
    </row>
    <row r="31" spans="1:3" x14ac:dyDescent="0.2">
      <c r="A31" s="16" t="s">
        <v>221</v>
      </c>
      <c r="B31" s="17">
        <v>42242</v>
      </c>
      <c r="C31" s="16" t="s">
        <v>195</v>
      </c>
    </row>
    <row r="32" spans="1:3" x14ac:dyDescent="0.2">
      <c r="A32" s="16" t="s">
        <v>222</v>
      </c>
      <c r="B32" s="17">
        <v>42244</v>
      </c>
      <c r="C32" s="16" t="s">
        <v>203</v>
      </c>
    </row>
    <row r="33" spans="1:3" x14ac:dyDescent="0.2">
      <c r="A33" s="16" t="s">
        <v>223</v>
      </c>
      <c r="B33" s="17">
        <v>42247</v>
      </c>
      <c r="C33" s="16" t="s">
        <v>201</v>
      </c>
    </row>
    <row r="34" spans="1:3" x14ac:dyDescent="0.2">
      <c r="A34" s="16" t="s">
        <v>224</v>
      </c>
      <c r="B34" s="17">
        <v>42249</v>
      </c>
      <c r="C34" s="16" t="s">
        <v>185</v>
      </c>
    </row>
    <row r="35" spans="1:3" x14ac:dyDescent="0.2">
      <c r="A35" s="16" t="s">
        <v>225</v>
      </c>
      <c r="B35" s="17">
        <v>42249</v>
      </c>
      <c r="C35" s="16" t="s">
        <v>191</v>
      </c>
    </row>
    <row r="36" spans="1:3" x14ac:dyDescent="0.2">
      <c r="A36" s="16" t="s">
        <v>226</v>
      </c>
      <c r="B36" s="17">
        <v>42249</v>
      </c>
      <c r="C36" s="16" t="s">
        <v>183</v>
      </c>
    </row>
    <row r="37" spans="1:3" x14ac:dyDescent="0.2">
      <c r="A37" s="16" t="s">
        <v>227</v>
      </c>
      <c r="B37" s="17">
        <v>42249</v>
      </c>
      <c r="C37" s="16" t="s">
        <v>199</v>
      </c>
    </row>
    <row r="38" spans="1:3" x14ac:dyDescent="0.2">
      <c r="A38" s="16" t="s">
        <v>228</v>
      </c>
      <c r="B38" s="17">
        <v>42271</v>
      </c>
      <c r="C38" s="16" t="s">
        <v>187</v>
      </c>
    </row>
    <row r="39" spans="1:3" x14ac:dyDescent="0.2">
      <c r="A39" s="16" t="s">
        <v>229</v>
      </c>
      <c r="B39" s="17">
        <v>42272</v>
      </c>
      <c r="C39" s="16" t="s">
        <v>181</v>
      </c>
    </row>
    <row r="40" spans="1:3" x14ac:dyDescent="0.2">
      <c r="A40" s="16" t="s">
        <v>230</v>
      </c>
      <c r="B40" s="17">
        <v>42275</v>
      </c>
      <c r="C40" s="16" t="s">
        <v>189</v>
      </c>
    </row>
    <row r="41" spans="1:3" x14ac:dyDescent="0.2">
      <c r="A41" s="16" t="s">
        <v>231</v>
      </c>
      <c r="B41" s="17">
        <v>42275</v>
      </c>
      <c r="C41" s="16" t="s">
        <v>197</v>
      </c>
    </row>
    <row r="42" spans="1:3" x14ac:dyDescent="0.2">
      <c r="A42" s="16" t="s">
        <v>232</v>
      </c>
      <c r="B42" s="17">
        <v>42275</v>
      </c>
      <c r="C42" s="16" t="s">
        <v>193</v>
      </c>
    </row>
    <row r="43" spans="1:3" x14ac:dyDescent="0.2">
      <c r="A43" s="16" t="s">
        <v>233</v>
      </c>
      <c r="B43" s="17">
        <v>42276</v>
      </c>
      <c r="C43" s="16" t="s">
        <v>195</v>
      </c>
    </row>
    <row r="44" spans="1:3" x14ac:dyDescent="0.2">
      <c r="A44" s="16" t="s">
        <v>234</v>
      </c>
      <c r="B44" s="17">
        <v>42279</v>
      </c>
      <c r="C44" s="16" t="s">
        <v>203</v>
      </c>
    </row>
    <row r="45" spans="1:3" x14ac:dyDescent="0.2">
      <c r="A45" s="16" t="s">
        <v>235</v>
      </c>
      <c r="B45" s="17">
        <v>42279</v>
      </c>
      <c r="C45" s="16" t="s">
        <v>201</v>
      </c>
    </row>
    <row r="46" spans="1:3" x14ac:dyDescent="0.2">
      <c r="A46" s="16" t="s">
        <v>236</v>
      </c>
      <c r="B46" s="17">
        <v>42282</v>
      </c>
      <c r="C46" s="16" t="s">
        <v>185</v>
      </c>
    </row>
    <row r="47" spans="1:3" x14ac:dyDescent="0.2">
      <c r="A47" s="16" t="s">
        <v>237</v>
      </c>
      <c r="B47" s="17">
        <v>42284</v>
      </c>
      <c r="C47" s="16" t="s">
        <v>191</v>
      </c>
    </row>
    <row r="48" spans="1:3" x14ac:dyDescent="0.2">
      <c r="A48" s="16" t="s">
        <v>238</v>
      </c>
      <c r="B48" s="17">
        <v>42284</v>
      </c>
      <c r="C48" s="16" t="s">
        <v>183</v>
      </c>
    </row>
    <row r="49" spans="1:3" x14ac:dyDescent="0.2">
      <c r="A49" s="16" t="s">
        <v>239</v>
      </c>
      <c r="B49" s="17">
        <v>42284</v>
      </c>
      <c r="C49" s="16" t="s">
        <v>199</v>
      </c>
    </row>
    <row r="50" spans="1:3" x14ac:dyDescent="0.2">
      <c r="A50" s="16" t="s">
        <v>240</v>
      </c>
      <c r="B50" s="17">
        <v>42298</v>
      </c>
      <c r="C50" s="16" t="s">
        <v>197</v>
      </c>
    </row>
    <row r="51" spans="1:3" x14ac:dyDescent="0.2">
      <c r="A51" s="16" t="s">
        <v>241</v>
      </c>
      <c r="B51" s="17">
        <v>42298</v>
      </c>
      <c r="C51" s="16" t="s">
        <v>195</v>
      </c>
    </row>
    <row r="52" spans="1:3" x14ac:dyDescent="0.2">
      <c r="A52" s="16" t="s">
        <v>242</v>
      </c>
      <c r="B52" s="17">
        <v>42298</v>
      </c>
      <c r="C52" s="16" t="s">
        <v>201</v>
      </c>
    </row>
    <row r="53" spans="1:3" x14ac:dyDescent="0.2">
      <c r="A53" s="16" t="s">
        <v>243</v>
      </c>
      <c r="B53" s="17">
        <v>42318</v>
      </c>
      <c r="C53" s="16" t="s">
        <v>199</v>
      </c>
    </row>
    <row r="54" spans="1:3" x14ac:dyDescent="0.2">
      <c r="A54" s="16" t="s">
        <v>244</v>
      </c>
      <c r="B54" s="17">
        <v>42324</v>
      </c>
      <c r="C54" s="16" t="s">
        <v>193</v>
      </c>
    </row>
    <row r="55" spans="1:3" x14ac:dyDescent="0.2">
      <c r="A55" s="16" t="s">
        <v>245</v>
      </c>
      <c r="B55" s="17">
        <v>42324</v>
      </c>
      <c r="C55" s="16" t="s">
        <v>203</v>
      </c>
    </row>
    <row r="56" spans="1:3" x14ac:dyDescent="0.2">
      <c r="A56" s="16" t="s">
        <v>246</v>
      </c>
      <c r="B56" s="17">
        <v>42324</v>
      </c>
      <c r="C56" s="16" t="s">
        <v>191</v>
      </c>
    </row>
    <row r="57" spans="1:3" x14ac:dyDescent="0.2">
      <c r="A57" s="16" t="s">
        <v>247</v>
      </c>
      <c r="B57" s="17">
        <v>42348</v>
      </c>
      <c r="C57" s="16" t="s">
        <v>187</v>
      </c>
    </row>
    <row r="58" spans="1:3" x14ac:dyDescent="0.2">
      <c r="A58" s="16" t="s">
        <v>248</v>
      </c>
      <c r="B58" s="17">
        <v>42354</v>
      </c>
      <c r="C58" s="16" t="s">
        <v>181</v>
      </c>
    </row>
    <row r="59" spans="1:3" x14ac:dyDescent="0.2">
      <c r="A59" s="16" t="s">
        <v>249</v>
      </c>
      <c r="B59" s="17">
        <v>42354</v>
      </c>
      <c r="C59" s="16" t="s">
        <v>189</v>
      </c>
    </row>
    <row r="60" spans="1:3" x14ac:dyDescent="0.2">
      <c r="A60" s="16" t="s">
        <v>250</v>
      </c>
      <c r="B60" s="17">
        <v>42359</v>
      </c>
      <c r="C60" s="16" t="s">
        <v>183</v>
      </c>
    </row>
    <row r="61" spans="1:3" x14ac:dyDescent="0.2">
      <c r="A61" s="16" t="s">
        <v>251</v>
      </c>
      <c r="B61" s="17">
        <v>42361</v>
      </c>
      <c r="C61" s="16" t="s">
        <v>185</v>
      </c>
    </row>
    <row r="62" spans="1:3" x14ac:dyDescent="0.2">
      <c r="A62" s="16" t="s">
        <v>252</v>
      </c>
      <c r="B62" s="17">
        <v>42499</v>
      </c>
      <c r="C62" s="16" t="s">
        <v>181</v>
      </c>
    </row>
    <row r="63" spans="1:3" x14ac:dyDescent="0.2">
      <c r="A63" s="16" t="s">
        <v>253</v>
      </c>
      <c r="B63" s="17">
        <v>42500</v>
      </c>
      <c r="C63" s="16" t="s">
        <v>187</v>
      </c>
    </row>
    <row r="64" spans="1:3" x14ac:dyDescent="0.2">
      <c r="A64" s="16" t="s">
        <v>254</v>
      </c>
      <c r="B64" s="17">
        <v>42505</v>
      </c>
      <c r="C64" s="16" t="s">
        <v>189</v>
      </c>
    </row>
    <row r="65" spans="1:3" x14ac:dyDescent="0.2">
      <c r="A65" s="16" t="s">
        <v>255</v>
      </c>
      <c r="B65" s="17">
        <v>42512</v>
      </c>
      <c r="C65" s="16" t="s">
        <v>193</v>
      </c>
    </row>
    <row r="66" spans="1:3" x14ac:dyDescent="0.2">
      <c r="A66" s="16" t="s">
        <v>256</v>
      </c>
      <c r="B66" s="17">
        <v>42512</v>
      </c>
      <c r="C66" s="16" t="s">
        <v>195</v>
      </c>
    </row>
    <row r="67" spans="1:3" x14ac:dyDescent="0.2">
      <c r="A67" s="16" t="s">
        <v>257</v>
      </c>
      <c r="B67" s="17">
        <v>42514</v>
      </c>
      <c r="C67" s="16" t="s">
        <v>203</v>
      </c>
    </row>
    <row r="68" spans="1:3" x14ac:dyDescent="0.2">
      <c r="A68" s="16" t="s">
        <v>258</v>
      </c>
      <c r="B68" s="17">
        <v>42521</v>
      </c>
      <c r="C68" s="16" t="s">
        <v>201</v>
      </c>
    </row>
    <row r="69" spans="1:3" x14ac:dyDescent="0.2">
      <c r="A69" s="16" t="s">
        <v>259</v>
      </c>
      <c r="B69" s="17">
        <v>42526</v>
      </c>
      <c r="C69" s="16" t="s">
        <v>199</v>
      </c>
    </row>
    <row r="70" spans="1:3" x14ac:dyDescent="0.2">
      <c r="A70" s="16" t="s">
        <v>260</v>
      </c>
      <c r="B70" s="17">
        <v>42649</v>
      </c>
      <c r="C70" s="16" t="s">
        <v>187</v>
      </c>
    </row>
    <row r="71" spans="1:3" x14ac:dyDescent="0.2">
      <c r="A71" s="16" t="s">
        <v>261</v>
      </c>
      <c r="B71" s="17">
        <v>42649</v>
      </c>
      <c r="C71" s="16" t="s">
        <v>181</v>
      </c>
    </row>
    <row r="72" spans="1:3" x14ac:dyDescent="0.2">
      <c r="A72" s="16" t="s">
        <v>262</v>
      </c>
      <c r="B72" s="17">
        <v>42649</v>
      </c>
      <c r="C72" s="16" t="s">
        <v>189</v>
      </c>
    </row>
    <row r="73" spans="1:3" x14ac:dyDescent="0.2">
      <c r="A73" s="16" t="s">
        <v>263</v>
      </c>
      <c r="B73" s="17">
        <v>42649</v>
      </c>
      <c r="C73" s="16" t="s">
        <v>197</v>
      </c>
    </row>
    <row r="74" spans="1:3" x14ac:dyDescent="0.2">
      <c r="A74" s="16" t="s">
        <v>264</v>
      </c>
      <c r="B74" s="17">
        <v>42649</v>
      </c>
      <c r="C74" s="16" t="s">
        <v>193</v>
      </c>
    </row>
    <row r="75" spans="1:3" x14ac:dyDescent="0.2">
      <c r="A75" s="16" t="s">
        <v>265</v>
      </c>
      <c r="B75" s="17">
        <v>42655</v>
      </c>
      <c r="C75" s="16" t="s">
        <v>195</v>
      </c>
    </row>
    <row r="76" spans="1:3" x14ac:dyDescent="0.2">
      <c r="A76" s="16" t="s">
        <v>266</v>
      </c>
      <c r="B76" s="17">
        <v>42655</v>
      </c>
      <c r="C76" s="16" t="s">
        <v>203</v>
      </c>
    </row>
    <row r="77" spans="1:3" x14ac:dyDescent="0.2">
      <c r="A77" s="16" t="s">
        <v>267</v>
      </c>
      <c r="B77" s="17">
        <v>42655</v>
      </c>
      <c r="C77" s="16" t="s">
        <v>201</v>
      </c>
    </row>
    <row r="78" spans="1:3" x14ac:dyDescent="0.2">
      <c r="A78" s="16" t="s">
        <v>268</v>
      </c>
      <c r="B78" s="17">
        <v>42655</v>
      </c>
      <c r="C78" s="16" t="s">
        <v>199</v>
      </c>
    </row>
    <row r="79" spans="1:3" x14ac:dyDescent="0.2">
      <c r="A79" s="16" t="s">
        <v>269</v>
      </c>
      <c r="B79" s="17">
        <v>42506</v>
      </c>
      <c r="C79" s="16" t="s">
        <v>197</v>
      </c>
    </row>
    <row r="80" spans="1:3" x14ac:dyDescent="0.2">
      <c r="A80" s="16" t="s">
        <v>270</v>
      </c>
      <c r="B80" s="17">
        <v>42878</v>
      </c>
      <c r="C80" s="16" t="s">
        <v>187</v>
      </c>
    </row>
    <row r="81" spans="1:3" x14ac:dyDescent="0.2">
      <c r="A81" s="16" t="s">
        <v>271</v>
      </c>
      <c r="B81" s="17">
        <v>42878</v>
      </c>
      <c r="C81" s="16" t="s">
        <v>181</v>
      </c>
    </row>
    <row r="82" spans="1:3" x14ac:dyDescent="0.2">
      <c r="A82" s="16" t="s">
        <v>272</v>
      </c>
      <c r="B82" s="17">
        <v>42879</v>
      </c>
      <c r="C82" s="16" t="s">
        <v>189</v>
      </c>
    </row>
    <row r="83" spans="1:3" x14ac:dyDescent="0.2">
      <c r="A83" s="16" t="s">
        <v>273</v>
      </c>
      <c r="B83" s="17">
        <v>42879</v>
      </c>
      <c r="C83" s="16" t="s">
        <v>197</v>
      </c>
    </row>
    <row r="84" spans="1:3" x14ac:dyDescent="0.2">
      <c r="A84" s="16" t="s">
        <v>274</v>
      </c>
      <c r="B84" s="17">
        <v>42879</v>
      </c>
      <c r="C84" s="16" t="s">
        <v>193</v>
      </c>
    </row>
    <row r="85" spans="1:3" x14ac:dyDescent="0.2">
      <c r="A85" s="16" t="s">
        <v>275</v>
      </c>
      <c r="B85" s="17">
        <v>42887</v>
      </c>
      <c r="C85" s="16" t="s">
        <v>195</v>
      </c>
    </row>
    <row r="86" spans="1:3" x14ac:dyDescent="0.2">
      <c r="A86" s="16" t="s">
        <v>276</v>
      </c>
      <c r="B86" s="17">
        <v>42888</v>
      </c>
      <c r="C86" s="16" t="s">
        <v>203</v>
      </c>
    </row>
    <row r="87" spans="1:3" x14ac:dyDescent="0.2">
      <c r="A87" s="16" t="s">
        <v>277</v>
      </c>
      <c r="B87" s="17">
        <v>42888</v>
      </c>
      <c r="C87" s="16" t="s">
        <v>201</v>
      </c>
    </row>
    <row r="88" spans="1:3" x14ac:dyDescent="0.2">
      <c r="A88" s="16" t="s">
        <v>278</v>
      </c>
      <c r="B88" s="17">
        <v>42893</v>
      </c>
      <c r="C88" s="16" t="s">
        <v>199</v>
      </c>
    </row>
    <row r="89" spans="1:3" x14ac:dyDescent="0.2">
      <c r="A89" s="16" t="s">
        <v>279</v>
      </c>
      <c r="B89" s="17">
        <v>43042</v>
      </c>
      <c r="C89" s="16" t="s">
        <v>187</v>
      </c>
    </row>
    <row r="90" spans="1:3" x14ac:dyDescent="0.2">
      <c r="A90" s="16" t="s">
        <v>280</v>
      </c>
      <c r="B90" s="17">
        <v>43042</v>
      </c>
      <c r="C90" s="16" t="s">
        <v>181</v>
      </c>
    </row>
    <row r="91" spans="1:3" x14ac:dyDescent="0.2">
      <c r="A91" s="16" t="s">
        <v>281</v>
      </c>
      <c r="B91" s="17">
        <v>43042</v>
      </c>
      <c r="C91" s="16" t="s">
        <v>189</v>
      </c>
    </row>
    <row r="92" spans="1:3" x14ac:dyDescent="0.2">
      <c r="A92" s="16" t="s">
        <v>282</v>
      </c>
      <c r="B92" s="17">
        <v>43046</v>
      </c>
      <c r="C92" s="16" t="s">
        <v>195</v>
      </c>
    </row>
    <row r="93" spans="1:3" x14ac:dyDescent="0.2">
      <c r="A93" s="16" t="s">
        <v>283</v>
      </c>
      <c r="B93" s="17">
        <v>43046</v>
      </c>
      <c r="C93" s="16" t="s">
        <v>203</v>
      </c>
    </row>
    <row r="94" spans="1:3" x14ac:dyDescent="0.2">
      <c r="A94" s="16" t="s">
        <v>284</v>
      </c>
      <c r="B94" s="17">
        <v>43048</v>
      </c>
      <c r="C94" s="16" t="s">
        <v>201</v>
      </c>
    </row>
    <row r="95" spans="1:3" x14ac:dyDescent="0.2">
      <c r="A95" s="16" t="s">
        <v>285</v>
      </c>
      <c r="B95" s="17">
        <v>43048</v>
      </c>
      <c r="C95" s="16" t="s">
        <v>199</v>
      </c>
    </row>
    <row r="96" spans="1:3" x14ac:dyDescent="0.2">
      <c r="A96" s="16" t="s">
        <v>286</v>
      </c>
      <c r="B96" s="17">
        <v>43048</v>
      </c>
      <c r="C96" s="16" t="s">
        <v>197</v>
      </c>
    </row>
    <row r="97" spans="1:3" x14ac:dyDescent="0.2">
      <c r="A97" s="16" t="s">
        <v>287</v>
      </c>
      <c r="B97" s="17">
        <v>43048</v>
      </c>
      <c r="C97" s="16" t="s">
        <v>193</v>
      </c>
    </row>
    <row r="98" spans="1:3" x14ac:dyDescent="0.2">
      <c r="A98" s="16" t="s">
        <v>288</v>
      </c>
      <c r="B98" s="17">
        <v>43221</v>
      </c>
      <c r="C98" s="16" t="s">
        <v>289</v>
      </c>
    </row>
    <row r="99" spans="1:3" x14ac:dyDescent="0.2">
      <c r="A99" s="16" t="s">
        <v>290</v>
      </c>
      <c r="B99" s="17">
        <v>43222</v>
      </c>
      <c r="C99" s="16" t="s">
        <v>291</v>
      </c>
    </row>
    <row r="100" spans="1:3" x14ac:dyDescent="0.2">
      <c r="A100" s="16" t="s">
        <v>292</v>
      </c>
      <c r="B100" s="17">
        <v>43228</v>
      </c>
      <c r="C100" s="16" t="s">
        <v>187</v>
      </c>
    </row>
    <row r="101" spans="1:3" x14ac:dyDescent="0.2">
      <c r="A101" s="16" t="s">
        <v>293</v>
      </c>
      <c r="B101" s="17">
        <v>43229</v>
      </c>
      <c r="C101" s="16" t="s">
        <v>197</v>
      </c>
    </row>
    <row r="102" spans="1:3" x14ac:dyDescent="0.2">
      <c r="A102" s="16" t="s">
        <v>294</v>
      </c>
      <c r="B102" s="17">
        <v>43230</v>
      </c>
      <c r="C102" s="16" t="s">
        <v>201</v>
      </c>
    </row>
    <row r="103" spans="1:3" x14ac:dyDescent="0.2">
      <c r="A103" s="16" t="s">
        <v>295</v>
      </c>
      <c r="B103" s="17">
        <v>43230</v>
      </c>
      <c r="C103" s="16" t="s">
        <v>199</v>
      </c>
    </row>
    <row r="104" spans="1:3" x14ac:dyDescent="0.2">
      <c r="A104" s="16" t="s">
        <v>296</v>
      </c>
      <c r="B104" s="17">
        <v>43412</v>
      </c>
      <c r="C104" s="16" t="s">
        <v>187</v>
      </c>
    </row>
    <row r="105" spans="1:3" x14ac:dyDescent="0.2">
      <c r="A105" s="16" t="s">
        <v>297</v>
      </c>
      <c r="B105" s="17">
        <v>43413</v>
      </c>
      <c r="C105" s="16" t="s">
        <v>201</v>
      </c>
    </row>
    <row r="106" spans="1:3" x14ac:dyDescent="0.2">
      <c r="A106" s="16" t="s">
        <v>298</v>
      </c>
      <c r="B106" s="17">
        <v>43413</v>
      </c>
      <c r="C106" s="16" t="s">
        <v>289</v>
      </c>
    </row>
    <row r="107" spans="1:3" x14ac:dyDescent="0.2">
      <c r="A107" s="16" t="s">
        <v>299</v>
      </c>
      <c r="B107" s="17">
        <v>43413</v>
      </c>
      <c r="C107" s="16" t="s">
        <v>291</v>
      </c>
    </row>
    <row r="108" spans="1:3" x14ac:dyDescent="0.2">
      <c r="A108" s="16" t="s">
        <v>300</v>
      </c>
      <c r="B108" s="17">
        <v>43416</v>
      </c>
      <c r="C108" s="16" t="s">
        <v>197</v>
      </c>
    </row>
    <row r="109" spans="1:3" x14ac:dyDescent="0.2">
      <c r="A109" s="16" t="s">
        <v>301</v>
      </c>
      <c r="B109" s="17">
        <v>43416</v>
      </c>
      <c r="C109" s="16" t="s">
        <v>199</v>
      </c>
    </row>
    <row r="110" spans="1:3" x14ac:dyDescent="0.2">
      <c r="A110" s="16" t="s">
        <v>302</v>
      </c>
      <c r="B110" s="17">
        <v>43440</v>
      </c>
      <c r="C110" s="16" t="s">
        <v>193</v>
      </c>
    </row>
    <row r="111" spans="1:3" x14ac:dyDescent="0.2">
      <c r="A111" s="16" t="s">
        <v>303</v>
      </c>
      <c r="B111" s="17">
        <v>43440</v>
      </c>
      <c r="C111" s="16" t="s">
        <v>195</v>
      </c>
    </row>
    <row r="112" spans="1:3" x14ac:dyDescent="0.2">
      <c r="A112" s="16" t="s">
        <v>304</v>
      </c>
      <c r="B112" s="17">
        <v>43440</v>
      </c>
      <c r="C112" s="16" t="s">
        <v>203</v>
      </c>
    </row>
    <row r="113" spans="1:3" x14ac:dyDescent="0.2">
      <c r="A113" s="16" t="s">
        <v>305</v>
      </c>
      <c r="B113" s="17">
        <v>43441</v>
      </c>
      <c r="C113" s="16" t="s">
        <v>181</v>
      </c>
    </row>
    <row r="114" spans="1:3" x14ac:dyDescent="0.2">
      <c r="A114" s="16" t="s">
        <v>306</v>
      </c>
      <c r="B114" s="17">
        <v>43559</v>
      </c>
      <c r="C114" s="16" t="s">
        <v>291</v>
      </c>
    </row>
    <row r="115" spans="1:3" x14ac:dyDescent="0.2">
      <c r="A115" s="16" t="s">
        <v>307</v>
      </c>
      <c r="B115" s="17">
        <v>43560</v>
      </c>
      <c r="C115" s="16" t="s">
        <v>289</v>
      </c>
    </row>
    <row r="116" spans="1:3" x14ac:dyDescent="0.2">
      <c r="A116" s="16" t="s">
        <v>308</v>
      </c>
      <c r="B116" s="17">
        <v>43640</v>
      </c>
      <c r="C116" s="16" t="s">
        <v>309</v>
      </c>
    </row>
    <row r="117" spans="1:3" x14ac:dyDescent="0.2">
      <c r="A117" s="16" t="s">
        <v>310</v>
      </c>
      <c r="B117" s="17">
        <v>43640</v>
      </c>
      <c r="C117" s="16" t="s">
        <v>311</v>
      </c>
    </row>
    <row r="118" spans="1:3" x14ac:dyDescent="0.2">
      <c r="A118" s="16" t="s">
        <v>312</v>
      </c>
      <c r="B118" s="17">
        <v>43640</v>
      </c>
      <c r="C118" s="16" t="s">
        <v>313</v>
      </c>
    </row>
    <row r="119" spans="1:3" x14ac:dyDescent="0.2">
      <c r="A119" s="16" t="s">
        <v>314</v>
      </c>
      <c r="B119" s="17">
        <v>43640</v>
      </c>
      <c r="C119" s="16" t="s">
        <v>315</v>
      </c>
    </row>
    <row r="120" spans="1:3" x14ac:dyDescent="0.2">
      <c r="A120" s="16" t="s">
        <v>316</v>
      </c>
      <c r="B120" s="17">
        <v>43640</v>
      </c>
      <c r="C120" s="16" t="s">
        <v>317</v>
      </c>
    </row>
    <row r="121" spans="1:3" x14ac:dyDescent="0.2">
      <c r="A121" s="16" t="s">
        <v>318</v>
      </c>
      <c r="B121" s="17">
        <v>43640</v>
      </c>
      <c r="C121" s="16" t="s">
        <v>319</v>
      </c>
    </row>
    <row r="122" spans="1:3" x14ac:dyDescent="0.2">
      <c r="A122" s="16" t="s">
        <v>320</v>
      </c>
      <c r="B122" s="17">
        <v>43642</v>
      </c>
      <c r="C122" s="16" t="s">
        <v>321</v>
      </c>
    </row>
    <row r="123" spans="1:3" x14ac:dyDescent="0.2">
      <c r="A123" s="16" t="s">
        <v>322</v>
      </c>
      <c r="B123" s="17">
        <v>43642</v>
      </c>
      <c r="C123" s="16" t="s">
        <v>323</v>
      </c>
    </row>
    <row r="124" spans="1:3" x14ac:dyDescent="0.2">
      <c r="A124" s="16" t="s">
        <v>324</v>
      </c>
      <c r="B124" s="17">
        <v>43642</v>
      </c>
      <c r="C124" s="16" t="s">
        <v>325</v>
      </c>
    </row>
    <row r="125" spans="1:3" x14ac:dyDescent="0.2">
      <c r="A125" s="16" t="s">
        <v>326</v>
      </c>
      <c r="B125" s="17">
        <v>43642</v>
      </c>
      <c r="C125" s="16" t="s">
        <v>327</v>
      </c>
    </row>
    <row r="126" spans="1:3" x14ac:dyDescent="0.2">
      <c r="A126" s="16" t="s">
        <v>328</v>
      </c>
      <c r="B126" s="17">
        <v>43642</v>
      </c>
      <c r="C126" s="16" t="s">
        <v>329</v>
      </c>
    </row>
    <row r="127" spans="1:3" x14ac:dyDescent="0.2">
      <c r="A127" s="16" t="s">
        <v>330</v>
      </c>
      <c r="B127" s="17">
        <v>43642</v>
      </c>
      <c r="C127" s="16" t="s">
        <v>331</v>
      </c>
    </row>
    <row r="128" spans="1:3" x14ac:dyDescent="0.2">
      <c r="A128" s="16" t="s">
        <v>332</v>
      </c>
      <c r="B128" s="17">
        <v>43642</v>
      </c>
      <c r="C128" s="16" t="s">
        <v>333</v>
      </c>
    </row>
    <row r="129" spans="1:3" x14ac:dyDescent="0.2">
      <c r="A129" s="16" t="s">
        <v>334</v>
      </c>
      <c r="B129" s="17">
        <v>43642</v>
      </c>
      <c r="C129" s="16" t="s">
        <v>335</v>
      </c>
    </row>
    <row r="130" spans="1:3" x14ac:dyDescent="0.2">
      <c r="A130" s="16" t="s">
        <v>336</v>
      </c>
      <c r="B130" s="17">
        <v>43642</v>
      </c>
      <c r="C130" s="16" t="s">
        <v>337</v>
      </c>
    </row>
    <row r="131" spans="1:3" x14ac:dyDescent="0.2">
      <c r="A131" s="16" t="s">
        <v>338</v>
      </c>
      <c r="B131" s="17">
        <v>43642</v>
      </c>
      <c r="C131" s="16" t="s">
        <v>339</v>
      </c>
    </row>
    <row r="132" spans="1:3" x14ac:dyDescent="0.2">
      <c r="A132" s="16" t="s">
        <v>340</v>
      </c>
      <c r="B132" s="17">
        <v>43642</v>
      </c>
      <c r="C132" s="16" t="s">
        <v>341</v>
      </c>
    </row>
    <row r="133" spans="1:3" x14ac:dyDescent="0.2">
      <c r="A133" s="16" t="s">
        <v>342</v>
      </c>
      <c r="B133" s="17">
        <v>43642</v>
      </c>
      <c r="C133" s="16" t="s">
        <v>343</v>
      </c>
    </row>
    <row r="134" spans="1:3" x14ac:dyDescent="0.2">
      <c r="A134" s="16" t="s">
        <v>344</v>
      </c>
      <c r="B134" s="17">
        <v>43642</v>
      </c>
      <c r="C134" s="16" t="s">
        <v>345</v>
      </c>
    </row>
    <row r="135" spans="1:3" x14ac:dyDescent="0.2">
      <c r="A135" s="16" t="s">
        <v>346</v>
      </c>
      <c r="B135" s="17">
        <v>43642</v>
      </c>
      <c r="C135" s="16" t="s">
        <v>347</v>
      </c>
    </row>
    <row r="136" spans="1:3" x14ac:dyDescent="0.2">
      <c r="A136" s="16" t="s">
        <v>348</v>
      </c>
      <c r="B136" s="17">
        <v>43642</v>
      </c>
      <c r="C136" s="16" t="s">
        <v>349</v>
      </c>
    </row>
    <row r="137" spans="1:3" x14ac:dyDescent="0.2">
      <c r="A137" s="16" t="s">
        <v>350</v>
      </c>
      <c r="B137" s="17">
        <v>43642</v>
      </c>
      <c r="C137" s="16" t="s">
        <v>351</v>
      </c>
    </row>
    <row r="138" spans="1:3" x14ac:dyDescent="0.2">
      <c r="A138" s="16" t="s">
        <v>352</v>
      </c>
      <c r="B138" s="17">
        <v>43642</v>
      </c>
      <c r="C138" s="16" t="s">
        <v>353</v>
      </c>
    </row>
    <row r="139" spans="1:3" x14ac:dyDescent="0.2">
      <c r="A139" s="16" t="s">
        <v>354</v>
      </c>
      <c r="B139" s="17">
        <v>43642</v>
      </c>
      <c r="C139" s="16" t="s">
        <v>355</v>
      </c>
    </row>
    <row r="140" spans="1:3" x14ac:dyDescent="0.2">
      <c r="A140" s="16" t="s">
        <v>356</v>
      </c>
      <c r="B140" s="17">
        <v>43818</v>
      </c>
      <c r="C140" s="16" t="s">
        <v>187</v>
      </c>
    </row>
    <row r="141" spans="1:3" x14ac:dyDescent="0.2">
      <c r="A141" s="16" t="s">
        <v>357</v>
      </c>
      <c r="B141" s="17">
        <v>43818</v>
      </c>
      <c r="C141" s="16" t="s">
        <v>181</v>
      </c>
    </row>
    <row r="142" spans="1:3" x14ac:dyDescent="0.2">
      <c r="A142" s="16" t="s">
        <v>358</v>
      </c>
      <c r="B142" s="17">
        <v>43818</v>
      </c>
      <c r="C142" s="16" t="s">
        <v>201</v>
      </c>
    </row>
    <row r="143" spans="1:3" x14ac:dyDescent="0.2">
      <c r="A143" s="16" t="s">
        <v>359</v>
      </c>
      <c r="B143" s="17">
        <v>43818</v>
      </c>
      <c r="C143" s="16" t="s">
        <v>289</v>
      </c>
    </row>
    <row r="144" spans="1:3" x14ac:dyDescent="0.2">
      <c r="A144" s="16" t="s">
        <v>360</v>
      </c>
      <c r="B144" s="17">
        <v>43819</v>
      </c>
      <c r="C144" s="16" t="s">
        <v>197</v>
      </c>
    </row>
    <row r="145" spans="1:3" x14ac:dyDescent="0.2">
      <c r="A145" s="16" t="s">
        <v>361</v>
      </c>
      <c r="B145" s="17">
        <v>43819</v>
      </c>
      <c r="C145" s="16" t="s">
        <v>195</v>
      </c>
    </row>
    <row r="146" spans="1:3" x14ac:dyDescent="0.2">
      <c r="A146" s="16" t="s">
        <v>362</v>
      </c>
      <c r="B146" s="17">
        <v>43819</v>
      </c>
      <c r="C146" s="16" t="s">
        <v>199</v>
      </c>
    </row>
    <row r="147" spans="1:3" x14ac:dyDescent="0.2">
      <c r="A147" s="16" t="s">
        <v>363</v>
      </c>
      <c r="B147" s="17">
        <v>43819</v>
      </c>
      <c r="C147" s="16" t="s">
        <v>291</v>
      </c>
    </row>
    <row r="148" spans="1:3" x14ac:dyDescent="0.2">
      <c r="A148" s="16" t="s">
        <v>364</v>
      </c>
      <c r="B148" s="17">
        <v>43839</v>
      </c>
      <c r="C148" s="16" t="s">
        <v>193</v>
      </c>
    </row>
    <row r="149" spans="1:3" x14ac:dyDescent="0.2">
      <c r="A149" s="16" t="s">
        <v>365</v>
      </c>
      <c r="B149" s="17">
        <v>43839</v>
      </c>
      <c r="C149" s="16" t="s">
        <v>203</v>
      </c>
    </row>
    <row r="150" spans="1:3" x14ac:dyDescent="0.2">
      <c r="A150" s="18" t="s">
        <v>366</v>
      </c>
      <c r="B150" s="19">
        <v>43937</v>
      </c>
      <c r="C150" s="16" t="s">
        <v>289</v>
      </c>
    </row>
    <row r="151" spans="1:3" x14ac:dyDescent="0.2">
      <c r="A151" s="18" t="s">
        <v>367</v>
      </c>
      <c r="B151" s="19">
        <v>43937</v>
      </c>
      <c r="C151" s="16" t="s">
        <v>291</v>
      </c>
    </row>
    <row r="152" spans="1:3" x14ac:dyDescent="0.2">
      <c r="B152" s="20"/>
    </row>
    <row r="153" spans="1:3" x14ac:dyDescent="0.2">
      <c r="B153" s="20"/>
    </row>
    <row r="154" spans="1:3" x14ac:dyDescent="0.2">
      <c r="B154" s="20"/>
    </row>
    <row r="155" spans="1:3" x14ac:dyDescent="0.2">
      <c r="B155" s="20"/>
    </row>
    <row r="156" spans="1:3" x14ac:dyDescent="0.2">
      <c r="B156" s="20"/>
    </row>
    <row r="157" spans="1:3" x14ac:dyDescent="0.2">
      <c r="B157" s="20"/>
    </row>
    <row r="158" spans="1:3" x14ac:dyDescent="0.2">
      <c r="B158" s="20"/>
    </row>
    <row r="159" spans="1:3" x14ac:dyDescent="0.2">
      <c r="B159" s="20"/>
    </row>
    <row r="160" spans="1:3" x14ac:dyDescent="0.2">
      <c r="B160" s="20"/>
    </row>
    <row r="161" spans="2:2" x14ac:dyDescent="0.2">
      <c r="B161" s="20"/>
    </row>
    <row r="162" spans="2:2" x14ac:dyDescent="0.2">
      <c r="B162" s="20"/>
    </row>
    <row r="163" spans="2:2" x14ac:dyDescent="0.2">
      <c r="B163" s="20"/>
    </row>
    <row r="164" spans="2:2" x14ac:dyDescent="0.2">
      <c r="B164" s="20"/>
    </row>
    <row r="165" spans="2:2" x14ac:dyDescent="0.2">
      <c r="B165" s="20"/>
    </row>
    <row r="166" spans="2:2" x14ac:dyDescent="0.2">
      <c r="B166" s="20"/>
    </row>
    <row r="167" spans="2:2" x14ac:dyDescent="0.2">
      <c r="B167" s="20"/>
    </row>
    <row r="168" spans="2:2" x14ac:dyDescent="0.2">
      <c r="B168" s="20"/>
    </row>
    <row r="169" spans="2:2" x14ac:dyDescent="0.2">
      <c r="B169" s="20"/>
    </row>
    <row r="170" spans="2:2" x14ac:dyDescent="0.2">
      <c r="B170" s="20"/>
    </row>
    <row r="171" spans="2:2" x14ac:dyDescent="0.2">
      <c r="B171" s="20"/>
    </row>
    <row r="172" spans="2:2" x14ac:dyDescent="0.2">
      <c r="B172" s="20"/>
    </row>
    <row r="173" spans="2:2" x14ac:dyDescent="0.2">
      <c r="B173" s="20"/>
    </row>
    <row r="174" spans="2:2" x14ac:dyDescent="0.2">
      <c r="B174" s="20"/>
    </row>
    <row r="175" spans="2:2" x14ac:dyDescent="0.2">
      <c r="B175" s="20"/>
    </row>
    <row r="176" spans="2:2" x14ac:dyDescent="0.2">
      <c r="B176" s="20"/>
    </row>
    <row r="177" spans="2:2" x14ac:dyDescent="0.2">
      <c r="B177" s="20"/>
    </row>
    <row r="178" spans="2:2" x14ac:dyDescent="0.2">
      <c r="B178" s="20"/>
    </row>
    <row r="179" spans="2:2" x14ac:dyDescent="0.2">
      <c r="B179" s="20"/>
    </row>
    <row r="180" spans="2:2" x14ac:dyDescent="0.2">
      <c r="B180" s="20"/>
    </row>
    <row r="181" spans="2:2" x14ac:dyDescent="0.2">
      <c r="B181" s="20"/>
    </row>
    <row r="182" spans="2:2" x14ac:dyDescent="0.2">
      <c r="B182" s="20"/>
    </row>
    <row r="183" spans="2:2" x14ac:dyDescent="0.2">
      <c r="B183" s="20"/>
    </row>
    <row r="184" spans="2:2" x14ac:dyDescent="0.2">
      <c r="B184" s="20"/>
    </row>
    <row r="185" spans="2:2" x14ac:dyDescent="0.2">
      <c r="B185" s="20"/>
    </row>
    <row r="186" spans="2:2" x14ac:dyDescent="0.2">
      <c r="B186" s="20"/>
    </row>
    <row r="187" spans="2:2" x14ac:dyDescent="0.2">
      <c r="B187" s="20"/>
    </row>
    <row r="188" spans="2:2" x14ac:dyDescent="0.2">
      <c r="B188" s="20"/>
    </row>
    <row r="189" spans="2:2" x14ac:dyDescent="0.2">
      <c r="B189" s="20"/>
    </row>
    <row r="190" spans="2:2" x14ac:dyDescent="0.2">
      <c r="B190" s="20"/>
    </row>
    <row r="191" spans="2:2" x14ac:dyDescent="0.2">
      <c r="B191" s="20"/>
    </row>
    <row r="192" spans="2:2" x14ac:dyDescent="0.2">
      <c r="B192" s="20"/>
    </row>
    <row r="193" spans="2:2" x14ac:dyDescent="0.2">
      <c r="B193" s="20"/>
    </row>
    <row r="194" spans="2:2" x14ac:dyDescent="0.2">
      <c r="B194" s="20"/>
    </row>
    <row r="195" spans="2:2" x14ac:dyDescent="0.2">
      <c r="B195" s="20"/>
    </row>
    <row r="196" spans="2:2" x14ac:dyDescent="0.2">
      <c r="B196" s="20"/>
    </row>
    <row r="197" spans="2:2" x14ac:dyDescent="0.2">
      <c r="B197" s="20"/>
    </row>
    <row r="198" spans="2:2" x14ac:dyDescent="0.2">
      <c r="B198" s="20"/>
    </row>
    <row r="199" spans="2:2" x14ac:dyDescent="0.2">
      <c r="B199" s="20"/>
    </row>
    <row r="200" spans="2:2" x14ac:dyDescent="0.2">
      <c r="B200" s="20"/>
    </row>
    <row r="201" spans="2:2" x14ac:dyDescent="0.2">
      <c r="B201" s="20"/>
    </row>
    <row r="202" spans="2:2" x14ac:dyDescent="0.2">
      <c r="B202" s="20"/>
    </row>
    <row r="203" spans="2:2" x14ac:dyDescent="0.2">
      <c r="B203" s="20"/>
    </row>
    <row r="204" spans="2:2" x14ac:dyDescent="0.2">
      <c r="B204" s="20"/>
    </row>
    <row r="205" spans="2:2" x14ac:dyDescent="0.2">
      <c r="B205" s="20"/>
    </row>
    <row r="206" spans="2:2" x14ac:dyDescent="0.2">
      <c r="B206" s="20"/>
    </row>
    <row r="207" spans="2:2" x14ac:dyDescent="0.2">
      <c r="B207" s="20"/>
    </row>
    <row r="208" spans="2:2" x14ac:dyDescent="0.2">
      <c r="B208" s="20"/>
    </row>
    <row r="209" spans="2:2" x14ac:dyDescent="0.2">
      <c r="B209" s="20"/>
    </row>
    <row r="210" spans="2:2" x14ac:dyDescent="0.2">
      <c r="B210" s="20"/>
    </row>
    <row r="211" spans="2:2" x14ac:dyDescent="0.2">
      <c r="B211" s="20"/>
    </row>
    <row r="212" spans="2:2" x14ac:dyDescent="0.2">
      <c r="B212" s="20"/>
    </row>
    <row r="213" spans="2:2" x14ac:dyDescent="0.2">
      <c r="B213" s="20"/>
    </row>
    <row r="214" spans="2:2" x14ac:dyDescent="0.2">
      <c r="B214" s="20"/>
    </row>
    <row r="215" spans="2:2" x14ac:dyDescent="0.2">
      <c r="B215" s="20"/>
    </row>
    <row r="216" spans="2:2" x14ac:dyDescent="0.2">
      <c r="B216" s="20"/>
    </row>
    <row r="217" spans="2:2" x14ac:dyDescent="0.2">
      <c r="B217" s="20"/>
    </row>
    <row r="218" spans="2:2" x14ac:dyDescent="0.2">
      <c r="B218" s="20"/>
    </row>
    <row r="219" spans="2:2" x14ac:dyDescent="0.2">
      <c r="B219" s="20"/>
    </row>
    <row r="220" spans="2:2" x14ac:dyDescent="0.2">
      <c r="B220" s="20"/>
    </row>
    <row r="221" spans="2:2" x14ac:dyDescent="0.2">
      <c r="B221" s="20"/>
    </row>
    <row r="222" spans="2:2" x14ac:dyDescent="0.2">
      <c r="B222" s="20"/>
    </row>
    <row r="223" spans="2:2" x14ac:dyDescent="0.2">
      <c r="B223" s="20"/>
    </row>
    <row r="224" spans="2:2" x14ac:dyDescent="0.2">
      <c r="B224" s="20"/>
    </row>
    <row r="225" spans="2:2" x14ac:dyDescent="0.2">
      <c r="B225" s="20"/>
    </row>
    <row r="226" spans="2:2" x14ac:dyDescent="0.2">
      <c r="B226" s="20"/>
    </row>
    <row r="227" spans="2:2" x14ac:dyDescent="0.2">
      <c r="B227" s="20"/>
    </row>
    <row r="228" spans="2:2" x14ac:dyDescent="0.2">
      <c r="B228" s="20"/>
    </row>
    <row r="229" spans="2:2" x14ac:dyDescent="0.2">
      <c r="B229" s="20"/>
    </row>
    <row r="230" spans="2:2" x14ac:dyDescent="0.2">
      <c r="B230" s="20"/>
    </row>
    <row r="231" spans="2:2" x14ac:dyDescent="0.2">
      <c r="B231" s="20"/>
    </row>
    <row r="232" spans="2:2" x14ac:dyDescent="0.2">
      <c r="B232" s="20"/>
    </row>
    <row r="233" spans="2:2" x14ac:dyDescent="0.2">
      <c r="B233" s="20"/>
    </row>
    <row r="234" spans="2:2" x14ac:dyDescent="0.2">
      <c r="B234" s="20"/>
    </row>
    <row r="235" spans="2:2" x14ac:dyDescent="0.2">
      <c r="B235" s="20"/>
    </row>
    <row r="236" spans="2:2" x14ac:dyDescent="0.2">
      <c r="B236" s="20"/>
    </row>
    <row r="237" spans="2:2" x14ac:dyDescent="0.2">
      <c r="B237" s="20"/>
    </row>
    <row r="238" spans="2:2" x14ac:dyDescent="0.2">
      <c r="B238" s="20"/>
    </row>
    <row r="239" spans="2:2" x14ac:dyDescent="0.2">
      <c r="B239" s="20"/>
    </row>
    <row r="240" spans="2:2" x14ac:dyDescent="0.2">
      <c r="B240" s="20"/>
    </row>
    <row r="241" spans="2:2" x14ac:dyDescent="0.2">
      <c r="B241" s="20"/>
    </row>
    <row r="242" spans="2:2" x14ac:dyDescent="0.2">
      <c r="B242" s="20"/>
    </row>
    <row r="243" spans="2:2" x14ac:dyDescent="0.2">
      <c r="B243" s="20"/>
    </row>
    <row r="244" spans="2:2" x14ac:dyDescent="0.2">
      <c r="B244" s="20"/>
    </row>
    <row r="245" spans="2:2" x14ac:dyDescent="0.2">
      <c r="B245" s="20"/>
    </row>
    <row r="246" spans="2:2" x14ac:dyDescent="0.2">
      <c r="B246" s="20"/>
    </row>
    <row r="247" spans="2:2" x14ac:dyDescent="0.2">
      <c r="B247" s="20"/>
    </row>
    <row r="248" spans="2:2" x14ac:dyDescent="0.2">
      <c r="B248" s="20"/>
    </row>
    <row r="249" spans="2:2" x14ac:dyDescent="0.2">
      <c r="B249" s="20"/>
    </row>
    <row r="250" spans="2:2" x14ac:dyDescent="0.2">
      <c r="B250" s="20"/>
    </row>
    <row r="251" spans="2:2" x14ac:dyDescent="0.2">
      <c r="B251" s="20"/>
    </row>
    <row r="252" spans="2:2" x14ac:dyDescent="0.2">
      <c r="B252" s="20"/>
    </row>
    <row r="253" spans="2:2" x14ac:dyDescent="0.2">
      <c r="B253" s="20"/>
    </row>
    <row r="254" spans="2:2" x14ac:dyDescent="0.2">
      <c r="B254" s="20"/>
    </row>
    <row r="255" spans="2:2" x14ac:dyDescent="0.2">
      <c r="B255" s="20"/>
    </row>
    <row r="256" spans="2:2" x14ac:dyDescent="0.2">
      <c r="B256" s="20"/>
    </row>
    <row r="257" spans="2:2" x14ac:dyDescent="0.2">
      <c r="B257" s="20"/>
    </row>
    <row r="258" spans="2:2" x14ac:dyDescent="0.2">
      <c r="B258" s="20"/>
    </row>
    <row r="259" spans="2:2" x14ac:dyDescent="0.2">
      <c r="B259" s="20"/>
    </row>
    <row r="260" spans="2:2" x14ac:dyDescent="0.2">
      <c r="B260" s="20"/>
    </row>
    <row r="261" spans="2:2" x14ac:dyDescent="0.2">
      <c r="B261" s="20"/>
    </row>
    <row r="262" spans="2:2" x14ac:dyDescent="0.2">
      <c r="B262" s="20"/>
    </row>
    <row r="263" spans="2:2" x14ac:dyDescent="0.2">
      <c r="B263" s="20"/>
    </row>
    <row r="264" spans="2:2" x14ac:dyDescent="0.2">
      <c r="B264" s="20"/>
    </row>
    <row r="265" spans="2:2" x14ac:dyDescent="0.2">
      <c r="B265" s="20"/>
    </row>
    <row r="266" spans="2:2" x14ac:dyDescent="0.2">
      <c r="B266" s="20"/>
    </row>
    <row r="267" spans="2:2" x14ac:dyDescent="0.2">
      <c r="B267" s="20"/>
    </row>
    <row r="268" spans="2:2" x14ac:dyDescent="0.2">
      <c r="B268" s="20"/>
    </row>
    <row r="269" spans="2:2" x14ac:dyDescent="0.2">
      <c r="B269" s="20"/>
    </row>
    <row r="270" spans="2:2" x14ac:dyDescent="0.2">
      <c r="B270" s="20"/>
    </row>
    <row r="271" spans="2:2" x14ac:dyDescent="0.2">
      <c r="B271" s="20"/>
    </row>
    <row r="272" spans="2:2" x14ac:dyDescent="0.2">
      <c r="B272" s="20"/>
    </row>
    <row r="273" spans="2:2" x14ac:dyDescent="0.2">
      <c r="B273" s="20"/>
    </row>
    <row r="274" spans="2:2" x14ac:dyDescent="0.2">
      <c r="B274" s="20"/>
    </row>
    <row r="275" spans="2:2" x14ac:dyDescent="0.2">
      <c r="B275" s="20"/>
    </row>
    <row r="276" spans="2:2" x14ac:dyDescent="0.2">
      <c r="B276" s="20"/>
    </row>
    <row r="277" spans="2:2" x14ac:dyDescent="0.2">
      <c r="B277" s="20"/>
    </row>
    <row r="278" spans="2:2" x14ac:dyDescent="0.2">
      <c r="B278" s="20"/>
    </row>
    <row r="279" spans="2:2" x14ac:dyDescent="0.2">
      <c r="B279" s="20"/>
    </row>
    <row r="280" spans="2:2" x14ac:dyDescent="0.2">
      <c r="B280" s="20"/>
    </row>
    <row r="281" spans="2:2" x14ac:dyDescent="0.2">
      <c r="B281" s="20"/>
    </row>
    <row r="282" spans="2:2" x14ac:dyDescent="0.2">
      <c r="B282" s="20"/>
    </row>
    <row r="283" spans="2:2" x14ac:dyDescent="0.2">
      <c r="B283" s="20"/>
    </row>
    <row r="284" spans="2:2" x14ac:dyDescent="0.2">
      <c r="B284" s="20"/>
    </row>
    <row r="285" spans="2:2" x14ac:dyDescent="0.2">
      <c r="B285" s="20"/>
    </row>
    <row r="286" spans="2:2" x14ac:dyDescent="0.2">
      <c r="B286" s="20"/>
    </row>
    <row r="287" spans="2:2" x14ac:dyDescent="0.2">
      <c r="B287" s="20"/>
    </row>
    <row r="288" spans="2:2" x14ac:dyDescent="0.2">
      <c r="B288" s="20"/>
    </row>
    <row r="289" spans="2:2" x14ac:dyDescent="0.2">
      <c r="B289" s="20"/>
    </row>
    <row r="290" spans="2:2" x14ac:dyDescent="0.2">
      <c r="B290" s="20"/>
    </row>
    <row r="291" spans="2:2" x14ac:dyDescent="0.2">
      <c r="B291" s="20"/>
    </row>
    <row r="292" spans="2:2" x14ac:dyDescent="0.2">
      <c r="B292" s="20"/>
    </row>
    <row r="293" spans="2:2" x14ac:dyDescent="0.2">
      <c r="B293" s="20"/>
    </row>
    <row r="294" spans="2:2" x14ac:dyDescent="0.2">
      <c r="B294" s="20"/>
    </row>
    <row r="295" spans="2:2" x14ac:dyDescent="0.2">
      <c r="B295" s="20"/>
    </row>
    <row r="296" spans="2:2" x14ac:dyDescent="0.2">
      <c r="B296" s="20"/>
    </row>
    <row r="297" spans="2:2" x14ac:dyDescent="0.2">
      <c r="B297" s="20"/>
    </row>
    <row r="298" spans="2:2" x14ac:dyDescent="0.2">
      <c r="B298" s="20"/>
    </row>
    <row r="299" spans="2:2" x14ac:dyDescent="0.2">
      <c r="B299" s="20"/>
    </row>
    <row r="300" spans="2:2" x14ac:dyDescent="0.2">
      <c r="B300" s="20"/>
    </row>
    <row r="301" spans="2:2" x14ac:dyDescent="0.2">
      <c r="B301" s="20"/>
    </row>
    <row r="302" spans="2:2" x14ac:dyDescent="0.2">
      <c r="B302" s="20"/>
    </row>
    <row r="303" spans="2:2" x14ac:dyDescent="0.2">
      <c r="B303" s="20"/>
    </row>
    <row r="304" spans="2:2" x14ac:dyDescent="0.2">
      <c r="B304" s="20"/>
    </row>
    <row r="305" spans="2:2" x14ac:dyDescent="0.2">
      <c r="B305" s="20"/>
    </row>
    <row r="306" spans="2:2" x14ac:dyDescent="0.2">
      <c r="B306" s="20"/>
    </row>
    <row r="307" spans="2:2" x14ac:dyDescent="0.2">
      <c r="B307" s="20"/>
    </row>
    <row r="308" spans="2:2" x14ac:dyDescent="0.2">
      <c r="B308" s="20"/>
    </row>
    <row r="309" spans="2:2" x14ac:dyDescent="0.2">
      <c r="B309" s="20"/>
    </row>
    <row r="310" spans="2:2" x14ac:dyDescent="0.2">
      <c r="B310" s="20"/>
    </row>
    <row r="311" spans="2:2" x14ac:dyDescent="0.2">
      <c r="B311" s="20"/>
    </row>
    <row r="312" spans="2:2" x14ac:dyDescent="0.2">
      <c r="B312" s="20"/>
    </row>
    <row r="313" spans="2:2" x14ac:dyDescent="0.2">
      <c r="B313" s="20"/>
    </row>
    <row r="314" spans="2:2" x14ac:dyDescent="0.2">
      <c r="B314" s="20"/>
    </row>
    <row r="315" spans="2:2" x14ac:dyDescent="0.2">
      <c r="B315" s="20"/>
    </row>
    <row r="316" spans="2:2" x14ac:dyDescent="0.2">
      <c r="B316" s="20"/>
    </row>
    <row r="317" spans="2:2" x14ac:dyDescent="0.2">
      <c r="B317" s="20"/>
    </row>
    <row r="318" spans="2:2" x14ac:dyDescent="0.2">
      <c r="B318" s="20"/>
    </row>
    <row r="319" spans="2:2" x14ac:dyDescent="0.2">
      <c r="B319" s="20"/>
    </row>
    <row r="320" spans="2:2" x14ac:dyDescent="0.2">
      <c r="B320" s="20"/>
    </row>
    <row r="321" spans="2:2" x14ac:dyDescent="0.2">
      <c r="B321" s="20"/>
    </row>
    <row r="322" spans="2:2" x14ac:dyDescent="0.2">
      <c r="B322" s="20"/>
    </row>
    <row r="323" spans="2:2" x14ac:dyDescent="0.2">
      <c r="B323" s="20"/>
    </row>
    <row r="324" spans="2:2" x14ac:dyDescent="0.2">
      <c r="B324" s="20"/>
    </row>
    <row r="325" spans="2:2" x14ac:dyDescent="0.2">
      <c r="B325" s="20"/>
    </row>
    <row r="326" spans="2:2" x14ac:dyDescent="0.2">
      <c r="B326" s="20"/>
    </row>
    <row r="327" spans="2:2" x14ac:dyDescent="0.2">
      <c r="B327" s="20"/>
    </row>
    <row r="328" spans="2:2" x14ac:dyDescent="0.2">
      <c r="B328" s="20"/>
    </row>
    <row r="329" spans="2:2" x14ac:dyDescent="0.2">
      <c r="B329" s="20"/>
    </row>
    <row r="330" spans="2:2" x14ac:dyDescent="0.2">
      <c r="B330" s="20"/>
    </row>
    <row r="331" spans="2:2" x14ac:dyDescent="0.2">
      <c r="B331" s="20"/>
    </row>
    <row r="332" spans="2:2" x14ac:dyDescent="0.2">
      <c r="B332" s="20"/>
    </row>
    <row r="333" spans="2:2" x14ac:dyDescent="0.2">
      <c r="B333" s="20"/>
    </row>
    <row r="334" spans="2:2" x14ac:dyDescent="0.2">
      <c r="B334" s="20"/>
    </row>
    <row r="335" spans="2:2" x14ac:dyDescent="0.2">
      <c r="B335" s="20"/>
    </row>
    <row r="336" spans="2:2" x14ac:dyDescent="0.2">
      <c r="B336" s="20"/>
    </row>
    <row r="337" spans="2:2" x14ac:dyDescent="0.2">
      <c r="B337" s="20"/>
    </row>
    <row r="338" spans="2:2" x14ac:dyDescent="0.2">
      <c r="B338" s="20"/>
    </row>
    <row r="339" spans="2:2" x14ac:dyDescent="0.2">
      <c r="B339" s="20"/>
    </row>
    <row r="340" spans="2:2" x14ac:dyDescent="0.2">
      <c r="B340" s="20"/>
    </row>
    <row r="341" spans="2:2" x14ac:dyDescent="0.2">
      <c r="B341" s="20"/>
    </row>
    <row r="342" spans="2:2" x14ac:dyDescent="0.2">
      <c r="B342" s="20"/>
    </row>
    <row r="343" spans="2:2" x14ac:dyDescent="0.2">
      <c r="B343" s="20"/>
    </row>
    <row r="344" spans="2:2" x14ac:dyDescent="0.2">
      <c r="B344" s="20"/>
    </row>
    <row r="345" spans="2:2" x14ac:dyDescent="0.2">
      <c r="B345" s="20"/>
    </row>
    <row r="346" spans="2:2" x14ac:dyDescent="0.2">
      <c r="B346" s="20"/>
    </row>
    <row r="347" spans="2:2" x14ac:dyDescent="0.2">
      <c r="B347" s="20"/>
    </row>
    <row r="348" spans="2:2" x14ac:dyDescent="0.2">
      <c r="B348" s="20"/>
    </row>
    <row r="349" spans="2:2" x14ac:dyDescent="0.2">
      <c r="B349" s="20"/>
    </row>
    <row r="350" spans="2:2" x14ac:dyDescent="0.2">
      <c r="B350" s="20"/>
    </row>
    <row r="351" spans="2:2" x14ac:dyDescent="0.2">
      <c r="B351" s="20"/>
    </row>
    <row r="352" spans="2:2" x14ac:dyDescent="0.2">
      <c r="B352" s="20"/>
    </row>
    <row r="353" spans="2:2" x14ac:dyDescent="0.2">
      <c r="B353" s="20"/>
    </row>
    <row r="354" spans="2:2" x14ac:dyDescent="0.2">
      <c r="B354" s="20"/>
    </row>
    <row r="355" spans="2:2" x14ac:dyDescent="0.2">
      <c r="B355" s="20"/>
    </row>
    <row r="356" spans="2:2" x14ac:dyDescent="0.2">
      <c r="B356" s="20"/>
    </row>
    <row r="357" spans="2:2" x14ac:dyDescent="0.2">
      <c r="B357" s="20"/>
    </row>
    <row r="358" spans="2:2" x14ac:dyDescent="0.2">
      <c r="B358" s="20"/>
    </row>
    <row r="359" spans="2:2" x14ac:dyDescent="0.2">
      <c r="B359" s="20"/>
    </row>
    <row r="360" spans="2:2" x14ac:dyDescent="0.2">
      <c r="B360" s="20"/>
    </row>
    <row r="361" spans="2:2" x14ac:dyDescent="0.2">
      <c r="B361" s="20"/>
    </row>
    <row r="362" spans="2:2" x14ac:dyDescent="0.2">
      <c r="B362" s="20"/>
    </row>
    <row r="363" spans="2:2" x14ac:dyDescent="0.2">
      <c r="B363" s="20"/>
    </row>
    <row r="364" spans="2:2" x14ac:dyDescent="0.2">
      <c r="B364" s="20"/>
    </row>
    <row r="365" spans="2:2" x14ac:dyDescent="0.2">
      <c r="B365" s="20"/>
    </row>
    <row r="366" spans="2:2" x14ac:dyDescent="0.2">
      <c r="B366" s="20"/>
    </row>
    <row r="367" spans="2:2" x14ac:dyDescent="0.2">
      <c r="B367" s="20"/>
    </row>
    <row r="368" spans="2:2" x14ac:dyDescent="0.2">
      <c r="B368" s="20"/>
    </row>
    <row r="369" spans="2:2" x14ac:dyDescent="0.2">
      <c r="B369" s="20"/>
    </row>
    <row r="370" spans="2:2" x14ac:dyDescent="0.2">
      <c r="B370" s="20"/>
    </row>
  </sheetData>
  <autoFilter ref="A1:C151"/>
  <conditionalFormatting sqref="B1:B370">
    <cfRule type="notContainsBlanks" dxfId="1" priority="1">
      <formula>LEN(TRIM(B1))&gt;0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C940"/>
  <sheetViews>
    <sheetView workbookViewId="0"/>
  </sheetViews>
  <sheetFormatPr baseColWidth="10" defaultColWidth="14.5" defaultRowHeight="15" customHeight="1" x14ac:dyDescent="0.2"/>
  <cols>
    <col min="1" max="1" width="20.5" customWidth="1"/>
  </cols>
  <sheetData>
    <row r="1" spans="1:3" x14ac:dyDescent="0.2">
      <c r="A1" s="21" t="s">
        <v>368</v>
      </c>
      <c r="B1" s="22" t="s">
        <v>369</v>
      </c>
      <c r="C1" s="21" t="s">
        <v>370</v>
      </c>
    </row>
    <row r="2" spans="1:3" x14ac:dyDescent="0.2">
      <c r="A2" s="21" t="s">
        <v>371</v>
      </c>
      <c r="B2" s="22">
        <v>42160</v>
      </c>
      <c r="C2" s="23" t="str">
        <f>VLOOKUP(LEFT(A2,LEN(A2)-3),Samples!$A$1:$C$151,3,FALSE)</f>
        <v>CSITE 02</v>
      </c>
    </row>
    <row r="3" spans="1:3" x14ac:dyDescent="0.2">
      <c r="A3" s="21" t="s">
        <v>372</v>
      </c>
      <c r="B3" s="22">
        <v>42163</v>
      </c>
      <c r="C3" s="23" t="str">
        <f>VLOOKUP(LEFT(A3,LEN(A3)-3),Samples!$A$1:$C$151,3,FALSE)</f>
        <v>CSITE 11</v>
      </c>
    </row>
    <row r="4" spans="1:3" x14ac:dyDescent="0.2">
      <c r="A4" s="21" t="s">
        <v>373</v>
      </c>
      <c r="B4" s="22">
        <v>42165</v>
      </c>
      <c r="C4" s="23" t="str">
        <f>VLOOKUP(LEFT(A4,LEN(A4)-3),Samples!$A$1:$C$151,3,FALSE)</f>
        <v>CSITE 09</v>
      </c>
    </row>
    <row r="5" spans="1:3" x14ac:dyDescent="0.2">
      <c r="A5" s="21" t="s">
        <v>374</v>
      </c>
      <c r="B5" s="22">
        <v>42166</v>
      </c>
      <c r="C5" s="23" t="str">
        <f>VLOOKUP(LEFT(A5,LEN(A5)-3),Samples!$A$1:$C$151,3,FALSE)</f>
        <v>CSITE 01</v>
      </c>
    </row>
    <row r="6" spans="1:3" x14ac:dyDescent="0.2">
      <c r="A6" s="21" t="s">
        <v>375</v>
      </c>
      <c r="B6" s="22">
        <v>42166</v>
      </c>
      <c r="C6" s="23" t="str">
        <f>VLOOKUP(LEFT(A6,LEN(A6)-3),Samples!$A$1:$C$151,3,FALSE)</f>
        <v>CSITE 03</v>
      </c>
    </row>
    <row r="7" spans="1:3" x14ac:dyDescent="0.2">
      <c r="A7" s="21" t="s">
        <v>376</v>
      </c>
      <c r="B7" s="22">
        <v>42167</v>
      </c>
      <c r="C7" s="23" t="str">
        <f>VLOOKUP(LEFT(A7,LEN(A7)-3),Samples!$A$1:$C$151,3,FALSE)</f>
        <v>CSITE 10</v>
      </c>
    </row>
    <row r="8" spans="1:3" x14ac:dyDescent="0.2">
      <c r="A8" s="21" t="s">
        <v>377</v>
      </c>
      <c r="B8" s="22">
        <v>42174</v>
      </c>
      <c r="C8" s="23" t="str">
        <f>VLOOKUP(LEFT(A8,LEN(A8)-3),Samples!$A$1:$C$151,3,FALSE)</f>
        <v>CSITE 05</v>
      </c>
    </row>
    <row r="9" spans="1:3" x14ac:dyDescent="0.2">
      <c r="A9" s="21" t="s">
        <v>378</v>
      </c>
      <c r="B9" s="22">
        <v>42175</v>
      </c>
      <c r="C9" s="23" t="str">
        <f>VLOOKUP(LEFT(A9,LEN(A9)-3),Samples!$A$1:$C$151,3,FALSE)</f>
        <v>CSITE 06</v>
      </c>
    </row>
    <row r="10" spans="1:3" x14ac:dyDescent="0.2">
      <c r="A10" s="21" t="s">
        <v>379</v>
      </c>
      <c r="B10" s="22">
        <v>42178</v>
      </c>
      <c r="C10" s="23" t="str">
        <f>VLOOKUP(LEFT(A10,LEN(A10)-3),Samples!$A$1:$C$151,3,FALSE)</f>
        <v>CSITE 04</v>
      </c>
    </row>
    <row r="11" spans="1:3" x14ac:dyDescent="0.2">
      <c r="A11" s="21" t="s">
        <v>380</v>
      </c>
      <c r="B11" s="22">
        <v>42179</v>
      </c>
      <c r="C11" s="23" t="str">
        <f>VLOOKUP(LEFT(A11,LEN(A11)-3),Samples!$A$1:$C$151,3,FALSE)</f>
        <v>CSITE 08</v>
      </c>
    </row>
    <row r="12" spans="1:3" x14ac:dyDescent="0.2">
      <c r="A12" s="21" t="s">
        <v>381</v>
      </c>
      <c r="B12" s="22">
        <v>42179</v>
      </c>
      <c r="C12" s="23" t="str">
        <f>VLOOKUP(LEFT(A12,LEN(A12)-3),Samples!$A$1:$C$151,3,FALSE)</f>
        <v>CSITE 12</v>
      </c>
    </row>
    <row r="13" spans="1:3" x14ac:dyDescent="0.2">
      <c r="A13" s="21" t="s">
        <v>382</v>
      </c>
      <c r="B13" s="22">
        <v>42180</v>
      </c>
      <c r="C13" s="23" t="str">
        <f>VLOOKUP(LEFT(A13,LEN(A13)-3),Samples!$A$1:$C$151,3,FALSE)</f>
        <v>CSITE 07</v>
      </c>
    </row>
    <row r="14" spans="1:3" x14ac:dyDescent="0.2">
      <c r="A14" s="21" t="s">
        <v>383</v>
      </c>
      <c r="B14" s="22">
        <v>42196</v>
      </c>
      <c r="C14" s="23" t="str">
        <f>VLOOKUP(LEFT(A14,LEN(A14)-3),Samples!$A$1:$C$151,3,FALSE)</f>
        <v>CSITE 01</v>
      </c>
    </row>
    <row r="15" spans="1:3" x14ac:dyDescent="0.2">
      <c r="A15" s="21" t="s">
        <v>384</v>
      </c>
      <c r="B15" s="22">
        <v>42198</v>
      </c>
      <c r="C15" s="23" t="str">
        <f>VLOOKUP(LEFT(A15,LEN(A15)-3),Samples!$A$1:$C$151,3,FALSE)</f>
        <v>CSITE 02</v>
      </c>
    </row>
    <row r="16" spans="1:3" x14ac:dyDescent="0.2">
      <c r="A16" s="21" t="s">
        <v>385</v>
      </c>
      <c r="B16" s="22">
        <v>42198</v>
      </c>
      <c r="C16" s="23" t="str">
        <f>VLOOKUP(LEFT(A16,LEN(A16)-3),Samples!$A$1:$C$151,3,FALSE)</f>
        <v>CSITE 03</v>
      </c>
    </row>
    <row r="17" spans="1:3" x14ac:dyDescent="0.2">
      <c r="A17" s="21" t="s">
        <v>386</v>
      </c>
      <c r="B17" s="22">
        <v>42199</v>
      </c>
      <c r="C17" s="23" t="str">
        <f>VLOOKUP(LEFT(A17,LEN(A17)-3),Samples!$A$1:$C$151,3,FALSE)</f>
        <v>CSITE 05</v>
      </c>
    </row>
    <row r="18" spans="1:3" x14ac:dyDescent="0.2">
      <c r="A18" s="21" t="s">
        <v>387</v>
      </c>
      <c r="B18" s="22">
        <v>42199</v>
      </c>
      <c r="C18" s="23" t="str">
        <f>VLOOKUP(LEFT(A18,LEN(A18)-3),Samples!$A$1:$C$151,3,FALSE)</f>
        <v>CSITE 06</v>
      </c>
    </row>
    <row r="19" spans="1:3" x14ac:dyDescent="0.2">
      <c r="A19" s="21" t="s">
        <v>388</v>
      </c>
      <c r="B19" s="22">
        <v>42199</v>
      </c>
      <c r="C19" s="23" t="str">
        <f>VLOOKUP(LEFT(A19,LEN(A19)-3),Samples!$A$1:$C$151,3,FALSE)</f>
        <v>CSITE 07</v>
      </c>
    </row>
    <row r="20" spans="1:3" x14ac:dyDescent="0.2">
      <c r="A20" s="21" t="s">
        <v>389</v>
      </c>
      <c r="B20" s="22">
        <v>42206</v>
      </c>
      <c r="C20" s="23" t="str">
        <f>VLOOKUP(LEFT(A20,LEN(A20)-3),Samples!$A$1:$C$151,3,FALSE)</f>
        <v>CSITE 04</v>
      </c>
    </row>
    <row r="21" spans="1:3" x14ac:dyDescent="0.2">
      <c r="A21" s="21" t="s">
        <v>390</v>
      </c>
      <c r="B21" s="22">
        <v>42207</v>
      </c>
      <c r="C21" s="23" t="str">
        <f>VLOOKUP(LEFT(A21,LEN(A21)-3),Samples!$A$1:$C$151,3,FALSE)</f>
        <v>CSITE 12</v>
      </c>
    </row>
    <row r="22" spans="1:3" x14ac:dyDescent="0.2">
      <c r="A22" s="21" t="s">
        <v>391</v>
      </c>
      <c r="B22" s="22">
        <v>42208</v>
      </c>
      <c r="C22" s="23" t="str">
        <f>VLOOKUP(LEFT(A22,LEN(A22)-3),Samples!$A$1:$C$151,3,FALSE)</f>
        <v>CSITE 08</v>
      </c>
    </row>
    <row r="23" spans="1:3" x14ac:dyDescent="0.2">
      <c r="A23" s="21" t="s">
        <v>392</v>
      </c>
      <c r="B23" s="22">
        <v>42208</v>
      </c>
      <c r="C23" s="23" t="str">
        <f>VLOOKUP(LEFT(A23,LEN(A23)-3),Samples!$A$1:$C$151,3,FALSE)</f>
        <v>CSITE 10</v>
      </c>
    </row>
    <row r="24" spans="1:3" x14ac:dyDescent="0.2">
      <c r="A24" s="21" t="s">
        <v>393</v>
      </c>
      <c r="B24" s="22">
        <v>42208</v>
      </c>
      <c r="C24" s="23" t="str">
        <f>VLOOKUP(LEFT(A24,LEN(A24)-3),Samples!$A$1:$C$151,3,FALSE)</f>
        <v>CSITE 11</v>
      </c>
    </row>
    <row r="25" spans="1:3" x14ac:dyDescent="0.2">
      <c r="A25" s="21" t="s">
        <v>394</v>
      </c>
      <c r="B25" s="22">
        <v>42226</v>
      </c>
      <c r="C25" s="23" t="str">
        <f>VLOOKUP(LEFT(A25,LEN(A25)-3),Samples!$A$1:$C$151,3,FALSE)</f>
        <v>CSITE 09</v>
      </c>
    </row>
    <row r="26" spans="1:3" x14ac:dyDescent="0.2">
      <c r="A26" s="21" t="s">
        <v>395</v>
      </c>
      <c r="B26" s="22">
        <v>42234</v>
      </c>
      <c r="C26" s="23" t="str">
        <f>VLOOKUP(LEFT(A26,LEN(A26)-3),Samples!$A$1:$C$151,3,FALSE)</f>
        <v>CSITE 01</v>
      </c>
    </row>
    <row r="27" spans="1:3" x14ac:dyDescent="0.2">
      <c r="A27" s="21" t="s">
        <v>396</v>
      </c>
      <c r="B27" s="22">
        <v>42234</v>
      </c>
      <c r="C27" s="23" t="str">
        <f>VLOOKUP(LEFT(A27,LEN(A27)-3),Samples!$A$1:$C$151,3,FALSE)</f>
        <v>CSITE 01</v>
      </c>
    </row>
    <row r="28" spans="1:3" x14ac:dyDescent="0.2">
      <c r="A28" s="21" t="s">
        <v>397</v>
      </c>
      <c r="B28" s="22">
        <v>42234</v>
      </c>
      <c r="C28" s="23" t="str">
        <f>VLOOKUP(LEFT(A28,LEN(A28)-3),Samples!$A$1:$C$151,3,FALSE)</f>
        <v>CSITE 02</v>
      </c>
    </row>
    <row r="29" spans="1:3" x14ac:dyDescent="0.2">
      <c r="A29" s="21" t="s">
        <v>398</v>
      </c>
      <c r="B29" s="22">
        <v>42234</v>
      </c>
      <c r="C29" s="23" t="str">
        <f>VLOOKUP(LEFT(A29,LEN(A29)-3),Samples!$A$1:$C$151,3,FALSE)</f>
        <v>CSITE 02</v>
      </c>
    </row>
    <row r="30" spans="1:3" x14ac:dyDescent="0.2">
      <c r="A30" s="21" t="s">
        <v>399</v>
      </c>
      <c r="B30" s="22">
        <v>42236</v>
      </c>
      <c r="C30" s="23" t="str">
        <f>VLOOKUP(LEFT(A30,LEN(A30)-3),Samples!$A$1:$C$151,3,FALSE)</f>
        <v>CSITE 03</v>
      </c>
    </row>
    <row r="31" spans="1:3" x14ac:dyDescent="0.2">
      <c r="A31" s="21" t="s">
        <v>400</v>
      </c>
      <c r="B31" s="22">
        <v>42236</v>
      </c>
      <c r="C31" s="23" t="str">
        <f>VLOOKUP(LEFT(A31,LEN(A31)-3),Samples!$A$1:$C$151,3,FALSE)</f>
        <v>CSITE 03</v>
      </c>
    </row>
    <row r="32" spans="1:3" x14ac:dyDescent="0.2">
      <c r="A32" s="21" t="s">
        <v>401</v>
      </c>
      <c r="B32" s="22">
        <v>42236</v>
      </c>
      <c r="C32" s="23" t="str">
        <f>VLOOKUP(LEFT(A32,LEN(A32)-3),Samples!$A$1:$C$151,3,FALSE)</f>
        <v>CSITE 04</v>
      </c>
    </row>
    <row r="33" spans="1:3" x14ac:dyDescent="0.2">
      <c r="A33" s="21" t="s">
        <v>402</v>
      </c>
      <c r="B33" s="22">
        <v>42236</v>
      </c>
      <c r="C33" s="23" t="str">
        <f>VLOOKUP(LEFT(A33,LEN(A33)-3),Samples!$A$1:$C$151,3,FALSE)</f>
        <v>CSITE 04</v>
      </c>
    </row>
    <row r="34" spans="1:3" x14ac:dyDescent="0.2">
      <c r="A34" s="21" t="s">
        <v>403</v>
      </c>
      <c r="B34" s="22">
        <v>42241</v>
      </c>
      <c r="C34" s="23" t="str">
        <f>VLOOKUP(LEFT(A34,LEN(A34)-3),Samples!$A$1:$C$151,3,FALSE)</f>
        <v>CSITE 05</v>
      </c>
    </row>
    <row r="35" spans="1:3" x14ac:dyDescent="0.2">
      <c r="A35" s="21" t="s">
        <v>404</v>
      </c>
      <c r="B35" s="22">
        <v>42241</v>
      </c>
      <c r="C35" s="23" t="str">
        <f>VLOOKUP(LEFT(A35,LEN(A35)-3),Samples!$A$1:$C$151,3,FALSE)</f>
        <v>CSITE 05</v>
      </c>
    </row>
    <row r="36" spans="1:3" x14ac:dyDescent="0.2">
      <c r="A36" s="21" t="s">
        <v>405</v>
      </c>
      <c r="B36" s="22">
        <v>42242</v>
      </c>
      <c r="C36" s="23" t="str">
        <f>VLOOKUP(LEFT(A36,LEN(A36)-3),Samples!$A$1:$C$151,3,FALSE)</f>
        <v>CSITE 06</v>
      </c>
    </row>
    <row r="37" spans="1:3" x14ac:dyDescent="0.2">
      <c r="A37" s="21" t="s">
        <v>406</v>
      </c>
      <c r="B37" s="22">
        <v>42242</v>
      </c>
      <c r="C37" s="23" t="str">
        <f>VLOOKUP(LEFT(A37,LEN(A37)-3),Samples!$A$1:$C$151,3,FALSE)</f>
        <v>CSITE 06</v>
      </c>
    </row>
    <row r="38" spans="1:3" x14ac:dyDescent="0.2">
      <c r="A38" s="21" t="s">
        <v>407</v>
      </c>
      <c r="B38" s="22">
        <v>42244</v>
      </c>
      <c r="C38" s="23" t="str">
        <f>VLOOKUP(LEFT(A38,LEN(A38)-3),Samples!$A$1:$C$151,3,FALSE)</f>
        <v>CSITE 07</v>
      </c>
    </row>
    <row r="39" spans="1:3" x14ac:dyDescent="0.2">
      <c r="A39" s="21" t="s">
        <v>408</v>
      </c>
      <c r="B39" s="22">
        <v>42244</v>
      </c>
      <c r="C39" s="23" t="str">
        <f>VLOOKUP(LEFT(A39,LEN(A39)-3),Samples!$A$1:$C$151,3,FALSE)</f>
        <v>CSITE 07</v>
      </c>
    </row>
    <row r="40" spans="1:3" x14ac:dyDescent="0.2">
      <c r="A40" s="21" t="s">
        <v>409</v>
      </c>
      <c r="B40" s="22">
        <v>42247</v>
      </c>
      <c r="C40" s="23" t="str">
        <f>VLOOKUP(LEFT(A40,LEN(A40)-3),Samples!$A$1:$C$151,3,FALSE)</f>
        <v>CSITE 08</v>
      </c>
    </row>
    <row r="41" spans="1:3" x14ac:dyDescent="0.2">
      <c r="A41" s="21" t="s">
        <v>410</v>
      </c>
      <c r="B41" s="22">
        <v>42247</v>
      </c>
      <c r="C41" s="23" t="str">
        <f>VLOOKUP(LEFT(A41,LEN(A41)-3),Samples!$A$1:$C$151,3,FALSE)</f>
        <v>CSITE 08</v>
      </c>
    </row>
    <row r="42" spans="1:3" x14ac:dyDescent="0.2">
      <c r="A42" s="21" t="s">
        <v>411</v>
      </c>
      <c r="B42" s="22">
        <v>42249</v>
      </c>
      <c r="C42" s="23" t="str">
        <f>VLOOKUP(LEFT(A42,LEN(A42)-3),Samples!$A$1:$C$151,3,FALSE)</f>
        <v>CSITE 09</v>
      </c>
    </row>
    <row r="43" spans="1:3" x14ac:dyDescent="0.2">
      <c r="A43" s="21" t="s">
        <v>412</v>
      </c>
      <c r="B43" s="22">
        <v>42249</v>
      </c>
      <c r="C43" s="23" t="str">
        <f>VLOOKUP(LEFT(A43,LEN(A43)-3),Samples!$A$1:$C$151,3,FALSE)</f>
        <v>CSITE 09</v>
      </c>
    </row>
    <row r="44" spans="1:3" x14ac:dyDescent="0.2">
      <c r="A44" s="21" t="s">
        <v>413</v>
      </c>
      <c r="B44" s="22">
        <v>42249</v>
      </c>
      <c r="C44" s="23" t="str">
        <f>VLOOKUP(LEFT(A44,LEN(A44)-3),Samples!$A$1:$C$151,3,FALSE)</f>
        <v>CSITE 10</v>
      </c>
    </row>
    <row r="45" spans="1:3" x14ac:dyDescent="0.2">
      <c r="A45" s="21" t="s">
        <v>414</v>
      </c>
      <c r="B45" s="22">
        <v>42249</v>
      </c>
      <c r="C45" s="23" t="str">
        <f>VLOOKUP(LEFT(A45,LEN(A45)-3),Samples!$A$1:$C$151,3,FALSE)</f>
        <v>CSITE 10</v>
      </c>
    </row>
    <row r="46" spans="1:3" x14ac:dyDescent="0.2">
      <c r="A46" s="21" t="s">
        <v>415</v>
      </c>
      <c r="B46" s="22">
        <v>42249</v>
      </c>
      <c r="C46" s="23" t="str">
        <f>VLOOKUP(LEFT(A46,LEN(A46)-3),Samples!$A$1:$C$151,3,FALSE)</f>
        <v>CSITE 11</v>
      </c>
    </row>
    <row r="47" spans="1:3" x14ac:dyDescent="0.2">
      <c r="A47" s="21" t="s">
        <v>416</v>
      </c>
      <c r="B47" s="22">
        <v>42249</v>
      </c>
      <c r="C47" s="23" t="str">
        <f>VLOOKUP(LEFT(A47,LEN(A47)-3),Samples!$A$1:$C$151,3,FALSE)</f>
        <v>CSITE 11</v>
      </c>
    </row>
    <row r="48" spans="1:3" x14ac:dyDescent="0.2">
      <c r="A48" s="21" t="s">
        <v>417</v>
      </c>
      <c r="B48" s="22">
        <v>42249</v>
      </c>
      <c r="C48" s="23" t="str">
        <f>VLOOKUP(LEFT(A48,LEN(A48)-3),Samples!$A$1:$C$151,3,FALSE)</f>
        <v>CSITE 12</v>
      </c>
    </row>
    <row r="49" spans="1:3" x14ac:dyDescent="0.2">
      <c r="A49" s="21" t="s">
        <v>418</v>
      </c>
      <c r="B49" s="22">
        <v>42249</v>
      </c>
      <c r="C49" s="23" t="str">
        <f>VLOOKUP(LEFT(A49,LEN(A49)-3),Samples!$A$1:$C$151,3,FALSE)</f>
        <v>CSITE 12</v>
      </c>
    </row>
    <row r="50" spans="1:3" x14ac:dyDescent="0.2">
      <c r="A50" s="21" t="s">
        <v>419</v>
      </c>
      <c r="B50" s="22">
        <v>42271</v>
      </c>
      <c r="C50" s="23" t="str">
        <f>VLOOKUP(LEFT(A50,LEN(A50)-3),Samples!$A$1:$C$151,3,FALSE)</f>
        <v>CSITE 01</v>
      </c>
    </row>
    <row r="51" spans="1:3" x14ac:dyDescent="0.2">
      <c r="A51" s="21" t="s">
        <v>420</v>
      </c>
      <c r="B51" s="22">
        <v>42271</v>
      </c>
      <c r="C51" s="23" t="str">
        <f>VLOOKUP(LEFT(A51,LEN(A51)-3),Samples!$A$1:$C$151,3,FALSE)</f>
        <v>CSITE 01</v>
      </c>
    </row>
    <row r="52" spans="1:3" x14ac:dyDescent="0.2">
      <c r="A52" s="21" t="s">
        <v>421</v>
      </c>
      <c r="B52" s="22">
        <v>42272</v>
      </c>
      <c r="C52" s="23" t="str">
        <f>VLOOKUP(LEFT(A52,LEN(A52)-3),Samples!$A$1:$C$151,3,FALSE)</f>
        <v>CSITE 02</v>
      </c>
    </row>
    <row r="53" spans="1:3" x14ac:dyDescent="0.2">
      <c r="A53" s="21" t="s">
        <v>422</v>
      </c>
      <c r="B53" s="22">
        <v>42272</v>
      </c>
      <c r="C53" s="23" t="str">
        <f>VLOOKUP(LEFT(A53,LEN(A53)-3),Samples!$A$1:$C$151,3,FALSE)</f>
        <v>CSITE 02</v>
      </c>
    </row>
    <row r="54" spans="1:3" x14ac:dyDescent="0.2">
      <c r="A54" s="21" t="s">
        <v>423</v>
      </c>
      <c r="B54" s="22">
        <v>42275</v>
      </c>
      <c r="C54" s="23" t="str">
        <f>VLOOKUP(LEFT(A54,LEN(A54)-3),Samples!$A$1:$C$151,3,FALSE)</f>
        <v>CSITE 03</v>
      </c>
    </row>
    <row r="55" spans="1:3" x14ac:dyDescent="0.2">
      <c r="A55" s="21" t="s">
        <v>424</v>
      </c>
      <c r="B55" s="22">
        <v>42275</v>
      </c>
      <c r="C55" s="23" t="str">
        <f>VLOOKUP(LEFT(A55,LEN(A55)-3),Samples!$A$1:$C$151,3,FALSE)</f>
        <v>CSITE 03</v>
      </c>
    </row>
    <row r="56" spans="1:3" x14ac:dyDescent="0.2">
      <c r="A56" s="21" t="s">
        <v>425</v>
      </c>
      <c r="B56" s="22">
        <v>42275</v>
      </c>
      <c r="C56" s="23" t="str">
        <f>VLOOKUP(LEFT(A56,LEN(A56)-3),Samples!$A$1:$C$151,3,FALSE)</f>
        <v>CSITE 04</v>
      </c>
    </row>
    <row r="57" spans="1:3" x14ac:dyDescent="0.2">
      <c r="A57" s="21" t="s">
        <v>426</v>
      </c>
      <c r="B57" s="22">
        <v>42275</v>
      </c>
      <c r="C57" s="23" t="str">
        <f>VLOOKUP(LEFT(A57,LEN(A57)-3),Samples!$A$1:$C$151,3,FALSE)</f>
        <v>CSITE 04</v>
      </c>
    </row>
    <row r="58" spans="1:3" x14ac:dyDescent="0.2">
      <c r="A58" s="21" t="s">
        <v>427</v>
      </c>
      <c r="B58" s="22">
        <v>42275</v>
      </c>
      <c r="C58" s="23" t="str">
        <f>VLOOKUP(LEFT(A58,LEN(A58)-3),Samples!$A$1:$C$151,3,FALSE)</f>
        <v>CSITE 05</v>
      </c>
    </row>
    <row r="59" spans="1:3" x14ac:dyDescent="0.2">
      <c r="A59" s="21" t="s">
        <v>428</v>
      </c>
      <c r="B59" s="22">
        <v>42275</v>
      </c>
      <c r="C59" s="23" t="str">
        <f>VLOOKUP(LEFT(A59,LEN(A59)-3),Samples!$A$1:$C$151,3,FALSE)</f>
        <v>CSITE 05</v>
      </c>
    </row>
    <row r="60" spans="1:3" x14ac:dyDescent="0.2">
      <c r="A60" s="21" t="s">
        <v>429</v>
      </c>
      <c r="B60" s="22">
        <v>42276</v>
      </c>
      <c r="C60" s="23" t="str">
        <f>VLOOKUP(LEFT(A60,LEN(A60)-3),Samples!$A$1:$C$151,3,FALSE)</f>
        <v>CSITE 06</v>
      </c>
    </row>
    <row r="61" spans="1:3" x14ac:dyDescent="0.2">
      <c r="A61" s="21" t="s">
        <v>430</v>
      </c>
      <c r="B61" s="22">
        <v>42276</v>
      </c>
      <c r="C61" s="23" t="str">
        <f>VLOOKUP(LEFT(A61,LEN(A61)-3),Samples!$A$1:$C$151,3,FALSE)</f>
        <v>CSITE 06</v>
      </c>
    </row>
    <row r="62" spans="1:3" x14ac:dyDescent="0.2">
      <c r="A62" s="21" t="s">
        <v>431</v>
      </c>
      <c r="B62" s="22">
        <v>42279</v>
      </c>
      <c r="C62" s="23" t="str">
        <f>VLOOKUP(LEFT(A62,LEN(A62)-3),Samples!$A$1:$C$151,3,FALSE)</f>
        <v>CSITE 07</v>
      </c>
    </row>
    <row r="63" spans="1:3" x14ac:dyDescent="0.2">
      <c r="A63" s="21" t="s">
        <v>432</v>
      </c>
      <c r="B63" s="22">
        <v>42279</v>
      </c>
      <c r="C63" s="23" t="str">
        <f>VLOOKUP(LEFT(A63,LEN(A63)-3),Samples!$A$1:$C$151,3,FALSE)</f>
        <v>CSITE 07</v>
      </c>
    </row>
    <row r="64" spans="1:3" x14ac:dyDescent="0.2">
      <c r="A64" s="21" t="s">
        <v>433</v>
      </c>
      <c r="B64" s="22">
        <v>42279</v>
      </c>
      <c r="C64" s="23" t="str">
        <f>VLOOKUP(LEFT(A64,LEN(A64)-3),Samples!$A$1:$C$151,3,FALSE)</f>
        <v>CSITE 08</v>
      </c>
    </row>
    <row r="65" spans="1:3" x14ac:dyDescent="0.2">
      <c r="A65" s="21" t="s">
        <v>434</v>
      </c>
      <c r="B65" s="22">
        <v>42279</v>
      </c>
      <c r="C65" s="23" t="str">
        <f>VLOOKUP(LEFT(A65,LEN(A65)-3),Samples!$A$1:$C$151,3,FALSE)</f>
        <v>CSITE 08</v>
      </c>
    </row>
    <row r="66" spans="1:3" x14ac:dyDescent="0.2">
      <c r="A66" s="21" t="s">
        <v>435</v>
      </c>
      <c r="B66" s="22">
        <v>42282</v>
      </c>
      <c r="C66" s="23" t="str">
        <f>VLOOKUP(LEFT(A66,LEN(A66)-3),Samples!$A$1:$C$151,3,FALSE)</f>
        <v>CSITE 09</v>
      </c>
    </row>
    <row r="67" spans="1:3" x14ac:dyDescent="0.2">
      <c r="A67" s="21" t="s">
        <v>436</v>
      </c>
      <c r="B67" s="22">
        <v>42282</v>
      </c>
      <c r="C67" s="23" t="str">
        <f>VLOOKUP(LEFT(A67,LEN(A67)-3),Samples!$A$1:$C$151,3,FALSE)</f>
        <v>CSITE 09</v>
      </c>
    </row>
    <row r="68" spans="1:3" x14ac:dyDescent="0.2">
      <c r="A68" s="21" t="s">
        <v>437</v>
      </c>
      <c r="B68" s="22">
        <v>42284</v>
      </c>
      <c r="C68" s="23" t="str">
        <f>VLOOKUP(LEFT(A68,LEN(A68)-3),Samples!$A$1:$C$151,3,FALSE)</f>
        <v>CSITE 10</v>
      </c>
    </row>
    <row r="69" spans="1:3" x14ac:dyDescent="0.2">
      <c r="A69" s="21" t="s">
        <v>438</v>
      </c>
      <c r="B69" s="22">
        <v>42284</v>
      </c>
      <c r="C69" s="23" t="str">
        <f>VLOOKUP(LEFT(A69,LEN(A69)-3),Samples!$A$1:$C$151,3,FALSE)</f>
        <v>CSITE 10</v>
      </c>
    </row>
    <row r="70" spans="1:3" x14ac:dyDescent="0.2">
      <c r="A70" s="21" t="s">
        <v>439</v>
      </c>
      <c r="B70" s="22">
        <v>42284</v>
      </c>
      <c r="C70" s="23" t="str">
        <f>VLOOKUP(LEFT(A70,LEN(A70)-3),Samples!$A$1:$C$151,3,FALSE)</f>
        <v>CSITE 11</v>
      </c>
    </row>
    <row r="71" spans="1:3" x14ac:dyDescent="0.2">
      <c r="A71" s="21" t="s">
        <v>440</v>
      </c>
      <c r="B71" s="22">
        <v>42284</v>
      </c>
      <c r="C71" s="23" t="str">
        <f>VLOOKUP(LEFT(A71,LEN(A71)-3),Samples!$A$1:$C$151,3,FALSE)</f>
        <v>CSITE 11</v>
      </c>
    </row>
    <row r="72" spans="1:3" x14ac:dyDescent="0.2">
      <c r="A72" s="21" t="s">
        <v>441</v>
      </c>
      <c r="B72" s="22">
        <v>42284</v>
      </c>
      <c r="C72" s="23" t="str">
        <f>VLOOKUP(LEFT(A72,LEN(A72)-3),Samples!$A$1:$C$151,3,FALSE)</f>
        <v>CSITE 12</v>
      </c>
    </row>
    <row r="73" spans="1:3" x14ac:dyDescent="0.2">
      <c r="A73" s="21" t="s">
        <v>442</v>
      </c>
      <c r="B73" s="22">
        <v>42284</v>
      </c>
      <c r="C73" s="23" t="str">
        <f>VLOOKUP(LEFT(A73,LEN(A73)-3),Samples!$A$1:$C$151,3,FALSE)</f>
        <v>CSITE 12</v>
      </c>
    </row>
    <row r="74" spans="1:3" x14ac:dyDescent="0.2">
      <c r="A74" s="21" t="s">
        <v>443</v>
      </c>
      <c r="B74" s="22">
        <v>42298</v>
      </c>
      <c r="C74" s="23" t="str">
        <f>VLOOKUP(LEFT(A74,LEN(A74)-3),Samples!$A$1:$C$151,3,FALSE)</f>
        <v>CSITE 04</v>
      </c>
    </row>
    <row r="75" spans="1:3" x14ac:dyDescent="0.2">
      <c r="A75" s="21" t="s">
        <v>444</v>
      </c>
      <c r="B75" s="22">
        <v>42298</v>
      </c>
      <c r="C75" s="23" t="str">
        <f>VLOOKUP(LEFT(A75,LEN(A75)-3),Samples!$A$1:$C$151,3,FALSE)</f>
        <v>CSITE 04</v>
      </c>
    </row>
    <row r="76" spans="1:3" x14ac:dyDescent="0.2">
      <c r="A76" s="21" t="s">
        <v>445</v>
      </c>
      <c r="B76" s="22">
        <v>42298</v>
      </c>
      <c r="C76" s="23" t="str">
        <f>VLOOKUP(LEFT(A76,LEN(A76)-3),Samples!$A$1:$C$151,3,FALSE)</f>
        <v>CSITE 06</v>
      </c>
    </row>
    <row r="77" spans="1:3" x14ac:dyDescent="0.2">
      <c r="A77" s="21" t="s">
        <v>446</v>
      </c>
      <c r="B77" s="22">
        <v>42298</v>
      </c>
      <c r="C77" s="23" t="str">
        <f>VLOOKUP(LEFT(A77,LEN(A77)-3),Samples!$A$1:$C$151,3,FALSE)</f>
        <v>CSITE 06</v>
      </c>
    </row>
    <row r="78" spans="1:3" x14ac:dyDescent="0.2">
      <c r="A78" s="21" t="s">
        <v>447</v>
      </c>
      <c r="B78" s="22">
        <v>42298</v>
      </c>
      <c r="C78" s="23" t="str">
        <f>VLOOKUP(LEFT(A78,LEN(A78)-3),Samples!$A$1:$C$151,3,FALSE)</f>
        <v>CSITE 08</v>
      </c>
    </row>
    <row r="79" spans="1:3" x14ac:dyDescent="0.2">
      <c r="A79" s="21" t="s">
        <v>448</v>
      </c>
      <c r="B79" s="22">
        <v>42298</v>
      </c>
      <c r="C79" s="23" t="str">
        <f>VLOOKUP(LEFT(A79,LEN(A79)-3),Samples!$A$1:$C$151,3,FALSE)</f>
        <v>CSITE 08</v>
      </c>
    </row>
    <row r="80" spans="1:3" x14ac:dyDescent="0.2">
      <c r="A80" s="21" t="s">
        <v>449</v>
      </c>
      <c r="B80" s="22">
        <v>42318</v>
      </c>
      <c r="C80" s="23" t="str">
        <f>VLOOKUP(LEFT(A80,LEN(A80)-3),Samples!$A$1:$C$151,3,FALSE)</f>
        <v>CSITE 12</v>
      </c>
    </row>
    <row r="81" spans="1:3" x14ac:dyDescent="0.2">
      <c r="A81" s="21" t="s">
        <v>450</v>
      </c>
      <c r="B81" s="22">
        <v>42318</v>
      </c>
      <c r="C81" s="23" t="str">
        <f>VLOOKUP(LEFT(A81,LEN(A81)-3),Samples!$A$1:$C$151,3,FALSE)</f>
        <v>CSITE 12</v>
      </c>
    </row>
    <row r="82" spans="1:3" x14ac:dyDescent="0.2">
      <c r="A82" s="21" t="s">
        <v>451</v>
      </c>
      <c r="B82" s="22">
        <v>42324</v>
      </c>
      <c r="C82" s="23" t="str">
        <f>VLOOKUP(LEFT(A82,LEN(A82)-3),Samples!$A$1:$C$151,3,FALSE)</f>
        <v>CSITE 05</v>
      </c>
    </row>
    <row r="83" spans="1:3" x14ac:dyDescent="0.2">
      <c r="A83" s="21" t="s">
        <v>452</v>
      </c>
      <c r="B83" s="22">
        <v>42324</v>
      </c>
      <c r="C83" s="23" t="str">
        <f>VLOOKUP(LEFT(A83,LEN(A83)-3),Samples!$A$1:$C$151,3,FALSE)</f>
        <v>CSITE 05</v>
      </c>
    </row>
    <row r="84" spans="1:3" x14ac:dyDescent="0.2">
      <c r="A84" s="21" t="s">
        <v>453</v>
      </c>
      <c r="B84" s="22">
        <v>42324</v>
      </c>
      <c r="C84" s="23" t="str">
        <f>VLOOKUP(LEFT(A84,LEN(A84)-3),Samples!$A$1:$C$151,3,FALSE)</f>
        <v>CSITE 07</v>
      </c>
    </row>
    <row r="85" spans="1:3" x14ac:dyDescent="0.2">
      <c r="A85" s="21" t="s">
        <v>454</v>
      </c>
      <c r="B85" s="22">
        <v>42324</v>
      </c>
      <c r="C85" s="23" t="str">
        <f>VLOOKUP(LEFT(A85,LEN(A85)-3),Samples!$A$1:$C$151,3,FALSE)</f>
        <v>CSITE 07</v>
      </c>
    </row>
    <row r="86" spans="1:3" x14ac:dyDescent="0.2">
      <c r="A86" s="21" t="s">
        <v>455</v>
      </c>
      <c r="B86" s="22">
        <v>42324</v>
      </c>
      <c r="C86" s="23" t="str">
        <f>VLOOKUP(LEFT(A86,LEN(A86)-3),Samples!$A$1:$C$151,3,FALSE)</f>
        <v>CSITE 10</v>
      </c>
    </row>
    <row r="87" spans="1:3" x14ac:dyDescent="0.2">
      <c r="A87" s="21" t="s">
        <v>456</v>
      </c>
      <c r="B87" s="22">
        <v>42324</v>
      </c>
      <c r="C87" s="23" t="str">
        <f>VLOOKUP(LEFT(A87,LEN(A87)-3),Samples!$A$1:$C$151,3,FALSE)</f>
        <v>CSITE 10</v>
      </c>
    </row>
    <row r="88" spans="1:3" x14ac:dyDescent="0.2">
      <c r="A88" s="21" t="s">
        <v>457</v>
      </c>
      <c r="B88" s="22">
        <v>42348</v>
      </c>
      <c r="C88" s="23" t="str">
        <f>VLOOKUP(LEFT(A88,LEN(A88)-3),Samples!$A$1:$C$151,3,FALSE)</f>
        <v>CSITE 01</v>
      </c>
    </row>
    <row r="89" spans="1:3" x14ac:dyDescent="0.2">
      <c r="A89" s="21" t="s">
        <v>458</v>
      </c>
      <c r="B89" s="22">
        <v>42348</v>
      </c>
      <c r="C89" s="23" t="str">
        <f>VLOOKUP(LEFT(A89,LEN(A89)-3),Samples!$A$1:$C$151,3,FALSE)</f>
        <v>CSITE 01</v>
      </c>
    </row>
    <row r="90" spans="1:3" x14ac:dyDescent="0.2">
      <c r="A90" s="21" t="s">
        <v>459</v>
      </c>
      <c r="B90" s="22">
        <v>42354</v>
      </c>
      <c r="C90" s="23" t="str">
        <f>VLOOKUP(LEFT(A90,LEN(A90)-3),Samples!$A$1:$C$151,3,FALSE)</f>
        <v>CSITE 02</v>
      </c>
    </row>
    <row r="91" spans="1:3" x14ac:dyDescent="0.2">
      <c r="A91" s="21" t="s">
        <v>460</v>
      </c>
      <c r="B91" s="22">
        <v>42354</v>
      </c>
      <c r="C91" s="23" t="str">
        <f>VLOOKUP(LEFT(A91,LEN(A91)-3),Samples!$A$1:$C$151,3,FALSE)</f>
        <v>CSITE 02</v>
      </c>
    </row>
    <row r="92" spans="1:3" x14ac:dyDescent="0.2">
      <c r="A92" s="21" t="s">
        <v>461</v>
      </c>
      <c r="B92" s="22">
        <v>42354</v>
      </c>
      <c r="C92" s="23" t="str">
        <f>VLOOKUP(LEFT(A92,LEN(A92)-3),Samples!$A$1:$C$151,3,FALSE)</f>
        <v>CSITE 03</v>
      </c>
    </row>
    <row r="93" spans="1:3" x14ac:dyDescent="0.2">
      <c r="A93" s="21" t="s">
        <v>462</v>
      </c>
      <c r="B93" s="22">
        <v>42354</v>
      </c>
      <c r="C93" s="23" t="str">
        <f>VLOOKUP(LEFT(A93,LEN(A93)-3),Samples!$A$1:$C$151,3,FALSE)</f>
        <v>CSITE 03</v>
      </c>
    </row>
    <row r="94" spans="1:3" x14ac:dyDescent="0.2">
      <c r="A94" s="21" t="s">
        <v>463</v>
      </c>
      <c r="B94" s="22">
        <v>42359</v>
      </c>
      <c r="C94" s="23" t="str">
        <f>VLOOKUP(LEFT(A94,LEN(A94)-3),Samples!$A$1:$C$151,3,FALSE)</f>
        <v>CSITE 11</v>
      </c>
    </row>
    <row r="95" spans="1:3" x14ac:dyDescent="0.2">
      <c r="A95" s="21" t="s">
        <v>464</v>
      </c>
      <c r="B95" s="22">
        <v>42359</v>
      </c>
      <c r="C95" s="23" t="str">
        <f>VLOOKUP(LEFT(A95,LEN(A95)-3),Samples!$A$1:$C$151,3,FALSE)</f>
        <v>CSITE 11</v>
      </c>
    </row>
    <row r="96" spans="1:3" x14ac:dyDescent="0.2">
      <c r="A96" s="21" t="s">
        <v>465</v>
      </c>
      <c r="B96" s="22">
        <v>42361</v>
      </c>
      <c r="C96" s="23" t="str">
        <f>VLOOKUP(LEFT(A96,LEN(A96)-3),Samples!$A$1:$C$151,3,FALSE)</f>
        <v>CSITE 09</v>
      </c>
    </row>
    <row r="97" spans="1:3" x14ac:dyDescent="0.2">
      <c r="A97" s="21" t="s">
        <v>466</v>
      </c>
      <c r="B97" s="22">
        <v>42361</v>
      </c>
      <c r="C97" s="23" t="str">
        <f>VLOOKUP(LEFT(A97,LEN(A97)-3),Samples!$A$1:$C$151,3,FALSE)</f>
        <v>CSITE 09</v>
      </c>
    </row>
    <row r="98" spans="1:3" x14ac:dyDescent="0.2">
      <c r="A98" s="21" t="s">
        <v>467</v>
      </c>
      <c r="B98" s="22">
        <v>42499</v>
      </c>
      <c r="C98" s="23" t="str">
        <f>VLOOKUP(LEFT(A98,LEN(A98)-3),Samples!$A$1:$C$151,3,FALSE)</f>
        <v>CSITE 02</v>
      </c>
    </row>
    <row r="99" spans="1:3" x14ac:dyDescent="0.2">
      <c r="A99" s="21" t="s">
        <v>468</v>
      </c>
      <c r="B99" s="22">
        <v>42499</v>
      </c>
      <c r="C99" s="23" t="str">
        <f>VLOOKUP(LEFT(A99,LEN(A99)-3),Samples!$A$1:$C$151,3,FALSE)</f>
        <v>CSITE 02</v>
      </c>
    </row>
    <row r="100" spans="1:3" x14ac:dyDescent="0.2">
      <c r="A100" s="21" t="s">
        <v>469</v>
      </c>
      <c r="B100" s="22">
        <v>42499</v>
      </c>
      <c r="C100" s="23" t="str">
        <f>VLOOKUP(LEFT(A100,LEN(A100)-3),Samples!$A$1:$C$151,3,FALSE)</f>
        <v>CSITE 02</v>
      </c>
    </row>
    <row r="101" spans="1:3" x14ac:dyDescent="0.2">
      <c r="A101" s="21" t="s">
        <v>470</v>
      </c>
      <c r="B101" s="22">
        <v>42499</v>
      </c>
      <c r="C101" s="23" t="str">
        <f>VLOOKUP(LEFT(A101,LEN(A101)-3),Samples!$A$1:$C$151,3,FALSE)</f>
        <v>CSITE 02</v>
      </c>
    </row>
    <row r="102" spans="1:3" x14ac:dyDescent="0.2">
      <c r="A102" s="21" t="s">
        <v>471</v>
      </c>
      <c r="B102" s="22">
        <v>42500</v>
      </c>
      <c r="C102" s="23" t="str">
        <f>VLOOKUP(LEFT(A102,LEN(A102)-3),Samples!$A$1:$C$151,3,FALSE)</f>
        <v>CSITE 01</v>
      </c>
    </row>
    <row r="103" spans="1:3" x14ac:dyDescent="0.2">
      <c r="A103" s="21" t="s">
        <v>472</v>
      </c>
      <c r="B103" s="22">
        <v>42500</v>
      </c>
      <c r="C103" s="23" t="str">
        <f>VLOOKUP(LEFT(A103,LEN(A103)-3),Samples!$A$1:$C$151,3,FALSE)</f>
        <v>CSITE 01</v>
      </c>
    </row>
    <row r="104" spans="1:3" x14ac:dyDescent="0.2">
      <c r="A104" s="21" t="s">
        <v>473</v>
      </c>
      <c r="B104" s="22">
        <v>42500</v>
      </c>
      <c r="C104" s="23" t="str">
        <f>VLOOKUP(LEFT(A104,LEN(A104)-3),Samples!$A$1:$C$151,3,FALSE)</f>
        <v>CSITE 01</v>
      </c>
    </row>
    <row r="105" spans="1:3" x14ac:dyDescent="0.2">
      <c r="A105" s="21" t="s">
        <v>474</v>
      </c>
      <c r="B105" s="22">
        <v>42500</v>
      </c>
      <c r="C105" s="23" t="str">
        <f>VLOOKUP(LEFT(A105,LEN(A105)-3),Samples!$A$1:$C$151,3,FALSE)</f>
        <v>CSITE 01</v>
      </c>
    </row>
    <row r="106" spans="1:3" x14ac:dyDescent="0.2">
      <c r="A106" s="21" t="s">
        <v>475</v>
      </c>
      <c r="B106" s="22">
        <v>42505</v>
      </c>
      <c r="C106" s="23" t="str">
        <f>VLOOKUP(LEFT(A106,LEN(A106)-3),Samples!$A$1:$C$151,3,FALSE)</f>
        <v>CSITE 03</v>
      </c>
    </row>
    <row r="107" spans="1:3" x14ac:dyDescent="0.2">
      <c r="A107" s="21" t="s">
        <v>476</v>
      </c>
      <c r="B107" s="22">
        <v>42505</v>
      </c>
      <c r="C107" s="23" t="str">
        <f>VLOOKUP(LEFT(A107,LEN(A107)-3),Samples!$A$1:$C$151,3,FALSE)</f>
        <v>CSITE 03</v>
      </c>
    </row>
    <row r="108" spans="1:3" x14ac:dyDescent="0.2">
      <c r="A108" s="21" t="s">
        <v>477</v>
      </c>
      <c r="B108" s="22">
        <v>42505</v>
      </c>
      <c r="C108" s="23" t="str">
        <f>VLOOKUP(LEFT(A108,LEN(A108)-3),Samples!$A$1:$C$151,3,FALSE)</f>
        <v>CSITE 03</v>
      </c>
    </row>
    <row r="109" spans="1:3" x14ac:dyDescent="0.2">
      <c r="A109" s="21" t="s">
        <v>478</v>
      </c>
      <c r="B109" s="22">
        <v>42505</v>
      </c>
      <c r="C109" s="23" t="str">
        <f>VLOOKUP(LEFT(A109,LEN(A109)-3),Samples!$A$1:$C$151,3,FALSE)</f>
        <v>CSITE 03</v>
      </c>
    </row>
    <row r="110" spans="1:3" x14ac:dyDescent="0.2">
      <c r="A110" s="21" t="s">
        <v>479</v>
      </c>
      <c r="B110" s="22">
        <v>42506</v>
      </c>
      <c r="C110" s="23" t="str">
        <f>VLOOKUP(LEFT(A110,LEN(A110)-3),Samples!$A$1:$C$151,3,FALSE)</f>
        <v>CSITE 04</v>
      </c>
    </row>
    <row r="111" spans="1:3" x14ac:dyDescent="0.2">
      <c r="A111" s="21" t="s">
        <v>480</v>
      </c>
      <c r="B111" s="22">
        <v>42506</v>
      </c>
      <c r="C111" s="23" t="str">
        <f>VLOOKUP(LEFT(A111,LEN(A111)-3),Samples!$A$1:$C$151,3,FALSE)</f>
        <v>CSITE 04</v>
      </c>
    </row>
    <row r="112" spans="1:3" x14ac:dyDescent="0.2">
      <c r="A112" s="21" t="s">
        <v>481</v>
      </c>
      <c r="B112" s="22">
        <v>42506</v>
      </c>
      <c r="C112" s="23" t="str">
        <f>VLOOKUP(LEFT(A112,LEN(A112)-3),Samples!$A$1:$C$151,3,FALSE)</f>
        <v>CSITE 04</v>
      </c>
    </row>
    <row r="113" spans="1:3" x14ac:dyDescent="0.2">
      <c r="A113" s="21" t="s">
        <v>482</v>
      </c>
      <c r="B113" s="22">
        <v>42506</v>
      </c>
      <c r="C113" s="23" t="str">
        <f>VLOOKUP(LEFT(A113,LEN(A113)-3),Samples!$A$1:$C$151,3,FALSE)</f>
        <v>CSITE 04</v>
      </c>
    </row>
    <row r="114" spans="1:3" x14ac:dyDescent="0.2">
      <c r="A114" s="21" t="s">
        <v>483</v>
      </c>
      <c r="B114" s="22">
        <v>42512</v>
      </c>
      <c r="C114" s="23" t="str">
        <f>VLOOKUP(LEFT(A114,LEN(A114)-3),Samples!$A$1:$C$151,3,FALSE)</f>
        <v>CSITE 05</v>
      </c>
    </row>
    <row r="115" spans="1:3" x14ac:dyDescent="0.2">
      <c r="A115" s="21" t="s">
        <v>484</v>
      </c>
      <c r="B115" s="22">
        <v>42512</v>
      </c>
      <c r="C115" s="23" t="str">
        <f>VLOOKUP(LEFT(A115,LEN(A115)-3),Samples!$A$1:$C$151,3,FALSE)</f>
        <v>CSITE 05</v>
      </c>
    </row>
    <row r="116" spans="1:3" x14ac:dyDescent="0.2">
      <c r="A116" s="21" t="s">
        <v>485</v>
      </c>
      <c r="B116" s="22">
        <v>42512</v>
      </c>
      <c r="C116" s="23" t="str">
        <f>VLOOKUP(LEFT(A116,LEN(A116)-3),Samples!$A$1:$C$151,3,FALSE)</f>
        <v>CSITE 05</v>
      </c>
    </row>
    <row r="117" spans="1:3" x14ac:dyDescent="0.2">
      <c r="A117" s="21" t="s">
        <v>486</v>
      </c>
      <c r="B117" s="22">
        <v>42512</v>
      </c>
      <c r="C117" s="23" t="str">
        <f>VLOOKUP(LEFT(A117,LEN(A117)-3),Samples!$A$1:$C$151,3,FALSE)</f>
        <v>CSITE 05</v>
      </c>
    </row>
    <row r="118" spans="1:3" x14ac:dyDescent="0.2">
      <c r="A118" s="21" t="s">
        <v>487</v>
      </c>
      <c r="B118" s="22">
        <v>42512</v>
      </c>
      <c r="C118" s="23" t="str">
        <f>VLOOKUP(LEFT(A118,LEN(A118)-3),Samples!$A$1:$C$151,3,FALSE)</f>
        <v>CSITE 06</v>
      </c>
    </row>
    <row r="119" spans="1:3" x14ac:dyDescent="0.2">
      <c r="A119" s="21" t="s">
        <v>488</v>
      </c>
      <c r="B119" s="22">
        <v>42512</v>
      </c>
      <c r="C119" s="23" t="str">
        <f>VLOOKUP(LEFT(A119,LEN(A119)-3),Samples!$A$1:$C$151,3,FALSE)</f>
        <v>CSITE 06</v>
      </c>
    </row>
    <row r="120" spans="1:3" x14ac:dyDescent="0.2">
      <c r="A120" s="21" t="s">
        <v>489</v>
      </c>
      <c r="B120" s="22">
        <v>42512</v>
      </c>
      <c r="C120" s="23" t="str">
        <f>VLOOKUP(LEFT(A120,LEN(A120)-3),Samples!$A$1:$C$151,3,FALSE)</f>
        <v>CSITE 06</v>
      </c>
    </row>
    <row r="121" spans="1:3" x14ac:dyDescent="0.2">
      <c r="A121" s="21" t="s">
        <v>490</v>
      </c>
      <c r="B121" s="22">
        <v>42512</v>
      </c>
      <c r="C121" s="23" t="str">
        <f>VLOOKUP(LEFT(A121,LEN(A121)-3),Samples!$A$1:$C$151,3,FALSE)</f>
        <v>CSITE 06</v>
      </c>
    </row>
    <row r="122" spans="1:3" x14ac:dyDescent="0.2">
      <c r="A122" s="21" t="s">
        <v>491</v>
      </c>
      <c r="B122" s="22">
        <v>42514</v>
      </c>
      <c r="C122" s="23" t="str">
        <f>VLOOKUP(LEFT(A122,LEN(A122)-3),Samples!$A$1:$C$151,3,FALSE)</f>
        <v>CSITE 07</v>
      </c>
    </row>
    <row r="123" spans="1:3" x14ac:dyDescent="0.2">
      <c r="A123" s="21" t="s">
        <v>492</v>
      </c>
      <c r="B123" s="22">
        <v>42514</v>
      </c>
      <c r="C123" s="23" t="str">
        <f>VLOOKUP(LEFT(A123,LEN(A123)-3),Samples!$A$1:$C$151,3,FALSE)</f>
        <v>CSITE 07</v>
      </c>
    </row>
    <row r="124" spans="1:3" x14ac:dyDescent="0.2">
      <c r="A124" s="21" t="s">
        <v>493</v>
      </c>
      <c r="B124" s="22">
        <v>42514</v>
      </c>
      <c r="C124" s="23" t="str">
        <f>VLOOKUP(LEFT(A124,LEN(A124)-3),Samples!$A$1:$C$151,3,FALSE)</f>
        <v>CSITE 07</v>
      </c>
    </row>
    <row r="125" spans="1:3" x14ac:dyDescent="0.2">
      <c r="A125" s="21" t="s">
        <v>494</v>
      </c>
      <c r="B125" s="22">
        <v>42514</v>
      </c>
      <c r="C125" s="23" t="str">
        <f>VLOOKUP(LEFT(A125,LEN(A125)-3),Samples!$A$1:$C$151,3,FALSE)</f>
        <v>CSITE 07</v>
      </c>
    </row>
    <row r="126" spans="1:3" x14ac:dyDescent="0.2">
      <c r="A126" s="21" t="s">
        <v>495</v>
      </c>
      <c r="B126" s="22">
        <v>42521</v>
      </c>
      <c r="C126" s="23" t="str">
        <f>VLOOKUP(LEFT(A126,LEN(A126)-3),Samples!$A$1:$C$151,3,FALSE)</f>
        <v>CSITE 08</v>
      </c>
    </row>
    <row r="127" spans="1:3" x14ac:dyDescent="0.2">
      <c r="A127" s="21" t="s">
        <v>496</v>
      </c>
      <c r="B127" s="22">
        <v>42521</v>
      </c>
      <c r="C127" s="23" t="str">
        <f>VLOOKUP(LEFT(A127,LEN(A127)-3),Samples!$A$1:$C$151,3,FALSE)</f>
        <v>CSITE 08</v>
      </c>
    </row>
    <row r="128" spans="1:3" x14ac:dyDescent="0.2">
      <c r="A128" s="21" t="s">
        <v>497</v>
      </c>
      <c r="B128" s="22">
        <v>42521</v>
      </c>
      <c r="C128" s="23" t="str">
        <f>VLOOKUP(LEFT(A128,LEN(A128)-3),Samples!$A$1:$C$151,3,FALSE)</f>
        <v>CSITE 08</v>
      </c>
    </row>
    <row r="129" spans="1:3" x14ac:dyDescent="0.2">
      <c r="A129" s="21" t="s">
        <v>498</v>
      </c>
      <c r="B129" s="22">
        <v>42521</v>
      </c>
      <c r="C129" s="23" t="str">
        <f>VLOOKUP(LEFT(A129,LEN(A129)-3),Samples!$A$1:$C$151,3,FALSE)</f>
        <v>CSITE 08</v>
      </c>
    </row>
    <row r="130" spans="1:3" x14ac:dyDescent="0.2">
      <c r="A130" s="21" t="s">
        <v>499</v>
      </c>
      <c r="B130" s="22">
        <v>42526</v>
      </c>
      <c r="C130" s="23" t="str">
        <f>VLOOKUP(LEFT(A130,LEN(A130)-3),Samples!$A$1:$C$151,3,FALSE)</f>
        <v>CSITE 12</v>
      </c>
    </row>
    <row r="131" spans="1:3" x14ac:dyDescent="0.2">
      <c r="A131" s="21" t="s">
        <v>500</v>
      </c>
      <c r="B131" s="22">
        <v>42526</v>
      </c>
      <c r="C131" s="23" t="str">
        <f>VLOOKUP(LEFT(A131,LEN(A131)-3),Samples!$A$1:$C$151,3,FALSE)</f>
        <v>CSITE 12</v>
      </c>
    </row>
    <row r="132" spans="1:3" x14ac:dyDescent="0.2">
      <c r="A132" s="21" t="s">
        <v>501</v>
      </c>
      <c r="B132" s="22">
        <v>42526</v>
      </c>
      <c r="C132" s="23" t="str">
        <f>VLOOKUP(LEFT(A132,LEN(A132)-3),Samples!$A$1:$C$151,3,FALSE)</f>
        <v>CSITE 12</v>
      </c>
    </row>
    <row r="133" spans="1:3" x14ac:dyDescent="0.2">
      <c r="A133" s="21" t="s">
        <v>502</v>
      </c>
      <c r="B133" s="22">
        <v>42526</v>
      </c>
      <c r="C133" s="23" t="str">
        <f>VLOOKUP(LEFT(A133,LEN(A133)-3),Samples!$A$1:$C$151,3,FALSE)</f>
        <v>CSITE 12</v>
      </c>
    </row>
    <row r="134" spans="1:3" x14ac:dyDescent="0.2">
      <c r="A134" s="21" t="s">
        <v>503</v>
      </c>
      <c r="B134" s="22">
        <v>42649</v>
      </c>
      <c r="C134" s="23" t="str">
        <f>VLOOKUP(LEFT(A134,LEN(A134)-3),Samples!$A$1:$C$151,3,FALSE)</f>
        <v>CSITE 01</v>
      </c>
    </row>
    <row r="135" spans="1:3" x14ac:dyDescent="0.2">
      <c r="A135" s="21" t="s">
        <v>504</v>
      </c>
      <c r="B135" s="22">
        <v>42649</v>
      </c>
      <c r="C135" s="23" t="str">
        <f>VLOOKUP(LEFT(A135,LEN(A135)-3),Samples!$A$1:$C$151,3,FALSE)</f>
        <v>CSITE 01</v>
      </c>
    </row>
    <row r="136" spans="1:3" x14ac:dyDescent="0.2">
      <c r="A136" s="21" t="s">
        <v>505</v>
      </c>
      <c r="B136" s="22">
        <v>42649</v>
      </c>
      <c r="C136" s="23" t="str">
        <f>VLOOKUP(LEFT(A136,LEN(A136)-3),Samples!$A$1:$C$151,3,FALSE)</f>
        <v>CSITE 01</v>
      </c>
    </row>
    <row r="137" spans="1:3" x14ac:dyDescent="0.2">
      <c r="A137" s="21" t="s">
        <v>506</v>
      </c>
      <c r="B137" s="22">
        <v>42649</v>
      </c>
      <c r="C137" s="23" t="str">
        <f>VLOOKUP(LEFT(A137,LEN(A137)-3),Samples!$A$1:$C$151,3,FALSE)</f>
        <v>CSITE 01</v>
      </c>
    </row>
    <row r="138" spans="1:3" x14ac:dyDescent="0.2">
      <c r="A138" s="21" t="s">
        <v>507</v>
      </c>
      <c r="B138" s="22">
        <v>42649</v>
      </c>
      <c r="C138" s="23" t="str">
        <f>VLOOKUP(LEFT(A138,LEN(A138)-3),Samples!$A$1:$C$151,3,FALSE)</f>
        <v>CSITE 01</v>
      </c>
    </row>
    <row r="139" spans="1:3" x14ac:dyDescent="0.2">
      <c r="A139" s="21" t="s">
        <v>508</v>
      </c>
      <c r="B139" s="22">
        <v>42649</v>
      </c>
      <c r="C139" s="23" t="str">
        <f>VLOOKUP(LEFT(A139,LEN(A139)-3),Samples!$A$1:$C$151,3,FALSE)</f>
        <v>CSITE 02</v>
      </c>
    </row>
    <row r="140" spans="1:3" x14ac:dyDescent="0.2">
      <c r="A140" s="21" t="s">
        <v>509</v>
      </c>
      <c r="B140" s="22">
        <v>42649</v>
      </c>
      <c r="C140" s="23" t="str">
        <f>VLOOKUP(LEFT(A140,LEN(A140)-3),Samples!$A$1:$C$151,3,FALSE)</f>
        <v>CSITE 02</v>
      </c>
    </row>
    <row r="141" spans="1:3" x14ac:dyDescent="0.2">
      <c r="A141" s="21" t="s">
        <v>510</v>
      </c>
      <c r="B141" s="22">
        <v>42649</v>
      </c>
      <c r="C141" s="23" t="str">
        <f>VLOOKUP(LEFT(A141,LEN(A141)-3),Samples!$A$1:$C$151,3,FALSE)</f>
        <v>CSITE 02</v>
      </c>
    </row>
    <row r="142" spans="1:3" x14ac:dyDescent="0.2">
      <c r="A142" s="21" t="s">
        <v>511</v>
      </c>
      <c r="B142" s="22">
        <v>42649</v>
      </c>
      <c r="C142" s="23" t="str">
        <f>VLOOKUP(LEFT(A142,LEN(A142)-3),Samples!$A$1:$C$151,3,FALSE)</f>
        <v>CSITE 02</v>
      </c>
    </row>
    <row r="143" spans="1:3" x14ac:dyDescent="0.2">
      <c r="A143" s="21" t="s">
        <v>512</v>
      </c>
      <c r="B143" s="22">
        <v>42649</v>
      </c>
      <c r="C143" s="23" t="str">
        <f>VLOOKUP(LEFT(A143,LEN(A143)-3),Samples!$A$1:$C$151,3,FALSE)</f>
        <v>CSITE 02</v>
      </c>
    </row>
    <row r="144" spans="1:3" x14ac:dyDescent="0.2">
      <c r="A144" s="21" t="s">
        <v>513</v>
      </c>
      <c r="B144" s="22">
        <v>42649</v>
      </c>
      <c r="C144" s="23" t="str">
        <f>VLOOKUP(LEFT(A144,LEN(A144)-3),Samples!$A$1:$C$151,3,FALSE)</f>
        <v>CSITE 03</v>
      </c>
    </row>
    <row r="145" spans="1:3" x14ac:dyDescent="0.2">
      <c r="A145" s="21" t="s">
        <v>514</v>
      </c>
      <c r="B145" s="22">
        <v>42649</v>
      </c>
      <c r="C145" s="23" t="str">
        <f>VLOOKUP(LEFT(A145,LEN(A145)-3),Samples!$A$1:$C$151,3,FALSE)</f>
        <v>CSITE 03</v>
      </c>
    </row>
    <row r="146" spans="1:3" x14ac:dyDescent="0.2">
      <c r="A146" s="21" t="s">
        <v>515</v>
      </c>
      <c r="B146" s="22">
        <v>42649</v>
      </c>
      <c r="C146" s="23" t="str">
        <f>VLOOKUP(LEFT(A146,LEN(A146)-3),Samples!$A$1:$C$151,3,FALSE)</f>
        <v>CSITE 03</v>
      </c>
    </row>
    <row r="147" spans="1:3" x14ac:dyDescent="0.2">
      <c r="A147" s="21" t="s">
        <v>516</v>
      </c>
      <c r="B147" s="22">
        <v>42649</v>
      </c>
      <c r="C147" s="23" t="str">
        <f>VLOOKUP(LEFT(A147,LEN(A147)-3),Samples!$A$1:$C$151,3,FALSE)</f>
        <v>CSITE 03</v>
      </c>
    </row>
    <row r="148" spans="1:3" x14ac:dyDescent="0.2">
      <c r="A148" s="21" t="s">
        <v>517</v>
      </c>
      <c r="B148" s="22">
        <v>42649</v>
      </c>
      <c r="C148" s="23" t="str">
        <f>VLOOKUP(LEFT(A148,LEN(A148)-3),Samples!$A$1:$C$151,3,FALSE)</f>
        <v>CSITE 03</v>
      </c>
    </row>
    <row r="149" spans="1:3" x14ac:dyDescent="0.2">
      <c r="A149" s="21" t="s">
        <v>518</v>
      </c>
      <c r="B149" s="22">
        <v>42649</v>
      </c>
      <c r="C149" s="23" t="str">
        <f>VLOOKUP(LEFT(A149,LEN(A149)-3),Samples!$A$1:$C$151,3,FALSE)</f>
        <v>CSITE 04</v>
      </c>
    </row>
    <row r="150" spans="1:3" x14ac:dyDescent="0.2">
      <c r="A150" s="21" t="s">
        <v>519</v>
      </c>
      <c r="B150" s="22">
        <v>42649</v>
      </c>
      <c r="C150" s="23" t="str">
        <f>VLOOKUP(LEFT(A150,LEN(A150)-3),Samples!$A$1:$C$151,3,FALSE)</f>
        <v>CSITE 04</v>
      </c>
    </row>
    <row r="151" spans="1:3" x14ac:dyDescent="0.2">
      <c r="A151" s="21" t="s">
        <v>520</v>
      </c>
      <c r="B151" s="22">
        <v>42649</v>
      </c>
      <c r="C151" s="23" t="str">
        <f>VLOOKUP(LEFT(A151,LEN(A151)-3),Samples!$A$1:$C$151,3,FALSE)</f>
        <v>CSITE 04</v>
      </c>
    </row>
    <row r="152" spans="1:3" x14ac:dyDescent="0.2">
      <c r="A152" s="21" t="s">
        <v>521</v>
      </c>
      <c r="B152" s="22">
        <v>42649</v>
      </c>
      <c r="C152" s="23" t="str">
        <f>VLOOKUP(LEFT(A152,LEN(A152)-3),Samples!$A$1:$C$151,3,FALSE)</f>
        <v>CSITE 04</v>
      </c>
    </row>
    <row r="153" spans="1:3" x14ac:dyDescent="0.2">
      <c r="A153" s="21" t="s">
        <v>522</v>
      </c>
      <c r="B153" s="22">
        <v>42649</v>
      </c>
      <c r="C153" s="23" t="str">
        <f>VLOOKUP(LEFT(A153,LEN(A153)-3),Samples!$A$1:$C$151,3,FALSE)</f>
        <v>CSITE 04</v>
      </c>
    </row>
    <row r="154" spans="1:3" x14ac:dyDescent="0.2">
      <c r="A154" s="21" t="s">
        <v>523</v>
      </c>
      <c r="B154" s="22">
        <v>42649</v>
      </c>
      <c r="C154" s="23" t="str">
        <f>VLOOKUP(LEFT(A154,LEN(A154)-3),Samples!$A$1:$C$151,3,FALSE)</f>
        <v>CSITE 05</v>
      </c>
    </row>
    <row r="155" spans="1:3" x14ac:dyDescent="0.2">
      <c r="A155" s="21" t="s">
        <v>524</v>
      </c>
      <c r="B155" s="22">
        <v>42649</v>
      </c>
      <c r="C155" s="23" t="str">
        <f>VLOOKUP(LEFT(A155,LEN(A155)-3),Samples!$A$1:$C$151,3,FALSE)</f>
        <v>CSITE 05</v>
      </c>
    </row>
    <row r="156" spans="1:3" x14ac:dyDescent="0.2">
      <c r="A156" s="21" t="s">
        <v>525</v>
      </c>
      <c r="B156" s="22">
        <v>42649</v>
      </c>
      <c r="C156" s="23" t="str">
        <f>VLOOKUP(LEFT(A156,LEN(A156)-3),Samples!$A$1:$C$151,3,FALSE)</f>
        <v>CSITE 05</v>
      </c>
    </row>
    <row r="157" spans="1:3" x14ac:dyDescent="0.2">
      <c r="A157" s="21" t="s">
        <v>526</v>
      </c>
      <c r="B157" s="22">
        <v>42649</v>
      </c>
      <c r="C157" s="23" t="str">
        <f>VLOOKUP(LEFT(A157,LEN(A157)-3),Samples!$A$1:$C$151,3,FALSE)</f>
        <v>CSITE 05</v>
      </c>
    </row>
    <row r="158" spans="1:3" x14ac:dyDescent="0.2">
      <c r="A158" s="21" t="s">
        <v>527</v>
      </c>
      <c r="B158" s="22">
        <v>42649</v>
      </c>
      <c r="C158" s="23" t="str">
        <f>VLOOKUP(LEFT(A158,LEN(A158)-3),Samples!$A$1:$C$151,3,FALSE)</f>
        <v>CSITE 05</v>
      </c>
    </row>
    <row r="159" spans="1:3" x14ac:dyDescent="0.2">
      <c r="A159" s="21" t="s">
        <v>528</v>
      </c>
      <c r="B159" s="22">
        <v>42655</v>
      </c>
      <c r="C159" s="23" t="str">
        <f>VLOOKUP(LEFT(A159,LEN(A159)-3),Samples!$A$1:$C$151,3,FALSE)</f>
        <v>CSITE 06</v>
      </c>
    </row>
    <row r="160" spans="1:3" x14ac:dyDescent="0.2">
      <c r="A160" s="21" t="s">
        <v>529</v>
      </c>
      <c r="B160" s="22">
        <v>42655</v>
      </c>
      <c r="C160" s="23" t="str">
        <f>VLOOKUP(LEFT(A160,LEN(A160)-3),Samples!$A$1:$C$151,3,FALSE)</f>
        <v>CSITE 06</v>
      </c>
    </row>
    <row r="161" spans="1:3" x14ac:dyDescent="0.2">
      <c r="A161" s="21" t="s">
        <v>530</v>
      </c>
      <c r="B161" s="22">
        <v>42655</v>
      </c>
      <c r="C161" s="23" t="str">
        <f>VLOOKUP(LEFT(A161,LEN(A161)-3),Samples!$A$1:$C$151,3,FALSE)</f>
        <v>CSITE 06</v>
      </c>
    </row>
    <row r="162" spans="1:3" x14ac:dyDescent="0.2">
      <c r="A162" s="21" t="s">
        <v>531</v>
      </c>
      <c r="B162" s="22">
        <v>42655</v>
      </c>
      <c r="C162" s="23" t="str">
        <f>VLOOKUP(LEFT(A162,LEN(A162)-3),Samples!$A$1:$C$151,3,FALSE)</f>
        <v>CSITE 06</v>
      </c>
    </row>
    <row r="163" spans="1:3" x14ac:dyDescent="0.2">
      <c r="A163" s="21" t="s">
        <v>532</v>
      </c>
      <c r="B163" s="22">
        <v>42655</v>
      </c>
      <c r="C163" s="23" t="str">
        <f>VLOOKUP(LEFT(A163,LEN(A163)-3),Samples!$A$1:$C$151,3,FALSE)</f>
        <v>CSITE 06</v>
      </c>
    </row>
    <row r="164" spans="1:3" x14ac:dyDescent="0.2">
      <c r="A164" s="21" t="s">
        <v>533</v>
      </c>
      <c r="B164" s="22">
        <v>42655</v>
      </c>
      <c r="C164" s="23" t="str">
        <f>VLOOKUP(LEFT(A164,LEN(A164)-3),Samples!$A$1:$C$151,3,FALSE)</f>
        <v>CSITE 07</v>
      </c>
    </row>
    <row r="165" spans="1:3" x14ac:dyDescent="0.2">
      <c r="A165" s="21" t="s">
        <v>534</v>
      </c>
      <c r="B165" s="22">
        <v>42655</v>
      </c>
      <c r="C165" s="23" t="str">
        <f>VLOOKUP(LEFT(A165,LEN(A165)-3),Samples!$A$1:$C$151,3,FALSE)</f>
        <v>CSITE 07</v>
      </c>
    </row>
    <row r="166" spans="1:3" x14ac:dyDescent="0.2">
      <c r="A166" s="21" t="s">
        <v>535</v>
      </c>
      <c r="B166" s="22">
        <v>42655</v>
      </c>
      <c r="C166" s="23" t="str">
        <f>VLOOKUP(LEFT(A166,LEN(A166)-3),Samples!$A$1:$C$151,3,FALSE)</f>
        <v>CSITE 07</v>
      </c>
    </row>
    <row r="167" spans="1:3" x14ac:dyDescent="0.2">
      <c r="A167" s="21" t="s">
        <v>536</v>
      </c>
      <c r="B167" s="22">
        <v>42655</v>
      </c>
      <c r="C167" s="23" t="str">
        <f>VLOOKUP(LEFT(A167,LEN(A167)-3),Samples!$A$1:$C$151,3,FALSE)</f>
        <v>CSITE 07</v>
      </c>
    </row>
    <row r="168" spans="1:3" x14ac:dyDescent="0.2">
      <c r="A168" s="21" t="s">
        <v>537</v>
      </c>
      <c r="B168" s="22">
        <v>42655</v>
      </c>
      <c r="C168" s="23" t="str">
        <f>VLOOKUP(LEFT(A168,LEN(A168)-3),Samples!$A$1:$C$151,3,FALSE)</f>
        <v>CSITE 07</v>
      </c>
    </row>
    <row r="169" spans="1:3" x14ac:dyDescent="0.2">
      <c r="A169" s="21" t="s">
        <v>538</v>
      </c>
      <c r="B169" s="22">
        <v>42655</v>
      </c>
      <c r="C169" s="23" t="str">
        <f>VLOOKUP(LEFT(A169,LEN(A169)-3),Samples!$A$1:$C$151,3,FALSE)</f>
        <v>CSITE 08</v>
      </c>
    </row>
    <row r="170" spans="1:3" x14ac:dyDescent="0.2">
      <c r="A170" s="21" t="s">
        <v>539</v>
      </c>
      <c r="B170" s="22">
        <v>42655</v>
      </c>
      <c r="C170" s="23" t="str">
        <f>VLOOKUP(LEFT(A170,LEN(A170)-3),Samples!$A$1:$C$151,3,FALSE)</f>
        <v>CSITE 08</v>
      </c>
    </row>
    <row r="171" spans="1:3" x14ac:dyDescent="0.2">
      <c r="A171" s="21" t="s">
        <v>540</v>
      </c>
      <c r="B171" s="22">
        <v>42655</v>
      </c>
      <c r="C171" s="23" t="str">
        <f>VLOOKUP(LEFT(A171,LEN(A171)-3),Samples!$A$1:$C$151,3,FALSE)</f>
        <v>CSITE 08</v>
      </c>
    </row>
    <row r="172" spans="1:3" x14ac:dyDescent="0.2">
      <c r="A172" s="21" t="s">
        <v>541</v>
      </c>
      <c r="B172" s="22">
        <v>42655</v>
      </c>
      <c r="C172" s="23" t="str">
        <f>VLOOKUP(LEFT(A172,LEN(A172)-3),Samples!$A$1:$C$151,3,FALSE)</f>
        <v>CSITE 08</v>
      </c>
    </row>
    <row r="173" spans="1:3" x14ac:dyDescent="0.2">
      <c r="A173" s="21" t="s">
        <v>542</v>
      </c>
      <c r="B173" s="22">
        <v>42655</v>
      </c>
      <c r="C173" s="23" t="str">
        <f>VLOOKUP(LEFT(A173,LEN(A173)-3),Samples!$A$1:$C$151,3,FALSE)</f>
        <v>CSITE 08</v>
      </c>
    </row>
    <row r="174" spans="1:3" x14ac:dyDescent="0.2">
      <c r="A174" s="21" t="s">
        <v>543</v>
      </c>
      <c r="B174" s="22">
        <v>42655</v>
      </c>
      <c r="C174" s="23" t="str">
        <f>VLOOKUP(LEFT(A174,LEN(A174)-3),Samples!$A$1:$C$151,3,FALSE)</f>
        <v>CSITE 12</v>
      </c>
    </row>
    <row r="175" spans="1:3" x14ac:dyDescent="0.2">
      <c r="A175" s="21" t="s">
        <v>544</v>
      </c>
      <c r="B175" s="22">
        <v>42655</v>
      </c>
      <c r="C175" s="23" t="str">
        <f>VLOOKUP(LEFT(A175,LEN(A175)-3),Samples!$A$1:$C$151,3,FALSE)</f>
        <v>CSITE 12</v>
      </c>
    </row>
    <row r="176" spans="1:3" x14ac:dyDescent="0.2">
      <c r="A176" s="21" t="s">
        <v>545</v>
      </c>
      <c r="B176" s="22">
        <v>42655</v>
      </c>
      <c r="C176" s="23" t="str">
        <f>VLOOKUP(LEFT(A176,LEN(A176)-3),Samples!$A$1:$C$151,3,FALSE)</f>
        <v>CSITE 12</v>
      </c>
    </row>
    <row r="177" spans="1:3" x14ac:dyDescent="0.2">
      <c r="A177" s="21" t="s">
        <v>546</v>
      </c>
      <c r="B177" s="22">
        <v>42655</v>
      </c>
      <c r="C177" s="23" t="str">
        <f>VLOOKUP(LEFT(A177,LEN(A177)-3),Samples!$A$1:$C$151,3,FALSE)</f>
        <v>CSITE 12</v>
      </c>
    </row>
    <row r="178" spans="1:3" x14ac:dyDescent="0.2">
      <c r="A178" s="21" t="s">
        <v>547</v>
      </c>
      <c r="B178" s="22">
        <v>42655</v>
      </c>
      <c r="C178" s="23" t="str">
        <f>VLOOKUP(LEFT(A178,LEN(A178)-3),Samples!$A$1:$C$151,3,FALSE)</f>
        <v>CSITE 12</v>
      </c>
    </row>
    <row r="179" spans="1:3" x14ac:dyDescent="0.2">
      <c r="A179" s="21" t="s">
        <v>548</v>
      </c>
      <c r="B179" s="22">
        <v>42878</v>
      </c>
      <c r="C179" s="23" t="str">
        <f>VLOOKUP(LEFT(A179,LEN(A179)-3),Samples!$A$1:$C$151,3,FALSE)</f>
        <v>CSITE 01</v>
      </c>
    </row>
    <row r="180" spans="1:3" x14ac:dyDescent="0.2">
      <c r="A180" s="21" t="s">
        <v>549</v>
      </c>
      <c r="B180" s="22">
        <v>42878</v>
      </c>
      <c r="C180" s="23" t="str">
        <f>VLOOKUP(LEFT(A180,LEN(A180)-3),Samples!$A$1:$C$151,3,FALSE)</f>
        <v>CSITE 01</v>
      </c>
    </row>
    <row r="181" spans="1:3" x14ac:dyDescent="0.2">
      <c r="A181" s="21" t="s">
        <v>550</v>
      </c>
      <c r="B181" s="22">
        <v>42878</v>
      </c>
      <c r="C181" s="23" t="str">
        <f>VLOOKUP(LEFT(A181,LEN(A181)-3),Samples!$A$1:$C$151,3,FALSE)</f>
        <v>CSITE 01</v>
      </c>
    </row>
    <row r="182" spans="1:3" x14ac:dyDescent="0.2">
      <c r="A182" s="21" t="s">
        <v>551</v>
      </c>
      <c r="B182" s="22">
        <v>42878</v>
      </c>
      <c r="C182" s="23" t="str">
        <f>VLOOKUP(LEFT(A182,LEN(A182)-3),Samples!$A$1:$C$151,3,FALSE)</f>
        <v>CSITE 01</v>
      </c>
    </row>
    <row r="183" spans="1:3" x14ac:dyDescent="0.2">
      <c r="A183" s="21" t="s">
        <v>552</v>
      </c>
      <c r="B183" s="22">
        <v>42878</v>
      </c>
      <c r="C183" s="23" t="str">
        <f>VLOOKUP(LEFT(A183,LEN(A183)-3),Samples!$A$1:$C$151,3,FALSE)</f>
        <v>CSITE 01</v>
      </c>
    </row>
    <row r="184" spans="1:3" x14ac:dyDescent="0.2">
      <c r="A184" s="21" t="s">
        <v>553</v>
      </c>
      <c r="B184" s="22">
        <v>42878</v>
      </c>
      <c r="C184" s="23" t="str">
        <f>VLOOKUP(LEFT(A184,LEN(A184)-3),Samples!$A$1:$C$151,3,FALSE)</f>
        <v>CSITE 02</v>
      </c>
    </row>
    <row r="185" spans="1:3" x14ac:dyDescent="0.2">
      <c r="A185" s="21" t="s">
        <v>554</v>
      </c>
      <c r="B185" s="22">
        <v>42878</v>
      </c>
      <c r="C185" s="23" t="str">
        <f>VLOOKUP(LEFT(A185,LEN(A185)-3),Samples!$A$1:$C$151,3,FALSE)</f>
        <v>CSITE 02</v>
      </c>
    </row>
    <row r="186" spans="1:3" x14ac:dyDescent="0.2">
      <c r="A186" s="21" t="s">
        <v>555</v>
      </c>
      <c r="B186" s="22">
        <v>42878</v>
      </c>
      <c r="C186" s="23" t="str">
        <f>VLOOKUP(LEFT(A186,LEN(A186)-3),Samples!$A$1:$C$151,3,FALSE)</f>
        <v>CSITE 02</v>
      </c>
    </row>
    <row r="187" spans="1:3" x14ac:dyDescent="0.2">
      <c r="A187" s="21" t="s">
        <v>556</v>
      </c>
      <c r="B187" s="22">
        <v>42878</v>
      </c>
      <c r="C187" s="23" t="str">
        <f>VLOOKUP(LEFT(A187,LEN(A187)-3),Samples!$A$1:$C$151,3,FALSE)</f>
        <v>CSITE 02</v>
      </c>
    </row>
    <row r="188" spans="1:3" x14ac:dyDescent="0.2">
      <c r="A188" s="21" t="s">
        <v>557</v>
      </c>
      <c r="B188" s="22">
        <v>42878</v>
      </c>
      <c r="C188" s="23" t="str">
        <f>VLOOKUP(LEFT(A188,LEN(A188)-3),Samples!$A$1:$C$151,3,FALSE)</f>
        <v>CSITE 02</v>
      </c>
    </row>
    <row r="189" spans="1:3" x14ac:dyDescent="0.2">
      <c r="A189" s="21" t="s">
        <v>558</v>
      </c>
      <c r="B189" s="22">
        <v>42879</v>
      </c>
      <c r="C189" s="23" t="str">
        <f>VLOOKUP(LEFT(A189,LEN(A189)-3),Samples!$A$1:$C$151,3,FALSE)</f>
        <v>CSITE 03</v>
      </c>
    </row>
    <row r="190" spans="1:3" x14ac:dyDescent="0.2">
      <c r="A190" s="21" t="s">
        <v>559</v>
      </c>
      <c r="B190" s="22">
        <v>42879</v>
      </c>
      <c r="C190" s="23" t="str">
        <f>VLOOKUP(LEFT(A190,LEN(A190)-3),Samples!$A$1:$C$151,3,FALSE)</f>
        <v>CSITE 03</v>
      </c>
    </row>
    <row r="191" spans="1:3" x14ac:dyDescent="0.2">
      <c r="A191" s="21" t="s">
        <v>560</v>
      </c>
      <c r="B191" s="22">
        <v>42879</v>
      </c>
      <c r="C191" s="23" t="str">
        <f>VLOOKUP(LEFT(A191,LEN(A191)-3),Samples!$A$1:$C$151,3,FALSE)</f>
        <v>CSITE 03</v>
      </c>
    </row>
    <row r="192" spans="1:3" x14ac:dyDescent="0.2">
      <c r="A192" s="21" t="s">
        <v>561</v>
      </c>
      <c r="B192" s="22">
        <v>42879</v>
      </c>
      <c r="C192" s="23" t="str">
        <f>VLOOKUP(LEFT(A192,LEN(A192)-3),Samples!$A$1:$C$151,3,FALSE)</f>
        <v>CSITE 03</v>
      </c>
    </row>
    <row r="193" spans="1:3" x14ac:dyDescent="0.2">
      <c r="A193" s="21" t="s">
        <v>562</v>
      </c>
      <c r="B193" s="22">
        <v>42879</v>
      </c>
      <c r="C193" s="23" t="str">
        <f>VLOOKUP(LEFT(A193,LEN(A193)-3),Samples!$A$1:$C$151,3,FALSE)</f>
        <v>CSITE 03</v>
      </c>
    </row>
    <row r="194" spans="1:3" x14ac:dyDescent="0.2">
      <c r="A194" s="21" t="s">
        <v>563</v>
      </c>
      <c r="B194" s="22">
        <v>42879</v>
      </c>
      <c r="C194" s="23" t="str">
        <f>VLOOKUP(LEFT(A194,LEN(A194)-3),Samples!$A$1:$C$151,3,FALSE)</f>
        <v>CSITE 04</v>
      </c>
    </row>
    <row r="195" spans="1:3" x14ac:dyDescent="0.2">
      <c r="A195" s="21" t="s">
        <v>564</v>
      </c>
      <c r="B195" s="22">
        <v>42879</v>
      </c>
      <c r="C195" s="23" t="str">
        <f>VLOOKUP(LEFT(A195,LEN(A195)-3),Samples!$A$1:$C$151,3,FALSE)</f>
        <v>CSITE 04</v>
      </c>
    </row>
    <row r="196" spans="1:3" x14ac:dyDescent="0.2">
      <c r="A196" s="21" t="s">
        <v>565</v>
      </c>
      <c r="B196" s="22">
        <v>42879</v>
      </c>
      <c r="C196" s="23" t="str">
        <f>VLOOKUP(LEFT(A196,LEN(A196)-3),Samples!$A$1:$C$151,3,FALSE)</f>
        <v>CSITE 04</v>
      </c>
    </row>
    <row r="197" spans="1:3" x14ac:dyDescent="0.2">
      <c r="A197" s="21" t="s">
        <v>566</v>
      </c>
      <c r="B197" s="22">
        <v>42879</v>
      </c>
      <c r="C197" s="23" t="str">
        <f>VLOOKUP(LEFT(A197,LEN(A197)-3),Samples!$A$1:$C$151,3,FALSE)</f>
        <v>CSITE 04</v>
      </c>
    </row>
    <row r="198" spans="1:3" x14ac:dyDescent="0.2">
      <c r="A198" s="21" t="s">
        <v>567</v>
      </c>
      <c r="B198" s="22">
        <v>42879</v>
      </c>
      <c r="C198" s="23" t="str">
        <f>VLOOKUP(LEFT(A198,LEN(A198)-3),Samples!$A$1:$C$151,3,FALSE)</f>
        <v>CSITE 04</v>
      </c>
    </row>
    <row r="199" spans="1:3" x14ac:dyDescent="0.2">
      <c r="A199" s="21" t="s">
        <v>568</v>
      </c>
      <c r="B199" s="22">
        <v>42879</v>
      </c>
      <c r="C199" s="23" t="str">
        <f>VLOOKUP(LEFT(A199,LEN(A199)-3),Samples!$A$1:$C$151,3,FALSE)</f>
        <v>CSITE 05</v>
      </c>
    </row>
    <row r="200" spans="1:3" x14ac:dyDescent="0.2">
      <c r="A200" s="21" t="s">
        <v>569</v>
      </c>
      <c r="B200" s="22">
        <v>42879</v>
      </c>
      <c r="C200" s="23" t="str">
        <f>VLOOKUP(LEFT(A200,LEN(A200)-3),Samples!$A$1:$C$151,3,FALSE)</f>
        <v>CSITE 05</v>
      </c>
    </row>
    <row r="201" spans="1:3" x14ac:dyDescent="0.2">
      <c r="A201" s="21" t="s">
        <v>570</v>
      </c>
      <c r="B201" s="22">
        <v>42879</v>
      </c>
      <c r="C201" s="23" t="str">
        <f>VLOOKUP(LEFT(A201,LEN(A201)-3),Samples!$A$1:$C$151,3,FALSE)</f>
        <v>CSITE 05</v>
      </c>
    </row>
    <row r="202" spans="1:3" x14ac:dyDescent="0.2">
      <c r="A202" s="21" t="s">
        <v>571</v>
      </c>
      <c r="B202" s="22">
        <v>42879</v>
      </c>
      <c r="C202" s="23" t="str">
        <f>VLOOKUP(LEFT(A202,LEN(A202)-3),Samples!$A$1:$C$151,3,FALSE)</f>
        <v>CSITE 05</v>
      </c>
    </row>
    <row r="203" spans="1:3" x14ac:dyDescent="0.2">
      <c r="A203" s="21" t="s">
        <v>572</v>
      </c>
      <c r="B203" s="22">
        <v>42879</v>
      </c>
      <c r="C203" s="23" t="str">
        <f>VLOOKUP(LEFT(A203,LEN(A203)-3),Samples!$A$1:$C$151,3,FALSE)</f>
        <v>CSITE 05</v>
      </c>
    </row>
    <row r="204" spans="1:3" x14ac:dyDescent="0.2">
      <c r="A204" s="21" t="s">
        <v>573</v>
      </c>
      <c r="B204" s="22">
        <v>42887</v>
      </c>
      <c r="C204" s="23" t="str">
        <f>VLOOKUP(LEFT(A204,LEN(A204)-3),Samples!$A$1:$C$151,3,FALSE)</f>
        <v>CSITE 06</v>
      </c>
    </row>
    <row r="205" spans="1:3" x14ac:dyDescent="0.2">
      <c r="A205" s="21" t="s">
        <v>574</v>
      </c>
      <c r="B205" s="22">
        <v>42887</v>
      </c>
      <c r="C205" s="23" t="str">
        <f>VLOOKUP(LEFT(A205,LEN(A205)-3),Samples!$A$1:$C$151,3,FALSE)</f>
        <v>CSITE 06</v>
      </c>
    </row>
    <row r="206" spans="1:3" x14ac:dyDescent="0.2">
      <c r="A206" s="21" t="s">
        <v>575</v>
      </c>
      <c r="B206" s="22">
        <v>42887</v>
      </c>
      <c r="C206" s="23" t="str">
        <f>VLOOKUP(LEFT(A206,LEN(A206)-3),Samples!$A$1:$C$151,3,FALSE)</f>
        <v>CSITE 06</v>
      </c>
    </row>
    <row r="207" spans="1:3" x14ac:dyDescent="0.2">
      <c r="A207" s="21" t="s">
        <v>576</v>
      </c>
      <c r="B207" s="22">
        <v>42887</v>
      </c>
      <c r="C207" s="23" t="str">
        <f>VLOOKUP(LEFT(A207,LEN(A207)-3),Samples!$A$1:$C$151,3,FALSE)</f>
        <v>CSITE 06</v>
      </c>
    </row>
    <row r="208" spans="1:3" x14ac:dyDescent="0.2">
      <c r="A208" s="21" t="s">
        <v>577</v>
      </c>
      <c r="B208" s="22">
        <v>42887</v>
      </c>
      <c r="C208" s="23" t="str">
        <f>VLOOKUP(LEFT(A208,LEN(A208)-3),Samples!$A$1:$C$151,3,FALSE)</f>
        <v>CSITE 06</v>
      </c>
    </row>
    <row r="209" spans="1:3" x14ac:dyDescent="0.2">
      <c r="A209" s="21" t="s">
        <v>578</v>
      </c>
      <c r="B209" s="22">
        <v>42888</v>
      </c>
      <c r="C209" s="23" t="str">
        <f>VLOOKUP(LEFT(A209,LEN(A209)-3),Samples!$A$1:$C$151,3,FALSE)</f>
        <v>CSITE 07</v>
      </c>
    </row>
    <row r="210" spans="1:3" x14ac:dyDescent="0.2">
      <c r="A210" s="21" t="s">
        <v>579</v>
      </c>
      <c r="B210" s="22">
        <v>42888</v>
      </c>
      <c r="C210" s="23" t="str">
        <f>VLOOKUP(LEFT(A210,LEN(A210)-3),Samples!$A$1:$C$151,3,FALSE)</f>
        <v>CSITE 07</v>
      </c>
    </row>
    <row r="211" spans="1:3" x14ac:dyDescent="0.2">
      <c r="A211" s="21" t="s">
        <v>580</v>
      </c>
      <c r="B211" s="22">
        <v>42888</v>
      </c>
      <c r="C211" s="23" t="str">
        <f>VLOOKUP(LEFT(A211,LEN(A211)-3),Samples!$A$1:$C$151,3,FALSE)</f>
        <v>CSITE 07</v>
      </c>
    </row>
    <row r="212" spans="1:3" x14ac:dyDescent="0.2">
      <c r="A212" s="21" t="s">
        <v>581</v>
      </c>
      <c r="B212" s="22">
        <v>42888</v>
      </c>
      <c r="C212" s="23" t="str">
        <f>VLOOKUP(LEFT(A212,LEN(A212)-3),Samples!$A$1:$C$151,3,FALSE)</f>
        <v>CSITE 07</v>
      </c>
    </row>
    <row r="213" spans="1:3" x14ac:dyDescent="0.2">
      <c r="A213" s="21" t="s">
        <v>582</v>
      </c>
      <c r="B213" s="22">
        <v>42888</v>
      </c>
      <c r="C213" s="23" t="str">
        <f>VLOOKUP(LEFT(A213,LEN(A213)-3),Samples!$A$1:$C$151,3,FALSE)</f>
        <v>CSITE 07</v>
      </c>
    </row>
    <row r="214" spans="1:3" x14ac:dyDescent="0.2">
      <c r="A214" s="21" t="s">
        <v>583</v>
      </c>
      <c r="B214" s="22">
        <v>42888</v>
      </c>
      <c r="C214" s="23" t="str">
        <f>VLOOKUP(LEFT(A214,LEN(A214)-3),Samples!$A$1:$C$151,3,FALSE)</f>
        <v>CSITE 08</v>
      </c>
    </row>
    <row r="215" spans="1:3" x14ac:dyDescent="0.2">
      <c r="A215" s="21" t="s">
        <v>584</v>
      </c>
      <c r="B215" s="22">
        <v>42888</v>
      </c>
      <c r="C215" s="23" t="str">
        <f>VLOOKUP(LEFT(A215,LEN(A215)-3),Samples!$A$1:$C$151,3,FALSE)</f>
        <v>CSITE 08</v>
      </c>
    </row>
    <row r="216" spans="1:3" x14ac:dyDescent="0.2">
      <c r="A216" s="21" t="s">
        <v>585</v>
      </c>
      <c r="B216" s="22">
        <v>42888</v>
      </c>
      <c r="C216" s="23" t="str">
        <f>VLOOKUP(LEFT(A216,LEN(A216)-3),Samples!$A$1:$C$151,3,FALSE)</f>
        <v>CSITE 08</v>
      </c>
    </row>
    <row r="217" spans="1:3" x14ac:dyDescent="0.2">
      <c r="A217" s="21" t="s">
        <v>586</v>
      </c>
      <c r="B217" s="22">
        <v>42888</v>
      </c>
      <c r="C217" s="23" t="str">
        <f>VLOOKUP(LEFT(A217,LEN(A217)-3),Samples!$A$1:$C$151,3,FALSE)</f>
        <v>CSITE 08</v>
      </c>
    </row>
    <row r="218" spans="1:3" x14ac:dyDescent="0.2">
      <c r="A218" s="21" t="s">
        <v>587</v>
      </c>
      <c r="B218" s="22">
        <v>42888</v>
      </c>
      <c r="C218" s="23" t="str">
        <f>VLOOKUP(LEFT(A218,LEN(A218)-3),Samples!$A$1:$C$151,3,FALSE)</f>
        <v>CSITE 08</v>
      </c>
    </row>
    <row r="219" spans="1:3" x14ac:dyDescent="0.2">
      <c r="A219" s="21" t="s">
        <v>588</v>
      </c>
      <c r="B219" s="22">
        <v>42893</v>
      </c>
      <c r="C219" s="23" t="str">
        <f>VLOOKUP(LEFT(A219,LEN(A219)-3),Samples!$A$1:$C$151,3,FALSE)</f>
        <v>CSITE 12</v>
      </c>
    </row>
    <row r="220" spans="1:3" x14ac:dyDescent="0.2">
      <c r="A220" s="21" t="s">
        <v>589</v>
      </c>
      <c r="B220" s="22">
        <v>42893</v>
      </c>
      <c r="C220" s="23" t="str">
        <f>VLOOKUP(LEFT(A220,LEN(A220)-3),Samples!$A$1:$C$151,3,FALSE)</f>
        <v>CSITE 12</v>
      </c>
    </row>
    <row r="221" spans="1:3" x14ac:dyDescent="0.2">
      <c r="A221" s="21" t="s">
        <v>590</v>
      </c>
      <c r="B221" s="22">
        <v>42893</v>
      </c>
      <c r="C221" s="23" t="str">
        <f>VLOOKUP(LEFT(A221,LEN(A221)-3),Samples!$A$1:$C$151,3,FALSE)</f>
        <v>CSITE 12</v>
      </c>
    </row>
    <row r="222" spans="1:3" x14ac:dyDescent="0.2">
      <c r="A222" s="21" t="s">
        <v>591</v>
      </c>
      <c r="B222" s="22">
        <v>42893</v>
      </c>
      <c r="C222" s="23" t="str">
        <f>VLOOKUP(LEFT(A222,LEN(A222)-3),Samples!$A$1:$C$151,3,FALSE)</f>
        <v>CSITE 12</v>
      </c>
    </row>
    <row r="223" spans="1:3" x14ac:dyDescent="0.2">
      <c r="A223" s="21" t="s">
        <v>592</v>
      </c>
      <c r="B223" s="22">
        <v>42893</v>
      </c>
      <c r="C223" s="23" t="str">
        <f>VLOOKUP(LEFT(A223,LEN(A223)-3),Samples!$A$1:$C$151,3,FALSE)</f>
        <v>CSITE 12</v>
      </c>
    </row>
    <row r="224" spans="1:3" x14ac:dyDescent="0.2">
      <c r="A224" s="21" t="s">
        <v>593</v>
      </c>
      <c r="B224" s="22">
        <v>43042</v>
      </c>
      <c r="C224" s="23" t="str">
        <f>VLOOKUP(LEFT(A224,LEN(A224)-3),Samples!$A$1:$C$151,3,FALSE)</f>
        <v>CSITE 01</v>
      </c>
    </row>
    <row r="225" spans="1:3" x14ac:dyDescent="0.2">
      <c r="A225" s="21" t="s">
        <v>594</v>
      </c>
      <c r="B225" s="22">
        <v>43042</v>
      </c>
      <c r="C225" s="23" t="str">
        <f>VLOOKUP(LEFT(A225,LEN(A225)-3),Samples!$A$1:$C$151,3,FALSE)</f>
        <v>CSITE 01</v>
      </c>
    </row>
    <row r="226" spans="1:3" x14ac:dyDescent="0.2">
      <c r="A226" s="21" t="s">
        <v>595</v>
      </c>
      <c r="B226" s="22">
        <v>43042</v>
      </c>
      <c r="C226" s="23" t="str">
        <f>VLOOKUP(LEFT(A226,LEN(A226)-3),Samples!$A$1:$C$151,3,FALSE)</f>
        <v>CSITE 01</v>
      </c>
    </row>
    <row r="227" spans="1:3" x14ac:dyDescent="0.2">
      <c r="A227" s="21" t="s">
        <v>596</v>
      </c>
      <c r="B227" s="22">
        <v>43042</v>
      </c>
      <c r="C227" s="23" t="str">
        <f>VLOOKUP(LEFT(A227,LEN(A227)-3),Samples!$A$1:$C$151,3,FALSE)</f>
        <v>CSITE 01</v>
      </c>
    </row>
    <row r="228" spans="1:3" x14ac:dyDescent="0.2">
      <c r="A228" s="21" t="s">
        <v>597</v>
      </c>
      <c r="B228" s="22">
        <v>43042</v>
      </c>
      <c r="C228" s="23" t="str">
        <f>VLOOKUP(LEFT(A228,LEN(A228)-3),Samples!$A$1:$C$151,3,FALSE)</f>
        <v>CSITE 01</v>
      </c>
    </row>
    <row r="229" spans="1:3" x14ac:dyDescent="0.2">
      <c r="A229" s="21" t="s">
        <v>598</v>
      </c>
      <c r="B229" s="22">
        <v>43042</v>
      </c>
      <c r="C229" s="23" t="str">
        <f>VLOOKUP(LEFT(A229,LEN(A229)-3),Samples!$A$1:$C$151,3,FALSE)</f>
        <v>CSITE 02</v>
      </c>
    </row>
    <row r="230" spans="1:3" x14ac:dyDescent="0.2">
      <c r="A230" s="21" t="s">
        <v>599</v>
      </c>
      <c r="B230" s="22">
        <v>43042</v>
      </c>
      <c r="C230" s="23" t="str">
        <f>VLOOKUP(LEFT(A230,LEN(A230)-3),Samples!$A$1:$C$151,3,FALSE)</f>
        <v>CSITE 02</v>
      </c>
    </row>
    <row r="231" spans="1:3" x14ac:dyDescent="0.2">
      <c r="A231" s="21" t="s">
        <v>600</v>
      </c>
      <c r="B231" s="22">
        <v>43042</v>
      </c>
      <c r="C231" s="23" t="str">
        <f>VLOOKUP(LEFT(A231,LEN(A231)-3),Samples!$A$1:$C$151,3,FALSE)</f>
        <v>CSITE 02</v>
      </c>
    </row>
    <row r="232" spans="1:3" x14ac:dyDescent="0.2">
      <c r="A232" s="21" t="s">
        <v>601</v>
      </c>
      <c r="B232" s="22">
        <v>43042</v>
      </c>
      <c r="C232" s="23" t="str">
        <f>VLOOKUP(LEFT(A232,LEN(A232)-3),Samples!$A$1:$C$151,3,FALSE)</f>
        <v>CSITE 02</v>
      </c>
    </row>
    <row r="233" spans="1:3" x14ac:dyDescent="0.2">
      <c r="A233" s="21" t="s">
        <v>602</v>
      </c>
      <c r="B233" s="22">
        <v>43042</v>
      </c>
      <c r="C233" s="23" t="str">
        <f>VLOOKUP(LEFT(A233,LEN(A233)-3),Samples!$A$1:$C$151,3,FALSE)</f>
        <v>CSITE 02</v>
      </c>
    </row>
    <row r="234" spans="1:3" x14ac:dyDescent="0.2">
      <c r="A234" s="21" t="s">
        <v>603</v>
      </c>
      <c r="B234" s="22">
        <v>43042</v>
      </c>
      <c r="C234" s="23" t="str">
        <f>VLOOKUP(LEFT(A234,LEN(A234)-3),Samples!$A$1:$C$151,3,FALSE)</f>
        <v>CSITE 03</v>
      </c>
    </row>
    <row r="235" spans="1:3" x14ac:dyDescent="0.2">
      <c r="A235" s="21" t="s">
        <v>604</v>
      </c>
      <c r="B235" s="22">
        <v>43042</v>
      </c>
      <c r="C235" s="23" t="str">
        <f>VLOOKUP(LEFT(A235,LEN(A235)-3),Samples!$A$1:$C$151,3,FALSE)</f>
        <v>CSITE 03</v>
      </c>
    </row>
    <row r="236" spans="1:3" x14ac:dyDescent="0.2">
      <c r="A236" s="21" t="s">
        <v>605</v>
      </c>
      <c r="B236" s="22">
        <v>43042</v>
      </c>
      <c r="C236" s="23" t="str">
        <f>VLOOKUP(LEFT(A236,LEN(A236)-3),Samples!$A$1:$C$151,3,FALSE)</f>
        <v>CSITE 03</v>
      </c>
    </row>
    <row r="237" spans="1:3" x14ac:dyDescent="0.2">
      <c r="A237" s="21" t="s">
        <v>606</v>
      </c>
      <c r="B237" s="22">
        <v>43042</v>
      </c>
      <c r="C237" s="23" t="str">
        <f>VLOOKUP(LEFT(A237,LEN(A237)-3),Samples!$A$1:$C$151,3,FALSE)</f>
        <v>CSITE 03</v>
      </c>
    </row>
    <row r="238" spans="1:3" x14ac:dyDescent="0.2">
      <c r="A238" s="21" t="s">
        <v>607</v>
      </c>
      <c r="B238" s="22">
        <v>43042</v>
      </c>
      <c r="C238" s="23" t="str">
        <f>VLOOKUP(LEFT(A238,LEN(A238)-3),Samples!$A$1:$C$151,3,FALSE)</f>
        <v>CSITE 03</v>
      </c>
    </row>
    <row r="239" spans="1:3" x14ac:dyDescent="0.2">
      <c r="A239" s="21" t="s">
        <v>608</v>
      </c>
      <c r="B239" s="22">
        <v>43046</v>
      </c>
      <c r="C239" s="23" t="str">
        <f>VLOOKUP(LEFT(A239,LEN(A239)-3),Samples!$A$1:$C$151,3,FALSE)</f>
        <v>CSITE 06</v>
      </c>
    </row>
    <row r="240" spans="1:3" x14ac:dyDescent="0.2">
      <c r="A240" s="21" t="s">
        <v>609</v>
      </c>
      <c r="B240" s="22">
        <v>43046</v>
      </c>
      <c r="C240" s="23" t="str">
        <f>VLOOKUP(LEFT(A240,LEN(A240)-3),Samples!$A$1:$C$151,3,FALSE)</f>
        <v>CSITE 06</v>
      </c>
    </row>
    <row r="241" spans="1:3" x14ac:dyDescent="0.2">
      <c r="A241" s="21" t="s">
        <v>610</v>
      </c>
      <c r="B241" s="22">
        <v>43046</v>
      </c>
      <c r="C241" s="23" t="str">
        <f>VLOOKUP(LEFT(A241,LEN(A241)-3),Samples!$A$1:$C$151,3,FALSE)</f>
        <v>CSITE 06</v>
      </c>
    </row>
    <row r="242" spans="1:3" x14ac:dyDescent="0.2">
      <c r="A242" s="21" t="s">
        <v>611</v>
      </c>
      <c r="B242" s="22">
        <v>43046</v>
      </c>
      <c r="C242" s="23" t="str">
        <f>VLOOKUP(LEFT(A242,LEN(A242)-3),Samples!$A$1:$C$151,3,FALSE)</f>
        <v>CSITE 06</v>
      </c>
    </row>
    <row r="243" spans="1:3" x14ac:dyDescent="0.2">
      <c r="A243" s="21" t="s">
        <v>612</v>
      </c>
      <c r="B243" s="22">
        <v>43046</v>
      </c>
      <c r="C243" s="23" t="str">
        <f>VLOOKUP(LEFT(A243,LEN(A243)-3),Samples!$A$1:$C$151,3,FALSE)</f>
        <v>CSITE 06</v>
      </c>
    </row>
    <row r="244" spans="1:3" x14ac:dyDescent="0.2">
      <c r="A244" s="21" t="s">
        <v>613</v>
      </c>
      <c r="B244" s="22">
        <v>43046</v>
      </c>
      <c r="C244" s="23" t="str">
        <f>VLOOKUP(LEFT(A244,LEN(A244)-3),Samples!$A$1:$C$151,3,FALSE)</f>
        <v>CSITE 07</v>
      </c>
    </row>
    <row r="245" spans="1:3" x14ac:dyDescent="0.2">
      <c r="A245" s="21" t="s">
        <v>614</v>
      </c>
      <c r="B245" s="22">
        <v>43046</v>
      </c>
      <c r="C245" s="23" t="str">
        <f>VLOOKUP(LEFT(A245,LEN(A245)-3),Samples!$A$1:$C$151,3,FALSE)</f>
        <v>CSITE 07</v>
      </c>
    </row>
    <row r="246" spans="1:3" x14ac:dyDescent="0.2">
      <c r="A246" s="21" t="s">
        <v>615</v>
      </c>
      <c r="B246" s="22">
        <v>43046</v>
      </c>
      <c r="C246" s="23" t="str">
        <f>VLOOKUP(LEFT(A246,LEN(A246)-3),Samples!$A$1:$C$151,3,FALSE)</f>
        <v>CSITE 07</v>
      </c>
    </row>
    <row r="247" spans="1:3" x14ac:dyDescent="0.2">
      <c r="A247" s="21" t="s">
        <v>616</v>
      </c>
      <c r="B247" s="22">
        <v>43046</v>
      </c>
      <c r="C247" s="23" t="str">
        <f>VLOOKUP(LEFT(A247,LEN(A247)-3),Samples!$A$1:$C$151,3,FALSE)</f>
        <v>CSITE 07</v>
      </c>
    </row>
    <row r="248" spans="1:3" x14ac:dyDescent="0.2">
      <c r="A248" s="21" t="s">
        <v>617</v>
      </c>
      <c r="B248" s="22">
        <v>43046</v>
      </c>
      <c r="C248" s="23" t="str">
        <f>VLOOKUP(LEFT(A248,LEN(A248)-3),Samples!$A$1:$C$151,3,FALSE)</f>
        <v>CSITE 07</v>
      </c>
    </row>
    <row r="249" spans="1:3" x14ac:dyDescent="0.2">
      <c r="A249" s="21" t="s">
        <v>618</v>
      </c>
      <c r="B249" s="22">
        <v>43048</v>
      </c>
      <c r="C249" s="23" t="str">
        <f>VLOOKUP(LEFT(A249,LEN(A249)-3),Samples!$A$1:$C$151,3,FALSE)</f>
        <v>CSITE 04</v>
      </c>
    </row>
    <row r="250" spans="1:3" x14ac:dyDescent="0.2">
      <c r="A250" s="21" t="s">
        <v>619</v>
      </c>
      <c r="B250" s="22">
        <v>43048</v>
      </c>
      <c r="C250" s="23" t="str">
        <f>VLOOKUP(LEFT(A250,LEN(A250)-3),Samples!$A$1:$C$151,3,FALSE)</f>
        <v>CSITE 04</v>
      </c>
    </row>
    <row r="251" spans="1:3" x14ac:dyDescent="0.2">
      <c r="A251" s="21" t="s">
        <v>620</v>
      </c>
      <c r="B251" s="22">
        <v>43048</v>
      </c>
      <c r="C251" s="23" t="str">
        <f>VLOOKUP(LEFT(A251,LEN(A251)-3),Samples!$A$1:$C$151,3,FALSE)</f>
        <v>CSITE 04</v>
      </c>
    </row>
    <row r="252" spans="1:3" x14ac:dyDescent="0.2">
      <c r="A252" s="21" t="s">
        <v>621</v>
      </c>
      <c r="B252" s="22">
        <v>43048</v>
      </c>
      <c r="C252" s="23" t="str">
        <f>VLOOKUP(LEFT(A252,LEN(A252)-3),Samples!$A$1:$C$151,3,FALSE)</f>
        <v>CSITE 04</v>
      </c>
    </row>
    <row r="253" spans="1:3" x14ac:dyDescent="0.2">
      <c r="A253" s="21" t="s">
        <v>622</v>
      </c>
      <c r="B253" s="22">
        <v>43048</v>
      </c>
      <c r="C253" s="23" t="str">
        <f>VLOOKUP(LEFT(A253,LEN(A253)-3),Samples!$A$1:$C$151,3,FALSE)</f>
        <v>CSITE 04</v>
      </c>
    </row>
    <row r="254" spans="1:3" x14ac:dyDescent="0.2">
      <c r="A254" s="21" t="s">
        <v>623</v>
      </c>
      <c r="B254" s="22">
        <v>43048</v>
      </c>
      <c r="C254" s="23" t="str">
        <f>VLOOKUP(LEFT(A254,LEN(A254)-3),Samples!$A$1:$C$151,3,FALSE)</f>
        <v>CSITE 05</v>
      </c>
    </row>
    <row r="255" spans="1:3" x14ac:dyDescent="0.2">
      <c r="A255" s="21" t="s">
        <v>624</v>
      </c>
      <c r="B255" s="22">
        <v>43048</v>
      </c>
      <c r="C255" s="23" t="str">
        <f>VLOOKUP(LEFT(A255,LEN(A255)-3),Samples!$A$1:$C$151,3,FALSE)</f>
        <v>CSITE 05</v>
      </c>
    </row>
    <row r="256" spans="1:3" x14ac:dyDescent="0.2">
      <c r="A256" s="21" t="s">
        <v>625</v>
      </c>
      <c r="B256" s="22">
        <v>43048</v>
      </c>
      <c r="C256" s="23" t="str">
        <f>VLOOKUP(LEFT(A256,LEN(A256)-3),Samples!$A$1:$C$151,3,FALSE)</f>
        <v>CSITE 05</v>
      </c>
    </row>
    <row r="257" spans="1:3" x14ac:dyDescent="0.2">
      <c r="A257" s="21" t="s">
        <v>626</v>
      </c>
      <c r="B257" s="22">
        <v>43048</v>
      </c>
      <c r="C257" s="23" t="str">
        <f>VLOOKUP(LEFT(A257,LEN(A257)-3),Samples!$A$1:$C$151,3,FALSE)</f>
        <v>CSITE 05</v>
      </c>
    </row>
    <row r="258" spans="1:3" x14ac:dyDescent="0.2">
      <c r="A258" s="21" t="s">
        <v>627</v>
      </c>
      <c r="B258" s="22">
        <v>43048</v>
      </c>
      <c r="C258" s="23" t="str">
        <f>VLOOKUP(LEFT(A258,LEN(A258)-3),Samples!$A$1:$C$151,3,FALSE)</f>
        <v>CSITE 05</v>
      </c>
    </row>
    <row r="259" spans="1:3" x14ac:dyDescent="0.2">
      <c r="A259" s="21" t="s">
        <v>628</v>
      </c>
      <c r="B259" s="22">
        <v>43048</v>
      </c>
      <c r="C259" s="23" t="str">
        <f>VLOOKUP(LEFT(A259,LEN(A259)-3),Samples!$A$1:$C$151,3,FALSE)</f>
        <v>CSITE 08</v>
      </c>
    </row>
    <row r="260" spans="1:3" x14ac:dyDescent="0.2">
      <c r="A260" s="21" t="s">
        <v>629</v>
      </c>
      <c r="B260" s="22">
        <v>43048</v>
      </c>
      <c r="C260" s="23" t="str">
        <f>VLOOKUP(LEFT(A260,LEN(A260)-3),Samples!$A$1:$C$151,3,FALSE)</f>
        <v>CSITE 08</v>
      </c>
    </row>
    <row r="261" spans="1:3" x14ac:dyDescent="0.2">
      <c r="A261" s="21" t="s">
        <v>630</v>
      </c>
      <c r="B261" s="22">
        <v>43048</v>
      </c>
      <c r="C261" s="23" t="str">
        <f>VLOOKUP(LEFT(A261,LEN(A261)-3),Samples!$A$1:$C$151,3,FALSE)</f>
        <v>CSITE 08</v>
      </c>
    </row>
    <row r="262" spans="1:3" x14ac:dyDescent="0.2">
      <c r="A262" s="21" t="s">
        <v>631</v>
      </c>
      <c r="B262" s="22">
        <v>43048</v>
      </c>
      <c r="C262" s="23" t="str">
        <f>VLOOKUP(LEFT(A262,LEN(A262)-3),Samples!$A$1:$C$151,3,FALSE)</f>
        <v>CSITE 08</v>
      </c>
    </row>
    <row r="263" spans="1:3" x14ac:dyDescent="0.2">
      <c r="A263" s="21" t="s">
        <v>632</v>
      </c>
      <c r="B263" s="22">
        <v>43048</v>
      </c>
      <c r="C263" s="23" t="str">
        <f>VLOOKUP(LEFT(A263,LEN(A263)-3),Samples!$A$1:$C$151,3,FALSE)</f>
        <v>CSITE 08</v>
      </c>
    </row>
    <row r="264" spans="1:3" x14ac:dyDescent="0.2">
      <c r="A264" s="21" t="s">
        <v>633</v>
      </c>
      <c r="B264" s="22">
        <v>43048</v>
      </c>
      <c r="C264" s="23" t="str">
        <f>VLOOKUP(LEFT(A264,LEN(A264)-3),Samples!$A$1:$C$151,3,FALSE)</f>
        <v>CSITE 12</v>
      </c>
    </row>
    <row r="265" spans="1:3" x14ac:dyDescent="0.2">
      <c r="A265" s="21" t="s">
        <v>634</v>
      </c>
      <c r="B265" s="22">
        <v>43048</v>
      </c>
      <c r="C265" s="23" t="str">
        <f>VLOOKUP(LEFT(A265,LEN(A265)-3),Samples!$A$1:$C$151,3,FALSE)</f>
        <v>CSITE 12</v>
      </c>
    </row>
    <row r="266" spans="1:3" x14ac:dyDescent="0.2">
      <c r="A266" s="21" t="s">
        <v>635</v>
      </c>
      <c r="B266" s="22">
        <v>43048</v>
      </c>
      <c r="C266" s="23" t="str">
        <f>VLOOKUP(LEFT(A266,LEN(A266)-3),Samples!$A$1:$C$151,3,FALSE)</f>
        <v>CSITE 12</v>
      </c>
    </row>
    <row r="267" spans="1:3" x14ac:dyDescent="0.2">
      <c r="A267" s="21" t="s">
        <v>636</v>
      </c>
      <c r="B267" s="22">
        <v>43048</v>
      </c>
      <c r="C267" s="23" t="str">
        <f>VLOOKUP(LEFT(A267,LEN(A267)-3),Samples!$A$1:$C$151,3,FALSE)</f>
        <v>CSITE 12</v>
      </c>
    </row>
    <row r="268" spans="1:3" x14ac:dyDescent="0.2">
      <c r="A268" s="21" t="s">
        <v>637</v>
      </c>
      <c r="B268" s="22">
        <v>43048</v>
      </c>
      <c r="C268" s="23" t="str">
        <f>VLOOKUP(LEFT(A268,LEN(A268)-3),Samples!$A$1:$C$151,3,FALSE)</f>
        <v>CSITE 12</v>
      </c>
    </row>
    <row r="269" spans="1:3" x14ac:dyDescent="0.2">
      <c r="A269" s="21" t="s">
        <v>638</v>
      </c>
      <c r="B269" s="22">
        <v>43221</v>
      </c>
      <c r="C269" s="23" t="str">
        <f>VLOOKUP(LEFT(A269,LEN(A269)-3),Samples!$A$1:$C$151,3,FALSE)</f>
        <v>EF01</v>
      </c>
    </row>
    <row r="270" spans="1:3" x14ac:dyDescent="0.2">
      <c r="A270" s="21" t="s">
        <v>639</v>
      </c>
      <c r="B270" s="22">
        <v>43221</v>
      </c>
      <c r="C270" s="23" t="str">
        <f>VLOOKUP(LEFT(A270,LEN(A270)-3),Samples!$A$1:$C$151,3,FALSE)</f>
        <v>EF01</v>
      </c>
    </row>
    <row r="271" spans="1:3" x14ac:dyDescent="0.2">
      <c r="A271" s="21" t="s">
        <v>640</v>
      </c>
      <c r="B271" s="22">
        <v>43221</v>
      </c>
      <c r="C271" s="23" t="str">
        <f>VLOOKUP(LEFT(A271,LEN(A271)-3),Samples!$A$1:$C$151,3,FALSE)</f>
        <v>EF01</v>
      </c>
    </row>
    <row r="272" spans="1:3" x14ac:dyDescent="0.2">
      <c r="A272" s="21" t="s">
        <v>641</v>
      </c>
      <c r="B272" s="22">
        <v>43221</v>
      </c>
      <c r="C272" s="23" t="str">
        <f>VLOOKUP(LEFT(A272,LEN(A272)-3),Samples!$A$1:$C$151,3,FALSE)</f>
        <v>EF01</v>
      </c>
    </row>
    <row r="273" spans="1:3" x14ac:dyDescent="0.2">
      <c r="A273" s="21" t="s">
        <v>642</v>
      </c>
      <c r="B273" s="22">
        <v>43221</v>
      </c>
      <c r="C273" s="23" t="str">
        <f>VLOOKUP(LEFT(A273,LEN(A273)-3),Samples!$A$1:$C$151,3,FALSE)</f>
        <v>EF01</v>
      </c>
    </row>
    <row r="274" spans="1:3" x14ac:dyDescent="0.2">
      <c r="A274" s="21" t="s">
        <v>643</v>
      </c>
      <c r="B274" s="22">
        <v>43222</v>
      </c>
      <c r="C274" s="23" t="str">
        <f>VLOOKUP(LEFT(A274,LEN(A274)-3),Samples!$A$1:$C$151,3,FALSE)</f>
        <v>EF02</v>
      </c>
    </row>
    <row r="275" spans="1:3" x14ac:dyDescent="0.2">
      <c r="A275" s="21" t="s">
        <v>644</v>
      </c>
      <c r="B275" s="22">
        <v>43222</v>
      </c>
      <c r="C275" s="23" t="str">
        <f>VLOOKUP(LEFT(A275,LEN(A275)-3),Samples!$A$1:$C$151,3,FALSE)</f>
        <v>EF02</v>
      </c>
    </row>
    <row r="276" spans="1:3" x14ac:dyDescent="0.2">
      <c r="A276" s="21" t="s">
        <v>645</v>
      </c>
      <c r="B276" s="22">
        <v>43222</v>
      </c>
      <c r="C276" s="23" t="str">
        <f>VLOOKUP(LEFT(A276,LEN(A276)-3),Samples!$A$1:$C$151,3,FALSE)</f>
        <v>EF02</v>
      </c>
    </row>
    <row r="277" spans="1:3" x14ac:dyDescent="0.2">
      <c r="A277" s="21" t="s">
        <v>646</v>
      </c>
      <c r="B277" s="22">
        <v>43222</v>
      </c>
      <c r="C277" s="23" t="str">
        <f>VLOOKUP(LEFT(A277,LEN(A277)-3),Samples!$A$1:$C$151,3,FALSE)</f>
        <v>EF02</v>
      </c>
    </row>
    <row r="278" spans="1:3" x14ac:dyDescent="0.2">
      <c r="A278" s="21" t="s">
        <v>647</v>
      </c>
      <c r="B278" s="22">
        <v>43222</v>
      </c>
      <c r="C278" s="23" t="str">
        <f>VLOOKUP(LEFT(A278,LEN(A278)-3),Samples!$A$1:$C$151,3,FALSE)</f>
        <v>EF02</v>
      </c>
    </row>
    <row r="279" spans="1:3" x14ac:dyDescent="0.2">
      <c r="A279" s="21" t="s">
        <v>648</v>
      </c>
      <c r="B279" s="22">
        <v>43228</v>
      </c>
      <c r="C279" s="23" t="str">
        <f>VLOOKUP(LEFT(A279,LEN(A279)-3),Samples!$A$1:$C$151,3,FALSE)</f>
        <v>CSITE 01</v>
      </c>
    </row>
    <row r="280" spans="1:3" x14ac:dyDescent="0.2">
      <c r="A280" s="21" t="s">
        <v>649</v>
      </c>
      <c r="B280" s="22">
        <v>43228</v>
      </c>
      <c r="C280" s="23" t="str">
        <f>VLOOKUP(LEFT(A280,LEN(A280)-3),Samples!$A$1:$C$151,3,FALSE)</f>
        <v>CSITE 01</v>
      </c>
    </row>
    <row r="281" spans="1:3" x14ac:dyDescent="0.2">
      <c r="A281" s="21" t="s">
        <v>650</v>
      </c>
      <c r="B281" s="22">
        <v>43228</v>
      </c>
      <c r="C281" s="23" t="str">
        <f>VLOOKUP(LEFT(A281,LEN(A281)-3),Samples!$A$1:$C$151,3,FALSE)</f>
        <v>CSITE 01</v>
      </c>
    </row>
    <row r="282" spans="1:3" x14ac:dyDescent="0.2">
      <c r="A282" s="21" t="s">
        <v>651</v>
      </c>
      <c r="B282" s="22">
        <v>43228</v>
      </c>
      <c r="C282" s="23" t="str">
        <f>VLOOKUP(LEFT(A282,LEN(A282)-3),Samples!$A$1:$C$151,3,FALSE)</f>
        <v>CSITE 01</v>
      </c>
    </row>
    <row r="283" spans="1:3" x14ac:dyDescent="0.2">
      <c r="A283" s="21" t="s">
        <v>652</v>
      </c>
      <c r="B283" s="22">
        <v>43228</v>
      </c>
      <c r="C283" s="23" t="str">
        <f>VLOOKUP(LEFT(A283,LEN(A283)-3),Samples!$A$1:$C$151,3,FALSE)</f>
        <v>CSITE 01</v>
      </c>
    </row>
    <row r="284" spans="1:3" x14ac:dyDescent="0.2">
      <c r="A284" s="21" t="s">
        <v>653</v>
      </c>
      <c r="B284" s="22">
        <v>43229</v>
      </c>
      <c r="C284" s="23" t="str">
        <f>VLOOKUP(LEFT(A284,LEN(A284)-3),Samples!$A$1:$C$151,3,FALSE)</f>
        <v>CSITE 04</v>
      </c>
    </row>
    <row r="285" spans="1:3" x14ac:dyDescent="0.2">
      <c r="A285" s="21" t="s">
        <v>654</v>
      </c>
      <c r="B285" s="22">
        <v>43229</v>
      </c>
      <c r="C285" s="23" t="str">
        <f>VLOOKUP(LEFT(A285,LEN(A285)-3),Samples!$A$1:$C$151,3,FALSE)</f>
        <v>CSITE 04</v>
      </c>
    </row>
    <row r="286" spans="1:3" x14ac:dyDescent="0.2">
      <c r="A286" s="21" t="s">
        <v>655</v>
      </c>
      <c r="B286" s="22">
        <v>43229</v>
      </c>
      <c r="C286" s="23" t="str">
        <f>VLOOKUP(LEFT(A286,LEN(A286)-3),Samples!$A$1:$C$151,3,FALSE)</f>
        <v>CSITE 04</v>
      </c>
    </row>
    <row r="287" spans="1:3" x14ac:dyDescent="0.2">
      <c r="A287" s="21" t="s">
        <v>656</v>
      </c>
      <c r="B287" s="22">
        <v>43229</v>
      </c>
      <c r="C287" s="23" t="str">
        <f>VLOOKUP(LEFT(A287,LEN(A287)-3),Samples!$A$1:$C$151,3,FALSE)</f>
        <v>CSITE 04</v>
      </c>
    </row>
    <row r="288" spans="1:3" x14ac:dyDescent="0.2">
      <c r="A288" s="21" t="s">
        <v>657</v>
      </c>
      <c r="B288" s="22">
        <v>43229</v>
      </c>
      <c r="C288" s="23" t="str">
        <f>VLOOKUP(LEFT(A288,LEN(A288)-3),Samples!$A$1:$C$151,3,FALSE)</f>
        <v>CSITE 04</v>
      </c>
    </row>
    <row r="289" spans="1:3" x14ac:dyDescent="0.2">
      <c r="A289" s="21" t="s">
        <v>658</v>
      </c>
      <c r="B289" s="22">
        <v>43230</v>
      </c>
      <c r="C289" s="23" t="str">
        <f>VLOOKUP(LEFT(A289,LEN(A289)-3),Samples!$A$1:$C$151,3,FALSE)</f>
        <v>CSITE 08</v>
      </c>
    </row>
    <row r="290" spans="1:3" x14ac:dyDescent="0.2">
      <c r="A290" s="21" t="s">
        <v>659</v>
      </c>
      <c r="B290" s="22">
        <v>43230</v>
      </c>
      <c r="C290" s="23" t="str">
        <f>VLOOKUP(LEFT(A290,LEN(A290)-3),Samples!$A$1:$C$151,3,FALSE)</f>
        <v>CSITE 08</v>
      </c>
    </row>
    <row r="291" spans="1:3" x14ac:dyDescent="0.2">
      <c r="A291" s="21" t="s">
        <v>660</v>
      </c>
      <c r="B291" s="22">
        <v>43230</v>
      </c>
      <c r="C291" s="23" t="str">
        <f>VLOOKUP(LEFT(A291,LEN(A291)-3),Samples!$A$1:$C$151,3,FALSE)</f>
        <v>CSITE 08</v>
      </c>
    </row>
    <row r="292" spans="1:3" x14ac:dyDescent="0.2">
      <c r="A292" s="21" t="s">
        <v>661</v>
      </c>
      <c r="B292" s="22">
        <v>43230</v>
      </c>
      <c r="C292" s="23" t="str">
        <f>VLOOKUP(LEFT(A292,LEN(A292)-3),Samples!$A$1:$C$151,3,FALSE)</f>
        <v>CSITE 08</v>
      </c>
    </row>
    <row r="293" spans="1:3" x14ac:dyDescent="0.2">
      <c r="A293" s="21" t="s">
        <v>662</v>
      </c>
      <c r="B293" s="22">
        <v>43230</v>
      </c>
      <c r="C293" s="23" t="str">
        <f>VLOOKUP(LEFT(A293,LEN(A293)-3),Samples!$A$1:$C$151,3,FALSE)</f>
        <v>CSITE 08</v>
      </c>
    </row>
    <row r="294" spans="1:3" x14ac:dyDescent="0.2">
      <c r="A294" s="21" t="s">
        <v>663</v>
      </c>
      <c r="B294" s="22">
        <v>43230</v>
      </c>
      <c r="C294" s="23" t="str">
        <f>VLOOKUP(LEFT(A294,LEN(A294)-3),Samples!$A$1:$C$151,3,FALSE)</f>
        <v>CSITE 12</v>
      </c>
    </row>
    <row r="295" spans="1:3" x14ac:dyDescent="0.2">
      <c r="A295" s="21" t="s">
        <v>664</v>
      </c>
      <c r="B295" s="22">
        <v>43230</v>
      </c>
      <c r="C295" s="23" t="str">
        <f>VLOOKUP(LEFT(A295,LEN(A295)-3),Samples!$A$1:$C$151,3,FALSE)</f>
        <v>CSITE 12</v>
      </c>
    </row>
    <row r="296" spans="1:3" x14ac:dyDescent="0.2">
      <c r="A296" s="21" t="s">
        <v>665</v>
      </c>
      <c r="B296" s="22">
        <v>43230</v>
      </c>
      <c r="C296" s="23" t="str">
        <f>VLOOKUP(LEFT(A296,LEN(A296)-3),Samples!$A$1:$C$151,3,FALSE)</f>
        <v>CSITE 12</v>
      </c>
    </row>
    <row r="297" spans="1:3" x14ac:dyDescent="0.2">
      <c r="A297" s="21" t="s">
        <v>666</v>
      </c>
      <c r="B297" s="22">
        <v>43230</v>
      </c>
      <c r="C297" s="23" t="str">
        <f>VLOOKUP(LEFT(A297,LEN(A297)-3),Samples!$A$1:$C$151,3,FALSE)</f>
        <v>CSITE 12</v>
      </c>
    </row>
    <row r="298" spans="1:3" x14ac:dyDescent="0.2">
      <c r="A298" s="21" t="s">
        <v>667</v>
      </c>
      <c r="B298" s="22">
        <v>43230</v>
      </c>
      <c r="C298" s="23" t="str">
        <f>VLOOKUP(LEFT(A298,LEN(A298)-3),Samples!$A$1:$C$151,3,FALSE)</f>
        <v>CSITE 12</v>
      </c>
    </row>
    <row r="299" spans="1:3" x14ac:dyDescent="0.2">
      <c r="A299" s="21" t="s">
        <v>668</v>
      </c>
      <c r="B299" s="22">
        <v>43412</v>
      </c>
      <c r="C299" s="23" t="str">
        <f>VLOOKUP(LEFT(A299,LEN(A299)-3),Samples!$A$1:$C$151,3,FALSE)</f>
        <v>CSITE 01</v>
      </c>
    </row>
    <row r="300" spans="1:3" x14ac:dyDescent="0.2">
      <c r="A300" s="21" t="s">
        <v>669</v>
      </c>
      <c r="B300" s="22">
        <v>43412</v>
      </c>
      <c r="C300" s="23" t="str">
        <f>VLOOKUP(LEFT(A300,LEN(A300)-3),Samples!$A$1:$C$151,3,FALSE)</f>
        <v>CSITE 01</v>
      </c>
    </row>
    <row r="301" spans="1:3" x14ac:dyDescent="0.2">
      <c r="A301" s="21" t="s">
        <v>670</v>
      </c>
      <c r="B301" s="22">
        <v>43412</v>
      </c>
      <c r="C301" s="23" t="str">
        <f>VLOOKUP(LEFT(A301,LEN(A301)-3),Samples!$A$1:$C$151,3,FALSE)</f>
        <v>CSITE 01</v>
      </c>
    </row>
    <row r="302" spans="1:3" x14ac:dyDescent="0.2">
      <c r="A302" s="21" t="s">
        <v>671</v>
      </c>
      <c r="B302" s="22">
        <v>43412</v>
      </c>
      <c r="C302" s="23" t="str">
        <f>VLOOKUP(LEFT(A302,LEN(A302)-3),Samples!$A$1:$C$151,3,FALSE)</f>
        <v>CSITE 01</v>
      </c>
    </row>
    <row r="303" spans="1:3" x14ac:dyDescent="0.2">
      <c r="A303" s="21" t="s">
        <v>672</v>
      </c>
      <c r="B303" s="22">
        <v>43412</v>
      </c>
      <c r="C303" s="23" t="str">
        <f>VLOOKUP(LEFT(A303,LEN(A303)-3),Samples!$A$1:$C$151,3,FALSE)</f>
        <v>CSITE 01</v>
      </c>
    </row>
    <row r="304" spans="1:3" x14ac:dyDescent="0.2">
      <c r="A304" s="21" t="s">
        <v>673</v>
      </c>
      <c r="B304" s="22">
        <v>43413</v>
      </c>
      <c r="C304" s="23" t="str">
        <f>VLOOKUP(LEFT(A304,LEN(A304)-3),Samples!$A$1:$C$151,3,FALSE)</f>
        <v>CSITE 08</v>
      </c>
    </row>
    <row r="305" spans="1:3" x14ac:dyDescent="0.2">
      <c r="A305" s="21" t="s">
        <v>674</v>
      </c>
      <c r="B305" s="22">
        <v>43413</v>
      </c>
      <c r="C305" s="23" t="str">
        <f>VLOOKUP(LEFT(A305,LEN(A305)-3),Samples!$A$1:$C$151,3,FALSE)</f>
        <v>CSITE 08</v>
      </c>
    </row>
    <row r="306" spans="1:3" x14ac:dyDescent="0.2">
      <c r="A306" s="21" t="s">
        <v>675</v>
      </c>
      <c r="B306" s="22">
        <v>43413</v>
      </c>
      <c r="C306" s="23" t="str">
        <f>VLOOKUP(LEFT(A306,LEN(A306)-3),Samples!$A$1:$C$151,3,FALSE)</f>
        <v>CSITE 08</v>
      </c>
    </row>
    <row r="307" spans="1:3" x14ac:dyDescent="0.2">
      <c r="A307" s="21" t="s">
        <v>676</v>
      </c>
      <c r="B307" s="22">
        <v>43413</v>
      </c>
      <c r="C307" s="23" t="str">
        <f>VLOOKUP(LEFT(A307,LEN(A307)-3),Samples!$A$1:$C$151,3,FALSE)</f>
        <v>CSITE 08</v>
      </c>
    </row>
    <row r="308" spans="1:3" x14ac:dyDescent="0.2">
      <c r="A308" s="21" t="s">
        <v>677</v>
      </c>
      <c r="B308" s="22">
        <v>43413</v>
      </c>
      <c r="C308" s="23" t="str">
        <f>VLOOKUP(LEFT(A308,LEN(A308)-3),Samples!$A$1:$C$151,3,FALSE)</f>
        <v>CSITE 08</v>
      </c>
    </row>
    <row r="309" spans="1:3" x14ac:dyDescent="0.2">
      <c r="A309" s="21" t="s">
        <v>678</v>
      </c>
      <c r="B309" s="22">
        <v>43413</v>
      </c>
      <c r="C309" s="23" t="str">
        <f>VLOOKUP(LEFT(A309,LEN(A309)-3),Samples!$A$1:$C$151,3,FALSE)</f>
        <v>EF01</v>
      </c>
    </row>
    <row r="310" spans="1:3" x14ac:dyDescent="0.2">
      <c r="A310" s="21" t="s">
        <v>679</v>
      </c>
      <c r="B310" s="22">
        <v>43413</v>
      </c>
      <c r="C310" s="23" t="str">
        <f>VLOOKUP(LEFT(A310,LEN(A310)-3),Samples!$A$1:$C$151,3,FALSE)</f>
        <v>EF01</v>
      </c>
    </row>
    <row r="311" spans="1:3" x14ac:dyDescent="0.2">
      <c r="A311" s="21" t="s">
        <v>680</v>
      </c>
      <c r="B311" s="22">
        <v>43413</v>
      </c>
      <c r="C311" s="23" t="str">
        <f>VLOOKUP(LEFT(A311,LEN(A311)-3),Samples!$A$1:$C$151,3,FALSE)</f>
        <v>EF01</v>
      </c>
    </row>
    <row r="312" spans="1:3" x14ac:dyDescent="0.2">
      <c r="A312" s="21" t="s">
        <v>681</v>
      </c>
      <c r="B312" s="22">
        <v>43413</v>
      </c>
      <c r="C312" s="23" t="str">
        <f>VLOOKUP(LEFT(A312,LEN(A312)-3),Samples!$A$1:$C$151,3,FALSE)</f>
        <v>EF01</v>
      </c>
    </row>
    <row r="313" spans="1:3" x14ac:dyDescent="0.2">
      <c r="A313" s="21" t="s">
        <v>682</v>
      </c>
      <c r="B313" s="22">
        <v>43413</v>
      </c>
      <c r="C313" s="23" t="str">
        <f>VLOOKUP(LEFT(A313,LEN(A313)-3),Samples!$A$1:$C$151,3,FALSE)</f>
        <v>EF01</v>
      </c>
    </row>
    <row r="314" spans="1:3" x14ac:dyDescent="0.2">
      <c r="A314" s="21" t="s">
        <v>683</v>
      </c>
      <c r="B314" s="22">
        <v>43413</v>
      </c>
      <c r="C314" s="23" t="str">
        <f>VLOOKUP(LEFT(A314,LEN(A314)-3),Samples!$A$1:$C$151,3,FALSE)</f>
        <v>EF02</v>
      </c>
    </row>
    <row r="315" spans="1:3" x14ac:dyDescent="0.2">
      <c r="A315" s="21" t="s">
        <v>684</v>
      </c>
      <c r="B315" s="22">
        <v>43413</v>
      </c>
      <c r="C315" s="23" t="str">
        <f>VLOOKUP(LEFT(A315,LEN(A315)-3),Samples!$A$1:$C$151,3,FALSE)</f>
        <v>EF02</v>
      </c>
    </row>
    <row r="316" spans="1:3" x14ac:dyDescent="0.2">
      <c r="A316" s="21" t="s">
        <v>685</v>
      </c>
      <c r="B316" s="22">
        <v>43413</v>
      </c>
      <c r="C316" s="23" t="str">
        <f>VLOOKUP(LEFT(A316,LEN(A316)-3),Samples!$A$1:$C$151,3,FALSE)</f>
        <v>EF02</v>
      </c>
    </row>
    <row r="317" spans="1:3" x14ac:dyDescent="0.2">
      <c r="A317" s="21" t="s">
        <v>686</v>
      </c>
      <c r="B317" s="22">
        <v>43413</v>
      </c>
      <c r="C317" s="23" t="str">
        <f>VLOOKUP(LEFT(A317,LEN(A317)-3),Samples!$A$1:$C$151,3,FALSE)</f>
        <v>EF02</v>
      </c>
    </row>
    <row r="318" spans="1:3" x14ac:dyDescent="0.2">
      <c r="A318" s="21" t="s">
        <v>687</v>
      </c>
      <c r="B318" s="22">
        <v>43413</v>
      </c>
      <c r="C318" s="23" t="str">
        <f>VLOOKUP(LEFT(A318,LEN(A318)-3),Samples!$A$1:$C$151,3,FALSE)</f>
        <v>EF02</v>
      </c>
    </row>
    <row r="319" spans="1:3" x14ac:dyDescent="0.2">
      <c r="A319" s="21" t="s">
        <v>688</v>
      </c>
      <c r="B319" s="22">
        <v>43416</v>
      </c>
      <c r="C319" s="23" t="str">
        <f>VLOOKUP(LEFT(A319,LEN(A319)-3),Samples!$A$1:$C$151,3,FALSE)</f>
        <v>CSITE 04</v>
      </c>
    </row>
    <row r="320" spans="1:3" x14ac:dyDescent="0.2">
      <c r="A320" s="21" t="s">
        <v>689</v>
      </c>
      <c r="B320" s="22">
        <v>43416</v>
      </c>
      <c r="C320" s="23" t="str">
        <f>VLOOKUP(LEFT(A320,LEN(A320)-3),Samples!$A$1:$C$151,3,FALSE)</f>
        <v>CSITE 04</v>
      </c>
    </row>
    <row r="321" spans="1:3" x14ac:dyDescent="0.2">
      <c r="A321" s="21" t="s">
        <v>690</v>
      </c>
      <c r="B321" s="22">
        <v>43416</v>
      </c>
      <c r="C321" s="23" t="str">
        <f>VLOOKUP(LEFT(A321,LEN(A321)-3),Samples!$A$1:$C$151,3,FALSE)</f>
        <v>CSITE 04</v>
      </c>
    </row>
    <row r="322" spans="1:3" x14ac:dyDescent="0.2">
      <c r="A322" s="21" t="s">
        <v>691</v>
      </c>
      <c r="B322" s="22">
        <v>43416</v>
      </c>
      <c r="C322" s="23" t="str">
        <f>VLOOKUP(LEFT(A322,LEN(A322)-3),Samples!$A$1:$C$151,3,FALSE)</f>
        <v>CSITE 04</v>
      </c>
    </row>
    <row r="323" spans="1:3" x14ac:dyDescent="0.2">
      <c r="A323" s="21" t="s">
        <v>692</v>
      </c>
      <c r="B323" s="22">
        <v>43416</v>
      </c>
      <c r="C323" s="23" t="str">
        <f>VLOOKUP(LEFT(A323,LEN(A323)-3),Samples!$A$1:$C$151,3,FALSE)</f>
        <v>CSITE 04</v>
      </c>
    </row>
    <row r="324" spans="1:3" x14ac:dyDescent="0.2">
      <c r="A324" s="21" t="s">
        <v>693</v>
      </c>
      <c r="B324" s="22">
        <v>43416</v>
      </c>
      <c r="C324" s="23" t="str">
        <f>VLOOKUP(LEFT(A324,LEN(A324)-3),Samples!$A$1:$C$151,3,FALSE)</f>
        <v>CSITE 12</v>
      </c>
    </row>
    <row r="325" spans="1:3" x14ac:dyDescent="0.2">
      <c r="A325" s="21" t="s">
        <v>694</v>
      </c>
      <c r="B325" s="22">
        <v>43416</v>
      </c>
      <c r="C325" s="23" t="str">
        <f>VLOOKUP(LEFT(A325,LEN(A325)-3),Samples!$A$1:$C$151,3,FALSE)</f>
        <v>CSITE 12</v>
      </c>
    </row>
    <row r="326" spans="1:3" x14ac:dyDescent="0.2">
      <c r="A326" s="21" t="s">
        <v>695</v>
      </c>
      <c r="B326" s="22">
        <v>43416</v>
      </c>
      <c r="C326" s="23" t="str">
        <f>VLOOKUP(LEFT(A326,LEN(A326)-3),Samples!$A$1:$C$151,3,FALSE)</f>
        <v>CSITE 12</v>
      </c>
    </row>
    <row r="327" spans="1:3" x14ac:dyDescent="0.2">
      <c r="A327" s="21" t="s">
        <v>696</v>
      </c>
      <c r="B327" s="22">
        <v>43416</v>
      </c>
      <c r="C327" s="23" t="str">
        <f>VLOOKUP(LEFT(A327,LEN(A327)-3),Samples!$A$1:$C$151,3,FALSE)</f>
        <v>CSITE 12</v>
      </c>
    </row>
    <row r="328" spans="1:3" x14ac:dyDescent="0.2">
      <c r="A328" s="21" t="s">
        <v>697</v>
      </c>
      <c r="B328" s="22">
        <v>43416</v>
      </c>
      <c r="C328" s="23" t="str">
        <f>VLOOKUP(LEFT(A328,LEN(A328)-3),Samples!$A$1:$C$151,3,FALSE)</f>
        <v>CSITE 12</v>
      </c>
    </row>
    <row r="329" spans="1:3" x14ac:dyDescent="0.2">
      <c r="A329" s="21" t="s">
        <v>698</v>
      </c>
      <c r="B329" s="22">
        <v>43440</v>
      </c>
      <c r="C329" s="23" t="str">
        <f>VLOOKUP(LEFT(A329,LEN(A329)-3),Samples!$A$1:$C$151,3,FALSE)</f>
        <v>CSITE 05</v>
      </c>
    </row>
    <row r="330" spans="1:3" x14ac:dyDescent="0.2">
      <c r="A330" s="21" t="s">
        <v>699</v>
      </c>
      <c r="B330" s="22">
        <v>43440</v>
      </c>
      <c r="C330" s="23" t="str">
        <f>VLOOKUP(LEFT(A330,LEN(A330)-3),Samples!$A$1:$C$151,3,FALSE)</f>
        <v>CSITE 05</v>
      </c>
    </row>
    <row r="331" spans="1:3" x14ac:dyDescent="0.2">
      <c r="A331" s="21" t="s">
        <v>700</v>
      </c>
      <c r="B331" s="22">
        <v>43440</v>
      </c>
      <c r="C331" s="23" t="str">
        <f>VLOOKUP(LEFT(A331,LEN(A331)-3),Samples!$A$1:$C$151,3,FALSE)</f>
        <v>CSITE 05</v>
      </c>
    </row>
    <row r="332" spans="1:3" x14ac:dyDescent="0.2">
      <c r="A332" s="21" t="s">
        <v>701</v>
      </c>
      <c r="B332" s="22">
        <v>43440</v>
      </c>
      <c r="C332" s="23" t="str">
        <f>VLOOKUP(LEFT(A332,LEN(A332)-3),Samples!$A$1:$C$151,3,FALSE)</f>
        <v>CSITE 05</v>
      </c>
    </row>
    <row r="333" spans="1:3" x14ac:dyDescent="0.2">
      <c r="A333" s="21" t="s">
        <v>702</v>
      </c>
      <c r="B333" s="22">
        <v>43440</v>
      </c>
      <c r="C333" s="23" t="str">
        <f>VLOOKUP(LEFT(A333,LEN(A333)-3),Samples!$A$1:$C$151,3,FALSE)</f>
        <v>CSITE 05</v>
      </c>
    </row>
    <row r="334" spans="1:3" x14ac:dyDescent="0.2">
      <c r="A334" s="21" t="s">
        <v>703</v>
      </c>
      <c r="B334" s="22">
        <v>43440</v>
      </c>
      <c r="C334" s="23" t="str">
        <f>VLOOKUP(LEFT(A334,LEN(A334)-3),Samples!$A$1:$C$151,3,FALSE)</f>
        <v>CSITE 06</v>
      </c>
    </row>
    <row r="335" spans="1:3" x14ac:dyDescent="0.2">
      <c r="A335" s="21" t="s">
        <v>704</v>
      </c>
      <c r="B335" s="22">
        <v>43440</v>
      </c>
      <c r="C335" s="23" t="str">
        <f>VLOOKUP(LEFT(A335,LEN(A335)-3),Samples!$A$1:$C$151,3,FALSE)</f>
        <v>CSITE 06</v>
      </c>
    </row>
    <row r="336" spans="1:3" x14ac:dyDescent="0.2">
      <c r="A336" s="21" t="s">
        <v>705</v>
      </c>
      <c r="B336" s="22">
        <v>43440</v>
      </c>
      <c r="C336" s="23" t="str">
        <f>VLOOKUP(LEFT(A336,LEN(A336)-3),Samples!$A$1:$C$151,3,FALSE)</f>
        <v>CSITE 06</v>
      </c>
    </row>
    <row r="337" spans="1:3" x14ac:dyDescent="0.2">
      <c r="A337" s="21" t="s">
        <v>706</v>
      </c>
      <c r="B337" s="22">
        <v>43440</v>
      </c>
      <c r="C337" s="23" t="str">
        <f>VLOOKUP(LEFT(A337,LEN(A337)-3),Samples!$A$1:$C$151,3,FALSE)</f>
        <v>CSITE 06</v>
      </c>
    </row>
    <row r="338" spans="1:3" x14ac:dyDescent="0.2">
      <c r="A338" s="21" t="s">
        <v>707</v>
      </c>
      <c r="B338" s="22">
        <v>43440</v>
      </c>
      <c r="C338" s="23" t="str">
        <f>VLOOKUP(LEFT(A338,LEN(A338)-3),Samples!$A$1:$C$151,3,FALSE)</f>
        <v>CSITE 06</v>
      </c>
    </row>
    <row r="339" spans="1:3" x14ac:dyDescent="0.2">
      <c r="A339" s="21" t="s">
        <v>708</v>
      </c>
      <c r="B339" s="22">
        <v>43440</v>
      </c>
      <c r="C339" s="23" t="str">
        <f>VLOOKUP(LEFT(A339,LEN(A339)-3),Samples!$A$1:$C$151,3,FALSE)</f>
        <v>CSITE 07</v>
      </c>
    </row>
    <row r="340" spans="1:3" x14ac:dyDescent="0.2">
      <c r="A340" s="21" t="s">
        <v>709</v>
      </c>
      <c r="B340" s="22">
        <v>43440</v>
      </c>
      <c r="C340" s="23" t="str">
        <f>VLOOKUP(LEFT(A340,LEN(A340)-3),Samples!$A$1:$C$151,3,FALSE)</f>
        <v>CSITE 07</v>
      </c>
    </row>
    <row r="341" spans="1:3" x14ac:dyDescent="0.2">
      <c r="A341" s="21" t="s">
        <v>710</v>
      </c>
      <c r="B341" s="22">
        <v>43440</v>
      </c>
      <c r="C341" s="23" t="str">
        <f>VLOOKUP(LEFT(A341,LEN(A341)-3),Samples!$A$1:$C$151,3,FALSE)</f>
        <v>CSITE 07</v>
      </c>
    </row>
    <row r="342" spans="1:3" x14ac:dyDescent="0.2">
      <c r="A342" s="21" t="s">
        <v>711</v>
      </c>
      <c r="B342" s="22">
        <v>43440</v>
      </c>
      <c r="C342" s="23" t="str">
        <f>VLOOKUP(LEFT(A342,LEN(A342)-3),Samples!$A$1:$C$151,3,FALSE)</f>
        <v>CSITE 07</v>
      </c>
    </row>
    <row r="343" spans="1:3" x14ac:dyDescent="0.2">
      <c r="A343" s="21" t="s">
        <v>712</v>
      </c>
      <c r="B343" s="22">
        <v>43440</v>
      </c>
      <c r="C343" s="23" t="str">
        <f>VLOOKUP(LEFT(A343,LEN(A343)-3),Samples!$A$1:$C$151,3,FALSE)</f>
        <v>CSITE 07</v>
      </c>
    </row>
    <row r="344" spans="1:3" x14ac:dyDescent="0.2">
      <c r="A344" s="21" t="s">
        <v>713</v>
      </c>
      <c r="B344" s="22">
        <v>43441</v>
      </c>
      <c r="C344" s="23" t="str">
        <f>VLOOKUP(LEFT(A344,LEN(A344)-3),Samples!$A$1:$C$151,3,FALSE)</f>
        <v>CSITE 02</v>
      </c>
    </row>
    <row r="345" spans="1:3" x14ac:dyDescent="0.2">
      <c r="A345" s="21" t="s">
        <v>714</v>
      </c>
      <c r="B345" s="22">
        <v>43441</v>
      </c>
      <c r="C345" s="23" t="str">
        <f>VLOOKUP(LEFT(A345,LEN(A345)-3),Samples!$A$1:$C$151,3,FALSE)</f>
        <v>CSITE 02</v>
      </c>
    </row>
    <row r="346" spans="1:3" x14ac:dyDescent="0.2">
      <c r="A346" s="21" t="s">
        <v>715</v>
      </c>
      <c r="B346" s="22">
        <v>43441</v>
      </c>
      <c r="C346" s="23" t="str">
        <f>VLOOKUP(LEFT(A346,LEN(A346)-3),Samples!$A$1:$C$151,3,FALSE)</f>
        <v>CSITE 02</v>
      </c>
    </row>
    <row r="347" spans="1:3" x14ac:dyDescent="0.2">
      <c r="A347" s="21" t="s">
        <v>716</v>
      </c>
      <c r="B347" s="22">
        <v>43441</v>
      </c>
      <c r="C347" s="23" t="str">
        <f>VLOOKUP(LEFT(A347,LEN(A347)-3),Samples!$A$1:$C$151,3,FALSE)</f>
        <v>CSITE 02</v>
      </c>
    </row>
    <row r="348" spans="1:3" x14ac:dyDescent="0.2">
      <c r="A348" s="21" t="s">
        <v>717</v>
      </c>
      <c r="B348" s="22">
        <v>43441</v>
      </c>
      <c r="C348" s="23" t="str">
        <f>VLOOKUP(LEFT(A348,LEN(A348)-3),Samples!$A$1:$C$151,3,FALSE)</f>
        <v>CSITE 02</v>
      </c>
    </row>
    <row r="349" spans="1:3" x14ac:dyDescent="0.2">
      <c r="A349" s="21" t="s">
        <v>718</v>
      </c>
      <c r="B349" s="22">
        <v>43559</v>
      </c>
      <c r="C349" s="23" t="str">
        <f>VLOOKUP(LEFT(A349,LEN(A349)-3),Samples!$A$1:$C$151,3,FALSE)</f>
        <v>EF02</v>
      </c>
    </row>
    <row r="350" spans="1:3" x14ac:dyDescent="0.2">
      <c r="A350" s="21" t="s">
        <v>719</v>
      </c>
      <c r="B350" s="22">
        <v>43559</v>
      </c>
      <c r="C350" s="23" t="str">
        <f>VLOOKUP(LEFT(A350,LEN(A350)-3),Samples!$A$1:$C$151,3,FALSE)</f>
        <v>EF02</v>
      </c>
    </row>
    <row r="351" spans="1:3" x14ac:dyDescent="0.2">
      <c r="A351" s="21" t="s">
        <v>720</v>
      </c>
      <c r="B351" s="22">
        <v>43559</v>
      </c>
      <c r="C351" s="23" t="str">
        <f>VLOOKUP(LEFT(A351,LEN(A351)-3),Samples!$A$1:$C$151,3,FALSE)</f>
        <v>EF02</v>
      </c>
    </row>
    <row r="352" spans="1:3" x14ac:dyDescent="0.2">
      <c r="A352" s="21" t="s">
        <v>721</v>
      </c>
      <c r="B352" s="22">
        <v>43559</v>
      </c>
      <c r="C352" s="23" t="str">
        <f>VLOOKUP(LEFT(A352,LEN(A352)-3),Samples!$A$1:$C$151,3,FALSE)</f>
        <v>EF02</v>
      </c>
    </row>
    <row r="353" spans="1:3" x14ac:dyDescent="0.2">
      <c r="A353" s="21" t="s">
        <v>722</v>
      </c>
      <c r="B353" s="22">
        <v>43559</v>
      </c>
      <c r="C353" s="23" t="str">
        <f>VLOOKUP(LEFT(A353,LEN(A353)-3),Samples!$A$1:$C$151,3,FALSE)</f>
        <v>EF02</v>
      </c>
    </row>
    <row r="354" spans="1:3" x14ac:dyDescent="0.2">
      <c r="A354" s="21" t="s">
        <v>723</v>
      </c>
      <c r="B354" s="22">
        <v>43560</v>
      </c>
      <c r="C354" s="23" t="str">
        <f>VLOOKUP(LEFT(A354,LEN(A354)-3),Samples!$A$1:$C$151,3,FALSE)</f>
        <v>EF01</v>
      </c>
    </row>
    <row r="355" spans="1:3" x14ac:dyDescent="0.2">
      <c r="A355" s="21" t="s">
        <v>724</v>
      </c>
      <c r="B355" s="22">
        <v>43560</v>
      </c>
      <c r="C355" s="23" t="str">
        <f>VLOOKUP(LEFT(A355,LEN(A355)-3),Samples!$A$1:$C$151,3,FALSE)</f>
        <v>EF01</v>
      </c>
    </row>
    <row r="356" spans="1:3" x14ac:dyDescent="0.2">
      <c r="A356" s="21" t="s">
        <v>725</v>
      </c>
      <c r="B356" s="22">
        <v>43560</v>
      </c>
      <c r="C356" s="23" t="str">
        <f>VLOOKUP(LEFT(A356,LEN(A356)-3),Samples!$A$1:$C$151,3,FALSE)</f>
        <v>EF01</v>
      </c>
    </row>
    <row r="357" spans="1:3" x14ac:dyDescent="0.2">
      <c r="A357" s="21" t="s">
        <v>726</v>
      </c>
      <c r="B357" s="22">
        <v>43560</v>
      </c>
      <c r="C357" s="23" t="str">
        <f>VLOOKUP(LEFT(A357,LEN(A357)-3),Samples!$A$1:$C$151,3,FALSE)</f>
        <v>EF01</v>
      </c>
    </row>
    <row r="358" spans="1:3" x14ac:dyDescent="0.2">
      <c r="A358" s="21" t="s">
        <v>727</v>
      </c>
      <c r="B358" s="22">
        <v>43560</v>
      </c>
      <c r="C358" s="23" t="str">
        <f>VLOOKUP(LEFT(A358,LEN(A358)-3),Samples!$A$1:$C$151,3,FALSE)</f>
        <v>EF01</v>
      </c>
    </row>
    <row r="359" spans="1:3" x14ac:dyDescent="0.2">
      <c r="A359" s="16" t="s">
        <v>728</v>
      </c>
      <c r="B359" s="19">
        <v>43640</v>
      </c>
      <c r="C359" s="23" t="str">
        <f>VLOOKUP(LEFT(A359,LEN(A359)-3),Samples!$A$1:$C$151,3,FALSE)</f>
        <v>BAS.CHR2</v>
      </c>
    </row>
    <row r="360" spans="1:3" x14ac:dyDescent="0.2">
      <c r="A360" s="16" t="s">
        <v>729</v>
      </c>
      <c r="B360" s="19">
        <v>43640</v>
      </c>
      <c r="C360" s="23" t="str">
        <f>VLOOKUP(LEFT(A360,LEN(A360)-3),Samples!$A$1:$C$151,3,FALSE)</f>
        <v>BAS.CHR2</v>
      </c>
    </row>
    <row r="361" spans="1:3" x14ac:dyDescent="0.2">
      <c r="A361" s="16" t="s">
        <v>730</v>
      </c>
      <c r="B361" s="19">
        <v>43640</v>
      </c>
      <c r="C361" s="23" t="str">
        <f>VLOOKUP(LEFT(A361,LEN(A361)-3),Samples!$A$1:$C$151,3,FALSE)</f>
        <v>BAS.CHR2</v>
      </c>
    </row>
    <row r="362" spans="1:3" x14ac:dyDescent="0.2">
      <c r="A362" s="16" t="s">
        <v>731</v>
      </c>
      <c r="B362" s="19">
        <v>43640</v>
      </c>
      <c r="C362" s="23" t="str">
        <f>VLOOKUP(LEFT(A362,LEN(A362)-3),Samples!$A$1:$C$151,3,FALSE)</f>
        <v>BAS.CHR2</v>
      </c>
    </row>
    <row r="363" spans="1:3" x14ac:dyDescent="0.2">
      <c r="A363" s="16" t="s">
        <v>732</v>
      </c>
      <c r="B363" s="19">
        <v>43640</v>
      </c>
      <c r="C363" s="23" t="str">
        <f>VLOOKUP(LEFT(A363,LEN(A363)-3),Samples!$A$1:$C$151,3,FALSE)</f>
        <v>BAS.CHR2</v>
      </c>
    </row>
    <row r="364" spans="1:3" x14ac:dyDescent="0.2">
      <c r="A364" s="16" t="s">
        <v>733</v>
      </c>
      <c r="B364" s="19">
        <v>43640</v>
      </c>
      <c r="C364" s="23" t="str">
        <f>VLOOKUP(LEFT(A364,LEN(A364)-3),Samples!$A$1:$C$151,3,FALSE)</f>
        <v>BAS1</v>
      </c>
    </row>
    <row r="365" spans="1:3" x14ac:dyDescent="0.2">
      <c r="A365" s="16" t="s">
        <v>734</v>
      </c>
      <c r="B365" s="19">
        <v>43640</v>
      </c>
      <c r="C365" s="23" t="str">
        <f>VLOOKUP(LEFT(A365,LEN(A365)-3),Samples!$A$1:$C$151,3,FALSE)</f>
        <v>BAS1</v>
      </c>
    </row>
    <row r="366" spans="1:3" x14ac:dyDescent="0.2">
      <c r="A366" s="16" t="s">
        <v>735</v>
      </c>
      <c r="B366" s="19">
        <v>43640</v>
      </c>
      <c r="C366" s="23" t="str">
        <f>VLOOKUP(LEFT(A366,LEN(A366)-3),Samples!$A$1:$C$151,3,FALSE)</f>
        <v>BAS1</v>
      </c>
    </row>
    <row r="367" spans="1:3" x14ac:dyDescent="0.2">
      <c r="A367" s="16" t="s">
        <v>736</v>
      </c>
      <c r="B367" s="19">
        <v>43640</v>
      </c>
      <c r="C367" s="23" t="str">
        <f>VLOOKUP(LEFT(A367,LEN(A367)-3),Samples!$A$1:$C$151,3,FALSE)</f>
        <v>BAS1</v>
      </c>
    </row>
    <row r="368" spans="1:3" x14ac:dyDescent="0.2">
      <c r="A368" s="16" t="s">
        <v>737</v>
      </c>
      <c r="B368" s="19">
        <v>43640</v>
      </c>
      <c r="C368" s="23" t="str">
        <f>VLOOKUP(LEFT(A368,LEN(A368)-3),Samples!$A$1:$C$151,3,FALSE)</f>
        <v>BAS1</v>
      </c>
    </row>
    <row r="369" spans="1:3" x14ac:dyDescent="0.2">
      <c r="A369" s="16" t="s">
        <v>738</v>
      </c>
      <c r="B369" s="19">
        <v>43640</v>
      </c>
      <c r="C369" s="23" t="str">
        <f>VLOOKUP(LEFT(A369,LEN(A369)-3),Samples!$A$1:$C$151,3,FALSE)</f>
        <v>BAS2</v>
      </c>
    </row>
    <row r="370" spans="1:3" x14ac:dyDescent="0.2">
      <c r="A370" s="16" t="s">
        <v>739</v>
      </c>
      <c r="B370" s="19">
        <v>43640</v>
      </c>
      <c r="C370" s="23" t="str">
        <f>VLOOKUP(LEFT(A370,LEN(A370)-3),Samples!$A$1:$C$151,3,FALSE)</f>
        <v>BAS2</v>
      </c>
    </row>
    <row r="371" spans="1:3" x14ac:dyDescent="0.2">
      <c r="A371" s="16" t="s">
        <v>740</v>
      </c>
      <c r="B371" s="19">
        <v>43640</v>
      </c>
      <c r="C371" s="23" t="str">
        <f>VLOOKUP(LEFT(A371,LEN(A371)-3),Samples!$A$1:$C$151,3,FALSE)</f>
        <v>BAS2</v>
      </c>
    </row>
    <row r="372" spans="1:3" x14ac:dyDescent="0.2">
      <c r="A372" s="16" t="s">
        <v>741</v>
      </c>
      <c r="B372" s="19">
        <v>43640</v>
      </c>
      <c r="C372" s="23" t="str">
        <f>VLOOKUP(LEFT(A372,LEN(A372)-3),Samples!$A$1:$C$151,3,FALSE)</f>
        <v>BAS2</v>
      </c>
    </row>
    <row r="373" spans="1:3" x14ac:dyDescent="0.2">
      <c r="A373" s="16" t="s">
        <v>742</v>
      </c>
      <c r="B373" s="19">
        <v>43640</v>
      </c>
      <c r="C373" s="23" t="str">
        <f>VLOOKUP(LEFT(A373,LEN(A373)-3),Samples!$A$1:$C$151,3,FALSE)</f>
        <v>BAS2</v>
      </c>
    </row>
    <row r="374" spans="1:3" x14ac:dyDescent="0.2">
      <c r="A374" s="16" t="s">
        <v>743</v>
      </c>
      <c r="B374" s="19">
        <v>43640</v>
      </c>
      <c r="C374" s="23" t="str">
        <f>VLOOKUP(LEFT(A374,LEN(A374)-3),Samples!$A$1:$C$151,3,FALSE)</f>
        <v>CP1</v>
      </c>
    </row>
    <row r="375" spans="1:3" x14ac:dyDescent="0.2">
      <c r="A375" s="16" t="s">
        <v>744</v>
      </c>
      <c r="B375" s="19">
        <v>43640</v>
      </c>
      <c r="C375" s="23" t="str">
        <f>VLOOKUP(LEFT(A375,LEN(A375)-3),Samples!$A$1:$C$151,3,FALSE)</f>
        <v>CP1</v>
      </c>
    </row>
    <row r="376" spans="1:3" x14ac:dyDescent="0.2">
      <c r="A376" s="16" t="s">
        <v>745</v>
      </c>
      <c r="B376" s="19">
        <v>43640</v>
      </c>
      <c r="C376" s="23" t="str">
        <f>VLOOKUP(LEFT(A376,LEN(A376)-3),Samples!$A$1:$C$151,3,FALSE)</f>
        <v>CP1</v>
      </c>
    </row>
    <row r="377" spans="1:3" x14ac:dyDescent="0.2">
      <c r="A377" s="16" t="s">
        <v>746</v>
      </c>
      <c r="B377" s="19">
        <v>43640</v>
      </c>
      <c r="C377" s="23" t="str">
        <f>VLOOKUP(LEFT(A377,LEN(A377)-3),Samples!$A$1:$C$151,3,FALSE)</f>
        <v>CP1</v>
      </c>
    </row>
    <row r="378" spans="1:3" x14ac:dyDescent="0.2">
      <c r="A378" s="16" t="s">
        <v>747</v>
      </c>
      <c r="B378" s="19">
        <v>43640</v>
      </c>
      <c r="C378" s="23" t="str">
        <f>VLOOKUP(LEFT(A378,LEN(A378)-3),Samples!$A$1:$C$151,3,FALSE)</f>
        <v>CP1</v>
      </c>
    </row>
    <row r="379" spans="1:3" x14ac:dyDescent="0.2">
      <c r="A379" s="16" t="s">
        <v>748</v>
      </c>
      <c r="B379" s="19">
        <v>43640</v>
      </c>
      <c r="C379" s="23" t="str">
        <f>VLOOKUP(LEFT(A379,LEN(A379)-3),Samples!$A$1:$C$151,3,FALSE)</f>
        <v>CP3</v>
      </c>
    </row>
    <row r="380" spans="1:3" x14ac:dyDescent="0.2">
      <c r="A380" s="16" t="s">
        <v>749</v>
      </c>
      <c r="B380" s="19">
        <v>43640</v>
      </c>
      <c r="C380" s="23" t="str">
        <f>VLOOKUP(LEFT(A380,LEN(A380)-3),Samples!$A$1:$C$151,3,FALSE)</f>
        <v>CP3</v>
      </c>
    </row>
    <row r="381" spans="1:3" x14ac:dyDescent="0.2">
      <c r="A381" s="16" t="s">
        <v>750</v>
      </c>
      <c r="B381" s="19">
        <v>43640</v>
      </c>
      <c r="C381" s="23" t="str">
        <f>VLOOKUP(LEFT(A381,LEN(A381)-3),Samples!$A$1:$C$151,3,FALSE)</f>
        <v>CP3</v>
      </c>
    </row>
    <row r="382" spans="1:3" x14ac:dyDescent="0.2">
      <c r="A382" s="16" t="s">
        <v>751</v>
      </c>
      <c r="B382" s="19">
        <v>43640</v>
      </c>
      <c r="C382" s="23" t="str">
        <f>VLOOKUP(LEFT(A382,LEN(A382)-3),Samples!$A$1:$C$151,3,FALSE)</f>
        <v>CP3</v>
      </c>
    </row>
    <row r="383" spans="1:3" x14ac:dyDescent="0.2">
      <c r="A383" s="16" t="s">
        <v>752</v>
      </c>
      <c r="B383" s="19">
        <v>43640</v>
      </c>
      <c r="C383" s="23" t="str">
        <f>VLOOKUP(LEFT(A383,LEN(A383)-3),Samples!$A$1:$C$151,3,FALSE)</f>
        <v>CP3</v>
      </c>
    </row>
    <row r="384" spans="1:3" x14ac:dyDescent="0.2">
      <c r="A384" s="16" t="s">
        <v>753</v>
      </c>
      <c r="B384" s="19">
        <v>43640</v>
      </c>
      <c r="C384" s="23" t="str">
        <f>VLOOKUP(LEFT(A384,LEN(A384)-3),Samples!$A$1:$C$151,3,FALSE)</f>
        <v>NT3</v>
      </c>
    </row>
    <row r="385" spans="1:3" x14ac:dyDescent="0.2">
      <c r="A385" s="16" t="s">
        <v>754</v>
      </c>
      <c r="B385" s="19">
        <v>43640</v>
      </c>
      <c r="C385" s="23" t="str">
        <f>VLOOKUP(LEFT(A385,LEN(A385)-3),Samples!$A$1:$C$151,3,FALSE)</f>
        <v>NT3</v>
      </c>
    </row>
    <row r="386" spans="1:3" x14ac:dyDescent="0.2">
      <c r="A386" s="16" t="s">
        <v>755</v>
      </c>
      <c r="B386" s="19">
        <v>43640</v>
      </c>
      <c r="C386" s="23" t="str">
        <f>VLOOKUP(LEFT(A386,LEN(A386)-3),Samples!$A$1:$C$151,3,FALSE)</f>
        <v>NT3</v>
      </c>
    </row>
    <row r="387" spans="1:3" x14ac:dyDescent="0.2">
      <c r="A387" s="16" t="s">
        <v>756</v>
      </c>
      <c r="B387" s="19">
        <v>43640</v>
      </c>
      <c r="C387" s="23" t="str">
        <f>VLOOKUP(LEFT(A387,LEN(A387)-3),Samples!$A$1:$C$151,3,FALSE)</f>
        <v>NT3</v>
      </c>
    </row>
    <row r="388" spans="1:3" x14ac:dyDescent="0.2">
      <c r="A388" s="16" t="s">
        <v>757</v>
      </c>
      <c r="B388" s="19">
        <v>43640</v>
      </c>
      <c r="C388" s="23" t="str">
        <f>VLOOKUP(LEFT(A388,LEN(A388)-3),Samples!$A$1:$C$151,3,FALSE)</f>
        <v>NT3</v>
      </c>
    </row>
    <row r="389" spans="1:3" x14ac:dyDescent="0.2">
      <c r="A389" s="16" t="s">
        <v>758</v>
      </c>
      <c r="B389" s="19">
        <v>43642</v>
      </c>
      <c r="C389" s="23" t="str">
        <f>VLOOKUP(LEFT(A389,LEN(A389)-3),Samples!$A$1:$C$151,3,FALSE)</f>
        <v>BAS.CHR1</v>
      </c>
    </row>
    <row r="390" spans="1:3" x14ac:dyDescent="0.2">
      <c r="A390" s="16" t="s">
        <v>759</v>
      </c>
      <c r="B390" s="19">
        <v>43642</v>
      </c>
      <c r="C390" s="23" t="str">
        <f>VLOOKUP(LEFT(A390,LEN(A390)-3),Samples!$A$1:$C$151,3,FALSE)</f>
        <v>BAS.CHR1</v>
      </c>
    </row>
    <row r="391" spans="1:3" x14ac:dyDescent="0.2">
      <c r="A391" s="16" t="s">
        <v>760</v>
      </c>
      <c r="B391" s="19">
        <v>43642</v>
      </c>
      <c r="C391" s="23" t="str">
        <f>VLOOKUP(LEFT(A391,LEN(A391)-3),Samples!$A$1:$C$151,3,FALSE)</f>
        <v>BAS.CHR1</v>
      </c>
    </row>
    <row r="392" spans="1:3" x14ac:dyDescent="0.2">
      <c r="A392" s="16" t="s">
        <v>761</v>
      </c>
      <c r="B392" s="19">
        <v>43642</v>
      </c>
      <c r="C392" s="23" t="str">
        <f>VLOOKUP(LEFT(A392,LEN(A392)-3),Samples!$A$1:$C$151,3,FALSE)</f>
        <v>BAS.CHR1</v>
      </c>
    </row>
    <row r="393" spans="1:3" x14ac:dyDescent="0.2">
      <c r="A393" s="16" t="s">
        <v>762</v>
      </c>
      <c r="B393" s="19">
        <v>43642</v>
      </c>
      <c r="C393" s="23" t="str">
        <f>VLOOKUP(LEFT(A393,LEN(A393)-3),Samples!$A$1:$C$151,3,FALSE)</f>
        <v>BAS.CHR1</v>
      </c>
    </row>
    <row r="394" spans="1:3" x14ac:dyDescent="0.2">
      <c r="A394" s="16" t="s">
        <v>763</v>
      </c>
      <c r="B394" s="19">
        <v>43642</v>
      </c>
      <c r="C394" s="23" t="str">
        <f>VLOOKUP(LEFT(A394,LEN(A394)-3),Samples!$A$1:$C$151,3,FALSE)</f>
        <v>BAS.CHR3</v>
      </c>
    </row>
    <row r="395" spans="1:3" x14ac:dyDescent="0.2">
      <c r="A395" s="16" t="s">
        <v>764</v>
      </c>
      <c r="B395" s="19">
        <v>43642</v>
      </c>
      <c r="C395" s="23" t="str">
        <f>VLOOKUP(LEFT(A395,LEN(A395)-3),Samples!$A$1:$C$151,3,FALSE)</f>
        <v>BAS.CHR3</v>
      </c>
    </row>
    <row r="396" spans="1:3" x14ac:dyDescent="0.2">
      <c r="A396" s="16" t="s">
        <v>765</v>
      </c>
      <c r="B396" s="19">
        <v>43642</v>
      </c>
      <c r="C396" s="23" t="str">
        <f>VLOOKUP(LEFT(A396,LEN(A396)-3),Samples!$A$1:$C$151,3,FALSE)</f>
        <v>BAS.CHR3</v>
      </c>
    </row>
    <row r="397" spans="1:3" x14ac:dyDescent="0.2">
      <c r="A397" s="16" t="s">
        <v>766</v>
      </c>
      <c r="B397" s="19">
        <v>43642</v>
      </c>
      <c r="C397" s="23" t="str">
        <f>VLOOKUP(LEFT(A397,LEN(A397)-3),Samples!$A$1:$C$151,3,FALSE)</f>
        <v>BAS.CHR3</v>
      </c>
    </row>
    <row r="398" spans="1:3" x14ac:dyDescent="0.2">
      <c r="A398" s="16" t="s">
        <v>767</v>
      </c>
      <c r="B398" s="19">
        <v>43642</v>
      </c>
      <c r="C398" s="23" t="str">
        <f>VLOOKUP(LEFT(A398,LEN(A398)-3),Samples!$A$1:$C$151,3,FALSE)</f>
        <v>BAS.CHR3</v>
      </c>
    </row>
    <row r="399" spans="1:3" x14ac:dyDescent="0.2">
      <c r="A399" s="16" t="s">
        <v>768</v>
      </c>
      <c r="B399" s="19">
        <v>43642</v>
      </c>
      <c r="C399" s="23" t="str">
        <f>VLOOKUP(LEFT(A399,LEN(A399)-3),Samples!$A$1:$C$151,3,FALSE)</f>
        <v>BAS3</v>
      </c>
    </row>
    <row r="400" spans="1:3" x14ac:dyDescent="0.2">
      <c r="A400" s="16" t="s">
        <v>769</v>
      </c>
      <c r="B400" s="19">
        <v>43642</v>
      </c>
      <c r="C400" s="23" t="str">
        <f>VLOOKUP(LEFT(A400,LEN(A400)-3),Samples!$A$1:$C$151,3,FALSE)</f>
        <v>BAS3</v>
      </c>
    </row>
    <row r="401" spans="1:3" x14ac:dyDescent="0.2">
      <c r="A401" s="16" t="s">
        <v>770</v>
      </c>
      <c r="B401" s="19">
        <v>43642</v>
      </c>
      <c r="C401" s="23" t="str">
        <f>VLOOKUP(LEFT(A401,LEN(A401)-3),Samples!$A$1:$C$151,3,FALSE)</f>
        <v>BAS3</v>
      </c>
    </row>
    <row r="402" spans="1:3" x14ac:dyDescent="0.2">
      <c r="A402" s="16" t="s">
        <v>771</v>
      </c>
      <c r="B402" s="19">
        <v>43642</v>
      </c>
      <c r="C402" s="23" t="str">
        <f>VLOOKUP(LEFT(A402,LEN(A402)-3),Samples!$A$1:$C$151,3,FALSE)</f>
        <v>BAS3</v>
      </c>
    </row>
    <row r="403" spans="1:3" x14ac:dyDescent="0.2">
      <c r="A403" s="16" t="s">
        <v>772</v>
      </c>
      <c r="B403" s="19">
        <v>43642</v>
      </c>
      <c r="C403" s="23" t="str">
        <f>VLOOKUP(LEFT(A403,LEN(A403)-3),Samples!$A$1:$C$151,3,FALSE)</f>
        <v>BAS3</v>
      </c>
    </row>
    <row r="404" spans="1:3" x14ac:dyDescent="0.2">
      <c r="A404" s="16" t="s">
        <v>773</v>
      </c>
      <c r="B404" s="19">
        <v>43642</v>
      </c>
      <c r="C404" s="23" t="str">
        <f>VLOOKUP(LEFT(A404,LEN(A404)-3),Samples!$A$1:$C$151,3,FALSE)</f>
        <v>CHR1</v>
      </c>
    </row>
    <row r="405" spans="1:3" x14ac:dyDescent="0.2">
      <c r="A405" s="16" t="s">
        <v>774</v>
      </c>
      <c r="B405" s="19">
        <v>43642</v>
      </c>
      <c r="C405" s="23" t="str">
        <f>VLOOKUP(LEFT(A405,LEN(A405)-3),Samples!$A$1:$C$151,3,FALSE)</f>
        <v>CHR1</v>
      </c>
    </row>
    <row r="406" spans="1:3" x14ac:dyDescent="0.2">
      <c r="A406" s="16" t="s">
        <v>775</v>
      </c>
      <c r="B406" s="19">
        <v>43642</v>
      </c>
      <c r="C406" s="23" t="str">
        <f>VLOOKUP(LEFT(A406,LEN(A406)-3),Samples!$A$1:$C$151,3,FALSE)</f>
        <v>CHR1</v>
      </c>
    </row>
    <row r="407" spans="1:3" x14ac:dyDescent="0.2">
      <c r="A407" s="16" t="s">
        <v>776</v>
      </c>
      <c r="B407" s="19">
        <v>43642</v>
      </c>
      <c r="C407" s="23" t="str">
        <f>VLOOKUP(LEFT(A407,LEN(A407)-3),Samples!$A$1:$C$151,3,FALSE)</f>
        <v>CHR1</v>
      </c>
    </row>
    <row r="408" spans="1:3" x14ac:dyDescent="0.2">
      <c r="A408" s="16" t="s">
        <v>777</v>
      </c>
      <c r="B408" s="19">
        <v>43642</v>
      </c>
      <c r="C408" s="23" t="str">
        <f>VLOOKUP(LEFT(A408,LEN(A408)-3),Samples!$A$1:$C$151,3,FALSE)</f>
        <v>CHR1</v>
      </c>
    </row>
    <row r="409" spans="1:3" x14ac:dyDescent="0.2">
      <c r="A409" s="16" t="s">
        <v>778</v>
      </c>
      <c r="B409" s="19">
        <v>43642</v>
      </c>
      <c r="C409" s="23" t="str">
        <f>VLOOKUP(LEFT(A409,LEN(A409)-3),Samples!$A$1:$C$151,3,FALSE)</f>
        <v>CHR2</v>
      </c>
    </row>
    <row r="410" spans="1:3" x14ac:dyDescent="0.2">
      <c r="A410" s="16" t="s">
        <v>779</v>
      </c>
      <c r="B410" s="19">
        <v>43642</v>
      </c>
      <c r="C410" s="23" t="str">
        <f>VLOOKUP(LEFT(A410,LEN(A410)-3),Samples!$A$1:$C$151,3,FALSE)</f>
        <v>CHR2</v>
      </c>
    </row>
    <row r="411" spans="1:3" x14ac:dyDescent="0.2">
      <c r="A411" s="16" t="s">
        <v>780</v>
      </c>
      <c r="B411" s="19">
        <v>43642</v>
      </c>
      <c r="C411" s="23" t="str">
        <f>VLOOKUP(LEFT(A411,LEN(A411)-3),Samples!$A$1:$C$151,3,FALSE)</f>
        <v>CHR2</v>
      </c>
    </row>
    <row r="412" spans="1:3" x14ac:dyDescent="0.2">
      <c r="A412" s="16" t="s">
        <v>781</v>
      </c>
      <c r="B412" s="19">
        <v>43642</v>
      </c>
      <c r="C412" s="23" t="str">
        <f>VLOOKUP(LEFT(A412,LEN(A412)-3),Samples!$A$1:$C$151,3,FALSE)</f>
        <v>CHR2</v>
      </c>
    </row>
    <row r="413" spans="1:3" x14ac:dyDescent="0.2">
      <c r="A413" s="16" t="s">
        <v>782</v>
      </c>
      <c r="B413" s="19">
        <v>43642</v>
      </c>
      <c r="C413" s="23" t="str">
        <f>VLOOKUP(LEFT(A413,LEN(A413)-3),Samples!$A$1:$C$151,3,FALSE)</f>
        <v>CHR2</v>
      </c>
    </row>
    <row r="414" spans="1:3" x14ac:dyDescent="0.2">
      <c r="A414" s="16" t="s">
        <v>783</v>
      </c>
      <c r="B414" s="19">
        <v>43642</v>
      </c>
      <c r="C414" s="23" t="str">
        <f>VLOOKUP(LEFT(A414,LEN(A414)-3),Samples!$A$1:$C$151,3,FALSE)</f>
        <v>CHR3</v>
      </c>
    </row>
    <row r="415" spans="1:3" x14ac:dyDescent="0.2">
      <c r="A415" s="16" t="s">
        <v>784</v>
      </c>
      <c r="B415" s="19">
        <v>43642</v>
      </c>
      <c r="C415" s="23" t="str">
        <f>VLOOKUP(LEFT(A415,LEN(A415)-3),Samples!$A$1:$C$151,3,FALSE)</f>
        <v>CHR3</v>
      </c>
    </row>
    <row r="416" spans="1:3" x14ac:dyDescent="0.2">
      <c r="A416" s="16" t="s">
        <v>785</v>
      </c>
      <c r="B416" s="19">
        <v>43642</v>
      </c>
      <c r="C416" s="23" t="str">
        <f>VLOOKUP(LEFT(A416,LEN(A416)-3),Samples!$A$1:$C$151,3,FALSE)</f>
        <v>CHR3</v>
      </c>
    </row>
    <row r="417" spans="1:3" x14ac:dyDescent="0.2">
      <c r="A417" s="16" t="s">
        <v>786</v>
      </c>
      <c r="B417" s="19">
        <v>43642</v>
      </c>
      <c r="C417" s="23" t="str">
        <f>VLOOKUP(LEFT(A417,LEN(A417)-3),Samples!$A$1:$C$151,3,FALSE)</f>
        <v>CHR3</v>
      </c>
    </row>
    <row r="418" spans="1:3" x14ac:dyDescent="0.2">
      <c r="A418" s="16" t="s">
        <v>787</v>
      </c>
      <c r="B418" s="19">
        <v>43642</v>
      </c>
      <c r="C418" s="23" t="str">
        <f>VLOOKUP(LEFT(A418,LEN(A418)-3),Samples!$A$1:$C$151,3,FALSE)</f>
        <v>CHR3</v>
      </c>
    </row>
    <row r="419" spans="1:3" x14ac:dyDescent="0.2">
      <c r="A419" s="16" t="s">
        <v>788</v>
      </c>
      <c r="B419" s="19">
        <v>43642</v>
      </c>
      <c r="C419" s="23" t="str">
        <f>VLOOKUP(LEFT(A419,LEN(A419)-3),Samples!$A$1:$C$151,3,FALSE)</f>
        <v>CP.BAS.CHR1</v>
      </c>
    </row>
    <row r="420" spans="1:3" x14ac:dyDescent="0.2">
      <c r="A420" s="16" t="s">
        <v>789</v>
      </c>
      <c r="B420" s="19">
        <v>43642</v>
      </c>
      <c r="C420" s="23" t="str">
        <f>VLOOKUP(LEFT(A420,LEN(A420)-3),Samples!$A$1:$C$151,3,FALSE)</f>
        <v>CP.BAS.CHR1</v>
      </c>
    </row>
    <row r="421" spans="1:3" x14ac:dyDescent="0.2">
      <c r="A421" s="16" t="s">
        <v>790</v>
      </c>
      <c r="B421" s="19">
        <v>43642</v>
      </c>
      <c r="C421" s="23" t="str">
        <f>VLOOKUP(LEFT(A421,LEN(A421)-3),Samples!$A$1:$C$151,3,FALSE)</f>
        <v>CP.BAS.CHR1</v>
      </c>
    </row>
    <row r="422" spans="1:3" x14ac:dyDescent="0.2">
      <c r="A422" s="16" t="s">
        <v>791</v>
      </c>
      <c r="B422" s="19">
        <v>43642</v>
      </c>
      <c r="C422" s="23" t="str">
        <f>VLOOKUP(LEFT(A422,LEN(A422)-3),Samples!$A$1:$C$151,3,FALSE)</f>
        <v>CP.BAS.CHR1</v>
      </c>
    </row>
    <row r="423" spans="1:3" x14ac:dyDescent="0.2">
      <c r="A423" s="16" t="s">
        <v>792</v>
      </c>
      <c r="B423" s="19">
        <v>43642</v>
      </c>
      <c r="C423" s="23" t="str">
        <f>VLOOKUP(LEFT(A423,LEN(A423)-3),Samples!$A$1:$C$151,3,FALSE)</f>
        <v>CP.BAS.CHR1</v>
      </c>
    </row>
    <row r="424" spans="1:3" x14ac:dyDescent="0.2">
      <c r="A424" s="16" t="s">
        <v>793</v>
      </c>
      <c r="B424" s="19">
        <v>43642</v>
      </c>
      <c r="C424" s="23" t="str">
        <f>VLOOKUP(LEFT(A424,LEN(A424)-3),Samples!$A$1:$C$151,3,FALSE)</f>
        <v>CP.BAS.CHR2</v>
      </c>
    </row>
    <row r="425" spans="1:3" x14ac:dyDescent="0.2">
      <c r="A425" s="16" t="s">
        <v>794</v>
      </c>
      <c r="B425" s="19">
        <v>43642</v>
      </c>
      <c r="C425" s="23" t="str">
        <f>VLOOKUP(LEFT(A425,LEN(A425)-3),Samples!$A$1:$C$151,3,FALSE)</f>
        <v>CP.BAS.CHR2</v>
      </c>
    </row>
    <row r="426" spans="1:3" x14ac:dyDescent="0.2">
      <c r="A426" s="16" t="s">
        <v>795</v>
      </c>
      <c r="B426" s="19">
        <v>43642</v>
      </c>
      <c r="C426" s="23" t="str">
        <f>VLOOKUP(LEFT(A426,LEN(A426)-3),Samples!$A$1:$C$151,3,FALSE)</f>
        <v>CP.BAS.CHR2</v>
      </c>
    </row>
    <row r="427" spans="1:3" x14ac:dyDescent="0.2">
      <c r="A427" s="16" t="s">
        <v>796</v>
      </c>
      <c r="B427" s="19">
        <v>43642</v>
      </c>
      <c r="C427" s="23" t="str">
        <f>VLOOKUP(LEFT(A427,LEN(A427)-3),Samples!$A$1:$C$151,3,FALSE)</f>
        <v>CP.BAS.CHR2</v>
      </c>
    </row>
    <row r="428" spans="1:3" x14ac:dyDescent="0.2">
      <c r="A428" s="16" t="s">
        <v>797</v>
      </c>
      <c r="B428" s="19">
        <v>43642</v>
      </c>
      <c r="C428" s="23" t="str">
        <f>VLOOKUP(LEFT(A428,LEN(A428)-3),Samples!$A$1:$C$151,3,FALSE)</f>
        <v>CP.BAS.CHR2</v>
      </c>
    </row>
    <row r="429" spans="1:3" x14ac:dyDescent="0.2">
      <c r="A429" s="16" t="s">
        <v>798</v>
      </c>
      <c r="B429" s="19">
        <v>43642</v>
      </c>
      <c r="C429" s="23" t="str">
        <f>VLOOKUP(LEFT(A429,LEN(A429)-3),Samples!$A$1:$C$151,3,FALSE)</f>
        <v>CP.BAS.CHR3</v>
      </c>
    </row>
    <row r="430" spans="1:3" x14ac:dyDescent="0.2">
      <c r="A430" s="16" t="s">
        <v>799</v>
      </c>
      <c r="B430" s="19">
        <v>43642</v>
      </c>
      <c r="C430" s="23" t="str">
        <f>VLOOKUP(LEFT(A430,LEN(A430)-3),Samples!$A$1:$C$151,3,FALSE)</f>
        <v>CP.BAS.CHR3</v>
      </c>
    </row>
    <row r="431" spans="1:3" x14ac:dyDescent="0.2">
      <c r="A431" s="16" t="s">
        <v>800</v>
      </c>
      <c r="B431" s="19">
        <v>43642</v>
      </c>
      <c r="C431" s="23" t="str">
        <f>VLOOKUP(LEFT(A431,LEN(A431)-3),Samples!$A$1:$C$151,3,FALSE)</f>
        <v>CP.BAS.CHR3</v>
      </c>
    </row>
    <row r="432" spans="1:3" x14ac:dyDescent="0.2">
      <c r="A432" s="16" t="s">
        <v>801</v>
      </c>
      <c r="B432" s="19">
        <v>43642</v>
      </c>
      <c r="C432" s="23" t="str">
        <f>VLOOKUP(LEFT(A432,LEN(A432)-3),Samples!$A$1:$C$151,3,FALSE)</f>
        <v>CP.BAS.CHR3</v>
      </c>
    </row>
    <row r="433" spans="1:3" x14ac:dyDescent="0.2">
      <c r="A433" s="16" t="s">
        <v>802</v>
      </c>
      <c r="B433" s="19">
        <v>43642</v>
      </c>
      <c r="C433" s="23" t="str">
        <f>VLOOKUP(LEFT(A433,LEN(A433)-3),Samples!$A$1:$C$151,3,FALSE)</f>
        <v>CP.BAS.CHR3</v>
      </c>
    </row>
    <row r="434" spans="1:3" x14ac:dyDescent="0.2">
      <c r="A434" s="16" t="s">
        <v>803</v>
      </c>
      <c r="B434" s="19">
        <v>43642</v>
      </c>
      <c r="C434" s="23" t="str">
        <f>VLOOKUP(LEFT(A434,LEN(A434)-3),Samples!$A$1:$C$151,3,FALSE)</f>
        <v>CP.BAS1</v>
      </c>
    </row>
    <row r="435" spans="1:3" x14ac:dyDescent="0.2">
      <c r="A435" s="16" t="s">
        <v>804</v>
      </c>
      <c r="B435" s="19">
        <v>43642</v>
      </c>
      <c r="C435" s="23" t="str">
        <f>VLOOKUP(LEFT(A435,LEN(A435)-3),Samples!$A$1:$C$151,3,FALSE)</f>
        <v>CP.BAS1</v>
      </c>
    </row>
    <row r="436" spans="1:3" x14ac:dyDescent="0.2">
      <c r="A436" s="16" t="s">
        <v>805</v>
      </c>
      <c r="B436" s="19">
        <v>43642</v>
      </c>
      <c r="C436" s="23" t="str">
        <f>VLOOKUP(LEFT(A436,LEN(A436)-3),Samples!$A$1:$C$151,3,FALSE)</f>
        <v>CP.BAS1</v>
      </c>
    </row>
    <row r="437" spans="1:3" x14ac:dyDescent="0.2">
      <c r="A437" s="16" t="s">
        <v>806</v>
      </c>
      <c r="B437" s="19">
        <v>43642</v>
      </c>
      <c r="C437" s="23" t="str">
        <f>VLOOKUP(LEFT(A437,LEN(A437)-3),Samples!$A$1:$C$151,3,FALSE)</f>
        <v>CP.BAS1</v>
      </c>
    </row>
    <row r="438" spans="1:3" x14ac:dyDescent="0.2">
      <c r="A438" s="16" t="s">
        <v>807</v>
      </c>
      <c r="B438" s="19">
        <v>43642</v>
      </c>
      <c r="C438" s="23" t="str">
        <f>VLOOKUP(LEFT(A438,LEN(A438)-3),Samples!$A$1:$C$151,3,FALSE)</f>
        <v>CP.BAS1</v>
      </c>
    </row>
    <row r="439" spans="1:3" x14ac:dyDescent="0.2">
      <c r="A439" s="16" t="s">
        <v>808</v>
      </c>
      <c r="B439" s="19">
        <v>43642</v>
      </c>
      <c r="C439" s="23" t="str">
        <f>VLOOKUP(LEFT(A439,LEN(A439)-3),Samples!$A$1:$C$151,3,FALSE)</f>
        <v>CP.BAS2</v>
      </c>
    </row>
    <row r="440" spans="1:3" x14ac:dyDescent="0.2">
      <c r="A440" s="16" t="s">
        <v>809</v>
      </c>
      <c r="B440" s="19">
        <v>43642</v>
      </c>
      <c r="C440" s="23" t="str">
        <f>VLOOKUP(LEFT(A440,LEN(A440)-3),Samples!$A$1:$C$151,3,FALSE)</f>
        <v>CP.BAS2</v>
      </c>
    </row>
    <row r="441" spans="1:3" x14ac:dyDescent="0.2">
      <c r="A441" s="16" t="s">
        <v>810</v>
      </c>
      <c r="B441" s="19">
        <v>43642</v>
      </c>
      <c r="C441" s="23" t="str">
        <f>VLOOKUP(LEFT(A441,LEN(A441)-3),Samples!$A$1:$C$151,3,FALSE)</f>
        <v>CP.BAS2</v>
      </c>
    </row>
    <row r="442" spans="1:3" x14ac:dyDescent="0.2">
      <c r="A442" s="16" t="s">
        <v>811</v>
      </c>
      <c r="B442" s="19">
        <v>43642</v>
      </c>
      <c r="C442" s="23" t="str">
        <f>VLOOKUP(LEFT(A442,LEN(A442)-3),Samples!$A$1:$C$151,3,FALSE)</f>
        <v>CP.BAS2</v>
      </c>
    </row>
    <row r="443" spans="1:3" x14ac:dyDescent="0.2">
      <c r="A443" s="16" t="s">
        <v>812</v>
      </c>
      <c r="B443" s="19">
        <v>43642</v>
      </c>
      <c r="C443" s="23" t="str">
        <f>VLOOKUP(LEFT(A443,LEN(A443)-3),Samples!$A$1:$C$151,3,FALSE)</f>
        <v>CP.BAS2</v>
      </c>
    </row>
    <row r="444" spans="1:3" x14ac:dyDescent="0.2">
      <c r="A444" s="16" t="s">
        <v>813</v>
      </c>
      <c r="B444" s="19">
        <v>43642</v>
      </c>
      <c r="C444" s="23" t="str">
        <f>VLOOKUP(LEFT(A444,LEN(A444)-3),Samples!$A$1:$C$151,3,FALSE)</f>
        <v>CP.BAS3</v>
      </c>
    </row>
    <row r="445" spans="1:3" x14ac:dyDescent="0.2">
      <c r="A445" s="16" t="s">
        <v>814</v>
      </c>
      <c r="B445" s="19">
        <v>43642</v>
      </c>
      <c r="C445" s="23" t="str">
        <f>VLOOKUP(LEFT(A445,LEN(A445)-3),Samples!$A$1:$C$151,3,FALSE)</f>
        <v>CP.BAS3</v>
      </c>
    </row>
    <row r="446" spans="1:3" x14ac:dyDescent="0.2">
      <c r="A446" s="16" t="s">
        <v>815</v>
      </c>
      <c r="B446" s="19">
        <v>43642</v>
      </c>
      <c r="C446" s="23" t="str">
        <f>VLOOKUP(LEFT(A446,LEN(A446)-3),Samples!$A$1:$C$151,3,FALSE)</f>
        <v>CP.BAS3</v>
      </c>
    </row>
    <row r="447" spans="1:3" x14ac:dyDescent="0.2">
      <c r="A447" s="16" t="s">
        <v>816</v>
      </c>
      <c r="B447" s="19">
        <v>43642</v>
      </c>
      <c r="C447" s="23" t="str">
        <f>VLOOKUP(LEFT(A447,LEN(A447)-3),Samples!$A$1:$C$151,3,FALSE)</f>
        <v>CP.BAS3</v>
      </c>
    </row>
    <row r="448" spans="1:3" x14ac:dyDescent="0.2">
      <c r="A448" s="16" t="s">
        <v>817</v>
      </c>
      <c r="B448" s="19">
        <v>43642</v>
      </c>
      <c r="C448" s="23" t="str">
        <f>VLOOKUP(LEFT(A448,LEN(A448)-3),Samples!$A$1:$C$151,3,FALSE)</f>
        <v>CP.BAS3</v>
      </c>
    </row>
    <row r="449" spans="1:3" x14ac:dyDescent="0.2">
      <c r="A449" s="16" t="s">
        <v>818</v>
      </c>
      <c r="B449" s="19">
        <v>43642</v>
      </c>
      <c r="C449" s="23" t="str">
        <f>VLOOKUP(LEFT(A449,LEN(A449)-3),Samples!$A$1:$C$151,3,FALSE)</f>
        <v>CP.CHR1</v>
      </c>
    </row>
    <row r="450" spans="1:3" x14ac:dyDescent="0.2">
      <c r="A450" s="16" t="s">
        <v>819</v>
      </c>
      <c r="B450" s="19">
        <v>43642</v>
      </c>
      <c r="C450" s="23" t="str">
        <f>VLOOKUP(LEFT(A450,LEN(A450)-3),Samples!$A$1:$C$151,3,FALSE)</f>
        <v>CP.CHR1</v>
      </c>
    </row>
    <row r="451" spans="1:3" x14ac:dyDescent="0.2">
      <c r="A451" s="16" t="s">
        <v>820</v>
      </c>
      <c r="B451" s="19">
        <v>43642</v>
      </c>
      <c r="C451" s="23" t="str">
        <f>VLOOKUP(LEFT(A451,LEN(A451)-3),Samples!$A$1:$C$151,3,FALSE)</f>
        <v>CP.CHR1</v>
      </c>
    </row>
    <row r="452" spans="1:3" x14ac:dyDescent="0.2">
      <c r="A452" s="16" t="s">
        <v>821</v>
      </c>
      <c r="B452" s="19">
        <v>43642</v>
      </c>
      <c r="C452" s="23" t="str">
        <f>VLOOKUP(LEFT(A452,LEN(A452)-3),Samples!$A$1:$C$151,3,FALSE)</f>
        <v>CP.CHR1</v>
      </c>
    </row>
    <row r="453" spans="1:3" x14ac:dyDescent="0.2">
      <c r="A453" s="16" t="s">
        <v>822</v>
      </c>
      <c r="B453" s="19">
        <v>43642</v>
      </c>
      <c r="C453" s="23" t="str">
        <f>VLOOKUP(LEFT(A453,LEN(A453)-3),Samples!$A$1:$C$151,3,FALSE)</f>
        <v>CP.CHR1</v>
      </c>
    </row>
    <row r="454" spans="1:3" x14ac:dyDescent="0.2">
      <c r="A454" s="16" t="s">
        <v>823</v>
      </c>
      <c r="B454" s="19">
        <v>43642</v>
      </c>
      <c r="C454" s="23" t="str">
        <f>VLOOKUP(LEFT(A454,LEN(A454)-3),Samples!$A$1:$C$151,3,FALSE)</f>
        <v>CP.CHR2</v>
      </c>
    </row>
    <row r="455" spans="1:3" x14ac:dyDescent="0.2">
      <c r="A455" s="16" t="s">
        <v>824</v>
      </c>
      <c r="B455" s="19">
        <v>43642</v>
      </c>
      <c r="C455" s="23" t="str">
        <f>VLOOKUP(LEFT(A455,LEN(A455)-3),Samples!$A$1:$C$151,3,FALSE)</f>
        <v>CP.CHR2</v>
      </c>
    </row>
    <row r="456" spans="1:3" x14ac:dyDescent="0.2">
      <c r="A456" s="16" t="s">
        <v>825</v>
      </c>
      <c r="B456" s="19">
        <v>43642</v>
      </c>
      <c r="C456" s="23" t="str">
        <f>VLOOKUP(LEFT(A456,LEN(A456)-3),Samples!$A$1:$C$151,3,FALSE)</f>
        <v>CP.CHR2</v>
      </c>
    </row>
    <row r="457" spans="1:3" x14ac:dyDescent="0.2">
      <c r="A457" s="16" t="s">
        <v>826</v>
      </c>
      <c r="B457" s="19">
        <v>43642</v>
      </c>
      <c r="C457" s="23" t="str">
        <f>VLOOKUP(LEFT(A457,LEN(A457)-3),Samples!$A$1:$C$151,3,FALSE)</f>
        <v>CP.CHR2</v>
      </c>
    </row>
    <row r="458" spans="1:3" x14ac:dyDescent="0.2">
      <c r="A458" s="16" t="s">
        <v>827</v>
      </c>
      <c r="B458" s="19">
        <v>43642</v>
      </c>
      <c r="C458" s="23" t="str">
        <f>VLOOKUP(LEFT(A458,LEN(A458)-3),Samples!$A$1:$C$151,3,FALSE)</f>
        <v>CP.CHR2</v>
      </c>
    </row>
    <row r="459" spans="1:3" x14ac:dyDescent="0.2">
      <c r="A459" s="16" t="s">
        <v>828</v>
      </c>
      <c r="B459" s="19">
        <v>43642</v>
      </c>
      <c r="C459" s="23" t="str">
        <f>VLOOKUP(LEFT(A459,LEN(A459)-3),Samples!$A$1:$C$151,3,FALSE)</f>
        <v>CP.CHR3</v>
      </c>
    </row>
    <row r="460" spans="1:3" x14ac:dyDescent="0.2">
      <c r="A460" s="16" t="s">
        <v>829</v>
      </c>
      <c r="B460" s="19">
        <v>43642</v>
      </c>
      <c r="C460" s="23" t="str">
        <f>VLOOKUP(LEFT(A460,LEN(A460)-3),Samples!$A$1:$C$151,3,FALSE)</f>
        <v>CP.CHR3</v>
      </c>
    </row>
    <row r="461" spans="1:3" x14ac:dyDescent="0.2">
      <c r="A461" s="16" t="s">
        <v>830</v>
      </c>
      <c r="B461" s="19">
        <v>43642</v>
      </c>
      <c r="C461" s="23" t="str">
        <f>VLOOKUP(LEFT(A461,LEN(A461)-3),Samples!$A$1:$C$151,3,FALSE)</f>
        <v>CP.CHR3</v>
      </c>
    </row>
    <row r="462" spans="1:3" x14ac:dyDescent="0.2">
      <c r="A462" s="16" t="s">
        <v>831</v>
      </c>
      <c r="B462" s="19">
        <v>43642</v>
      </c>
      <c r="C462" s="23" t="str">
        <f>VLOOKUP(LEFT(A462,LEN(A462)-3),Samples!$A$1:$C$151,3,FALSE)</f>
        <v>CP.CHR3</v>
      </c>
    </row>
    <row r="463" spans="1:3" x14ac:dyDescent="0.2">
      <c r="A463" s="16" t="s">
        <v>832</v>
      </c>
      <c r="B463" s="19">
        <v>43642</v>
      </c>
      <c r="C463" s="23" t="str">
        <f>VLOOKUP(LEFT(A463,LEN(A463)-3),Samples!$A$1:$C$151,3,FALSE)</f>
        <v>CP.CHR3</v>
      </c>
    </row>
    <row r="464" spans="1:3" x14ac:dyDescent="0.2">
      <c r="A464" s="16" t="s">
        <v>833</v>
      </c>
      <c r="B464" s="19">
        <v>43642</v>
      </c>
      <c r="C464" s="23" t="str">
        <f>VLOOKUP(LEFT(A464,LEN(A464)-3),Samples!$A$1:$C$151,3,FALSE)</f>
        <v>CP2</v>
      </c>
    </row>
    <row r="465" spans="1:3" x14ac:dyDescent="0.2">
      <c r="A465" s="16" t="s">
        <v>834</v>
      </c>
      <c r="B465" s="19">
        <v>43642</v>
      </c>
      <c r="C465" s="23" t="str">
        <f>VLOOKUP(LEFT(A465,LEN(A465)-3),Samples!$A$1:$C$151,3,FALSE)</f>
        <v>CP2</v>
      </c>
    </row>
    <row r="466" spans="1:3" x14ac:dyDescent="0.2">
      <c r="A466" s="16" t="s">
        <v>835</v>
      </c>
      <c r="B466" s="19">
        <v>43642</v>
      </c>
      <c r="C466" s="23" t="str">
        <f>VLOOKUP(LEFT(A466,LEN(A466)-3),Samples!$A$1:$C$151,3,FALSE)</f>
        <v>CP2</v>
      </c>
    </row>
    <row r="467" spans="1:3" x14ac:dyDescent="0.2">
      <c r="A467" s="16" t="s">
        <v>836</v>
      </c>
      <c r="B467" s="19">
        <v>43642</v>
      </c>
      <c r="C467" s="23" t="str">
        <f>VLOOKUP(LEFT(A467,LEN(A467)-3),Samples!$A$1:$C$151,3,FALSE)</f>
        <v>CP2</v>
      </c>
    </row>
    <row r="468" spans="1:3" x14ac:dyDescent="0.2">
      <c r="A468" s="16" t="s">
        <v>837</v>
      </c>
      <c r="B468" s="19">
        <v>43642</v>
      </c>
      <c r="C468" s="23" t="str">
        <f>VLOOKUP(LEFT(A468,LEN(A468)-3),Samples!$A$1:$C$151,3,FALSE)</f>
        <v>CP2</v>
      </c>
    </row>
    <row r="469" spans="1:3" x14ac:dyDescent="0.2">
      <c r="A469" s="16" t="s">
        <v>838</v>
      </c>
      <c r="B469" s="19">
        <v>43642</v>
      </c>
      <c r="C469" s="23" t="str">
        <f>VLOOKUP(LEFT(A469,LEN(A469)-3),Samples!$A$1:$C$151,3,FALSE)</f>
        <v>NT1</v>
      </c>
    </row>
    <row r="470" spans="1:3" x14ac:dyDescent="0.2">
      <c r="A470" s="16" t="s">
        <v>839</v>
      </c>
      <c r="B470" s="19">
        <v>43642</v>
      </c>
      <c r="C470" s="23" t="str">
        <f>VLOOKUP(LEFT(A470,LEN(A470)-3),Samples!$A$1:$C$151,3,FALSE)</f>
        <v>NT1</v>
      </c>
    </row>
    <row r="471" spans="1:3" x14ac:dyDescent="0.2">
      <c r="A471" s="16" t="s">
        <v>840</v>
      </c>
      <c r="B471" s="19">
        <v>43642</v>
      </c>
      <c r="C471" s="23" t="str">
        <f>VLOOKUP(LEFT(A471,LEN(A471)-3),Samples!$A$1:$C$151,3,FALSE)</f>
        <v>NT1</v>
      </c>
    </row>
    <row r="472" spans="1:3" x14ac:dyDescent="0.2">
      <c r="A472" s="16" t="s">
        <v>841</v>
      </c>
      <c r="B472" s="19">
        <v>43642</v>
      </c>
      <c r="C472" s="23" t="str">
        <f>VLOOKUP(LEFT(A472,LEN(A472)-3),Samples!$A$1:$C$151,3,FALSE)</f>
        <v>NT1</v>
      </c>
    </row>
    <row r="473" spans="1:3" x14ac:dyDescent="0.2">
      <c r="A473" s="16" t="s">
        <v>842</v>
      </c>
      <c r="B473" s="19">
        <v>43642</v>
      </c>
      <c r="C473" s="23" t="str">
        <f>VLOOKUP(LEFT(A473,LEN(A473)-3),Samples!$A$1:$C$151,3,FALSE)</f>
        <v>NT1</v>
      </c>
    </row>
    <row r="474" spans="1:3" x14ac:dyDescent="0.2">
      <c r="A474" s="16" t="s">
        <v>843</v>
      </c>
      <c r="B474" s="19">
        <v>43642</v>
      </c>
      <c r="C474" s="23" t="str">
        <f>VLOOKUP(LEFT(A474,LEN(A474)-3),Samples!$A$1:$C$151,3,FALSE)</f>
        <v>NT2</v>
      </c>
    </row>
    <row r="475" spans="1:3" x14ac:dyDescent="0.2">
      <c r="A475" s="16" t="s">
        <v>844</v>
      </c>
      <c r="B475" s="19">
        <v>43642</v>
      </c>
      <c r="C475" s="23" t="str">
        <f>VLOOKUP(LEFT(A475,LEN(A475)-3),Samples!$A$1:$C$151,3,FALSE)</f>
        <v>NT2</v>
      </c>
    </row>
    <row r="476" spans="1:3" x14ac:dyDescent="0.2">
      <c r="A476" s="16" t="s">
        <v>845</v>
      </c>
      <c r="B476" s="19">
        <v>43642</v>
      </c>
      <c r="C476" s="23" t="str">
        <f>VLOOKUP(LEFT(A476,LEN(A476)-3),Samples!$A$1:$C$151,3,FALSE)</f>
        <v>NT2</v>
      </c>
    </row>
    <row r="477" spans="1:3" x14ac:dyDescent="0.2">
      <c r="A477" s="16" t="s">
        <v>846</v>
      </c>
      <c r="B477" s="19">
        <v>43642</v>
      </c>
      <c r="C477" s="23" t="str">
        <f>VLOOKUP(LEFT(A477,LEN(A477)-3),Samples!$A$1:$C$151,3,FALSE)</f>
        <v>NT2</v>
      </c>
    </row>
    <row r="478" spans="1:3" x14ac:dyDescent="0.2">
      <c r="A478" s="16" t="s">
        <v>847</v>
      </c>
      <c r="B478" s="19">
        <v>43642</v>
      </c>
      <c r="C478" s="23" t="str">
        <f>VLOOKUP(LEFT(A478,LEN(A478)-3),Samples!$A$1:$C$151,3,FALSE)</f>
        <v>NT2</v>
      </c>
    </row>
    <row r="479" spans="1:3" x14ac:dyDescent="0.2">
      <c r="A479" s="16" t="s">
        <v>848</v>
      </c>
      <c r="B479" s="19">
        <v>43818</v>
      </c>
      <c r="C479" s="23" t="str">
        <f>VLOOKUP(LEFT(A479,LEN(A479)-3),Samples!$A$1:$C$151,3,FALSE)</f>
        <v>CSITE 01</v>
      </c>
    </row>
    <row r="480" spans="1:3" x14ac:dyDescent="0.2">
      <c r="A480" s="16" t="s">
        <v>849</v>
      </c>
      <c r="B480" s="19">
        <v>43818</v>
      </c>
      <c r="C480" s="23" t="str">
        <f>VLOOKUP(LEFT(A480,LEN(A480)-3),Samples!$A$1:$C$151,3,FALSE)</f>
        <v>CSITE 01</v>
      </c>
    </row>
    <row r="481" spans="1:3" x14ac:dyDescent="0.2">
      <c r="A481" s="16" t="s">
        <v>850</v>
      </c>
      <c r="B481" s="19">
        <v>43818</v>
      </c>
      <c r="C481" s="23" t="str">
        <f>VLOOKUP(LEFT(A481,LEN(A481)-3),Samples!$A$1:$C$151,3,FALSE)</f>
        <v>CSITE 01</v>
      </c>
    </row>
    <row r="482" spans="1:3" x14ac:dyDescent="0.2">
      <c r="A482" s="16" t="s">
        <v>851</v>
      </c>
      <c r="B482" s="19">
        <v>43818</v>
      </c>
      <c r="C482" s="23" t="str">
        <f>VLOOKUP(LEFT(A482,LEN(A482)-3),Samples!$A$1:$C$151,3,FALSE)</f>
        <v>CSITE 01</v>
      </c>
    </row>
    <row r="483" spans="1:3" x14ac:dyDescent="0.2">
      <c r="A483" s="16" t="s">
        <v>852</v>
      </c>
      <c r="B483" s="19">
        <v>43818</v>
      </c>
      <c r="C483" s="23" t="str">
        <f>VLOOKUP(LEFT(A483,LEN(A483)-3),Samples!$A$1:$C$151,3,FALSE)</f>
        <v>CSITE 01</v>
      </c>
    </row>
    <row r="484" spans="1:3" x14ac:dyDescent="0.2">
      <c r="A484" s="16" t="s">
        <v>853</v>
      </c>
      <c r="B484" s="19">
        <v>43818</v>
      </c>
      <c r="C484" s="23" t="str">
        <f>VLOOKUP(LEFT(A484,LEN(A484)-3),Samples!$A$1:$C$151,3,FALSE)</f>
        <v>CSITE 02</v>
      </c>
    </row>
    <row r="485" spans="1:3" x14ac:dyDescent="0.2">
      <c r="A485" s="16" t="s">
        <v>854</v>
      </c>
      <c r="B485" s="19">
        <v>43818</v>
      </c>
      <c r="C485" s="23" t="str">
        <f>VLOOKUP(LEFT(A485,LEN(A485)-3),Samples!$A$1:$C$151,3,FALSE)</f>
        <v>CSITE 02</v>
      </c>
    </row>
    <row r="486" spans="1:3" x14ac:dyDescent="0.2">
      <c r="A486" s="16" t="s">
        <v>855</v>
      </c>
      <c r="B486" s="19">
        <v>43818</v>
      </c>
      <c r="C486" s="23" t="str">
        <f>VLOOKUP(LEFT(A486,LEN(A486)-3),Samples!$A$1:$C$151,3,FALSE)</f>
        <v>CSITE 02</v>
      </c>
    </row>
    <row r="487" spans="1:3" x14ac:dyDescent="0.2">
      <c r="A487" s="16" t="s">
        <v>856</v>
      </c>
      <c r="B487" s="19">
        <v>43818</v>
      </c>
      <c r="C487" s="23" t="str">
        <f>VLOOKUP(LEFT(A487,LEN(A487)-3),Samples!$A$1:$C$151,3,FALSE)</f>
        <v>CSITE 02</v>
      </c>
    </row>
    <row r="488" spans="1:3" x14ac:dyDescent="0.2">
      <c r="A488" s="16" t="s">
        <v>857</v>
      </c>
      <c r="B488" s="19">
        <v>43818</v>
      </c>
      <c r="C488" s="23" t="str">
        <f>VLOOKUP(LEFT(A488,LEN(A488)-3),Samples!$A$1:$C$151,3,FALSE)</f>
        <v>CSITE 02</v>
      </c>
    </row>
    <row r="489" spans="1:3" x14ac:dyDescent="0.2">
      <c r="A489" s="16" t="s">
        <v>858</v>
      </c>
      <c r="B489" s="19">
        <v>43818</v>
      </c>
      <c r="C489" s="23" t="str">
        <f>VLOOKUP(LEFT(A489,LEN(A489)-3),Samples!$A$1:$C$151,3,FALSE)</f>
        <v>CSITE 08</v>
      </c>
    </row>
    <row r="490" spans="1:3" x14ac:dyDescent="0.2">
      <c r="A490" s="16" t="s">
        <v>859</v>
      </c>
      <c r="B490" s="19">
        <v>43818</v>
      </c>
      <c r="C490" s="23" t="str">
        <f>VLOOKUP(LEFT(A490,LEN(A490)-3),Samples!$A$1:$C$151,3,FALSE)</f>
        <v>CSITE 08</v>
      </c>
    </row>
    <row r="491" spans="1:3" x14ac:dyDescent="0.2">
      <c r="A491" s="16" t="s">
        <v>860</v>
      </c>
      <c r="B491" s="19">
        <v>43818</v>
      </c>
      <c r="C491" s="23" t="str">
        <f>VLOOKUP(LEFT(A491,LEN(A491)-3),Samples!$A$1:$C$151,3,FALSE)</f>
        <v>CSITE 08</v>
      </c>
    </row>
    <row r="492" spans="1:3" x14ac:dyDescent="0.2">
      <c r="A492" s="16" t="s">
        <v>861</v>
      </c>
      <c r="B492" s="19">
        <v>43818</v>
      </c>
      <c r="C492" s="23" t="str">
        <f>VLOOKUP(LEFT(A492,LEN(A492)-3),Samples!$A$1:$C$151,3,FALSE)</f>
        <v>CSITE 08</v>
      </c>
    </row>
    <row r="493" spans="1:3" x14ac:dyDescent="0.2">
      <c r="A493" s="16" t="s">
        <v>862</v>
      </c>
      <c r="B493" s="19">
        <v>43818</v>
      </c>
      <c r="C493" s="23" t="str">
        <f>VLOOKUP(LEFT(A493,LEN(A493)-3),Samples!$A$1:$C$151,3,FALSE)</f>
        <v>CSITE 08</v>
      </c>
    </row>
    <row r="494" spans="1:3" x14ac:dyDescent="0.2">
      <c r="A494" s="16" t="s">
        <v>863</v>
      </c>
      <c r="B494" s="19">
        <v>43818</v>
      </c>
      <c r="C494" s="23" t="str">
        <f>VLOOKUP(LEFT(A494,LEN(A494)-3),Samples!$A$1:$C$151,3,FALSE)</f>
        <v>EF01</v>
      </c>
    </row>
    <row r="495" spans="1:3" x14ac:dyDescent="0.2">
      <c r="A495" s="16" t="s">
        <v>864</v>
      </c>
      <c r="B495" s="19">
        <v>43818</v>
      </c>
      <c r="C495" s="23" t="str">
        <f>VLOOKUP(LEFT(A495,LEN(A495)-3),Samples!$A$1:$C$151,3,FALSE)</f>
        <v>EF01</v>
      </c>
    </row>
    <row r="496" spans="1:3" x14ac:dyDescent="0.2">
      <c r="A496" s="16" t="s">
        <v>865</v>
      </c>
      <c r="B496" s="19">
        <v>43818</v>
      </c>
      <c r="C496" s="23" t="str">
        <f>VLOOKUP(LEFT(A496,LEN(A496)-3),Samples!$A$1:$C$151,3,FALSE)</f>
        <v>EF01</v>
      </c>
    </row>
    <row r="497" spans="1:3" x14ac:dyDescent="0.2">
      <c r="A497" s="16" t="s">
        <v>866</v>
      </c>
      <c r="B497" s="19">
        <v>43818</v>
      </c>
      <c r="C497" s="23" t="str">
        <f>VLOOKUP(LEFT(A497,LEN(A497)-3),Samples!$A$1:$C$151,3,FALSE)</f>
        <v>EF01</v>
      </c>
    </row>
    <row r="498" spans="1:3" x14ac:dyDescent="0.2">
      <c r="A498" s="16" t="s">
        <v>867</v>
      </c>
      <c r="B498" s="19">
        <v>43818</v>
      </c>
      <c r="C498" s="23" t="str">
        <f>VLOOKUP(LEFT(A498,LEN(A498)-3),Samples!$A$1:$C$151,3,FALSE)</f>
        <v>EF01</v>
      </c>
    </row>
    <row r="499" spans="1:3" x14ac:dyDescent="0.2">
      <c r="A499" s="16" t="s">
        <v>868</v>
      </c>
      <c r="B499" s="19">
        <v>43819</v>
      </c>
      <c r="C499" s="23" t="str">
        <f>VLOOKUP(LEFT(A499,LEN(A499)-3),Samples!$A$1:$C$151,3,FALSE)</f>
        <v>CSITE 04</v>
      </c>
    </row>
    <row r="500" spans="1:3" x14ac:dyDescent="0.2">
      <c r="A500" s="16" t="s">
        <v>869</v>
      </c>
      <c r="B500" s="19">
        <v>43819</v>
      </c>
      <c r="C500" s="23" t="str">
        <f>VLOOKUP(LEFT(A500,LEN(A500)-3),Samples!$A$1:$C$151,3,FALSE)</f>
        <v>CSITE 04</v>
      </c>
    </row>
    <row r="501" spans="1:3" x14ac:dyDescent="0.2">
      <c r="A501" s="16" t="s">
        <v>870</v>
      </c>
      <c r="B501" s="19">
        <v>43819</v>
      </c>
      <c r="C501" s="23" t="str">
        <f>VLOOKUP(LEFT(A501,LEN(A501)-3),Samples!$A$1:$C$151,3,FALSE)</f>
        <v>CSITE 04</v>
      </c>
    </row>
    <row r="502" spans="1:3" x14ac:dyDescent="0.2">
      <c r="A502" s="16" t="s">
        <v>871</v>
      </c>
      <c r="B502" s="19">
        <v>43819</v>
      </c>
      <c r="C502" s="23" t="str">
        <f>VLOOKUP(LEFT(A502,LEN(A502)-3),Samples!$A$1:$C$151,3,FALSE)</f>
        <v>CSITE 04</v>
      </c>
    </row>
    <row r="503" spans="1:3" x14ac:dyDescent="0.2">
      <c r="A503" s="16" t="s">
        <v>872</v>
      </c>
      <c r="B503" s="19">
        <v>43819</v>
      </c>
      <c r="C503" s="23" t="str">
        <f>VLOOKUP(LEFT(A503,LEN(A503)-3),Samples!$A$1:$C$151,3,FALSE)</f>
        <v>CSITE 04</v>
      </c>
    </row>
    <row r="504" spans="1:3" x14ac:dyDescent="0.2">
      <c r="A504" s="16" t="s">
        <v>873</v>
      </c>
      <c r="B504" s="19">
        <v>43819</v>
      </c>
      <c r="C504" s="23" t="str">
        <f>VLOOKUP(LEFT(A504,LEN(A504)-3),Samples!$A$1:$C$151,3,FALSE)</f>
        <v>CSITE 06</v>
      </c>
    </row>
    <row r="505" spans="1:3" x14ac:dyDescent="0.2">
      <c r="A505" s="16" t="s">
        <v>874</v>
      </c>
      <c r="B505" s="19">
        <v>43819</v>
      </c>
      <c r="C505" s="23" t="str">
        <f>VLOOKUP(LEFT(A505,LEN(A505)-3),Samples!$A$1:$C$151,3,FALSE)</f>
        <v>CSITE 06</v>
      </c>
    </row>
    <row r="506" spans="1:3" x14ac:dyDescent="0.2">
      <c r="A506" s="16" t="s">
        <v>875</v>
      </c>
      <c r="B506" s="19">
        <v>43819</v>
      </c>
      <c r="C506" s="23" t="str">
        <f>VLOOKUP(LEFT(A506,LEN(A506)-3),Samples!$A$1:$C$151,3,FALSE)</f>
        <v>CSITE 06</v>
      </c>
    </row>
    <row r="507" spans="1:3" x14ac:dyDescent="0.2">
      <c r="A507" s="16" t="s">
        <v>876</v>
      </c>
      <c r="B507" s="19">
        <v>43819</v>
      </c>
      <c r="C507" s="23" t="str">
        <f>VLOOKUP(LEFT(A507,LEN(A507)-3),Samples!$A$1:$C$151,3,FALSE)</f>
        <v>CSITE 06</v>
      </c>
    </row>
    <row r="508" spans="1:3" x14ac:dyDescent="0.2">
      <c r="A508" s="16" t="s">
        <v>877</v>
      </c>
      <c r="B508" s="19">
        <v>43819</v>
      </c>
      <c r="C508" s="23" t="str">
        <f>VLOOKUP(LEFT(A508,LEN(A508)-3),Samples!$A$1:$C$151,3,FALSE)</f>
        <v>CSITE 06</v>
      </c>
    </row>
    <row r="509" spans="1:3" x14ac:dyDescent="0.2">
      <c r="A509" s="16" t="s">
        <v>878</v>
      </c>
      <c r="B509" s="19">
        <v>43819</v>
      </c>
      <c r="C509" s="23" t="str">
        <f>VLOOKUP(LEFT(A509,LEN(A509)-3),Samples!$A$1:$C$151,3,FALSE)</f>
        <v>CSITE 12</v>
      </c>
    </row>
    <row r="510" spans="1:3" x14ac:dyDescent="0.2">
      <c r="A510" s="16" t="s">
        <v>879</v>
      </c>
      <c r="B510" s="19">
        <v>43819</v>
      </c>
      <c r="C510" s="23" t="str">
        <f>VLOOKUP(LEFT(A510,LEN(A510)-3),Samples!$A$1:$C$151,3,FALSE)</f>
        <v>CSITE 12</v>
      </c>
    </row>
    <row r="511" spans="1:3" x14ac:dyDescent="0.2">
      <c r="A511" s="16" t="s">
        <v>880</v>
      </c>
      <c r="B511" s="19">
        <v>43819</v>
      </c>
      <c r="C511" s="23" t="str">
        <f>VLOOKUP(LEFT(A511,LEN(A511)-3),Samples!$A$1:$C$151,3,FALSE)</f>
        <v>CSITE 12</v>
      </c>
    </row>
    <row r="512" spans="1:3" x14ac:dyDescent="0.2">
      <c r="A512" s="16" t="s">
        <v>881</v>
      </c>
      <c r="B512" s="19">
        <v>43819</v>
      </c>
      <c r="C512" s="23" t="str">
        <f>VLOOKUP(LEFT(A512,LEN(A512)-3),Samples!$A$1:$C$151,3,FALSE)</f>
        <v>CSITE 12</v>
      </c>
    </row>
    <row r="513" spans="1:3" x14ac:dyDescent="0.2">
      <c r="A513" s="16" t="s">
        <v>882</v>
      </c>
      <c r="B513" s="19">
        <v>43819</v>
      </c>
      <c r="C513" s="23" t="str">
        <f>VLOOKUP(LEFT(A513,LEN(A513)-3),Samples!$A$1:$C$151,3,FALSE)</f>
        <v>CSITE 12</v>
      </c>
    </row>
    <row r="514" spans="1:3" x14ac:dyDescent="0.2">
      <c r="A514" s="16" t="s">
        <v>883</v>
      </c>
      <c r="B514" s="19">
        <v>43819</v>
      </c>
      <c r="C514" s="23" t="str">
        <f>VLOOKUP(LEFT(A514,LEN(A514)-3),Samples!$A$1:$C$151,3,FALSE)</f>
        <v>EF02</v>
      </c>
    </row>
    <row r="515" spans="1:3" x14ac:dyDescent="0.2">
      <c r="A515" s="16" t="s">
        <v>884</v>
      </c>
      <c r="B515" s="19">
        <v>43819</v>
      </c>
      <c r="C515" s="23" t="str">
        <f>VLOOKUP(LEFT(A515,LEN(A515)-3),Samples!$A$1:$C$151,3,FALSE)</f>
        <v>EF02</v>
      </c>
    </row>
    <row r="516" spans="1:3" x14ac:dyDescent="0.2">
      <c r="A516" s="16" t="s">
        <v>885</v>
      </c>
      <c r="B516" s="19">
        <v>43819</v>
      </c>
      <c r="C516" s="23" t="str">
        <f>VLOOKUP(LEFT(A516,LEN(A516)-3),Samples!$A$1:$C$151,3,FALSE)</f>
        <v>EF02</v>
      </c>
    </row>
    <row r="517" spans="1:3" x14ac:dyDescent="0.2">
      <c r="A517" s="16" t="s">
        <v>886</v>
      </c>
      <c r="B517" s="19">
        <v>43819</v>
      </c>
      <c r="C517" s="23" t="str">
        <f>VLOOKUP(LEFT(A517,LEN(A517)-3),Samples!$A$1:$C$151,3,FALSE)</f>
        <v>EF02</v>
      </c>
    </row>
    <row r="518" spans="1:3" x14ac:dyDescent="0.2">
      <c r="A518" s="16" t="s">
        <v>887</v>
      </c>
      <c r="B518" s="19">
        <v>43819</v>
      </c>
      <c r="C518" s="23" t="str">
        <f>VLOOKUP(LEFT(A518,LEN(A518)-3),Samples!$A$1:$C$151,3,FALSE)</f>
        <v>EF02</v>
      </c>
    </row>
    <row r="519" spans="1:3" x14ac:dyDescent="0.2">
      <c r="A519" s="16" t="s">
        <v>888</v>
      </c>
      <c r="B519" s="19">
        <v>43839</v>
      </c>
      <c r="C519" s="23" t="str">
        <f>VLOOKUP(LEFT(A519,LEN(A519)-3),Samples!$A$1:$C$151,3,FALSE)</f>
        <v>CSITE 05</v>
      </c>
    </row>
    <row r="520" spans="1:3" x14ac:dyDescent="0.2">
      <c r="A520" s="16" t="s">
        <v>889</v>
      </c>
      <c r="B520" s="19">
        <v>43839</v>
      </c>
      <c r="C520" s="23" t="str">
        <f>VLOOKUP(LEFT(A520,LEN(A520)-3),Samples!$A$1:$C$151,3,FALSE)</f>
        <v>CSITE 05</v>
      </c>
    </row>
    <row r="521" spans="1:3" x14ac:dyDescent="0.2">
      <c r="A521" s="16" t="s">
        <v>890</v>
      </c>
      <c r="B521" s="19">
        <v>43839</v>
      </c>
      <c r="C521" s="23" t="str">
        <f>VLOOKUP(LEFT(A521,LEN(A521)-3),Samples!$A$1:$C$151,3,FALSE)</f>
        <v>CSITE 05</v>
      </c>
    </row>
    <row r="522" spans="1:3" x14ac:dyDescent="0.2">
      <c r="A522" s="16" t="s">
        <v>891</v>
      </c>
      <c r="B522" s="19">
        <v>43839</v>
      </c>
      <c r="C522" s="23" t="str">
        <f>VLOOKUP(LEFT(A522,LEN(A522)-3),Samples!$A$1:$C$151,3,FALSE)</f>
        <v>CSITE 05</v>
      </c>
    </row>
    <row r="523" spans="1:3" x14ac:dyDescent="0.2">
      <c r="A523" s="16" t="s">
        <v>892</v>
      </c>
      <c r="B523" s="19">
        <v>43839</v>
      </c>
      <c r="C523" s="23" t="str">
        <f>VLOOKUP(LEFT(A523,LEN(A523)-3),Samples!$A$1:$C$151,3,FALSE)</f>
        <v>CSITE 05</v>
      </c>
    </row>
    <row r="524" spans="1:3" x14ac:dyDescent="0.2">
      <c r="A524" s="16" t="s">
        <v>893</v>
      </c>
      <c r="B524" s="19">
        <v>43839</v>
      </c>
      <c r="C524" s="23" t="str">
        <f>VLOOKUP(LEFT(A524,LEN(A524)-3),Samples!$A$1:$C$151,3,FALSE)</f>
        <v>CSITE 07</v>
      </c>
    </row>
    <row r="525" spans="1:3" x14ac:dyDescent="0.2">
      <c r="A525" s="16" t="s">
        <v>894</v>
      </c>
      <c r="B525" s="19">
        <v>43839</v>
      </c>
      <c r="C525" s="23" t="str">
        <f>VLOOKUP(LEFT(A525,LEN(A525)-3),Samples!$A$1:$C$151,3,FALSE)</f>
        <v>CSITE 07</v>
      </c>
    </row>
    <row r="526" spans="1:3" x14ac:dyDescent="0.2">
      <c r="A526" s="16" t="s">
        <v>895</v>
      </c>
      <c r="B526" s="19">
        <v>43839</v>
      </c>
      <c r="C526" s="23" t="str">
        <f>VLOOKUP(LEFT(A526,LEN(A526)-3),Samples!$A$1:$C$151,3,FALSE)</f>
        <v>CSITE 07</v>
      </c>
    </row>
    <row r="527" spans="1:3" x14ac:dyDescent="0.2">
      <c r="A527" s="16" t="s">
        <v>896</v>
      </c>
      <c r="B527" s="19">
        <v>43839</v>
      </c>
      <c r="C527" s="23" t="str">
        <f>VLOOKUP(LEFT(A527,LEN(A527)-3),Samples!$A$1:$C$151,3,FALSE)</f>
        <v>CSITE 07</v>
      </c>
    </row>
    <row r="528" spans="1:3" x14ac:dyDescent="0.2">
      <c r="A528" s="16" t="s">
        <v>897</v>
      </c>
      <c r="B528" s="19">
        <v>43839</v>
      </c>
      <c r="C528" s="23" t="str">
        <f>VLOOKUP(LEFT(A528,LEN(A528)-3),Samples!$A$1:$C$151,3,FALSE)</f>
        <v>CSITE 07</v>
      </c>
    </row>
    <row r="529" spans="1:3" x14ac:dyDescent="0.2">
      <c r="A529" s="16" t="s">
        <v>898</v>
      </c>
      <c r="B529" s="19">
        <v>43937</v>
      </c>
      <c r="C529" s="23" t="str">
        <f>VLOOKUP(LEFT(A529,LEN(A529)-3),Samples!$A$1:$C$151,3,FALSE)</f>
        <v>EF01</v>
      </c>
    </row>
    <row r="530" spans="1:3" x14ac:dyDescent="0.2">
      <c r="A530" s="16" t="s">
        <v>899</v>
      </c>
      <c r="B530" s="19">
        <v>43937</v>
      </c>
      <c r="C530" s="23" t="str">
        <f>VLOOKUP(LEFT(A530,LEN(A530)-3),Samples!$A$1:$C$151,3,FALSE)</f>
        <v>EF01</v>
      </c>
    </row>
    <row r="531" spans="1:3" x14ac:dyDescent="0.2">
      <c r="A531" s="16" t="s">
        <v>900</v>
      </c>
      <c r="B531" s="19">
        <v>43937</v>
      </c>
      <c r="C531" s="23" t="str">
        <f>VLOOKUP(LEFT(A531,LEN(A531)-3),Samples!$A$1:$C$151,3,FALSE)</f>
        <v>EF01</v>
      </c>
    </row>
    <row r="532" spans="1:3" x14ac:dyDescent="0.2">
      <c r="A532" s="16" t="s">
        <v>901</v>
      </c>
      <c r="B532" s="19">
        <v>43937</v>
      </c>
      <c r="C532" s="23" t="str">
        <f>VLOOKUP(LEFT(A532,LEN(A532)-3),Samples!$A$1:$C$151,3,FALSE)</f>
        <v>EF01</v>
      </c>
    </row>
    <row r="533" spans="1:3" x14ac:dyDescent="0.2">
      <c r="A533" s="16" t="s">
        <v>902</v>
      </c>
      <c r="B533" s="19">
        <v>43937</v>
      </c>
      <c r="C533" s="23" t="str">
        <f>VLOOKUP(LEFT(A533,LEN(A533)-3),Samples!$A$1:$C$151,3,FALSE)</f>
        <v>EF01</v>
      </c>
    </row>
    <row r="534" spans="1:3" x14ac:dyDescent="0.2">
      <c r="A534" s="16" t="s">
        <v>903</v>
      </c>
      <c r="B534" s="19">
        <v>43937</v>
      </c>
      <c r="C534" s="23" t="str">
        <f>VLOOKUP(LEFT(A534,LEN(A534)-3),Samples!$A$1:$C$151,3,FALSE)</f>
        <v>EF02</v>
      </c>
    </row>
    <row r="535" spans="1:3" x14ac:dyDescent="0.2">
      <c r="A535" s="16" t="s">
        <v>904</v>
      </c>
      <c r="B535" s="19">
        <v>43937</v>
      </c>
      <c r="C535" s="23" t="str">
        <f>VLOOKUP(LEFT(A535,LEN(A535)-3),Samples!$A$1:$C$151,3,FALSE)</f>
        <v>EF02</v>
      </c>
    </row>
    <row r="536" spans="1:3" x14ac:dyDescent="0.2">
      <c r="A536" s="16" t="s">
        <v>905</v>
      </c>
      <c r="B536" s="19">
        <v>43937</v>
      </c>
      <c r="C536" s="23" t="str">
        <f>VLOOKUP(LEFT(A536,LEN(A536)-3),Samples!$A$1:$C$151,3,FALSE)</f>
        <v>EF02</v>
      </c>
    </row>
    <row r="537" spans="1:3" x14ac:dyDescent="0.2">
      <c r="A537" s="16" t="s">
        <v>906</v>
      </c>
      <c r="B537" s="19">
        <v>43937</v>
      </c>
      <c r="C537" s="23" t="str">
        <f>VLOOKUP(LEFT(A537,LEN(A537)-3),Samples!$A$1:$C$151,3,FALSE)</f>
        <v>EF02</v>
      </c>
    </row>
    <row r="538" spans="1:3" x14ac:dyDescent="0.2">
      <c r="A538" s="16" t="s">
        <v>907</v>
      </c>
      <c r="B538" s="19">
        <v>43937</v>
      </c>
      <c r="C538" s="23" t="str">
        <f>VLOOKUP(LEFT(A538,LEN(A538)-3),Samples!$A$1:$C$151,3,FALSE)</f>
        <v>EF02</v>
      </c>
    </row>
    <row r="539" spans="1:3" x14ac:dyDescent="0.2">
      <c r="A539" s="16" t="s">
        <v>908</v>
      </c>
      <c r="B539" s="19">
        <v>44156</v>
      </c>
      <c r="C539" s="16" t="s">
        <v>187</v>
      </c>
    </row>
    <row r="540" spans="1:3" x14ac:dyDescent="0.2">
      <c r="A540" s="16" t="s">
        <v>909</v>
      </c>
      <c r="B540" s="19">
        <v>44156</v>
      </c>
      <c r="C540" s="16" t="s">
        <v>187</v>
      </c>
    </row>
    <row r="541" spans="1:3" x14ac:dyDescent="0.2">
      <c r="A541" s="16" t="s">
        <v>910</v>
      </c>
      <c r="B541" s="19">
        <v>44156</v>
      </c>
      <c r="C541" s="16" t="s">
        <v>187</v>
      </c>
    </row>
    <row r="542" spans="1:3" x14ac:dyDescent="0.2">
      <c r="A542" s="16" t="s">
        <v>911</v>
      </c>
      <c r="B542" s="19">
        <v>44156</v>
      </c>
      <c r="C542" s="16" t="s">
        <v>187</v>
      </c>
    </row>
    <row r="543" spans="1:3" x14ac:dyDescent="0.2">
      <c r="A543" s="16" t="s">
        <v>912</v>
      </c>
      <c r="B543" s="19">
        <v>44156</v>
      </c>
      <c r="C543" s="16" t="s">
        <v>187</v>
      </c>
    </row>
    <row r="544" spans="1:3" x14ac:dyDescent="0.2">
      <c r="A544" s="16" t="s">
        <v>913</v>
      </c>
      <c r="B544" s="19">
        <v>44156</v>
      </c>
      <c r="C544" s="16" t="s">
        <v>187</v>
      </c>
    </row>
    <row r="545" spans="1:3" x14ac:dyDescent="0.2">
      <c r="A545" s="16" t="s">
        <v>914</v>
      </c>
      <c r="B545" s="19">
        <v>44156</v>
      </c>
      <c r="C545" s="16" t="s">
        <v>187</v>
      </c>
    </row>
    <row r="546" spans="1:3" x14ac:dyDescent="0.2">
      <c r="A546" s="16" t="s">
        <v>915</v>
      </c>
      <c r="B546" s="19">
        <v>44156</v>
      </c>
      <c r="C546" s="16" t="s">
        <v>187</v>
      </c>
    </row>
    <row r="547" spans="1:3" x14ac:dyDescent="0.2">
      <c r="A547" s="16" t="s">
        <v>916</v>
      </c>
      <c r="B547" s="19">
        <v>44156</v>
      </c>
      <c r="C547" s="16" t="s">
        <v>187</v>
      </c>
    </row>
    <row r="548" spans="1:3" x14ac:dyDescent="0.2">
      <c r="A548" s="16" t="s">
        <v>917</v>
      </c>
      <c r="B548" s="19">
        <v>44156</v>
      </c>
      <c r="C548" s="16" t="s">
        <v>187</v>
      </c>
    </row>
    <row r="549" spans="1:3" x14ac:dyDescent="0.2">
      <c r="A549" s="16" t="s">
        <v>918</v>
      </c>
      <c r="B549" s="19">
        <v>44156</v>
      </c>
      <c r="C549" s="16" t="s">
        <v>187</v>
      </c>
    </row>
    <row r="550" spans="1:3" x14ac:dyDescent="0.2">
      <c r="A550" s="16" t="s">
        <v>919</v>
      </c>
      <c r="B550" s="19">
        <v>44156</v>
      </c>
      <c r="C550" s="16" t="s">
        <v>187</v>
      </c>
    </row>
    <row r="551" spans="1:3" x14ac:dyDescent="0.2">
      <c r="A551" s="16" t="s">
        <v>920</v>
      </c>
      <c r="B551" s="19">
        <v>44156</v>
      </c>
      <c r="C551" s="16" t="s">
        <v>181</v>
      </c>
    </row>
    <row r="552" spans="1:3" x14ac:dyDescent="0.2">
      <c r="A552" s="16" t="s">
        <v>921</v>
      </c>
      <c r="B552" s="19">
        <v>44156</v>
      </c>
      <c r="C552" s="16" t="s">
        <v>181</v>
      </c>
    </row>
    <row r="553" spans="1:3" x14ac:dyDescent="0.2">
      <c r="A553" s="16" t="s">
        <v>922</v>
      </c>
      <c r="B553" s="19">
        <v>44156</v>
      </c>
      <c r="C553" s="16" t="s">
        <v>181</v>
      </c>
    </row>
    <row r="554" spans="1:3" x14ac:dyDescent="0.2">
      <c r="A554" s="16" t="s">
        <v>923</v>
      </c>
      <c r="B554" s="19">
        <v>44156</v>
      </c>
      <c r="C554" s="16" t="s">
        <v>181</v>
      </c>
    </row>
    <row r="555" spans="1:3" x14ac:dyDescent="0.2">
      <c r="A555" s="16" t="s">
        <v>924</v>
      </c>
      <c r="B555" s="19">
        <v>44156</v>
      </c>
      <c r="C555" s="16" t="s">
        <v>181</v>
      </c>
    </row>
    <row r="556" spans="1:3" x14ac:dyDescent="0.2">
      <c r="A556" s="16" t="s">
        <v>925</v>
      </c>
      <c r="B556" s="19">
        <v>44156</v>
      </c>
      <c r="C556" s="16" t="s">
        <v>181</v>
      </c>
    </row>
    <row r="557" spans="1:3" x14ac:dyDescent="0.2">
      <c r="A557" s="16" t="s">
        <v>926</v>
      </c>
      <c r="B557" s="19">
        <v>44156</v>
      </c>
      <c r="C557" s="16" t="s">
        <v>181</v>
      </c>
    </row>
    <row r="558" spans="1:3" x14ac:dyDescent="0.2">
      <c r="A558" s="16" t="s">
        <v>927</v>
      </c>
      <c r="B558" s="19">
        <v>44156</v>
      </c>
      <c r="C558" s="16" t="s">
        <v>181</v>
      </c>
    </row>
    <row r="559" spans="1:3" x14ac:dyDescent="0.2">
      <c r="A559" s="16" t="s">
        <v>928</v>
      </c>
      <c r="B559" s="19">
        <v>44156</v>
      </c>
      <c r="C559" s="16" t="s">
        <v>181</v>
      </c>
    </row>
    <row r="560" spans="1:3" x14ac:dyDescent="0.2">
      <c r="A560" s="16" t="s">
        <v>929</v>
      </c>
      <c r="B560" s="19">
        <v>44156</v>
      </c>
      <c r="C560" s="16" t="s">
        <v>181</v>
      </c>
    </row>
    <row r="561" spans="1:3" x14ac:dyDescent="0.2">
      <c r="A561" s="16" t="s">
        <v>930</v>
      </c>
      <c r="B561" s="19">
        <v>44156</v>
      </c>
      <c r="C561" s="16" t="s">
        <v>181</v>
      </c>
    </row>
    <row r="562" spans="1:3" x14ac:dyDescent="0.2">
      <c r="A562" s="16" t="s">
        <v>931</v>
      </c>
      <c r="B562" s="19">
        <v>44156</v>
      </c>
      <c r="C562" s="16" t="s">
        <v>181</v>
      </c>
    </row>
    <row r="563" spans="1:3" x14ac:dyDescent="0.2">
      <c r="A563" s="16" t="s">
        <v>932</v>
      </c>
      <c r="B563" s="19">
        <v>44156</v>
      </c>
      <c r="C563" s="16" t="s">
        <v>189</v>
      </c>
    </row>
    <row r="564" spans="1:3" x14ac:dyDescent="0.2">
      <c r="A564" s="16" t="s">
        <v>933</v>
      </c>
      <c r="B564" s="19">
        <v>44156</v>
      </c>
      <c r="C564" s="16" t="s">
        <v>189</v>
      </c>
    </row>
    <row r="565" spans="1:3" x14ac:dyDescent="0.2">
      <c r="A565" s="16" t="s">
        <v>934</v>
      </c>
      <c r="B565" s="19">
        <v>44156</v>
      </c>
      <c r="C565" s="16" t="s">
        <v>189</v>
      </c>
    </row>
    <row r="566" spans="1:3" x14ac:dyDescent="0.2">
      <c r="A566" s="16" t="s">
        <v>935</v>
      </c>
      <c r="B566" s="19">
        <v>44156</v>
      </c>
      <c r="C566" s="16" t="s">
        <v>189</v>
      </c>
    </row>
    <row r="567" spans="1:3" x14ac:dyDescent="0.2">
      <c r="A567" s="16" t="s">
        <v>936</v>
      </c>
      <c r="B567" s="19">
        <v>44156</v>
      </c>
      <c r="C567" s="16" t="s">
        <v>189</v>
      </c>
    </row>
    <row r="568" spans="1:3" x14ac:dyDescent="0.2">
      <c r="A568" s="16" t="s">
        <v>937</v>
      </c>
      <c r="B568" s="19">
        <v>44156</v>
      </c>
      <c r="C568" s="16" t="s">
        <v>189</v>
      </c>
    </row>
    <row r="569" spans="1:3" x14ac:dyDescent="0.2">
      <c r="A569" s="16" t="s">
        <v>938</v>
      </c>
      <c r="B569" s="19">
        <v>44156</v>
      </c>
      <c r="C569" s="16" t="s">
        <v>189</v>
      </c>
    </row>
    <row r="570" spans="1:3" x14ac:dyDescent="0.2">
      <c r="A570" s="16" t="s">
        <v>939</v>
      </c>
      <c r="B570" s="19">
        <v>44156</v>
      </c>
      <c r="C570" s="16" t="s">
        <v>189</v>
      </c>
    </row>
    <row r="571" spans="1:3" x14ac:dyDescent="0.2">
      <c r="A571" s="16" t="s">
        <v>940</v>
      </c>
      <c r="B571" s="19">
        <v>44156</v>
      </c>
      <c r="C571" s="16" t="s">
        <v>189</v>
      </c>
    </row>
    <row r="572" spans="1:3" x14ac:dyDescent="0.2">
      <c r="A572" s="16" t="s">
        <v>941</v>
      </c>
      <c r="B572" s="19">
        <v>44156</v>
      </c>
      <c r="C572" s="16" t="s">
        <v>189</v>
      </c>
    </row>
    <row r="573" spans="1:3" x14ac:dyDescent="0.2">
      <c r="A573" s="16" t="s">
        <v>942</v>
      </c>
      <c r="B573" s="19">
        <v>44156</v>
      </c>
      <c r="C573" s="16" t="s">
        <v>189</v>
      </c>
    </row>
    <row r="574" spans="1:3" x14ac:dyDescent="0.2">
      <c r="A574" s="16" t="s">
        <v>943</v>
      </c>
      <c r="B574" s="19">
        <v>44156</v>
      </c>
      <c r="C574" s="16" t="s">
        <v>189</v>
      </c>
    </row>
    <row r="575" spans="1:3" x14ac:dyDescent="0.2">
      <c r="A575" s="16" t="s">
        <v>944</v>
      </c>
      <c r="B575" s="19">
        <v>44157</v>
      </c>
      <c r="C575" s="16" t="s">
        <v>197</v>
      </c>
    </row>
    <row r="576" spans="1:3" x14ac:dyDescent="0.2">
      <c r="A576" s="16" t="s">
        <v>945</v>
      </c>
      <c r="B576" s="19">
        <v>44157</v>
      </c>
      <c r="C576" s="16" t="s">
        <v>197</v>
      </c>
    </row>
    <row r="577" spans="1:3" x14ac:dyDescent="0.2">
      <c r="A577" s="16" t="s">
        <v>946</v>
      </c>
      <c r="B577" s="19">
        <v>44157</v>
      </c>
      <c r="C577" s="16" t="s">
        <v>197</v>
      </c>
    </row>
    <row r="578" spans="1:3" x14ac:dyDescent="0.2">
      <c r="A578" s="16" t="s">
        <v>947</v>
      </c>
      <c r="B578" s="19">
        <v>44157</v>
      </c>
      <c r="C578" s="16" t="s">
        <v>197</v>
      </c>
    </row>
    <row r="579" spans="1:3" x14ac:dyDescent="0.2">
      <c r="A579" s="16" t="s">
        <v>948</v>
      </c>
      <c r="B579" s="19">
        <v>44157</v>
      </c>
      <c r="C579" s="16" t="s">
        <v>197</v>
      </c>
    </row>
    <row r="580" spans="1:3" x14ac:dyDescent="0.2">
      <c r="A580" s="16" t="s">
        <v>949</v>
      </c>
      <c r="B580" s="19">
        <v>44157</v>
      </c>
      <c r="C580" s="16" t="s">
        <v>197</v>
      </c>
    </row>
    <row r="581" spans="1:3" x14ac:dyDescent="0.2">
      <c r="A581" s="16" t="s">
        <v>950</v>
      </c>
      <c r="B581" s="19">
        <v>44157</v>
      </c>
      <c r="C581" s="16" t="s">
        <v>197</v>
      </c>
    </row>
    <row r="582" spans="1:3" x14ac:dyDescent="0.2">
      <c r="A582" s="16" t="s">
        <v>951</v>
      </c>
      <c r="B582" s="19">
        <v>44157</v>
      </c>
      <c r="C582" s="16" t="s">
        <v>197</v>
      </c>
    </row>
    <row r="583" spans="1:3" x14ac:dyDescent="0.2">
      <c r="A583" s="16" t="s">
        <v>952</v>
      </c>
      <c r="B583" s="19">
        <v>44157</v>
      </c>
      <c r="C583" s="16" t="s">
        <v>197</v>
      </c>
    </row>
    <row r="584" spans="1:3" x14ac:dyDescent="0.2">
      <c r="A584" s="16" t="s">
        <v>953</v>
      </c>
      <c r="B584" s="19">
        <v>44157</v>
      </c>
      <c r="C584" s="16" t="s">
        <v>193</v>
      </c>
    </row>
    <row r="585" spans="1:3" x14ac:dyDescent="0.2">
      <c r="A585" s="16" t="s">
        <v>954</v>
      </c>
      <c r="B585" s="19">
        <v>44157</v>
      </c>
      <c r="C585" s="16" t="s">
        <v>193</v>
      </c>
    </row>
    <row r="586" spans="1:3" x14ac:dyDescent="0.2">
      <c r="A586" s="16" t="s">
        <v>955</v>
      </c>
      <c r="B586" s="19">
        <v>44157</v>
      </c>
      <c r="C586" s="16" t="s">
        <v>193</v>
      </c>
    </row>
    <row r="587" spans="1:3" x14ac:dyDescent="0.2">
      <c r="A587" s="16" t="s">
        <v>956</v>
      </c>
      <c r="B587" s="19">
        <v>44157</v>
      </c>
      <c r="C587" s="16" t="s">
        <v>193</v>
      </c>
    </row>
    <row r="588" spans="1:3" x14ac:dyDescent="0.2">
      <c r="A588" s="16" t="s">
        <v>957</v>
      </c>
      <c r="B588" s="19">
        <v>44157</v>
      </c>
      <c r="C588" s="16" t="s">
        <v>193</v>
      </c>
    </row>
    <row r="589" spans="1:3" x14ac:dyDescent="0.2">
      <c r="A589" s="16" t="s">
        <v>958</v>
      </c>
      <c r="B589" s="19">
        <v>44157</v>
      </c>
      <c r="C589" s="16" t="s">
        <v>193</v>
      </c>
    </row>
    <row r="590" spans="1:3" x14ac:dyDescent="0.2">
      <c r="A590" s="16" t="s">
        <v>959</v>
      </c>
      <c r="B590" s="19">
        <v>44157</v>
      </c>
      <c r="C590" s="16" t="s">
        <v>193</v>
      </c>
    </row>
    <row r="591" spans="1:3" x14ac:dyDescent="0.2">
      <c r="A591" s="16" t="s">
        <v>960</v>
      </c>
      <c r="B591" s="19">
        <v>44157</v>
      </c>
      <c r="C591" s="16" t="s">
        <v>193</v>
      </c>
    </row>
    <row r="592" spans="1:3" x14ac:dyDescent="0.2">
      <c r="A592" s="16" t="s">
        <v>961</v>
      </c>
      <c r="B592" s="19">
        <v>44157</v>
      </c>
      <c r="C592" s="16" t="s">
        <v>193</v>
      </c>
    </row>
    <row r="593" spans="1:3" x14ac:dyDescent="0.2">
      <c r="A593" s="16" t="s">
        <v>962</v>
      </c>
      <c r="B593" s="19">
        <v>44157</v>
      </c>
      <c r="C593" s="16" t="s">
        <v>193</v>
      </c>
    </row>
    <row r="594" spans="1:3" x14ac:dyDescent="0.2">
      <c r="A594" s="16" t="s">
        <v>963</v>
      </c>
      <c r="B594" s="19">
        <v>44157</v>
      </c>
      <c r="C594" s="16" t="s">
        <v>193</v>
      </c>
    </row>
    <row r="595" spans="1:3" x14ac:dyDescent="0.2">
      <c r="A595" s="16" t="s">
        <v>964</v>
      </c>
      <c r="B595" s="19">
        <v>44157</v>
      </c>
      <c r="C595" s="16" t="s">
        <v>193</v>
      </c>
    </row>
    <row r="596" spans="1:3" x14ac:dyDescent="0.2">
      <c r="A596" s="16" t="s">
        <v>965</v>
      </c>
      <c r="B596" s="19">
        <v>44157</v>
      </c>
      <c r="C596" s="16" t="s">
        <v>195</v>
      </c>
    </row>
    <row r="597" spans="1:3" x14ac:dyDescent="0.2">
      <c r="A597" s="16" t="s">
        <v>966</v>
      </c>
      <c r="B597" s="19">
        <v>44157</v>
      </c>
      <c r="C597" s="16" t="s">
        <v>195</v>
      </c>
    </row>
    <row r="598" spans="1:3" x14ac:dyDescent="0.2">
      <c r="A598" s="16" t="s">
        <v>967</v>
      </c>
      <c r="B598" s="19">
        <v>44157</v>
      </c>
      <c r="C598" s="16" t="s">
        <v>195</v>
      </c>
    </row>
    <row r="599" spans="1:3" x14ac:dyDescent="0.2">
      <c r="A599" s="16" t="s">
        <v>968</v>
      </c>
      <c r="B599" s="19">
        <v>44157</v>
      </c>
      <c r="C599" s="16" t="s">
        <v>195</v>
      </c>
    </row>
    <row r="600" spans="1:3" x14ac:dyDescent="0.2">
      <c r="A600" s="16" t="s">
        <v>969</v>
      </c>
      <c r="B600" s="19">
        <v>44157</v>
      </c>
      <c r="C600" s="16" t="s">
        <v>195</v>
      </c>
    </row>
    <row r="601" spans="1:3" x14ac:dyDescent="0.2">
      <c r="A601" s="16" t="s">
        <v>970</v>
      </c>
      <c r="B601" s="19">
        <v>44157</v>
      </c>
      <c r="C601" s="16" t="s">
        <v>195</v>
      </c>
    </row>
    <row r="602" spans="1:3" x14ac:dyDescent="0.2">
      <c r="A602" s="16" t="s">
        <v>971</v>
      </c>
      <c r="B602" s="19">
        <v>44157</v>
      </c>
      <c r="C602" s="16" t="s">
        <v>195</v>
      </c>
    </row>
    <row r="603" spans="1:3" x14ac:dyDescent="0.2">
      <c r="A603" s="16" t="s">
        <v>972</v>
      </c>
      <c r="B603" s="19">
        <v>44157</v>
      </c>
      <c r="C603" s="16" t="s">
        <v>195</v>
      </c>
    </row>
    <row r="604" spans="1:3" x14ac:dyDescent="0.2">
      <c r="A604" s="16" t="s">
        <v>973</v>
      </c>
      <c r="B604" s="19">
        <v>44157</v>
      </c>
      <c r="C604" s="16" t="s">
        <v>195</v>
      </c>
    </row>
    <row r="605" spans="1:3" x14ac:dyDescent="0.2">
      <c r="A605" s="16" t="s">
        <v>974</v>
      </c>
      <c r="B605" s="19">
        <v>44157</v>
      </c>
      <c r="C605" s="16" t="s">
        <v>195</v>
      </c>
    </row>
    <row r="606" spans="1:3" x14ac:dyDescent="0.2">
      <c r="A606" s="16" t="s">
        <v>975</v>
      </c>
      <c r="B606" s="19">
        <v>44157</v>
      </c>
      <c r="C606" s="16" t="s">
        <v>195</v>
      </c>
    </row>
    <row r="607" spans="1:3" x14ac:dyDescent="0.2">
      <c r="A607" s="16" t="s">
        <v>976</v>
      </c>
      <c r="B607" s="19">
        <v>44157</v>
      </c>
      <c r="C607" s="16" t="s">
        <v>195</v>
      </c>
    </row>
    <row r="608" spans="1:3" x14ac:dyDescent="0.2">
      <c r="A608" s="16" t="s">
        <v>977</v>
      </c>
      <c r="B608" s="19">
        <v>44157</v>
      </c>
      <c r="C608" s="16" t="s">
        <v>203</v>
      </c>
    </row>
    <row r="609" spans="1:3" x14ac:dyDescent="0.2">
      <c r="A609" s="16" t="s">
        <v>978</v>
      </c>
      <c r="B609" s="19">
        <v>44157</v>
      </c>
      <c r="C609" s="16" t="s">
        <v>203</v>
      </c>
    </row>
    <row r="610" spans="1:3" x14ac:dyDescent="0.2">
      <c r="A610" s="16" t="s">
        <v>979</v>
      </c>
      <c r="B610" s="19">
        <v>44157</v>
      </c>
      <c r="C610" s="16" t="s">
        <v>203</v>
      </c>
    </row>
    <row r="611" spans="1:3" x14ac:dyDescent="0.2">
      <c r="A611" s="16" t="s">
        <v>980</v>
      </c>
      <c r="B611" s="19">
        <v>44157</v>
      </c>
      <c r="C611" s="16" t="s">
        <v>203</v>
      </c>
    </row>
    <row r="612" spans="1:3" x14ac:dyDescent="0.2">
      <c r="A612" s="16" t="s">
        <v>981</v>
      </c>
      <c r="B612" s="19">
        <v>44157</v>
      </c>
      <c r="C612" s="16" t="s">
        <v>203</v>
      </c>
    </row>
    <row r="613" spans="1:3" x14ac:dyDescent="0.2">
      <c r="A613" s="16" t="s">
        <v>982</v>
      </c>
      <c r="B613" s="19">
        <v>44157</v>
      </c>
      <c r="C613" s="16" t="s">
        <v>203</v>
      </c>
    </row>
    <row r="614" spans="1:3" x14ac:dyDescent="0.2">
      <c r="A614" s="16" t="s">
        <v>983</v>
      </c>
      <c r="B614" s="19">
        <v>44157</v>
      </c>
      <c r="C614" s="16" t="s">
        <v>203</v>
      </c>
    </row>
    <row r="615" spans="1:3" x14ac:dyDescent="0.2">
      <c r="A615" s="16" t="s">
        <v>984</v>
      </c>
      <c r="B615" s="19">
        <v>44157</v>
      </c>
      <c r="C615" s="16" t="s">
        <v>203</v>
      </c>
    </row>
    <row r="616" spans="1:3" x14ac:dyDescent="0.2">
      <c r="A616" s="16" t="s">
        <v>985</v>
      </c>
      <c r="B616" s="19">
        <v>44157</v>
      </c>
      <c r="C616" s="16" t="s">
        <v>203</v>
      </c>
    </row>
    <row r="617" spans="1:3" x14ac:dyDescent="0.2">
      <c r="A617" s="16" t="s">
        <v>986</v>
      </c>
      <c r="B617" s="19">
        <v>44157</v>
      </c>
      <c r="C617" s="16" t="s">
        <v>203</v>
      </c>
    </row>
    <row r="618" spans="1:3" x14ac:dyDescent="0.2">
      <c r="A618" s="16" t="s">
        <v>987</v>
      </c>
      <c r="B618" s="19">
        <v>44157</v>
      </c>
      <c r="C618" s="16" t="s">
        <v>203</v>
      </c>
    </row>
    <row r="619" spans="1:3" x14ac:dyDescent="0.2">
      <c r="A619" s="16" t="s">
        <v>988</v>
      </c>
      <c r="B619" s="19">
        <v>44159</v>
      </c>
      <c r="C619" s="16" t="s">
        <v>201</v>
      </c>
    </row>
    <row r="620" spans="1:3" x14ac:dyDescent="0.2">
      <c r="A620" s="16" t="s">
        <v>989</v>
      </c>
      <c r="B620" s="19">
        <v>44159</v>
      </c>
      <c r="C620" s="16" t="s">
        <v>201</v>
      </c>
    </row>
    <row r="621" spans="1:3" x14ac:dyDescent="0.2">
      <c r="A621" s="16" t="s">
        <v>990</v>
      </c>
      <c r="B621" s="19">
        <v>44159</v>
      </c>
      <c r="C621" s="16" t="s">
        <v>201</v>
      </c>
    </row>
    <row r="622" spans="1:3" x14ac:dyDescent="0.2">
      <c r="A622" s="16" t="s">
        <v>991</v>
      </c>
      <c r="B622" s="19">
        <v>44159</v>
      </c>
      <c r="C622" s="16" t="s">
        <v>201</v>
      </c>
    </row>
    <row r="623" spans="1:3" x14ac:dyDescent="0.2">
      <c r="A623" s="16" t="s">
        <v>992</v>
      </c>
      <c r="B623" s="19">
        <v>44159</v>
      </c>
      <c r="C623" s="16" t="s">
        <v>201</v>
      </c>
    </row>
    <row r="624" spans="1:3" x14ac:dyDescent="0.2">
      <c r="A624" s="16" t="s">
        <v>993</v>
      </c>
      <c r="B624" s="19">
        <v>44159</v>
      </c>
      <c r="C624" s="16" t="s">
        <v>201</v>
      </c>
    </row>
    <row r="625" spans="1:3" x14ac:dyDescent="0.2">
      <c r="A625" s="16" t="s">
        <v>994</v>
      </c>
      <c r="B625" s="19">
        <v>44159</v>
      </c>
      <c r="C625" s="16" t="s">
        <v>201</v>
      </c>
    </row>
    <row r="626" spans="1:3" x14ac:dyDescent="0.2">
      <c r="A626" s="16" t="s">
        <v>995</v>
      </c>
      <c r="B626" s="19">
        <v>44159</v>
      </c>
      <c r="C626" s="16" t="s">
        <v>201</v>
      </c>
    </row>
    <row r="627" spans="1:3" x14ac:dyDescent="0.2">
      <c r="A627" s="16" t="s">
        <v>996</v>
      </c>
      <c r="B627" s="19">
        <v>44159</v>
      </c>
      <c r="C627" s="16" t="s">
        <v>201</v>
      </c>
    </row>
    <row r="628" spans="1:3" x14ac:dyDescent="0.2">
      <c r="A628" s="16" t="s">
        <v>997</v>
      </c>
      <c r="B628" s="19">
        <v>44159</v>
      </c>
      <c r="C628" s="16" t="s">
        <v>201</v>
      </c>
    </row>
    <row r="629" spans="1:3" x14ac:dyDescent="0.2">
      <c r="A629" s="16" t="s">
        <v>998</v>
      </c>
      <c r="B629" s="19">
        <v>44157</v>
      </c>
      <c r="C629" s="16" t="s">
        <v>199</v>
      </c>
    </row>
    <row r="630" spans="1:3" x14ac:dyDescent="0.2">
      <c r="A630" s="16" t="s">
        <v>999</v>
      </c>
      <c r="B630" s="19">
        <v>44157</v>
      </c>
      <c r="C630" s="16" t="s">
        <v>199</v>
      </c>
    </row>
    <row r="631" spans="1:3" x14ac:dyDescent="0.2">
      <c r="A631" s="16" t="s">
        <v>1000</v>
      </c>
      <c r="B631" s="19">
        <v>44157</v>
      </c>
      <c r="C631" s="16" t="s">
        <v>199</v>
      </c>
    </row>
    <row r="632" spans="1:3" x14ac:dyDescent="0.2">
      <c r="A632" s="16" t="s">
        <v>1001</v>
      </c>
      <c r="B632" s="19">
        <v>44157</v>
      </c>
      <c r="C632" s="16" t="s">
        <v>199</v>
      </c>
    </row>
    <row r="633" spans="1:3" x14ac:dyDescent="0.2">
      <c r="A633" s="16" t="s">
        <v>1002</v>
      </c>
      <c r="B633" s="19">
        <v>44157</v>
      </c>
      <c r="C633" s="16" t="s">
        <v>199</v>
      </c>
    </row>
    <row r="634" spans="1:3" x14ac:dyDescent="0.2">
      <c r="A634" s="16" t="s">
        <v>1003</v>
      </c>
      <c r="B634" s="19">
        <v>44157</v>
      </c>
      <c r="C634" s="16" t="s">
        <v>199</v>
      </c>
    </row>
    <row r="635" spans="1:3" x14ac:dyDescent="0.2">
      <c r="A635" s="16" t="s">
        <v>1004</v>
      </c>
      <c r="B635" s="19">
        <v>44157</v>
      </c>
      <c r="C635" s="16" t="s">
        <v>199</v>
      </c>
    </row>
    <row r="636" spans="1:3" x14ac:dyDescent="0.2">
      <c r="A636" s="16" t="s">
        <v>1005</v>
      </c>
      <c r="B636" s="19">
        <v>44157</v>
      </c>
      <c r="C636" s="16" t="s">
        <v>199</v>
      </c>
    </row>
    <row r="637" spans="1:3" x14ac:dyDescent="0.2">
      <c r="A637" s="16" t="s">
        <v>1006</v>
      </c>
      <c r="B637" s="19">
        <v>44157</v>
      </c>
      <c r="C637" s="16" t="s">
        <v>199</v>
      </c>
    </row>
    <row r="638" spans="1:3" x14ac:dyDescent="0.2">
      <c r="A638" s="16" t="s">
        <v>1007</v>
      </c>
      <c r="B638" s="19">
        <v>44157</v>
      </c>
      <c r="C638" s="16" t="s">
        <v>199</v>
      </c>
    </row>
    <row r="639" spans="1:3" x14ac:dyDescent="0.2">
      <c r="A639" s="16" t="s">
        <v>1008</v>
      </c>
      <c r="B639" s="19">
        <v>44157</v>
      </c>
      <c r="C639" s="16" t="s">
        <v>199</v>
      </c>
    </row>
    <row r="640" spans="1:3" x14ac:dyDescent="0.2">
      <c r="A640" s="16" t="s">
        <v>1009</v>
      </c>
      <c r="B640" s="19">
        <v>44159</v>
      </c>
      <c r="C640" s="16" t="s">
        <v>289</v>
      </c>
    </row>
    <row r="641" spans="1:3" x14ac:dyDescent="0.2">
      <c r="A641" s="16" t="s">
        <v>1010</v>
      </c>
      <c r="B641" s="19">
        <v>44159</v>
      </c>
      <c r="C641" s="16" t="s">
        <v>289</v>
      </c>
    </row>
    <row r="642" spans="1:3" x14ac:dyDescent="0.2">
      <c r="A642" s="16" t="s">
        <v>1011</v>
      </c>
      <c r="B642" s="19">
        <v>44159</v>
      </c>
      <c r="C642" s="16" t="s">
        <v>289</v>
      </c>
    </row>
    <row r="643" spans="1:3" x14ac:dyDescent="0.2">
      <c r="A643" s="16" t="s">
        <v>1012</v>
      </c>
      <c r="B643" s="19">
        <v>44159</v>
      </c>
      <c r="C643" s="16" t="s">
        <v>289</v>
      </c>
    </row>
    <row r="644" spans="1:3" x14ac:dyDescent="0.2">
      <c r="A644" s="16" t="s">
        <v>1013</v>
      </c>
      <c r="B644" s="19">
        <v>44159</v>
      </c>
      <c r="C644" s="16" t="s">
        <v>289</v>
      </c>
    </row>
    <row r="645" spans="1:3" x14ac:dyDescent="0.2">
      <c r="A645" s="16" t="s">
        <v>1014</v>
      </c>
      <c r="B645" s="19">
        <v>44159</v>
      </c>
      <c r="C645" s="16" t="s">
        <v>289</v>
      </c>
    </row>
    <row r="646" spans="1:3" x14ac:dyDescent="0.2">
      <c r="A646" s="16" t="s">
        <v>1015</v>
      </c>
      <c r="B646" s="19">
        <v>44159</v>
      </c>
      <c r="C646" s="16" t="s">
        <v>289</v>
      </c>
    </row>
    <row r="647" spans="1:3" x14ac:dyDescent="0.2">
      <c r="A647" s="16" t="s">
        <v>1016</v>
      </c>
      <c r="B647" s="19">
        <v>44159</v>
      </c>
      <c r="C647" s="16" t="s">
        <v>289</v>
      </c>
    </row>
    <row r="648" spans="1:3" x14ac:dyDescent="0.2">
      <c r="A648" s="16" t="s">
        <v>1017</v>
      </c>
      <c r="B648" s="19">
        <v>44159</v>
      </c>
      <c r="C648" s="16" t="s">
        <v>289</v>
      </c>
    </row>
    <row r="649" spans="1:3" x14ac:dyDescent="0.2">
      <c r="A649" s="16" t="s">
        <v>1018</v>
      </c>
      <c r="B649" s="19">
        <v>44159</v>
      </c>
      <c r="C649" s="16" t="s">
        <v>289</v>
      </c>
    </row>
    <row r="650" spans="1:3" x14ac:dyDescent="0.2">
      <c r="A650" s="16" t="s">
        <v>1019</v>
      </c>
      <c r="B650" s="19">
        <v>44159</v>
      </c>
      <c r="C650" s="16" t="s">
        <v>289</v>
      </c>
    </row>
    <row r="651" spans="1:3" x14ac:dyDescent="0.2">
      <c r="A651" s="16" t="s">
        <v>1020</v>
      </c>
      <c r="B651" s="19">
        <v>44159</v>
      </c>
      <c r="C651" s="16" t="s">
        <v>289</v>
      </c>
    </row>
    <row r="652" spans="1:3" x14ac:dyDescent="0.2">
      <c r="A652" s="16" t="s">
        <v>1021</v>
      </c>
      <c r="B652" s="19">
        <v>44159</v>
      </c>
      <c r="C652" s="16" t="s">
        <v>289</v>
      </c>
    </row>
    <row r="653" spans="1:3" x14ac:dyDescent="0.2">
      <c r="A653" s="16" t="s">
        <v>1022</v>
      </c>
      <c r="B653" s="19">
        <v>44159</v>
      </c>
      <c r="C653" s="16" t="s">
        <v>289</v>
      </c>
    </row>
    <row r="654" spans="1:3" x14ac:dyDescent="0.2">
      <c r="A654" s="16" t="s">
        <v>1023</v>
      </c>
      <c r="B654" s="19">
        <v>44159</v>
      </c>
      <c r="C654" s="16" t="s">
        <v>289</v>
      </c>
    </row>
    <row r="655" spans="1:3" x14ac:dyDescent="0.2">
      <c r="A655" s="16" t="s">
        <v>1024</v>
      </c>
      <c r="B655" s="19">
        <v>44159</v>
      </c>
      <c r="C655" s="16" t="s">
        <v>289</v>
      </c>
    </row>
    <row r="656" spans="1:3" x14ac:dyDescent="0.2">
      <c r="A656" s="16" t="s">
        <v>1025</v>
      </c>
      <c r="B656" s="19">
        <v>44159</v>
      </c>
      <c r="C656" s="16" t="s">
        <v>289</v>
      </c>
    </row>
    <row r="657" spans="1:3" x14ac:dyDescent="0.2">
      <c r="A657" s="16" t="s">
        <v>1026</v>
      </c>
      <c r="B657" s="19">
        <v>44159</v>
      </c>
      <c r="C657" s="16" t="s">
        <v>289</v>
      </c>
    </row>
    <row r="658" spans="1:3" x14ac:dyDescent="0.2">
      <c r="A658" s="16" t="s">
        <v>1027</v>
      </c>
      <c r="B658" s="19">
        <v>44159</v>
      </c>
      <c r="C658" s="16" t="s">
        <v>289</v>
      </c>
    </row>
    <row r="659" spans="1:3" x14ac:dyDescent="0.2">
      <c r="A659" s="16" t="s">
        <v>1028</v>
      </c>
      <c r="B659" s="19">
        <v>44159</v>
      </c>
      <c r="C659" s="16" t="s">
        <v>289</v>
      </c>
    </row>
    <row r="660" spans="1:3" x14ac:dyDescent="0.2">
      <c r="A660" s="16" t="s">
        <v>1029</v>
      </c>
      <c r="B660" s="19">
        <v>44159</v>
      </c>
      <c r="C660" s="16" t="s">
        <v>289</v>
      </c>
    </row>
    <row r="661" spans="1:3" x14ac:dyDescent="0.2">
      <c r="A661" s="16" t="s">
        <v>1030</v>
      </c>
      <c r="B661" s="19">
        <v>44159</v>
      </c>
      <c r="C661" s="16" t="s">
        <v>289</v>
      </c>
    </row>
    <row r="662" spans="1:3" x14ac:dyDescent="0.2">
      <c r="A662" s="16" t="s">
        <v>1031</v>
      </c>
      <c r="B662" s="19">
        <v>44159</v>
      </c>
      <c r="C662" s="16" t="s">
        <v>291</v>
      </c>
    </row>
    <row r="663" spans="1:3" x14ac:dyDescent="0.2">
      <c r="A663" s="16" t="s">
        <v>1032</v>
      </c>
      <c r="B663" s="19">
        <v>44159</v>
      </c>
      <c r="C663" s="16" t="s">
        <v>291</v>
      </c>
    </row>
    <row r="664" spans="1:3" x14ac:dyDescent="0.2">
      <c r="A664" s="16" t="s">
        <v>1033</v>
      </c>
      <c r="B664" s="19">
        <v>44159</v>
      </c>
      <c r="C664" s="16" t="s">
        <v>291</v>
      </c>
    </row>
    <row r="665" spans="1:3" x14ac:dyDescent="0.2">
      <c r="A665" s="16" t="s">
        <v>1034</v>
      </c>
      <c r="B665" s="19">
        <v>44159</v>
      </c>
      <c r="C665" s="16" t="s">
        <v>291</v>
      </c>
    </row>
    <row r="666" spans="1:3" x14ac:dyDescent="0.2">
      <c r="A666" s="16" t="s">
        <v>1035</v>
      </c>
      <c r="B666" s="19">
        <v>44159</v>
      </c>
      <c r="C666" s="16" t="s">
        <v>291</v>
      </c>
    </row>
    <row r="667" spans="1:3" x14ac:dyDescent="0.2">
      <c r="A667" s="16" t="s">
        <v>1036</v>
      </c>
      <c r="B667" s="19">
        <v>44159</v>
      </c>
      <c r="C667" s="16" t="s">
        <v>291</v>
      </c>
    </row>
    <row r="668" spans="1:3" x14ac:dyDescent="0.2">
      <c r="A668" s="16" t="s">
        <v>1037</v>
      </c>
      <c r="B668" s="19">
        <v>44159</v>
      </c>
      <c r="C668" s="16" t="s">
        <v>291</v>
      </c>
    </row>
    <row r="669" spans="1:3" x14ac:dyDescent="0.2">
      <c r="A669" s="16" t="s">
        <v>1038</v>
      </c>
      <c r="B669" s="19">
        <v>44159</v>
      </c>
      <c r="C669" s="16" t="s">
        <v>291</v>
      </c>
    </row>
    <row r="670" spans="1:3" x14ac:dyDescent="0.2">
      <c r="A670" s="16" t="s">
        <v>1039</v>
      </c>
      <c r="B670" s="19">
        <v>44159</v>
      </c>
      <c r="C670" s="16" t="s">
        <v>291</v>
      </c>
    </row>
    <row r="671" spans="1:3" x14ac:dyDescent="0.2">
      <c r="A671" s="16" t="s">
        <v>1040</v>
      </c>
      <c r="B671" s="19">
        <v>44157</v>
      </c>
      <c r="C671" s="16" t="s">
        <v>291</v>
      </c>
    </row>
    <row r="672" spans="1:3" x14ac:dyDescent="0.2">
      <c r="A672" s="16" t="s">
        <v>1041</v>
      </c>
      <c r="B672" s="19">
        <v>44157</v>
      </c>
      <c r="C672" s="16" t="s">
        <v>291</v>
      </c>
    </row>
    <row r="673" spans="1:3" x14ac:dyDescent="0.2">
      <c r="A673" s="16" t="s">
        <v>1042</v>
      </c>
      <c r="B673" s="19">
        <v>44157</v>
      </c>
      <c r="C673" s="16" t="s">
        <v>291</v>
      </c>
    </row>
    <row r="674" spans="1:3" x14ac:dyDescent="0.2">
      <c r="A674" s="16" t="s">
        <v>1043</v>
      </c>
      <c r="B674" s="19">
        <v>44157</v>
      </c>
      <c r="C674" s="16" t="s">
        <v>291</v>
      </c>
    </row>
    <row r="675" spans="1:3" x14ac:dyDescent="0.2">
      <c r="A675" s="16" t="s">
        <v>1044</v>
      </c>
      <c r="B675" s="19">
        <v>44157</v>
      </c>
      <c r="C675" s="16" t="s">
        <v>291</v>
      </c>
    </row>
    <row r="676" spans="1:3" x14ac:dyDescent="0.2">
      <c r="A676" s="16" t="s">
        <v>1045</v>
      </c>
      <c r="B676" s="19">
        <v>44157</v>
      </c>
      <c r="C676" s="16" t="s">
        <v>291</v>
      </c>
    </row>
    <row r="677" spans="1:3" x14ac:dyDescent="0.2">
      <c r="A677" s="16" t="s">
        <v>1046</v>
      </c>
      <c r="B677" s="19">
        <v>44157</v>
      </c>
      <c r="C677" s="16" t="s">
        <v>291</v>
      </c>
    </row>
    <row r="678" spans="1:3" x14ac:dyDescent="0.2">
      <c r="A678" s="16" t="s">
        <v>1047</v>
      </c>
      <c r="B678" s="19">
        <v>44157</v>
      </c>
      <c r="C678" s="16" t="s">
        <v>291</v>
      </c>
    </row>
    <row r="679" spans="1:3" x14ac:dyDescent="0.2">
      <c r="A679" s="16" t="s">
        <v>1048</v>
      </c>
      <c r="B679" s="19">
        <v>44157</v>
      </c>
      <c r="C679" s="16" t="s">
        <v>291</v>
      </c>
    </row>
    <row r="680" spans="1:3" x14ac:dyDescent="0.2">
      <c r="A680" s="16" t="s">
        <v>1049</v>
      </c>
      <c r="B680" s="19">
        <v>44157</v>
      </c>
      <c r="C680" s="16" t="s">
        <v>291</v>
      </c>
    </row>
    <row r="681" spans="1:3" x14ac:dyDescent="0.2">
      <c r="A681" s="16" t="s">
        <v>1050</v>
      </c>
      <c r="B681" s="19">
        <v>44159</v>
      </c>
      <c r="C681" s="16" t="s">
        <v>291</v>
      </c>
    </row>
    <row r="682" spans="1:3" x14ac:dyDescent="0.2">
      <c r="A682" s="16" t="s">
        <v>1051</v>
      </c>
      <c r="B682" s="19">
        <v>44159</v>
      </c>
      <c r="C682" s="16" t="s">
        <v>291</v>
      </c>
    </row>
    <row r="683" spans="1:3" x14ac:dyDescent="0.2">
      <c r="A683" s="16" t="s">
        <v>1052</v>
      </c>
      <c r="B683" s="19">
        <v>44159</v>
      </c>
      <c r="C683" s="16" t="s">
        <v>291</v>
      </c>
    </row>
    <row r="684" spans="1:3" x14ac:dyDescent="0.2">
      <c r="A684" s="16" t="s">
        <v>1053</v>
      </c>
      <c r="B684" s="19">
        <v>44159</v>
      </c>
      <c r="C684" s="16" t="s">
        <v>291</v>
      </c>
    </row>
    <row r="685" spans="1:3" x14ac:dyDescent="0.2">
      <c r="A685" s="16" t="s">
        <v>1054</v>
      </c>
      <c r="B685" s="19">
        <v>44159</v>
      </c>
      <c r="C685" s="16" t="s">
        <v>291</v>
      </c>
    </row>
    <row r="686" spans="1:3" x14ac:dyDescent="0.2">
      <c r="A686" s="16" t="s">
        <v>1055</v>
      </c>
      <c r="B686" s="19">
        <v>44159</v>
      </c>
      <c r="C686" s="16" t="s">
        <v>291</v>
      </c>
    </row>
    <row r="687" spans="1:3" x14ac:dyDescent="0.2">
      <c r="A687" s="16" t="s">
        <v>1056</v>
      </c>
      <c r="B687" s="19">
        <v>44159</v>
      </c>
      <c r="C687" s="16" t="s">
        <v>291</v>
      </c>
    </row>
    <row r="688" spans="1:3" x14ac:dyDescent="0.2">
      <c r="A688" s="16" t="s">
        <v>1057</v>
      </c>
      <c r="B688" s="19">
        <v>44159</v>
      </c>
      <c r="C688" s="16" t="s">
        <v>291</v>
      </c>
    </row>
    <row r="689" spans="1:3" x14ac:dyDescent="0.2">
      <c r="A689" s="16" t="s">
        <v>1058</v>
      </c>
      <c r="B689" s="19">
        <v>44159</v>
      </c>
      <c r="C689" s="16" t="s">
        <v>291</v>
      </c>
    </row>
    <row r="690" spans="1:3" x14ac:dyDescent="0.2">
      <c r="A690" s="16" t="s">
        <v>1059</v>
      </c>
      <c r="B690" s="19">
        <v>44159</v>
      </c>
      <c r="C690" s="16" t="s">
        <v>291</v>
      </c>
    </row>
    <row r="691" spans="1:3" x14ac:dyDescent="0.2">
      <c r="A691" s="16" t="s">
        <v>1060</v>
      </c>
      <c r="B691" s="19">
        <v>44159</v>
      </c>
      <c r="C691" s="16" t="s">
        <v>291</v>
      </c>
    </row>
    <row r="692" spans="1:3" x14ac:dyDescent="0.2">
      <c r="A692" s="16" t="s">
        <v>1061</v>
      </c>
      <c r="B692" s="19">
        <v>44159</v>
      </c>
      <c r="C692" s="16" t="s">
        <v>291</v>
      </c>
    </row>
    <row r="693" spans="1:3" x14ac:dyDescent="0.2">
      <c r="A693" s="16" t="s">
        <v>1062</v>
      </c>
      <c r="B693" s="19">
        <v>44159</v>
      </c>
      <c r="C693" s="16" t="s">
        <v>291</v>
      </c>
    </row>
    <row r="694" spans="1:3" x14ac:dyDescent="0.2">
      <c r="A694" s="16" t="s">
        <v>1063</v>
      </c>
      <c r="B694" s="19">
        <v>44157</v>
      </c>
      <c r="C694" s="16" t="s">
        <v>291</v>
      </c>
    </row>
    <row r="695" spans="1:3" x14ac:dyDescent="0.2">
      <c r="A695" s="16" t="s">
        <v>1064</v>
      </c>
      <c r="B695" s="19">
        <v>44157</v>
      </c>
      <c r="C695" s="16" t="s">
        <v>291</v>
      </c>
    </row>
    <row r="696" spans="1:3" x14ac:dyDescent="0.2">
      <c r="A696" s="16" t="s">
        <v>1065</v>
      </c>
      <c r="B696" s="19">
        <v>44157</v>
      </c>
      <c r="C696" s="16" t="s">
        <v>291</v>
      </c>
    </row>
    <row r="697" spans="1:3" x14ac:dyDescent="0.2">
      <c r="A697" s="16" t="s">
        <v>1066</v>
      </c>
      <c r="B697" s="19">
        <v>44157</v>
      </c>
      <c r="C697" s="16" t="s">
        <v>291</v>
      </c>
    </row>
    <row r="698" spans="1:3" x14ac:dyDescent="0.2">
      <c r="A698" s="16" t="s">
        <v>1067</v>
      </c>
      <c r="B698" s="19">
        <v>44157</v>
      </c>
      <c r="C698" s="16" t="s">
        <v>291</v>
      </c>
    </row>
    <row r="699" spans="1:3" x14ac:dyDescent="0.2">
      <c r="A699" s="16" t="s">
        <v>1068</v>
      </c>
      <c r="B699" s="19">
        <v>44157</v>
      </c>
      <c r="C699" s="16" t="s">
        <v>291</v>
      </c>
    </row>
    <row r="700" spans="1:3" x14ac:dyDescent="0.2">
      <c r="A700" s="16" t="s">
        <v>1069</v>
      </c>
      <c r="B700" s="19">
        <v>44157</v>
      </c>
      <c r="C700" s="16" t="s">
        <v>291</v>
      </c>
    </row>
    <row r="701" spans="1:3" x14ac:dyDescent="0.2">
      <c r="A701" s="16" t="s">
        <v>1070</v>
      </c>
      <c r="B701" s="19">
        <v>44157</v>
      </c>
      <c r="C701" s="16" t="s">
        <v>291</v>
      </c>
    </row>
    <row r="702" spans="1:3" x14ac:dyDescent="0.2">
      <c r="A702" s="16" t="s">
        <v>1071</v>
      </c>
      <c r="B702" s="19">
        <v>44180</v>
      </c>
      <c r="C702" s="16" t="s">
        <v>1072</v>
      </c>
    </row>
    <row r="703" spans="1:3" x14ac:dyDescent="0.2">
      <c r="A703" s="16" t="s">
        <v>1073</v>
      </c>
      <c r="B703" s="19">
        <v>44180</v>
      </c>
      <c r="C703" s="16" t="s">
        <v>1072</v>
      </c>
    </row>
    <row r="704" spans="1:3" x14ac:dyDescent="0.2">
      <c r="A704" s="16" t="s">
        <v>1074</v>
      </c>
      <c r="B704" s="19">
        <v>44180</v>
      </c>
      <c r="C704" s="16" t="s">
        <v>1072</v>
      </c>
    </row>
    <row r="705" spans="1:3" x14ac:dyDescent="0.2">
      <c r="A705" s="16" t="s">
        <v>1075</v>
      </c>
      <c r="B705" s="19">
        <v>44180</v>
      </c>
      <c r="C705" s="16" t="s">
        <v>1072</v>
      </c>
    </row>
    <row r="706" spans="1:3" x14ac:dyDescent="0.2">
      <c r="A706" s="16" t="s">
        <v>1076</v>
      </c>
      <c r="B706" s="19">
        <v>44180</v>
      </c>
      <c r="C706" s="16" t="s">
        <v>1072</v>
      </c>
    </row>
    <row r="707" spans="1:3" x14ac:dyDescent="0.2">
      <c r="A707" s="16" t="s">
        <v>1077</v>
      </c>
      <c r="B707" s="19">
        <v>44180</v>
      </c>
      <c r="C707" s="16" t="s">
        <v>1072</v>
      </c>
    </row>
    <row r="708" spans="1:3" x14ac:dyDescent="0.2">
      <c r="A708" s="16" t="s">
        <v>1078</v>
      </c>
      <c r="B708" s="19">
        <v>44180</v>
      </c>
      <c r="C708" s="16" t="s">
        <v>1072</v>
      </c>
    </row>
    <row r="709" spans="1:3" x14ac:dyDescent="0.2">
      <c r="A709" s="16" t="s">
        <v>1079</v>
      </c>
      <c r="B709" s="19">
        <v>44180</v>
      </c>
      <c r="C709" s="16" t="s">
        <v>1072</v>
      </c>
    </row>
    <row r="710" spans="1:3" x14ac:dyDescent="0.2">
      <c r="A710" s="16" t="s">
        <v>1080</v>
      </c>
      <c r="B710" s="19">
        <v>44180</v>
      </c>
      <c r="C710" s="16" t="s">
        <v>1072</v>
      </c>
    </row>
    <row r="711" spans="1:3" x14ac:dyDescent="0.2">
      <c r="A711" s="16" t="s">
        <v>1081</v>
      </c>
      <c r="B711" s="19">
        <v>44180</v>
      </c>
      <c r="C711" s="16" t="s">
        <v>1072</v>
      </c>
    </row>
    <row r="712" spans="1:3" x14ac:dyDescent="0.2">
      <c r="A712" s="16" t="s">
        <v>1082</v>
      </c>
      <c r="B712" s="19">
        <v>44180</v>
      </c>
      <c r="C712" s="16" t="s">
        <v>1083</v>
      </c>
    </row>
    <row r="713" spans="1:3" x14ac:dyDescent="0.2">
      <c r="A713" s="16" t="s">
        <v>1084</v>
      </c>
      <c r="B713" s="19">
        <v>44180</v>
      </c>
      <c r="C713" s="16" t="s">
        <v>1083</v>
      </c>
    </row>
    <row r="714" spans="1:3" x14ac:dyDescent="0.2">
      <c r="A714" s="16" t="s">
        <v>1085</v>
      </c>
      <c r="B714" s="19">
        <v>44180</v>
      </c>
      <c r="C714" s="16" t="s">
        <v>1083</v>
      </c>
    </row>
    <row r="715" spans="1:3" x14ac:dyDescent="0.2">
      <c r="A715" s="16" t="s">
        <v>1086</v>
      </c>
      <c r="B715" s="19">
        <v>44180</v>
      </c>
      <c r="C715" s="16" t="s">
        <v>1083</v>
      </c>
    </row>
    <row r="716" spans="1:3" x14ac:dyDescent="0.2">
      <c r="A716" s="16" t="s">
        <v>1087</v>
      </c>
      <c r="B716" s="19">
        <v>44180</v>
      </c>
      <c r="C716" s="16" t="s">
        <v>1083</v>
      </c>
    </row>
    <row r="717" spans="1:3" x14ac:dyDescent="0.2">
      <c r="A717" s="16" t="s">
        <v>1088</v>
      </c>
      <c r="B717" s="19">
        <v>44180</v>
      </c>
      <c r="C717" s="16" t="s">
        <v>1083</v>
      </c>
    </row>
    <row r="718" spans="1:3" x14ac:dyDescent="0.2">
      <c r="A718" s="16" t="s">
        <v>1089</v>
      </c>
      <c r="B718" s="19">
        <v>44180</v>
      </c>
      <c r="C718" s="16" t="s">
        <v>1083</v>
      </c>
    </row>
    <row r="719" spans="1:3" x14ac:dyDescent="0.2">
      <c r="A719" s="16" t="s">
        <v>1090</v>
      </c>
      <c r="B719" s="19">
        <v>44180</v>
      </c>
      <c r="C719" s="16" t="s">
        <v>1083</v>
      </c>
    </row>
    <row r="720" spans="1:3" x14ac:dyDescent="0.2">
      <c r="A720" s="16" t="s">
        <v>1091</v>
      </c>
      <c r="B720" s="19">
        <v>44180</v>
      </c>
      <c r="C720" s="16" t="s">
        <v>1083</v>
      </c>
    </row>
    <row r="721" spans="1:3" x14ac:dyDescent="0.2">
      <c r="A721" s="16" t="s">
        <v>1092</v>
      </c>
      <c r="B721" s="19">
        <v>44180</v>
      </c>
      <c r="C721" s="16" t="s">
        <v>1083</v>
      </c>
    </row>
    <row r="722" spans="1:3" x14ac:dyDescent="0.2">
      <c r="A722" s="16" t="s">
        <v>1093</v>
      </c>
      <c r="B722" s="19">
        <v>44180</v>
      </c>
      <c r="C722" s="16" t="s">
        <v>1083</v>
      </c>
    </row>
    <row r="723" spans="1:3" x14ac:dyDescent="0.2">
      <c r="A723" s="16" t="s">
        <v>1094</v>
      </c>
      <c r="B723" s="19">
        <v>44180</v>
      </c>
      <c r="C723" s="16" t="s">
        <v>1083</v>
      </c>
    </row>
    <row r="724" spans="1:3" x14ac:dyDescent="0.2">
      <c r="A724" s="16" t="s">
        <v>1095</v>
      </c>
      <c r="B724" s="19">
        <v>44180</v>
      </c>
      <c r="C724" s="16" t="s">
        <v>1096</v>
      </c>
    </row>
    <row r="725" spans="1:3" x14ac:dyDescent="0.2">
      <c r="A725" s="16" t="s">
        <v>1097</v>
      </c>
      <c r="B725" s="19">
        <v>44180</v>
      </c>
      <c r="C725" s="16" t="s">
        <v>1096</v>
      </c>
    </row>
    <row r="726" spans="1:3" x14ac:dyDescent="0.2">
      <c r="A726" s="16" t="s">
        <v>1098</v>
      </c>
      <c r="B726" s="19">
        <v>44180</v>
      </c>
      <c r="C726" s="16" t="s">
        <v>1096</v>
      </c>
    </row>
    <row r="727" spans="1:3" x14ac:dyDescent="0.2">
      <c r="A727" s="16" t="s">
        <v>1099</v>
      </c>
      <c r="B727" s="19">
        <v>44180</v>
      </c>
      <c r="C727" s="16" t="s">
        <v>1096</v>
      </c>
    </row>
    <row r="728" spans="1:3" x14ac:dyDescent="0.2">
      <c r="A728" s="16" t="s">
        <v>1100</v>
      </c>
      <c r="B728" s="19">
        <v>44180</v>
      </c>
      <c r="C728" s="16" t="s">
        <v>1096</v>
      </c>
    </row>
    <row r="729" spans="1:3" x14ac:dyDescent="0.2">
      <c r="A729" s="16" t="s">
        <v>1101</v>
      </c>
      <c r="B729" s="19">
        <v>44180</v>
      </c>
      <c r="C729" s="16" t="s">
        <v>1096</v>
      </c>
    </row>
    <row r="730" spans="1:3" x14ac:dyDescent="0.2">
      <c r="A730" s="16" t="s">
        <v>1102</v>
      </c>
      <c r="B730" s="19">
        <v>44180</v>
      </c>
      <c r="C730" s="16" t="s">
        <v>1096</v>
      </c>
    </row>
    <row r="731" spans="1:3" x14ac:dyDescent="0.2">
      <c r="A731" s="16" t="s">
        <v>1103</v>
      </c>
      <c r="B731" s="19">
        <v>44180</v>
      </c>
      <c r="C731" s="16" t="s">
        <v>1096</v>
      </c>
    </row>
    <row r="732" spans="1:3" x14ac:dyDescent="0.2">
      <c r="A732" s="16" t="s">
        <v>1104</v>
      </c>
      <c r="B732" s="19">
        <v>44180</v>
      </c>
      <c r="C732" s="16" t="s">
        <v>1096</v>
      </c>
    </row>
    <row r="733" spans="1:3" x14ac:dyDescent="0.2">
      <c r="A733" s="16" t="s">
        <v>1105</v>
      </c>
      <c r="B733" s="19">
        <v>44180</v>
      </c>
      <c r="C733" s="16" t="s">
        <v>1096</v>
      </c>
    </row>
    <row r="734" spans="1:3" x14ac:dyDescent="0.2">
      <c r="A734" s="16" t="s">
        <v>1106</v>
      </c>
      <c r="B734" s="19">
        <v>44180</v>
      </c>
      <c r="C734" s="16" t="s">
        <v>1096</v>
      </c>
    </row>
    <row r="735" spans="1:3" x14ac:dyDescent="0.2">
      <c r="A735" s="16" t="s">
        <v>1107</v>
      </c>
      <c r="B735" s="19">
        <v>44180</v>
      </c>
      <c r="C735" s="16" t="s">
        <v>1096</v>
      </c>
    </row>
    <row r="736" spans="1:3" x14ac:dyDescent="0.2">
      <c r="A736" s="16" t="s">
        <v>1108</v>
      </c>
      <c r="B736" s="19">
        <v>44180</v>
      </c>
      <c r="C736" s="16" t="s">
        <v>1109</v>
      </c>
    </row>
    <row r="737" spans="1:3" x14ac:dyDescent="0.2">
      <c r="A737" s="16" t="s">
        <v>1110</v>
      </c>
      <c r="B737" s="19">
        <v>44180</v>
      </c>
      <c r="C737" s="16" t="s">
        <v>1109</v>
      </c>
    </row>
    <row r="738" spans="1:3" x14ac:dyDescent="0.2">
      <c r="A738" s="16" t="s">
        <v>1111</v>
      </c>
      <c r="B738" s="19">
        <v>44180</v>
      </c>
      <c r="C738" s="16" t="s">
        <v>1109</v>
      </c>
    </row>
    <row r="739" spans="1:3" x14ac:dyDescent="0.2">
      <c r="A739" s="16" t="s">
        <v>1112</v>
      </c>
      <c r="B739" s="19">
        <v>44180</v>
      </c>
      <c r="C739" s="16" t="s">
        <v>1109</v>
      </c>
    </row>
    <row r="740" spans="1:3" x14ac:dyDescent="0.2">
      <c r="A740" s="16" t="s">
        <v>1113</v>
      </c>
      <c r="B740" s="19">
        <v>44180</v>
      </c>
      <c r="C740" s="16" t="s">
        <v>1109</v>
      </c>
    </row>
    <row r="741" spans="1:3" x14ac:dyDescent="0.2">
      <c r="A741" s="16" t="s">
        <v>1114</v>
      </c>
      <c r="B741" s="19">
        <v>44180</v>
      </c>
      <c r="C741" s="16" t="s">
        <v>1109</v>
      </c>
    </row>
    <row r="742" spans="1:3" x14ac:dyDescent="0.2">
      <c r="A742" s="16" t="s">
        <v>1115</v>
      </c>
      <c r="B742" s="19">
        <v>44180</v>
      </c>
      <c r="C742" s="16" t="s">
        <v>1109</v>
      </c>
    </row>
    <row r="743" spans="1:3" x14ac:dyDescent="0.2">
      <c r="A743" s="16" t="s">
        <v>1116</v>
      </c>
      <c r="B743" s="19">
        <v>44180</v>
      </c>
      <c r="C743" s="16" t="s">
        <v>1109</v>
      </c>
    </row>
    <row r="744" spans="1:3" x14ac:dyDescent="0.2">
      <c r="A744" s="16" t="s">
        <v>1117</v>
      </c>
      <c r="B744" s="19">
        <v>44180</v>
      </c>
      <c r="C744" s="16" t="s">
        <v>1109</v>
      </c>
    </row>
    <row r="745" spans="1:3" x14ac:dyDescent="0.2">
      <c r="A745" s="16" t="s">
        <v>1118</v>
      </c>
      <c r="B745" s="19">
        <v>44180</v>
      </c>
      <c r="C745" s="16" t="s">
        <v>1109</v>
      </c>
    </row>
    <row r="746" spans="1:3" x14ac:dyDescent="0.2">
      <c r="A746" s="16" t="s">
        <v>1119</v>
      </c>
      <c r="B746" s="19">
        <v>44180</v>
      </c>
      <c r="C746" s="16" t="s">
        <v>1109</v>
      </c>
    </row>
    <row r="747" spans="1:3" x14ac:dyDescent="0.2">
      <c r="A747" s="16" t="s">
        <v>1120</v>
      </c>
      <c r="B747" s="19">
        <v>44180</v>
      </c>
      <c r="C747" s="16" t="s">
        <v>1109</v>
      </c>
    </row>
    <row r="748" spans="1:3" x14ac:dyDescent="0.2">
      <c r="A748" s="16" t="s">
        <v>180</v>
      </c>
      <c r="B748" s="17">
        <v>42160</v>
      </c>
      <c r="C748" s="16" t="s">
        <v>181</v>
      </c>
    </row>
    <row r="749" spans="1:3" x14ac:dyDescent="0.2">
      <c r="A749" s="16" t="s">
        <v>182</v>
      </c>
      <c r="B749" s="17">
        <v>42163</v>
      </c>
      <c r="C749" s="16" t="s">
        <v>183</v>
      </c>
    </row>
    <row r="750" spans="1:3" x14ac:dyDescent="0.2">
      <c r="A750" s="16" t="s">
        <v>184</v>
      </c>
      <c r="B750" s="17">
        <v>42165</v>
      </c>
      <c r="C750" s="16" t="s">
        <v>185</v>
      </c>
    </row>
    <row r="751" spans="1:3" x14ac:dyDescent="0.2">
      <c r="A751" s="16" t="s">
        <v>186</v>
      </c>
      <c r="B751" s="17">
        <v>42166</v>
      </c>
      <c r="C751" s="16" t="s">
        <v>187</v>
      </c>
    </row>
    <row r="752" spans="1:3" x14ac:dyDescent="0.2">
      <c r="A752" s="16" t="s">
        <v>188</v>
      </c>
      <c r="B752" s="17">
        <v>42166</v>
      </c>
      <c r="C752" s="16" t="s">
        <v>189</v>
      </c>
    </row>
    <row r="753" spans="1:3" x14ac:dyDescent="0.2">
      <c r="A753" s="16" t="s">
        <v>190</v>
      </c>
      <c r="B753" s="17">
        <v>42167</v>
      </c>
      <c r="C753" s="16" t="s">
        <v>191</v>
      </c>
    </row>
    <row r="754" spans="1:3" x14ac:dyDescent="0.2">
      <c r="A754" s="16" t="s">
        <v>192</v>
      </c>
      <c r="B754" s="17">
        <v>42174</v>
      </c>
      <c r="C754" s="16" t="s">
        <v>193</v>
      </c>
    </row>
    <row r="755" spans="1:3" x14ac:dyDescent="0.2">
      <c r="A755" s="16" t="s">
        <v>194</v>
      </c>
      <c r="B755" s="17">
        <v>42175</v>
      </c>
      <c r="C755" s="16" t="s">
        <v>195</v>
      </c>
    </row>
    <row r="756" spans="1:3" x14ac:dyDescent="0.2">
      <c r="A756" s="16" t="s">
        <v>196</v>
      </c>
      <c r="B756" s="17">
        <v>42178</v>
      </c>
      <c r="C756" s="16" t="s">
        <v>197</v>
      </c>
    </row>
    <row r="757" spans="1:3" x14ac:dyDescent="0.2">
      <c r="A757" s="16" t="s">
        <v>198</v>
      </c>
      <c r="B757" s="17">
        <v>42179</v>
      </c>
      <c r="C757" s="16" t="s">
        <v>199</v>
      </c>
    </row>
    <row r="758" spans="1:3" x14ac:dyDescent="0.2">
      <c r="A758" s="16" t="s">
        <v>200</v>
      </c>
      <c r="B758" s="17">
        <v>42179</v>
      </c>
      <c r="C758" s="16" t="s">
        <v>201</v>
      </c>
    </row>
    <row r="759" spans="1:3" x14ac:dyDescent="0.2">
      <c r="A759" s="16" t="s">
        <v>202</v>
      </c>
      <c r="B759" s="17">
        <v>42180</v>
      </c>
      <c r="C759" s="16" t="s">
        <v>203</v>
      </c>
    </row>
    <row r="760" spans="1:3" x14ac:dyDescent="0.2">
      <c r="A760" s="16" t="s">
        <v>204</v>
      </c>
      <c r="B760" s="17">
        <v>42196</v>
      </c>
      <c r="C760" s="16" t="s">
        <v>187</v>
      </c>
    </row>
    <row r="761" spans="1:3" x14ac:dyDescent="0.2">
      <c r="A761" s="16" t="s">
        <v>205</v>
      </c>
      <c r="B761" s="17">
        <v>42198</v>
      </c>
      <c r="C761" s="16" t="s">
        <v>189</v>
      </c>
    </row>
    <row r="762" spans="1:3" x14ac:dyDescent="0.2">
      <c r="A762" s="16" t="s">
        <v>206</v>
      </c>
      <c r="B762" s="17">
        <v>42198</v>
      </c>
      <c r="C762" s="16" t="s">
        <v>181</v>
      </c>
    </row>
    <row r="763" spans="1:3" x14ac:dyDescent="0.2">
      <c r="A763" s="16" t="s">
        <v>207</v>
      </c>
      <c r="B763" s="17">
        <v>42199</v>
      </c>
      <c r="C763" s="16" t="s">
        <v>193</v>
      </c>
    </row>
    <row r="764" spans="1:3" x14ac:dyDescent="0.2">
      <c r="A764" s="16" t="s">
        <v>208</v>
      </c>
      <c r="B764" s="17">
        <v>42199</v>
      </c>
      <c r="C764" s="16" t="s">
        <v>195</v>
      </c>
    </row>
    <row r="765" spans="1:3" x14ac:dyDescent="0.2">
      <c r="A765" s="16" t="s">
        <v>209</v>
      </c>
      <c r="B765" s="17">
        <v>42199</v>
      </c>
      <c r="C765" s="16" t="s">
        <v>203</v>
      </c>
    </row>
    <row r="766" spans="1:3" x14ac:dyDescent="0.2">
      <c r="A766" s="16" t="s">
        <v>210</v>
      </c>
      <c r="B766" s="17">
        <v>42206</v>
      </c>
      <c r="C766" s="16" t="s">
        <v>197</v>
      </c>
    </row>
    <row r="767" spans="1:3" x14ac:dyDescent="0.2">
      <c r="A767" s="16" t="s">
        <v>211</v>
      </c>
      <c r="B767" s="17">
        <v>42207</v>
      </c>
      <c r="C767" s="16" t="s">
        <v>199</v>
      </c>
    </row>
    <row r="768" spans="1:3" x14ac:dyDescent="0.2">
      <c r="A768" s="16" t="s">
        <v>212</v>
      </c>
      <c r="B768" s="17">
        <v>42208</v>
      </c>
      <c r="C768" s="16" t="s">
        <v>183</v>
      </c>
    </row>
    <row r="769" spans="1:3" x14ac:dyDescent="0.2">
      <c r="A769" s="16" t="s">
        <v>213</v>
      </c>
      <c r="B769" s="17">
        <v>42208</v>
      </c>
      <c r="C769" s="16" t="s">
        <v>201</v>
      </c>
    </row>
    <row r="770" spans="1:3" x14ac:dyDescent="0.2">
      <c r="A770" s="16" t="s">
        <v>214</v>
      </c>
      <c r="B770" s="17">
        <v>42208</v>
      </c>
      <c r="C770" s="16" t="s">
        <v>191</v>
      </c>
    </row>
    <row r="771" spans="1:3" x14ac:dyDescent="0.2">
      <c r="A771" s="16" t="s">
        <v>215</v>
      </c>
      <c r="B771" s="17">
        <v>42226</v>
      </c>
      <c r="C771" s="16" t="s">
        <v>185</v>
      </c>
    </row>
    <row r="772" spans="1:3" x14ac:dyDescent="0.2">
      <c r="A772" s="16" t="s">
        <v>216</v>
      </c>
      <c r="B772" s="17">
        <v>42234</v>
      </c>
      <c r="C772" s="16" t="s">
        <v>187</v>
      </c>
    </row>
    <row r="773" spans="1:3" x14ac:dyDescent="0.2">
      <c r="A773" s="16" t="s">
        <v>217</v>
      </c>
      <c r="B773" s="17">
        <v>42234</v>
      </c>
      <c r="C773" s="16" t="s">
        <v>181</v>
      </c>
    </row>
    <row r="774" spans="1:3" x14ac:dyDescent="0.2">
      <c r="A774" s="16" t="s">
        <v>218</v>
      </c>
      <c r="B774" s="17">
        <v>42236</v>
      </c>
      <c r="C774" s="16" t="s">
        <v>189</v>
      </c>
    </row>
    <row r="775" spans="1:3" x14ac:dyDescent="0.2">
      <c r="A775" s="16" t="s">
        <v>219</v>
      </c>
      <c r="B775" s="17">
        <v>42236</v>
      </c>
      <c r="C775" s="16" t="s">
        <v>197</v>
      </c>
    </row>
    <row r="776" spans="1:3" x14ac:dyDescent="0.2">
      <c r="A776" s="16" t="s">
        <v>220</v>
      </c>
      <c r="B776" s="17">
        <v>42241</v>
      </c>
      <c r="C776" s="16" t="s">
        <v>193</v>
      </c>
    </row>
    <row r="777" spans="1:3" x14ac:dyDescent="0.2">
      <c r="A777" s="16" t="s">
        <v>221</v>
      </c>
      <c r="B777" s="17">
        <v>42242</v>
      </c>
      <c r="C777" s="16" t="s">
        <v>195</v>
      </c>
    </row>
    <row r="778" spans="1:3" x14ac:dyDescent="0.2">
      <c r="A778" s="16" t="s">
        <v>222</v>
      </c>
      <c r="B778" s="17">
        <v>42244</v>
      </c>
      <c r="C778" s="16" t="s">
        <v>203</v>
      </c>
    </row>
    <row r="779" spans="1:3" x14ac:dyDescent="0.2">
      <c r="A779" s="16" t="s">
        <v>223</v>
      </c>
      <c r="B779" s="17">
        <v>42247</v>
      </c>
      <c r="C779" s="16" t="s">
        <v>201</v>
      </c>
    </row>
    <row r="780" spans="1:3" x14ac:dyDescent="0.2">
      <c r="A780" s="16" t="s">
        <v>224</v>
      </c>
      <c r="B780" s="17">
        <v>42249</v>
      </c>
      <c r="C780" s="16" t="s">
        <v>185</v>
      </c>
    </row>
    <row r="781" spans="1:3" x14ac:dyDescent="0.2">
      <c r="A781" s="16" t="s">
        <v>225</v>
      </c>
      <c r="B781" s="17">
        <v>42249</v>
      </c>
      <c r="C781" s="16" t="s">
        <v>191</v>
      </c>
    </row>
    <row r="782" spans="1:3" x14ac:dyDescent="0.2">
      <c r="A782" s="16" t="s">
        <v>226</v>
      </c>
      <c r="B782" s="17">
        <v>42249</v>
      </c>
      <c r="C782" s="16" t="s">
        <v>183</v>
      </c>
    </row>
    <row r="783" spans="1:3" x14ac:dyDescent="0.2">
      <c r="A783" s="16" t="s">
        <v>227</v>
      </c>
      <c r="B783" s="17">
        <v>42249</v>
      </c>
      <c r="C783" s="16" t="s">
        <v>199</v>
      </c>
    </row>
    <row r="784" spans="1:3" x14ac:dyDescent="0.2">
      <c r="A784" s="16" t="s">
        <v>228</v>
      </c>
      <c r="B784" s="17">
        <v>42271</v>
      </c>
      <c r="C784" s="16" t="s">
        <v>187</v>
      </c>
    </row>
    <row r="785" spans="1:3" x14ac:dyDescent="0.2">
      <c r="A785" s="16" t="s">
        <v>229</v>
      </c>
      <c r="B785" s="17">
        <v>42272</v>
      </c>
      <c r="C785" s="16" t="s">
        <v>181</v>
      </c>
    </row>
    <row r="786" spans="1:3" x14ac:dyDescent="0.2">
      <c r="A786" s="16" t="s">
        <v>230</v>
      </c>
      <c r="B786" s="17">
        <v>42275</v>
      </c>
      <c r="C786" s="16" t="s">
        <v>189</v>
      </c>
    </row>
    <row r="787" spans="1:3" x14ac:dyDescent="0.2">
      <c r="A787" s="16" t="s">
        <v>231</v>
      </c>
      <c r="B787" s="17">
        <v>42275</v>
      </c>
      <c r="C787" s="16" t="s">
        <v>197</v>
      </c>
    </row>
    <row r="788" spans="1:3" x14ac:dyDescent="0.2">
      <c r="A788" s="16" t="s">
        <v>232</v>
      </c>
      <c r="B788" s="17">
        <v>42275</v>
      </c>
      <c r="C788" s="16" t="s">
        <v>193</v>
      </c>
    </row>
    <row r="789" spans="1:3" x14ac:dyDescent="0.2">
      <c r="A789" s="16" t="s">
        <v>233</v>
      </c>
      <c r="B789" s="17">
        <v>42276</v>
      </c>
      <c r="C789" s="16" t="s">
        <v>195</v>
      </c>
    </row>
    <row r="790" spans="1:3" x14ac:dyDescent="0.2">
      <c r="A790" s="16" t="s">
        <v>234</v>
      </c>
      <c r="B790" s="17">
        <v>42279</v>
      </c>
      <c r="C790" s="16" t="s">
        <v>203</v>
      </c>
    </row>
    <row r="791" spans="1:3" x14ac:dyDescent="0.2">
      <c r="A791" s="16" t="s">
        <v>235</v>
      </c>
      <c r="B791" s="17">
        <v>42279</v>
      </c>
      <c r="C791" s="16" t="s">
        <v>201</v>
      </c>
    </row>
    <row r="792" spans="1:3" x14ac:dyDescent="0.2">
      <c r="A792" s="16" t="s">
        <v>236</v>
      </c>
      <c r="B792" s="17">
        <v>42282</v>
      </c>
      <c r="C792" s="16" t="s">
        <v>185</v>
      </c>
    </row>
    <row r="793" spans="1:3" x14ac:dyDescent="0.2">
      <c r="A793" s="16" t="s">
        <v>237</v>
      </c>
      <c r="B793" s="17">
        <v>42284</v>
      </c>
      <c r="C793" s="16" t="s">
        <v>191</v>
      </c>
    </row>
    <row r="794" spans="1:3" x14ac:dyDescent="0.2">
      <c r="A794" s="16" t="s">
        <v>238</v>
      </c>
      <c r="B794" s="17">
        <v>42284</v>
      </c>
      <c r="C794" s="16" t="s">
        <v>183</v>
      </c>
    </row>
    <row r="795" spans="1:3" x14ac:dyDescent="0.2">
      <c r="A795" s="16" t="s">
        <v>239</v>
      </c>
      <c r="B795" s="17">
        <v>42284</v>
      </c>
      <c r="C795" s="16" t="s">
        <v>199</v>
      </c>
    </row>
    <row r="796" spans="1:3" x14ac:dyDescent="0.2">
      <c r="A796" s="16" t="s">
        <v>240</v>
      </c>
      <c r="B796" s="17">
        <v>42298</v>
      </c>
      <c r="C796" s="16" t="s">
        <v>197</v>
      </c>
    </row>
    <row r="797" spans="1:3" x14ac:dyDescent="0.2">
      <c r="A797" s="16" t="s">
        <v>241</v>
      </c>
      <c r="B797" s="17">
        <v>42298</v>
      </c>
      <c r="C797" s="16" t="s">
        <v>195</v>
      </c>
    </row>
    <row r="798" spans="1:3" x14ac:dyDescent="0.2">
      <c r="A798" s="16" t="s">
        <v>242</v>
      </c>
      <c r="B798" s="17">
        <v>42298</v>
      </c>
      <c r="C798" s="16" t="s">
        <v>201</v>
      </c>
    </row>
    <row r="799" spans="1:3" x14ac:dyDescent="0.2">
      <c r="A799" s="16" t="s">
        <v>243</v>
      </c>
      <c r="B799" s="17">
        <v>42318</v>
      </c>
      <c r="C799" s="16" t="s">
        <v>199</v>
      </c>
    </row>
    <row r="800" spans="1:3" x14ac:dyDescent="0.2">
      <c r="A800" s="16" t="s">
        <v>244</v>
      </c>
      <c r="B800" s="17">
        <v>42324</v>
      </c>
      <c r="C800" s="16" t="s">
        <v>193</v>
      </c>
    </row>
    <row r="801" spans="1:3" x14ac:dyDescent="0.2">
      <c r="A801" s="16" t="s">
        <v>245</v>
      </c>
      <c r="B801" s="17">
        <v>42324</v>
      </c>
      <c r="C801" s="16" t="s">
        <v>203</v>
      </c>
    </row>
    <row r="802" spans="1:3" x14ac:dyDescent="0.2">
      <c r="A802" s="16" t="s">
        <v>246</v>
      </c>
      <c r="B802" s="17">
        <v>42324</v>
      </c>
      <c r="C802" s="16" t="s">
        <v>191</v>
      </c>
    </row>
    <row r="803" spans="1:3" x14ac:dyDescent="0.2">
      <c r="A803" s="16" t="s">
        <v>247</v>
      </c>
      <c r="B803" s="17">
        <v>42348</v>
      </c>
      <c r="C803" s="16" t="s">
        <v>187</v>
      </c>
    </row>
    <row r="804" spans="1:3" x14ac:dyDescent="0.2">
      <c r="A804" s="16" t="s">
        <v>248</v>
      </c>
      <c r="B804" s="17">
        <v>42354</v>
      </c>
      <c r="C804" s="16" t="s">
        <v>181</v>
      </c>
    </row>
    <row r="805" spans="1:3" x14ac:dyDescent="0.2">
      <c r="A805" s="16" t="s">
        <v>249</v>
      </c>
      <c r="B805" s="17">
        <v>42354</v>
      </c>
      <c r="C805" s="16" t="s">
        <v>189</v>
      </c>
    </row>
    <row r="806" spans="1:3" x14ac:dyDescent="0.2">
      <c r="A806" s="16" t="s">
        <v>250</v>
      </c>
      <c r="B806" s="17">
        <v>42359</v>
      </c>
      <c r="C806" s="16" t="s">
        <v>183</v>
      </c>
    </row>
    <row r="807" spans="1:3" x14ac:dyDescent="0.2">
      <c r="A807" s="16" t="s">
        <v>251</v>
      </c>
      <c r="B807" s="17">
        <v>42361</v>
      </c>
      <c r="C807" s="16" t="s">
        <v>185</v>
      </c>
    </row>
    <row r="808" spans="1:3" x14ac:dyDescent="0.2">
      <c r="A808" s="16" t="s">
        <v>1121</v>
      </c>
      <c r="B808" s="19">
        <v>43243</v>
      </c>
      <c r="C808" s="16" t="s">
        <v>1122</v>
      </c>
    </row>
    <row r="809" spans="1:3" x14ac:dyDescent="0.2">
      <c r="A809" s="16" t="s">
        <v>1123</v>
      </c>
      <c r="B809" s="19">
        <v>43243</v>
      </c>
      <c r="C809" s="16" t="s">
        <v>1122</v>
      </c>
    </row>
    <row r="810" spans="1:3" x14ac:dyDescent="0.2">
      <c r="A810" s="16" t="s">
        <v>1124</v>
      </c>
      <c r="B810" s="19">
        <v>43243</v>
      </c>
      <c r="C810" s="16" t="s">
        <v>1122</v>
      </c>
    </row>
    <row r="811" spans="1:3" x14ac:dyDescent="0.2">
      <c r="A811" s="16" t="s">
        <v>1125</v>
      </c>
      <c r="B811" s="19">
        <v>43243</v>
      </c>
      <c r="C811" s="16" t="s">
        <v>1122</v>
      </c>
    </row>
    <row r="812" spans="1:3" x14ac:dyDescent="0.2">
      <c r="A812" s="16" t="s">
        <v>1126</v>
      </c>
      <c r="B812" s="19">
        <v>43243</v>
      </c>
      <c r="C812" s="16" t="s">
        <v>1122</v>
      </c>
    </row>
    <row r="813" spans="1:3" x14ac:dyDescent="0.2">
      <c r="A813" s="16" t="s">
        <v>1127</v>
      </c>
      <c r="B813" s="19">
        <v>43249</v>
      </c>
      <c r="C813" s="16" t="s">
        <v>1128</v>
      </c>
    </row>
    <row r="814" spans="1:3" x14ac:dyDescent="0.2">
      <c r="A814" s="16" t="s">
        <v>1129</v>
      </c>
      <c r="B814" s="19">
        <v>43249</v>
      </c>
      <c r="C814" s="16" t="s">
        <v>1128</v>
      </c>
    </row>
    <row r="815" spans="1:3" x14ac:dyDescent="0.2">
      <c r="A815" s="16" t="s">
        <v>1130</v>
      </c>
      <c r="B815" s="19">
        <v>43249</v>
      </c>
      <c r="C815" s="16" t="s">
        <v>1128</v>
      </c>
    </row>
    <row r="816" spans="1:3" x14ac:dyDescent="0.2">
      <c r="A816" s="16" t="s">
        <v>1131</v>
      </c>
      <c r="B816" s="19">
        <v>43249</v>
      </c>
      <c r="C816" s="16" t="s">
        <v>1128</v>
      </c>
    </row>
    <row r="817" spans="1:3" x14ac:dyDescent="0.2">
      <c r="A817" s="16" t="s">
        <v>1132</v>
      </c>
      <c r="B817" s="19">
        <v>43249</v>
      </c>
      <c r="C817" s="16" t="s">
        <v>1128</v>
      </c>
    </row>
    <row r="818" spans="1:3" x14ac:dyDescent="0.2">
      <c r="A818" s="16" t="s">
        <v>1133</v>
      </c>
      <c r="B818" s="19">
        <v>43249</v>
      </c>
      <c r="C818" s="16" t="s">
        <v>1134</v>
      </c>
    </row>
    <row r="819" spans="1:3" x14ac:dyDescent="0.2">
      <c r="A819" s="16" t="s">
        <v>1135</v>
      </c>
      <c r="B819" s="19">
        <v>43249</v>
      </c>
      <c r="C819" s="16" t="s">
        <v>1134</v>
      </c>
    </row>
    <row r="820" spans="1:3" x14ac:dyDescent="0.2">
      <c r="A820" s="16" t="s">
        <v>1136</v>
      </c>
      <c r="B820" s="19">
        <v>43249</v>
      </c>
      <c r="C820" s="16" t="s">
        <v>1134</v>
      </c>
    </row>
    <row r="821" spans="1:3" x14ac:dyDescent="0.2">
      <c r="A821" s="16" t="s">
        <v>1137</v>
      </c>
      <c r="B821" s="19">
        <v>43249</v>
      </c>
      <c r="C821" s="16" t="s">
        <v>1134</v>
      </c>
    </row>
    <row r="822" spans="1:3" x14ac:dyDescent="0.2">
      <c r="A822" s="16" t="s">
        <v>1138</v>
      </c>
      <c r="B822" s="19">
        <v>43249</v>
      </c>
      <c r="C822" s="16" t="s">
        <v>1134</v>
      </c>
    </row>
    <row r="823" spans="1:3" x14ac:dyDescent="0.2">
      <c r="A823" s="16" t="s">
        <v>1139</v>
      </c>
      <c r="B823" s="19">
        <v>43249</v>
      </c>
      <c r="C823" s="16" t="s">
        <v>1140</v>
      </c>
    </row>
    <row r="824" spans="1:3" x14ac:dyDescent="0.2">
      <c r="A824" s="16" t="s">
        <v>1141</v>
      </c>
      <c r="B824" s="19">
        <v>43249</v>
      </c>
      <c r="C824" s="16" t="s">
        <v>1140</v>
      </c>
    </row>
    <row r="825" spans="1:3" x14ac:dyDescent="0.2">
      <c r="A825" s="16" t="s">
        <v>1142</v>
      </c>
      <c r="B825" s="19">
        <v>43249</v>
      </c>
      <c r="C825" s="16" t="s">
        <v>1140</v>
      </c>
    </row>
    <row r="826" spans="1:3" x14ac:dyDescent="0.2">
      <c r="A826" s="16" t="s">
        <v>1143</v>
      </c>
      <c r="B826" s="19">
        <v>43249</v>
      </c>
      <c r="C826" s="16" t="s">
        <v>1140</v>
      </c>
    </row>
    <row r="827" spans="1:3" x14ac:dyDescent="0.2">
      <c r="A827" s="16" t="s">
        <v>1144</v>
      </c>
      <c r="B827" s="19">
        <v>43249</v>
      </c>
      <c r="C827" s="16" t="s">
        <v>1140</v>
      </c>
    </row>
    <row r="828" spans="1:3" x14ac:dyDescent="0.2">
      <c r="A828" s="16" t="s">
        <v>1145</v>
      </c>
      <c r="B828" s="19">
        <v>43250</v>
      </c>
      <c r="C828" s="16" t="s">
        <v>1146</v>
      </c>
    </row>
    <row r="829" spans="1:3" x14ac:dyDescent="0.2">
      <c r="A829" s="16" t="s">
        <v>1147</v>
      </c>
      <c r="B829" s="19">
        <v>43250</v>
      </c>
      <c r="C829" s="16" t="s">
        <v>1146</v>
      </c>
    </row>
    <row r="830" spans="1:3" x14ac:dyDescent="0.2">
      <c r="A830" s="16" t="s">
        <v>1148</v>
      </c>
      <c r="B830" s="19">
        <v>43250</v>
      </c>
      <c r="C830" s="16" t="s">
        <v>1146</v>
      </c>
    </row>
    <row r="831" spans="1:3" x14ac:dyDescent="0.2">
      <c r="A831" s="16" t="s">
        <v>1149</v>
      </c>
      <c r="B831" s="19">
        <v>43250</v>
      </c>
      <c r="C831" s="16" t="s">
        <v>1146</v>
      </c>
    </row>
    <row r="832" spans="1:3" x14ac:dyDescent="0.2">
      <c r="A832" s="16" t="s">
        <v>1150</v>
      </c>
      <c r="B832" s="19">
        <v>43250</v>
      </c>
      <c r="C832" s="16" t="s">
        <v>1146</v>
      </c>
    </row>
    <row r="833" spans="1:3" x14ac:dyDescent="0.2">
      <c r="A833" s="16" t="s">
        <v>1151</v>
      </c>
      <c r="B833" s="19">
        <v>43250</v>
      </c>
      <c r="C833" s="16" t="s">
        <v>1152</v>
      </c>
    </row>
    <row r="834" spans="1:3" x14ac:dyDescent="0.2">
      <c r="A834" s="16" t="s">
        <v>1153</v>
      </c>
      <c r="B834" s="19">
        <v>43250</v>
      </c>
      <c r="C834" s="16" t="s">
        <v>1152</v>
      </c>
    </row>
    <row r="835" spans="1:3" x14ac:dyDescent="0.2">
      <c r="A835" s="16" t="s">
        <v>1154</v>
      </c>
      <c r="B835" s="19">
        <v>43250</v>
      </c>
      <c r="C835" s="16" t="s">
        <v>1152</v>
      </c>
    </row>
    <row r="836" spans="1:3" x14ac:dyDescent="0.2">
      <c r="A836" s="16" t="s">
        <v>1155</v>
      </c>
      <c r="B836" s="19">
        <v>43250</v>
      </c>
      <c r="C836" s="16" t="s">
        <v>1152</v>
      </c>
    </row>
    <row r="837" spans="1:3" x14ac:dyDescent="0.2">
      <c r="A837" s="16" t="s">
        <v>1156</v>
      </c>
      <c r="B837" s="19">
        <v>43250</v>
      </c>
      <c r="C837" s="16" t="s">
        <v>1152</v>
      </c>
    </row>
    <row r="838" spans="1:3" x14ac:dyDescent="0.2">
      <c r="A838" s="16" t="s">
        <v>1157</v>
      </c>
      <c r="B838" s="19">
        <v>43251</v>
      </c>
      <c r="C838" s="16" t="s">
        <v>1158</v>
      </c>
    </row>
    <row r="839" spans="1:3" x14ac:dyDescent="0.2">
      <c r="A839" s="16" t="s">
        <v>1159</v>
      </c>
      <c r="B839" s="19">
        <v>43251</v>
      </c>
      <c r="C839" s="16" t="s">
        <v>1158</v>
      </c>
    </row>
    <row r="840" spans="1:3" x14ac:dyDescent="0.2">
      <c r="A840" s="16" t="s">
        <v>1160</v>
      </c>
      <c r="B840" s="19">
        <v>43251</v>
      </c>
      <c r="C840" s="16" t="s">
        <v>1158</v>
      </c>
    </row>
    <row r="841" spans="1:3" x14ac:dyDescent="0.2">
      <c r="A841" s="16" t="s">
        <v>1161</v>
      </c>
      <c r="B841" s="19">
        <v>43251</v>
      </c>
      <c r="C841" s="16" t="s">
        <v>1158</v>
      </c>
    </row>
    <row r="842" spans="1:3" x14ac:dyDescent="0.2">
      <c r="A842" s="16" t="s">
        <v>1162</v>
      </c>
      <c r="B842" s="19">
        <v>43251</v>
      </c>
      <c r="C842" s="16" t="s">
        <v>1158</v>
      </c>
    </row>
    <row r="843" spans="1:3" x14ac:dyDescent="0.2">
      <c r="A843" s="16" t="s">
        <v>1163</v>
      </c>
      <c r="B843" s="19">
        <v>43300</v>
      </c>
      <c r="C843" s="16" t="s">
        <v>1164</v>
      </c>
    </row>
    <row r="844" spans="1:3" x14ac:dyDescent="0.2">
      <c r="A844" s="16" t="s">
        <v>1165</v>
      </c>
      <c r="B844" s="19">
        <v>43300</v>
      </c>
      <c r="C844" s="16" t="s">
        <v>1164</v>
      </c>
    </row>
    <row r="845" spans="1:3" x14ac:dyDescent="0.2">
      <c r="A845" s="16" t="s">
        <v>1166</v>
      </c>
      <c r="B845" s="19">
        <v>43300</v>
      </c>
      <c r="C845" s="16" t="s">
        <v>1164</v>
      </c>
    </row>
    <row r="846" spans="1:3" x14ac:dyDescent="0.2">
      <c r="A846" s="16" t="s">
        <v>1167</v>
      </c>
      <c r="B846" s="19">
        <v>43300</v>
      </c>
      <c r="C846" s="16" t="s">
        <v>1164</v>
      </c>
    </row>
    <row r="847" spans="1:3" x14ac:dyDescent="0.2">
      <c r="A847" s="16" t="s">
        <v>1168</v>
      </c>
      <c r="B847" s="19">
        <v>43300</v>
      </c>
      <c r="C847" s="16" t="s">
        <v>1164</v>
      </c>
    </row>
    <row r="848" spans="1:3" x14ac:dyDescent="0.2">
      <c r="A848" s="16" t="s">
        <v>1169</v>
      </c>
      <c r="B848" s="19">
        <v>43301</v>
      </c>
      <c r="C848" s="16" t="s">
        <v>1170</v>
      </c>
    </row>
    <row r="849" spans="1:3" x14ac:dyDescent="0.2">
      <c r="A849" s="16" t="s">
        <v>1171</v>
      </c>
      <c r="B849" s="19">
        <v>43301</v>
      </c>
      <c r="C849" s="16" t="s">
        <v>1170</v>
      </c>
    </row>
    <row r="850" spans="1:3" x14ac:dyDescent="0.2">
      <c r="A850" s="16" t="s">
        <v>1172</v>
      </c>
      <c r="B850" s="19">
        <v>43301</v>
      </c>
      <c r="C850" s="16" t="s">
        <v>1170</v>
      </c>
    </row>
    <row r="851" spans="1:3" x14ac:dyDescent="0.2">
      <c r="A851" s="16" t="s">
        <v>1173</v>
      </c>
      <c r="B851" s="19">
        <v>43301</v>
      </c>
      <c r="C851" s="16" t="s">
        <v>1170</v>
      </c>
    </row>
    <row r="852" spans="1:3" x14ac:dyDescent="0.2">
      <c r="A852" s="16" t="s">
        <v>1174</v>
      </c>
      <c r="B852" s="19">
        <v>43301</v>
      </c>
      <c r="C852" s="16" t="s">
        <v>1170</v>
      </c>
    </row>
    <row r="853" spans="1:3" x14ac:dyDescent="0.2">
      <c r="A853" s="16" t="s">
        <v>1175</v>
      </c>
      <c r="B853" s="19">
        <v>43302</v>
      </c>
      <c r="C853" s="16" t="s">
        <v>1176</v>
      </c>
    </row>
    <row r="854" spans="1:3" x14ac:dyDescent="0.2">
      <c r="A854" s="16" t="s">
        <v>1177</v>
      </c>
      <c r="B854" s="19">
        <v>43302</v>
      </c>
      <c r="C854" s="16" t="s">
        <v>1176</v>
      </c>
    </row>
    <row r="855" spans="1:3" x14ac:dyDescent="0.2">
      <c r="A855" s="16" t="s">
        <v>1178</v>
      </c>
      <c r="B855" s="19">
        <v>43302</v>
      </c>
      <c r="C855" s="16" t="s">
        <v>1176</v>
      </c>
    </row>
    <row r="856" spans="1:3" x14ac:dyDescent="0.2">
      <c r="A856" s="16" t="s">
        <v>1179</v>
      </c>
      <c r="B856" s="19">
        <v>43302</v>
      </c>
      <c r="C856" s="16" t="s">
        <v>1176</v>
      </c>
    </row>
    <row r="857" spans="1:3" x14ac:dyDescent="0.2">
      <c r="A857" s="16" t="s">
        <v>1180</v>
      </c>
      <c r="B857" s="19">
        <v>43302</v>
      </c>
      <c r="C857" s="16" t="s">
        <v>1176</v>
      </c>
    </row>
    <row r="858" spans="1:3" x14ac:dyDescent="0.2">
      <c r="A858" s="16" t="s">
        <v>1181</v>
      </c>
      <c r="B858" s="19">
        <v>43302</v>
      </c>
      <c r="C858" s="16" t="s">
        <v>1182</v>
      </c>
    </row>
    <row r="859" spans="1:3" x14ac:dyDescent="0.2">
      <c r="A859" s="16" t="s">
        <v>1183</v>
      </c>
      <c r="B859" s="19">
        <v>43302</v>
      </c>
      <c r="C859" s="16" t="s">
        <v>1182</v>
      </c>
    </row>
    <row r="860" spans="1:3" x14ac:dyDescent="0.2">
      <c r="A860" s="16" t="s">
        <v>1184</v>
      </c>
      <c r="B860" s="19">
        <v>43302</v>
      </c>
      <c r="C860" s="16" t="s">
        <v>1182</v>
      </c>
    </row>
    <row r="861" spans="1:3" x14ac:dyDescent="0.2">
      <c r="A861" s="16" t="s">
        <v>1185</v>
      </c>
      <c r="B861" s="19">
        <v>43302</v>
      </c>
      <c r="C861" s="16" t="s">
        <v>1182</v>
      </c>
    </row>
    <row r="862" spans="1:3" x14ac:dyDescent="0.2">
      <c r="A862" s="16" t="s">
        <v>1186</v>
      </c>
      <c r="B862" s="19">
        <v>43302</v>
      </c>
      <c r="C862" s="16" t="s">
        <v>1182</v>
      </c>
    </row>
    <row r="863" spans="1:3" x14ac:dyDescent="0.2">
      <c r="A863" s="16" t="s">
        <v>1187</v>
      </c>
      <c r="B863" s="19">
        <v>43302</v>
      </c>
      <c r="C863" s="16" t="s">
        <v>1188</v>
      </c>
    </row>
    <row r="864" spans="1:3" x14ac:dyDescent="0.2">
      <c r="A864" s="16" t="s">
        <v>1189</v>
      </c>
      <c r="B864" s="19">
        <v>43302</v>
      </c>
      <c r="C864" s="16" t="s">
        <v>1188</v>
      </c>
    </row>
    <row r="865" spans="1:3" x14ac:dyDescent="0.2">
      <c r="A865" s="16" t="s">
        <v>1190</v>
      </c>
      <c r="B865" s="19">
        <v>43302</v>
      </c>
      <c r="C865" s="16" t="s">
        <v>1188</v>
      </c>
    </row>
    <row r="866" spans="1:3" x14ac:dyDescent="0.2">
      <c r="A866" s="16" t="s">
        <v>1191</v>
      </c>
      <c r="B866" s="19">
        <v>43302</v>
      </c>
      <c r="C866" s="16" t="s">
        <v>1188</v>
      </c>
    </row>
    <row r="867" spans="1:3" x14ac:dyDescent="0.2">
      <c r="A867" s="16" t="s">
        <v>1192</v>
      </c>
      <c r="B867" s="19">
        <v>43302</v>
      </c>
      <c r="C867" s="16" t="s">
        <v>1188</v>
      </c>
    </row>
    <row r="868" spans="1:3" x14ac:dyDescent="0.2">
      <c r="B868" s="24"/>
    </row>
    <row r="869" spans="1:3" x14ac:dyDescent="0.2">
      <c r="B869" s="24"/>
    </row>
    <row r="870" spans="1:3" x14ac:dyDescent="0.2">
      <c r="B870" s="24"/>
    </row>
    <row r="871" spans="1:3" x14ac:dyDescent="0.2">
      <c r="B871" s="24"/>
    </row>
    <row r="872" spans="1:3" x14ac:dyDescent="0.2">
      <c r="B872" s="24"/>
    </row>
    <row r="873" spans="1:3" x14ac:dyDescent="0.2">
      <c r="B873" s="24"/>
    </row>
    <row r="874" spans="1:3" x14ac:dyDescent="0.2">
      <c r="B874" s="24"/>
    </row>
    <row r="875" spans="1:3" x14ac:dyDescent="0.2">
      <c r="B875" s="24"/>
    </row>
    <row r="876" spans="1:3" x14ac:dyDescent="0.2">
      <c r="B876" s="24"/>
    </row>
    <row r="877" spans="1:3" x14ac:dyDescent="0.2">
      <c r="B877" s="24"/>
    </row>
    <row r="878" spans="1:3" x14ac:dyDescent="0.2">
      <c r="B878" s="24"/>
    </row>
    <row r="879" spans="1:3" x14ac:dyDescent="0.2">
      <c r="B879" s="24"/>
    </row>
    <row r="880" spans="1:3" x14ac:dyDescent="0.2">
      <c r="B880" s="24"/>
    </row>
    <row r="881" spans="2:2" x14ac:dyDescent="0.2">
      <c r="B881" s="24"/>
    </row>
    <row r="882" spans="2:2" x14ac:dyDescent="0.2">
      <c r="B882" s="24"/>
    </row>
    <row r="883" spans="2:2" x14ac:dyDescent="0.2">
      <c r="B883" s="24"/>
    </row>
    <row r="884" spans="2:2" x14ac:dyDescent="0.2">
      <c r="B884" s="24"/>
    </row>
    <row r="885" spans="2:2" x14ac:dyDescent="0.2">
      <c r="B885" s="24"/>
    </row>
    <row r="886" spans="2:2" x14ac:dyDescent="0.2">
      <c r="B886" s="24"/>
    </row>
    <row r="887" spans="2:2" x14ac:dyDescent="0.2">
      <c r="B887" s="24"/>
    </row>
    <row r="888" spans="2:2" x14ac:dyDescent="0.2">
      <c r="B888" s="24"/>
    </row>
    <row r="889" spans="2:2" x14ac:dyDescent="0.2">
      <c r="B889" s="24"/>
    </row>
    <row r="890" spans="2:2" x14ac:dyDescent="0.2">
      <c r="B890" s="24"/>
    </row>
    <row r="891" spans="2:2" x14ac:dyDescent="0.2">
      <c r="B891" s="24"/>
    </row>
    <row r="892" spans="2:2" x14ac:dyDescent="0.2">
      <c r="B892" s="24"/>
    </row>
    <row r="893" spans="2:2" x14ac:dyDescent="0.2">
      <c r="B893" s="24"/>
    </row>
    <row r="894" spans="2:2" x14ac:dyDescent="0.2">
      <c r="B894" s="24"/>
    </row>
    <row r="895" spans="2:2" x14ac:dyDescent="0.2">
      <c r="B895" s="24"/>
    </row>
    <row r="896" spans="2:2" x14ac:dyDescent="0.2">
      <c r="B896" s="24"/>
    </row>
    <row r="897" spans="2:2" x14ac:dyDescent="0.2">
      <c r="B897" s="24"/>
    </row>
    <row r="898" spans="2:2" x14ac:dyDescent="0.2">
      <c r="B898" s="24"/>
    </row>
    <row r="899" spans="2:2" x14ac:dyDescent="0.2">
      <c r="B899" s="24"/>
    </row>
    <row r="900" spans="2:2" x14ac:dyDescent="0.2">
      <c r="B900" s="24"/>
    </row>
    <row r="901" spans="2:2" x14ac:dyDescent="0.2">
      <c r="B901" s="24"/>
    </row>
    <row r="902" spans="2:2" x14ac:dyDescent="0.2">
      <c r="B902" s="24"/>
    </row>
    <row r="903" spans="2:2" x14ac:dyDescent="0.2">
      <c r="B903" s="24"/>
    </row>
    <row r="904" spans="2:2" x14ac:dyDescent="0.2">
      <c r="B904" s="24"/>
    </row>
    <row r="905" spans="2:2" x14ac:dyDescent="0.2">
      <c r="B905" s="24"/>
    </row>
    <row r="906" spans="2:2" x14ac:dyDescent="0.2">
      <c r="B906" s="24"/>
    </row>
    <row r="907" spans="2:2" x14ac:dyDescent="0.2">
      <c r="B907" s="24"/>
    </row>
    <row r="908" spans="2:2" x14ac:dyDescent="0.2">
      <c r="B908" s="24"/>
    </row>
    <row r="909" spans="2:2" x14ac:dyDescent="0.2">
      <c r="B909" s="24"/>
    </row>
    <row r="910" spans="2:2" x14ac:dyDescent="0.2">
      <c r="B910" s="24"/>
    </row>
    <row r="911" spans="2:2" x14ac:dyDescent="0.2">
      <c r="B911" s="24"/>
    </row>
    <row r="912" spans="2:2" x14ac:dyDescent="0.2">
      <c r="B912" s="24"/>
    </row>
    <row r="913" spans="2:2" x14ac:dyDescent="0.2">
      <c r="B913" s="24"/>
    </row>
    <row r="914" spans="2:2" x14ac:dyDescent="0.2">
      <c r="B914" s="24"/>
    </row>
    <row r="915" spans="2:2" x14ac:dyDescent="0.2">
      <c r="B915" s="24"/>
    </row>
    <row r="916" spans="2:2" x14ac:dyDescent="0.2">
      <c r="B916" s="24"/>
    </row>
    <row r="917" spans="2:2" x14ac:dyDescent="0.2">
      <c r="B917" s="24"/>
    </row>
    <row r="918" spans="2:2" x14ac:dyDescent="0.2">
      <c r="B918" s="24"/>
    </row>
    <row r="919" spans="2:2" x14ac:dyDescent="0.2">
      <c r="B919" s="24"/>
    </row>
    <row r="920" spans="2:2" x14ac:dyDescent="0.2">
      <c r="B920" s="24"/>
    </row>
    <row r="921" spans="2:2" x14ac:dyDescent="0.2">
      <c r="B921" s="24"/>
    </row>
    <row r="922" spans="2:2" x14ac:dyDescent="0.2">
      <c r="B922" s="24"/>
    </row>
    <row r="923" spans="2:2" x14ac:dyDescent="0.2">
      <c r="B923" s="24"/>
    </row>
    <row r="924" spans="2:2" x14ac:dyDescent="0.2">
      <c r="B924" s="24"/>
    </row>
    <row r="925" spans="2:2" x14ac:dyDescent="0.2">
      <c r="B925" s="24"/>
    </row>
    <row r="926" spans="2:2" x14ac:dyDescent="0.2">
      <c r="B926" s="24"/>
    </row>
    <row r="927" spans="2:2" x14ac:dyDescent="0.2">
      <c r="B927" s="24"/>
    </row>
    <row r="928" spans="2:2" x14ac:dyDescent="0.2">
      <c r="B928" s="24"/>
    </row>
    <row r="929" spans="2:2" x14ac:dyDescent="0.2">
      <c r="B929" s="24"/>
    </row>
    <row r="930" spans="2:2" x14ac:dyDescent="0.2">
      <c r="B930" s="24"/>
    </row>
    <row r="931" spans="2:2" x14ac:dyDescent="0.2">
      <c r="B931" s="24"/>
    </row>
    <row r="932" spans="2:2" x14ac:dyDescent="0.2">
      <c r="B932" s="24"/>
    </row>
    <row r="933" spans="2:2" x14ac:dyDescent="0.2">
      <c r="B933" s="24"/>
    </row>
    <row r="934" spans="2:2" x14ac:dyDescent="0.2">
      <c r="B934" s="24"/>
    </row>
    <row r="935" spans="2:2" x14ac:dyDescent="0.2">
      <c r="B935" s="24"/>
    </row>
    <row r="936" spans="2:2" x14ac:dyDescent="0.2">
      <c r="B936" s="24"/>
    </row>
    <row r="937" spans="2:2" x14ac:dyDescent="0.2">
      <c r="B937" s="24"/>
    </row>
    <row r="938" spans="2:2" x14ac:dyDescent="0.2">
      <c r="B938" s="24"/>
    </row>
    <row r="939" spans="2:2" x14ac:dyDescent="0.2">
      <c r="B939" s="24"/>
    </row>
    <row r="940" spans="2:2" x14ac:dyDescent="0.2">
      <c r="B940" s="24"/>
    </row>
  </sheetData>
  <conditionalFormatting sqref="B748:B807">
    <cfRule type="notContainsBlanks" dxfId="0" priority="1">
      <formula>LEN(TRIM(B748))&gt;0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40"/>
  <sheetViews>
    <sheetView workbookViewId="0"/>
  </sheetViews>
  <sheetFormatPr baseColWidth="10" defaultColWidth="14.5" defaultRowHeight="15" customHeight="1" x14ac:dyDescent="0.2"/>
  <cols>
    <col min="1" max="1" width="27" customWidth="1"/>
    <col min="2" max="2" width="25.83203125" customWidth="1"/>
    <col min="3" max="3" width="20.83203125" customWidth="1"/>
    <col min="4" max="4" width="37.83203125" customWidth="1"/>
  </cols>
  <sheetData>
    <row r="1" spans="1:4" x14ac:dyDescent="0.2">
      <c r="A1" s="14" t="s">
        <v>179</v>
      </c>
      <c r="B1" s="14" t="s">
        <v>1193</v>
      </c>
      <c r="C1" s="14" t="s">
        <v>1194</v>
      </c>
      <c r="D1" s="14" t="s">
        <v>1195</v>
      </c>
    </row>
    <row r="2" spans="1:4" x14ac:dyDescent="0.2">
      <c r="A2" s="14" t="s">
        <v>1196</v>
      </c>
      <c r="B2" s="14" t="s">
        <v>1197</v>
      </c>
      <c r="C2" s="14" t="s">
        <v>1198</v>
      </c>
      <c r="D2" s="14" t="s">
        <v>1199</v>
      </c>
    </row>
    <row r="3" spans="1:4" x14ac:dyDescent="0.2">
      <c r="A3" s="14" t="s">
        <v>1200</v>
      </c>
      <c r="B3" s="14" t="s">
        <v>1201</v>
      </c>
      <c r="C3" s="14" t="s">
        <v>1202</v>
      </c>
      <c r="D3" s="14" t="s">
        <v>1203</v>
      </c>
    </row>
    <row r="4" spans="1:4" x14ac:dyDescent="0.2">
      <c r="A4" s="14" t="s">
        <v>1204</v>
      </c>
      <c r="B4" s="14" t="s">
        <v>1205</v>
      </c>
      <c r="C4" s="14" t="s">
        <v>1202</v>
      </c>
      <c r="D4" s="14" t="s">
        <v>1203</v>
      </c>
    </row>
    <row r="5" spans="1:4" x14ac:dyDescent="0.2">
      <c r="A5" s="14" t="s">
        <v>1206</v>
      </c>
      <c r="B5" s="14" t="s">
        <v>1207</v>
      </c>
      <c r="C5" s="14" t="s">
        <v>1208</v>
      </c>
      <c r="D5" s="14" t="s">
        <v>1209</v>
      </c>
    </row>
    <row r="6" spans="1:4" x14ac:dyDescent="0.2">
      <c r="A6" s="14" t="s">
        <v>1210</v>
      </c>
      <c r="B6" s="14" t="s">
        <v>1211</v>
      </c>
      <c r="C6" s="14" t="s">
        <v>1212</v>
      </c>
      <c r="D6" s="14" t="s">
        <v>1203</v>
      </c>
    </row>
    <row r="7" spans="1:4" x14ac:dyDescent="0.2">
      <c r="A7" s="14" t="s">
        <v>1213</v>
      </c>
      <c r="B7" s="14" t="s">
        <v>1214</v>
      </c>
      <c r="C7" s="14" t="s">
        <v>1212</v>
      </c>
      <c r="D7" s="14" t="s">
        <v>1203</v>
      </c>
    </row>
    <row r="8" spans="1:4" x14ac:dyDescent="0.2">
      <c r="A8" s="14" t="s">
        <v>1215</v>
      </c>
      <c r="B8" s="14" t="s">
        <v>1216</v>
      </c>
      <c r="C8" s="14" t="s">
        <v>1212</v>
      </c>
      <c r="D8" s="14" t="s">
        <v>1203</v>
      </c>
    </row>
    <row r="9" spans="1:4" x14ac:dyDescent="0.2">
      <c r="A9" s="14" t="s">
        <v>1217</v>
      </c>
      <c r="B9" s="14" t="s">
        <v>1218</v>
      </c>
      <c r="C9" s="14" t="s">
        <v>1198</v>
      </c>
      <c r="D9" s="14" t="s">
        <v>1199</v>
      </c>
    </row>
    <row r="10" spans="1:4" x14ac:dyDescent="0.2">
      <c r="A10" s="14" t="s">
        <v>1219</v>
      </c>
      <c r="B10" s="14" t="s">
        <v>1220</v>
      </c>
      <c r="C10" s="14" t="s">
        <v>1221</v>
      </c>
      <c r="D10" s="14" t="s">
        <v>1222</v>
      </c>
    </row>
    <row r="11" spans="1:4" x14ac:dyDescent="0.2">
      <c r="A11" s="14" t="s">
        <v>1223</v>
      </c>
      <c r="B11" s="14" t="s">
        <v>1224</v>
      </c>
      <c r="C11" s="14" t="s">
        <v>1225</v>
      </c>
      <c r="D11" s="14" t="s">
        <v>1226</v>
      </c>
    </row>
    <row r="12" spans="1:4" x14ac:dyDescent="0.2">
      <c r="A12" s="14" t="s">
        <v>1227</v>
      </c>
      <c r="B12" s="14" t="s">
        <v>1228</v>
      </c>
      <c r="C12" s="14" t="s">
        <v>1208</v>
      </c>
      <c r="D12" s="14" t="s">
        <v>1209</v>
      </c>
    </row>
    <row r="13" spans="1:4" x14ac:dyDescent="0.2">
      <c r="A13" s="14" t="s">
        <v>1229</v>
      </c>
      <c r="B13" s="14" t="s">
        <v>1230</v>
      </c>
      <c r="C13" s="14" t="s">
        <v>1198</v>
      </c>
      <c r="D13" s="14" t="s">
        <v>1199</v>
      </c>
    </row>
    <row r="14" spans="1:4" x14ac:dyDescent="0.2">
      <c r="A14" s="14" t="s">
        <v>1231</v>
      </c>
      <c r="B14" s="14" t="s">
        <v>1232</v>
      </c>
      <c r="C14" s="14" t="s">
        <v>1198</v>
      </c>
      <c r="D14" s="14" t="s">
        <v>1199</v>
      </c>
    </row>
    <row r="15" spans="1:4" x14ac:dyDescent="0.2">
      <c r="A15" s="14" t="s">
        <v>1233</v>
      </c>
      <c r="B15" s="14" t="s">
        <v>1234</v>
      </c>
      <c r="C15" s="14" t="s">
        <v>1235</v>
      </c>
      <c r="D15" s="14" t="s">
        <v>1236</v>
      </c>
    </row>
    <row r="16" spans="1:4" x14ac:dyDescent="0.2">
      <c r="A16" s="14" t="s">
        <v>1237</v>
      </c>
      <c r="B16" s="14" t="s">
        <v>1234</v>
      </c>
      <c r="C16" s="14" t="s">
        <v>1235</v>
      </c>
      <c r="D16" s="14" t="s">
        <v>1236</v>
      </c>
    </row>
    <row r="17" spans="1:26" x14ac:dyDescent="0.2">
      <c r="A17" s="25" t="s">
        <v>309</v>
      </c>
      <c r="B17" s="26" t="s">
        <v>1238</v>
      </c>
      <c r="C17" s="26" t="s">
        <v>1212</v>
      </c>
      <c r="D17" s="26" t="s">
        <v>1239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x14ac:dyDescent="0.2">
      <c r="A18" s="25" t="s">
        <v>311</v>
      </c>
      <c r="B18" s="26" t="s">
        <v>1238</v>
      </c>
      <c r="C18" s="26" t="s">
        <v>1212</v>
      </c>
      <c r="D18" s="26" t="s">
        <v>1239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x14ac:dyDescent="0.2">
      <c r="A19" s="25" t="s">
        <v>313</v>
      </c>
      <c r="B19" s="26" t="s">
        <v>1238</v>
      </c>
      <c r="C19" s="26" t="s">
        <v>1212</v>
      </c>
      <c r="D19" s="26" t="s">
        <v>1239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2">
      <c r="A20" s="25" t="s">
        <v>315</v>
      </c>
      <c r="B20" s="26" t="s">
        <v>1238</v>
      </c>
      <c r="C20" s="26" t="s">
        <v>1212</v>
      </c>
      <c r="D20" s="26" t="s">
        <v>1239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x14ac:dyDescent="0.2">
      <c r="A21" s="25" t="s">
        <v>317</v>
      </c>
      <c r="B21" s="26" t="s">
        <v>1238</v>
      </c>
      <c r="C21" s="26" t="s">
        <v>1212</v>
      </c>
      <c r="D21" s="26" t="s">
        <v>1239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x14ac:dyDescent="0.2">
      <c r="A22" s="25" t="s">
        <v>319</v>
      </c>
      <c r="B22" s="26" t="s">
        <v>1238</v>
      </c>
      <c r="C22" s="26" t="s">
        <v>1212</v>
      </c>
      <c r="D22" s="26" t="s">
        <v>1239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x14ac:dyDescent="0.2">
      <c r="A23" s="25" t="s">
        <v>321</v>
      </c>
      <c r="B23" s="26" t="s">
        <v>1238</v>
      </c>
      <c r="C23" s="26" t="s">
        <v>1212</v>
      </c>
      <c r="D23" s="26" t="s">
        <v>1239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x14ac:dyDescent="0.2">
      <c r="A24" s="25" t="s">
        <v>323</v>
      </c>
      <c r="B24" s="26" t="s">
        <v>1238</v>
      </c>
      <c r="C24" s="26" t="s">
        <v>1212</v>
      </c>
      <c r="D24" s="26" t="s">
        <v>1239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x14ac:dyDescent="0.2">
      <c r="A25" s="25" t="s">
        <v>325</v>
      </c>
      <c r="B25" s="26" t="s">
        <v>1238</v>
      </c>
      <c r="C25" s="26" t="s">
        <v>1212</v>
      </c>
      <c r="D25" s="26" t="s">
        <v>1239</v>
      </c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x14ac:dyDescent="0.2">
      <c r="A26" s="25" t="s">
        <v>327</v>
      </c>
      <c r="B26" s="26" t="s">
        <v>1238</v>
      </c>
      <c r="C26" s="26" t="s">
        <v>1212</v>
      </c>
      <c r="D26" s="26" t="s">
        <v>1239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2">
      <c r="A27" s="25" t="s">
        <v>329</v>
      </c>
      <c r="B27" s="26" t="s">
        <v>1238</v>
      </c>
      <c r="C27" s="26" t="s">
        <v>1212</v>
      </c>
      <c r="D27" s="26" t="s">
        <v>1239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x14ac:dyDescent="0.2">
      <c r="A28" s="25" t="s">
        <v>331</v>
      </c>
      <c r="B28" s="26" t="s">
        <v>1238</v>
      </c>
      <c r="C28" s="26" t="s">
        <v>1212</v>
      </c>
      <c r="D28" s="26" t="s">
        <v>1239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2">
      <c r="A29" s="25" t="s">
        <v>333</v>
      </c>
      <c r="B29" s="26" t="s">
        <v>1238</v>
      </c>
      <c r="C29" s="26" t="s">
        <v>1212</v>
      </c>
      <c r="D29" s="26" t="s">
        <v>1239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2">
      <c r="A30" s="25" t="s">
        <v>335</v>
      </c>
      <c r="B30" s="26" t="s">
        <v>1238</v>
      </c>
      <c r="C30" s="26" t="s">
        <v>1212</v>
      </c>
      <c r="D30" s="26" t="s">
        <v>1239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2">
      <c r="A31" s="25" t="s">
        <v>337</v>
      </c>
      <c r="B31" s="26" t="s">
        <v>1238</v>
      </c>
      <c r="C31" s="26" t="s">
        <v>1212</v>
      </c>
      <c r="D31" s="26" t="s">
        <v>1239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2">
      <c r="A32" s="25" t="s">
        <v>339</v>
      </c>
      <c r="B32" s="26" t="s">
        <v>1238</v>
      </c>
      <c r="C32" s="26" t="s">
        <v>1212</v>
      </c>
      <c r="D32" s="26" t="s">
        <v>1239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2">
      <c r="A33" s="25" t="s">
        <v>341</v>
      </c>
      <c r="B33" s="26" t="s">
        <v>1238</v>
      </c>
      <c r="C33" s="26" t="s">
        <v>1212</v>
      </c>
      <c r="D33" s="26" t="s">
        <v>1239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2">
      <c r="A34" s="25" t="s">
        <v>343</v>
      </c>
      <c r="B34" s="26" t="s">
        <v>1238</v>
      </c>
      <c r="C34" s="26" t="s">
        <v>1212</v>
      </c>
      <c r="D34" s="26" t="s">
        <v>1239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2">
      <c r="A35" s="25" t="s">
        <v>345</v>
      </c>
      <c r="B35" s="26" t="s">
        <v>1238</v>
      </c>
      <c r="C35" s="26" t="s">
        <v>1212</v>
      </c>
      <c r="D35" s="26" t="s">
        <v>1239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2">
      <c r="A36" s="25" t="s">
        <v>347</v>
      </c>
      <c r="B36" s="26" t="s">
        <v>1238</v>
      </c>
      <c r="C36" s="26" t="s">
        <v>1212</v>
      </c>
      <c r="D36" s="26" t="s">
        <v>1239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2">
      <c r="A37" s="25" t="s">
        <v>349</v>
      </c>
      <c r="B37" s="26" t="s">
        <v>1238</v>
      </c>
      <c r="C37" s="26" t="s">
        <v>1212</v>
      </c>
      <c r="D37" s="26" t="s">
        <v>1239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2">
      <c r="A38" s="25" t="s">
        <v>351</v>
      </c>
      <c r="B38" s="26" t="s">
        <v>1238</v>
      </c>
      <c r="C38" s="26" t="s">
        <v>1212</v>
      </c>
      <c r="D38" s="26" t="s">
        <v>1239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2">
      <c r="A39" s="25" t="s">
        <v>353</v>
      </c>
      <c r="B39" s="26" t="s">
        <v>1238</v>
      </c>
      <c r="C39" s="26" t="s">
        <v>1212</v>
      </c>
      <c r="D39" s="26" t="s">
        <v>1239</v>
      </c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2">
      <c r="A40" s="25" t="s">
        <v>355</v>
      </c>
      <c r="B40" s="26" t="s">
        <v>1238</v>
      </c>
      <c r="C40" s="26" t="s">
        <v>1212</v>
      </c>
      <c r="D40" s="26" t="s">
        <v>1239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166"/>
  <sheetViews>
    <sheetView tabSelected="1" workbookViewId="0">
      <selection activeCell="C34" sqref="C34"/>
    </sheetView>
  </sheetViews>
  <sheetFormatPr baseColWidth="10" defaultColWidth="14.5" defaultRowHeight="15" customHeight="1" x14ac:dyDescent="0.2"/>
  <cols>
    <col min="1" max="4" width="25.5" customWidth="1"/>
    <col min="5" max="5" width="13" customWidth="1"/>
    <col min="6" max="7" width="18.5" customWidth="1"/>
    <col min="8" max="8" width="22.83203125" customWidth="1"/>
    <col min="9" max="9" width="15.5" customWidth="1"/>
    <col min="10" max="10" width="21.1640625" customWidth="1"/>
    <col min="11" max="11" width="11.5" customWidth="1"/>
  </cols>
  <sheetData>
    <row r="1" spans="1:17" ht="14.25" customHeight="1" x14ac:dyDescent="0.2">
      <c r="A1" s="29" t="s">
        <v>1240</v>
      </c>
      <c r="B1" s="29" t="s">
        <v>1241</v>
      </c>
      <c r="C1" s="29" t="s">
        <v>1242</v>
      </c>
      <c r="D1" s="29" t="s">
        <v>1243</v>
      </c>
      <c r="E1" s="3" t="s">
        <v>1244</v>
      </c>
      <c r="F1" s="30" t="s">
        <v>1245</v>
      </c>
      <c r="G1" s="3" t="s">
        <v>19</v>
      </c>
      <c r="H1" s="3" t="s">
        <v>21</v>
      </c>
      <c r="I1" s="3" t="s">
        <v>22</v>
      </c>
      <c r="J1" s="3" t="s">
        <v>26</v>
      </c>
      <c r="K1" s="31" t="s">
        <v>37</v>
      </c>
      <c r="L1" s="31" t="s">
        <v>41</v>
      </c>
      <c r="M1" s="30" t="s">
        <v>44</v>
      </c>
      <c r="N1" s="4" t="s">
        <v>11</v>
      </c>
      <c r="O1" s="21" t="s">
        <v>1246</v>
      </c>
      <c r="P1" s="21" t="s">
        <v>1247</v>
      </c>
      <c r="Q1" s="21" t="s">
        <v>1248</v>
      </c>
    </row>
    <row r="2" spans="1:17" ht="14.25" customHeight="1" x14ac:dyDescent="0.2">
      <c r="A2" s="22">
        <f>VLOOKUP(D2,'Sample ID by Horizon'!A:B,2,FALSE)</f>
        <v>42160</v>
      </c>
      <c r="B2" s="21" t="str">
        <f>VLOOKUP(C2,Samples!A:C,3,FALSE)</f>
        <v>CSITE 02</v>
      </c>
      <c r="C2" s="21" t="str">
        <f t="shared" ref="C2:C780" si="0">LEFT(D2,LEN(D2)-3)</f>
        <v>X11.1</v>
      </c>
      <c r="D2" s="32" t="s">
        <v>371</v>
      </c>
      <c r="E2" s="33"/>
      <c r="F2" s="34"/>
      <c r="G2" s="35"/>
      <c r="H2" s="34"/>
      <c r="I2" s="35"/>
      <c r="J2" s="35"/>
      <c r="K2" s="34">
        <v>3.6</v>
      </c>
      <c r="L2" s="34">
        <v>15</v>
      </c>
      <c r="M2" s="36">
        <f t="shared" ref="M2:M78" si="1">L2*PI()*K2^2</f>
        <v>610.72561185785582</v>
      </c>
      <c r="N2" s="35"/>
      <c r="O2" s="34">
        <v>2.459369594</v>
      </c>
      <c r="P2" s="35">
        <f t="shared" ref="P2:P357" si="2">SUMIF(D:D,D2,L:L)/COUNTIF(D:D,D2)*100</f>
        <v>1500</v>
      </c>
      <c r="Q2" s="37">
        <f t="shared" ref="Q2:Q135" si="3">O2*P2*1000</f>
        <v>3689054.3910000003</v>
      </c>
    </row>
    <row r="3" spans="1:17" ht="14.25" customHeight="1" x14ac:dyDescent="0.2">
      <c r="A3" s="22">
        <f>VLOOKUP(D3,'Sample ID by Horizon'!A:B,2,FALSE)</f>
        <v>42163</v>
      </c>
      <c r="B3" s="21" t="str">
        <f>VLOOKUP(C3,Samples!A:C,3,FALSE)</f>
        <v>CSITE 11</v>
      </c>
      <c r="C3" s="21" t="str">
        <f t="shared" si="0"/>
        <v>X11.2</v>
      </c>
      <c r="D3" s="38" t="s">
        <v>372</v>
      </c>
      <c r="E3" s="3"/>
      <c r="F3" s="21"/>
      <c r="H3" s="21"/>
      <c r="K3" s="21">
        <v>3.6</v>
      </c>
      <c r="L3" s="21">
        <v>15</v>
      </c>
      <c r="M3" s="39">
        <f t="shared" si="1"/>
        <v>610.72561185785582</v>
      </c>
      <c r="O3" s="21">
        <v>2.0688505209999999</v>
      </c>
      <c r="P3" s="23">
        <f t="shared" si="2"/>
        <v>1500</v>
      </c>
      <c r="Q3" s="40">
        <f t="shared" si="3"/>
        <v>3103275.7815</v>
      </c>
    </row>
    <row r="4" spans="1:17" ht="14.25" customHeight="1" x14ac:dyDescent="0.2">
      <c r="A4" s="22">
        <f>VLOOKUP(D4,'Sample ID by Horizon'!A:B,2,FALSE)</f>
        <v>42165</v>
      </c>
      <c r="B4" s="21" t="str">
        <f>VLOOKUP(C4,Samples!A:C,3,FALSE)</f>
        <v>CSITE 09</v>
      </c>
      <c r="C4" s="21" t="str">
        <f t="shared" si="0"/>
        <v>X11.3</v>
      </c>
      <c r="D4" s="38" t="s">
        <v>373</v>
      </c>
      <c r="E4" s="3"/>
      <c r="F4" s="21"/>
      <c r="H4" s="21"/>
      <c r="K4" s="21">
        <v>3.6</v>
      </c>
      <c r="L4" s="21">
        <v>15</v>
      </c>
      <c r="M4" s="39">
        <f t="shared" si="1"/>
        <v>610.72561185785582</v>
      </c>
      <c r="O4" s="21">
        <v>1.794586601</v>
      </c>
      <c r="P4" s="23">
        <f t="shared" si="2"/>
        <v>1500</v>
      </c>
      <c r="Q4" s="40">
        <f t="shared" si="3"/>
        <v>2691879.9015000002</v>
      </c>
    </row>
    <row r="5" spans="1:17" ht="14.25" customHeight="1" x14ac:dyDescent="0.2">
      <c r="A5" s="22">
        <f>VLOOKUP(D5,'Sample ID by Horizon'!A:B,2,FALSE)</f>
        <v>42166</v>
      </c>
      <c r="B5" s="21" t="str">
        <f>VLOOKUP(C5,Samples!A:C,3,FALSE)</f>
        <v>CSITE 01</v>
      </c>
      <c r="C5" s="21" t="str">
        <f t="shared" si="0"/>
        <v>X11.4</v>
      </c>
      <c r="D5" s="38" t="s">
        <v>374</v>
      </c>
      <c r="E5" s="3"/>
      <c r="F5" s="21"/>
      <c r="H5" s="21"/>
      <c r="K5" s="21">
        <v>3.6</v>
      </c>
      <c r="L5" s="21">
        <v>15</v>
      </c>
      <c r="M5" s="39">
        <f t="shared" si="1"/>
        <v>610.72561185785582</v>
      </c>
      <c r="O5" s="21">
        <v>2.1580886320000001</v>
      </c>
      <c r="P5" s="23">
        <f t="shared" si="2"/>
        <v>1500</v>
      </c>
      <c r="Q5" s="40">
        <f t="shared" si="3"/>
        <v>3237132.9480000003</v>
      </c>
    </row>
    <row r="6" spans="1:17" ht="14.25" customHeight="1" x14ac:dyDescent="0.2">
      <c r="A6" s="22">
        <f>VLOOKUP(D6,'Sample ID by Horizon'!A:B,2,FALSE)</f>
        <v>42166</v>
      </c>
      <c r="B6" s="21" t="str">
        <f>VLOOKUP(C6,Samples!A:C,3,FALSE)</f>
        <v>CSITE 03</v>
      </c>
      <c r="C6" s="21" t="str">
        <f t="shared" si="0"/>
        <v>X11.5</v>
      </c>
      <c r="D6" s="38" t="s">
        <v>375</v>
      </c>
      <c r="E6" s="3"/>
      <c r="F6" s="21"/>
      <c r="H6" s="21"/>
      <c r="K6" s="21">
        <v>3.6</v>
      </c>
      <c r="L6" s="21">
        <v>15</v>
      </c>
      <c r="M6" s="39">
        <f t="shared" si="1"/>
        <v>610.72561185785582</v>
      </c>
      <c r="O6" s="21">
        <v>2.2096666219999999</v>
      </c>
      <c r="P6" s="23">
        <f t="shared" si="2"/>
        <v>1500</v>
      </c>
      <c r="Q6" s="40">
        <f t="shared" si="3"/>
        <v>3314499.9329999997</v>
      </c>
    </row>
    <row r="7" spans="1:17" ht="14.25" customHeight="1" x14ac:dyDescent="0.2">
      <c r="A7" s="22">
        <f>VLOOKUP(D7,'Sample ID by Horizon'!A:B,2,FALSE)</f>
        <v>42167</v>
      </c>
      <c r="B7" s="21" t="str">
        <f>VLOOKUP(C7,Samples!A:C,3,FALSE)</f>
        <v>CSITE 10</v>
      </c>
      <c r="C7" s="21" t="str">
        <f t="shared" si="0"/>
        <v>X11.6</v>
      </c>
      <c r="D7" s="38" t="s">
        <v>376</v>
      </c>
      <c r="E7" s="3"/>
      <c r="F7" s="21"/>
      <c r="H7" s="21"/>
      <c r="K7" s="21">
        <v>3.6</v>
      </c>
      <c r="L7" s="21">
        <v>15</v>
      </c>
      <c r="M7" s="39">
        <f t="shared" si="1"/>
        <v>610.72561185785582</v>
      </c>
      <c r="O7" s="21">
        <v>2.3120039060000002</v>
      </c>
      <c r="P7" s="23">
        <f t="shared" si="2"/>
        <v>1500</v>
      </c>
      <c r="Q7" s="40">
        <f t="shared" si="3"/>
        <v>3468005.8590000002</v>
      </c>
    </row>
    <row r="8" spans="1:17" ht="14.25" customHeight="1" x14ac:dyDescent="0.2">
      <c r="A8" s="22">
        <f>VLOOKUP(D8,'Sample ID by Horizon'!A:B,2,FALSE)</f>
        <v>42174</v>
      </c>
      <c r="B8" s="21" t="str">
        <f>VLOOKUP(C8,Samples!A:C,3,FALSE)</f>
        <v>CSITE 05</v>
      </c>
      <c r="C8" s="21" t="str">
        <f t="shared" si="0"/>
        <v>X11.7</v>
      </c>
      <c r="D8" s="38" t="s">
        <v>377</v>
      </c>
      <c r="E8" s="3"/>
      <c r="F8" s="21"/>
      <c r="H8" s="21"/>
      <c r="K8" s="21">
        <v>3.6</v>
      </c>
      <c r="L8" s="21">
        <v>15</v>
      </c>
      <c r="M8" s="39">
        <f t="shared" si="1"/>
        <v>610.72561185785582</v>
      </c>
      <c r="O8" s="21">
        <v>2.2137601139999998</v>
      </c>
      <c r="P8" s="23">
        <f t="shared" si="2"/>
        <v>1500</v>
      </c>
      <c r="Q8" s="40">
        <f t="shared" si="3"/>
        <v>3320640.1709999996</v>
      </c>
    </row>
    <row r="9" spans="1:17" ht="14.25" customHeight="1" x14ac:dyDescent="0.2">
      <c r="A9" s="22">
        <f>VLOOKUP(D9,'Sample ID by Horizon'!A:B,2,FALSE)</f>
        <v>42175</v>
      </c>
      <c r="B9" s="21" t="str">
        <f>VLOOKUP(C9,Samples!A:C,3,FALSE)</f>
        <v>CSITE 06</v>
      </c>
      <c r="C9" s="21" t="str">
        <f t="shared" si="0"/>
        <v>X11.9</v>
      </c>
      <c r="D9" s="38" t="s">
        <v>378</v>
      </c>
      <c r="E9" s="3"/>
      <c r="F9" s="21"/>
      <c r="H9" s="21"/>
      <c r="K9" s="21">
        <v>3.6</v>
      </c>
      <c r="L9" s="21">
        <v>15</v>
      </c>
      <c r="M9" s="39">
        <f t="shared" si="1"/>
        <v>610.72561185785582</v>
      </c>
      <c r="O9" s="21">
        <v>1.9566888579999999</v>
      </c>
      <c r="P9" s="23">
        <f t="shared" si="2"/>
        <v>1500</v>
      </c>
      <c r="Q9" s="40">
        <f t="shared" si="3"/>
        <v>2935033.2869999995</v>
      </c>
    </row>
    <row r="10" spans="1:17" ht="14.25" customHeight="1" x14ac:dyDescent="0.2">
      <c r="A10" s="22">
        <f>VLOOKUP(D10,'Sample ID by Horizon'!A:B,2,FALSE)</f>
        <v>42178</v>
      </c>
      <c r="B10" s="21" t="str">
        <f>VLOOKUP(C10,Samples!A:C,3,FALSE)</f>
        <v>CSITE 04</v>
      </c>
      <c r="C10" s="21" t="str">
        <f t="shared" si="0"/>
        <v>X11.10</v>
      </c>
      <c r="D10" s="38" t="s">
        <v>379</v>
      </c>
      <c r="E10" s="3"/>
      <c r="F10" s="21"/>
      <c r="H10" s="21"/>
      <c r="K10" s="21">
        <v>3.6</v>
      </c>
      <c r="L10" s="21">
        <v>15</v>
      </c>
      <c r="M10" s="39">
        <f t="shared" si="1"/>
        <v>610.72561185785582</v>
      </c>
      <c r="O10" s="21">
        <v>2.2964486389999998</v>
      </c>
      <c r="P10" s="23">
        <f t="shared" si="2"/>
        <v>1500</v>
      </c>
      <c r="Q10" s="40">
        <f t="shared" si="3"/>
        <v>3444672.9584999997</v>
      </c>
    </row>
    <row r="11" spans="1:17" ht="14.25" customHeight="1" x14ac:dyDescent="0.2">
      <c r="A11" s="22">
        <f>VLOOKUP(D11,'Sample ID by Horizon'!A:B,2,FALSE)</f>
        <v>42179</v>
      </c>
      <c r="B11" s="21" t="str">
        <f>VLOOKUP(C11,Samples!A:C,3,FALSE)</f>
        <v>CSITE 08</v>
      </c>
      <c r="C11" s="21" t="str">
        <f t="shared" si="0"/>
        <v>X11.12</v>
      </c>
      <c r="D11" s="38" t="s">
        <v>380</v>
      </c>
      <c r="E11" s="3"/>
      <c r="F11" s="21"/>
      <c r="H11" s="21"/>
      <c r="K11" s="21">
        <v>3.6</v>
      </c>
      <c r="L11" s="21">
        <v>15</v>
      </c>
      <c r="M11" s="39">
        <f t="shared" si="1"/>
        <v>610.72561185785582</v>
      </c>
      <c r="O11" s="21">
        <v>2.2530576309999999</v>
      </c>
      <c r="P11" s="23">
        <f t="shared" si="2"/>
        <v>1500</v>
      </c>
      <c r="Q11" s="40">
        <f t="shared" si="3"/>
        <v>3379586.4465000001</v>
      </c>
    </row>
    <row r="12" spans="1:17" ht="14.25" customHeight="1" x14ac:dyDescent="0.2">
      <c r="A12" s="22">
        <f>VLOOKUP(D12,'Sample ID by Horizon'!A:B,2,FALSE)</f>
        <v>42179</v>
      </c>
      <c r="B12" s="21" t="str">
        <f>VLOOKUP(C12,Samples!A:C,3,FALSE)</f>
        <v>CSITE 12</v>
      </c>
      <c r="C12" s="21" t="str">
        <f t="shared" si="0"/>
        <v>X11.11</v>
      </c>
      <c r="D12" s="38" t="s">
        <v>381</v>
      </c>
      <c r="E12" s="3"/>
      <c r="F12" s="21"/>
      <c r="H12" s="21"/>
      <c r="K12" s="21">
        <v>3.6</v>
      </c>
      <c r="L12" s="21">
        <v>15</v>
      </c>
      <c r="M12" s="39">
        <f t="shared" si="1"/>
        <v>610.72561185785582</v>
      </c>
      <c r="O12" s="21">
        <v>2.6779620309999999</v>
      </c>
      <c r="P12" s="23">
        <f t="shared" si="2"/>
        <v>1500</v>
      </c>
      <c r="Q12" s="40">
        <f t="shared" si="3"/>
        <v>4016943.0464999997</v>
      </c>
    </row>
    <row r="13" spans="1:17" ht="14.25" customHeight="1" x14ac:dyDescent="0.2">
      <c r="A13" s="22">
        <f>VLOOKUP(D13,'Sample ID by Horizon'!A:B,2,FALSE)</f>
        <v>42180</v>
      </c>
      <c r="B13" s="21" t="str">
        <f>VLOOKUP(C13,Samples!A:C,3,FALSE)</f>
        <v>CSITE 07</v>
      </c>
      <c r="C13" s="21" t="str">
        <f t="shared" si="0"/>
        <v>X11.13</v>
      </c>
      <c r="D13" s="38" t="s">
        <v>382</v>
      </c>
      <c r="E13" s="3"/>
      <c r="F13" s="21"/>
      <c r="H13" s="21"/>
      <c r="K13" s="21">
        <v>3.6</v>
      </c>
      <c r="L13" s="21">
        <v>15</v>
      </c>
      <c r="M13" s="39">
        <f t="shared" si="1"/>
        <v>610.72561185785582</v>
      </c>
      <c r="O13" s="21">
        <v>2.2841681650000001</v>
      </c>
      <c r="P13" s="23">
        <f t="shared" si="2"/>
        <v>1500</v>
      </c>
      <c r="Q13" s="40">
        <f t="shared" si="3"/>
        <v>3426252.2475000001</v>
      </c>
    </row>
    <row r="14" spans="1:17" ht="14.25" customHeight="1" x14ac:dyDescent="0.2">
      <c r="A14" s="22">
        <f>VLOOKUP(D14,'Sample ID by Horizon'!A:B,2,FALSE)</f>
        <v>42196</v>
      </c>
      <c r="B14" s="21" t="str">
        <f>VLOOKUP(C14,Samples!A:C,3,FALSE)</f>
        <v>CSITE 01</v>
      </c>
      <c r="C14" s="21" t="str">
        <f t="shared" si="0"/>
        <v>X11.15</v>
      </c>
      <c r="D14" s="38" t="s">
        <v>383</v>
      </c>
      <c r="E14" s="3"/>
      <c r="F14" s="21"/>
      <c r="H14" s="21"/>
      <c r="K14" s="21">
        <v>3.6</v>
      </c>
      <c r="L14" s="21">
        <v>15</v>
      </c>
      <c r="M14" s="39">
        <f t="shared" si="1"/>
        <v>610.72561185785582</v>
      </c>
      <c r="O14" s="21">
        <v>2.1580886320000001</v>
      </c>
      <c r="P14" s="23">
        <f t="shared" si="2"/>
        <v>1500</v>
      </c>
      <c r="Q14" s="40">
        <f t="shared" si="3"/>
        <v>3237132.9480000003</v>
      </c>
    </row>
    <row r="15" spans="1:17" ht="14.25" customHeight="1" x14ac:dyDescent="0.2">
      <c r="A15" s="22">
        <f>VLOOKUP(D15,'Sample ID by Horizon'!A:B,2,FALSE)</f>
        <v>42198</v>
      </c>
      <c r="B15" s="21" t="str">
        <f>VLOOKUP(C15,Samples!A:C,3,FALSE)</f>
        <v>CSITE 02</v>
      </c>
      <c r="C15" s="21" t="str">
        <f t="shared" si="0"/>
        <v>X11.23</v>
      </c>
      <c r="D15" s="38" t="s">
        <v>384</v>
      </c>
      <c r="E15" s="3"/>
      <c r="F15" s="21"/>
      <c r="H15" s="21"/>
      <c r="K15" s="21">
        <v>3.6</v>
      </c>
      <c r="L15" s="21">
        <v>15</v>
      </c>
      <c r="M15" s="39">
        <f t="shared" si="1"/>
        <v>610.72561185785582</v>
      </c>
      <c r="O15" s="21">
        <v>2.459369594</v>
      </c>
      <c r="P15" s="23">
        <f t="shared" si="2"/>
        <v>1500</v>
      </c>
      <c r="Q15" s="40">
        <f t="shared" si="3"/>
        <v>3689054.3910000003</v>
      </c>
    </row>
    <row r="16" spans="1:17" ht="14.25" customHeight="1" x14ac:dyDescent="0.2">
      <c r="A16" s="22">
        <f>VLOOKUP(D16,'Sample ID by Horizon'!A:B,2,FALSE)</f>
        <v>42198</v>
      </c>
      <c r="B16" s="21" t="str">
        <f>VLOOKUP(C16,Samples!A:C,3,FALSE)</f>
        <v>CSITE 03</v>
      </c>
      <c r="C16" s="21" t="str">
        <f t="shared" si="0"/>
        <v>X11.16</v>
      </c>
      <c r="D16" s="38" t="s">
        <v>385</v>
      </c>
      <c r="E16" s="3"/>
      <c r="F16" s="21"/>
      <c r="H16" s="21"/>
      <c r="K16" s="21">
        <v>3.6</v>
      </c>
      <c r="L16" s="21">
        <v>15</v>
      </c>
      <c r="M16" s="39">
        <f t="shared" si="1"/>
        <v>610.72561185785582</v>
      </c>
      <c r="O16" s="21">
        <v>2.2096666219999999</v>
      </c>
      <c r="P16" s="23">
        <f t="shared" si="2"/>
        <v>1500</v>
      </c>
      <c r="Q16" s="40">
        <f t="shared" si="3"/>
        <v>3314499.9329999997</v>
      </c>
    </row>
    <row r="17" spans="1:17" ht="14.25" customHeight="1" x14ac:dyDescent="0.2">
      <c r="A17" s="22">
        <f>VLOOKUP(D17,'Sample ID by Horizon'!A:B,2,FALSE)</f>
        <v>42199</v>
      </c>
      <c r="B17" s="21" t="str">
        <f>VLOOKUP(C17,Samples!A:C,3,FALSE)</f>
        <v>CSITE 05</v>
      </c>
      <c r="C17" s="21" t="str">
        <f t="shared" si="0"/>
        <v>X11.24</v>
      </c>
      <c r="D17" s="38" t="s">
        <v>386</v>
      </c>
      <c r="E17" s="3"/>
      <c r="F17" s="21"/>
      <c r="H17" s="21"/>
      <c r="K17" s="21">
        <v>3.6</v>
      </c>
      <c r="L17" s="21">
        <v>15</v>
      </c>
      <c r="M17" s="39">
        <f t="shared" si="1"/>
        <v>610.72561185785582</v>
      </c>
      <c r="O17" s="21">
        <v>2.2137601139999998</v>
      </c>
      <c r="P17" s="23">
        <f t="shared" si="2"/>
        <v>1500</v>
      </c>
      <c r="Q17" s="40">
        <f t="shared" si="3"/>
        <v>3320640.1709999996</v>
      </c>
    </row>
    <row r="18" spans="1:17" ht="14.25" customHeight="1" x14ac:dyDescent="0.2">
      <c r="A18" s="22">
        <f>VLOOKUP(D18,'Sample ID by Horizon'!A:B,2,FALSE)</f>
        <v>42199</v>
      </c>
      <c r="B18" s="21" t="str">
        <f>VLOOKUP(C18,Samples!A:C,3,FALSE)</f>
        <v>CSITE 06</v>
      </c>
      <c r="C18" s="21" t="str">
        <f t="shared" si="0"/>
        <v>X11.25</v>
      </c>
      <c r="D18" s="38" t="s">
        <v>387</v>
      </c>
      <c r="E18" s="3"/>
      <c r="F18" s="21"/>
      <c r="H18" s="21"/>
      <c r="K18" s="21">
        <v>3.6</v>
      </c>
      <c r="L18" s="21">
        <v>15</v>
      </c>
      <c r="M18" s="39">
        <f t="shared" si="1"/>
        <v>610.72561185785582</v>
      </c>
      <c r="O18" s="21">
        <v>1.9566888579999999</v>
      </c>
      <c r="P18" s="23">
        <f t="shared" si="2"/>
        <v>1500</v>
      </c>
      <c r="Q18" s="40">
        <f t="shared" si="3"/>
        <v>2935033.2869999995</v>
      </c>
    </row>
    <row r="19" spans="1:17" ht="14.25" customHeight="1" x14ac:dyDescent="0.2">
      <c r="A19" s="22">
        <f>VLOOKUP(D19,'Sample ID by Horizon'!A:B,2,FALSE)</f>
        <v>42199</v>
      </c>
      <c r="B19" s="21" t="str">
        <f>VLOOKUP(C19,Samples!A:C,3,FALSE)</f>
        <v>CSITE 07</v>
      </c>
      <c r="C19" s="21" t="str">
        <f t="shared" si="0"/>
        <v>X11.26</v>
      </c>
      <c r="D19" s="38" t="s">
        <v>388</v>
      </c>
      <c r="E19" s="3"/>
      <c r="F19" s="21"/>
      <c r="H19" s="21"/>
      <c r="K19" s="21">
        <v>3.6</v>
      </c>
      <c r="L19" s="21">
        <v>15</v>
      </c>
      <c r="M19" s="39">
        <f t="shared" si="1"/>
        <v>610.72561185785582</v>
      </c>
      <c r="O19" s="21">
        <v>2.2841681650000001</v>
      </c>
      <c r="P19" s="23">
        <f t="shared" si="2"/>
        <v>1500</v>
      </c>
      <c r="Q19" s="40">
        <f t="shared" si="3"/>
        <v>3426252.2475000001</v>
      </c>
    </row>
    <row r="20" spans="1:17" ht="14.25" customHeight="1" x14ac:dyDescent="0.2">
      <c r="A20" s="22">
        <f>VLOOKUP(D20,'Sample ID by Horizon'!A:B,2,FALSE)</f>
        <v>42206</v>
      </c>
      <c r="B20" s="21" t="str">
        <f>VLOOKUP(C20,Samples!A:C,3,FALSE)</f>
        <v>CSITE 04</v>
      </c>
      <c r="C20" s="21" t="str">
        <f t="shared" si="0"/>
        <v>X11.40</v>
      </c>
      <c r="D20" s="38" t="s">
        <v>389</v>
      </c>
      <c r="E20" s="3"/>
      <c r="F20" s="21"/>
      <c r="H20" s="21"/>
      <c r="K20" s="21">
        <v>3.6</v>
      </c>
      <c r="L20" s="21">
        <v>15</v>
      </c>
      <c r="M20" s="39">
        <f t="shared" si="1"/>
        <v>610.72561185785582</v>
      </c>
      <c r="O20" s="21">
        <v>2.2964486389999998</v>
      </c>
      <c r="P20" s="23">
        <f t="shared" si="2"/>
        <v>1500</v>
      </c>
      <c r="Q20" s="40">
        <f t="shared" si="3"/>
        <v>3444672.9584999997</v>
      </c>
    </row>
    <row r="21" spans="1:17" ht="14.25" customHeight="1" x14ac:dyDescent="0.2">
      <c r="A21" s="22">
        <f>VLOOKUP(D21,'Sample ID by Horizon'!A:B,2,FALSE)</f>
        <v>42207</v>
      </c>
      <c r="B21" s="21" t="str">
        <f>VLOOKUP(C21,Samples!A:C,3,FALSE)</f>
        <v>CSITE 12</v>
      </c>
      <c r="C21" s="21" t="str">
        <f t="shared" si="0"/>
        <v>X11.41</v>
      </c>
      <c r="D21" s="38" t="s">
        <v>390</v>
      </c>
      <c r="E21" s="3"/>
      <c r="F21" s="21"/>
      <c r="H21" s="21"/>
      <c r="K21" s="21">
        <v>3.6</v>
      </c>
      <c r="L21" s="21">
        <v>15</v>
      </c>
      <c r="M21" s="39">
        <f t="shared" si="1"/>
        <v>610.72561185785582</v>
      </c>
      <c r="O21" s="21">
        <v>2.6779620309999999</v>
      </c>
      <c r="P21" s="23">
        <f t="shared" si="2"/>
        <v>1500</v>
      </c>
      <c r="Q21" s="40">
        <f t="shared" si="3"/>
        <v>4016943.0464999997</v>
      </c>
    </row>
    <row r="22" spans="1:17" ht="14.25" customHeight="1" x14ac:dyDescent="0.2">
      <c r="A22" s="22">
        <f>VLOOKUP(D22,'Sample ID by Horizon'!A:B,2,FALSE)</f>
        <v>42208</v>
      </c>
      <c r="B22" s="21" t="str">
        <f>VLOOKUP(C22,Samples!A:C,3,FALSE)</f>
        <v>CSITE 08</v>
      </c>
      <c r="C22" s="21" t="str">
        <f t="shared" si="0"/>
        <v>X11.43</v>
      </c>
      <c r="D22" s="38" t="s">
        <v>391</v>
      </c>
      <c r="E22" s="3"/>
      <c r="F22" s="21"/>
      <c r="H22" s="21"/>
      <c r="K22" s="21">
        <v>3.6</v>
      </c>
      <c r="L22" s="21">
        <v>15</v>
      </c>
      <c r="M22" s="39">
        <f t="shared" si="1"/>
        <v>610.72561185785582</v>
      </c>
      <c r="O22" s="21">
        <v>2.2530576309999999</v>
      </c>
      <c r="P22" s="23">
        <f t="shared" si="2"/>
        <v>1500</v>
      </c>
      <c r="Q22" s="40">
        <f t="shared" si="3"/>
        <v>3379586.4465000001</v>
      </c>
    </row>
    <row r="23" spans="1:17" ht="14.25" customHeight="1" x14ac:dyDescent="0.2">
      <c r="A23" s="22">
        <f>VLOOKUP(D23,'Sample ID by Horizon'!A:B,2,FALSE)</f>
        <v>42208</v>
      </c>
      <c r="B23" s="21" t="str">
        <f>VLOOKUP(C23,Samples!A:C,3,FALSE)</f>
        <v>CSITE 10</v>
      </c>
      <c r="C23" s="21" t="str">
        <f t="shared" si="0"/>
        <v>X11.44</v>
      </c>
      <c r="D23" s="38" t="s">
        <v>392</v>
      </c>
      <c r="E23" s="3"/>
      <c r="F23" s="21"/>
      <c r="H23" s="21"/>
      <c r="K23" s="21">
        <v>3.6</v>
      </c>
      <c r="L23" s="21">
        <v>15</v>
      </c>
      <c r="M23" s="39">
        <f t="shared" si="1"/>
        <v>610.72561185785582</v>
      </c>
      <c r="O23" s="21">
        <v>2.3120039060000002</v>
      </c>
      <c r="P23" s="23">
        <f t="shared" si="2"/>
        <v>1500</v>
      </c>
      <c r="Q23" s="40">
        <f t="shared" si="3"/>
        <v>3468005.8590000002</v>
      </c>
    </row>
    <row r="24" spans="1:17" ht="14.25" customHeight="1" x14ac:dyDescent="0.2">
      <c r="A24" s="22">
        <f>VLOOKUP(D24,'Sample ID by Horizon'!A:B,2,FALSE)</f>
        <v>42208</v>
      </c>
      <c r="B24" s="21" t="str">
        <f>VLOOKUP(C24,Samples!A:C,3,FALSE)</f>
        <v>CSITE 11</v>
      </c>
      <c r="C24" s="21" t="str">
        <f t="shared" si="0"/>
        <v>X11.42</v>
      </c>
      <c r="D24" s="38" t="s">
        <v>393</v>
      </c>
      <c r="E24" s="3"/>
      <c r="F24" s="21"/>
      <c r="H24" s="21"/>
      <c r="K24" s="21">
        <v>3.6</v>
      </c>
      <c r="L24" s="21">
        <v>15</v>
      </c>
      <c r="M24" s="39">
        <f t="shared" si="1"/>
        <v>610.72561185785582</v>
      </c>
      <c r="O24" s="21">
        <v>2.0688505209999999</v>
      </c>
      <c r="P24" s="23">
        <f t="shared" si="2"/>
        <v>1500</v>
      </c>
      <c r="Q24" s="40">
        <f t="shared" si="3"/>
        <v>3103275.7815</v>
      </c>
    </row>
    <row r="25" spans="1:17" ht="14.25" customHeight="1" x14ac:dyDescent="0.2">
      <c r="A25" s="22">
        <f>VLOOKUP(D25,'Sample ID by Horizon'!A:B,2,FALSE)</f>
        <v>42226</v>
      </c>
      <c r="B25" s="21" t="str">
        <f>VLOOKUP(C25,Samples!A:C,3,FALSE)</f>
        <v>CSITE 09</v>
      </c>
      <c r="C25" s="21" t="str">
        <f t="shared" si="0"/>
        <v>X11.45</v>
      </c>
      <c r="D25" s="38" t="s">
        <v>394</v>
      </c>
      <c r="E25" s="3"/>
      <c r="F25" s="21"/>
      <c r="H25" s="21"/>
      <c r="K25" s="21">
        <v>3.6</v>
      </c>
      <c r="L25" s="21">
        <v>15</v>
      </c>
      <c r="M25" s="39">
        <f t="shared" si="1"/>
        <v>610.72561185785582</v>
      </c>
      <c r="O25" s="21">
        <v>1.794586601</v>
      </c>
      <c r="P25" s="23">
        <f t="shared" si="2"/>
        <v>1500</v>
      </c>
      <c r="Q25" s="40">
        <f t="shared" si="3"/>
        <v>2691879.9015000002</v>
      </c>
    </row>
    <row r="26" spans="1:17" ht="14.25" customHeight="1" x14ac:dyDescent="0.2">
      <c r="A26" s="22">
        <f>VLOOKUP(D26,'Sample ID by Horizon'!A:B,2,FALSE)</f>
        <v>42234</v>
      </c>
      <c r="B26" s="21" t="str">
        <f>VLOOKUP(C26,Samples!A:C,3,FALSE)</f>
        <v>CSITE 01</v>
      </c>
      <c r="C26" s="21" t="str">
        <f t="shared" si="0"/>
        <v>X11.46</v>
      </c>
      <c r="D26" s="38" t="s">
        <v>395</v>
      </c>
      <c r="E26" s="3"/>
      <c r="F26" s="21"/>
      <c r="H26" s="21"/>
      <c r="K26" s="21">
        <v>3.6</v>
      </c>
      <c r="L26" s="21">
        <v>15</v>
      </c>
      <c r="M26" s="39">
        <f t="shared" si="1"/>
        <v>610.72561185785582</v>
      </c>
      <c r="O26" s="21">
        <v>2.1580886320000001</v>
      </c>
      <c r="P26" s="23">
        <f t="shared" si="2"/>
        <v>1500</v>
      </c>
      <c r="Q26" s="40">
        <f t="shared" si="3"/>
        <v>3237132.9480000003</v>
      </c>
    </row>
    <row r="27" spans="1:17" ht="14.25" customHeight="1" x14ac:dyDescent="0.2">
      <c r="A27" s="22">
        <f>VLOOKUP(D27,'Sample ID by Horizon'!A:B,2,FALSE)</f>
        <v>42234</v>
      </c>
      <c r="B27" s="21" t="str">
        <f>VLOOKUP(C27,Samples!A:C,3,FALSE)</f>
        <v>CSITE 01</v>
      </c>
      <c r="C27" s="21" t="str">
        <f t="shared" si="0"/>
        <v>X11.46</v>
      </c>
      <c r="D27" s="38" t="s">
        <v>396</v>
      </c>
      <c r="E27" s="3"/>
      <c r="F27" s="21"/>
      <c r="G27" s="21"/>
      <c r="H27" s="21"/>
      <c r="J27" s="21">
        <v>854</v>
      </c>
      <c r="K27" s="21">
        <v>3.6</v>
      </c>
      <c r="L27" s="21">
        <v>15</v>
      </c>
      <c r="M27" s="39">
        <f t="shared" si="1"/>
        <v>610.72561185785582</v>
      </c>
      <c r="N27" s="23">
        <f>J27/M27</f>
        <v>1.3983366399226194</v>
      </c>
      <c r="O27" s="23">
        <f>SUMIF(D:D,D27,N:N)/COUNTIF(D:D,D27)</f>
        <v>1.3983366399226194</v>
      </c>
      <c r="P27" s="23">
        <f t="shared" si="2"/>
        <v>1500</v>
      </c>
      <c r="Q27" s="40">
        <f t="shared" si="3"/>
        <v>2097504.9598839292</v>
      </c>
    </row>
    <row r="28" spans="1:17" ht="14.25" customHeight="1" x14ac:dyDescent="0.2">
      <c r="A28" s="22">
        <f>VLOOKUP(D28,'Sample ID by Horizon'!A:B,2,FALSE)</f>
        <v>42234</v>
      </c>
      <c r="B28" s="21" t="str">
        <f>VLOOKUP(C28,Samples!A:C,3,FALSE)</f>
        <v>CSITE 02</v>
      </c>
      <c r="C28" s="21" t="str">
        <f t="shared" si="0"/>
        <v>X11.47</v>
      </c>
      <c r="D28" s="38" t="s">
        <v>397</v>
      </c>
      <c r="E28" s="3"/>
      <c r="F28" s="21"/>
      <c r="H28" s="21"/>
      <c r="K28" s="21">
        <v>3.6</v>
      </c>
      <c r="L28" s="21">
        <v>15</v>
      </c>
      <c r="M28" s="39">
        <f t="shared" si="1"/>
        <v>610.72561185785582</v>
      </c>
      <c r="O28" s="21">
        <v>2.459369594</v>
      </c>
      <c r="P28" s="23">
        <f t="shared" si="2"/>
        <v>1500</v>
      </c>
      <c r="Q28" s="40">
        <f t="shared" si="3"/>
        <v>3689054.3910000003</v>
      </c>
    </row>
    <row r="29" spans="1:17" ht="14.25" customHeight="1" x14ac:dyDescent="0.2">
      <c r="A29" s="22">
        <f>VLOOKUP(D29,'Sample ID by Horizon'!A:B,2,FALSE)</f>
        <v>42234</v>
      </c>
      <c r="B29" s="21" t="str">
        <f>VLOOKUP(C29,Samples!A:C,3,FALSE)</f>
        <v>CSITE 02</v>
      </c>
      <c r="C29" s="21" t="str">
        <f t="shared" si="0"/>
        <v>X11.47</v>
      </c>
      <c r="D29" s="38" t="s">
        <v>398</v>
      </c>
      <c r="E29" s="3"/>
      <c r="F29" s="21"/>
      <c r="G29" s="21"/>
      <c r="H29" s="21"/>
      <c r="J29" s="21">
        <v>849</v>
      </c>
      <c r="K29" s="21">
        <v>3.6</v>
      </c>
      <c r="L29" s="21">
        <v>15</v>
      </c>
      <c r="M29" s="39">
        <f t="shared" si="1"/>
        <v>610.72561185785582</v>
      </c>
      <c r="N29" s="23">
        <f>J29/M29</f>
        <v>1.3901496572532832</v>
      </c>
      <c r="O29" s="23">
        <f>SUMIF(D:D,D29,N:N)/COUNTIF(D:D,D29)</f>
        <v>1.3901496572532832</v>
      </c>
      <c r="P29" s="23">
        <f t="shared" si="2"/>
        <v>1500</v>
      </c>
      <c r="Q29" s="40">
        <f t="shared" si="3"/>
        <v>2085224.4858799248</v>
      </c>
    </row>
    <row r="30" spans="1:17" ht="14.25" customHeight="1" x14ac:dyDescent="0.2">
      <c r="A30" s="22">
        <f>VLOOKUP(D30,'Sample ID by Horizon'!A:B,2,FALSE)</f>
        <v>42236</v>
      </c>
      <c r="B30" s="21" t="str">
        <f>VLOOKUP(C30,Samples!A:C,3,FALSE)</f>
        <v>CSITE 03</v>
      </c>
      <c r="C30" s="21" t="str">
        <f t="shared" si="0"/>
        <v>X11.48</v>
      </c>
      <c r="D30" s="38" t="s">
        <v>399</v>
      </c>
      <c r="E30" s="3"/>
      <c r="F30" s="21"/>
      <c r="H30" s="21"/>
      <c r="K30" s="21">
        <v>3.6</v>
      </c>
      <c r="L30" s="21">
        <v>15</v>
      </c>
      <c r="M30" s="39">
        <f t="shared" si="1"/>
        <v>610.72561185785582</v>
      </c>
      <c r="O30" s="21">
        <v>2.2096666219999999</v>
      </c>
      <c r="P30" s="23">
        <f t="shared" si="2"/>
        <v>1500</v>
      </c>
      <c r="Q30" s="40">
        <f t="shared" si="3"/>
        <v>3314499.9329999997</v>
      </c>
    </row>
    <row r="31" spans="1:17" ht="14.25" customHeight="1" x14ac:dyDescent="0.2">
      <c r="A31" s="22">
        <f>VLOOKUP(D31,'Sample ID by Horizon'!A:B,2,FALSE)</f>
        <v>42236</v>
      </c>
      <c r="B31" s="21" t="str">
        <f>VLOOKUP(C31,Samples!A:C,3,FALSE)</f>
        <v>CSITE 03</v>
      </c>
      <c r="C31" s="21" t="str">
        <f t="shared" si="0"/>
        <v>X11.48</v>
      </c>
      <c r="D31" s="38" t="s">
        <v>400</v>
      </c>
      <c r="E31" s="3"/>
      <c r="F31" s="21"/>
      <c r="G31" s="21"/>
      <c r="H31" s="21"/>
      <c r="J31" s="21">
        <v>845</v>
      </c>
      <c r="K31" s="21">
        <v>3.6</v>
      </c>
      <c r="L31" s="21">
        <v>15</v>
      </c>
      <c r="M31" s="39">
        <f t="shared" si="1"/>
        <v>610.72561185785582</v>
      </c>
      <c r="N31" s="23">
        <f>J31/M31</f>
        <v>1.3836000711178142</v>
      </c>
      <c r="O31" s="23">
        <f>SUMIF(D:D,D31,N:N)/COUNTIF(D:D,D31)</f>
        <v>1.3836000711178142</v>
      </c>
      <c r="P31" s="23">
        <f t="shared" si="2"/>
        <v>1500</v>
      </c>
      <c r="Q31" s="40">
        <f t="shared" si="3"/>
        <v>2075400.1066767215</v>
      </c>
    </row>
    <row r="32" spans="1:17" ht="14.25" customHeight="1" x14ac:dyDescent="0.2">
      <c r="A32" s="22">
        <f>VLOOKUP(D32,'Sample ID by Horizon'!A:B,2,FALSE)</f>
        <v>42236</v>
      </c>
      <c r="B32" s="21" t="str">
        <f>VLOOKUP(C32,Samples!A:C,3,FALSE)</f>
        <v>CSITE 04</v>
      </c>
      <c r="C32" s="21" t="str">
        <f t="shared" si="0"/>
        <v>X11.49</v>
      </c>
      <c r="D32" s="38" t="s">
        <v>401</v>
      </c>
      <c r="E32" s="3"/>
      <c r="F32" s="21"/>
      <c r="H32" s="21"/>
      <c r="K32" s="21">
        <v>3.6</v>
      </c>
      <c r="L32" s="21">
        <v>15</v>
      </c>
      <c r="M32" s="39">
        <f t="shared" si="1"/>
        <v>610.72561185785582</v>
      </c>
      <c r="O32" s="21">
        <v>2.2964486389999998</v>
      </c>
      <c r="P32" s="23">
        <f t="shared" si="2"/>
        <v>1500</v>
      </c>
      <c r="Q32" s="40">
        <f t="shared" si="3"/>
        <v>3444672.9584999997</v>
      </c>
    </row>
    <row r="33" spans="1:17" ht="14.25" customHeight="1" x14ac:dyDescent="0.2">
      <c r="A33" s="22">
        <f>VLOOKUP(D33,'Sample ID by Horizon'!A:B,2,FALSE)</f>
        <v>42236</v>
      </c>
      <c r="B33" s="21" t="str">
        <f>VLOOKUP(C33,Samples!A:C,3,FALSE)</f>
        <v>CSITE 04</v>
      </c>
      <c r="C33" s="21" t="str">
        <f t="shared" si="0"/>
        <v>X11.49</v>
      </c>
      <c r="D33" s="38" t="s">
        <v>402</v>
      </c>
      <c r="E33" s="3"/>
      <c r="F33" s="21"/>
      <c r="G33" s="21"/>
      <c r="H33" s="21"/>
      <c r="J33" s="21">
        <v>873</v>
      </c>
      <c r="K33" s="21">
        <v>3.6</v>
      </c>
      <c r="L33" s="21">
        <v>15</v>
      </c>
      <c r="M33" s="39">
        <f t="shared" si="1"/>
        <v>610.72561185785582</v>
      </c>
      <c r="N33" s="23">
        <f>J33/M33</f>
        <v>1.429447174066097</v>
      </c>
      <c r="O33" s="23">
        <f>SUMIF(D:D,D33,N:N)/COUNTIF(D:D,D33)</f>
        <v>1.429447174066097</v>
      </c>
      <c r="P33" s="23">
        <f t="shared" si="2"/>
        <v>1500</v>
      </c>
      <c r="Q33" s="40">
        <f t="shared" si="3"/>
        <v>2144170.7610991457</v>
      </c>
    </row>
    <row r="34" spans="1:17" ht="14.25" customHeight="1" x14ac:dyDescent="0.2">
      <c r="A34" s="22">
        <f>VLOOKUP(D34,'Sample ID by Horizon'!A:B,2,FALSE)</f>
        <v>42241</v>
      </c>
      <c r="B34" s="21" t="str">
        <f>VLOOKUP(C34,Samples!A:C,3,FALSE)</f>
        <v>CSITE 05</v>
      </c>
      <c r="C34" s="21" t="str">
        <f t="shared" si="0"/>
        <v>X11.54</v>
      </c>
      <c r="D34" s="38" t="s">
        <v>403</v>
      </c>
      <c r="E34" s="3"/>
      <c r="F34" s="21"/>
      <c r="H34" s="21"/>
      <c r="K34" s="21">
        <v>3.6</v>
      </c>
      <c r="L34" s="21">
        <v>15</v>
      </c>
      <c r="M34" s="39">
        <f t="shared" si="1"/>
        <v>610.72561185785582</v>
      </c>
      <c r="O34" s="21">
        <v>2.2137601139999998</v>
      </c>
      <c r="P34" s="23">
        <f t="shared" si="2"/>
        <v>1500</v>
      </c>
      <c r="Q34" s="40">
        <f t="shared" si="3"/>
        <v>3320640.1709999996</v>
      </c>
    </row>
    <row r="35" spans="1:17" ht="14.25" customHeight="1" x14ac:dyDescent="0.2">
      <c r="A35" s="22">
        <f>VLOOKUP(D35,'Sample ID by Horizon'!A:B,2,FALSE)</f>
        <v>42241</v>
      </c>
      <c r="B35" s="21" t="str">
        <f>VLOOKUP(C35,Samples!A:C,3,FALSE)</f>
        <v>CSITE 05</v>
      </c>
      <c r="C35" s="21" t="str">
        <f t="shared" si="0"/>
        <v>X11.54</v>
      </c>
      <c r="D35" s="38" t="s">
        <v>404</v>
      </c>
      <c r="E35" s="3"/>
      <c r="F35" s="21"/>
      <c r="G35" s="21"/>
      <c r="H35" s="21"/>
      <c r="J35" s="21">
        <v>919</v>
      </c>
      <c r="K35" s="21">
        <v>3.6</v>
      </c>
      <c r="L35" s="21">
        <v>15</v>
      </c>
      <c r="M35" s="39">
        <f t="shared" si="1"/>
        <v>610.72561185785582</v>
      </c>
      <c r="N35" s="23">
        <f>J35/M35</f>
        <v>1.5047674146239898</v>
      </c>
      <c r="O35" s="23">
        <f>SUMIF(D:D,D35,N:N)/COUNTIF(D:D,D35)</f>
        <v>1.5047674146239898</v>
      </c>
      <c r="P35" s="23">
        <f t="shared" si="2"/>
        <v>1500</v>
      </c>
      <c r="Q35" s="40">
        <f t="shared" si="3"/>
        <v>2257151.1219359846</v>
      </c>
    </row>
    <row r="36" spans="1:17" ht="14.25" customHeight="1" x14ac:dyDescent="0.2">
      <c r="A36" s="22">
        <f>VLOOKUP(D36,'Sample ID by Horizon'!A:B,2,FALSE)</f>
        <v>42242</v>
      </c>
      <c r="B36" s="21" t="str">
        <f>VLOOKUP(C36,Samples!A:C,3,FALSE)</f>
        <v>CSITE 06</v>
      </c>
      <c r="C36" s="21" t="str">
        <f t="shared" si="0"/>
        <v>X11.55</v>
      </c>
      <c r="D36" s="38" t="s">
        <v>405</v>
      </c>
      <c r="E36" s="3"/>
      <c r="F36" s="21"/>
      <c r="H36" s="21"/>
      <c r="K36" s="21">
        <v>3.6</v>
      </c>
      <c r="L36" s="21">
        <v>15</v>
      </c>
      <c r="M36" s="39">
        <f t="shared" si="1"/>
        <v>610.72561185785582</v>
      </c>
      <c r="O36" s="21">
        <v>1.9566888579999999</v>
      </c>
      <c r="P36" s="23">
        <f t="shared" si="2"/>
        <v>1500</v>
      </c>
      <c r="Q36" s="40">
        <f t="shared" si="3"/>
        <v>2935033.2869999995</v>
      </c>
    </row>
    <row r="37" spans="1:17" ht="14.25" customHeight="1" x14ac:dyDescent="0.2">
      <c r="A37" s="22">
        <f>VLOOKUP(D37,'Sample ID by Horizon'!A:B,2,FALSE)</f>
        <v>42242</v>
      </c>
      <c r="B37" s="21" t="str">
        <f>VLOOKUP(C37,Samples!A:C,3,FALSE)</f>
        <v>CSITE 06</v>
      </c>
      <c r="C37" s="21" t="str">
        <f t="shared" si="0"/>
        <v>X11.55</v>
      </c>
      <c r="D37" s="41" t="s">
        <v>406</v>
      </c>
      <c r="E37" s="42"/>
      <c r="F37" s="43"/>
      <c r="G37" s="43"/>
      <c r="H37" s="43"/>
      <c r="I37" s="44"/>
      <c r="J37" s="43">
        <v>787</v>
      </c>
      <c r="K37" s="43">
        <v>3.6</v>
      </c>
      <c r="L37" s="43">
        <v>15</v>
      </c>
      <c r="M37" s="45">
        <f t="shared" si="1"/>
        <v>610.72561185785582</v>
      </c>
      <c r="N37" s="44">
        <f>J37/M37</f>
        <v>1.2886310721535146</v>
      </c>
      <c r="O37" s="44">
        <f>SUMIF(D:D,D37,N:N)/COUNTIF(D:D,D37)</f>
        <v>1.2886310721535146</v>
      </c>
      <c r="P37" s="44">
        <f t="shared" si="2"/>
        <v>1500</v>
      </c>
      <c r="Q37" s="46">
        <f t="shared" si="3"/>
        <v>1932946.6082302721</v>
      </c>
    </row>
    <row r="38" spans="1:17" ht="14.25" customHeight="1" x14ac:dyDescent="0.2">
      <c r="A38" s="22">
        <f>VLOOKUP(D38,'Sample ID by Horizon'!A:B,2,FALSE)</f>
        <v>42244</v>
      </c>
      <c r="B38" s="21" t="str">
        <f>VLOOKUP(C38,Samples!A:C,3,FALSE)</f>
        <v>CSITE 07</v>
      </c>
      <c r="C38" s="21" t="str">
        <f t="shared" si="0"/>
        <v>X11.56</v>
      </c>
      <c r="D38" s="32" t="s">
        <v>407</v>
      </c>
      <c r="E38" s="33"/>
      <c r="F38" s="34"/>
      <c r="G38" s="35"/>
      <c r="H38" s="34"/>
      <c r="I38" s="35"/>
      <c r="J38" s="35"/>
      <c r="K38" s="34">
        <v>3.6</v>
      </c>
      <c r="L38" s="34">
        <v>15</v>
      </c>
      <c r="M38" s="36">
        <f t="shared" si="1"/>
        <v>610.72561185785582</v>
      </c>
      <c r="N38" s="35"/>
      <c r="O38" s="34">
        <v>2.2841681650000001</v>
      </c>
      <c r="P38" s="35">
        <f t="shared" si="2"/>
        <v>1500</v>
      </c>
      <c r="Q38" s="37">
        <f t="shared" si="3"/>
        <v>3426252.2475000001</v>
      </c>
    </row>
    <row r="39" spans="1:17" ht="14.25" customHeight="1" x14ac:dyDescent="0.2">
      <c r="A39" s="22">
        <f>VLOOKUP(D39,'Sample ID by Horizon'!A:B,2,FALSE)</f>
        <v>42244</v>
      </c>
      <c r="B39" s="21" t="str">
        <f>VLOOKUP(C39,Samples!A:C,3,FALSE)</f>
        <v>CSITE 07</v>
      </c>
      <c r="C39" s="21" t="str">
        <f t="shared" si="0"/>
        <v>X11.56</v>
      </c>
      <c r="D39" s="38" t="s">
        <v>408</v>
      </c>
      <c r="E39" s="3"/>
      <c r="F39" s="21"/>
      <c r="G39" s="21"/>
      <c r="H39" s="21"/>
      <c r="J39" s="21">
        <v>843</v>
      </c>
      <c r="K39" s="21">
        <v>3.6</v>
      </c>
      <c r="L39" s="21">
        <v>15</v>
      </c>
      <c r="M39" s="39">
        <f t="shared" si="1"/>
        <v>610.72561185785582</v>
      </c>
      <c r="N39" s="23">
        <f>J39/M39</f>
        <v>1.3803252780500799</v>
      </c>
      <c r="O39" s="23">
        <f>SUMIF(D:D,D39,N:N)/COUNTIF(D:D,D39)</f>
        <v>1.3803252780500799</v>
      </c>
      <c r="P39" s="23">
        <f t="shared" si="2"/>
        <v>1500</v>
      </c>
      <c r="Q39" s="40">
        <f t="shared" si="3"/>
        <v>2070487.9170751197</v>
      </c>
    </row>
    <row r="40" spans="1:17" ht="14.25" customHeight="1" x14ac:dyDescent="0.2">
      <c r="A40" s="22">
        <f>VLOOKUP(D40,'Sample ID by Horizon'!A:B,2,FALSE)</f>
        <v>42247</v>
      </c>
      <c r="B40" s="21" t="str">
        <f>VLOOKUP(C40,Samples!A:C,3,FALSE)</f>
        <v>CSITE 08</v>
      </c>
      <c r="C40" s="21" t="str">
        <f t="shared" si="0"/>
        <v>X11.57</v>
      </c>
      <c r="D40" s="38" t="s">
        <v>409</v>
      </c>
      <c r="E40" s="3"/>
      <c r="F40" s="21"/>
      <c r="H40" s="21"/>
      <c r="K40" s="21">
        <v>3.6</v>
      </c>
      <c r="L40" s="21">
        <v>15</v>
      </c>
      <c r="M40" s="39">
        <f t="shared" si="1"/>
        <v>610.72561185785582</v>
      </c>
      <c r="O40" s="21">
        <v>2.2530576309999999</v>
      </c>
      <c r="P40" s="23">
        <f t="shared" si="2"/>
        <v>1500</v>
      </c>
      <c r="Q40" s="40">
        <f t="shared" si="3"/>
        <v>3379586.4465000001</v>
      </c>
    </row>
    <row r="41" spans="1:17" ht="14.25" customHeight="1" x14ac:dyDescent="0.2">
      <c r="A41" s="22">
        <f>VLOOKUP(D41,'Sample ID by Horizon'!A:B,2,FALSE)</f>
        <v>42247</v>
      </c>
      <c r="B41" s="21" t="str">
        <f>VLOOKUP(C41,Samples!A:C,3,FALSE)</f>
        <v>CSITE 08</v>
      </c>
      <c r="C41" s="21" t="str">
        <f t="shared" si="0"/>
        <v>X11.57</v>
      </c>
      <c r="D41" s="38" t="s">
        <v>410</v>
      </c>
      <c r="E41" s="3"/>
      <c r="F41" s="21"/>
      <c r="G41" s="21"/>
      <c r="H41" s="21"/>
      <c r="J41" s="21">
        <v>983</v>
      </c>
      <c r="K41" s="21">
        <v>3.6</v>
      </c>
      <c r="L41" s="21">
        <v>15</v>
      </c>
      <c r="M41" s="39">
        <f t="shared" si="1"/>
        <v>610.72561185785582</v>
      </c>
      <c r="N41" s="23">
        <f>J41/M41</f>
        <v>1.609560792791493</v>
      </c>
      <c r="O41" s="23">
        <f>SUMIF(D:D,D41,N:N)/COUNTIF(D:D,D41)</f>
        <v>1.609560792791493</v>
      </c>
      <c r="P41" s="23">
        <f t="shared" si="2"/>
        <v>1500</v>
      </c>
      <c r="Q41" s="40">
        <f t="shared" si="3"/>
        <v>2414341.1891872399</v>
      </c>
    </row>
    <row r="42" spans="1:17" ht="14.25" customHeight="1" x14ac:dyDescent="0.2">
      <c r="A42" s="22">
        <f>VLOOKUP(D42,'Sample ID by Horizon'!A:B,2,FALSE)</f>
        <v>42249</v>
      </c>
      <c r="B42" s="21" t="str">
        <f>VLOOKUP(C42,Samples!A:C,3,FALSE)</f>
        <v>CSITE 09</v>
      </c>
      <c r="C42" s="21" t="str">
        <f t="shared" si="0"/>
        <v>X11.58</v>
      </c>
      <c r="D42" s="38" t="s">
        <v>411</v>
      </c>
      <c r="E42" s="3"/>
      <c r="F42" s="21"/>
      <c r="H42" s="21"/>
      <c r="K42" s="21">
        <v>3.6</v>
      </c>
      <c r="L42" s="21">
        <v>15</v>
      </c>
      <c r="M42" s="39">
        <f t="shared" si="1"/>
        <v>610.72561185785582</v>
      </c>
      <c r="O42" s="21">
        <v>1.794586601</v>
      </c>
      <c r="P42" s="23">
        <f t="shared" si="2"/>
        <v>1500</v>
      </c>
      <c r="Q42" s="40">
        <f t="shared" si="3"/>
        <v>2691879.9015000002</v>
      </c>
    </row>
    <row r="43" spans="1:17" ht="14.25" customHeight="1" x14ac:dyDescent="0.2">
      <c r="A43" s="22">
        <f>VLOOKUP(D43,'Sample ID by Horizon'!A:B,2,FALSE)</f>
        <v>42249</v>
      </c>
      <c r="B43" s="21" t="str">
        <f>VLOOKUP(C43,Samples!A:C,3,FALSE)</f>
        <v>CSITE 09</v>
      </c>
      <c r="C43" s="21" t="str">
        <f t="shared" si="0"/>
        <v>X11.58</v>
      </c>
      <c r="D43" s="38" t="s">
        <v>412</v>
      </c>
      <c r="E43" s="3"/>
      <c r="F43" s="21"/>
      <c r="G43" s="21"/>
      <c r="H43" s="21"/>
      <c r="J43" s="21">
        <v>733</v>
      </c>
      <c r="K43" s="21">
        <v>3.6</v>
      </c>
      <c r="L43" s="21">
        <v>15</v>
      </c>
      <c r="M43" s="39">
        <f t="shared" si="1"/>
        <v>610.72561185785582</v>
      </c>
      <c r="N43" s="23">
        <f>J43/M43</f>
        <v>1.2002116593246839</v>
      </c>
      <c r="O43" s="23">
        <f>SUMIF(D:D,D43,N:N)/COUNTIF(D:D,D43)</f>
        <v>1.2002116593246839</v>
      </c>
      <c r="P43" s="23">
        <f t="shared" si="2"/>
        <v>1500</v>
      </c>
      <c r="Q43" s="40">
        <f t="shared" si="3"/>
        <v>1800317.4889870258</v>
      </c>
    </row>
    <row r="44" spans="1:17" ht="14.25" customHeight="1" x14ac:dyDescent="0.2">
      <c r="A44" s="22">
        <f>VLOOKUP(D44,'Sample ID by Horizon'!A:B,2,FALSE)</f>
        <v>42249</v>
      </c>
      <c r="B44" s="21" t="str">
        <f>VLOOKUP(C44,Samples!A:C,3,FALSE)</f>
        <v>CSITE 10</v>
      </c>
      <c r="C44" s="21" t="str">
        <f t="shared" si="0"/>
        <v>X11.59</v>
      </c>
      <c r="D44" s="38" t="s">
        <v>413</v>
      </c>
      <c r="E44" s="3"/>
      <c r="F44" s="21"/>
      <c r="H44" s="21"/>
      <c r="K44" s="21">
        <v>3.6</v>
      </c>
      <c r="L44" s="21">
        <v>15</v>
      </c>
      <c r="M44" s="39">
        <f t="shared" si="1"/>
        <v>610.72561185785582</v>
      </c>
      <c r="O44" s="21">
        <v>2.3120039060000002</v>
      </c>
      <c r="P44" s="23">
        <f t="shared" si="2"/>
        <v>1500</v>
      </c>
      <c r="Q44" s="40">
        <f t="shared" si="3"/>
        <v>3468005.8590000002</v>
      </c>
    </row>
    <row r="45" spans="1:17" ht="14.25" customHeight="1" x14ac:dyDescent="0.2">
      <c r="A45" s="22">
        <f>VLOOKUP(D45,'Sample ID by Horizon'!A:B,2,FALSE)</f>
        <v>42249</v>
      </c>
      <c r="B45" s="21" t="str">
        <f>VLOOKUP(C45,Samples!A:C,3,FALSE)</f>
        <v>CSITE 10</v>
      </c>
      <c r="C45" s="21" t="str">
        <f t="shared" si="0"/>
        <v>X11.59</v>
      </c>
      <c r="D45" s="38" t="s">
        <v>414</v>
      </c>
      <c r="E45" s="3"/>
      <c r="F45" s="21"/>
      <c r="G45" s="21"/>
      <c r="H45" s="21"/>
      <c r="J45" s="21">
        <v>723</v>
      </c>
      <c r="K45" s="21">
        <v>3.6</v>
      </c>
      <c r="L45" s="21">
        <v>15</v>
      </c>
      <c r="M45" s="39">
        <f t="shared" si="1"/>
        <v>610.72561185785582</v>
      </c>
      <c r="N45" s="23">
        <f>J45/M45</f>
        <v>1.1838376939860116</v>
      </c>
      <c r="O45" s="23">
        <f>SUMIF(D:D,D45,N:N)/COUNTIF(D:D,D45)</f>
        <v>1.1838376939860116</v>
      </c>
      <c r="P45" s="23">
        <f t="shared" si="2"/>
        <v>1500</v>
      </c>
      <c r="Q45" s="40">
        <f t="shared" si="3"/>
        <v>1775756.5409790175</v>
      </c>
    </row>
    <row r="46" spans="1:17" ht="14.25" customHeight="1" x14ac:dyDescent="0.2">
      <c r="A46" s="22">
        <f>VLOOKUP(D46,'Sample ID by Horizon'!A:B,2,FALSE)</f>
        <v>42249</v>
      </c>
      <c r="B46" s="21" t="str">
        <f>VLOOKUP(C46,Samples!A:C,3,FALSE)</f>
        <v>CSITE 11</v>
      </c>
      <c r="C46" s="21" t="str">
        <f t="shared" si="0"/>
        <v>X11.60</v>
      </c>
      <c r="D46" s="38" t="s">
        <v>415</v>
      </c>
      <c r="E46" s="3"/>
      <c r="F46" s="21"/>
      <c r="H46" s="21"/>
      <c r="K46" s="21">
        <v>3.6</v>
      </c>
      <c r="L46" s="21">
        <v>15</v>
      </c>
      <c r="M46" s="39">
        <f t="shared" si="1"/>
        <v>610.72561185785582</v>
      </c>
      <c r="O46" s="21">
        <v>2.0688505209999999</v>
      </c>
      <c r="P46" s="23">
        <f t="shared" si="2"/>
        <v>1500</v>
      </c>
      <c r="Q46" s="40">
        <f t="shared" si="3"/>
        <v>3103275.7815</v>
      </c>
    </row>
    <row r="47" spans="1:17" ht="14.25" customHeight="1" x14ac:dyDescent="0.2">
      <c r="A47" s="22">
        <f>VLOOKUP(D47,'Sample ID by Horizon'!A:B,2,FALSE)</f>
        <v>42249</v>
      </c>
      <c r="B47" s="21" t="str">
        <f>VLOOKUP(C47,Samples!A:C,3,FALSE)</f>
        <v>CSITE 11</v>
      </c>
      <c r="C47" s="21" t="str">
        <f t="shared" si="0"/>
        <v>X11.60</v>
      </c>
      <c r="D47" s="38" t="s">
        <v>416</v>
      </c>
      <c r="E47" s="3"/>
      <c r="F47" s="21"/>
      <c r="G47" s="21"/>
      <c r="H47" s="21"/>
      <c r="J47" s="21">
        <v>1079</v>
      </c>
      <c r="K47" s="21">
        <v>3.6</v>
      </c>
      <c r="L47" s="21">
        <v>15</v>
      </c>
      <c r="M47" s="39">
        <f t="shared" si="1"/>
        <v>610.72561185785582</v>
      </c>
      <c r="N47" s="23">
        <f>J47/M47</f>
        <v>1.7667508600427475</v>
      </c>
      <c r="O47" s="23">
        <f>SUMIF(D:D,D47,N:N)/COUNTIF(D:D,D47)</f>
        <v>1.7667508600427475</v>
      </c>
      <c r="P47" s="23">
        <f t="shared" si="2"/>
        <v>1500</v>
      </c>
      <c r="Q47" s="40">
        <f t="shared" si="3"/>
        <v>2650126.2900641211</v>
      </c>
    </row>
    <row r="48" spans="1:17" ht="14.25" customHeight="1" x14ac:dyDescent="0.2">
      <c r="A48" s="22">
        <f>VLOOKUP(D48,'Sample ID by Horizon'!A:B,2,FALSE)</f>
        <v>42249</v>
      </c>
      <c r="B48" s="21" t="str">
        <f>VLOOKUP(C48,Samples!A:C,3,FALSE)</f>
        <v>CSITE 12</v>
      </c>
      <c r="C48" s="21" t="str">
        <f t="shared" si="0"/>
        <v>X11.61</v>
      </c>
      <c r="D48" s="38" t="s">
        <v>417</v>
      </c>
      <c r="E48" s="3"/>
      <c r="F48" s="21"/>
      <c r="H48" s="21"/>
      <c r="K48" s="21">
        <v>3.6</v>
      </c>
      <c r="L48" s="21">
        <v>15</v>
      </c>
      <c r="M48" s="39">
        <f t="shared" si="1"/>
        <v>610.72561185785582</v>
      </c>
      <c r="O48" s="21">
        <v>2.6779620309999999</v>
      </c>
      <c r="P48" s="23">
        <f t="shared" si="2"/>
        <v>1500</v>
      </c>
      <c r="Q48" s="40">
        <f t="shared" si="3"/>
        <v>4016943.0464999997</v>
      </c>
    </row>
    <row r="49" spans="1:17" ht="14.25" customHeight="1" x14ac:dyDescent="0.2">
      <c r="A49" s="22">
        <f>VLOOKUP(D49,'Sample ID by Horizon'!A:B,2,FALSE)</f>
        <v>42249</v>
      </c>
      <c r="B49" s="21" t="str">
        <f>VLOOKUP(C49,Samples!A:C,3,FALSE)</f>
        <v>CSITE 12</v>
      </c>
      <c r="C49" s="21" t="str">
        <f t="shared" si="0"/>
        <v>X11.61</v>
      </c>
      <c r="D49" s="38" t="s">
        <v>418</v>
      </c>
      <c r="E49" s="3"/>
      <c r="F49" s="21"/>
      <c r="G49" s="21"/>
      <c r="H49" s="21"/>
      <c r="J49" s="21">
        <v>987</v>
      </c>
      <c r="K49" s="21">
        <v>3.6</v>
      </c>
      <c r="L49" s="21">
        <v>15</v>
      </c>
      <c r="M49" s="39">
        <f t="shared" si="1"/>
        <v>610.72561185785582</v>
      </c>
      <c r="N49" s="23">
        <f t="shared" ref="N49:N780" si="4">J49/M49</f>
        <v>1.6161103789269617</v>
      </c>
      <c r="O49" s="23">
        <f t="shared" ref="O49:O780" si="5">SUMIF(D:D,D49,N:N)/COUNTIF(D:D,D49)</f>
        <v>1.6161103789269617</v>
      </c>
      <c r="P49" s="23">
        <f t="shared" si="2"/>
        <v>1500</v>
      </c>
      <c r="Q49" s="40">
        <f t="shared" si="3"/>
        <v>2424165.568390443</v>
      </c>
    </row>
    <row r="50" spans="1:17" ht="14.25" customHeight="1" x14ac:dyDescent="0.2">
      <c r="A50" s="22">
        <f>VLOOKUP(D50,'Sample ID by Horizon'!A:B,2,FALSE)</f>
        <v>42271</v>
      </c>
      <c r="B50" s="21" t="str">
        <f>VLOOKUP(C50,Samples!A:C,3,FALSE)</f>
        <v>CSITE 01</v>
      </c>
      <c r="C50" s="21" t="str">
        <f t="shared" si="0"/>
        <v>X11.64</v>
      </c>
      <c r="D50" s="38" t="s">
        <v>419</v>
      </c>
      <c r="E50" s="3"/>
      <c r="F50" s="21"/>
      <c r="G50" s="21"/>
      <c r="H50" s="21"/>
      <c r="J50" s="21">
        <v>1419</v>
      </c>
      <c r="K50" s="21">
        <v>3.6</v>
      </c>
      <c r="L50" s="21">
        <v>15</v>
      </c>
      <c r="M50" s="39">
        <f t="shared" si="1"/>
        <v>610.72561185785582</v>
      </c>
      <c r="N50" s="23">
        <f t="shared" si="4"/>
        <v>2.3234656815576078</v>
      </c>
      <c r="O50" s="23">
        <f t="shared" si="5"/>
        <v>2.3234656815576078</v>
      </c>
      <c r="P50" s="23">
        <f t="shared" si="2"/>
        <v>1500</v>
      </c>
      <c r="Q50" s="40">
        <f t="shared" si="3"/>
        <v>3485198.5223364118</v>
      </c>
    </row>
    <row r="51" spans="1:17" ht="14.25" customHeight="1" x14ac:dyDescent="0.2">
      <c r="A51" s="22">
        <f>VLOOKUP(D51,'Sample ID by Horizon'!A:B,2,FALSE)</f>
        <v>42272</v>
      </c>
      <c r="B51" s="21" t="str">
        <f>VLOOKUP(C51,Samples!A:C,3,FALSE)</f>
        <v>CSITE 02</v>
      </c>
      <c r="C51" s="21" t="str">
        <f t="shared" si="0"/>
        <v>X11.65</v>
      </c>
      <c r="D51" s="38" t="s">
        <v>421</v>
      </c>
      <c r="E51" s="3"/>
      <c r="F51" s="21"/>
      <c r="G51" s="21"/>
      <c r="H51" s="21"/>
      <c r="J51" s="21">
        <v>1572</v>
      </c>
      <c r="K51" s="21">
        <v>3.6</v>
      </c>
      <c r="L51" s="21">
        <v>15</v>
      </c>
      <c r="M51" s="39">
        <f t="shared" si="1"/>
        <v>610.72561185785582</v>
      </c>
      <c r="N51" s="23">
        <f t="shared" si="4"/>
        <v>2.5739873512392948</v>
      </c>
      <c r="O51" s="23">
        <f t="shared" si="5"/>
        <v>2.5739873512392948</v>
      </c>
      <c r="P51" s="23">
        <f t="shared" si="2"/>
        <v>1500</v>
      </c>
      <c r="Q51" s="40">
        <f t="shared" si="3"/>
        <v>3860981.0268589421</v>
      </c>
    </row>
    <row r="52" spans="1:17" ht="14.25" customHeight="1" x14ac:dyDescent="0.2">
      <c r="A52" s="22">
        <f>VLOOKUP(D52,'Sample ID by Horizon'!A:B,2,FALSE)</f>
        <v>42275</v>
      </c>
      <c r="B52" s="21" t="str">
        <f>VLOOKUP(C52,Samples!A:C,3,FALSE)</f>
        <v>CSITE 03</v>
      </c>
      <c r="C52" s="21" t="str">
        <f t="shared" si="0"/>
        <v>X11.66</v>
      </c>
      <c r="D52" s="38" t="s">
        <v>423</v>
      </c>
      <c r="E52" s="3"/>
      <c r="F52" s="21"/>
      <c r="G52" s="21"/>
      <c r="H52" s="21"/>
      <c r="J52" s="21">
        <v>1342</v>
      </c>
      <c r="K52" s="21">
        <v>3.6</v>
      </c>
      <c r="L52" s="21">
        <v>15</v>
      </c>
      <c r="M52" s="39">
        <f t="shared" si="1"/>
        <v>610.72561185785582</v>
      </c>
      <c r="N52" s="23">
        <f t="shared" si="4"/>
        <v>2.1973861484498305</v>
      </c>
      <c r="O52" s="23">
        <f t="shared" si="5"/>
        <v>2.1973861484498305</v>
      </c>
      <c r="P52" s="23">
        <f t="shared" si="2"/>
        <v>1500</v>
      </c>
      <c r="Q52" s="40">
        <f t="shared" si="3"/>
        <v>3296079.2226747456</v>
      </c>
    </row>
    <row r="53" spans="1:17" ht="14.25" customHeight="1" x14ac:dyDescent="0.2">
      <c r="A53" s="22">
        <f>VLOOKUP(D53,'Sample ID by Horizon'!A:B,2,FALSE)</f>
        <v>42275</v>
      </c>
      <c r="B53" s="21" t="str">
        <f>VLOOKUP(C53,Samples!A:C,3,FALSE)</f>
        <v>CSITE 04</v>
      </c>
      <c r="C53" s="21" t="str">
        <f t="shared" si="0"/>
        <v>X11.67</v>
      </c>
      <c r="D53" s="38" t="s">
        <v>425</v>
      </c>
      <c r="E53" s="3"/>
      <c r="F53" s="21"/>
      <c r="G53" s="21"/>
      <c r="H53" s="21"/>
      <c r="J53" s="21">
        <v>1519</v>
      </c>
      <c r="K53" s="21">
        <v>3.6</v>
      </c>
      <c r="L53" s="21">
        <v>15</v>
      </c>
      <c r="M53" s="39">
        <f t="shared" si="1"/>
        <v>610.72561185785582</v>
      </c>
      <c r="N53" s="23">
        <f t="shared" si="4"/>
        <v>2.4872053349443313</v>
      </c>
      <c r="O53" s="23">
        <f t="shared" si="5"/>
        <v>2.4872053349443313</v>
      </c>
      <c r="P53" s="23">
        <f t="shared" si="2"/>
        <v>1500</v>
      </c>
      <c r="Q53" s="40">
        <f t="shared" si="3"/>
        <v>3730808.0024164971</v>
      </c>
    </row>
    <row r="54" spans="1:17" ht="14.25" customHeight="1" x14ac:dyDescent="0.2">
      <c r="A54" s="22">
        <f>VLOOKUP(D54,'Sample ID by Horizon'!A:B,2,FALSE)</f>
        <v>42275</v>
      </c>
      <c r="B54" s="21" t="str">
        <f>VLOOKUP(C54,Samples!A:C,3,FALSE)</f>
        <v>CSITE 05</v>
      </c>
      <c r="C54" s="21" t="str">
        <f t="shared" si="0"/>
        <v>X11.68</v>
      </c>
      <c r="D54" s="38" t="s">
        <v>427</v>
      </c>
      <c r="E54" s="3"/>
      <c r="F54" s="21"/>
      <c r="G54" s="21"/>
      <c r="H54" s="21"/>
      <c r="J54" s="21">
        <v>1459</v>
      </c>
      <c r="K54" s="21">
        <v>3.6</v>
      </c>
      <c r="L54" s="21">
        <v>15</v>
      </c>
      <c r="M54" s="39">
        <f t="shared" si="1"/>
        <v>610.72561185785582</v>
      </c>
      <c r="N54" s="23">
        <f t="shared" si="4"/>
        <v>2.388961542912297</v>
      </c>
      <c r="O54" s="23">
        <f t="shared" si="5"/>
        <v>2.388961542912297</v>
      </c>
      <c r="P54" s="23">
        <f t="shared" si="2"/>
        <v>1500</v>
      </c>
      <c r="Q54" s="40">
        <f t="shared" si="3"/>
        <v>3583442.3143684454</v>
      </c>
    </row>
    <row r="55" spans="1:17" ht="14.25" customHeight="1" x14ac:dyDescent="0.2">
      <c r="A55" s="22">
        <f>VLOOKUP(D55,'Sample ID by Horizon'!A:B,2,FALSE)</f>
        <v>42276</v>
      </c>
      <c r="B55" s="21" t="str">
        <f>VLOOKUP(C55,Samples!A:C,3,FALSE)</f>
        <v>CSITE 06</v>
      </c>
      <c r="C55" s="21" t="str">
        <f t="shared" si="0"/>
        <v>X11.69</v>
      </c>
      <c r="D55" s="38" t="s">
        <v>429</v>
      </c>
      <c r="E55" s="3"/>
      <c r="F55" s="21"/>
      <c r="G55" s="21"/>
      <c r="H55" s="21"/>
      <c r="J55" s="21">
        <v>1369</v>
      </c>
      <c r="K55" s="21">
        <v>3.6</v>
      </c>
      <c r="L55" s="21">
        <v>15</v>
      </c>
      <c r="M55" s="39">
        <f t="shared" si="1"/>
        <v>610.72561185785582</v>
      </c>
      <c r="N55" s="23">
        <f t="shared" si="4"/>
        <v>2.2415958548642458</v>
      </c>
      <c r="O55" s="23">
        <f t="shared" si="5"/>
        <v>2.2415958548642458</v>
      </c>
      <c r="P55" s="23">
        <f t="shared" si="2"/>
        <v>1500</v>
      </c>
      <c r="Q55" s="40">
        <f t="shared" si="3"/>
        <v>3362393.7822963689</v>
      </c>
    </row>
    <row r="56" spans="1:17" ht="14.25" customHeight="1" x14ac:dyDescent="0.2">
      <c r="A56" s="22">
        <f>VLOOKUP(D56,'Sample ID by Horizon'!A:B,2,FALSE)</f>
        <v>42279</v>
      </c>
      <c r="B56" s="21" t="str">
        <f>VLOOKUP(C56,Samples!A:C,3,FALSE)</f>
        <v>CSITE 07</v>
      </c>
      <c r="C56" s="21" t="str">
        <f t="shared" si="0"/>
        <v>X11.70</v>
      </c>
      <c r="D56" s="38" t="s">
        <v>431</v>
      </c>
      <c r="E56" s="3"/>
      <c r="F56" s="21"/>
      <c r="G56" s="21"/>
      <c r="H56" s="21"/>
      <c r="J56" s="21">
        <v>1410</v>
      </c>
      <c r="K56" s="21">
        <v>3.6</v>
      </c>
      <c r="L56" s="21">
        <v>15</v>
      </c>
      <c r="M56" s="39">
        <f t="shared" si="1"/>
        <v>610.72561185785582</v>
      </c>
      <c r="N56" s="23">
        <f t="shared" si="4"/>
        <v>2.3087291127528027</v>
      </c>
      <c r="O56" s="23">
        <f t="shared" si="5"/>
        <v>2.3087291127528027</v>
      </c>
      <c r="P56" s="23">
        <f t="shared" si="2"/>
        <v>1500</v>
      </c>
      <c r="Q56" s="40">
        <f t="shared" si="3"/>
        <v>3463093.669129204</v>
      </c>
    </row>
    <row r="57" spans="1:17" ht="14.25" customHeight="1" x14ac:dyDescent="0.2">
      <c r="A57" s="22">
        <f>VLOOKUP(D57,'Sample ID by Horizon'!A:B,2,FALSE)</f>
        <v>42279</v>
      </c>
      <c r="B57" s="21" t="str">
        <f>VLOOKUP(C57,Samples!A:C,3,FALSE)</f>
        <v>CSITE 08</v>
      </c>
      <c r="C57" s="21" t="str">
        <f t="shared" si="0"/>
        <v>X11.71</v>
      </c>
      <c r="D57" s="38" t="s">
        <v>433</v>
      </c>
      <c r="E57" s="3"/>
      <c r="F57" s="21"/>
      <c r="G57" s="21"/>
      <c r="H57" s="21"/>
      <c r="J57" s="21">
        <v>1477</v>
      </c>
      <c r="K57" s="21">
        <v>3.6</v>
      </c>
      <c r="L57" s="21">
        <v>15</v>
      </c>
      <c r="M57" s="39">
        <f t="shared" si="1"/>
        <v>610.72561185785582</v>
      </c>
      <c r="N57" s="23">
        <f t="shared" si="4"/>
        <v>2.4184346805219072</v>
      </c>
      <c r="O57" s="23">
        <f t="shared" si="5"/>
        <v>2.4184346805219072</v>
      </c>
      <c r="P57" s="23">
        <f t="shared" si="2"/>
        <v>1500</v>
      </c>
      <c r="Q57" s="40">
        <f t="shared" si="3"/>
        <v>3627652.0207828609</v>
      </c>
    </row>
    <row r="58" spans="1:17" ht="14.25" customHeight="1" x14ac:dyDescent="0.2">
      <c r="A58" s="22">
        <f>VLOOKUP(D58,'Sample ID by Horizon'!A:B,2,FALSE)</f>
        <v>42282</v>
      </c>
      <c r="B58" s="21" t="str">
        <f>VLOOKUP(C58,Samples!A:C,3,FALSE)</f>
        <v>CSITE 09</v>
      </c>
      <c r="C58" s="21" t="str">
        <f t="shared" si="0"/>
        <v>X11.72</v>
      </c>
      <c r="D58" s="38" t="s">
        <v>435</v>
      </c>
      <c r="E58" s="3"/>
      <c r="F58" s="21"/>
      <c r="G58" s="21"/>
      <c r="H58" s="21"/>
      <c r="J58" s="21">
        <v>1312</v>
      </c>
      <c r="K58" s="21">
        <v>3.6</v>
      </c>
      <c r="L58" s="21">
        <v>15</v>
      </c>
      <c r="M58" s="39">
        <f t="shared" si="1"/>
        <v>610.72561185785582</v>
      </c>
      <c r="N58" s="23">
        <f t="shared" si="4"/>
        <v>2.1482642524338136</v>
      </c>
      <c r="O58" s="23">
        <f t="shared" si="5"/>
        <v>2.1482642524338136</v>
      </c>
      <c r="P58" s="23">
        <f t="shared" si="2"/>
        <v>1500</v>
      </c>
      <c r="Q58" s="40">
        <f t="shared" si="3"/>
        <v>3222396.3786507202</v>
      </c>
    </row>
    <row r="59" spans="1:17" ht="14.25" customHeight="1" x14ac:dyDescent="0.2">
      <c r="A59" s="22">
        <f>VLOOKUP(D59,'Sample ID by Horizon'!A:B,2,FALSE)</f>
        <v>42284</v>
      </c>
      <c r="B59" s="21" t="str">
        <f>VLOOKUP(C59,Samples!A:C,3,FALSE)</f>
        <v>CSITE 10</v>
      </c>
      <c r="C59" s="21" t="str">
        <f t="shared" si="0"/>
        <v>X11.73</v>
      </c>
      <c r="D59" s="38" t="s">
        <v>437</v>
      </c>
      <c r="E59" s="3"/>
      <c r="F59" s="21"/>
      <c r="G59" s="21"/>
      <c r="H59" s="21"/>
      <c r="J59" s="21">
        <v>1412</v>
      </c>
      <c r="K59" s="21">
        <v>3.6</v>
      </c>
      <c r="L59" s="21">
        <v>15</v>
      </c>
      <c r="M59" s="39">
        <f t="shared" si="1"/>
        <v>610.72561185785582</v>
      </c>
      <c r="N59" s="23">
        <f t="shared" si="4"/>
        <v>2.3120039058205371</v>
      </c>
      <c r="O59" s="23">
        <f t="shared" si="5"/>
        <v>2.3120039058205371</v>
      </c>
      <c r="P59" s="23">
        <f t="shared" si="2"/>
        <v>1500</v>
      </c>
      <c r="Q59" s="40">
        <f t="shared" si="3"/>
        <v>3468005.8587308056</v>
      </c>
    </row>
    <row r="60" spans="1:17" ht="14.25" customHeight="1" x14ac:dyDescent="0.2">
      <c r="A60" s="22">
        <f>VLOOKUP(D60,'Sample ID by Horizon'!A:B,2,FALSE)</f>
        <v>42284</v>
      </c>
      <c r="B60" s="21" t="str">
        <f>VLOOKUP(C60,Samples!A:C,3,FALSE)</f>
        <v>CSITE 11</v>
      </c>
      <c r="C60" s="21" t="str">
        <f t="shared" si="0"/>
        <v>X11.74</v>
      </c>
      <c r="D60" s="38" t="s">
        <v>439</v>
      </c>
      <c r="E60" s="3"/>
      <c r="F60" s="21"/>
      <c r="G60" s="21"/>
      <c r="H60" s="21"/>
      <c r="J60" s="21">
        <v>1369</v>
      </c>
      <c r="K60" s="21">
        <v>3.6</v>
      </c>
      <c r="L60" s="21">
        <v>15</v>
      </c>
      <c r="M60" s="39">
        <f t="shared" si="1"/>
        <v>610.72561185785582</v>
      </c>
      <c r="N60" s="23">
        <f t="shared" si="4"/>
        <v>2.2415958548642458</v>
      </c>
      <c r="O60" s="23">
        <f t="shared" si="5"/>
        <v>2.2415958548642458</v>
      </c>
      <c r="P60" s="23">
        <f t="shared" si="2"/>
        <v>1500</v>
      </c>
      <c r="Q60" s="40">
        <f t="shared" si="3"/>
        <v>3362393.7822963689</v>
      </c>
    </row>
    <row r="61" spans="1:17" ht="14.25" customHeight="1" x14ac:dyDescent="0.2">
      <c r="A61" s="22">
        <f>VLOOKUP(D61,'Sample ID by Horizon'!A:B,2,FALSE)</f>
        <v>42284</v>
      </c>
      <c r="B61" s="21" t="str">
        <f>VLOOKUP(C61,Samples!A:C,3,FALSE)</f>
        <v>CSITE 12</v>
      </c>
      <c r="C61" s="21" t="str">
        <f t="shared" si="0"/>
        <v>X11.75</v>
      </c>
      <c r="D61" s="38" t="s">
        <v>441</v>
      </c>
      <c r="E61" s="3"/>
      <c r="F61" s="21"/>
      <c r="G61" s="21"/>
      <c r="H61" s="21"/>
      <c r="J61" s="21">
        <v>1688</v>
      </c>
      <c r="K61" s="21">
        <v>3.6</v>
      </c>
      <c r="L61" s="21">
        <v>15</v>
      </c>
      <c r="M61" s="39">
        <f t="shared" si="1"/>
        <v>610.72561185785582</v>
      </c>
      <c r="N61" s="23">
        <f t="shared" si="4"/>
        <v>2.7639253491678941</v>
      </c>
      <c r="O61" s="23">
        <f t="shared" si="5"/>
        <v>2.7639253491678941</v>
      </c>
      <c r="P61" s="23">
        <f t="shared" si="2"/>
        <v>1500</v>
      </c>
      <c r="Q61" s="40">
        <f t="shared" si="3"/>
        <v>4145888.0237518414</v>
      </c>
    </row>
    <row r="62" spans="1:17" ht="14.25" customHeight="1" x14ac:dyDescent="0.2">
      <c r="A62" s="22">
        <f>VLOOKUP(D62,'Sample ID by Horizon'!A:B,2,FALSE)</f>
        <v>42298</v>
      </c>
      <c r="B62" s="21" t="str">
        <f>VLOOKUP(C62,Samples!A:C,3,FALSE)</f>
        <v>CSITE 04</v>
      </c>
      <c r="C62" s="21" t="str">
        <f t="shared" si="0"/>
        <v>X11.86</v>
      </c>
      <c r="D62" s="38" t="s">
        <v>443</v>
      </c>
      <c r="E62" s="3"/>
      <c r="F62" s="21"/>
      <c r="G62" s="21"/>
      <c r="H62" s="21"/>
      <c r="J62" s="21">
        <v>1286</v>
      </c>
      <c r="K62" s="21">
        <v>3.6</v>
      </c>
      <c r="L62" s="21">
        <v>15</v>
      </c>
      <c r="M62" s="39">
        <f t="shared" si="1"/>
        <v>610.72561185785582</v>
      </c>
      <c r="N62" s="23">
        <f t="shared" si="4"/>
        <v>2.1056919425532654</v>
      </c>
      <c r="O62" s="23">
        <f t="shared" si="5"/>
        <v>2.1056919425532654</v>
      </c>
      <c r="P62" s="23">
        <f t="shared" si="2"/>
        <v>1500</v>
      </c>
      <c r="Q62" s="40">
        <f t="shared" si="3"/>
        <v>3158537.913829898</v>
      </c>
    </row>
    <row r="63" spans="1:17" ht="14.25" customHeight="1" x14ac:dyDescent="0.2">
      <c r="A63" s="22">
        <f>VLOOKUP(D63,'Sample ID by Horizon'!A:B,2,FALSE)</f>
        <v>42298</v>
      </c>
      <c r="B63" s="21" t="str">
        <f>VLOOKUP(C63,Samples!A:C,3,FALSE)</f>
        <v>CSITE 06</v>
      </c>
      <c r="C63" s="21" t="str">
        <f t="shared" si="0"/>
        <v>X11.87</v>
      </c>
      <c r="D63" s="38" t="s">
        <v>445</v>
      </c>
      <c r="E63" s="3"/>
      <c r="F63" s="21"/>
      <c r="G63" s="21"/>
      <c r="H63" s="21"/>
      <c r="J63" s="21">
        <v>1021</v>
      </c>
      <c r="K63" s="21">
        <v>3.6</v>
      </c>
      <c r="L63" s="21">
        <v>15</v>
      </c>
      <c r="M63" s="39">
        <f t="shared" si="1"/>
        <v>610.72561185785582</v>
      </c>
      <c r="N63" s="23">
        <f t="shared" si="4"/>
        <v>1.6717818610784478</v>
      </c>
      <c r="O63" s="23">
        <f t="shared" si="5"/>
        <v>1.6717818610784478</v>
      </c>
      <c r="P63" s="23">
        <f t="shared" si="2"/>
        <v>1500</v>
      </c>
      <c r="Q63" s="40">
        <f t="shared" si="3"/>
        <v>2507672.791617672</v>
      </c>
    </row>
    <row r="64" spans="1:17" ht="14.25" customHeight="1" x14ac:dyDescent="0.2">
      <c r="A64" s="22">
        <f>VLOOKUP(D64,'Sample ID by Horizon'!A:B,2,FALSE)</f>
        <v>42298</v>
      </c>
      <c r="B64" s="21" t="str">
        <f>VLOOKUP(C64,Samples!A:C,3,FALSE)</f>
        <v>CSITE 08</v>
      </c>
      <c r="C64" s="21" t="str">
        <f t="shared" si="0"/>
        <v>X11.88</v>
      </c>
      <c r="D64" s="38" t="s">
        <v>447</v>
      </c>
      <c r="E64" s="3"/>
      <c r="F64" s="21"/>
      <c r="G64" s="21"/>
      <c r="H64" s="21"/>
      <c r="J64" s="21">
        <v>1275</v>
      </c>
      <c r="K64" s="21">
        <v>3.6</v>
      </c>
      <c r="L64" s="21">
        <v>15</v>
      </c>
      <c r="M64" s="39">
        <f t="shared" si="1"/>
        <v>610.72561185785582</v>
      </c>
      <c r="N64" s="23">
        <f t="shared" si="4"/>
        <v>2.0876805806807259</v>
      </c>
      <c r="O64" s="23">
        <f t="shared" si="5"/>
        <v>2.0876805806807259</v>
      </c>
      <c r="P64" s="23">
        <f t="shared" si="2"/>
        <v>1500</v>
      </c>
      <c r="Q64" s="40">
        <f t="shared" si="3"/>
        <v>3131520.8710210891</v>
      </c>
    </row>
    <row r="65" spans="1:17" ht="14.25" customHeight="1" x14ac:dyDescent="0.2">
      <c r="A65" s="22">
        <f>VLOOKUP(D65,'Sample ID by Horizon'!A:B,2,FALSE)</f>
        <v>42318</v>
      </c>
      <c r="B65" s="21" t="str">
        <f>VLOOKUP(C65,Samples!A:C,3,FALSE)</f>
        <v>CSITE 12</v>
      </c>
      <c r="C65" s="21" t="str">
        <f t="shared" si="0"/>
        <v>X11.89</v>
      </c>
      <c r="D65" s="38" t="s">
        <v>449</v>
      </c>
      <c r="E65" s="3"/>
      <c r="F65" s="21"/>
      <c r="G65" s="21"/>
      <c r="H65" s="21"/>
      <c r="J65" s="21">
        <v>1583</v>
      </c>
      <c r="K65" s="21">
        <v>3.6</v>
      </c>
      <c r="L65" s="21">
        <v>15</v>
      </c>
      <c r="M65" s="39">
        <f t="shared" si="1"/>
        <v>610.72561185785582</v>
      </c>
      <c r="N65" s="23">
        <f t="shared" si="4"/>
        <v>2.5919987131118343</v>
      </c>
      <c r="O65" s="23">
        <f t="shared" si="5"/>
        <v>2.5919987131118343</v>
      </c>
      <c r="P65" s="23">
        <f t="shared" si="2"/>
        <v>1500</v>
      </c>
      <c r="Q65" s="40">
        <f t="shared" si="3"/>
        <v>3887998.0696677514</v>
      </c>
    </row>
    <row r="66" spans="1:17" ht="14.25" customHeight="1" x14ac:dyDescent="0.2">
      <c r="A66" s="22">
        <f>VLOOKUP(D66,'Sample ID by Horizon'!A:B,2,FALSE)</f>
        <v>42324</v>
      </c>
      <c r="B66" s="21" t="str">
        <f>VLOOKUP(C66,Samples!A:C,3,FALSE)</f>
        <v>CSITE 05</v>
      </c>
      <c r="C66" s="21" t="str">
        <f t="shared" si="0"/>
        <v>X11.90</v>
      </c>
      <c r="D66" s="38" t="s">
        <v>451</v>
      </c>
      <c r="E66" s="3"/>
      <c r="F66" s="21"/>
      <c r="G66" s="21"/>
      <c r="H66" s="21"/>
      <c r="J66" s="21">
        <v>1245</v>
      </c>
      <c r="K66" s="21">
        <v>3.6</v>
      </c>
      <c r="L66" s="21">
        <v>15</v>
      </c>
      <c r="M66" s="39">
        <f t="shared" si="1"/>
        <v>610.72561185785582</v>
      </c>
      <c r="N66" s="23">
        <f t="shared" si="4"/>
        <v>2.0385586846647086</v>
      </c>
      <c r="O66" s="23">
        <f t="shared" si="5"/>
        <v>2.0385586846647086</v>
      </c>
      <c r="P66" s="23">
        <f t="shared" si="2"/>
        <v>1500</v>
      </c>
      <c r="Q66" s="40">
        <f t="shared" si="3"/>
        <v>3057838.0269970628</v>
      </c>
    </row>
    <row r="67" spans="1:17" ht="14.25" customHeight="1" x14ac:dyDescent="0.2">
      <c r="A67" s="22">
        <f>VLOOKUP(D67,'Sample ID by Horizon'!A:B,2,FALSE)</f>
        <v>42324</v>
      </c>
      <c r="B67" s="21" t="str">
        <f>VLOOKUP(C67,Samples!A:C,3,FALSE)</f>
        <v>CSITE 07</v>
      </c>
      <c r="C67" s="21" t="str">
        <f t="shared" si="0"/>
        <v>X11.91</v>
      </c>
      <c r="D67" s="38" t="s">
        <v>453</v>
      </c>
      <c r="E67" s="3"/>
      <c r="F67" s="21"/>
      <c r="G67" s="21"/>
      <c r="H67" s="21"/>
      <c r="J67" s="21">
        <v>1380</v>
      </c>
      <c r="K67" s="21">
        <v>3.6</v>
      </c>
      <c r="L67" s="21">
        <v>15</v>
      </c>
      <c r="M67" s="39">
        <f t="shared" si="1"/>
        <v>610.72561185785582</v>
      </c>
      <c r="N67" s="23">
        <f t="shared" si="4"/>
        <v>2.2596072167367858</v>
      </c>
      <c r="O67" s="23">
        <f t="shared" si="5"/>
        <v>2.2596072167367858</v>
      </c>
      <c r="P67" s="23">
        <f t="shared" si="2"/>
        <v>1500</v>
      </c>
      <c r="Q67" s="40">
        <f t="shared" si="3"/>
        <v>3389410.8251051786</v>
      </c>
    </row>
    <row r="68" spans="1:17" ht="14.25" customHeight="1" x14ac:dyDescent="0.2">
      <c r="A68" s="22">
        <f>VLOOKUP(D68,'Sample ID by Horizon'!A:B,2,FALSE)</f>
        <v>42324</v>
      </c>
      <c r="B68" s="21" t="str">
        <f>VLOOKUP(C68,Samples!A:C,3,FALSE)</f>
        <v>CSITE 10</v>
      </c>
      <c r="C68" s="21" t="str">
        <f t="shared" si="0"/>
        <v>X11.92</v>
      </c>
      <c r="D68" s="38" t="s">
        <v>455</v>
      </c>
      <c r="E68" s="3"/>
      <c r="F68" s="21"/>
      <c r="G68" s="21"/>
      <c r="H68" s="21"/>
      <c r="J68" s="21">
        <v>1412</v>
      </c>
      <c r="K68" s="21">
        <v>3.6</v>
      </c>
      <c r="L68" s="21">
        <v>15</v>
      </c>
      <c r="M68" s="39">
        <f t="shared" si="1"/>
        <v>610.72561185785582</v>
      </c>
      <c r="N68" s="23">
        <f t="shared" si="4"/>
        <v>2.3120039058205371</v>
      </c>
      <c r="O68" s="23">
        <f t="shared" si="5"/>
        <v>2.3120039058205371</v>
      </c>
      <c r="P68" s="23">
        <f t="shared" si="2"/>
        <v>1500</v>
      </c>
      <c r="Q68" s="40">
        <f t="shared" si="3"/>
        <v>3468005.8587308056</v>
      </c>
    </row>
    <row r="69" spans="1:17" ht="14.25" customHeight="1" x14ac:dyDescent="0.2">
      <c r="A69" s="22">
        <f>VLOOKUP(D69,'Sample ID by Horizon'!A:B,2,FALSE)</f>
        <v>42348</v>
      </c>
      <c r="B69" s="21" t="str">
        <f>VLOOKUP(C69,Samples!A:C,3,FALSE)</f>
        <v>CSITE 01</v>
      </c>
      <c r="C69" s="21" t="str">
        <f t="shared" si="0"/>
        <v>X11.202</v>
      </c>
      <c r="D69" s="38" t="s">
        <v>457</v>
      </c>
      <c r="E69" s="3"/>
      <c r="F69" s="21"/>
      <c r="G69" s="21"/>
      <c r="H69" s="21"/>
      <c r="J69" s="21">
        <v>1217</v>
      </c>
      <c r="K69" s="21">
        <v>3.6</v>
      </c>
      <c r="L69" s="21">
        <v>15</v>
      </c>
      <c r="M69" s="39">
        <f t="shared" si="1"/>
        <v>610.72561185785582</v>
      </c>
      <c r="N69" s="23">
        <f t="shared" si="4"/>
        <v>1.992711581716426</v>
      </c>
      <c r="O69" s="23">
        <f t="shared" si="5"/>
        <v>1.992711581716426</v>
      </c>
      <c r="P69" s="23">
        <f t="shared" si="2"/>
        <v>1500</v>
      </c>
      <c r="Q69" s="40">
        <f t="shared" si="3"/>
        <v>2989067.372574639</v>
      </c>
    </row>
    <row r="70" spans="1:17" ht="14.25" customHeight="1" x14ac:dyDescent="0.2">
      <c r="A70" s="22">
        <f>VLOOKUP(D70,'Sample ID by Horizon'!A:B,2,FALSE)</f>
        <v>42348</v>
      </c>
      <c r="B70" s="21" t="str">
        <f>VLOOKUP(C70,Samples!A:C,3,FALSE)</f>
        <v>CSITE 01</v>
      </c>
      <c r="C70" s="21" t="str">
        <f t="shared" si="0"/>
        <v>X11.202</v>
      </c>
      <c r="D70" s="38" t="s">
        <v>458</v>
      </c>
      <c r="E70" s="3"/>
      <c r="F70" s="21"/>
      <c r="G70" s="21"/>
      <c r="H70" s="21"/>
      <c r="J70" s="21">
        <v>775</v>
      </c>
      <c r="K70" s="21">
        <v>3.6</v>
      </c>
      <c r="L70" s="21">
        <v>15</v>
      </c>
      <c r="M70" s="39">
        <f t="shared" si="1"/>
        <v>610.72561185785582</v>
      </c>
      <c r="N70" s="23">
        <f t="shared" si="4"/>
        <v>1.2689823137471079</v>
      </c>
      <c r="O70" s="23">
        <f t="shared" si="5"/>
        <v>1.2689823137471079</v>
      </c>
      <c r="P70" s="23">
        <f t="shared" si="2"/>
        <v>1500</v>
      </c>
      <c r="Q70" s="40">
        <f t="shared" si="3"/>
        <v>1903473.4706206617</v>
      </c>
    </row>
    <row r="71" spans="1:17" ht="14.25" customHeight="1" x14ac:dyDescent="0.2">
      <c r="A71" s="22">
        <f>VLOOKUP(D71,'Sample ID by Horizon'!A:B,2,FALSE)</f>
        <v>42354</v>
      </c>
      <c r="B71" s="21" t="str">
        <f>VLOOKUP(C71,Samples!A:C,3,FALSE)</f>
        <v>CSITE 02</v>
      </c>
      <c r="C71" s="21" t="str">
        <f t="shared" si="0"/>
        <v>X11.203</v>
      </c>
      <c r="D71" s="38" t="s">
        <v>459</v>
      </c>
      <c r="E71" s="3"/>
      <c r="F71" s="21"/>
      <c r="G71" s="21"/>
      <c r="H71" s="21"/>
      <c r="J71" s="21">
        <v>1432</v>
      </c>
      <c r="K71" s="21">
        <v>3.6</v>
      </c>
      <c r="L71" s="21">
        <v>15</v>
      </c>
      <c r="M71" s="39">
        <f t="shared" si="1"/>
        <v>610.72561185785582</v>
      </c>
      <c r="N71" s="23">
        <f t="shared" si="4"/>
        <v>2.3447518364978817</v>
      </c>
      <c r="O71" s="23">
        <f t="shared" si="5"/>
        <v>2.3447518364978817</v>
      </c>
      <c r="P71" s="23">
        <f t="shared" si="2"/>
        <v>1500</v>
      </c>
      <c r="Q71" s="40">
        <f t="shared" si="3"/>
        <v>3517127.7547468226</v>
      </c>
    </row>
    <row r="72" spans="1:17" ht="14.25" customHeight="1" x14ac:dyDescent="0.2">
      <c r="A72" s="22">
        <f>VLOOKUP(D72,'Sample ID by Horizon'!A:B,2,FALSE)</f>
        <v>42354</v>
      </c>
      <c r="B72" s="21" t="str">
        <f>VLOOKUP(C72,Samples!A:C,3,FALSE)</f>
        <v>CSITE 02</v>
      </c>
      <c r="C72" s="21" t="str">
        <f t="shared" si="0"/>
        <v>X11.203</v>
      </c>
      <c r="D72" s="38" t="s">
        <v>460</v>
      </c>
      <c r="E72" s="3"/>
      <c r="F72" s="21"/>
      <c r="G72" s="21"/>
      <c r="H72" s="21"/>
      <c r="J72" s="21">
        <v>852</v>
      </c>
      <c r="K72" s="21">
        <v>3.6</v>
      </c>
      <c r="L72" s="21">
        <v>15</v>
      </c>
      <c r="M72" s="39">
        <f t="shared" si="1"/>
        <v>610.72561185785582</v>
      </c>
      <c r="N72" s="23">
        <f t="shared" si="4"/>
        <v>1.395061846854885</v>
      </c>
      <c r="O72" s="23">
        <f t="shared" si="5"/>
        <v>1.395061846854885</v>
      </c>
      <c r="P72" s="23">
        <f t="shared" si="2"/>
        <v>1500</v>
      </c>
      <c r="Q72" s="40">
        <f t="shared" si="3"/>
        <v>2092592.7702823274</v>
      </c>
    </row>
    <row r="73" spans="1:17" ht="14.25" customHeight="1" x14ac:dyDescent="0.2">
      <c r="A73" s="22">
        <f>VLOOKUP(D73,'Sample ID by Horizon'!A:B,2,FALSE)</f>
        <v>42354</v>
      </c>
      <c r="B73" s="21" t="str">
        <f>VLOOKUP(C73,Samples!A:C,3,FALSE)</f>
        <v>CSITE 03</v>
      </c>
      <c r="C73" s="21" t="str">
        <f t="shared" si="0"/>
        <v>X11.204</v>
      </c>
      <c r="D73" s="38" t="s">
        <v>461</v>
      </c>
      <c r="E73" s="3"/>
      <c r="F73" s="21"/>
      <c r="G73" s="21"/>
      <c r="H73" s="21"/>
      <c r="J73" s="21">
        <v>1357</v>
      </c>
      <c r="K73" s="21">
        <v>3.6</v>
      </c>
      <c r="L73" s="21">
        <v>15</v>
      </c>
      <c r="M73" s="39">
        <f t="shared" si="1"/>
        <v>610.72561185785582</v>
      </c>
      <c r="N73" s="23">
        <f t="shared" si="4"/>
        <v>2.2219470964578392</v>
      </c>
      <c r="O73" s="23">
        <f t="shared" si="5"/>
        <v>2.2219470964578392</v>
      </c>
      <c r="P73" s="23">
        <f t="shared" si="2"/>
        <v>1500</v>
      </c>
      <c r="Q73" s="40">
        <f t="shared" si="3"/>
        <v>3332920.644686759</v>
      </c>
    </row>
    <row r="74" spans="1:17" ht="14.25" customHeight="1" x14ac:dyDescent="0.2">
      <c r="A74" s="22">
        <f>VLOOKUP(D74,'Sample ID by Horizon'!A:B,2,FALSE)</f>
        <v>42354</v>
      </c>
      <c r="B74" s="21" t="str">
        <f>VLOOKUP(C74,Samples!A:C,3,FALSE)</f>
        <v>CSITE 03</v>
      </c>
      <c r="C74" s="21" t="str">
        <f t="shared" si="0"/>
        <v>X11.204</v>
      </c>
      <c r="D74" s="38" t="s">
        <v>462</v>
      </c>
      <c r="E74" s="3"/>
      <c r="F74" s="21"/>
      <c r="G74" s="21"/>
      <c r="H74" s="21"/>
      <c r="J74" s="21">
        <v>798</v>
      </c>
      <c r="K74" s="21">
        <v>3.6</v>
      </c>
      <c r="L74" s="21">
        <v>15</v>
      </c>
      <c r="M74" s="39">
        <f t="shared" si="1"/>
        <v>610.72561185785582</v>
      </c>
      <c r="N74" s="23">
        <f t="shared" si="4"/>
        <v>1.3066424340260543</v>
      </c>
      <c r="O74" s="23">
        <f t="shared" si="5"/>
        <v>1.3066424340260543</v>
      </c>
      <c r="P74" s="23">
        <f t="shared" si="2"/>
        <v>1500</v>
      </c>
      <c r="Q74" s="40">
        <f t="shared" si="3"/>
        <v>1959963.6510390814</v>
      </c>
    </row>
    <row r="75" spans="1:17" ht="14.25" customHeight="1" x14ac:dyDescent="0.2">
      <c r="A75" s="22">
        <f>VLOOKUP(D75,'Sample ID by Horizon'!A:B,2,FALSE)</f>
        <v>42359</v>
      </c>
      <c r="B75" s="21" t="str">
        <f>VLOOKUP(C75,Samples!A:C,3,FALSE)</f>
        <v>CSITE 11</v>
      </c>
      <c r="C75" s="21" t="str">
        <f t="shared" si="0"/>
        <v>X11.205</v>
      </c>
      <c r="D75" s="38" t="s">
        <v>463</v>
      </c>
      <c r="E75" s="3"/>
      <c r="F75" s="21"/>
      <c r="G75" s="21"/>
      <c r="H75" s="21"/>
      <c r="J75" s="21">
        <v>1158</v>
      </c>
      <c r="K75" s="21">
        <v>3.6</v>
      </c>
      <c r="L75" s="21">
        <v>15</v>
      </c>
      <c r="M75" s="39">
        <f t="shared" si="1"/>
        <v>610.72561185785582</v>
      </c>
      <c r="N75" s="23">
        <f t="shared" si="4"/>
        <v>1.8961051862182592</v>
      </c>
      <c r="O75" s="23">
        <f t="shared" si="5"/>
        <v>1.8961051862182592</v>
      </c>
      <c r="P75" s="23">
        <f t="shared" si="2"/>
        <v>1500</v>
      </c>
      <c r="Q75" s="40">
        <f t="shared" si="3"/>
        <v>2844157.7793273889</v>
      </c>
    </row>
    <row r="76" spans="1:17" ht="14.25" customHeight="1" x14ac:dyDescent="0.2">
      <c r="A76" s="22">
        <f>VLOOKUP(D76,'Sample ID by Horizon'!A:B,2,FALSE)</f>
        <v>42359</v>
      </c>
      <c r="B76" s="21" t="str">
        <f>VLOOKUP(C76,Samples!A:C,3,FALSE)</f>
        <v>CSITE 11</v>
      </c>
      <c r="C76" s="21" t="str">
        <f t="shared" si="0"/>
        <v>X11.205</v>
      </c>
      <c r="D76" s="38" t="s">
        <v>464</v>
      </c>
      <c r="E76" s="3"/>
      <c r="F76" s="21"/>
      <c r="G76" s="21"/>
      <c r="H76" s="21"/>
      <c r="J76" s="21">
        <v>560</v>
      </c>
      <c r="K76" s="21">
        <v>3.6</v>
      </c>
      <c r="L76" s="21">
        <v>15</v>
      </c>
      <c r="M76" s="39">
        <f t="shared" si="1"/>
        <v>610.72561185785582</v>
      </c>
      <c r="N76" s="23">
        <f t="shared" si="4"/>
        <v>0.91694205896565206</v>
      </c>
      <c r="O76" s="23">
        <f t="shared" si="5"/>
        <v>0.91694205896565206</v>
      </c>
      <c r="P76" s="23">
        <f t="shared" si="2"/>
        <v>1500</v>
      </c>
      <c r="Q76" s="40">
        <f t="shared" si="3"/>
        <v>1375413.0884484779</v>
      </c>
    </row>
    <row r="77" spans="1:17" ht="14.25" customHeight="1" x14ac:dyDescent="0.2">
      <c r="A77" s="22">
        <f>VLOOKUP(D77,'Sample ID by Horizon'!A:B,2,FALSE)</f>
        <v>42361</v>
      </c>
      <c r="B77" s="21" t="str">
        <f>VLOOKUP(C77,Samples!A:C,3,FALSE)</f>
        <v>CSITE 09</v>
      </c>
      <c r="C77" s="21" t="str">
        <f t="shared" si="0"/>
        <v>X11.206</v>
      </c>
      <c r="D77" s="38" t="s">
        <v>465</v>
      </c>
      <c r="E77" s="3"/>
      <c r="F77" s="21"/>
      <c r="G77" s="21"/>
      <c r="H77" s="21"/>
      <c r="J77" s="21">
        <v>880</v>
      </c>
      <c r="K77" s="21">
        <v>3.6</v>
      </c>
      <c r="L77" s="21">
        <v>15</v>
      </c>
      <c r="M77" s="39">
        <f t="shared" si="1"/>
        <v>610.72561185785582</v>
      </c>
      <c r="N77" s="23">
        <f t="shared" si="4"/>
        <v>1.4409089498031675</v>
      </c>
      <c r="O77" s="23">
        <f t="shared" si="5"/>
        <v>1.4409089498031675</v>
      </c>
      <c r="P77" s="23">
        <f t="shared" si="2"/>
        <v>1500</v>
      </c>
      <c r="Q77" s="40">
        <f t="shared" si="3"/>
        <v>2161363.424704751</v>
      </c>
    </row>
    <row r="78" spans="1:17" ht="14.25" customHeight="1" x14ac:dyDescent="0.2">
      <c r="A78" s="22">
        <f>VLOOKUP(D78,'Sample ID by Horizon'!A:B,2,FALSE)</f>
        <v>42361</v>
      </c>
      <c r="B78" s="21" t="str">
        <f>VLOOKUP(C78,Samples!A:C,3,FALSE)</f>
        <v>CSITE 09</v>
      </c>
      <c r="C78" s="21" t="str">
        <f t="shared" si="0"/>
        <v>X11.206</v>
      </c>
      <c r="D78" s="38" t="s">
        <v>466</v>
      </c>
      <c r="E78" s="3"/>
      <c r="F78" s="21"/>
      <c r="G78" s="21"/>
      <c r="H78" s="21"/>
      <c r="J78" s="21">
        <v>791</v>
      </c>
      <c r="K78" s="21">
        <v>3.6</v>
      </c>
      <c r="L78" s="21">
        <v>15</v>
      </c>
      <c r="M78" s="39">
        <f t="shared" si="1"/>
        <v>610.72561185785582</v>
      </c>
      <c r="N78" s="23">
        <f t="shared" si="4"/>
        <v>1.2951806582889835</v>
      </c>
      <c r="O78" s="23">
        <f t="shared" si="5"/>
        <v>1.2951806582889835</v>
      </c>
      <c r="P78" s="23">
        <f t="shared" si="2"/>
        <v>1500</v>
      </c>
      <c r="Q78" s="40">
        <f t="shared" si="3"/>
        <v>1942770.9874334752</v>
      </c>
    </row>
    <row r="79" spans="1:17" ht="14.25" customHeight="1" x14ac:dyDescent="0.2">
      <c r="A79" s="22">
        <f>VLOOKUP(D79,'Sample ID by Horizon'!A:B,2,FALSE)</f>
        <v>42499</v>
      </c>
      <c r="B79" s="21" t="str">
        <f>VLOOKUP(C79,Samples!A:C,3,FALSE)</f>
        <v>CSITE 02</v>
      </c>
      <c r="C79" s="21" t="str">
        <f t="shared" si="0"/>
        <v>X11.208</v>
      </c>
      <c r="D79" s="38" t="s">
        <v>467</v>
      </c>
      <c r="E79" s="3"/>
      <c r="F79" s="21"/>
      <c r="G79" s="21"/>
      <c r="H79" s="21"/>
      <c r="J79" s="21">
        <v>1690</v>
      </c>
      <c r="K79" s="21">
        <v>3.6</v>
      </c>
      <c r="L79" s="21">
        <v>10</v>
      </c>
      <c r="M79" s="47">
        <f t="shared" ref="M79:M105" si="6">L79*PI()*K79^2*3</f>
        <v>1221.4512237157116</v>
      </c>
      <c r="N79" s="23">
        <f t="shared" si="4"/>
        <v>1.3836000711178142</v>
      </c>
      <c r="O79" s="23">
        <f t="shared" si="5"/>
        <v>1.3836000711178142</v>
      </c>
      <c r="P79" s="23">
        <f t="shared" si="2"/>
        <v>1000</v>
      </c>
      <c r="Q79" s="40">
        <f t="shared" si="3"/>
        <v>1383600.0711178142</v>
      </c>
    </row>
    <row r="80" spans="1:17" ht="14.25" customHeight="1" x14ac:dyDescent="0.2">
      <c r="A80" s="22">
        <f>VLOOKUP(D80,'Sample ID by Horizon'!A:B,2,FALSE)</f>
        <v>42499</v>
      </c>
      <c r="B80" s="21" t="str">
        <f>VLOOKUP(C80,Samples!A:C,3,FALSE)</f>
        <v>CSITE 02</v>
      </c>
      <c r="C80" s="21" t="str">
        <f t="shared" si="0"/>
        <v>X11.208</v>
      </c>
      <c r="D80" s="38" t="s">
        <v>468</v>
      </c>
      <c r="E80" s="3"/>
      <c r="F80" s="21"/>
      <c r="G80" s="21"/>
      <c r="H80" s="21"/>
      <c r="J80" s="21">
        <v>1641</v>
      </c>
      <c r="K80" s="21">
        <v>3.6</v>
      </c>
      <c r="L80" s="21">
        <v>10</v>
      </c>
      <c r="M80" s="47">
        <f t="shared" si="6"/>
        <v>1221.4512237157116</v>
      </c>
      <c r="N80" s="23">
        <f t="shared" si="4"/>
        <v>1.3434838560380671</v>
      </c>
      <c r="O80" s="23">
        <f t="shared" si="5"/>
        <v>1.3434838560380671</v>
      </c>
      <c r="P80" s="23">
        <f t="shared" si="2"/>
        <v>1000</v>
      </c>
      <c r="Q80" s="40">
        <f t="shared" si="3"/>
        <v>1343483.8560380673</v>
      </c>
    </row>
    <row r="81" spans="1:17" ht="14.25" customHeight="1" x14ac:dyDescent="0.2">
      <c r="A81" s="22">
        <f>VLOOKUP(D81,'Sample ID by Horizon'!A:B,2,FALSE)</f>
        <v>42499</v>
      </c>
      <c r="B81" s="21" t="str">
        <f>VLOOKUP(C81,Samples!A:C,3,FALSE)</f>
        <v>CSITE 02</v>
      </c>
      <c r="C81" s="21" t="str">
        <f t="shared" si="0"/>
        <v>X11.208</v>
      </c>
      <c r="D81" s="38" t="s">
        <v>469</v>
      </c>
      <c r="E81" s="3"/>
      <c r="F81" s="21"/>
      <c r="G81" s="21"/>
      <c r="H81" s="21"/>
      <c r="J81" s="21">
        <v>1913</v>
      </c>
      <c r="K81" s="21">
        <v>3.6</v>
      </c>
      <c r="L81" s="21">
        <v>10</v>
      </c>
      <c r="M81" s="47">
        <f t="shared" si="6"/>
        <v>1221.4512237157116</v>
      </c>
      <c r="N81" s="23">
        <f t="shared" si="4"/>
        <v>1.5661697846440112</v>
      </c>
      <c r="O81" s="23">
        <f t="shared" si="5"/>
        <v>1.5661697846440112</v>
      </c>
      <c r="P81" s="23">
        <f t="shared" si="2"/>
        <v>1000</v>
      </c>
      <c r="Q81" s="40">
        <f t="shared" si="3"/>
        <v>1566169.7846440114</v>
      </c>
    </row>
    <row r="82" spans="1:17" ht="14.25" customHeight="1" x14ac:dyDescent="0.2">
      <c r="A82" s="22">
        <f>VLOOKUP(D82,'Sample ID by Horizon'!A:B,2,FALSE)</f>
        <v>42500</v>
      </c>
      <c r="B82" s="21" t="str">
        <f>VLOOKUP(C82,Samples!A:C,3,FALSE)</f>
        <v>CSITE 01</v>
      </c>
      <c r="C82" s="21" t="str">
        <f t="shared" si="0"/>
        <v>X11.207</v>
      </c>
      <c r="D82" s="38" t="s">
        <v>471</v>
      </c>
      <c r="E82" s="3"/>
      <c r="F82" s="21"/>
      <c r="G82" s="21"/>
      <c r="H82" s="21"/>
      <c r="J82" s="21">
        <v>1607</v>
      </c>
      <c r="K82" s="21">
        <v>3.6</v>
      </c>
      <c r="L82" s="21">
        <v>10</v>
      </c>
      <c r="M82" s="47">
        <f t="shared" si="6"/>
        <v>1221.4512237157116</v>
      </c>
      <c r="N82" s="23">
        <f t="shared" si="4"/>
        <v>1.315648114962324</v>
      </c>
      <c r="O82" s="23">
        <f t="shared" si="5"/>
        <v>1.315648114962324</v>
      </c>
      <c r="P82" s="23">
        <f t="shared" si="2"/>
        <v>1000</v>
      </c>
      <c r="Q82" s="40">
        <f t="shared" si="3"/>
        <v>1315648.114962324</v>
      </c>
    </row>
    <row r="83" spans="1:17" ht="14.25" customHeight="1" x14ac:dyDescent="0.2">
      <c r="A83" s="22">
        <f>VLOOKUP(D83,'Sample ID by Horizon'!A:B,2,FALSE)</f>
        <v>42500</v>
      </c>
      <c r="B83" s="21" t="str">
        <f>VLOOKUP(C83,Samples!A:C,3,FALSE)</f>
        <v>CSITE 01</v>
      </c>
      <c r="C83" s="21" t="str">
        <f t="shared" si="0"/>
        <v>X11.207</v>
      </c>
      <c r="D83" s="38" t="s">
        <v>472</v>
      </c>
      <c r="E83" s="3"/>
      <c r="F83" s="21"/>
      <c r="G83" s="21"/>
      <c r="H83" s="21"/>
      <c r="J83" s="21">
        <v>1467</v>
      </c>
      <c r="K83" s="21">
        <v>3.6</v>
      </c>
      <c r="L83" s="21">
        <v>10</v>
      </c>
      <c r="M83" s="47">
        <f t="shared" si="6"/>
        <v>1221.4512237157116</v>
      </c>
      <c r="N83" s="23">
        <f t="shared" si="4"/>
        <v>1.2010303575916175</v>
      </c>
      <c r="O83" s="23">
        <f t="shared" si="5"/>
        <v>1.2010303575916175</v>
      </c>
      <c r="P83" s="23">
        <f t="shared" si="2"/>
        <v>1000</v>
      </c>
      <c r="Q83" s="40">
        <f t="shared" si="3"/>
        <v>1201030.3575916176</v>
      </c>
    </row>
    <row r="84" spans="1:17" ht="14.25" customHeight="1" x14ac:dyDescent="0.2">
      <c r="A84" s="22">
        <f>VLOOKUP(D84,'Sample ID by Horizon'!A:B,2,FALSE)</f>
        <v>42500</v>
      </c>
      <c r="B84" s="21" t="str">
        <f>VLOOKUP(C84,Samples!A:C,3,FALSE)</f>
        <v>CSITE 01</v>
      </c>
      <c r="C84" s="21" t="str">
        <f t="shared" si="0"/>
        <v>X11.207</v>
      </c>
      <c r="D84" s="38" t="s">
        <v>473</v>
      </c>
      <c r="E84" s="3"/>
      <c r="F84" s="21"/>
      <c r="G84" s="21"/>
      <c r="H84" s="21"/>
      <c r="J84" s="21">
        <v>1820</v>
      </c>
      <c r="K84" s="21">
        <v>3.6</v>
      </c>
      <c r="L84" s="21">
        <v>10</v>
      </c>
      <c r="M84" s="47">
        <f t="shared" si="6"/>
        <v>1221.4512237157116</v>
      </c>
      <c r="N84" s="23">
        <f t="shared" si="4"/>
        <v>1.4900308458191847</v>
      </c>
      <c r="O84" s="23">
        <f t="shared" si="5"/>
        <v>1.4900308458191847</v>
      </c>
      <c r="P84" s="23">
        <f t="shared" si="2"/>
        <v>1000</v>
      </c>
      <c r="Q84" s="40">
        <f t="shared" si="3"/>
        <v>1490030.8458191846</v>
      </c>
    </row>
    <row r="85" spans="1:17" ht="14.25" customHeight="1" x14ac:dyDescent="0.2">
      <c r="A85" s="22">
        <f>VLOOKUP(D85,'Sample ID by Horizon'!A:B,2,FALSE)</f>
        <v>42505</v>
      </c>
      <c r="B85" s="21" t="str">
        <f>VLOOKUP(C85,Samples!A:C,3,FALSE)</f>
        <v>CSITE 03</v>
      </c>
      <c r="C85" s="21" t="str">
        <f t="shared" si="0"/>
        <v>X11.209</v>
      </c>
      <c r="D85" s="38" t="s">
        <v>475</v>
      </c>
      <c r="E85" s="3"/>
      <c r="F85" s="21"/>
      <c r="G85" s="21"/>
      <c r="H85" s="21"/>
      <c r="J85" s="21">
        <v>1746</v>
      </c>
      <c r="K85" s="21">
        <v>3.6</v>
      </c>
      <c r="L85" s="21">
        <v>10</v>
      </c>
      <c r="M85" s="47">
        <f t="shared" si="6"/>
        <v>1221.4512237157116</v>
      </c>
      <c r="N85" s="23">
        <f t="shared" si="4"/>
        <v>1.429447174066097</v>
      </c>
      <c r="O85" s="23">
        <f t="shared" si="5"/>
        <v>1.429447174066097</v>
      </c>
      <c r="P85" s="23">
        <f t="shared" si="2"/>
        <v>1000</v>
      </c>
      <c r="Q85" s="40">
        <f t="shared" si="3"/>
        <v>1429447.174066097</v>
      </c>
    </row>
    <row r="86" spans="1:17" ht="14.25" customHeight="1" x14ac:dyDescent="0.2">
      <c r="A86" s="22">
        <f>VLOOKUP(D86,'Sample ID by Horizon'!A:B,2,FALSE)</f>
        <v>42505</v>
      </c>
      <c r="B86" s="21" t="str">
        <f>VLOOKUP(C86,Samples!A:C,3,FALSE)</f>
        <v>CSITE 03</v>
      </c>
      <c r="C86" s="21" t="str">
        <f t="shared" si="0"/>
        <v>X11.209</v>
      </c>
      <c r="D86" s="38" t="s">
        <v>476</v>
      </c>
      <c r="E86" s="3"/>
      <c r="F86" s="21"/>
      <c r="G86" s="21"/>
      <c r="H86" s="21"/>
      <c r="J86" s="21">
        <v>1723</v>
      </c>
      <c r="K86" s="21">
        <v>3.6</v>
      </c>
      <c r="L86" s="21">
        <v>10</v>
      </c>
      <c r="M86" s="47">
        <f t="shared" si="6"/>
        <v>1221.4512237157116</v>
      </c>
      <c r="N86" s="23">
        <f t="shared" si="4"/>
        <v>1.4106171139266237</v>
      </c>
      <c r="O86" s="23">
        <f t="shared" si="5"/>
        <v>1.4106171139266237</v>
      </c>
      <c r="P86" s="23">
        <f t="shared" si="2"/>
        <v>1000</v>
      </c>
      <c r="Q86" s="40">
        <f t="shared" si="3"/>
        <v>1410617.1139266237</v>
      </c>
    </row>
    <row r="87" spans="1:17" ht="14.25" customHeight="1" x14ac:dyDescent="0.2">
      <c r="A87" s="22">
        <f>VLOOKUP(D87,'Sample ID by Horizon'!A:B,2,FALSE)</f>
        <v>42505</v>
      </c>
      <c r="B87" s="21" t="str">
        <f>VLOOKUP(C87,Samples!A:C,3,FALSE)</f>
        <v>CSITE 03</v>
      </c>
      <c r="C87" s="21" t="str">
        <f t="shared" si="0"/>
        <v>X11.209</v>
      </c>
      <c r="D87" s="38" t="s">
        <v>477</v>
      </c>
      <c r="E87" s="3"/>
      <c r="F87" s="21"/>
      <c r="G87" s="21"/>
      <c r="H87" s="21"/>
      <c r="J87" s="21">
        <v>1711</v>
      </c>
      <c r="K87" s="21">
        <v>3.6</v>
      </c>
      <c r="L87" s="21">
        <v>10</v>
      </c>
      <c r="M87" s="47">
        <f t="shared" si="6"/>
        <v>1221.4512237157116</v>
      </c>
      <c r="N87" s="23">
        <f t="shared" si="4"/>
        <v>1.4007927347234204</v>
      </c>
      <c r="O87" s="23">
        <f t="shared" si="5"/>
        <v>1.4007927347234204</v>
      </c>
      <c r="P87" s="23">
        <f t="shared" si="2"/>
        <v>1000</v>
      </c>
      <c r="Q87" s="40">
        <f t="shared" si="3"/>
        <v>1400792.7347234203</v>
      </c>
    </row>
    <row r="88" spans="1:17" ht="14.25" customHeight="1" x14ac:dyDescent="0.2">
      <c r="A88" s="22">
        <f>VLOOKUP(D88,'Sample ID by Horizon'!A:B,2,FALSE)</f>
        <v>42506</v>
      </c>
      <c r="B88" s="21" t="str">
        <f>VLOOKUP(C88,Samples!A:C,3,FALSE)</f>
        <v>CSITE 04</v>
      </c>
      <c r="C88" s="21" t="str">
        <f t="shared" si="0"/>
        <v>X11.210</v>
      </c>
      <c r="D88" s="38" t="s">
        <v>479</v>
      </c>
      <c r="E88" s="3"/>
      <c r="F88" s="21"/>
      <c r="G88" s="21"/>
      <c r="H88" s="21"/>
      <c r="J88" s="21">
        <v>1722</v>
      </c>
      <c r="K88" s="21">
        <v>3.6</v>
      </c>
      <c r="L88" s="21">
        <v>10</v>
      </c>
      <c r="M88" s="47">
        <f t="shared" si="6"/>
        <v>1221.4512237157116</v>
      </c>
      <c r="N88" s="23">
        <f t="shared" si="4"/>
        <v>1.4097984156596901</v>
      </c>
      <c r="O88" s="23">
        <f t="shared" si="5"/>
        <v>1.4097984156596901</v>
      </c>
      <c r="P88" s="23">
        <f t="shared" si="2"/>
        <v>1000</v>
      </c>
      <c r="Q88" s="40">
        <f t="shared" si="3"/>
        <v>1409798.41565969</v>
      </c>
    </row>
    <row r="89" spans="1:17" ht="14.25" customHeight="1" x14ac:dyDescent="0.2">
      <c r="A89" s="22">
        <f>VLOOKUP(D89,'Sample ID by Horizon'!A:B,2,FALSE)</f>
        <v>42506</v>
      </c>
      <c r="B89" s="21" t="str">
        <f>VLOOKUP(C89,Samples!A:C,3,FALSE)</f>
        <v>CSITE 04</v>
      </c>
      <c r="C89" s="21" t="str">
        <f t="shared" si="0"/>
        <v>X11.210</v>
      </c>
      <c r="D89" s="38" t="s">
        <v>480</v>
      </c>
      <c r="E89" s="3"/>
      <c r="F89" s="21"/>
      <c r="G89" s="21"/>
      <c r="H89" s="21"/>
      <c r="J89" s="21">
        <v>1762</v>
      </c>
      <c r="K89" s="21">
        <v>3.6</v>
      </c>
      <c r="L89" s="21">
        <v>10</v>
      </c>
      <c r="M89" s="47">
        <f t="shared" si="6"/>
        <v>1221.4512237157116</v>
      </c>
      <c r="N89" s="23">
        <f t="shared" si="4"/>
        <v>1.4425463463370349</v>
      </c>
      <c r="O89" s="23">
        <f t="shared" si="5"/>
        <v>1.4425463463370349</v>
      </c>
      <c r="P89" s="23">
        <f t="shared" si="2"/>
        <v>1000</v>
      </c>
      <c r="Q89" s="40">
        <f t="shared" si="3"/>
        <v>1442546.3463370348</v>
      </c>
    </row>
    <row r="90" spans="1:17" ht="14.25" customHeight="1" x14ac:dyDescent="0.2">
      <c r="A90" s="22">
        <f>VLOOKUP(D90,'Sample ID by Horizon'!A:B,2,FALSE)</f>
        <v>42506</v>
      </c>
      <c r="B90" s="21" t="str">
        <f>VLOOKUP(C90,Samples!A:C,3,FALSE)</f>
        <v>CSITE 04</v>
      </c>
      <c r="C90" s="21" t="str">
        <f t="shared" si="0"/>
        <v>X11.210</v>
      </c>
      <c r="D90" s="38" t="s">
        <v>481</v>
      </c>
      <c r="E90" s="3"/>
      <c r="F90" s="21"/>
      <c r="G90" s="21"/>
      <c r="H90" s="21"/>
      <c r="J90" s="21">
        <v>1868</v>
      </c>
      <c r="K90" s="21">
        <v>3.6</v>
      </c>
      <c r="L90" s="21">
        <v>10</v>
      </c>
      <c r="M90" s="47">
        <f t="shared" si="6"/>
        <v>1221.4512237157116</v>
      </c>
      <c r="N90" s="23">
        <f t="shared" si="4"/>
        <v>1.5293283626319985</v>
      </c>
      <c r="O90" s="23">
        <f t="shared" si="5"/>
        <v>1.5293283626319985</v>
      </c>
      <c r="P90" s="23">
        <f t="shared" si="2"/>
        <v>1000</v>
      </c>
      <c r="Q90" s="40">
        <f t="shared" si="3"/>
        <v>1529328.3626319985</v>
      </c>
    </row>
    <row r="91" spans="1:17" ht="14.25" customHeight="1" x14ac:dyDescent="0.2">
      <c r="A91" s="22">
        <f>VLOOKUP(D91,'Sample ID by Horizon'!A:B,2,FALSE)</f>
        <v>42512</v>
      </c>
      <c r="B91" s="21" t="str">
        <f>VLOOKUP(C91,Samples!A:C,3,FALSE)</f>
        <v>CSITE 05</v>
      </c>
      <c r="C91" s="21" t="str">
        <f t="shared" si="0"/>
        <v>X11.211</v>
      </c>
      <c r="D91" s="38" t="s">
        <v>483</v>
      </c>
      <c r="E91" s="3"/>
      <c r="F91" s="21"/>
      <c r="G91" s="21"/>
      <c r="H91" s="21"/>
      <c r="J91" s="21">
        <v>1860</v>
      </c>
      <c r="K91" s="21">
        <v>3.6</v>
      </c>
      <c r="L91" s="21">
        <v>10</v>
      </c>
      <c r="M91" s="47">
        <f t="shared" si="6"/>
        <v>1221.4512237157116</v>
      </c>
      <c r="N91" s="23">
        <f t="shared" si="4"/>
        <v>1.5227787764965295</v>
      </c>
      <c r="O91" s="23">
        <f t="shared" si="5"/>
        <v>1.5227787764965295</v>
      </c>
      <c r="P91" s="23">
        <f t="shared" si="2"/>
        <v>1000</v>
      </c>
      <c r="Q91" s="40">
        <f t="shared" si="3"/>
        <v>1522778.7764965293</v>
      </c>
    </row>
    <row r="92" spans="1:17" ht="14.25" customHeight="1" x14ac:dyDescent="0.2">
      <c r="A92" s="22">
        <f>VLOOKUP(D92,'Sample ID by Horizon'!A:B,2,FALSE)</f>
        <v>42512</v>
      </c>
      <c r="B92" s="21" t="str">
        <f>VLOOKUP(C92,Samples!A:C,3,FALSE)</f>
        <v>CSITE 05</v>
      </c>
      <c r="C92" s="21" t="str">
        <f t="shared" si="0"/>
        <v>X11.211</v>
      </c>
      <c r="D92" s="38" t="s">
        <v>484</v>
      </c>
      <c r="E92" s="3"/>
      <c r="F92" s="21"/>
      <c r="G92" s="21"/>
      <c r="H92" s="21"/>
      <c r="J92" s="21">
        <v>1857</v>
      </c>
      <c r="K92" s="21">
        <v>3.6</v>
      </c>
      <c r="L92" s="21">
        <v>10</v>
      </c>
      <c r="M92" s="47">
        <f t="shared" si="6"/>
        <v>1221.4512237157116</v>
      </c>
      <c r="N92" s="23">
        <f t="shared" si="4"/>
        <v>1.5203226816957285</v>
      </c>
      <c r="O92" s="23">
        <f t="shared" si="5"/>
        <v>1.5203226816957285</v>
      </c>
      <c r="P92" s="23">
        <f t="shared" si="2"/>
        <v>1000</v>
      </c>
      <c r="Q92" s="40">
        <f t="shared" si="3"/>
        <v>1520322.6816957286</v>
      </c>
    </row>
    <row r="93" spans="1:17" ht="14.25" customHeight="1" x14ac:dyDescent="0.2">
      <c r="A93" s="22">
        <f>VLOOKUP(D93,'Sample ID by Horizon'!A:B,2,FALSE)</f>
        <v>42512</v>
      </c>
      <c r="B93" s="21" t="str">
        <f>VLOOKUP(C93,Samples!A:C,3,FALSE)</f>
        <v>CSITE 05</v>
      </c>
      <c r="C93" s="21" t="str">
        <f t="shared" si="0"/>
        <v>X11.211</v>
      </c>
      <c r="D93" s="38" t="s">
        <v>485</v>
      </c>
      <c r="E93" s="3"/>
      <c r="F93" s="21"/>
      <c r="G93" s="21"/>
      <c r="H93" s="21"/>
      <c r="J93" s="21">
        <v>1893</v>
      </c>
      <c r="K93" s="21">
        <v>3.6</v>
      </c>
      <c r="L93" s="21">
        <v>10</v>
      </c>
      <c r="M93" s="47">
        <f t="shared" si="6"/>
        <v>1221.4512237157116</v>
      </c>
      <c r="N93" s="23">
        <f t="shared" si="4"/>
        <v>1.5497958193053387</v>
      </c>
      <c r="O93" s="23">
        <f t="shared" si="5"/>
        <v>1.5497958193053387</v>
      </c>
      <c r="P93" s="23">
        <f t="shared" si="2"/>
        <v>1000</v>
      </c>
      <c r="Q93" s="40">
        <f t="shared" si="3"/>
        <v>1549795.8193053387</v>
      </c>
    </row>
    <row r="94" spans="1:17" ht="14.25" customHeight="1" x14ac:dyDescent="0.2">
      <c r="A94" s="22">
        <f>VLOOKUP(D94,'Sample ID by Horizon'!A:B,2,FALSE)</f>
        <v>42512</v>
      </c>
      <c r="B94" s="21" t="str">
        <f>VLOOKUP(C94,Samples!A:C,3,FALSE)</f>
        <v>CSITE 06</v>
      </c>
      <c r="C94" s="21" t="str">
        <f t="shared" si="0"/>
        <v>X11.212</v>
      </c>
      <c r="D94" s="38" t="s">
        <v>487</v>
      </c>
      <c r="E94" s="3"/>
      <c r="F94" s="21"/>
      <c r="G94" s="21"/>
      <c r="H94" s="21"/>
      <c r="J94" s="21">
        <v>1515</v>
      </c>
      <c r="K94" s="21">
        <v>3.6</v>
      </c>
      <c r="L94" s="21">
        <v>10</v>
      </c>
      <c r="M94" s="47">
        <f t="shared" si="6"/>
        <v>1221.4512237157116</v>
      </c>
      <c r="N94" s="23">
        <f t="shared" si="4"/>
        <v>1.2403278744044313</v>
      </c>
      <c r="O94" s="23">
        <f t="shared" si="5"/>
        <v>1.2403278744044313</v>
      </c>
      <c r="P94" s="23">
        <f t="shared" si="2"/>
        <v>1000</v>
      </c>
      <c r="Q94" s="40">
        <f t="shared" si="3"/>
        <v>1240327.8744044313</v>
      </c>
    </row>
    <row r="95" spans="1:17" ht="14.25" customHeight="1" x14ac:dyDescent="0.2">
      <c r="A95" s="22">
        <f>VLOOKUP(D95,'Sample ID by Horizon'!A:B,2,FALSE)</f>
        <v>42512</v>
      </c>
      <c r="B95" s="21" t="str">
        <f>VLOOKUP(C95,Samples!A:C,3,FALSE)</f>
        <v>CSITE 06</v>
      </c>
      <c r="C95" s="21" t="str">
        <f t="shared" si="0"/>
        <v>X11.212</v>
      </c>
      <c r="D95" s="38" t="s">
        <v>488</v>
      </c>
      <c r="E95" s="3"/>
      <c r="F95" s="21"/>
      <c r="G95" s="21"/>
      <c r="H95" s="21"/>
      <c r="J95" s="21">
        <v>1613</v>
      </c>
      <c r="K95" s="21">
        <v>3.6</v>
      </c>
      <c r="L95" s="21">
        <v>10</v>
      </c>
      <c r="M95" s="47">
        <f t="shared" si="6"/>
        <v>1221.4512237157116</v>
      </c>
      <c r="N95" s="23">
        <f t="shared" si="4"/>
        <v>1.3205603045639258</v>
      </c>
      <c r="O95" s="23">
        <f t="shared" si="5"/>
        <v>1.3205603045639258</v>
      </c>
      <c r="P95" s="23">
        <f t="shared" si="2"/>
        <v>1000</v>
      </c>
      <c r="Q95" s="40">
        <f t="shared" si="3"/>
        <v>1320560.3045639258</v>
      </c>
    </row>
    <row r="96" spans="1:17" ht="14.25" customHeight="1" x14ac:dyDescent="0.2">
      <c r="A96" s="22">
        <f>VLOOKUP(D96,'Sample ID by Horizon'!A:B,2,FALSE)</f>
        <v>42512</v>
      </c>
      <c r="B96" s="21" t="str">
        <f>VLOOKUP(C96,Samples!A:C,3,FALSE)</f>
        <v>CSITE 06</v>
      </c>
      <c r="C96" s="21" t="str">
        <f t="shared" si="0"/>
        <v>X11.212</v>
      </c>
      <c r="D96" s="38" t="s">
        <v>489</v>
      </c>
      <c r="E96" s="3"/>
      <c r="F96" s="21"/>
      <c r="G96" s="21"/>
      <c r="H96" s="21"/>
      <c r="J96" s="21">
        <v>1842</v>
      </c>
      <c r="K96" s="21">
        <v>3.6</v>
      </c>
      <c r="L96" s="21">
        <v>10</v>
      </c>
      <c r="M96" s="47">
        <f t="shared" si="6"/>
        <v>1221.4512237157116</v>
      </c>
      <c r="N96" s="23">
        <f t="shared" si="4"/>
        <v>1.5080422076917244</v>
      </c>
      <c r="O96" s="23">
        <f t="shared" si="5"/>
        <v>1.5080422076917244</v>
      </c>
      <c r="P96" s="23">
        <f t="shared" si="2"/>
        <v>1000</v>
      </c>
      <c r="Q96" s="40">
        <f t="shared" si="3"/>
        <v>1508042.2076917244</v>
      </c>
    </row>
    <row r="97" spans="1:17" ht="14.25" customHeight="1" x14ac:dyDescent="0.2">
      <c r="A97" s="22">
        <f>VLOOKUP(D97,'Sample ID by Horizon'!A:B,2,FALSE)</f>
        <v>42514</v>
      </c>
      <c r="B97" s="21" t="str">
        <f>VLOOKUP(C97,Samples!A:C,3,FALSE)</f>
        <v>CSITE 07</v>
      </c>
      <c r="C97" s="21" t="str">
        <f t="shared" si="0"/>
        <v>X11.213</v>
      </c>
      <c r="D97" s="38" t="s">
        <v>491</v>
      </c>
      <c r="E97" s="3"/>
      <c r="F97" s="21"/>
      <c r="G97" s="21"/>
      <c r="H97" s="21"/>
      <c r="J97" s="21">
        <v>1825</v>
      </c>
      <c r="K97" s="21">
        <v>3.6</v>
      </c>
      <c r="L97" s="21">
        <v>10</v>
      </c>
      <c r="M97" s="47">
        <f t="shared" si="6"/>
        <v>1221.4512237157116</v>
      </c>
      <c r="N97" s="23">
        <f t="shared" si="4"/>
        <v>1.4941243371538528</v>
      </c>
      <c r="O97" s="23">
        <f t="shared" si="5"/>
        <v>1.4941243371538528</v>
      </c>
      <c r="P97" s="23">
        <f t="shared" si="2"/>
        <v>1000</v>
      </c>
      <c r="Q97" s="40">
        <f t="shared" si="3"/>
        <v>1494124.3371538529</v>
      </c>
    </row>
    <row r="98" spans="1:17" ht="14.25" customHeight="1" x14ac:dyDescent="0.2">
      <c r="A98" s="22">
        <f>VLOOKUP(D98,'Sample ID by Horizon'!A:B,2,FALSE)</f>
        <v>42514</v>
      </c>
      <c r="B98" s="21" t="str">
        <f>VLOOKUP(C98,Samples!A:C,3,FALSE)</f>
        <v>CSITE 07</v>
      </c>
      <c r="C98" s="21" t="str">
        <f t="shared" si="0"/>
        <v>X11.213</v>
      </c>
      <c r="D98" s="38" t="s">
        <v>492</v>
      </c>
      <c r="E98" s="3"/>
      <c r="F98" s="21"/>
      <c r="G98" s="21"/>
      <c r="H98" s="21"/>
      <c r="J98" s="21">
        <v>1530</v>
      </c>
      <c r="K98" s="21">
        <v>3.6</v>
      </c>
      <c r="L98" s="21">
        <v>10</v>
      </c>
      <c r="M98" s="47">
        <f t="shared" si="6"/>
        <v>1221.4512237157116</v>
      </c>
      <c r="N98" s="23">
        <f t="shared" si="4"/>
        <v>1.2526083484084354</v>
      </c>
      <c r="O98" s="23">
        <f t="shared" si="5"/>
        <v>1.2526083484084354</v>
      </c>
      <c r="P98" s="23">
        <f t="shared" si="2"/>
        <v>1000</v>
      </c>
      <c r="Q98" s="40">
        <f t="shared" si="3"/>
        <v>1252608.3484084355</v>
      </c>
    </row>
    <row r="99" spans="1:17" ht="14.25" customHeight="1" x14ac:dyDescent="0.2">
      <c r="A99" s="22">
        <f>VLOOKUP(D99,'Sample ID by Horizon'!A:B,2,FALSE)</f>
        <v>42514</v>
      </c>
      <c r="B99" s="21" t="str">
        <f>VLOOKUP(C99,Samples!A:C,3,FALSE)</f>
        <v>CSITE 07</v>
      </c>
      <c r="C99" s="21" t="str">
        <f t="shared" si="0"/>
        <v>X11.213</v>
      </c>
      <c r="D99" s="38" t="s">
        <v>493</v>
      </c>
      <c r="E99" s="3"/>
      <c r="F99" s="21"/>
      <c r="G99" s="21"/>
      <c r="H99" s="21"/>
      <c r="J99" s="21">
        <v>1746</v>
      </c>
      <c r="K99" s="21">
        <v>3.6</v>
      </c>
      <c r="L99" s="21">
        <v>10</v>
      </c>
      <c r="M99" s="47">
        <f t="shared" si="6"/>
        <v>1221.4512237157116</v>
      </c>
      <c r="N99" s="23">
        <f t="shared" si="4"/>
        <v>1.429447174066097</v>
      </c>
      <c r="O99" s="23">
        <f t="shared" si="5"/>
        <v>1.429447174066097</v>
      </c>
      <c r="P99" s="23">
        <f t="shared" si="2"/>
        <v>1000</v>
      </c>
      <c r="Q99" s="40">
        <f t="shared" si="3"/>
        <v>1429447.174066097</v>
      </c>
    </row>
    <row r="100" spans="1:17" ht="14.25" customHeight="1" x14ac:dyDescent="0.2">
      <c r="A100" s="22">
        <f>VLOOKUP(D100,'Sample ID by Horizon'!A:B,2,FALSE)</f>
        <v>42521</v>
      </c>
      <c r="B100" s="21" t="str">
        <f>VLOOKUP(C100,Samples!A:C,3,FALSE)</f>
        <v>CSITE 08</v>
      </c>
      <c r="C100" s="21" t="str">
        <f t="shared" si="0"/>
        <v>X11.214</v>
      </c>
      <c r="D100" s="38" t="s">
        <v>495</v>
      </c>
      <c r="E100" s="3"/>
      <c r="F100" s="21"/>
      <c r="G100" s="21"/>
      <c r="H100" s="21"/>
      <c r="J100" s="21">
        <v>1709</v>
      </c>
      <c r="K100" s="21">
        <v>3.6</v>
      </c>
      <c r="L100" s="21">
        <v>10</v>
      </c>
      <c r="M100" s="47">
        <f t="shared" si="6"/>
        <v>1221.4512237157116</v>
      </c>
      <c r="N100" s="23">
        <f t="shared" si="4"/>
        <v>1.3991553381895532</v>
      </c>
      <c r="O100" s="23">
        <f t="shared" si="5"/>
        <v>1.3991553381895532</v>
      </c>
      <c r="P100" s="23">
        <f t="shared" si="2"/>
        <v>1000</v>
      </c>
      <c r="Q100" s="40">
        <f t="shared" si="3"/>
        <v>1399155.3381895532</v>
      </c>
    </row>
    <row r="101" spans="1:17" ht="14.25" customHeight="1" x14ac:dyDescent="0.2">
      <c r="A101" s="22">
        <f>VLOOKUP(D101,'Sample ID by Horizon'!A:B,2,FALSE)</f>
        <v>42521</v>
      </c>
      <c r="B101" s="21" t="str">
        <f>VLOOKUP(C101,Samples!A:C,3,FALSE)</f>
        <v>CSITE 08</v>
      </c>
      <c r="C101" s="21" t="str">
        <f t="shared" si="0"/>
        <v>X11.214</v>
      </c>
      <c r="D101" s="38" t="s">
        <v>496</v>
      </c>
      <c r="E101" s="3"/>
      <c r="F101" s="21"/>
      <c r="G101" s="21"/>
      <c r="H101" s="21"/>
      <c r="J101" s="21">
        <v>1543</v>
      </c>
      <c r="K101" s="21">
        <v>3.6</v>
      </c>
      <c r="L101" s="21">
        <v>10</v>
      </c>
      <c r="M101" s="47">
        <f t="shared" si="6"/>
        <v>1221.4512237157116</v>
      </c>
      <c r="N101" s="23">
        <f t="shared" si="4"/>
        <v>1.2632514258785725</v>
      </c>
      <c r="O101" s="23">
        <f t="shared" si="5"/>
        <v>1.2632514258785725</v>
      </c>
      <c r="P101" s="23">
        <f t="shared" si="2"/>
        <v>1000</v>
      </c>
      <c r="Q101" s="40">
        <f t="shared" si="3"/>
        <v>1263251.4258785725</v>
      </c>
    </row>
    <row r="102" spans="1:17" ht="14.25" customHeight="1" x14ac:dyDescent="0.2">
      <c r="A102" s="22">
        <f>VLOOKUP(D102,'Sample ID by Horizon'!A:B,2,FALSE)</f>
        <v>42521</v>
      </c>
      <c r="B102" s="21" t="str">
        <f>VLOOKUP(C102,Samples!A:C,3,FALSE)</f>
        <v>CSITE 08</v>
      </c>
      <c r="C102" s="21" t="str">
        <f t="shared" si="0"/>
        <v>X11.214</v>
      </c>
      <c r="D102" s="38" t="s">
        <v>497</v>
      </c>
      <c r="E102" s="3"/>
      <c r="F102" s="21"/>
      <c r="G102" s="21"/>
      <c r="H102" s="21"/>
      <c r="J102" s="21">
        <v>1848</v>
      </c>
      <c r="K102" s="21">
        <v>3.6</v>
      </c>
      <c r="L102" s="21">
        <v>10</v>
      </c>
      <c r="M102" s="47">
        <f t="shared" si="6"/>
        <v>1221.4512237157116</v>
      </c>
      <c r="N102" s="23">
        <f t="shared" si="4"/>
        <v>1.5129543972933259</v>
      </c>
      <c r="O102" s="23">
        <f t="shared" si="5"/>
        <v>1.5129543972933259</v>
      </c>
      <c r="P102" s="23">
        <f t="shared" si="2"/>
        <v>1000</v>
      </c>
      <c r="Q102" s="40">
        <f t="shared" si="3"/>
        <v>1512954.397293326</v>
      </c>
    </row>
    <row r="103" spans="1:17" ht="14.25" customHeight="1" x14ac:dyDescent="0.2">
      <c r="A103" s="22">
        <f>VLOOKUP(D103,'Sample ID by Horizon'!A:B,2,FALSE)</f>
        <v>42526</v>
      </c>
      <c r="B103" s="21" t="str">
        <f>VLOOKUP(C103,Samples!A:C,3,FALSE)</f>
        <v>CSITE 12</v>
      </c>
      <c r="C103" s="21" t="str">
        <f t="shared" si="0"/>
        <v>X11.218</v>
      </c>
      <c r="D103" s="38" t="s">
        <v>499</v>
      </c>
      <c r="E103" s="3"/>
      <c r="F103" s="21"/>
      <c r="G103" s="21"/>
      <c r="H103" s="21"/>
      <c r="J103" s="21">
        <v>1636</v>
      </c>
      <c r="K103" s="21">
        <v>3.6</v>
      </c>
      <c r="L103" s="21">
        <v>10</v>
      </c>
      <c r="M103" s="47">
        <f t="shared" si="6"/>
        <v>1221.4512237157116</v>
      </c>
      <c r="N103" s="23">
        <f t="shared" si="4"/>
        <v>1.3393903647033989</v>
      </c>
      <c r="O103" s="23">
        <f t="shared" si="5"/>
        <v>1.3393903647033989</v>
      </c>
      <c r="P103" s="23">
        <f t="shared" si="2"/>
        <v>1000</v>
      </c>
      <c r="Q103" s="40">
        <f t="shared" si="3"/>
        <v>1339390.3647033989</v>
      </c>
    </row>
    <row r="104" spans="1:17" ht="14.25" customHeight="1" x14ac:dyDescent="0.2">
      <c r="A104" s="22">
        <f>VLOOKUP(D104,'Sample ID by Horizon'!A:B,2,FALSE)</f>
        <v>42526</v>
      </c>
      <c r="B104" s="21" t="str">
        <f>VLOOKUP(C104,Samples!A:C,3,FALSE)</f>
        <v>CSITE 12</v>
      </c>
      <c r="C104" s="21" t="str">
        <f t="shared" si="0"/>
        <v>X11.218</v>
      </c>
      <c r="D104" s="38" t="s">
        <v>500</v>
      </c>
      <c r="E104" s="3"/>
      <c r="F104" s="21"/>
      <c r="G104" s="21"/>
      <c r="H104" s="21"/>
      <c r="J104" s="21">
        <v>1645</v>
      </c>
      <c r="K104" s="21">
        <v>3.6</v>
      </c>
      <c r="L104" s="21">
        <v>10</v>
      </c>
      <c r="M104" s="47">
        <f t="shared" si="6"/>
        <v>1221.4512237157116</v>
      </c>
      <c r="N104" s="23">
        <f t="shared" si="4"/>
        <v>1.3467586491058015</v>
      </c>
      <c r="O104" s="23">
        <f t="shared" si="5"/>
        <v>1.3467586491058015</v>
      </c>
      <c r="P104" s="23">
        <f t="shared" si="2"/>
        <v>1000</v>
      </c>
      <c r="Q104" s="40">
        <f t="shared" si="3"/>
        <v>1346758.6491058015</v>
      </c>
    </row>
    <row r="105" spans="1:17" ht="14.25" customHeight="1" x14ac:dyDescent="0.2">
      <c r="A105" s="22">
        <f>VLOOKUP(D105,'Sample ID by Horizon'!A:B,2,FALSE)</f>
        <v>42526</v>
      </c>
      <c r="B105" s="21" t="str">
        <f>VLOOKUP(C105,Samples!A:C,3,FALSE)</f>
        <v>CSITE 12</v>
      </c>
      <c r="C105" s="21" t="str">
        <f t="shared" si="0"/>
        <v>X11.218</v>
      </c>
      <c r="D105" s="41" t="s">
        <v>501</v>
      </c>
      <c r="E105" s="42"/>
      <c r="F105" s="43"/>
      <c r="G105" s="43"/>
      <c r="H105" s="43"/>
      <c r="I105" s="44"/>
      <c r="J105" s="43">
        <v>1977</v>
      </c>
      <c r="K105" s="43">
        <v>3.6</v>
      </c>
      <c r="L105" s="43">
        <v>10</v>
      </c>
      <c r="M105" s="47">
        <f t="shared" si="6"/>
        <v>1221.4512237157116</v>
      </c>
      <c r="N105" s="23">
        <f t="shared" si="4"/>
        <v>1.6185664737277627</v>
      </c>
      <c r="O105" s="44">
        <f t="shared" si="5"/>
        <v>1.6185664737277627</v>
      </c>
      <c r="P105" s="44">
        <f t="shared" si="2"/>
        <v>1000</v>
      </c>
      <c r="Q105" s="46">
        <f t="shared" si="3"/>
        <v>1618566.4737277627</v>
      </c>
    </row>
    <row r="106" spans="1:17" ht="14.25" customHeight="1" x14ac:dyDescent="0.2">
      <c r="A106" s="22">
        <f>VLOOKUP(D106,'Sample ID by Horizon'!A:B,2,FALSE)</f>
        <v>42649</v>
      </c>
      <c r="B106" s="21" t="str">
        <f>VLOOKUP(C106,Samples!A:C,3,FALSE)</f>
        <v>CSITE 01</v>
      </c>
      <c r="C106" s="21" t="str">
        <f t="shared" si="0"/>
        <v>X11.255</v>
      </c>
      <c r="D106" s="32" t="s">
        <v>503</v>
      </c>
      <c r="E106" s="48" t="s">
        <v>1249</v>
      </c>
      <c r="F106" s="34">
        <v>498</v>
      </c>
      <c r="G106" s="34">
        <v>4.5609999999999999</v>
      </c>
      <c r="H106" s="34">
        <v>4.109</v>
      </c>
      <c r="I106" s="35">
        <f t="shared" ref="I106:I783" si="7">IFERROR((G106-H106)/G106*100,"")</f>
        <v>9.910107432580574</v>
      </c>
      <c r="J106" s="35">
        <f t="shared" ref="J106:J780" si="8">IFERROR(F106-(I106/100)*F106,"")</f>
        <v>448.64766498574875</v>
      </c>
      <c r="K106" s="34">
        <v>3.8889999999999998</v>
      </c>
      <c r="L106" s="34">
        <v>10</v>
      </c>
      <c r="M106" s="36">
        <f t="shared" ref="M106:M780" si="9">L106*PI()*K106^2</f>
        <v>475.14455744133829</v>
      </c>
      <c r="N106" s="35">
        <f t="shared" si="4"/>
        <v>0.94423403985036514</v>
      </c>
      <c r="O106" s="35">
        <f t="shared" si="5"/>
        <v>1.1182489812489707</v>
      </c>
      <c r="P106" s="35">
        <f t="shared" si="2"/>
        <v>1000</v>
      </c>
      <c r="Q106" s="37">
        <f t="shared" si="3"/>
        <v>1118248.9812489706</v>
      </c>
    </row>
    <row r="107" spans="1:17" ht="14.25" customHeight="1" x14ac:dyDescent="0.2">
      <c r="A107" s="22">
        <f>VLOOKUP(D107,'Sample ID by Horizon'!A:B,2,FALSE)</f>
        <v>42649</v>
      </c>
      <c r="B107" s="21" t="str">
        <f>VLOOKUP(C107,Samples!A:C,3,FALSE)</f>
        <v>CSITE 01</v>
      </c>
      <c r="C107" s="21" t="str">
        <f t="shared" si="0"/>
        <v>X11.255</v>
      </c>
      <c r="D107" s="38" t="s">
        <v>503</v>
      </c>
      <c r="E107" s="49" t="s">
        <v>1250</v>
      </c>
      <c r="F107" s="21">
        <v>676</v>
      </c>
      <c r="G107" s="21">
        <v>4.7640000000000002</v>
      </c>
      <c r="H107" s="21">
        <v>4.3979999999999997</v>
      </c>
      <c r="I107" s="23">
        <f t="shared" si="7"/>
        <v>7.6826196473551756</v>
      </c>
      <c r="J107" s="23">
        <f t="shared" si="8"/>
        <v>624.06549118387898</v>
      </c>
      <c r="K107" s="21">
        <v>3.8889999999999998</v>
      </c>
      <c r="L107" s="21">
        <v>10</v>
      </c>
      <c r="M107" s="39">
        <f t="shared" si="9"/>
        <v>475.14455744133829</v>
      </c>
      <c r="N107" s="23">
        <f t="shared" si="4"/>
        <v>1.3134223709611292</v>
      </c>
      <c r="O107" s="23">
        <f t="shared" si="5"/>
        <v>1.1182489812489707</v>
      </c>
      <c r="P107" s="23">
        <f t="shared" si="2"/>
        <v>1000</v>
      </c>
      <c r="Q107" s="40">
        <f t="shared" si="3"/>
        <v>1118248.9812489706</v>
      </c>
    </row>
    <row r="108" spans="1:17" ht="14.25" customHeight="1" x14ac:dyDescent="0.2">
      <c r="A108" s="22">
        <f>VLOOKUP(D108,'Sample ID by Horizon'!A:B,2,FALSE)</f>
        <v>42649</v>
      </c>
      <c r="B108" s="21" t="str">
        <f>VLOOKUP(C108,Samples!A:C,3,FALSE)</f>
        <v>CSITE 01</v>
      </c>
      <c r="C108" s="21" t="str">
        <f t="shared" si="0"/>
        <v>X11.255</v>
      </c>
      <c r="D108" s="38" t="s">
        <v>503</v>
      </c>
      <c r="E108" s="49" t="s">
        <v>1251</v>
      </c>
      <c r="F108" s="21">
        <v>560</v>
      </c>
      <c r="G108" s="21">
        <v>4.8879999999999999</v>
      </c>
      <c r="H108" s="21">
        <v>4.55</v>
      </c>
      <c r="I108" s="23">
        <f t="shared" si="7"/>
        <v>6.9148936170212778</v>
      </c>
      <c r="J108" s="23">
        <f t="shared" si="8"/>
        <v>521.27659574468089</v>
      </c>
      <c r="K108" s="21">
        <v>3.8889999999999998</v>
      </c>
      <c r="L108" s="21">
        <v>10</v>
      </c>
      <c r="M108" s="39">
        <f t="shared" si="9"/>
        <v>475.14455744133829</v>
      </c>
      <c r="N108" s="23">
        <f t="shared" si="4"/>
        <v>1.0970905329354175</v>
      </c>
      <c r="O108" s="23">
        <f t="shared" si="5"/>
        <v>1.1182489812489707</v>
      </c>
      <c r="P108" s="23">
        <f t="shared" si="2"/>
        <v>1000</v>
      </c>
      <c r="Q108" s="40">
        <f t="shared" si="3"/>
        <v>1118248.9812489706</v>
      </c>
    </row>
    <row r="109" spans="1:17" ht="14.25" customHeight="1" x14ac:dyDescent="0.2">
      <c r="A109" s="22">
        <f>VLOOKUP(D109,'Sample ID by Horizon'!A:B,2,FALSE)</f>
        <v>42649</v>
      </c>
      <c r="B109" s="21" t="str">
        <f>VLOOKUP(C109,Samples!A:C,3,FALSE)</f>
        <v>CSITE 01</v>
      </c>
      <c r="C109" s="21" t="str">
        <f t="shared" si="0"/>
        <v>X11.255</v>
      </c>
      <c r="D109" s="38" t="s">
        <v>504</v>
      </c>
      <c r="E109" s="49" t="s">
        <v>1249</v>
      </c>
      <c r="F109" s="21">
        <v>501</v>
      </c>
      <c r="G109" s="21">
        <v>4.9489999999999998</v>
      </c>
      <c r="H109" s="21">
        <v>4.4749999999999996</v>
      </c>
      <c r="I109" s="23">
        <f t="shared" si="7"/>
        <v>9.5776924631238671</v>
      </c>
      <c r="J109" s="23">
        <f t="shared" si="8"/>
        <v>453.01576075974941</v>
      </c>
      <c r="K109" s="21">
        <v>3.8889999999999998</v>
      </c>
      <c r="L109" s="21">
        <v>10</v>
      </c>
      <c r="M109" s="39">
        <f t="shared" si="9"/>
        <v>475.14455744133829</v>
      </c>
      <c r="N109" s="23">
        <f t="shared" si="4"/>
        <v>0.95342723317561962</v>
      </c>
      <c r="O109" s="23">
        <f t="shared" si="5"/>
        <v>1.1174513486747317</v>
      </c>
      <c r="P109" s="23">
        <f t="shared" si="2"/>
        <v>1000</v>
      </c>
      <c r="Q109" s="40">
        <f t="shared" si="3"/>
        <v>1117451.3486747316</v>
      </c>
    </row>
    <row r="110" spans="1:17" ht="14.25" customHeight="1" x14ac:dyDescent="0.2">
      <c r="A110" s="22">
        <f>VLOOKUP(D110,'Sample ID by Horizon'!A:B,2,FALSE)</f>
        <v>42649</v>
      </c>
      <c r="B110" s="21" t="str">
        <f>VLOOKUP(C110,Samples!A:C,3,FALSE)</f>
        <v>CSITE 01</v>
      </c>
      <c r="C110" s="21" t="str">
        <f t="shared" si="0"/>
        <v>X11.255</v>
      </c>
      <c r="D110" s="38" t="s">
        <v>504</v>
      </c>
      <c r="E110" s="49" t="s">
        <v>1250</v>
      </c>
      <c r="F110" s="21">
        <v>690</v>
      </c>
      <c r="G110" s="21">
        <v>4.984</v>
      </c>
      <c r="H110" s="21">
        <v>4.5910000000000002</v>
      </c>
      <c r="I110" s="23">
        <f t="shared" si="7"/>
        <v>7.8852327447833019</v>
      </c>
      <c r="J110" s="23">
        <f t="shared" si="8"/>
        <v>635.59189406099517</v>
      </c>
      <c r="K110" s="21">
        <v>3.8889999999999998</v>
      </c>
      <c r="L110" s="21">
        <v>10</v>
      </c>
      <c r="M110" s="39">
        <f t="shared" si="9"/>
        <v>475.14455744133829</v>
      </c>
      <c r="N110" s="23">
        <f t="shared" si="4"/>
        <v>1.3376810995871837</v>
      </c>
      <c r="O110" s="23">
        <f t="shared" si="5"/>
        <v>1.1174513486747317</v>
      </c>
      <c r="P110" s="23">
        <f t="shared" si="2"/>
        <v>1000</v>
      </c>
      <c r="Q110" s="40">
        <f t="shared" si="3"/>
        <v>1117451.3486747316</v>
      </c>
    </row>
    <row r="111" spans="1:17" ht="14.25" customHeight="1" x14ac:dyDescent="0.2">
      <c r="A111" s="22">
        <f>VLOOKUP(D111,'Sample ID by Horizon'!A:B,2,FALSE)</f>
        <v>42649</v>
      </c>
      <c r="B111" s="21" t="str">
        <f>VLOOKUP(C111,Samples!A:C,3,FALSE)</f>
        <v>CSITE 01</v>
      </c>
      <c r="C111" s="21" t="str">
        <f t="shared" si="0"/>
        <v>X11.255</v>
      </c>
      <c r="D111" s="38" t="s">
        <v>504</v>
      </c>
      <c r="E111" s="49" t="s">
        <v>1251</v>
      </c>
      <c r="F111" s="21">
        <v>541</v>
      </c>
      <c r="G111" s="21">
        <v>4.7690000000000001</v>
      </c>
      <c r="H111" s="21">
        <v>4.4450000000000003</v>
      </c>
      <c r="I111" s="23">
        <f t="shared" si="7"/>
        <v>6.7938771230865971</v>
      </c>
      <c r="J111" s="23">
        <f t="shared" si="8"/>
        <v>504.24512476410149</v>
      </c>
      <c r="K111" s="21">
        <v>3.8889999999999998</v>
      </c>
      <c r="L111" s="21">
        <v>10</v>
      </c>
      <c r="M111" s="39">
        <f t="shared" si="9"/>
        <v>475.14455744133829</v>
      </c>
      <c r="N111" s="23">
        <f t="shared" si="4"/>
        <v>1.0612457132613919</v>
      </c>
      <c r="O111" s="23">
        <f t="shared" si="5"/>
        <v>1.1174513486747317</v>
      </c>
      <c r="P111" s="23">
        <f t="shared" si="2"/>
        <v>1000</v>
      </c>
      <c r="Q111" s="40">
        <f t="shared" si="3"/>
        <v>1117451.3486747316</v>
      </c>
    </row>
    <row r="112" spans="1:17" ht="14.25" customHeight="1" x14ac:dyDescent="0.2">
      <c r="A112" s="22">
        <f>VLOOKUP(D112,'Sample ID by Horizon'!A:B,2,FALSE)</f>
        <v>42649</v>
      </c>
      <c r="B112" s="21" t="str">
        <f>VLOOKUP(C112,Samples!A:C,3,FALSE)</f>
        <v>CSITE 01</v>
      </c>
      <c r="C112" s="21" t="str">
        <f t="shared" si="0"/>
        <v>X11.255</v>
      </c>
      <c r="D112" s="38" t="s">
        <v>505</v>
      </c>
      <c r="E112" s="49" t="s">
        <v>1249</v>
      </c>
      <c r="F112" s="21">
        <v>517</v>
      </c>
      <c r="G112" s="21">
        <v>4.6180000000000003</v>
      </c>
      <c r="H112" s="21">
        <v>3.9590000000000001</v>
      </c>
      <c r="I112" s="23">
        <f t="shared" si="7"/>
        <v>14.270246860112607</v>
      </c>
      <c r="J112" s="23">
        <f t="shared" si="8"/>
        <v>443.22282373321781</v>
      </c>
      <c r="K112" s="21">
        <v>3.8889999999999998</v>
      </c>
      <c r="L112" s="21">
        <v>10</v>
      </c>
      <c r="M112" s="39">
        <f t="shared" si="9"/>
        <v>475.14455744133829</v>
      </c>
      <c r="N112" s="23">
        <f t="shared" si="4"/>
        <v>0.93281679605040713</v>
      </c>
      <c r="O112" s="23">
        <f t="shared" si="5"/>
        <v>1.2356185610414114</v>
      </c>
      <c r="P112" s="23">
        <f t="shared" si="2"/>
        <v>1000</v>
      </c>
      <c r="Q112" s="40">
        <f t="shared" si="3"/>
        <v>1235618.5610414112</v>
      </c>
    </row>
    <row r="113" spans="1:17" ht="14.25" customHeight="1" x14ac:dyDescent="0.2">
      <c r="A113" s="22">
        <f>VLOOKUP(D113,'Sample ID by Horizon'!A:B,2,FALSE)</f>
        <v>42649</v>
      </c>
      <c r="B113" s="21" t="str">
        <f>VLOOKUP(C113,Samples!A:C,3,FALSE)</f>
        <v>CSITE 01</v>
      </c>
      <c r="C113" s="21" t="str">
        <f t="shared" si="0"/>
        <v>X11.255</v>
      </c>
      <c r="D113" s="38" t="s">
        <v>505</v>
      </c>
      <c r="E113" s="49" t="s">
        <v>1250</v>
      </c>
      <c r="F113" s="21">
        <v>659</v>
      </c>
      <c r="G113" s="21">
        <v>4.3</v>
      </c>
      <c r="H113" s="21">
        <v>4.226</v>
      </c>
      <c r="I113" s="23">
        <f t="shared" si="7"/>
        <v>1.7209302325581359</v>
      </c>
      <c r="J113" s="23">
        <f t="shared" si="8"/>
        <v>647.65906976744191</v>
      </c>
      <c r="K113" s="21">
        <v>3.8889999999999998</v>
      </c>
      <c r="L113" s="21">
        <v>10</v>
      </c>
      <c r="M113" s="39">
        <f t="shared" si="9"/>
        <v>475.14455744133829</v>
      </c>
      <c r="N113" s="23">
        <f t="shared" si="4"/>
        <v>1.363077950961066</v>
      </c>
      <c r="O113" s="23">
        <f t="shared" si="5"/>
        <v>1.2356185610414114</v>
      </c>
      <c r="P113" s="23">
        <f t="shared" si="2"/>
        <v>1000</v>
      </c>
      <c r="Q113" s="40">
        <f t="shared" si="3"/>
        <v>1235618.5610414112</v>
      </c>
    </row>
    <row r="114" spans="1:17" ht="14.25" customHeight="1" x14ac:dyDescent="0.2">
      <c r="A114" s="22">
        <f>VLOOKUP(D114,'Sample ID by Horizon'!A:B,2,FALSE)</f>
        <v>42649</v>
      </c>
      <c r="B114" s="21" t="str">
        <f>VLOOKUP(C114,Samples!A:C,3,FALSE)</f>
        <v>CSITE 01</v>
      </c>
      <c r="C114" s="21" t="str">
        <f t="shared" si="0"/>
        <v>X11.255</v>
      </c>
      <c r="D114" s="38" t="s">
        <v>505</v>
      </c>
      <c r="E114" s="49" t="s">
        <v>1251</v>
      </c>
      <c r="F114" s="21">
        <v>724</v>
      </c>
      <c r="G114" s="21">
        <v>4.6879999999999997</v>
      </c>
      <c r="H114" s="21">
        <v>4.3410000000000002</v>
      </c>
      <c r="I114" s="23">
        <f t="shared" si="7"/>
        <v>7.4018771331057929</v>
      </c>
      <c r="J114" s="23">
        <f t="shared" si="8"/>
        <v>670.41040955631411</v>
      </c>
      <c r="K114" s="21">
        <v>3.8889999999999998</v>
      </c>
      <c r="L114" s="21">
        <v>10</v>
      </c>
      <c r="M114" s="39">
        <f t="shared" si="9"/>
        <v>475.14455744133829</v>
      </c>
      <c r="N114" s="23">
        <f t="shared" si="4"/>
        <v>1.4109609361127609</v>
      </c>
      <c r="O114" s="23">
        <f t="shared" si="5"/>
        <v>1.2356185610414114</v>
      </c>
      <c r="P114" s="23">
        <f t="shared" si="2"/>
        <v>1000</v>
      </c>
      <c r="Q114" s="40">
        <f t="shared" si="3"/>
        <v>1235618.5610414112</v>
      </c>
    </row>
    <row r="115" spans="1:17" ht="14.25" customHeight="1" x14ac:dyDescent="0.2">
      <c r="A115" s="22">
        <f>VLOOKUP(D115,'Sample ID by Horizon'!A:B,2,FALSE)</f>
        <v>42649</v>
      </c>
      <c r="B115" s="21" t="str">
        <f>VLOOKUP(C115,Samples!A:C,3,FALSE)</f>
        <v>CSITE 01</v>
      </c>
      <c r="C115" s="21" t="str">
        <f t="shared" si="0"/>
        <v>X11.255</v>
      </c>
      <c r="D115" s="38" t="s">
        <v>506</v>
      </c>
      <c r="E115" s="49" t="s">
        <v>1249</v>
      </c>
      <c r="F115" s="21">
        <v>1756</v>
      </c>
      <c r="G115" s="21">
        <v>4.7220000000000004</v>
      </c>
      <c r="H115" s="21">
        <v>4.3609999999999998</v>
      </c>
      <c r="I115" s="23">
        <f t="shared" si="7"/>
        <v>7.6450656501482559</v>
      </c>
      <c r="J115" s="23">
        <f t="shared" si="8"/>
        <v>1621.7526471833967</v>
      </c>
      <c r="K115" s="21">
        <v>3.8889999999999998</v>
      </c>
      <c r="L115" s="21">
        <v>30</v>
      </c>
      <c r="M115" s="39">
        <f t="shared" si="9"/>
        <v>1425.4336723240147</v>
      </c>
      <c r="N115" s="23">
        <f t="shared" si="4"/>
        <v>1.1377257873663846</v>
      </c>
      <c r="O115" s="23">
        <f t="shared" si="5"/>
        <v>1.2903028997240005</v>
      </c>
      <c r="P115" s="23">
        <f t="shared" si="2"/>
        <v>3000</v>
      </c>
      <c r="Q115" s="40">
        <f t="shared" si="3"/>
        <v>3870908.6991720013</v>
      </c>
    </row>
    <row r="116" spans="1:17" ht="14.25" customHeight="1" x14ac:dyDescent="0.2">
      <c r="A116" s="22">
        <f>VLOOKUP(D116,'Sample ID by Horizon'!A:B,2,FALSE)</f>
        <v>42649</v>
      </c>
      <c r="B116" s="21" t="str">
        <f>VLOOKUP(C116,Samples!A:C,3,FALSE)</f>
        <v>CSITE 01</v>
      </c>
      <c r="C116" s="21" t="str">
        <f t="shared" si="0"/>
        <v>X11.255</v>
      </c>
      <c r="D116" s="38" t="s">
        <v>506</v>
      </c>
      <c r="E116" s="49" t="s">
        <v>1250</v>
      </c>
      <c r="F116" s="21">
        <v>2089</v>
      </c>
      <c r="G116" s="21">
        <v>4.6070000000000002</v>
      </c>
      <c r="H116" s="21">
        <v>4.335</v>
      </c>
      <c r="I116" s="23">
        <f t="shared" si="7"/>
        <v>5.9040590405904103</v>
      </c>
      <c r="J116" s="23">
        <f t="shared" si="8"/>
        <v>1965.6642066420663</v>
      </c>
      <c r="K116" s="21">
        <v>3.8889999999999998</v>
      </c>
      <c r="L116" s="21">
        <v>30</v>
      </c>
      <c r="M116" s="39">
        <f t="shared" si="9"/>
        <v>1425.4336723240147</v>
      </c>
      <c r="N116" s="23">
        <f t="shared" si="4"/>
        <v>1.378993807152924</v>
      </c>
      <c r="O116" s="23">
        <f t="shared" si="5"/>
        <v>1.2903028997240005</v>
      </c>
      <c r="P116" s="23">
        <f t="shared" si="2"/>
        <v>3000</v>
      </c>
      <c r="Q116" s="40">
        <f t="shared" si="3"/>
        <v>3870908.6991720013</v>
      </c>
    </row>
    <row r="117" spans="1:17" ht="14.25" customHeight="1" x14ac:dyDescent="0.2">
      <c r="A117" s="22">
        <f>VLOOKUP(D117,'Sample ID by Horizon'!A:B,2,FALSE)</f>
        <v>42649</v>
      </c>
      <c r="B117" s="21" t="str">
        <f>VLOOKUP(C117,Samples!A:C,3,FALSE)</f>
        <v>CSITE 01</v>
      </c>
      <c r="C117" s="21" t="str">
        <f t="shared" si="0"/>
        <v>X11.255</v>
      </c>
      <c r="D117" s="38" t="s">
        <v>506</v>
      </c>
      <c r="E117" s="49" t="s">
        <v>1251</v>
      </c>
      <c r="F117" s="21">
        <v>2088</v>
      </c>
      <c r="G117" s="21">
        <v>4.7270000000000003</v>
      </c>
      <c r="H117" s="21">
        <v>4.37</v>
      </c>
      <c r="I117" s="23">
        <f t="shared" si="7"/>
        <v>7.5523587899301932</v>
      </c>
      <c r="J117" s="23">
        <f t="shared" si="8"/>
        <v>1930.3067484662577</v>
      </c>
      <c r="K117" s="21">
        <v>3.8889999999999998</v>
      </c>
      <c r="L117" s="21">
        <v>30</v>
      </c>
      <c r="M117" s="39">
        <f t="shared" si="9"/>
        <v>1425.4336723240147</v>
      </c>
      <c r="N117" s="23">
        <f t="shared" si="4"/>
        <v>1.354189104652693</v>
      </c>
      <c r="O117" s="23">
        <f t="shared" si="5"/>
        <v>1.2903028997240005</v>
      </c>
      <c r="P117" s="23">
        <f t="shared" si="2"/>
        <v>3000</v>
      </c>
      <c r="Q117" s="40">
        <f t="shared" si="3"/>
        <v>3870908.6991720013</v>
      </c>
    </row>
    <row r="118" spans="1:17" ht="14.25" customHeight="1" x14ac:dyDescent="0.2">
      <c r="A118" s="22">
        <f>VLOOKUP(D118,'Sample ID by Horizon'!A:B,2,FALSE)</f>
        <v>42649</v>
      </c>
      <c r="B118" s="21" t="str">
        <f>VLOOKUP(C118,Samples!A:C,3,FALSE)</f>
        <v>CSITE 01</v>
      </c>
      <c r="C118" s="21" t="str">
        <f t="shared" si="0"/>
        <v>X11.255</v>
      </c>
      <c r="D118" s="38" t="s">
        <v>507</v>
      </c>
      <c r="E118" s="49" t="s">
        <v>1249</v>
      </c>
      <c r="F118" s="21">
        <v>2653</v>
      </c>
      <c r="G118" s="21">
        <v>4.87</v>
      </c>
      <c r="H118" s="21">
        <v>4.5620000000000003</v>
      </c>
      <c r="I118" s="23">
        <f t="shared" si="7"/>
        <v>6.3244353182751496</v>
      </c>
      <c r="J118" s="23">
        <f t="shared" si="8"/>
        <v>2485.2127310061601</v>
      </c>
      <c r="K118" s="21">
        <v>3.8889999999999998</v>
      </c>
      <c r="L118" s="21">
        <v>40</v>
      </c>
      <c r="M118" s="39">
        <f t="shared" si="9"/>
        <v>1900.5782297653532</v>
      </c>
      <c r="N118" s="23">
        <f t="shared" si="4"/>
        <v>1.3076087540542787</v>
      </c>
      <c r="O118" s="23">
        <f t="shared" si="5"/>
        <v>1.2454041055957625</v>
      </c>
      <c r="P118" s="23">
        <f t="shared" si="2"/>
        <v>4000</v>
      </c>
      <c r="Q118" s="40">
        <f t="shared" si="3"/>
        <v>4981616.4223830504</v>
      </c>
    </row>
    <row r="119" spans="1:17" ht="14.25" customHeight="1" x14ac:dyDescent="0.2">
      <c r="A119" s="22">
        <f>VLOOKUP(D119,'Sample ID by Horizon'!A:B,2,FALSE)</f>
        <v>42649</v>
      </c>
      <c r="B119" s="21" t="str">
        <f>VLOOKUP(C119,Samples!A:C,3,FALSE)</f>
        <v>CSITE 01</v>
      </c>
      <c r="C119" s="21" t="str">
        <f t="shared" si="0"/>
        <v>X11.255</v>
      </c>
      <c r="D119" s="38" t="s">
        <v>507</v>
      </c>
      <c r="E119" s="49" t="s">
        <v>1250</v>
      </c>
      <c r="F119" s="21">
        <v>2739</v>
      </c>
      <c r="G119" s="21">
        <v>4.7510000000000003</v>
      </c>
      <c r="H119" s="21">
        <v>4.4589999999999996</v>
      </c>
      <c r="I119" s="23">
        <f t="shared" si="7"/>
        <v>6.1460745106293553</v>
      </c>
      <c r="J119" s="23">
        <f t="shared" si="8"/>
        <v>2570.6590191538621</v>
      </c>
      <c r="K119" s="21">
        <v>3.8889999999999998</v>
      </c>
      <c r="L119" s="21">
        <v>40</v>
      </c>
      <c r="M119" s="39">
        <f t="shared" si="9"/>
        <v>1900.5782297653532</v>
      </c>
      <c r="N119" s="23">
        <f t="shared" si="4"/>
        <v>1.3525668025100117</v>
      </c>
      <c r="O119" s="23">
        <f t="shared" si="5"/>
        <v>1.2454041055957625</v>
      </c>
      <c r="P119" s="23">
        <f t="shared" si="2"/>
        <v>4000</v>
      </c>
      <c r="Q119" s="40">
        <f t="shared" si="3"/>
        <v>4981616.4223830504</v>
      </c>
    </row>
    <row r="120" spans="1:17" ht="14.25" customHeight="1" x14ac:dyDescent="0.2">
      <c r="A120" s="22">
        <f>VLOOKUP(D120,'Sample ID by Horizon'!A:B,2,FALSE)</f>
        <v>42649</v>
      </c>
      <c r="B120" s="21" t="str">
        <f>VLOOKUP(C120,Samples!A:C,3,FALSE)</f>
        <v>CSITE 01</v>
      </c>
      <c r="C120" s="21" t="str">
        <f t="shared" si="0"/>
        <v>X11.255</v>
      </c>
      <c r="D120" s="38" t="s">
        <v>507</v>
      </c>
      <c r="E120" s="49" t="s">
        <v>1251</v>
      </c>
      <c r="F120" s="21">
        <v>2168</v>
      </c>
      <c r="G120" s="21">
        <v>4.4980000000000002</v>
      </c>
      <c r="H120" s="21">
        <v>4.2430000000000003</v>
      </c>
      <c r="I120" s="23">
        <f t="shared" si="7"/>
        <v>5.6691863050244526</v>
      </c>
      <c r="J120" s="23">
        <f t="shared" si="8"/>
        <v>2045.09204090707</v>
      </c>
      <c r="K120" s="21">
        <v>3.8889999999999998</v>
      </c>
      <c r="L120" s="21">
        <v>40</v>
      </c>
      <c r="M120" s="39">
        <f t="shared" si="9"/>
        <v>1900.5782297653532</v>
      </c>
      <c r="N120" s="23">
        <f t="shared" si="4"/>
        <v>1.0760367602229972</v>
      </c>
      <c r="O120" s="23">
        <f t="shared" si="5"/>
        <v>1.2454041055957625</v>
      </c>
      <c r="P120" s="23">
        <f t="shared" si="2"/>
        <v>4000</v>
      </c>
      <c r="Q120" s="40">
        <f t="shared" si="3"/>
        <v>4981616.4223830504</v>
      </c>
    </row>
    <row r="121" spans="1:17" ht="14.25" customHeight="1" x14ac:dyDescent="0.2">
      <c r="A121" s="22">
        <f>VLOOKUP(D121,'Sample ID by Horizon'!A:B,2,FALSE)</f>
        <v>42649</v>
      </c>
      <c r="B121" s="21" t="str">
        <f>VLOOKUP(C121,Samples!A:C,3,FALSE)</f>
        <v>CSITE 02</v>
      </c>
      <c r="C121" s="21" t="str">
        <f t="shared" si="0"/>
        <v>X11.256</v>
      </c>
      <c r="D121" s="38" t="s">
        <v>508</v>
      </c>
      <c r="E121" s="49" t="s">
        <v>1249</v>
      </c>
      <c r="F121" s="21">
        <v>446</v>
      </c>
      <c r="G121" s="21">
        <v>4.8819999999999997</v>
      </c>
      <c r="H121" s="21">
        <v>4.3250000000000002</v>
      </c>
      <c r="I121" s="23">
        <f t="shared" si="7"/>
        <v>11.409258500614493</v>
      </c>
      <c r="J121" s="23">
        <f t="shared" si="8"/>
        <v>395.11470708725938</v>
      </c>
      <c r="K121" s="21">
        <v>3.8889999999999998</v>
      </c>
      <c r="L121" s="21">
        <v>10</v>
      </c>
      <c r="M121" s="39">
        <f t="shared" si="9"/>
        <v>475.14455744133829</v>
      </c>
      <c r="N121" s="23">
        <f t="shared" si="4"/>
        <v>0.83156736386702801</v>
      </c>
      <c r="O121" s="23">
        <f t="shared" si="5"/>
        <v>0.94212960334058726</v>
      </c>
      <c r="P121" s="23">
        <f t="shared" si="2"/>
        <v>1000</v>
      </c>
      <c r="Q121" s="40">
        <f t="shared" si="3"/>
        <v>942129.60334058723</v>
      </c>
    </row>
    <row r="122" spans="1:17" ht="14.25" customHeight="1" x14ac:dyDescent="0.2">
      <c r="A122" s="22">
        <f>VLOOKUP(D122,'Sample ID by Horizon'!A:B,2,FALSE)</f>
        <v>42649</v>
      </c>
      <c r="B122" s="21" t="str">
        <f>VLOOKUP(C122,Samples!A:C,3,FALSE)</f>
        <v>CSITE 02</v>
      </c>
      <c r="C122" s="21" t="str">
        <f t="shared" si="0"/>
        <v>X11.256</v>
      </c>
      <c r="D122" s="38" t="s">
        <v>508</v>
      </c>
      <c r="E122" s="49" t="s">
        <v>1250</v>
      </c>
      <c r="F122" s="21">
        <v>422</v>
      </c>
      <c r="G122" s="21">
        <v>4.8120000000000003</v>
      </c>
      <c r="H122" s="21">
        <v>4.2750000000000004</v>
      </c>
      <c r="I122" s="23">
        <f t="shared" si="7"/>
        <v>11.159600997506232</v>
      </c>
      <c r="J122" s="23">
        <f t="shared" si="8"/>
        <v>374.90648379052368</v>
      </c>
      <c r="K122" s="21">
        <v>3.8889999999999998</v>
      </c>
      <c r="L122" s="21">
        <v>10</v>
      </c>
      <c r="M122" s="39">
        <f t="shared" si="9"/>
        <v>475.14455744133829</v>
      </c>
      <c r="N122" s="23">
        <f t="shared" si="4"/>
        <v>0.78903667929903609</v>
      </c>
      <c r="O122" s="23">
        <f t="shared" si="5"/>
        <v>0.94212960334058726</v>
      </c>
      <c r="P122" s="23">
        <f t="shared" si="2"/>
        <v>1000</v>
      </c>
      <c r="Q122" s="40">
        <f t="shared" si="3"/>
        <v>942129.60334058723</v>
      </c>
    </row>
    <row r="123" spans="1:17" ht="14.25" customHeight="1" x14ac:dyDescent="0.2">
      <c r="A123" s="22">
        <f>VLOOKUP(D123,'Sample ID by Horizon'!A:B,2,FALSE)</f>
        <v>42649</v>
      </c>
      <c r="B123" s="21" t="str">
        <f>VLOOKUP(C123,Samples!A:C,3,FALSE)</f>
        <v>CSITE 02</v>
      </c>
      <c r="C123" s="21" t="str">
        <f t="shared" si="0"/>
        <v>X11.256</v>
      </c>
      <c r="D123" s="38" t="s">
        <v>508</v>
      </c>
      <c r="E123" s="49" t="s">
        <v>1251</v>
      </c>
      <c r="F123" s="21">
        <v>649</v>
      </c>
      <c r="G123" s="21">
        <v>4.5810000000000004</v>
      </c>
      <c r="H123" s="21">
        <v>4.0439999999999996</v>
      </c>
      <c r="I123" s="23">
        <f t="shared" si="7"/>
        <v>11.722331368696807</v>
      </c>
      <c r="J123" s="23">
        <f t="shared" si="8"/>
        <v>572.92206941715767</v>
      </c>
      <c r="K123" s="21">
        <v>3.8889999999999998</v>
      </c>
      <c r="L123" s="21">
        <v>10</v>
      </c>
      <c r="M123" s="39">
        <f t="shared" si="9"/>
        <v>475.14455744133829</v>
      </c>
      <c r="N123" s="23">
        <f t="shared" si="4"/>
        <v>1.2057847668556976</v>
      </c>
      <c r="O123" s="23">
        <f t="shared" si="5"/>
        <v>0.94212960334058726</v>
      </c>
      <c r="P123" s="23">
        <f t="shared" si="2"/>
        <v>1000</v>
      </c>
      <c r="Q123" s="40">
        <f t="shared" si="3"/>
        <v>942129.60334058723</v>
      </c>
    </row>
    <row r="124" spans="1:17" ht="14.25" customHeight="1" x14ac:dyDescent="0.2">
      <c r="A124" s="22">
        <f>VLOOKUP(D124,'Sample ID by Horizon'!A:B,2,FALSE)</f>
        <v>42649</v>
      </c>
      <c r="B124" s="21" t="str">
        <f>VLOOKUP(C124,Samples!A:C,3,FALSE)</f>
        <v>CSITE 02</v>
      </c>
      <c r="C124" s="21" t="str">
        <f t="shared" si="0"/>
        <v>X11.256</v>
      </c>
      <c r="D124" s="38" t="s">
        <v>509</v>
      </c>
      <c r="E124" s="49" t="s">
        <v>1249</v>
      </c>
      <c r="F124" s="21">
        <v>520</v>
      </c>
      <c r="G124" s="21">
        <v>4.6420000000000003</v>
      </c>
      <c r="H124" s="21">
        <v>4.0339999999999998</v>
      </c>
      <c r="I124" s="23">
        <f t="shared" si="7"/>
        <v>13.097802671262398</v>
      </c>
      <c r="J124" s="23">
        <f t="shared" si="8"/>
        <v>451.89142610943554</v>
      </c>
      <c r="K124" s="21">
        <v>3.8889999999999998</v>
      </c>
      <c r="L124" s="21">
        <v>10</v>
      </c>
      <c r="M124" s="39">
        <f t="shared" si="9"/>
        <v>475.14455744133829</v>
      </c>
      <c r="N124" s="23">
        <f t="shared" si="4"/>
        <v>0.95106093299874617</v>
      </c>
      <c r="O124" s="23">
        <f t="shared" si="5"/>
        <v>1.094861013871032</v>
      </c>
      <c r="P124" s="23">
        <f t="shared" si="2"/>
        <v>1000</v>
      </c>
      <c r="Q124" s="40">
        <f t="shared" si="3"/>
        <v>1094861.0138710318</v>
      </c>
    </row>
    <row r="125" spans="1:17" ht="14.25" customHeight="1" x14ac:dyDescent="0.2">
      <c r="A125" s="22">
        <f>VLOOKUP(D125,'Sample ID by Horizon'!A:B,2,FALSE)</f>
        <v>42649</v>
      </c>
      <c r="B125" s="21" t="str">
        <f>VLOOKUP(C125,Samples!A:C,3,FALSE)</f>
        <v>CSITE 02</v>
      </c>
      <c r="C125" s="21" t="str">
        <f t="shared" si="0"/>
        <v>X11.256</v>
      </c>
      <c r="D125" s="38" t="s">
        <v>509</v>
      </c>
      <c r="E125" s="49" t="s">
        <v>1250</v>
      </c>
      <c r="F125" s="21">
        <v>523</v>
      </c>
      <c r="G125" s="21">
        <v>4.7750000000000004</v>
      </c>
      <c r="H125" s="21">
        <v>4.2190000000000003</v>
      </c>
      <c r="I125" s="23">
        <f t="shared" si="7"/>
        <v>11.643979057591624</v>
      </c>
      <c r="J125" s="23">
        <f t="shared" si="8"/>
        <v>462.1019895287958</v>
      </c>
      <c r="K125" s="21">
        <v>3.8889999999999998</v>
      </c>
      <c r="L125" s="21">
        <v>10</v>
      </c>
      <c r="M125" s="39">
        <f t="shared" si="9"/>
        <v>475.14455744133829</v>
      </c>
      <c r="N125" s="23">
        <f t="shared" si="4"/>
        <v>0.97255031609163967</v>
      </c>
      <c r="O125" s="23">
        <f t="shared" si="5"/>
        <v>1.094861013871032</v>
      </c>
      <c r="P125" s="23">
        <f t="shared" si="2"/>
        <v>1000</v>
      </c>
      <c r="Q125" s="40">
        <f t="shared" si="3"/>
        <v>1094861.0138710318</v>
      </c>
    </row>
    <row r="126" spans="1:17" ht="14.25" customHeight="1" x14ac:dyDescent="0.2">
      <c r="A126" s="22">
        <f>VLOOKUP(D126,'Sample ID by Horizon'!A:B,2,FALSE)</f>
        <v>42649</v>
      </c>
      <c r="B126" s="21" t="str">
        <f>VLOOKUP(C126,Samples!A:C,3,FALSE)</f>
        <v>CSITE 02</v>
      </c>
      <c r="C126" s="21" t="str">
        <f t="shared" si="0"/>
        <v>X11.256</v>
      </c>
      <c r="D126" s="38" t="s">
        <v>509</v>
      </c>
      <c r="E126" s="49" t="s">
        <v>1251</v>
      </c>
      <c r="F126" s="21">
        <v>722</v>
      </c>
      <c r="G126" s="21">
        <v>4.9640000000000004</v>
      </c>
      <c r="H126" s="21">
        <v>4.4459999999999997</v>
      </c>
      <c r="I126" s="23">
        <f t="shared" si="7"/>
        <v>10.435132957292518</v>
      </c>
      <c r="J126" s="23">
        <f t="shared" si="8"/>
        <v>646.65834004834801</v>
      </c>
      <c r="K126" s="21">
        <v>3.8889999999999998</v>
      </c>
      <c r="L126" s="21">
        <v>10</v>
      </c>
      <c r="M126" s="39">
        <f t="shared" si="9"/>
        <v>475.14455744133829</v>
      </c>
      <c r="N126" s="23">
        <f t="shared" si="4"/>
        <v>1.3609717925227103</v>
      </c>
      <c r="O126" s="23">
        <f t="shared" si="5"/>
        <v>1.094861013871032</v>
      </c>
      <c r="P126" s="23">
        <f t="shared" si="2"/>
        <v>1000</v>
      </c>
      <c r="Q126" s="40">
        <f t="shared" si="3"/>
        <v>1094861.0138710318</v>
      </c>
    </row>
    <row r="127" spans="1:17" ht="14.25" customHeight="1" x14ac:dyDescent="0.2">
      <c r="A127" s="22">
        <f>VLOOKUP(D127,'Sample ID by Horizon'!A:B,2,FALSE)</f>
        <v>42649</v>
      </c>
      <c r="B127" s="21" t="str">
        <f>VLOOKUP(C127,Samples!A:C,3,FALSE)</f>
        <v>CSITE 02</v>
      </c>
      <c r="C127" s="21" t="str">
        <f t="shared" si="0"/>
        <v>X11.256</v>
      </c>
      <c r="D127" s="38" t="s">
        <v>510</v>
      </c>
      <c r="E127" s="49" t="s">
        <v>1249</v>
      </c>
      <c r="F127" s="21">
        <v>650</v>
      </c>
      <c r="G127" s="21">
        <v>4.9029999999999996</v>
      </c>
      <c r="H127" s="21">
        <v>4.3410000000000002</v>
      </c>
      <c r="I127" s="23">
        <f t="shared" si="7"/>
        <v>11.462369977564745</v>
      </c>
      <c r="J127" s="23">
        <f t="shared" si="8"/>
        <v>575.49459514582918</v>
      </c>
      <c r="K127" s="21">
        <v>3.8889999999999998</v>
      </c>
      <c r="L127" s="21">
        <v>10</v>
      </c>
      <c r="M127" s="39">
        <f t="shared" si="9"/>
        <v>475.14455744133829</v>
      </c>
      <c r="N127" s="23">
        <f t="shared" si="4"/>
        <v>1.2111989627848787</v>
      </c>
      <c r="O127" s="23">
        <f t="shared" si="5"/>
        <v>1.3593073099804922</v>
      </c>
      <c r="P127" s="23">
        <f t="shared" si="2"/>
        <v>1000</v>
      </c>
      <c r="Q127" s="40">
        <f t="shared" si="3"/>
        <v>1359307.3099804921</v>
      </c>
    </row>
    <row r="128" spans="1:17" ht="14.25" customHeight="1" x14ac:dyDescent="0.2">
      <c r="A128" s="22">
        <f>VLOOKUP(D128,'Sample ID by Horizon'!A:B,2,FALSE)</f>
        <v>42649</v>
      </c>
      <c r="B128" s="21" t="str">
        <f>VLOOKUP(C128,Samples!A:C,3,FALSE)</f>
        <v>CSITE 02</v>
      </c>
      <c r="C128" s="21" t="str">
        <f t="shared" si="0"/>
        <v>X11.256</v>
      </c>
      <c r="D128" s="38" t="s">
        <v>510</v>
      </c>
      <c r="E128" s="49" t="s">
        <v>1250</v>
      </c>
      <c r="F128" s="21">
        <v>726</v>
      </c>
      <c r="G128" s="21">
        <v>4.8369999999999997</v>
      </c>
      <c r="H128" s="21">
        <v>4.3280000000000003</v>
      </c>
      <c r="I128" s="23">
        <f t="shared" si="7"/>
        <v>10.52305147818895</v>
      </c>
      <c r="J128" s="23">
        <f t="shared" si="8"/>
        <v>649.60264626834828</v>
      </c>
      <c r="K128" s="21">
        <v>3.8889999999999998</v>
      </c>
      <c r="L128" s="21">
        <v>10</v>
      </c>
      <c r="M128" s="39">
        <f t="shared" si="9"/>
        <v>475.14455744133829</v>
      </c>
      <c r="N128" s="23">
        <f t="shared" si="4"/>
        <v>1.367168446096636</v>
      </c>
      <c r="O128" s="23">
        <f t="shared" si="5"/>
        <v>1.3593073099804922</v>
      </c>
      <c r="P128" s="23">
        <f t="shared" si="2"/>
        <v>1000</v>
      </c>
      <c r="Q128" s="40">
        <f t="shared" si="3"/>
        <v>1359307.3099804921</v>
      </c>
    </row>
    <row r="129" spans="1:17" ht="14.25" customHeight="1" x14ac:dyDescent="0.2">
      <c r="A129" s="22">
        <f>VLOOKUP(D129,'Sample ID by Horizon'!A:B,2,FALSE)</f>
        <v>42649</v>
      </c>
      <c r="B129" s="21" t="str">
        <f>VLOOKUP(C129,Samples!A:C,3,FALSE)</f>
        <v>CSITE 02</v>
      </c>
      <c r="C129" s="21" t="str">
        <f t="shared" si="0"/>
        <v>X11.256</v>
      </c>
      <c r="D129" s="38" t="s">
        <v>510</v>
      </c>
      <c r="E129" s="49" t="s">
        <v>1251</v>
      </c>
      <c r="F129" s="21">
        <v>801</v>
      </c>
      <c r="G129" s="21">
        <v>4.9329999999999998</v>
      </c>
      <c r="H129" s="21">
        <v>4.3879999999999999</v>
      </c>
      <c r="I129" s="23">
        <f t="shared" si="7"/>
        <v>11.048043786742348</v>
      </c>
      <c r="J129" s="23">
        <f t="shared" si="8"/>
        <v>712.50516926819375</v>
      </c>
      <c r="K129" s="21">
        <v>3.8889999999999998</v>
      </c>
      <c r="L129" s="21">
        <v>10</v>
      </c>
      <c r="M129" s="39">
        <f t="shared" si="9"/>
        <v>475.14455744133829</v>
      </c>
      <c r="N129" s="23">
        <f t="shared" si="4"/>
        <v>1.4995545210599621</v>
      </c>
      <c r="O129" s="23">
        <f t="shared" si="5"/>
        <v>1.3593073099804922</v>
      </c>
      <c r="P129" s="23">
        <f t="shared" si="2"/>
        <v>1000</v>
      </c>
      <c r="Q129" s="40">
        <f t="shared" si="3"/>
        <v>1359307.3099804921</v>
      </c>
    </row>
    <row r="130" spans="1:17" ht="14.25" customHeight="1" x14ac:dyDescent="0.2">
      <c r="A130" s="22">
        <f>VLOOKUP(D130,'Sample ID by Horizon'!A:B,2,FALSE)</f>
        <v>42649</v>
      </c>
      <c r="B130" s="21" t="str">
        <f>VLOOKUP(C130,Samples!A:C,3,FALSE)</f>
        <v>CSITE 02</v>
      </c>
      <c r="C130" s="21" t="str">
        <f t="shared" si="0"/>
        <v>X11.256</v>
      </c>
      <c r="D130" s="38" t="s">
        <v>511</v>
      </c>
      <c r="E130" s="49" t="s">
        <v>1249</v>
      </c>
      <c r="F130" s="21">
        <v>2487</v>
      </c>
      <c r="G130" s="21">
        <v>4.97</v>
      </c>
      <c r="H130" s="21">
        <v>4.3840000000000003</v>
      </c>
      <c r="I130" s="23">
        <f t="shared" si="7"/>
        <v>11.790744466800794</v>
      </c>
      <c r="J130" s="23">
        <f t="shared" si="8"/>
        <v>2193.7641851106641</v>
      </c>
      <c r="K130" s="21">
        <v>3.8889999999999998</v>
      </c>
      <c r="L130" s="21">
        <v>30</v>
      </c>
      <c r="M130" s="39">
        <f t="shared" si="9"/>
        <v>1425.4336723240147</v>
      </c>
      <c r="N130" s="23">
        <f t="shared" si="4"/>
        <v>1.5390152679177069</v>
      </c>
      <c r="O130" s="23">
        <f t="shared" si="5"/>
        <v>1.5549825450355115</v>
      </c>
      <c r="P130" s="23">
        <f t="shared" si="2"/>
        <v>3000</v>
      </c>
      <c r="Q130" s="40">
        <f t="shared" si="3"/>
        <v>4664947.6351065338</v>
      </c>
    </row>
    <row r="131" spans="1:17" ht="14.25" customHeight="1" x14ac:dyDescent="0.2">
      <c r="A131" s="22">
        <f>VLOOKUP(D131,'Sample ID by Horizon'!A:B,2,FALSE)</f>
        <v>42649</v>
      </c>
      <c r="B131" s="21" t="str">
        <f>VLOOKUP(C131,Samples!A:C,3,FALSE)</f>
        <v>CSITE 02</v>
      </c>
      <c r="C131" s="21" t="str">
        <f t="shared" si="0"/>
        <v>X11.256</v>
      </c>
      <c r="D131" s="38" t="s">
        <v>511</v>
      </c>
      <c r="E131" s="49" t="s">
        <v>1250</v>
      </c>
      <c r="F131" s="21">
        <v>2509</v>
      </c>
      <c r="G131" s="21">
        <v>4.625</v>
      </c>
      <c r="H131" s="21">
        <v>4.117</v>
      </c>
      <c r="I131" s="23">
        <f t="shared" si="7"/>
        <v>10.983783783783784</v>
      </c>
      <c r="J131" s="23">
        <f t="shared" si="8"/>
        <v>2233.4168648648647</v>
      </c>
      <c r="K131" s="21">
        <v>3.8889999999999998</v>
      </c>
      <c r="L131" s="21">
        <v>30</v>
      </c>
      <c r="M131" s="39">
        <f t="shared" si="9"/>
        <v>1425.4336723240147</v>
      </c>
      <c r="N131" s="23">
        <f t="shared" si="4"/>
        <v>1.566833243965341</v>
      </c>
      <c r="O131" s="23">
        <f t="shared" si="5"/>
        <v>1.5549825450355115</v>
      </c>
      <c r="P131" s="23">
        <f t="shared" si="2"/>
        <v>3000</v>
      </c>
      <c r="Q131" s="40">
        <f t="shared" si="3"/>
        <v>4664947.6351065338</v>
      </c>
    </row>
    <row r="132" spans="1:17" ht="14.25" customHeight="1" x14ac:dyDescent="0.2">
      <c r="A132" s="22">
        <f>VLOOKUP(D132,'Sample ID by Horizon'!A:B,2,FALSE)</f>
        <v>42649</v>
      </c>
      <c r="B132" s="21" t="str">
        <f>VLOOKUP(C132,Samples!A:C,3,FALSE)</f>
        <v>CSITE 02</v>
      </c>
      <c r="C132" s="21" t="str">
        <f t="shared" si="0"/>
        <v>X11.256</v>
      </c>
      <c r="D132" s="38" t="s">
        <v>511</v>
      </c>
      <c r="E132" s="49" t="s">
        <v>1251</v>
      </c>
      <c r="F132" s="21">
        <v>2577</v>
      </c>
      <c r="G132" s="21">
        <v>4.6509999999999998</v>
      </c>
      <c r="H132" s="21">
        <v>4.0110000000000001</v>
      </c>
      <c r="I132" s="23">
        <f t="shared" si="7"/>
        <v>13.760481616856584</v>
      </c>
      <c r="J132" s="23">
        <f t="shared" si="8"/>
        <v>2222.3923887336059</v>
      </c>
      <c r="K132" s="21">
        <v>3.8889999999999998</v>
      </c>
      <c r="L132" s="21">
        <v>30</v>
      </c>
      <c r="M132" s="39">
        <f t="shared" si="9"/>
        <v>1425.4336723240147</v>
      </c>
      <c r="N132" s="23">
        <f t="shared" si="4"/>
        <v>1.5590991232234865</v>
      </c>
      <c r="O132" s="23">
        <f t="shared" si="5"/>
        <v>1.5549825450355115</v>
      </c>
      <c r="P132" s="23">
        <f t="shared" si="2"/>
        <v>3000</v>
      </c>
      <c r="Q132" s="40">
        <f t="shared" si="3"/>
        <v>4664947.6351065338</v>
      </c>
    </row>
    <row r="133" spans="1:17" ht="14.25" customHeight="1" x14ac:dyDescent="0.2">
      <c r="A133" s="22">
        <f>VLOOKUP(D133,'Sample ID by Horizon'!A:B,2,FALSE)</f>
        <v>42649</v>
      </c>
      <c r="B133" s="21" t="str">
        <f>VLOOKUP(C133,Samples!A:C,3,FALSE)</f>
        <v>CSITE 02</v>
      </c>
      <c r="C133" s="21" t="str">
        <f t="shared" si="0"/>
        <v>X11.256</v>
      </c>
      <c r="D133" s="38" t="s">
        <v>512</v>
      </c>
      <c r="E133" s="49" t="s">
        <v>1249</v>
      </c>
      <c r="F133" s="21">
        <v>3285</v>
      </c>
      <c r="G133" s="21">
        <v>4.9640000000000004</v>
      </c>
      <c r="H133" s="21">
        <v>4.4269999999999996</v>
      </c>
      <c r="I133" s="23">
        <f t="shared" si="7"/>
        <v>10.817888799355375</v>
      </c>
      <c r="J133" s="23">
        <f t="shared" si="8"/>
        <v>2929.6323529411761</v>
      </c>
      <c r="K133" s="21">
        <v>3.8889999999999998</v>
      </c>
      <c r="L133" s="21">
        <v>40</v>
      </c>
      <c r="M133" s="39">
        <f t="shared" si="9"/>
        <v>1900.5782297653532</v>
      </c>
      <c r="N133" s="23">
        <f t="shared" si="4"/>
        <v>1.541442655219128</v>
      </c>
      <c r="O133" s="23">
        <f t="shared" si="5"/>
        <v>1.4756412518800825</v>
      </c>
      <c r="P133" s="23">
        <f t="shared" si="2"/>
        <v>4000</v>
      </c>
      <c r="Q133" s="40">
        <f t="shared" si="3"/>
        <v>5902565.0075203301</v>
      </c>
    </row>
    <row r="134" spans="1:17" ht="14.25" customHeight="1" x14ac:dyDescent="0.2">
      <c r="A134" s="22">
        <f>VLOOKUP(D134,'Sample ID by Horizon'!A:B,2,FALSE)</f>
        <v>42649</v>
      </c>
      <c r="B134" s="21" t="str">
        <f>VLOOKUP(C134,Samples!A:C,3,FALSE)</f>
        <v>CSITE 02</v>
      </c>
      <c r="C134" s="21" t="str">
        <f t="shared" si="0"/>
        <v>X11.256</v>
      </c>
      <c r="D134" s="38" t="s">
        <v>512</v>
      </c>
      <c r="E134" s="49" t="s">
        <v>1250</v>
      </c>
      <c r="F134" s="21">
        <v>3168</v>
      </c>
      <c r="G134" s="21">
        <v>4.774</v>
      </c>
      <c r="H134" s="21">
        <v>4.202</v>
      </c>
      <c r="I134" s="23">
        <f t="shared" si="7"/>
        <v>11.981566820276498</v>
      </c>
      <c r="J134" s="23">
        <f t="shared" si="8"/>
        <v>2788.4239631336404</v>
      </c>
      <c r="K134" s="21">
        <v>3.8889999999999998</v>
      </c>
      <c r="L134" s="21">
        <v>40</v>
      </c>
      <c r="M134" s="39">
        <f t="shared" si="9"/>
        <v>1900.5782297653532</v>
      </c>
      <c r="N134" s="23">
        <f t="shared" si="4"/>
        <v>1.4671450611522059</v>
      </c>
      <c r="O134" s="23">
        <f t="shared" si="5"/>
        <v>1.4756412518800825</v>
      </c>
      <c r="P134" s="23">
        <f t="shared" si="2"/>
        <v>4000</v>
      </c>
      <c r="Q134" s="40">
        <f t="shared" si="3"/>
        <v>5902565.0075203301</v>
      </c>
    </row>
    <row r="135" spans="1:17" ht="14.25" customHeight="1" x14ac:dyDescent="0.2">
      <c r="A135" s="22">
        <f>VLOOKUP(D135,'Sample ID by Horizon'!A:B,2,FALSE)</f>
        <v>42649</v>
      </c>
      <c r="B135" s="21" t="str">
        <f>VLOOKUP(C135,Samples!A:C,3,FALSE)</f>
        <v>CSITE 02</v>
      </c>
      <c r="C135" s="21" t="str">
        <f t="shared" si="0"/>
        <v>X11.256</v>
      </c>
      <c r="D135" s="38" t="s">
        <v>512</v>
      </c>
      <c r="E135" s="49" t="s">
        <v>1251</v>
      </c>
      <c r="F135" s="21">
        <v>3128</v>
      </c>
      <c r="G135" s="21">
        <v>4.71</v>
      </c>
      <c r="H135" s="21">
        <v>4.0590000000000002</v>
      </c>
      <c r="I135" s="23">
        <f t="shared" si="7"/>
        <v>13.821656050955411</v>
      </c>
      <c r="J135" s="23">
        <f t="shared" si="8"/>
        <v>2695.6585987261146</v>
      </c>
      <c r="K135" s="21">
        <v>3.8889999999999998</v>
      </c>
      <c r="L135" s="21">
        <v>40</v>
      </c>
      <c r="M135" s="39">
        <f t="shared" si="9"/>
        <v>1900.5782297653532</v>
      </c>
      <c r="N135" s="23">
        <f t="shared" si="4"/>
        <v>1.4183360392689137</v>
      </c>
      <c r="O135" s="23">
        <f t="shared" si="5"/>
        <v>1.4756412518800825</v>
      </c>
      <c r="P135" s="23">
        <f t="shared" si="2"/>
        <v>4000</v>
      </c>
      <c r="Q135" s="40">
        <f t="shared" si="3"/>
        <v>5902565.0075203301</v>
      </c>
    </row>
    <row r="136" spans="1:17" ht="14.25" customHeight="1" x14ac:dyDescent="0.2">
      <c r="A136" s="22">
        <f>VLOOKUP(D136,'Sample ID by Horizon'!A:B,2,FALSE)</f>
        <v>42649</v>
      </c>
      <c r="B136" s="21" t="str">
        <f>VLOOKUP(C136,Samples!A:C,3,FALSE)</f>
        <v>CSITE 03</v>
      </c>
      <c r="C136" s="21" t="str">
        <f t="shared" si="0"/>
        <v>X11.257</v>
      </c>
      <c r="D136" s="38" t="s">
        <v>513</v>
      </c>
      <c r="E136" s="49" t="s">
        <v>1249</v>
      </c>
      <c r="F136" s="21">
        <v>557</v>
      </c>
      <c r="G136" s="21">
        <v>4.4489999999999998</v>
      </c>
      <c r="H136" s="21">
        <v>3.9590000000000001</v>
      </c>
      <c r="I136" s="23">
        <f t="shared" si="7"/>
        <v>11.013710946280058</v>
      </c>
      <c r="J136" s="23">
        <f t="shared" si="8"/>
        <v>495.6536300292201</v>
      </c>
      <c r="K136" s="21">
        <v>3.8889999999999998</v>
      </c>
      <c r="L136" s="21">
        <v>10</v>
      </c>
      <c r="M136" s="39">
        <f t="shared" si="9"/>
        <v>475.14455744133829</v>
      </c>
      <c r="N136" s="23">
        <f t="shared" si="4"/>
        <v>1.0431638588018846</v>
      </c>
      <c r="O136" s="23">
        <f t="shared" si="5"/>
        <v>1.1863848592504931</v>
      </c>
      <c r="P136" s="23">
        <f t="shared" si="2"/>
        <v>1000</v>
      </c>
      <c r="Q136" s="40">
        <f>SUM(Q121:Q135)</f>
        <v>41891431.709456928</v>
      </c>
    </row>
    <row r="137" spans="1:17" ht="14.25" customHeight="1" x14ac:dyDescent="0.2">
      <c r="A137" s="22">
        <f>VLOOKUP(D137,'Sample ID by Horizon'!A:B,2,FALSE)</f>
        <v>42649</v>
      </c>
      <c r="B137" s="21" t="str">
        <f>VLOOKUP(C137,Samples!A:C,3,FALSE)</f>
        <v>CSITE 03</v>
      </c>
      <c r="C137" s="21" t="str">
        <f t="shared" si="0"/>
        <v>X11.257</v>
      </c>
      <c r="D137" s="38" t="s">
        <v>513</v>
      </c>
      <c r="E137" s="49" t="s">
        <v>1250</v>
      </c>
      <c r="F137" s="21">
        <v>688</v>
      </c>
      <c r="G137" s="21">
        <v>4.8890000000000002</v>
      </c>
      <c r="H137" s="21">
        <v>4.359</v>
      </c>
      <c r="I137" s="23">
        <f t="shared" si="7"/>
        <v>10.840662712211092</v>
      </c>
      <c r="J137" s="23">
        <f t="shared" si="8"/>
        <v>613.41624053998771</v>
      </c>
      <c r="K137" s="21">
        <v>3.8889999999999998</v>
      </c>
      <c r="L137" s="21">
        <v>10</v>
      </c>
      <c r="M137" s="39">
        <f t="shared" si="9"/>
        <v>475.14455744133829</v>
      </c>
      <c r="N137" s="23">
        <f t="shared" si="4"/>
        <v>1.2910097167970203</v>
      </c>
      <c r="O137" s="23">
        <f t="shared" si="5"/>
        <v>1.1863848592504931</v>
      </c>
      <c r="P137" s="23">
        <f t="shared" si="2"/>
        <v>1000</v>
      </c>
      <c r="Q137" s="40">
        <f t="shared" ref="Q137:Q780" si="10">O137*P137*1000</f>
        <v>1186384.8592504931</v>
      </c>
    </row>
    <row r="138" spans="1:17" ht="14.25" customHeight="1" x14ac:dyDescent="0.2">
      <c r="A138" s="22">
        <f>VLOOKUP(D138,'Sample ID by Horizon'!A:B,2,FALSE)</f>
        <v>42649</v>
      </c>
      <c r="B138" s="21" t="str">
        <f>VLOOKUP(C138,Samples!A:C,3,FALSE)</f>
        <v>CSITE 03</v>
      </c>
      <c r="C138" s="21" t="str">
        <f t="shared" si="0"/>
        <v>X11.257</v>
      </c>
      <c r="D138" s="38" t="s">
        <v>513</v>
      </c>
      <c r="E138" s="49" t="s">
        <v>1251</v>
      </c>
      <c r="F138" s="21">
        <v>670</v>
      </c>
      <c r="G138" s="21">
        <v>4.7380000000000004</v>
      </c>
      <c r="H138" s="21">
        <v>4.1159999999999997</v>
      </c>
      <c r="I138" s="23">
        <f t="shared" si="7"/>
        <v>13.127902068383298</v>
      </c>
      <c r="J138" s="23">
        <f t="shared" si="8"/>
        <v>582.04305614183193</v>
      </c>
      <c r="K138" s="21">
        <v>3.8889999999999998</v>
      </c>
      <c r="L138" s="21">
        <v>10</v>
      </c>
      <c r="M138" s="39">
        <f t="shared" si="9"/>
        <v>475.14455744133829</v>
      </c>
      <c r="N138" s="23">
        <f t="shared" si="4"/>
        <v>1.2249810021525742</v>
      </c>
      <c r="O138" s="23">
        <f t="shared" si="5"/>
        <v>1.1863848592504931</v>
      </c>
      <c r="P138" s="23">
        <f t="shared" si="2"/>
        <v>1000</v>
      </c>
      <c r="Q138" s="40">
        <f t="shared" si="10"/>
        <v>1186384.8592504931</v>
      </c>
    </row>
    <row r="139" spans="1:17" ht="14.25" customHeight="1" x14ac:dyDescent="0.2">
      <c r="A139" s="22">
        <f>VLOOKUP(D139,'Sample ID by Horizon'!A:B,2,FALSE)</f>
        <v>42649</v>
      </c>
      <c r="B139" s="21" t="str">
        <f>VLOOKUP(C139,Samples!A:C,3,FALSE)</f>
        <v>CSITE 03</v>
      </c>
      <c r="C139" s="21" t="str">
        <f t="shared" si="0"/>
        <v>X11.257</v>
      </c>
      <c r="D139" s="38" t="s">
        <v>514</v>
      </c>
      <c r="E139" s="49" t="s">
        <v>1249</v>
      </c>
      <c r="F139" s="21">
        <v>717</v>
      </c>
      <c r="G139" s="21">
        <v>4.8390000000000004</v>
      </c>
      <c r="H139" s="21">
        <v>4.2729999999999997</v>
      </c>
      <c r="I139" s="23">
        <f t="shared" si="7"/>
        <v>11.69663153544122</v>
      </c>
      <c r="J139" s="23">
        <f t="shared" si="8"/>
        <v>633.13515189088639</v>
      </c>
      <c r="K139" s="21">
        <v>3.8889999999999998</v>
      </c>
      <c r="L139" s="21">
        <v>10</v>
      </c>
      <c r="M139" s="39">
        <f t="shared" si="9"/>
        <v>475.14455744133829</v>
      </c>
      <c r="N139" s="23">
        <f t="shared" si="4"/>
        <v>1.3325105843584324</v>
      </c>
      <c r="O139" s="23">
        <f t="shared" si="5"/>
        <v>1.2816481180492119</v>
      </c>
      <c r="P139" s="23">
        <f t="shared" si="2"/>
        <v>1000</v>
      </c>
      <c r="Q139" s="40">
        <f t="shared" si="10"/>
        <v>1281648.1180492118</v>
      </c>
    </row>
    <row r="140" spans="1:17" ht="14.25" customHeight="1" x14ac:dyDescent="0.2">
      <c r="A140" s="22">
        <f>VLOOKUP(D140,'Sample ID by Horizon'!A:B,2,FALSE)</f>
        <v>42649</v>
      </c>
      <c r="B140" s="21" t="str">
        <f>VLOOKUP(C140,Samples!A:C,3,FALSE)</f>
        <v>CSITE 03</v>
      </c>
      <c r="C140" s="21" t="str">
        <f t="shared" si="0"/>
        <v>X11.257</v>
      </c>
      <c r="D140" s="38" t="s">
        <v>514</v>
      </c>
      <c r="E140" s="49" t="s">
        <v>1250</v>
      </c>
      <c r="F140" s="21">
        <v>732</v>
      </c>
      <c r="G140" s="21">
        <v>4.8159999999999998</v>
      </c>
      <c r="H140" s="21">
        <v>4.3019999999999996</v>
      </c>
      <c r="I140" s="23">
        <f t="shared" si="7"/>
        <v>10.672757475083062</v>
      </c>
      <c r="J140" s="23">
        <f t="shared" si="8"/>
        <v>653.87541528239194</v>
      </c>
      <c r="K140" s="21">
        <v>3.8889999999999998</v>
      </c>
      <c r="L140" s="21">
        <v>10</v>
      </c>
      <c r="M140" s="39">
        <f t="shared" si="9"/>
        <v>475.14455744133829</v>
      </c>
      <c r="N140" s="23">
        <f t="shared" si="4"/>
        <v>1.3761610125632553</v>
      </c>
      <c r="O140" s="23">
        <f t="shared" si="5"/>
        <v>1.2816481180492119</v>
      </c>
      <c r="P140" s="23">
        <f t="shared" si="2"/>
        <v>1000</v>
      </c>
      <c r="Q140" s="40">
        <f t="shared" si="10"/>
        <v>1281648.1180492118</v>
      </c>
    </row>
    <row r="141" spans="1:17" ht="14.25" customHeight="1" x14ac:dyDescent="0.2">
      <c r="A141" s="22">
        <f>VLOOKUP(D141,'Sample ID by Horizon'!A:B,2,FALSE)</f>
        <v>42649</v>
      </c>
      <c r="B141" s="21" t="str">
        <f>VLOOKUP(C141,Samples!A:C,3,FALSE)</f>
        <v>CSITE 03</v>
      </c>
      <c r="C141" s="21" t="str">
        <f t="shared" si="0"/>
        <v>X11.257</v>
      </c>
      <c r="D141" s="38" t="s">
        <v>514</v>
      </c>
      <c r="E141" s="49" t="s">
        <v>1251</v>
      </c>
      <c r="F141" s="21">
        <v>610</v>
      </c>
      <c r="G141" s="21">
        <v>4.8029999999999999</v>
      </c>
      <c r="H141" s="21">
        <v>4.2510000000000003</v>
      </c>
      <c r="I141" s="23">
        <f t="shared" si="7"/>
        <v>11.492816989381629</v>
      </c>
      <c r="J141" s="23">
        <f t="shared" si="8"/>
        <v>539.89381636477208</v>
      </c>
      <c r="K141" s="21">
        <v>3.8889999999999998</v>
      </c>
      <c r="L141" s="21">
        <v>10</v>
      </c>
      <c r="M141" s="39">
        <f t="shared" si="9"/>
        <v>475.14455744133829</v>
      </c>
      <c r="N141" s="23">
        <f t="shared" si="4"/>
        <v>1.1362727572259474</v>
      </c>
      <c r="O141" s="23">
        <f t="shared" si="5"/>
        <v>1.2816481180492119</v>
      </c>
      <c r="P141" s="23">
        <f t="shared" si="2"/>
        <v>1000</v>
      </c>
      <c r="Q141" s="40">
        <f t="shared" si="10"/>
        <v>1281648.1180492118</v>
      </c>
    </row>
    <row r="142" spans="1:17" ht="14.25" customHeight="1" x14ac:dyDescent="0.2">
      <c r="A142" s="22">
        <f>VLOOKUP(D142,'Sample ID by Horizon'!A:B,2,FALSE)</f>
        <v>42649</v>
      </c>
      <c r="B142" s="21" t="str">
        <f>VLOOKUP(C142,Samples!A:C,3,FALSE)</f>
        <v>CSITE 03</v>
      </c>
      <c r="C142" s="21" t="str">
        <f t="shared" si="0"/>
        <v>X11.257</v>
      </c>
      <c r="D142" s="38" t="s">
        <v>515</v>
      </c>
      <c r="E142" s="49" t="s">
        <v>1249</v>
      </c>
      <c r="F142" s="21">
        <v>810</v>
      </c>
      <c r="G142" s="21">
        <v>4.944</v>
      </c>
      <c r="H142" s="21">
        <v>4.3739999999999997</v>
      </c>
      <c r="I142" s="23">
        <f t="shared" si="7"/>
        <v>11.529126213592239</v>
      </c>
      <c r="J142" s="23">
        <f t="shared" si="8"/>
        <v>716.61407766990283</v>
      </c>
      <c r="K142" s="21">
        <v>3.8889999999999998</v>
      </c>
      <c r="L142" s="21">
        <v>10</v>
      </c>
      <c r="M142" s="39">
        <f t="shared" si="9"/>
        <v>475.14455744133829</v>
      </c>
      <c r="N142" s="23">
        <f t="shared" si="4"/>
        <v>1.5082022227695968</v>
      </c>
      <c r="O142" s="23">
        <f t="shared" si="5"/>
        <v>1.4515725918753362</v>
      </c>
      <c r="P142" s="23">
        <f t="shared" si="2"/>
        <v>1000</v>
      </c>
      <c r="Q142" s="40">
        <f t="shared" si="10"/>
        <v>1451572.5918753361</v>
      </c>
    </row>
    <row r="143" spans="1:17" ht="14.25" customHeight="1" x14ac:dyDescent="0.2">
      <c r="A143" s="22">
        <f>VLOOKUP(D143,'Sample ID by Horizon'!A:B,2,FALSE)</f>
        <v>42649</v>
      </c>
      <c r="B143" s="21" t="str">
        <f>VLOOKUP(C143,Samples!A:C,3,FALSE)</f>
        <v>CSITE 03</v>
      </c>
      <c r="C143" s="21" t="str">
        <f t="shared" si="0"/>
        <v>X11.257</v>
      </c>
      <c r="D143" s="38" t="s">
        <v>515</v>
      </c>
      <c r="E143" s="49" t="s">
        <v>1250</v>
      </c>
      <c r="F143" s="21">
        <v>772</v>
      </c>
      <c r="G143" s="21">
        <v>4.9189999999999996</v>
      </c>
      <c r="H143" s="21">
        <v>4.3949999999999996</v>
      </c>
      <c r="I143" s="23">
        <f t="shared" si="7"/>
        <v>10.652571660906689</v>
      </c>
      <c r="J143" s="23">
        <f t="shared" si="8"/>
        <v>689.76214677780035</v>
      </c>
      <c r="K143" s="21">
        <v>3.8889999999999998</v>
      </c>
      <c r="L143" s="21">
        <v>10</v>
      </c>
      <c r="M143" s="39">
        <f t="shared" si="9"/>
        <v>475.14455744133829</v>
      </c>
      <c r="N143" s="23">
        <f t="shared" si="4"/>
        <v>1.4516890406830745</v>
      </c>
      <c r="O143" s="23">
        <f t="shared" si="5"/>
        <v>1.4515725918753362</v>
      </c>
      <c r="P143" s="23">
        <f t="shared" si="2"/>
        <v>1000</v>
      </c>
      <c r="Q143" s="40">
        <f t="shared" si="10"/>
        <v>1451572.5918753361</v>
      </c>
    </row>
    <row r="144" spans="1:17" ht="14.25" customHeight="1" x14ac:dyDescent="0.2">
      <c r="A144" s="22">
        <f>VLOOKUP(D144,'Sample ID by Horizon'!A:B,2,FALSE)</f>
        <v>42649</v>
      </c>
      <c r="B144" s="21" t="str">
        <f>VLOOKUP(C144,Samples!A:C,3,FALSE)</f>
        <v>CSITE 03</v>
      </c>
      <c r="C144" s="21" t="str">
        <f t="shared" si="0"/>
        <v>X11.257</v>
      </c>
      <c r="D144" s="38" t="s">
        <v>515</v>
      </c>
      <c r="E144" s="49" t="s">
        <v>1251</v>
      </c>
      <c r="F144" s="21">
        <v>752</v>
      </c>
      <c r="G144" s="21">
        <v>4.6760000000000002</v>
      </c>
      <c r="H144" s="21">
        <v>4.1210000000000004</v>
      </c>
      <c r="I144" s="23">
        <f t="shared" si="7"/>
        <v>11.869118905047042</v>
      </c>
      <c r="J144" s="23">
        <f t="shared" si="8"/>
        <v>662.74422583404623</v>
      </c>
      <c r="K144" s="21">
        <v>3.8889999999999998</v>
      </c>
      <c r="L144" s="21">
        <v>10</v>
      </c>
      <c r="M144" s="39">
        <f t="shared" si="9"/>
        <v>475.14455744133829</v>
      </c>
      <c r="N144" s="23">
        <f t="shared" si="4"/>
        <v>1.3948265121733381</v>
      </c>
      <c r="O144" s="23">
        <f t="shared" si="5"/>
        <v>1.4515725918753362</v>
      </c>
      <c r="P144" s="23">
        <f t="shared" si="2"/>
        <v>1000</v>
      </c>
      <c r="Q144" s="40">
        <f t="shared" si="10"/>
        <v>1451572.5918753361</v>
      </c>
    </row>
    <row r="145" spans="1:17" ht="14.25" customHeight="1" x14ac:dyDescent="0.2">
      <c r="A145" s="22">
        <f>VLOOKUP(D145,'Sample ID by Horizon'!A:B,2,FALSE)</f>
        <v>42649</v>
      </c>
      <c r="B145" s="21" t="str">
        <f>VLOOKUP(C145,Samples!A:C,3,FALSE)</f>
        <v>CSITE 03</v>
      </c>
      <c r="C145" s="21" t="str">
        <f t="shared" si="0"/>
        <v>X11.257</v>
      </c>
      <c r="D145" s="38" t="s">
        <v>516</v>
      </c>
      <c r="E145" s="49" t="s">
        <v>1249</v>
      </c>
      <c r="F145" s="21">
        <v>2515</v>
      </c>
      <c r="G145" s="21">
        <v>4.6319999999999997</v>
      </c>
      <c r="H145" s="21">
        <v>3.8839999999999999</v>
      </c>
      <c r="I145" s="23">
        <f t="shared" si="7"/>
        <v>16.148531951640756</v>
      </c>
      <c r="J145" s="23">
        <f t="shared" si="8"/>
        <v>2108.864421416235</v>
      </c>
      <c r="K145" s="21">
        <v>3.8889999999999998</v>
      </c>
      <c r="L145" s="21">
        <v>30</v>
      </c>
      <c r="M145" s="39">
        <f t="shared" si="9"/>
        <v>1425.4336723240147</v>
      </c>
      <c r="N145" s="23">
        <f t="shared" si="4"/>
        <v>1.4794546125586894</v>
      </c>
      <c r="O145" s="23">
        <f t="shared" si="5"/>
        <v>1.4838155287117807</v>
      </c>
      <c r="P145" s="23">
        <f t="shared" si="2"/>
        <v>3000</v>
      </c>
      <c r="Q145" s="40">
        <f t="shared" si="10"/>
        <v>4451446.5861353418</v>
      </c>
    </row>
    <row r="146" spans="1:17" ht="14.25" customHeight="1" x14ac:dyDescent="0.2">
      <c r="A146" s="22">
        <f>VLOOKUP(D146,'Sample ID by Horizon'!A:B,2,FALSE)</f>
        <v>42649</v>
      </c>
      <c r="B146" s="21" t="str">
        <f>VLOOKUP(C146,Samples!A:C,3,FALSE)</f>
        <v>CSITE 03</v>
      </c>
      <c r="C146" s="21" t="str">
        <f t="shared" si="0"/>
        <v>X11.257</v>
      </c>
      <c r="D146" s="38" t="s">
        <v>516</v>
      </c>
      <c r="E146" s="49" t="s">
        <v>1250</v>
      </c>
      <c r="F146" s="21">
        <v>2392</v>
      </c>
      <c r="G146" s="21">
        <v>4.8810000000000002</v>
      </c>
      <c r="H146" s="21">
        <v>4.2619999999999996</v>
      </c>
      <c r="I146" s="23">
        <f t="shared" si="7"/>
        <v>12.681827494365921</v>
      </c>
      <c r="J146" s="23">
        <f t="shared" si="8"/>
        <v>2088.6506863347672</v>
      </c>
      <c r="K146" s="21">
        <v>3.8889999999999998</v>
      </c>
      <c r="L146" s="21">
        <v>30</v>
      </c>
      <c r="M146" s="39">
        <f t="shared" si="9"/>
        <v>1425.4336723240147</v>
      </c>
      <c r="N146" s="23">
        <f t="shared" si="4"/>
        <v>1.4652738509603531</v>
      </c>
      <c r="O146" s="23">
        <f t="shared" si="5"/>
        <v>1.4838155287117807</v>
      </c>
      <c r="P146" s="23">
        <f t="shared" si="2"/>
        <v>3000</v>
      </c>
      <c r="Q146" s="40">
        <f t="shared" si="10"/>
        <v>4451446.5861353418</v>
      </c>
    </row>
    <row r="147" spans="1:17" ht="14.25" customHeight="1" x14ac:dyDescent="0.2">
      <c r="A147" s="22">
        <f>VLOOKUP(D147,'Sample ID by Horizon'!A:B,2,FALSE)</f>
        <v>42649</v>
      </c>
      <c r="B147" s="21" t="str">
        <f>VLOOKUP(C147,Samples!A:C,3,FALSE)</f>
        <v>CSITE 03</v>
      </c>
      <c r="C147" s="21" t="str">
        <f t="shared" si="0"/>
        <v>X11.257</v>
      </c>
      <c r="D147" s="38" t="s">
        <v>516</v>
      </c>
      <c r="E147" s="49" t="s">
        <v>1251</v>
      </c>
      <c r="F147" s="21">
        <v>2491</v>
      </c>
      <c r="G147" s="21">
        <v>4.6660000000000004</v>
      </c>
      <c r="H147" s="21">
        <v>4.0229999999999997</v>
      </c>
      <c r="I147" s="23">
        <f t="shared" si="7"/>
        <v>13.780540077153894</v>
      </c>
      <c r="J147" s="23">
        <f t="shared" si="8"/>
        <v>2147.7267466780963</v>
      </c>
      <c r="K147" s="21">
        <v>3.8889999999999998</v>
      </c>
      <c r="L147" s="21">
        <v>30</v>
      </c>
      <c r="M147" s="39">
        <f t="shared" si="9"/>
        <v>1425.4336723240147</v>
      </c>
      <c r="N147" s="23">
        <f t="shared" si="4"/>
        <v>1.5067181226162991</v>
      </c>
      <c r="O147" s="23">
        <f t="shared" si="5"/>
        <v>1.4838155287117807</v>
      </c>
      <c r="P147" s="23">
        <f t="shared" si="2"/>
        <v>3000</v>
      </c>
      <c r="Q147" s="40">
        <f t="shared" si="10"/>
        <v>4451446.5861353418</v>
      </c>
    </row>
    <row r="148" spans="1:17" ht="14.25" customHeight="1" x14ac:dyDescent="0.2">
      <c r="A148" s="22">
        <f>VLOOKUP(D148,'Sample ID by Horizon'!A:B,2,FALSE)</f>
        <v>42649</v>
      </c>
      <c r="B148" s="21" t="str">
        <f>VLOOKUP(C148,Samples!A:C,3,FALSE)</f>
        <v>CSITE 03</v>
      </c>
      <c r="C148" s="21" t="str">
        <f t="shared" si="0"/>
        <v>X11.257</v>
      </c>
      <c r="D148" s="38" t="s">
        <v>517</v>
      </c>
      <c r="E148" s="49" t="s">
        <v>1249</v>
      </c>
      <c r="F148" s="21">
        <v>3091</v>
      </c>
      <c r="G148" s="21">
        <v>4.6749999999999998</v>
      </c>
      <c r="H148" s="21">
        <v>4.0670000000000002</v>
      </c>
      <c r="I148" s="23">
        <f t="shared" si="7"/>
        <v>13.005347593582881</v>
      </c>
      <c r="J148" s="23">
        <f t="shared" si="8"/>
        <v>2689.0047058823529</v>
      </c>
      <c r="K148" s="21">
        <v>3.8889999999999998</v>
      </c>
      <c r="L148" s="21">
        <v>40</v>
      </c>
      <c r="M148" s="39">
        <f t="shared" si="9"/>
        <v>1900.5782297653532</v>
      </c>
      <c r="N148" s="23">
        <f t="shared" si="4"/>
        <v>1.4148350558631515</v>
      </c>
      <c r="O148" s="23">
        <f t="shared" si="5"/>
        <v>1.4317915281700742</v>
      </c>
      <c r="P148" s="23">
        <f t="shared" si="2"/>
        <v>4000</v>
      </c>
      <c r="Q148" s="40">
        <f t="shared" si="10"/>
        <v>5727166.1126802964</v>
      </c>
    </row>
    <row r="149" spans="1:17" ht="14.25" customHeight="1" x14ac:dyDescent="0.2">
      <c r="A149" s="22">
        <f>VLOOKUP(D149,'Sample ID by Horizon'!A:B,2,FALSE)</f>
        <v>42649</v>
      </c>
      <c r="B149" s="21" t="str">
        <f>VLOOKUP(C149,Samples!A:C,3,FALSE)</f>
        <v>CSITE 03</v>
      </c>
      <c r="C149" s="21" t="str">
        <f t="shared" si="0"/>
        <v>X11.257</v>
      </c>
      <c r="D149" s="38" t="s">
        <v>517</v>
      </c>
      <c r="E149" s="49" t="s">
        <v>1250</v>
      </c>
      <c r="F149" s="21">
        <v>3288</v>
      </c>
      <c r="G149" s="21">
        <v>4.9370000000000003</v>
      </c>
      <c r="H149" s="21">
        <v>4.218</v>
      </c>
      <c r="I149" s="23">
        <f t="shared" si="7"/>
        <v>14.563500101276084</v>
      </c>
      <c r="J149" s="23">
        <f t="shared" si="8"/>
        <v>2809.1521166700422</v>
      </c>
      <c r="K149" s="21">
        <v>3.8889999999999998</v>
      </c>
      <c r="L149" s="21">
        <v>40</v>
      </c>
      <c r="M149" s="39">
        <f t="shared" si="9"/>
        <v>1900.5782297653532</v>
      </c>
      <c r="N149" s="23">
        <f t="shared" si="4"/>
        <v>1.4780512965345616</v>
      </c>
      <c r="O149" s="23">
        <f t="shared" si="5"/>
        <v>1.4317915281700742</v>
      </c>
      <c r="P149" s="23">
        <f t="shared" si="2"/>
        <v>4000</v>
      </c>
      <c r="Q149" s="40">
        <f t="shared" si="10"/>
        <v>5727166.1126802964</v>
      </c>
    </row>
    <row r="150" spans="1:17" ht="14.25" customHeight="1" x14ac:dyDescent="0.2">
      <c r="A150" s="22">
        <f>VLOOKUP(D150,'Sample ID by Horizon'!A:B,2,FALSE)</f>
        <v>42649</v>
      </c>
      <c r="B150" s="21" t="str">
        <f>VLOOKUP(C150,Samples!A:C,3,FALSE)</f>
        <v>CSITE 03</v>
      </c>
      <c r="C150" s="21" t="str">
        <f t="shared" si="0"/>
        <v>X11.257</v>
      </c>
      <c r="D150" s="38" t="s">
        <v>517</v>
      </c>
      <c r="E150" s="49" t="s">
        <v>1251</v>
      </c>
      <c r="F150" s="21">
        <v>3185</v>
      </c>
      <c r="G150" s="21">
        <v>4.9480000000000004</v>
      </c>
      <c r="H150" s="21">
        <v>4.141</v>
      </c>
      <c r="I150" s="23">
        <f t="shared" si="7"/>
        <v>16.309620048504453</v>
      </c>
      <c r="J150" s="23">
        <f t="shared" si="8"/>
        <v>2665.5386014551332</v>
      </c>
      <c r="K150" s="21">
        <v>3.8889999999999998</v>
      </c>
      <c r="L150" s="21">
        <v>40</v>
      </c>
      <c r="M150" s="39">
        <f t="shared" si="9"/>
        <v>1900.5782297653532</v>
      </c>
      <c r="N150" s="23">
        <f t="shared" si="4"/>
        <v>1.4024882321125096</v>
      </c>
      <c r="O150" s="23">
        <f t="shared" si="5"/>
        <v>1.4317915281700742</v>
      </c>
      <c r="P150" s="23">
        <f t="shared" si="2"/>
        <v>4000</v>
      </c>
      <c r="Q150" s="40">
        <f t="shared" si="10"/>
        <v>5727166.1126802964</v>
      </c>
    </row>
    <row r="151" spans="1:17" ht="14.25" customHeight="1" x14ac:dyDescent="0.2">
      <c r="A151" s="22">
        <f>VLOOKUP(D151,'Sample ID by Horizon'!A:B,2,FALSE)</f>
        <v>42649</v>
      </c>
      <c r="B151" s="21" t="str">
        <f>VLOOKUP(C151,Samples!A:C,3,FALSE)</f>
        <v>CSITE 04</v>
      </c>
      <c r="C151" s="21" t="str">
        <f t="shared" si="0"/>
        <v>X11.258</v>
      </c>
      <c r="D151" s="38" t="s">
        <v>518</v>
      </c>
      <c r="E151" s="49" t="s">
        <v>1249</v>
      </c>
      <c r="F151" s="21">
        <v>629</v>
      </c>
      <c r="G151" s="21">
        <v>4.7569999999999997</v>
      </c>
      <c r="H151" s="21">
        <v>4.3940000000000001</v>
      </c>
      <c r="I151" s="23">
        <f t="shared" si="7"/>
        <v>7.6308597855791378</v>
      </c>
      <c r="J151" s="23">
        <f t="shared" si="8"/>
        <v>581.00189194870723</v>
      </c>
      <c r="K151" s="21">
        <v>3.8889999999999998</v>
      </c>
      <c r="L151" s="21">
        <v>10</v>
      </c>
      <c r="M151" s="39">
        <f t="shared" si="9"/>
        <v>475.14455744133829</v>
      </c>
      <c r="N151" s="23">
        <f t="shared" si="4"/>
        <v>1.2227897444041294</v>
      </c>
      <c r="O151" s="23">
        <f t="shared" si="5"/>
        <v>1.2931935220301567</v>
      </c>
      <c r="P151" s="23">
        <f t="shared" si="2"/>
        <v>1000</v>
      </c>
      <c r="Q151" s="40">
        <f t="shared" si="10"/>
        <v>1293193.5220301566</v>
      </c>
    </row>
    <row r="152" spans="1:17" ht="14.25" customHeight="1" x14ac:dyDescent="0.2">
      <c r="A152" s="22">
        <f>VLOOKUP(D152,'Sample ID by Horizon'!A:B,2,FALSE)</f>
        <v>42649</v>
      </c>
      <c r="B152" s="21" t="str">
        <f>VLOOKUP(C152,Samples!A:C,3,FALSE)</f>
        <v>CSITE 04</v>
      </c>
      <c r="C152" s="21" t="str">
        <f t="shared" si="0"/>
        <v>X11.258</v>
      </c>
      <c r="D152" s="38" t="s">
        <v>518</v>
      </c>
      <c r="E152" s="49" t="s">
        <v>1250</v>
      </c>
      <c r="F152" s="21">
        <v>621</v>
      </c>
      <c r="G152" s="21">
        <v>4.8719999999999999</v>
      </c>
      <c r="H152" s="21">
        <v>4.4930000000000003</v>
      </c>
      <c r="I152" s="23">
        <f t="shared" si="7"/>
        <v>7.7791461412150973</v>
      </c>
      <c r="J152" s="23">
        <f t="shared" si="8"/>
        <v>572.69150246305423</v>
      </c>
      <c r="K152" s="21">
        <v>3.8889999999999998</v>
      </c>
      <c r="L152" s="21">
        <v>10</v>
      </c>
      <c r="M152" s="39">
        <f t="shared" si="9"/>
        <v>475.14455744133829</v>
      </c>
      <c r="N152" s="23">
        <f t="shared" si="4"/>
        <v>1.2052995104205928</v>
      </c>
      <c r="O152" s="23">
        <f t="shared" si="5"/>
        <v>1.2931935220301567</v>
      </c>
      <c r="P152" s="23">
        <f t="shared" si="2"/>
        <v>1000</v>
      </c>
      <c r="Q152" s="40">
        <f t="shared" si="10"/>
        <v>1293193.5220301566</v>
      </c>
    </row>
    <row r="153" spans="1:17" ht="14.25" customHeight="1" x14ac:dyDescent="0.2">
      <c r="A153" s="22">
        <f>VLOOKUP(D153,'Sample ID by Horizon'!A:B,2,FALSE)</f>
        <v>42649</v>
      </c>
      <c r="B153" s="21" t="str">
        <f>VLOOKUP(C153,Samples!A:C,3,FALSE)</f>
        <v>CSITE 04</v>
      </c>
      <c r="C153" s="21" t="str">
        <f t="shared" si="0"/>
        <v>X11.258</v>
      </c>
      <c r="D153" s="38" t="s">
        <v>518</v>
      </c>
      <c r="E153" s="49" t="s">
        <v>1251</v>
      </c>
      <c r="F153" s="21">
        <v>736</v>
      </c>
      <c r="G153" s="21">
        <v>4.5750000000000002</v>
      </c>
      <c r="H153" s="21">
        <v>4.2869999999999999</v>
      </c>
      <c r="I153" s="23">
        <f t="shared" si="7"/>
        <v>6.29508196721312</v>
      </c>
      <c r="J153" s="23">
        <f t="shared" si="8"/>
        <v>689.66819672131146</v>
      </c>
      <c r="K153" s="21">
        <v>3.8889999999999998</v>
      </c>
      <c r="L153" s="21">
        <v>10</v>
      </c>
      <c r="M153" s="39">
        <f t="shared" si="9"/>
        <v>475.14455744133829</v>
      </c>
      <c r="N153" s="23">
        <f t="shared" si="4"/>
        <v>1.4514913112657477</v>
      </c>
      <c r="O153" s="23">
        <f t="shared" si="5"/>
        <v>1.2931935220301567</v>
      </c>
      <c r="P153" s="23">
        <f t="shared" si="2"/>
        <v>1000</v>
      </c>
      <c r="Q153" s="40">
        <f t="shared" si="10"/>
        <v>1293193.5220301566</v>
      </c>
    </row>
    <row r="154" spans="1:17" ht="14.25" customHeight="1" x14ac:dyDescent="0.2">
      <c r="A154" s="22">
        <f>VLOOKUP(D154,'Sample ID by Horizon'!A:B,2,FALSE)</f>
        <v>42649</v>
      </c>
      <c r="B154" s="21" t="str">
        <f>VLOOKUP(C154,Samples!A:C,3,FALSE)</f>
        <v>CSITE 04</v>
      </c>
      <c r="C154" s="21" t="str">
        <f t="shared" si="0"/>
        <v>X11.258</v>
      </c>
      <c r="D154" s="38" t="s">
        <v>519</v>
      </c>
      <c r="E154" s="49" t="s">
        <v>1249</v>
      </c>
      <c r="F154" s="21">
        <v>695</v>
      </c>
      <c r="G154" s="21">
        <v>4.5549999999999997</v>
      </c>
      <c r="H154" s="21">
        <v>4.2569999999999997</v>
      </c>
      <c r="I154" s="23">
        <f t="shared" si="7"/>
        <v>6.5422612513721194</v>
      </c>
      <c r="J154" s="23">
        <f t="shared" si="8"/>
        <v>649.53128430296374</v>
      </c>
      <c r="K154" s="21">
        <v>3.8889999999999998</v>
      </c>
      <c r="L154" s="21">
        <v>10</v>
      </c>
      <c r="M154" s="39">
        <f t="shared" si="9"/>
        <v>475.14455744133829</v>
      </c>
      <c r="N154" s="23">
        <f t="shared" si="4"/>
        <v>1.367018256087581</v>
      </c>
      <c r="O154" s="23">
        <f t="shared" si="5"/>
        <v>1.4302712037498253</v>
      </c>
      <c r="P154" s="23">
        <f t="shared" si="2"/>
        <v>1000</v>
      </c>
      <c r="Q154" s="40">
        <f t="shared" si="10"/>
        <v>1430271.2037498255</v>
      </c>
    </row>
    <row r="155" spans="1:17" ht="14.25" customHeight="1" x14ac:dyDescent="0.2">
      <c r="A155" s="22">
        <f>VLOOKUP(D155,'Sample ID by Horizon'!A:B,2,FALSE)</f>
        <v>42649</v>
      </c>
      <c r="B155" s="21" t="str">
        <f>VLOOKUP(C155,Samples!A:C,3,FALSE)</f>
        <v>CSITE 04</v>
      </c>
      <c r="C155" s="21" t="str">
        <f t="shared" si="0"/>
        <v>X11.258</v>
      </c>
      <c r="D155" s="38" t="s">
        <v>519</v>
      </c>
      <c r="E155" s="49" t="s">
        <v>1250</v>
      </c>
      <c r="F155" s="21">
        <v>700</v>
      </c>
      <c r="G155" s="21">
        <v>4.6589999999999998</v>
      </c>
      <c r="H155" s="21">
        <v>4.2839999999999998</v>
      </c>
      <c r="I155" s="23">
        <f t="shared" si="7"/>
        <v>8.0489375402446885</v>
      </c>
      <c r="J155" s="23">
        <f t="shared" si="8"/>
        <v>643.65743721828721</v>
      </c>
      <c r="K155" s="21">
        <v>3.8889999999999998</v>
      </c>
      <c r="L155" s="21">
        <v>10</v>
      </c>
      <c r="M155" s="39">
        <f t="shared" si="9"/>
        <v>475.14455744133829</v>
      </c>
      <c r="N155" s="23">
        <f t="shared" si="4"/>
        <v>1.3546560244410537</v>
      </c>
      <c r="O155" s="23">
        <f t="shared" si="5"/>
        <v>1.4302712037498253</v>
      </c>
      <c r="P155" s="23">
        <f t="shared" si="2"/>
        <v>1000</v>
      </c>
      <c r="Q155" s="40">
        <f t="shared" si="10"/>
        <v>1430271.2037498255</v>
      </c>
    </row>
    <row r="156" spans="1:17" ht="14.25" customHeight="1" x14ac:dyDescent="0.2">
      <c r="A156" s="22">
        <f>VLOOKUP(D156,'Sample ID by Horizon'!A:B,2,FALSE)</f>
        <v>42649</v>
      </c>
      <c r="B156" s="21" t="str">
        <f>VLOOKUP(C156,Samples!A:C,3,FALSE)</f>
        <v>CSITE 04</v>
      </c>
      <c r="C156" s="21" t="str">
        <f t="shared" si="0"/>
        <v>X11.258</v>
      </c>
      <c r="D156" s="38" t="s">
        <v>519</v>
      </c>
      <c r="E156" s="49" t="s">
        <v>1251</v>
      </c>
      <c r="F156" s="21">
        <v>788</v>
      </c>
      <c r="G156" s="21">
        <v>4.9770000000000003</v>
      </c>
      <c r="H156" s="21">
        <v>4.7089999999999996</v>
      </c>
      <c r="I156" s="23">
        <f t="shared" si="7"/>
        <v>5.3847699417319799</v>
      </c>
      <c r="J156" s="23">
        <f t="shared" si="8"/>
        <v>745.56801285915196</v>
      </c>
      <c r="K156" s="21">
        <v>3.8889999999999998</v>
      </c>
      <c r="L156" s="21">
        <v>10</v>
      </c>
      <c r="M156" s="39">
        <f t="shared" si="9"/>
        <v>475.14455744133829</v>
      </c>
      <c r="N156" s="23">
        <f t="shared" si="4"/>
        <v>1.5691393307208414</v>
      </c>
      <c r="O156" s="23">
        <f t="shared" si="5"/>
        <v>1.4302712037498253</v>
      </c>
      <c r="P156" s="23">
        <f t="shared" si="2"/>
        <v>1000</v>
      </c>
      <c r="Q156" s="40">
        <f t="shared" si="10"/>
        <v>1430271.2037498255</v>
      </c>
    </row>
    <row r="157" spans="1:17" ht="14.25" customHeight="1" x14ac:dyDescent="0.2">
      <c r="A157" s="22">
        <f>VLOOKUP(D157,'Sample ID by Horizon'!A:B,2,FALSE)</f>
        <v>42649</v>
      </c>
      <c r="B157" s="21" t="str">
        <f>VLOOKUP(C157,Samples!A:C,3,FALSE)</f>
        <v>CSITE 04</v>
      </c>
      <c r="C157" s="21" t="str">
        <f t="shared" si="0"/>
        <v>X11.258</v>
      </c>
      <c r="D157" s="38" t="s">
        <v>520</v>
      </c>
      <c r="E157" s="49" t="s">
        <v>1249</v>
      </c>
      <c r="F157" s="21">
        <v>674</v>
      </c>
      <c r="G157" s="21">
        <v>4.7859999999999996</v>
      </c>
      <c r="H157" s="21">
        <v>4.5209999999999999</v>
      </c>
      <c r="I157" s="23">
        <f t="shared" si="7"/>
        <v>5.5369828666945198</v>
      </c>
      <c r="J157" s="23">
        <f t="shared" si="8"/>
        <v>636.68073547847894</v>
      </c>
      <c r="K157" s="21">
        <v>3.8889999999999998</v>
      </c>
      <c r="L157" s="21">
        <v>10</v>
      </c>
      <c r="M157" s="39">
        <f t="shared" si="9"/>
        <v>475.14455744133829</v>
      </c>
      <c r="N157" s="23">
        <f t="shared" si="4"/>
        <v>1.3399726999021431</v>
      </c>
      <c r="O157" s="23">
        <f t="shared" si="5"/>
        <v>1.3010289045057786</v>
      </c>
      <c r="P157" s="23">
        <f t="shared" si="2"/>
        <v>1000</v>
      </c>
      <c r="Q157" s="40">
        <f t="shared" si="10"/>
        <v>1301028.9045057786</v>
      </c>
    </row>
    <row r="158" spans="1:17" ht="14.25" customHeight="1" x14ac:dyDescent="0.2">
      <c r="A158" s="22">
        <f>VLOOKUP(D158,'Sample ID by Horizon'!A:B,2,FALSE)</f>
        <v>42649</v>
      </c>
      <c r="B158" s="21" t="str">
        <f>VLOOKUP(C158,Samples!A:C,3,FALSE)</f>
        <v>CSITE 04</v>
      </c>
      <c r="C158" s="21" t="str">
        <f t="shared" si="0"/>
        <v>X11.258</v>
      </c>
      <c r="D158" s="38" t="s">
        <v>520</v>
      </c>
      <c r="E158" s="49" t="s">
        <v>1250</v>
      </c>
      <c r="F158" s="21">
        <v>596</v>
      </c>
      <c r="G158" s="21">
        <v>4.9909999999999997</v>
      </c>
      <c r="H158" s="21">
        <v>4.6269999999999998</v>
      </c>
      <c r="I158" s="23">
        <f t="shared" si="7"/>
        <v>7.2931276297335188</v>
      </c>
      <c r="J158" s="23">
        <f t="shared" si="8"/>
        <v>552.53295932678827</v>
      </c>
      <c r="K158" s="21">
        <v>3.8889999999999998</v>
      </c>
      <c r="L158" s="21">
        <v>10</v>
      </c>
      <c r="M158" s="39">
        <f t="shared" si="9"/>
        <v>475.14455744133829</v>
      </c>
      <c r="N158" s="23">
        <f t="shared" si="4"/>
        <v>1.1628733838438303</v>
      </c>
      <c r="O158" s="23">
        <f t="shared" si="5"/>
        <v>1.3010289045057786</v>
      </c>
      <c r="P158" s="23">
        <f t="shared" si="2"/>
        <v>1000</v>
      </c>
      <c r="Q158" s="40">
        <f t="shared" si="10"/>
        <v>1301028.9045057786</v>
      </c>
    </row>
    <row r="159" spans="1:17" ht="14.25" customHeight="1" x14ac:dyDescent="0.2">
      <c r="A159" s="22">
        <f>VLOOKUP(D159,'Sample ID by Horizon'!A:B,2,FALSE)</f>
        <v>42649</v>
      </c>
      <c r="B159" s="21" t="str">
        <f>VLOOKUP(C159,Samples!A:C,3,FALSE)</f>
        <v>CSITE 04</v>
      </c>
      <c r="C159" s="21" t="str">
        <f t="shared" si="0"/>
        <v>X11.258</v>
      </c>
      <c r="D159" s="38" t="s">
        <v>520</v>
      </c>
      <c r="E159" s="49" t="s">
        <v>1251</v>
      </c>
      <c r="F159" s="21">
        <v>710</v>
      </c>
      <c r="G159" s="21">
        <v>4.8940000000000001</v>
      </c>
      <c r="H159" s="21">
        <v>4.5860000000000003</v>
      </c>
      <c r="I159" s="23">
        <f t="shared" si="7"/>
        <v>6.2934205149162201</v>
      </c>
      <c r="J159" s="23">
        <f t="shared" si="8"/>
        <v>665.31671434409486</v>
      </c>
      <c r="K159" s="21">
        <v>3.8889999999999998</v>
      </c>
      <c r="L159" s="21">
        <v>10</v>
      </c>
      <c r="M159" s="39">
        <f t="shared" si="9"/>
        <v>475.14455744133829</v>
      </c>
      <c r="N159" s="23">
        <f t="shared" si="4"/>
        <v>1.4002406297713625</v>
      </c>
      <c r="O159" s="23">
        <f t="shared" si="5"/>
        <v>1.3010289045057786</v>
      </c>
      <c r="P159" s="23">
        <f t="shared" si="2"/>
        <v>1000</v>
      </c>
      <c r="Q159" s="40">
        <f t="shared" si="10"/>
        <v>1301028.9045057786</v>
      </c>
    </row>
    <row r="160" spans="1:17" ht="14.25" customHeight="1" x14ac:dyDescent="0.2">
      <c r="A160" s="22">
        <f>VLOOKUP(D160,'Sample ID by Horizon'!A:B,2,FALSE)</f>
        <v>42649</v>
      </c>
      <c r="B160" s="21" t="str">
        <f>VLOOKUP(C160,Samples!A:C,3,FALSE)</f>
        <v>CSITE 04</v>
      </c>
      <c r="C160" s="21" t="str">
        <f t="shared" si="0"/>
        <v>X11.258</v>
      </c>
      <c r="D160" s="38" t="s">
        <v>521</v>
      </c>
      <c r="E160" s="49" t="s">
        <v>1249</v>
      </c>
      <c r="F160" s="21">
        <v>2132</v>
      </c>
      <c r="G160" s="21">
        <v>4.7549999999999999</v>
      </c>
      <c r="H160" s="21">
        <v>4.5270000000000001</v>
      </c>
      <c r="I160" s="23">
        <f t="shared" si="7"/>
        <v>4.7949526813880077</v>
      </c>
      <c r="J160" s="23">
        <f t="shared" si="8"/>
        <v>2029.7716088328077</v>
      </c>
      <c r="K160" s="21">
        <v>3.8889999999999998</v>
      </c>
      <c r="L160" s="21">
        <v>30</v>
      </c>
      <c r="M160" s="39">
        <f t="shared" si="9"/>
        <v>1425.4336723240147</v>
      </c>
      <c r="N160" s="23">
        <f t="shared" si="4"/>
        <v>1.4239677708212728</v>
      </c>
      <c r="O160" s="23">
        <f t="shared" si="5"/>
        <v>1.4254783819894528</v>
      </c>
      <c r="P160" s="23">
        <f t="shared" si="2"/>
        <v>3000</v>
      </c>
      <c r="Q160" s="40">
        <f t="shared" si="10"/>
        <v>4276435.145968358</v>
      </c>
    </row>
    <row r="161" spans="1:17" ht="14.25" customHeight="1" x14ac:dyDescent="0.2">
      <c r="A161" s="22">
        <f>VLOOKUP(D161,'Sample ID by Horizon'!A:B,2,FALSE)</f>
        <v>42649</v>
      </c>
      <c r="B161" s="21" t="str">
        <f>VLOOKUP(C161,Samples!A:C,3,FALSE)</f>
        <v>CSITE 04</v>
      </c>
      <c r="C161" s="21" t="str">
        <f t="shared" si="0"/>
        <v>X11.258</v>
      </c>
      <c r="D161" s="38" t="s">
        <v>521</v>
      </c>
      <c r="E161" s="49" t="s">
        <v>1250</v>
      </c>
      <c r="F161" s="21">
        <v>2177</v>
      </c>
      <c r="G161" s="21">
        <v>4.9050000000000002</v>
      </c>
      <c r="H161" s="21">
        <v>4.6210000000000004</v>
      </c>
      <c r="I161" s="23">
        <f t="shared" si="7"/>
        <v>5.7900101936799144</v>
      </c>
      <c r="J161" s="23">
        <f t="shared" si="8"/>
        <v>2050.9514780835884</v>
      </c>
      <c r="K161" s="21">
        <v>3.8889999999999998</v>
      </c>
      <c r="L161" s="21">
        <v>30</v>
      </c>
      <c r="M161" s="39">
        <f t="shared" si="9"/>
        <v>1425.4336723240147</v>
      </c>
      <c r="N161" s="23">
        <f t="shared" si="4"/>
        <v>1.4388263150397835</v>
      </c>
      <c r="O161" s="23">
        <f t="shared" si="5"/>
        <v>1.4254783819894528</v>
      </c>
      <c r="P161" s="23">
        <f t="shared" si="2"/>
        <v>3000</v>
      </c>
      <c r="Q161" s="40">
        <f t="shared" si="10"/>
        <v>4276435.145968358</v>
      </c>
    </row>
    <row r="162" spans="1:17" ht="14.25" customHeight="1" x14ac:dyDescent="0.2">
      <c r="A162" s="22">
        <f>VLOOKUP(D162,'Sample ID by Horizon'!A:B,2,FALSE)</f>
        <v>42649</v>
      </c>
      <c r="B162" s="21" t="str">
        <f>VLOOKUP(C162,Samples!A:C,3,FALSE)</f>
        <v>CSITE 04</v>
      </c>
      <c r="C162" s="21" t="str">
        <f t="shared" si="0"/>
        <v>X11.258</v>
      </c>
      <c r="D162" s="38" t="s">
        <v>521</v>
      </c>
      <c r="E162" s="49" t="s">
        <v>1251</v>
      </c>
      <c r="F162" s="21">
        <v>2126</v>
      </c>
      <c r="G162" s="21">
        <v>4.8479999999999999</v>
      </c>
      <c r="H162" s="21">
        <v>4.5949999999999998</v>
      </c>
      <c r="I162" s="23">
        <f t="shared" si="7"/>
        <v>5.2186468646864714</v>
      </c>
      <c r="J162" s="23">
        <f t="shared" si="8"/>
        <v>2015.0515676567657</v>
      </c>
      <c r="K162" s="21">
        <v>3.8889999999999998</v>
      </c>
      <c r="L162" s="21">
        <v>30</v>
      </c>
      <c r="M162" s="39">
        <f t="shared" si="9"/>
        <v>1425.4336723240147</v>
      </c>
      <c r="N162" s="23">
        <f t="shared" si="4"/>
        <v>1.4136410601073028</v>
      </c>
      <c r="O162" s="23">
        <f t="shared" si="5"/>
        <v>1.4254783819894528</v>
      </c>
      <c r="P162" s="23">
        <f t="shared" si="2"/>
        <v>3000</v>
      </c>
      <c r="Q162" s="40">
        <f t="shared" si="10"/>
        <v>4276435.145968358</v>
      </c>
    </row>
    <row r="163" spans="1:17" ht="14.25" customHeight="1" x14ac:dyDescent="0.2">
      <c r="A163" s="22">
        <f>VLOOKUP(D163,'Sample ID by Horizon'!A:B,2,FALSE)</f>
        <v>42649</v>
      </c>
      <c r="B163" s="21" t="str">
        <f>VLOOKUP(C163,Samples!A:C,3,FALSE)</f>
        <v>CSITE 04</v>
      </c>
      <c r="C163" s="21" t="str">
        <f t="shared" si="0"/>
        <v>X11.258</v>
      </c>
      <c r="D163" s="38" t="s">
        <v>522</v>
      </c>
      <c r="E163" s="49" t="s">
        <v>1249</v>
      </c>
      <c r="F163" s="21">
        <v>3034</v>
      </c>
      <c r="G163" s="21">
        <v>4.5549999999999997</v>
      </c>
      <c r="H163" s="21">
        <v>4.3769999999999998</v>
      </c>
      <c r="I163" s="23">
        <f t="shared" si="7"/>
        <v>3.9077936333699221</v>
      </c>
      <c r="J163" s="23">
        <f t="shared" si="8"/>
        <v>2915.4375411635565</v>
      </c>
      <c r="K163" s="21">
        <v>3.8889999999999998</v>
      </c>
      <c r="L163" s="21">
        <v>40</v>
      </c>
      <c r="M163" s="39">
        <f t="shared" si="9"/>
        <v>1900.5782297653532</v>
      </c>
      <c r="N163" s="23">
        <f t="shared" si="4"/>
        <v>1.5339739746064009</v>
      </c>
      <c r="O163" s="23">
        <f t="shared" si="5"/>
        <v>1.3938120287699949</v>
      </c>
      <c r="P163" s="23">
        <f t="shared" si="2"/>
        <v>4000</v>
      </c>
      <c r="Q163" s="40">
        <f t="shared" si="10"/>
        <v>5575248.1150799794</v>
      </c>
    </row>
    <row r="164" spans="1:17" ht="14.25" customHeight="1" x14ac:dyDescent="0.2">
      <c r="A164" s="22">
        <f>VLOOKUP(D164,'Sample ID by Horizon'!A:B,2,FALSE)</f>
        <v>42649</v>
      </c>
      <c r="B164" s="21" t="str">
        <f>VLOOKUP(C164,Samples!A:C,3,FALSE)</f>
        <v>CSITE 04</v>
      </c>
      <c r="C164" s="21" t="str">
        <f t="shared" si="0"/>
        <v>X11.258</v>
      </c>
      <c r="D164" s="38" t="s">
        <v>522</v>
      </c>
      <c r="E164" s="49" t="s">
        <v>1250</v>
      </c>
      <c r="F164" s="21">
        <v>2792</v>
      </c>
      <c r="G164" s="21">
        <v>4.4450000000000003</v>
      </c>
      <c r="H164" s="21">
        <v>4.2</v>
      </c>
      <c r="I164" s="23">
        <f t="shared" si="7"/>
        <v>5.511811023622049</v>
      </c>
      <c r="J164" s="23">
        <f t="shared" si="8"/>
        <v>2638.1102362204724</v>
      </c>
      <c r="K164" s="21">
        <v>3.8889999999999998</v>
      </c>
      <c r="L164" s="21">
        <v>40</v>
      </c>
      <c r="M164" s="39">
        <f t="shared" si="9"/>
        <v>1900.5782297653532</v>
      </c>
      <c r="N164" s="23">
        <f t="shared" si="4"/>
        <v>1.3880566423967591</v>
      </c>
      <c r="O164" s="23">
        <f t="shared" si="5"/>
        <v>1.3938120287699949</v>
      </c>
      <c r="P164" s="23">
        <f t="shared" si="2"/>
        <v>4000</v>
      </c>
      <c r="Q164" s="40">
        <f t="shared" si="10"/>
        <v>5575248.1150799794</v>
      </c>
    </row>
    <row r="165" spans="1:17" ht="14.25" customHeight="1" x14ac:dyDescent="0.2">
      <c r="A165" s="22">
        <f>VLOOKUP(D165,'Sample ID by Horizon'!A:B,2,FALSE)</f>
        <v>42649</v>
      </c>
      <c r="B165" s="21" t="str">
        <f>VLOOKUP(C165,Samples!A:C,3,FALSE)</f>
        <v>CSITE 04</v>
      </c>
      <c r="C165" s="21" t="str">
        <f t="shared" si="0"/>
        <v>X11.258</v>
      </c>
      <c r="D165" s="38" t="s">
        <v>522</v>
      </c>
      <c r="E165" s="49" t="s">
        <v>1251</v>
      </c>
      <c r="F165" s="21">
        <v>2491</v>
      </c>
      <c r="G165" s="21">
        <v>4.6289999999999996</v>
      </c>
      <c r="H165" s="21">
        <v>4.4480000000000004</v>
      </c>
      <c r="I165" s="23">
        <f t="shared" si="7"/>
        <v>3.9101317779217797</v>
      </c>
      <c r="J165" s="23">
        <f t="shared" si="8"/>
        <v>2393.5986174119685</v>
      </c>
      <c r="K165" s="21">
        <v>3.8889999999999998</v>
      </c>
      <c r="L165" s="21">
        <v>40</v>
      </c>
      <c r="M165" s="39">
        <f t="shared" si="9"/>
        <v>1900.5782297653532</v>
      </c>
      <c r="N165" s="23">
        <f t="shared" si="4"/>
        <v>1.2594054693068246</v>
      </c>
      <c r="O165" s="23">
        <f t="shared" si="5"/>
        <v>1.3938120287699949</v>
      </c>
      <c r="P165" s="23">
        <f t="shared" si="2"/>
        <v>4000</v>
      </c>
      <c r="Q165" s="40">
        <f t="shared" si="10"/>
        <v>5575248.1150799794</v>
      </c>
    </row>
    <row r="166" spans="1:17" ht="14.25" customHeight="1" x14ac:dyDescent="0.2">
      <c r="A166" s="22">
        <f>VLOOKUP(D166,'Sample ID by Horizon'!A:B,2,FALSE)</f>
        <v>42649</v>
      </c>
      <c r="B166" s="21" t="str">
        <f>VLOOKUP(C166,Samples!A:C,3,FALSE)</f>
        <v>CSITE 05</v>
      </c>
      <c r="C166" s="21" t="str">
        <f t="shared" si="0"/>
        <v>X11.259</v>
      </c>
      <c r="D166" s="38" t="s">
        <v>523</v>
      </c>
      <c r="E166" s="49" t="s">
        <v>1249</v>
      </c>
      <c r="F166" s="21">
        <v>733</v>
      </c>
      <c r="G166" s="21">
        <v>4.5129999999999999</v>
      </c>
      <c r="H166" s="21">
        <v>3.923</v>
      </c>
      <c r="I166" s="23">
        <f t="shared" si="7"/>
        <v>13.07334367383115</v>
      </c>
      <c r="J166" s="23">
        <f t="shared" si="8"/>
        <v>637.17239087081771</v>
      </c>
      <c r="K166" s="21">
        <v>3.8889999999999998</v>
      </c>
      <c r="L166" s="21">
        <v>10</v>
      </c>
      <c r="M166" s="39">
        <f t="shared" si="9"/>
        <v>475.14455744133829</v>
      </c>
      <c r="N166" s="23">
        <f t="shared" si="4"/>
        <v>1.3410074489793213</v>
      </c>
      <c r="O166" s="23">
        <f t="shared" si="5"/>
        <v>1.2331699768424469</v>
      </c>
      <c r="P166" s="23">
        <f t="shared" si="2"/>
        <v>1000</v>
      </c>
      <c r="Q166" s="40">
        <f t="shared" si="10"/>
        <v>1233169.976842447</v>
      </c>
    </row>
    <row r="167" spans="1:17" ht="14.25" customHeight="1" x14ac:dyDescent="0.2">
      <c r="A167" s="22">
        <f>VLOOKUP(D167,'Sample ID by Horizon'!A:B,2,FALSE)</f>
        <v>42649</v>
      </c>
      <c r="B167" s="21" t="str">
        <f>VLOOKUP(C167,Samples!A:C,3,FALSE)</f>
        <v>CSITE 05</v>
      </c>
      <c r="C167" s="21" t="str">
        <f t="shared" si="0"/>
        <v>X11.259</v>
      </c>
      <c r="D167" s="38" t="s">
        <v>523</v>
      </c>
      <c r="E167" s="49" t="s">
        <v>1250</v>
      </c>
      <c r="F167" s="21">
        <v>572</v>
      </c>
      <c r="G167" s="21">
        <v>4.782</v>
      </c>
      <c r="H167" s="21">
        <v>4.3280000000000003</v>
      </c>
      <c r="I167" s="23">
        <f t="shared" si="7"/>
        <v>9.4939355918025878</v>
      </c>
      <c r="J167" s="23">
        <f t="shared" si="8"/>
        <v>517.69468841488924</v>
      </c>
      <c r="K167" s="21">
        <v>3.8889999999999998</v>
      </c>
      <c r="L167" s="21">
        <v>10</v>
      </c>
      <c r="M167" s="39">
        <f t="shared" si="9"/>
        <v>475.14455744133829</v>
      </c>
      <c r="N167" s="23">
        <f t="shared" si="4"/>
        <v>1.0895519696209595</v>
      </c>
      <c r="O167" s="23">
        <f t="shared" si="5"/>
        <v>1.2331699768424469</v>
      </c>
      <c r="P167" s="23">
        <f t="shared" si="2"/>
        <v>1000</v>
      </c>
      <c r="Q167" s="40">
        <f t="shared" si="10"/>
        <v>1233169.976842447</v>
      </c>
    </row>
    <row r="168" spans="1:17" ht="14.25" customHeight="1" x14ac:dyDescent="0.2">
      <c r="A168" s="22">
        <f>VLOOKUP(D168,'Sample ID by Horizon'!A:B,2,FALSE)</f>
        <v>42649</v>
      </c>
      <c r="B168" s="21" t="str">
        <f>VLOOKUP(C168,Samples!A:C,3,FALSE)</f>
        <v>CSITE 05</v>
      </c>
      <c r="C168" s="21" t="str">
        <f t="shared" si="0"/>
        <v>X11.259</v>
      </c>
      <c r="D168" s="38" t="s">
        <v>523</v>
      </c>
      <c r="E168" s="49" t="s">
        <v>1251</v>
      </c>
      <c r="F168" s="21">
        <v>687</v>
      </c>
      <c r="G168" s="21">
        <v>4.8869999999999996</v>
      </c>
      <c r="H168" s="21">
        <v>4.2889999999999997</v>
      </c>
      <c r="I168" s="23">
        <f t="shared" si="7"/>
        <v>12.236545938203395</v>
      </c>
      <c r="J168" s="23">
        <f t="shared" si="8"/>
        <v>602.93492940454269</v>
      </c>
      <c r="K168" s="21">
        <v>3.8889999999999998</v>
      </c>
      <c r="L168" s="21">
        <v>10</v>
      </c>
      <c r="M168" s="39">
        <f t="shared" si="9"/>
        <v>475.14455744133829</v>
      </c>
      <c r="N168" s="23">
        <f t="shared" si="4"/>
        <v>1.2689505119270601</v>
      </c>
      <c r="O168" s="23">
        <f t="shared" si="5"/>
        <v>1.2331699768424469</v>
      </c>
      <c r="P168" s="23">
        <f t="shared" si="2"/>
        <v>1000</v>
      </c>
      <c r="Q168" s="40">
        <f t="shared" si="10"/>
        <v>1233169.976842447</v>
      </c>
    </row>
    <row r="169" spans="1:17" ht="14.25" customHeight="1" x14ac:dyDescent="0.2">
      <c r="A169" s="22">
        <f>VLOOKUP(D169,'Sample ID by Horizon'!A:B,2,FALSE)</f>
        <v>42649</v>
      </c>
      <c r="B169" s="21" t="str">
        <f>VLOOKUP(C169,Samples!A:C,3,FALSE)</f>
        <v>CSITE 05</v>
      </c>
      <c r="C169" s="21" t="str">
        <f t="shared" si="0"/>
        <v>X11.259</v>
      </c>
      <c r="D169" s="38" t="s">
        <v>524</v>
      </c>
      <c r="E169" s="49" t="s">
        <v>1249</v>
      </c>
      <c r="F169" s="21">
        <v>731</v>
      </c>
      <c r="G169" s="21">
        <v>4.6870000000000003</v>
      </c>
      <c r="H169" s="21">
        <v>4.1219999999999999</v>
      </c>
      <c r="I169" s="23">
        <f t="shared" si="7"/>
        <v>12.054619159377006</v>
      </c>
      <c r="J169" s="23">
        <f t="shared" si="8"/>
        <v>642.88073394495405</v>
      </c>
      <c r="K169" s="21">
        <v>3.8889999999999998</v>
      </c>
      <c r="L169" s="21">
        <v>10</v>
      </c>
      <c r="M169" s="39">
        <f t="shared" si="9"/>
        <v>475.14455744133829</v>
      </c>
      <c r="N169" s="23">
        <f t="shared" si="4"/>
        <v>1.3530213571357694</v>
      </c>
      <c r="O169" s="23">
        <f t="shared" si="5"/>
        <v>1.3516420042824147</v>
      </c>
      <c r="P169" s="23">
        <f t="shared" si="2"/>
        <v>1000</v>
      </c>
      <c r="Q169" s="40">
        <f t="shared" si="10"/>
        <v>1351642.0042824147</v>
      </c>
    </row>
    <row r="170" spans="1:17" ht="14.25" customHeight="1" x14ac:dyDescent="0.2">
      <c r="A170" s="22">
        <f>VLOOKUP(D170,'Sample ID by Horizon'!A:B,2,FALSE)</f>
        <v>42649</v>
      </c>
      <c r="B170" s="21" t="str">
        <f>VLOOKUP(C170,Samples!A:C,3,FALSE)</f>
        <v>CSITE 05</v>
      </c>
      <c r="C170" s="21" t="str">
        <f t="shared" si="0"/>
        <v>X11.259</v>
      </c>
      <c r="D170" s="38" t="s">
        <v>524</v>
      </c>
      <c r="E170" s="49" t="s">
        <v>1250</v>
      </c>
      <c r="F170" s="21">
        <v>722</v>
      </c>
      <c r="G170" s="21">
        <v>4.9050000000000002</v>
      </c>
      <c r="H170" s="21">
        <v>4.4000000000000004</v>
      </c>
      <c r="I170" s="23">
        <f t="shared" si="7"/>
        <v>10.295616717635063</v>
      </c>
      <c r="J170" s="23">
        <f t="shared" si="8"/>
        <v>647.6656472986748</v>
      </c>
      <c r="K170" s="21">
        <v>3.8889999999999998</v>
      </c>
      <c r="L170" s="21">
        <v>10</v>
      </c>
      <c r="M170" s="39">
        <f t="shared" si="9"/>
        <v>475.14455744133829</v>
      </c>
      <c r="N170" s="23">
        <f t="shared" si="4"/>
        <v>1.3630917941823129</v>
      </c>
      <c r="O170" s="23">
        <f t="shared" si="5"/>
        <v>1.3516420042824147</v>
      </c>
      <c r="P170" s="23">
        <f t="shared" si="2"/>
        <v>1000</v>
      </c>
      <c r="Q170" s="40">
        <f t="shared" si="10"/>
        <v>1351642.0042824147</v>
      </c>
    </row>
    <row r="171" spans="1:17" ht="14.25" customHeight="1" x14ac:dyDescent="0.2">
      <c r="A171" s="22">
        <f>VLOOKUP(D171,'Sample ID by Horizon'!A:B,2,FALSE)</f>
        <v>42649</v>
      </c>
      <c r="B171" s="21" t="str">
        <f>VLOOKUP(C171,Samples!A:C,3,FALSE)</f>
        <v>CSITE 05</v>
      </c>
      <c r="C171" s="21" t="str">
        <f t="shared" si="0"/>
        <v>X11.259</v>
      </c>
      <c r="D171" s="38" t="s">
        <v>524</v>
      </c>
      <c r="E171" s="21" t="s">
        <v>1251</v>
      </c>
      <c r="F171" s="50">
        <v>726</v>
      </c>
      <c r="G171" s="21">
        <v>4.952</v>
      </c>
      <c r="H171" s="21">
        <v>4.3390000000000004</v>
      </c>
      <c r="I171" s="23">
        <f t="shared" si="7"/>
        <v>12.378836833602575</v>
      </c>
      <c r="J171" s="23">
        <f t="shared" si="8"/>
        <v>636.12964458804527</v>
      </c>
      <c r="K171" s="21">
        <v>3.8889999999999998</v>
      </c>
      <c r="L171" s="21">
        <v>10</v>
      </c>
      <c r="M171" s="39">
        <f t="shared" si="9"/>
        <v>475.14455744133829</v>
      </c>
      <c r="N171" s="23">
        <f t="shared" si="4"/>
        <v>1.3388128615291617</v>
      </c>
      <c r="O171" s="23">
        <f t="shared" si="5"/>
        <v>1.3516420042824147</v>
      </c>
      <c r="P171" s="23">
        <f t="shared" si="2"/>
        <v>1000</v>
      </c>
      <c r="Q171" s="40">
        <f t="shared" si="10"/>
        <v>1351642.0042824147</v>
      </c>
    </row>
    <row r="172" spans="1:17" ht="14.25" customHeight="1" x14ac:dyDescent="0.2">
      <c r="A172" s="22">
        <f>VLOOKUP(D172,'Sample ID by Horizon'!A:B,2,FALSE)</f>
        <v>42649</v>
      </c>
      <c r="B172" s="21" t="str">
        <f>VLOOKUP(C172,Samples!A:C,3,FALSE)</f>
        <v>CSITE 05</v>
      </c>
      <c r="C172" s="21" t="str">
        <f t="shared" si="0"/>
        <v>X11.259</v>
      </c>
      <c r="D172" s="38" t="s">
        <v>525</v>
      </c>
      <c r="E172" s="21" t="s">
        <v>1249</v>
      </c>
      <c r="F172" s="21">
        <v>860</v>
      </c>
      <c r="G172" s="21">
        <v>4.6840000000000002</v>
      </c>
      <c r="H172" s="21">
        <v>4.0860000000000003</v>
      </c>
      <c r="I172" s="23">
        <f t="shared" si="7"/>
        <v>12.766865926558493</v>
      </c>
      <c r="J172" s="23">
        <f t="shared" si="8"/>
        <v>750.20495303159692</v>
      </c>
      <c r="K172" s="21">
        <v>3.8889999999999998</v>
      </c>
      <c r="L172" s="21">
        <v>10</v>
      </c>
      <c r="M172" s="39">
        <f t="shared" si="9"/>
        <v>475.14455744133829</v>
      </c>
      <c r="N172" s="23">
        <f t="shared" si="4"/>
        <v>1.5788983400577365</v>
      </c>
      <c r="O172" s="23">
        <f t="shared" si="5"/>
        <v>1.4694646190174543</v>
      </c>
      <c r="P172" s="23">
        <f t="shared" si="2"/>
        <v>1000</v>
      </c>
      <c r="Q172" s="40">
        <f t="shared" si="10"/>
        <v>1469464.6190174541</v>
      </c>
    </row>
    <row r="173" spans="1:17" ht="14.25" customHeight="1" x14ac:dyDescent="0.2">
      <c r="A173" s="22">
        <f>VLOOKUP(D173,'Sample ID by Horizon'!A:B,2,FALSE)</f>
        <v>42649</v>
      </c>
      <c r="B173" s="21" t="str">
        <f>VLOOKUP(C173,Samples!A:C,3,FALSE)</f>
        <v>CSITE 05</v>
      </c>
      <c r="C173" s="21" t="str">
        <f t="shared" si="0"/>
        <v>X11.259</v>
      </c>
      <c r="D173" s="38" t="s">
        <v>525</v>
      </c>
      <c r="E173" s="21" t="s">
        <v>1250</v>
      </c>
      <c r="F173" s="21">
        <v>759</v>
      </c>
      <c r="G173" s="21">
        <v>4.7720000000000002</v>
      </c>
      <c r="H173" s="21">
        <v>4.2130000000000001</v>
      </c>
      <c r="I173" s="23">
        <f t="shared" si="7"/>
        <v>11.71416596814753</v>
      </c>
      <c r="J173" s="23">
        <f t="shared" si="8"/>
        <v>670.0894803017602</v>
      </c>
      <c r="K173" s="21">
        <v>3.8889999999999998</v>
      </c>
      <c r="L173" s="21">
        <v>10</v>
      </c>
      <c r="M173" s="39">
        <f t="shared" si="9"/>
        <v>475.14455744133829</v>
      </c>
      <c r="N173" s="23">
        <f t="shared" si="4"/>
        <v>1.4102855011329682</v>
      </c>
      <c r="O173" s="23">
        <f t="shared" si="5"/>
        <v>1.4694646190174543</v>
      </c>
      <c r="P173" s="23">
        <f t="shared" si="2"/>
        <v>1000</v>
      </c>
      <c r="Q173" s="40">
        <f t="shared" si="10"/>
        <v>1469464.6190174541</v>
      </c>
    </row>
    <row r="174" spans="1:17" ht="14.25" customHeight="1" x14ac:dyDescent="0.2">
      <c r="A174" s="22">
        <f>VLOOKUP(D174,'Sample ID by Horizon'!A:B,2,FALSE)</f>
        <v>42649</v>
      </c>
      <c r="B174" s="21" t="str">
        <f>VLOOKUP(C174,Samples!A:C,3,FALSE)</f>
        <v>CSITE 05</v>
      </c>
      <c r="C174" s="21" t="str">
        <f t="shared" si="0"/>
        <v>X11.259</v>
      </c>
      <c r="D174" s="38" t="s">
        <v>525</v>
      </c>
      <c r="E174" s="21" t="s">
        <v>1251</v>
      </c>
      <c r="F174" s="21">
        <v>773</v>
      </c>
      <c r="G174" s="21">
        <v>4.5830000000000002</v>
      </c>
      <c r="H174" s="21">
        <v>3.9980000000000002</v>
      </c>
      <c r="I174" s="23">
        <f t="shared" si="7"/>
        <v>12.764564695614226</v>
      </c>
      <c r="J174" s="23">
        <f t="shared" si="8"/>
        <v>674.32991490290203</v>
      </c>
      <c r="K174" s="21">
        <v>3.8889999999999998</v>
      </c>
      <c r="L174" s="21">
        <v>10</v>
      </c>
      <c r="M174" s="39">
        <f t="shared" si="9"/>
        <v>475.14455744133829</v>
      </c>
      <c r="N174" s="23">
        <f t="shared" si="4"/>
        <v>1.4192100158616576</v>
      </c>
      <c r="O174" s="23">
        <f t="shared" si="5"/>
        <v>1.4694646190174543</v>
      </c>
      <c r="P174" s="23">
        <f t="shared" si="2"/>
        <v>1000</v>
      </c>
      <c r="Q174" s="40">
        <f t="shared" si="10"/>
        <v>1469464.6190174541</v>
      </c>
    </row>
    <row r="175" spans="1:17" ht="14.25" customHeight="1" x14ac:dyDescent="0.2">
      <c r="A175" s="22">
        <f>VLOOKUP(D175,'Sample ID by Horizon'!A:B,2,FALSE)</f>
        <v>42649</v>
      </c>
      <c r="B175" s="21" t="str">
        <f>VLOOKUP(C175,Samples!A:C,3,FALSE)</f>
        <v>CSITE 05</v>
      </c>
      <c r="C175" s="21" t="str">
        <f t="shared" si="0"/>
        <v>X11.259</v>
      </c>
      <c r="D175" s="38" t="s">
        <v>526</v>
      </c>
      <c r="E175" s="21" t="s">
        <v>1249</v>
      </c>
      <c r="F175" s="21">
        <v>2455</v>
      </c>
      <c r="G175" s="21">
        <v>4.6609999999999996</v>
      </c>
      <c r="H175" s="21">
        <v>4.01</v>
      </c>
      <c r="I175" s="23">
        <f t="shared" si="7"/>
        <v>13.966959879854105</v>
      </c>
      <c r="J175" s="23">
        <f t="shared" si="8"/>
        <v>2112.1111349495818</v>
      </c>
      <c r="K175" s="21">
        <v>3.8889999999999998</v>
      </c>
      <c r="L175" s="21">
        <v>30</v>
      </c>
      <c r="M175" s="39">
        <f t="shared" si="9"/>
        <v>1425.4336723240147</v>
      </c>
      <c r="N175" s="23">
        <f t="shared" si="4"/>
        <v>1.4817323148442356</v>
      </c>
      <c r="O175" s="23">
        <f t="shared" si="5"/>
        <v>1.4850754841000757</v>
      </c>
      <c r="P175" s="23">
        <f t="shared" si="2"/>
        <v>3000</v>
      </c>
      <c r="Q175" s="40">
        <f t="shared" si="10"/>
        <v>4455226.4523002272</v>
      </c>
    </row>
    <row r="176" spans="1:17" ht="14.25" customHeight="1" x14ac:dyDescent="0.2">
      <c r="A176" s="22">
        <f>VLOOKUP(D176,'Sample ID by Horizon'!A:B,2,FALSE)</f>
        <v>42649</v>
      </c>
      <c r="B176" s="21" t="str">
        <f>VLOOKUP(C176,Samples!A:C,3,FALSE)</f>
        <v>CSITE 05</v>
      </c>
      <c r="C176" s="21" t="str">
        <f t="shared" si="0"/>
        <v>X11.259</v>
      </c>
      <c r="D176" s="38" t="s">
        <v>526</v>
      </c>
      <c r="E176" s="21" t="s">
        <v>1250</v>
      </c>
      <c r="F176" s="21">
        <v>2465</v>
      </c>
      <c r="G176" s="21">
        <v>4.883</v>
      </c>
      <c r="H176" s="21">
        <v>4.2480000000000002</v>
      </c>
      <c r="I176" s="23">
        <f t="shared" si="7"/>
        <v>13.004300634855618</v>
      </c>
      <c r="J176" s="23">
        <f t="shared" si="8"/>
        <v>2144.4439893508088</v>
      </c>
      <c r="K176" s="21">
        <v>3.8889999999999998</v>
      </c>
      <c r="L176" s="21">
        <v>30</v>
      </c>
      <c r="M176" s="39">
        <f t="shared" si="9"/>
        <v>1425.4336723240147</v>
      </c>
      <c r="N176" s="23">
        <f t="shared" si="4"/>
        <v>1.5044151341356529</v>
      </c>
      <c r="O176" s="23">
        <f t="shared" si="5"/>
        <v>1.4850754841000757</v>
      </c>
      <c r="P176" s="23">
        <f t="shared" si="2"/>
        <v>3000</v>
      </c>
      <c r="Q176" s="40">
        <f t="shared" si="10"/>
        <v>4455226.4523002272</v>
      </c>
    </row>
    <row r="177" spans="1:17" ht="14.25" customHeight="1" x14ac:dyDescent="0.2">
      <c r="A177" s="22">
        <f>VLOOKUP(D177,'Sample ID by Horizon'!A:B,2,FALSE)</f>
        <v>42649</v>
      </c>
      <c r="B177" s="21" t="str">
        <f>VLOOKUP(C177,Samples!A:C,3,FALSE)</f>
        <v>CSITE 05</v>
      </c>
      <c r="C177" s="21" t="str">
        <f t="shared" si="0"/>
        <v>X11.259</v>
      </c>
      <c r="D177" s="38" t="s">
        <v>526</v>
      </c>
      <c r="E177" s="21" t="s">
        <v>1251</v>
      </c>
      <c r="F177" s="21">
        <v>2479</v>
      </c>
      <c r="G177" s="21">
        <v>4.9009999999999998</v>
      </c>
      <c r="H177" s="21">
        <v>4.1399999999999997</v>
      </c>
      <c r="I177" s="23">
        <f t="shared" si="7"/>
        <v>15.527443378902268</v>
      </c>
      <c r="J177" s="23">
        <f t="shared" si="8"/>
        <v>2094.0746786370128</v>
      </c>
      <c r="K177" s="21">
        <v>3.8889999999999998</v>
      </c>
      <c r="L177" s="21">
        <v>30</v>
      </c>
      <c r="M177" s="39">
        <f t="shared" si="9"/>
        <v>1425.4336723240147</v>
      </c>
      <c r="N177" s="23">
        <f t="shared" si="4"/>
        <v>1.469079003320338</v>
      </c>
      <c r="O177" s="23">
        <f t="shared" si="5"/>
        <v>1.4850754841000757</v>
      </c>
      <c r="P177" s="23">
        <f t="shared" si="2"/>
        <v>3000</v>
      </c>
      <c r="Q177" s="40">
        <f t="shared" si="10"/>
        <v>4455226.4523002272</v>
      </c>
    </row>
    <row r="178" spans="1:17" ht="14.25" customHeight="1" x14ac:dyDescent="0.2">
      <c r="A178" s="22">
        <f>VLOOKUP(D178,'Sample ID by Horizon'!A:B,2,FALSE)</f>
        <v>42649</v>
      </c>
      <c r="B178" s="21" t="str">
        <f>VLOOKUP(C178,Samples!A:C,3,FALSE)</f>
        <v>CSITE 05</v>
      </c>
      <c r="C178" s="21" t="str">
        <f t="shared" si="0"/>
        <v>X11.259</v>
      </c>
      <c r="D178" s="38" t="s">
        <v>527</v>
      </c>
      <c r="E178" s="21" t="s">
        <v>1249</v>
      </c>
      <c r="F178" s="21">
        <v>3282</v>
      </c>
      <c r="G178" s="21">
        <v>4.5919999999999996</v>
      </c>
      <c r="H178" s="21">
        <v>3.827</v>
      </c>
      <c r="I178" s="23">
        <f t="shared" si="7"/>
        <v>16.659407665505221</v>
      </c>
      <c r="J178" s="23">
        <f t="shared" si="8"/>
        <v>2735.2382404181185</v>
      </c>
      <c r="K178" s="21">
        <v>3.8889999999999998</v>
      </c>
      <c r="L178" s="21">
        <v>40</v>
      </c>
      <c r="M178" s="39">
        <f t="shared" si="9"/>
        <v>1900.5782297653532</v>
      </c>
      <c r="N178" s="23">
        <f t="shared" si="4"/>
        <v>1.439161091914545</v>
      </c>
      <c r="O178" s="23">
        <f t="shared" si="5"/>
        <v>1.4439216272388362</v>
      </c>
      <c r="P178" s="23">
        <f t="shared" si="2"/>
        <v>4000</v>
      </c>
      <c r="Q178" s="40">
        <f t="shared" si="10"/>
        <v>5775686.5089553446</v>
      </c>
    </row>
    <row r="179" spans="1:17" ht="14.25" customHeight="1" x14ac:dyDescent="0.2">
      <c r="A179" s="22">
        <f>VLOOKUP(D179,'Sample ID by Horizon'!A:B,2,FALSE)</f>
        <v>42649</v>
      </c>
      <c r="B179" s="21" t="str">
        <f>VLOOKUP(C179,Samples!A:C,3,FALSE)</f>
        <v>CSITE 05</v>
      </c>
      <c r="C179" s="21" t="str">
        <f t="shared" si="0"/>
        <v>X11.259</v>
      </c>
      <c r="D179" s="38" t="s">
        <v>527</v>
      </c>
      <c r="E179" s="21" t="s">
        <v>1250</v>
      </c>
      <c r="F179" s="21">
        <v>3310</v>
      </c>
      <c r="G179" s="21">
        <v>4.6509999999999998</v>
      </c>
      <c r="H179" s="21">
        <v>3.9140000000000001</v>
      </c>
      <c r="I179" s="23">
        <f t="shared" si="7"/>
        <v>15.846054611911411</v>
      </c>
      <c r="J179" s="23">
        <f t="shared" si="8"/>
        <v>2785.4955923457323</v>
      </c>
      <c r="K179" s="21">
        <v>3.8889999999999998</v>
      </c>
      <c r="L179" s="21">
        <v>40</v>
      </c>
      <c r="M179" s="39">
        <f t="shared" si="9"/>
        <v>1900.5782297653532</v>
      </c>
      <c r="N179" s="23">
        <f t="shared" si="4"/>
        <v>1.4656042822765742</v>
      </c>
      <c r="O179" s="23">
        <f t="shared" si="5"/>
        <v>1.4439216272388362</v>
      </c>
      <c r="P179" s="23">
        <f t="shared" si="2"/>
        <v>4000</v>
      </c>
      <c r="Q179" s="40">
        <f t="shared" si="10"/>
        <v>5775686.5089553446</v>
      </c>
    </row>
    <row r="180" spans="1:17" ht="14.25" customHeight="1" x14ac:dyDescent="0.2">
      <c r="A180" s="22">
        <f>VLOOKUP(D180,'Sample ID by Horizon'!A:B,2,FALSE)</f>
        <v>42649</v>
      </c>
      <c r="B180" s="21" t="str">
        <f>VLOOKUP(C180,Samples!A:C,3,FALSE)</f>
        <v>CSITE 05</v>
      </c>
      <c r="C180" s="21" t="str">
        <f t="shared" si="0"/>
        <v>X11.259</v>
      </c>
      <c r="D180" s="38" t="s">
        <v>527</v>
      </c>
      <c r="E180" s="21" t="s">
        <v>1251</v>
      </c>
      <c r="F180" s="21">
        <v>3312</v>
      </c>
      <c r="G180" s="21">
        <v>4.8310000000000004</v>
      </c>
      <c r="H180" s="21">
        <v>3.956</v>
      </c>
      <c r="I180" s="23">
        <f t="shared" si="7"/>
        <v>18.112192092734432</v>
      </c>
      <c r="J180" s="23">
        <f t="shared" si="8"/>
        <v>2712.1241978886355</v>
      </c>
      <c r="K180" s="21">
        <v>3.8889999999999998</v>
      </c>
      <c r="L180" s="21">
        <v>40</v>
      </c>
      <c r="M180" s="39">
        <f t="shared" si="9"/>
        <v>1900.5782297653532</v>
      </c>
      <c r="N180" s="23">
        <f t="shared" si="4"/>
        <v>1.4269995075253894</v>
      </c>
      <c r="O180" s="23">
        <f t="shared" si="5"/>
        <v>1.4439216272388362</v>
      </c>
      <c r="P180" s="23">
        <f t="shared" si="2"/>
        <v>4000</v>
      </c>
      <c r="Q180" s="40">
        <f t="shared" si="10"/>
        <v>5775686.5089553446</v>
      </c>
    </row>
    <row r="181" spans="1:17" ht="14.25" customHeight="1" x14ac:dyDescent="0.2">
      <c r="A181" s="22">
        <f>VLOOKUP(D181,'Sample ID by Horizon'!A:B,2,FALSE)</f>
        <v>42655</v>
      </c>
      <c r="B181" s="21" t="str">
        <f>VLOOKUP(C181,Samples!A:C,3,FALSE)</f>
        <v>CSITE 06</v>
      </c>
      <c r="C181" s="21" t="str">
        <f t="shared" si="0"/>
        <v>X11.260</v>
      </c>
      <c r="D181" s="38" t="s">
        <v>528</v>
      </c>
      <c r="E181" s="21" t="s">
        <v>1249</v>
      </c>
      <c r="F181" s="21">
        <v>562</v>
      </c>
      <c r="G181" s="21">
        <v>4.8170000000000002</v>
      </c>
      <c r="H181" s="21">
        <v>4.1959999999999997</v>
      </c>
      <c r="I181" s="23">
        <f t="shared" si="7"/>
        <v>12.891841395059176</v>
      </c>
      <c r="J181" s="23">
        <f t="shared" si="8"/>
        <v>489.54785135976744</v>
      </c>
      <c r="K181" s="21">
        <v>3.8889999999999998</v>
      </c>
      <c r="L181" s="21">
        <v>10</v>
      </c>
      <c r="M181" s="39">
        <f t="shared" si="9"/>
        <v>475.14455744133829</v>
      </c>
      <c r="N181" s="23">
        <f t="shared" si="4"/>
        <v>1.0303134986876228</v>
      </c>
      <c r="O181" s="23">
        <f t="shared" si="5"/>
        <v>1.0089477872053763</v>
      </c>
      <c r="P181" s="23">
        <f t="shared" si="2"/>
        <v>1000</v>
      </c>
      <c r="Q181" s="40">
        <f t="shared" si="10"/>
        <v>1008947.7872053762</v>
      </c>
    </row>
    <row r="182" spans="1:17" ht="14.25" customHeight="1" x14ac:dyDescent="0.2">
      <c r="A182" s="22">
        <f>VLOOKUP(D182,'Sample ID by Horizon'!A:B,2,FALSE)</f>
        <v>42655</v>
      </c>
      <c r="B182" s="21" t="str">
        <f>VLOOKUP(C182,Samples!A:C,3,FALSE)</f>
        <v>CSITE 06</v>
      </c>
      <c r="C182" s="21" t="str">
        <f t="shared" si="0"/>
        <v>X11.260</v>
      </c>
      <c r="D182" s="38" t="s">
        <v>528</v>
      </c>
      <c r="E182" s="21" t="s">
        <v>1250</v>
      </c>
      <c r="F182" s="21">
        <v>551</v>
      </c>
      <c r="G182" s="21">
        <v>4.4690000000000003</v>
      </c>
      <c r="H182" s="21">
        <v>3.9260000000000002</v>
      </c>
      <c r="I182" s="23">
        <f t="shared" si="7"/>
        <v>12.150369210114121</v>
      </c>
      <c r="J182" s="23">
        <f t="shared" si="8"/>
        <v>484.05146565227119</v>
      </c>
      <c r="K182" s="21">
        <v>3.8889999999999998</v>
      </c>
      <c r="L182" s="21">
        <v>10</v>
      </c>
      <c r="M182" s="39">
        <f t="shared" si="9"/>
        <v>475.14455744133829</v>
      </c>
      <c r="N182" s="23">
        <f t="shared" si="4"/>
        <v>1.0187456808069038</v>
      </c>
      <c r="O182" s="23">
        <f t="shared" si="5"/>
        <v>1.0089477872053763</v>
      </c>
      <c r="P182" s="23">
        <f t="shared" si="2"/>
        <v>1000</v>
      </c>
      <c r="Q182" s="40">
        <f t="shared" si="10"/>
        <v>1008947.7872053762</v>
      </c>
    </row>
    <row r="183" spans="1:17" ht="14.25" customHeight="1" x14ac:dyDescent="0.2">
      <c r="A183" s="22">
        <f>VLOOKUP(D183,'Sample ID by Horizon'!A:B,2,FALSE)</f>
        <v>42655</v>
      </c>
      <c r="B183" s="21" t="str">
        <f>VLOOKUP(C183,Samples!A:C,3,FALSE)</f>
        <v>CSITE 06</v>
      </c>
      <c r="C183" s="21" t="str">
        <f t="shared" si="0"/>
        <v>X11.260</v>
      </c>
      <c r="D183" s="38" t="s">
        <v>528</v>
      </c>
      <c r="E183" s="21" t="s">
        <v>1251</v>
      </c>
      <c r="F183" s="21">
        <v>526</v>
      </c>
      <c r="G183" s="21">
        <v>4.7279999999999998</v>
      </c>
      <c r="H183" s="21">
        <v>4.1760000000000002</v>
      </c>
      <c r="I183" s="23">
        <f t="shared" si="7"/>
        <v>11.675126903553291</v>
      </c>
      <c r="J183" s="23">
        <f t="shared" si="8"/>
        <v>464.58883248730967</v>
      </c>
      <c r="K183" s="21">
        <v>3.8889999999999998</v>
      </c>
      <c r="L183" s="21">
        <v>10</v>
      </c>
      <c r="M183" s="39">
        <f t="shared" si="9"/>
        <v>475.14455744133829</v>
      </c>
      <c r="N183" s="23">
        <f t="shared" si="4"/>
        <v>0.97778418212160234</v>
      </c>
      <c r="O183" s="23">
        <f t="shared" si="5"/>
        <v>1.0089477872053763</v>
      </c>
      <c r="P183" s="23">
        <f t="shared" si="2"/>
        <v>1000</v>
      </c>
      <c r="Q183" s="40">
        <f t="shared" si="10"/>
        <v>1008947.7872053762</v>
      </c>
    </row>
    <row r="184" spans="1:17" ht="14.25" customHeight="1" x14ac:dyDescent="0.2">
      <c r="A184" s="22">
        <f>VLOOKUP(D184,'Sample ID by Horizon'!A:B,2,FALSE)</f>
        <v>42655</v>
      </c>
      <c r="B184" s="21" t="str">
        <f>VLOOKUP(C184,Samples!A:C,3,FALSE)</f>
        <v>CSITE 06</v>
      </c>
      <c r="C184" s="21" t="str">
        <f t="shared" si="0"/>
        <v>X11.260</v>
      </c>
      <c r="D184" s="38" t="s">
        <v>529</v>
      </c>
      <c r="E184" s="21" t="s">
        <v>1249</v>
      </c>
      <c r="F184" s="21">
        <v>707</v>
      </c>
      <c r="G184" s="21">
        <v>4.7359999999999998</v>
      </c>
      <c r="H184" s="21">
        <v>4.1669999999999998</v>
      </c>
      <c r="I184" s="23">
        <f t="shared" si="7"/>
        <v>12.014358108108107</v>
      </c>
      <c r="J184" s="23">
        <f t="shared" si="8"/>
        <v>622.05848817567562</v>
      </c>
      <c r="K184" s="21">
        <v>3.8889999999999998</v>
      </c>
      <c r="L184" s="21">
        <v>10</v>
      </c>
      <c r="M184" s="39">
        <f t="shared" si="9"/>
        <v>475.14455744133829</v>
      </c>
      <c r="N184" s="23">
        <f t="shared" si="4"/>
        <v>1.3091983869613733</v>
      </c>
      <c r="O184" s="23">
        <f t="shared" si="5"/>
        <v>1.3515329191745133</v>
      </c>
      <c r="P184" s="23">
        <f t="shared" si="2"/>
        <v>1000</v>
      </c>
      <c r="Q184" s="40">
        <f t="shared" si="10"/>
        <v>1351532.9191745133</v>
      </c>
    </row>
    <row r="185" spans="1:17" ht="14.25" customHeight="1" x14ac:dyDescent="0.2">
      <c r="A185" s="22">
        <f>VLOOKUP(D185,'Sample ID by Horizon'!A:B,2,FALSE)</f>
        <v>42655</v>
      </c>
      <c r="B185" s="21" t="str">
        <f>VLOOKUP(C185,Samples!A:C,3,FALSE)</f>
        <v>CSITE 06</v>
      </c>
      <c r="C185" s="21" t="str">
        <f t="shared" si="0"/>
        <v>X11.260</v>
      </c>
      <c r="D185" s="38" t="s">
        <v>529</v>
      </c>
      <c r="E185" s="21" t="s">
        <v>1250</v>
      </c>
      <c r="F185" s="21">
        <v>733</v>
      </c>
      <c r="G185" s="21">
        <v>4.8220000000000001</v>
      </c>
      <c r="H185" s="21">
        <v>4.2990000000000004</v>
      </c>
      <c r="I185" s="23">
        <f t="shared" si="7"/>
        <v>10.84612194110327</v>
      </c>
      <c r="J185" s="23">
        <f t="shared" si="8"/>
        <v>653.49792617171306</v>
      </c>
      <c r="K185" s="21">
        <v>3.8889999999999998</v>
      </c>
      <c r="L185" s="21">
        <v>10</v>
      </c>
      <c r="M185" s="39">
        <f t="shared" si="9"/>
        <v>475.14455744133829</v>
      </c>
      <c r="N185" s="23">
        <f t="shared" si="4"/>
        <v>1.3753665404288975</v>
      </c>
      <c r="O185" s="23">
        <f t="shared" si="5"/>
        <v>1.3515329191745133</v>
      </c>
      <c r="P185" s="23">
        <f t="shared" si="2"/>
        <v>1000</v>
      </c>
      <c r="Q185" s="40">
        <f t="shared" si="10"/>
        <v>1351532.9191745133</v>
      </c>
    </row>
    <row r="186" spans="1:17" ht="14.25" customHeight="1" x14ac:dyDescent="0.2">
      <c r="A186" s="22">
        <f>VLOOKUP(D186,'Sample ID by Horizon'!A:B,2,FALSE)</f>
        <v>42655</v>
      </c>
      <c r="B186" s="21" t="str">
        <f>VLOOKUP(C186,Samples!A:C,3,FALSE)</f>
        <v>CSITE 06</v>
      </c>
      <c r="C186" s="21" t="str">
        <f t="shared" si="0"/>
        <v>X11.260</v>
      </c>
      <c r="D186" s="38" t="s">
        <v>529</v>
      </c>
      <c r="E186" s="21" t="s">
        <v>1251</v>
      </c>
      <c r="F186" s="21">
        <v>733</v>
      </c>
      <c r="G186" s="21">
        <v>4.6820000000000004</v>
      </c>
      <c r="H186" s="21">
        <v>4.1580000000000004</v>
      </c>
      <c r="I186" s="23">
        <f t="shared" si="7"/>
        <v>11.191798376762067</v>
      </c>
      <c r="J186" s="23">
        <f t="shared" si="8"/>
        <v>650.96411789833405</v>
      </c>
      <c r="K186" s="21">
        <v>3.8889999999999998</v>
      </c>
      <c r="L186" s="21">
        <v>10</v>
      </c>
      <c r="M186" s="39">
        <f t="shared" si="9"/>
        <v>475.14455744133829</v>
      </c>
      <c r="N186" s="23">
        <f t="shared" si="4"/>
        <v>1.3700338301332697</v>
      </c>
      <c r="O186" s="23">
        <f t="shared" si="5"/>
        <v>1.3515329191745133</v>
      </c>
      <c r="P186" s="23">
        <f t="shared" si="2"/>
        <v>1000</v>
      </c>
      <c r="Q186" s="40">
        <f t="shared" si="10"/>
        <v>1351532.9191745133</v>
      </c>
    </row>
    <row r="187" spans="1:17" ht="14.25" customHeight="1" x14ac:dyDescent="0.2">
      <c r="A187" s="22">
        <f>VLOOKUP(D187,'Sample ID by Horizon'!A:B,2,FALSE)</f>
        <v>42655</v>
      </c>
      <c r="B187" s="21" t="str">
        <f>VLOOKUP(C187,Samples!A:C,3,FALSE)</f>
        <v>CSITE 06</v>
      </c>
      <c r="C187" s="21" t="str">
        <f t="shared" si="0"/>
        <v>X11.260</v>
      </c>
      <c r="D187" s="38" t="s">
        <v>530</v>
      </c>
      <c r="E187" s="21" t="s">
        <v>1249</v>
      </c>
      <c r="F187" s="21">
        <v>779</v>
      </c>
      <c r="G187" s="21">
        <v>4.7140000000000004</v>
      </c>
      <c r="H187" s="21">
        <v>4.0620000000000003</v>
      </c>
      <c r="I187" s="23">
        <f t="shared" si="7"/>
        <v>13.831141281289778</v>
      </c>
      <c r="J187" s="23">
        <f t="shared" si="8"/>
        <v>671.25540941875261</v>
      </c>
      <c r="K187" s="21">
        <v>3.8889999999999998</v>
      </c>
      <c r="L187" s="21">
        <v>10</v>
      </c>
      <c r="M187" s="39">
        <f t="shared" si="9"/>
        <v>475.14455744133829</v>
      </c>
      <c r="N187" s="23">
        <f t="shared" si="4"/>
        <v>1.4127393419667367</v>
      </c>
      <c r="O187" s="23">
        <f t="shared" si="5"/>
        <v>1.4081270899958425</v>
      </c>
      <c r="P187" s="23">
        <f t="shared" si="2"/>
        <v>1000</v>
      </c>
      <c r="Q187" s="40">
        <f t="shared" si="10"/>
        <v>1408127.0899958424</v>
      </c>
    </row>
    <row r="188" spans="1:17" ht="14.25" customHeight="1" x14ac:dyDescent="0.2">
      <c r="A188" s="22">
        <f>VLOOKUP(D188,'Sample ID by Horizon'!A:B,2,FALSE)</f>
        <v>42655</v>
      </c>
      <c r="B188" s="21" t="str">
        <f>VLOOKUP(C188,Samples!A:C,3,FALSE)</f>
        <v>CSITE 06</v>
      </c>
      <c r="C188" s="21" t="str">
        <f t="shared" si="0"/>
        <v>X11.260</v>
      </c>
      <c r="D188" s="38" t="s">
        <v>530</v>
      </c>
      <c r="E188" s="21" t="s">
        <v>1250</v>
      </c>
      <c r="F188" s="21">
        <v>733</v>
      </c>
      <c r="G188" s="21">
        <v>4.6970000000000001</v>
      </c>
      <c r="H188" s="21">
        <v>4.1820000000000004</v>
      </c>
      <c r="I188" s="23">
        <f t="shared" si="7"/>
        <v>10.964445390674891</v>
      </c>
      <c r="J188" s="23">
        <f t="shared" si="8"/>
        <v>652.63061528635308</v>
      </c>
      <c r="K188" s="21">
        <v>3.8889999999999998</v>
      </c>
      <c r="L188" s="21">
        <v>10</v>
      </c>
      <c r="M188" s="39">
        <f t="shared" si="9"/>
        <v>475.14455744133829</v>
      </c>
      <c r="N188" s="23">
        <f t="shared" si="4"/>
        <v>1.3735411782906244</v>
      </c>
      <c r="O188" s="23">
        <f t="shared" si="5"/>
        <v>1.4081270899958425</v>
      </c>
      <c r="P188" s="23">
        <f t="shared" si="2"/>
        <v>1000</v>
      </c>
      <c r="Q188" s="40">
        <f t="shared" si="10"/>
        <v>1408127.0899958424</v>
      </c>
    </row>
    <row r="189" spans="1:17" ht="14.25" customHeight="1" x14ac:dyDescent="0.2">
      <c r="A189" s="22">
        <f>VLOOKUP(D189,'Sample ID by Horizon'!A:B,2,FALSE)</f>
        <v>42655</v>
      </c>
      <c r="B189" s="21" t="str">
        <f>VLOOKUP(C189,Samples!A:C,3,FALSE)</f>
        <v>CSITE 06</v>
      </c>
      <c r="C189" s="21" t="str">
        <f t="shared" si="0"/>
        <v>X11.260</v>
      </c>
      <c r="D189" s="38" t="s">
        <v>530</v>
      </c>
      <c r="E189" s="21" t="s">
        <v>1251</v>
      </c>
      <c r="F189" s="21">
        <v>764</v>
      </c>
      <c r="G189" s="21">
        <v>4.8570000000000002</v>
      </c>
      <c r="H189" s="21">
        <v>4.3440000000000003</v>
      </c>
      <c r="I189" s="23">
        <f t="shared" si="7"/>
        <v>10.562075355157502</v>
      </c>
      <c r="J189" s="23">
        <f t="shared" si="8"/>
        <v>683.30574428659668</v>
      </c>
      <c r="K189" s="21">
        <v>3.8889999999999998</v>
      </c>
      <c r="L189" s="21">
        <v>10</v>
      </c>
      <c r="M189" s="39">
        <f t="shared" si="9"/>
        <v>475.14455744133829</v>
      </c>
      <c r="N189" s="23">
        <f t="shared" si="4"/>
        <v>1.4381007497301663</v>
      </c>
      <c r="O189" s="23">
        <f t="shared" si="5"/>
        <v>1.4081270899958425</v>
      </c>
      <c r="P189" s="23">
        <f t="shared" si="2"/>
        <v>1000</v>
      </c>
      <c r="Q189" s="40">
        <f t="shared" si="10"/>
        <v>1408127.0899958424</v>
      </c>
    </row>
    <row r="190" spans="1:17" ht="14.25" customHeight="1" x14ac:dyDescent="0.2">
      <c r="A190" s="22">
        <f>VLOOKUP(D190,'Sample ID by Horizon'!A:B,2,FALSE)</f>
        <v>42655</v>
      </c>
      <c r="B190" s="21" t="str">
        <f>VLOOKUP(C190,Samples!A:C,3,FALSE)</f>
        <v>CSITE 06</v>
      </c>
      <c r="C190" s="21" t="str">
        <f t="shared" si="0"/>
        <v>X11.260</v>
      </c>
      <c r="D190" s="38" t="s">
        <v>531</v>
      </c>
      <c r="E190" s="21" t="s">
        <v>1249</v>
      </c>
      <c r="F190" s="21">
        <v>2423</v>
      </c>
      <c r="G190" s="21">
        <v>4.899</v>
      </c>
      <c r="H190" s="21">
        <v>4.1509999999999998</v>
      </c>
      <c r="I190" s="23">
        <f t="shared" si="7"/>
        <v>15.268422126964692</v>
      </c>
      <c r="J190" s="23">
        <f t="shared" si="8"/>
        <v>2053.0461318636453</v>
      </c>
      <c r="K190" s="21">
        <v>3.8889999999999998</v>
      </c>
      <c r="L190" s="21">
        <v>30</v>
      </c>
      <c r="M190" s="39">
        <f t="shared" si="9"/>
        <v>1425.4336723240147</v>
      </c>
      <c r="N190" s="23">
        <f t="shared" si="4"/>
        <v>1.4402958003064266</v>
      </c>
      <c r="O190" s="23">
        <f t="shared" si="5"/>
        <v>1.4873555835991532</v>
      </c>
      <c r="P190" s="23">
        <f t="shared" si="2"/>
        <v>3000</v>
      </c>
      <c r="Q190" s="40">
        <f t="shared" si="10"/>
        <v>4462066.7507974599</v>
      </c>
    </row>
    <row r="191" spans="1:17" ht="14.25" customHeight="1" x14ac:dyDescent="0.2">
      <c r="A191" s="22">
        <f>VLOOKUP(D191,'Sample ID by Horizon'!A:B,2,FALSE)</f>
        <v>42655</v>
      </c>
      <c r="B191" s="21" t="str">
        <f>VLOOKUP(C191,Samples!A:C,3,FALSE)</f>
        <v>CSITE 06</v>
      </c>
      <c r="C191" s="21" t="str">
        <f t="shared" si="0"/>
        <v>X11.260</v>
      </c>
      <c r="D191" s="38" t="s">
        <v>531</v>
      </c>
      <c r="E191" s="21" t="s">
        <v>1250</v>
      </c>
      <c r="F191" s="21">
        <v>2447</v>
      </c>
      <c r="G191" s="21">
        <v>4.7409999999999997</v>
      </c>
      <c r="H191" s="21">
        <v>4.1159999999999997</v>
      </c>
      <c r="I191" s="23">
        <f t="shared" si="7"/>
        <v>13.182872811643115</v>
      </c>
      <c r="J191" s="23">
        <f t="shared" si="8"/>
        <v>2124.4151022990932</v>
      </c>
      <c r="K191" s="21">
        <v>3.8889999999999998</v>
      </c>
      <c r="L191" s="21">
        <v>30</v>
      </c>
      <c r="M191" s="39">
        <f t="shared" si="9"/>
        <v>1425.4336723240147</v>
      </c>
      <c r="N191" s="23">
        <f t="shared" si="4"/>
        <v>1.4903640509877008</v>
      </c>
      <c r="O191" s="23">
        <f t="shared" si="5"/>
        <v>1.4873555835991532</v>
      </c>
      <c r="P191" s="23">
        <f t="shared" si="2"/>
        <v>3000</v>
      </c>
      <c r="Q191" s="40">
        <f t="shared" si="10"/>
        <v>4462066.7507974599</v>
      </c>
    </row>
    <row r="192" spans="1:17" ht="14.25" customHeight="1" x14ac:dyDescent="0.2">
      <c r="A192" s="22">
        <f>VLOOKUP(D192,'Sample ID by Horizon'!A:B,2,FALSE)</f>
        <v>42655</v>
      </c>
      <c r="B192" s="21" t="str">
        <f>VLOOKUP(C192,Samples!A:C,3,FALSE)</f>
        <v>CSITE 06</v>
      </c>
      <c r="C192" s="21" t="str">
        <f t="shared" si="0"/>
        <v>X11.260</v>
      </c>
      <c r="D192" s="38" t="s">
        <v>531</v>
      </c>
      <c r="E192" s="21" t="s">
        <v>1251</v>
      </c>
      <c r="F192" s="21">
        <v>2495</v>
      </c>
      <c r="G192" s="21">
        <v>4.5410000000000004</v>
      </c>
      <c r="H192" s="21">
        <v>3.9729999999999999</v>
      </c>
      <c r="I192" s="23">
        <f t="shared" si="7"/>
        <v>12.508258092931083</v>
      </c>
      <c r="J192" s="23">
        <f t="shared" si="8"/>
        <v>2182.9189605813694</v>
      </c>
      <c r="K192" s="21">
        <v>3.8889999999999998</v>
      </c>
      <c r="L192" s="21">
        <v>30</v>
      </c>
      <c r="M192" s="39">
        <f t="shared" si="9"/>
        <v>1425.4336723240147</v>
      </c>
      <c r="N192" s="23">
        <f t="shared" si="4"/>
        <v>1.5314068995033332</v>
      </c>
      <c r="O192" s="23">
        <f t="shared" si="5"/>
        <v>1.4873555835991532</v>
      </c>
      <c r="P192" s="23">
        <f t="shared" si="2"/>
        <v>3000</v>
      </c>
      <c r="Q192" s="40">
        <f t="shared" si="10"/>
        <v>4462066.7507974599</v>
      </c>
    </row>
    <row r="193" spans="1:17" ht="14.25" customHeight="1" x14ac:dyDescent="0.2">
      <c r="A193" s="22">
        <f>VLOOKUP(D193,'Sample ID by Horizon'!A:B,2,FALSE)</f>
        <v>42655</v>
      </c>
      <c r="B193" s="21" t="str">
        <f>VLOOKUP(C193,Samples!A:C,3,FALSE)</f>
        <v>CSITE 06</v>
      </c>
      <c r="C193" s="21" t="str">
        <f t="shared" si="0"/>
        <v>X11.260</v>
      </c>
      <c r="D193" s="38" t="s">
        <v>532</v>
      </c>
      <c r="E193" s="21" t="s">
        <v>1249</v>
      </c>
      <c r="F193" s="21">
        <v>3223</v>
      </c>
      <c r="G193" s="21">
        <v>4.8639999999999999</v>
      </c>
      <c r="H193" s="21">
        <v>4.1399999999999997</v>
      </c>
      <c r="I193" s="23">
        <f t="shared" si="7"/>
        <v>14.884868421052635</v>
      </c>
      <c r="J193" s="23">
        <f t="shared" si="8"/>
        <v>2743.2606907894738</v>
      </c>
      <c r="K193" s="21">
        <v>3.8889999999999998</v>
      </c>
      <c r="L193" s="21">
        <v>40</v>
      </c>
      <c r="M193" s="39">
        <f t="shared" si="9"/>
        <v>1900.5782297653532</v>
      </c>
      <c r="N193" s="23">
        <f t="shared" si="4"/>
        <v>1.4433821496146249</v>
      </c>
      <c r="O193" s="23">
        <f t="shared" si="5"/>
        <v>1.4111591261096994</v>
      </c>
      <c r="P193" s="23">
        <f t="shared" si="2"/>
        <v>4000</v>
      </c>
      <c r="Q193" s="40">
        <f t="shared" si="10"/>
        <v>5644636.5044387979</v>
      </c>
    </row>
    <row r="194" spans="1:17" ht="14.25" customHeight="1" x14ac:dyDescent="0.2">
      <c r="A194" s="22">
        <f>VLOOKUP(D194,'Sample ID by Horizon'!A:B,2,FALSE)</f>
        <v>42655</v>
      </c>
      <c r="B194" s="21" t="str">
        <f>VLOOKUP(C194,Samples!A:C,3,FALSE)</f>
        <v>CSITE 06</v>
      </c>
      <c r="C194" s="21" t="str">
        <f t="shared" si="0"/>
        <v>X11.260</v>
      </c>
      <c r="D194" s="38" t="s">
        <v>532</v>
      </c>
      <c r="E194" s="21" t="s">
        <v>1250</v>
      </c>
      <c r="F194" s="21">
        <v>3220</v>
      </c>
      <c r="G194" s="21">
        <v>4.8029999999999999</v>
      </c>
      <c r="H194" s="21">
        <v>4.077</v>
      </c>
      <c r="I194" s="23">
        <f t="shared" si="7"/>
        <v>15.115552779512804</v>
      </c>
      <c r="J194" s="23">
        <f t="shared" si="8"/>
        <v>2733.2792004996877</v>
      </c>
      <c r="K194" s="21">
        <v>3.8889999999999998</v>
      </c>
      <c r="L194" s="21">
        <v>40</v>
      </c>
      <c r="M194" s="39">
        <f t="shared" si="9"/>
        <v>1900.5782297653532</v>
      </c>
      <c r="N194" s="23">
        <f t="shared" si="4"/>
        <v>1.4381303319659409</v>
      </c>
      <c r="O194" s="23">
        <f t="shared" si="5"/>
        <v>1.4111591261096994</v>
      </c>
      <c r="P194" s="23">
        <f t="shared" si="2"/>
        <v>4000</v>
      </c>
      <c r="Q194" s="40">
        <f t="shared" si="10"/>
        <v>5644636.5044387979</v>
      </c>
    </row>
    <row r="195" spans="1:17" ht="14.25" customHeight="1" x14ac:dyDescent="0.2">
      <c r="A195" s="22">
        <f>VLOOKUP(D195,'Sample ID by Horizon'!A:B,2,FALSE)</f>
        <v>42655</v>
      </c>
      <c r="B195" s="21" t="str">
        <f>VLOOKUP(C195,Samples!A:C,3,FALSE)</f>
        <v>CSITE 06</v>
      </c>
      <c r="C195" s="21" t="str">
        <f t="shared" si="0"/>
        <v>X11.260</v>
      </c>
      <c r="D195" s="38" t="s">
        <v>532</v>
      </c>
      <c r="E195" s="21" t="s">
        <v>1251</v>
      </c>
      <c r="F195" s="21">
        <v>3024</v>
      </c>
      <c r="G195" s="21">
        <v>4.7839999999999998</v>
      </c>
      <c r="H195" s="21">
        <v>4.0650000000000004</v>
      </c>
      <c r="I195" s="23">
        <f t="shared" si="7"/>
        <v>15.029264214046812</v>
      </c>
      <c r="J195" s="23">
        <f t="shared" si="8"/>
        <v>2569.5150501672242</v>
      </c>
      <c r="K195" s="21">
        <v>3.8889999999999998</v>
      </c>
      <c r="L195" s="21">
        <v>40</v>
      </c>
      <c r="M195" s="39">
        <f t="shared" si="9"/>
        <v>1900.5782297653532</v>
      </c>
      <c r="N195" s="23">
        <f t="shared" si="4"/>
        <v>1.3519648967485325</v>
      </c>
      <c r="O195" s="23">
        <f t="shared" si="5"/>
        <v>1.4111591261096994</v>
      </c>
      <c r="P195" s="23">
        <f t="shared" si="2"/>
        <v>4000</v>
      </c>
      <c r="Q195" s="40">
        <f t="shared" si="10"/>
        <v>5644636.5044387979</v>
      </c>
    </row>
    <row r="196" spans="1:17" ht="14.25" customHeight="1" x14ac:dyDescent="0.2">
      <c r="A196" s="22">
        <f>VLOOKUP(D196,'Sample ID by Horizon'!A:B,2,FALSE)</f>
        <v>42655</v>
      </c>
      <c r="B196" s="21" t="str">
        <f>VLOOKUP(C196,Samples!A:C,3,FALSE)</f>
        <v>CSITE 07</v>
      </c>
      <c r="C196" s="21" t="str">
        <f t="shared" si="0"/>
        <v>X11.261</v>
      </c>
      <c r="D196" s="38" t="s">
        <v>533</v>
      </c>
      <c r="E196" s="21" t="s">
        <v>1249</v>
      </c>
      <c r="F196" s="21">
        <v>595</v>
      </c>
      <c r="G196" s="21">
        <v>4.8520000000000003</v>
      </c>
      <c r="H196" s="21">
        <v>4.3049999999999997</v>
      </c>
      <c r="I196" s="23">
        <f t="shared" si="7"/>
        <v>11.273701566364396</v>
      </c>
      <c r="J196" s="23">
        <f t="shared" si="8"/>
        <v>527.92147568013183</v>
      </c>
      <c r="K196" s="21">
        <v>3.8889999999999998</v>
      </c>
      <c r="L196" s="21">
        <v>10</v>
      </c>
      <c r="M196" s="39">
        <f t="shared" si="9"/>
        <v>475.14455744133829</v>
      </c>
      <c r="N196" s="23">
        <f t="shared" si="4"/>
        <v>1.1110754977874484</v>
      </c>
      <c r="O196" s="23">
        <f t="shared" si="5"/>
        <v>1.0110997504865573</v>
      </c>
      <c r="P196" s="23">
        <f t="shared" si="2"/>
        <v>1000</v>
      </c>
      <c r="Q196" s="40">
        <f t="shared" si="10"/>
        <v>1011099.7504865574</v>
      </c>
    </row>
    <row r="197" spans="1:17" ht="14.25" customHeight="1" x14ac:dyDescent="0.2">
      <c r="A197" s="22">
        <f>VLOOKUP(D197,'Sample ID by Horizon'!A:B,2,FALSE)</f>
        <v>42655</v>
      </c>
      <c r="B197" s="21" t="str">
        <f>VLOOKUP(C197,Samples!A:C,3,FALSE)</f>
        <v>CSITE 07</v>
      </c>
      <c r="C197" s="21" t="str">
        <f t="shared" si="0"/>
        <v>X11.261</v>
      </c>
      <c r="D197" s="38" t="s">
        <v>533</v>
      </c>
      <c r="E197" s="21" t="s">
        <v>1250</v>
      </c>
      <c r="F197" s="21">
        <v>591</v>
      </c>
      <c r="G197" s="21">
        <v>4.7709999999999999</v>
      </c>
      <c r="H197" s="21">
        <v>4.1680000000000001</v>
      </c>
      <c r="I197" s="23">
        <f t="shared" si="7"/>
        <v>12.638859777824351</v>
      </c>
      <c r="J197" s="23">
        <f t="shared" si="8"/>
        <v>516.30433871305809</v>
      </c>
      <c r="K197" s="21">
        <v>3.8889999999999998</v>
      </c>
      <c r="L197" s="21">
        <v>10</v>
      </c>
      <c r="M197" s="39">
        <f t="shared" si="9"/>
        <v>475.14455744133829</v>
      </c>
      <c r="N197" s="23">
        <f t="shared" si="4"/>
        <v>1.0866258081400868</v>
      </c>
      <c r="O197" s="23">
        <f t="shared" si="5"/>
        <v>1.0110997504865573</v>
      </c>
      <c r="P197" s="23">
        <f t="shared" si="2"/>
        <v>1000</v>
      </c>
      <c r="Q197" s="40">
        <f t="shared" si="10"/>
        <v>1011099.7504865574</v>
      </c>
    </row>
    <row r="198" spans="1:17" ht="14.25" customHeight="1" x14ac:dyDescent="0.2">
      <c r="A198" s="22">
        <f>VLOOKUP(D198,'Sample ID by Horizon'!A:B,2,FALSE)</f>
        <v>42655</v>
      </c>
      <c r="B198" s="21" t="str">
        <f>VLOOKUP(C198,Samples!A:C,3,FALSE)</f>
        <v>CSITE 07</v>
      </c>
      <c r="C198" s="21" t="str">
        <f t="shared" si="0"/>
        <v>X11.261</v>
      </c>
      <c r="D198" s="38" t="s">
        <v>533</v>
      </c>
      <c r="E198" s="21" t="s">
        <v>1251</v>
      </c>
      <c r="F198" s="21">
        <v>574</v>
      </c>
      <c r="G198" s="21">
        <v>4.7290000000000001</v>
      </c>
      <c r="H198" s="21">
        <v>3.2709999999999999</v>
      </c>
      <c r="I198" s="23">
        <f t="shared" si="7"/>
        <v>30.831042503700573</v>
      </c>
      <c r="J198" s="23">
        <f t="shared" si="8"/>
        <v>397.02981602875872</v>
      </c>
      <c r="K198" s="21">
        <v>3.8889999999999998</v>
      </c>
      <c r="L198" s="21">
        <v>10</v>
      </c>
      <c r="M198" s="39">
        <f t="shared" si="9"/>
        <v>475.14455744133829</v>
      </c>
      <c r="N198" s="23">
        <f t="shared" si="4"/>
        <v>0.83559794553213695</v>
      </c>
      <c r="O198" s="23">
        <f t="shared" si="5"/>
        <v>1.0110997504865573</v>
      </c>
      <c r="P198" s="23">
        <f t="shared" si="2"/>
        <v>1000</v>
      </c>
      <c r="Q198" s="40">
        <f t="shared" si="10"/>
        <v>1011099.7504865574</v>
      </c>
    </row>
    <row r="199" spans="1:17" ht="14.25" customHeight="1" x14ac:dyDescent="0.2">
      <c r="A199" s="22">
        <f>VLOOKUP(D199,'Sample ID by Horizon'!A:B,2,FALSE)</f>
        <v>42655</v>
      </c>
      <c r="B199" s="21" t="str">
        <f>VLOOKUP(C199,Samples!A:C,3,FALSE)</f>
        <v>CSITE 07</v>
      </c>
      <c r="C199" s="21" t="str">
        <f t="shared" si="0"/>
        <v>X11.261</v>
      </c>
      <c r="D199" s="38" t="s">
        <v>534</v>
      </c>
      <c r="E199" s="21" t="s">
        <v>1249</v>
      </c>
      <c r="F199" s="21">
        <v>626</v>
      </c>
      <c r="G199" s="21">
        <v>4.7809999999999997</v>
      </c>
      <c r="H199" s="21">
        <v>4.0529999999999999</v>
      </c>
      <c r="I199" s="23">
        <f t="shared" si="7"/>
        <v>15.226939970717417</v>
      </c>
      <c r="J199" s="23">
        <f t="shared" si="8"/>
        <v>530.67935578330901</v>
      </c>
      <c r="K199" s="21">
        <v>3.8889999999999998</v>
      </c>
      <c r="L199" s="21">
        <v>10</v>
      </c>
      <c r="M199" s="39">
        <f t="shared" si="9"/>
        <v>475.14455744133829</v>
      </c>
      <c r="N199" s="23">
        <f t="shared" si="4"/>
        <v>1.1168797947324212</v>
      </c>
      <c r="O199" s="23">
        <f t="shared" si="5"/>
        <v>1.1844585296886441</v>
      </c>
      <c r="P199" s="23">
        <f t="shared" si="2"/>
        <v>1000</v>
      </c>
      <c r="Q199" s="40">
        <f t="shared" si="10"/>
        <v>1184458.5296886442</v>
      </c>
    </row>
    <row r="200" spans="1:17" ht="14.25" customHeight="1" x14ac:dyDescent="0.2">
      <c r="A200" s="22">
        <f>VLOOKUP(D200,'Sample ID by Horizon'!A:B,2,FALSE)</f>
        <v>42655</v>
      </c>
      <c r="B200" s="21" t="str">
        <f>VLOOKUP(C200,Samples!A:C,3,FALSE)</f>
        <v>CSITE 07</v>
      </c>
      <c r="C200" s="21" t="str">
        <f t="shared" si="0"/>
        <v>X11.261</v>
      </c>
      <c r="D200" s="38" t="s">
        <v>534</v>
      </c>
      <c r="E200" s="21" t="s">
        <v>1250</v>
      </c>
      <c r="F200" s="21">
        <v>634</v>
      </c>
      <c r="G200" s="21">
        <v>4.4779999999999998</v>
      </c>
      <c r="H200" s="21">
        <v>3.8069999999999999</v>
      </c>
      <c r="I200" s="23">
        <f t="shared" si="7"/>
        <v>14.984368021438138</v>
      </c>
      <c r="J200" s="23">
        <f t="shared" si="8"/>
        <v>538.99910674408216</v>
      </c>
      <c r="K200" s="21">
        <v>3.8889999999999998</v>
      </c>
      <c r="L200" s="21">
        <v>10</v>
      </c>
      <c r="M200" s="39">
        <f t="shared" si="9"/>
        <v>475.14455744133829</v>
      </c>
      <c r="N200" s="23">
        <f t="shared" si="4"/>
        <v>1.1343897310885802</v>
      </c>
      <c r="O200" s="23">
        <f t="shared" si="5"/>
        <v>1.1844585296886441</v>
      </c>
      <c r="P200" s="23">
        <f t="shared" si="2"/>
        <v>1000</v>
      </c>
      <c r="Q200" s="40">
        <f t="shared" si="10"/>
        <v>1184458.5296886442</v>
      </c>
    </row>
    <row r="201" spans="1:17" ht="14.25" customHeight="1" x14ac:dyDescent="0.2">
      <c r="A201" s="22">
        <f>VLOOKUP(D201,'Sample ID by Horizon'!A:B,2,FALSE)</f>
        <v>42655</v>
      </c>
      <c r="B201" s="21" t="str">
        <f>VLOOKUP(C201,Samples!A:C,3,FALSE)</f>
        <v>CSITE 07</v>
      </c>
      <c r="C201" s="21" t="str">
        <f t="shared" si="0"/>
        <v>X11.261</v>
      </c>
      <c r="D201" s="38" t="s">
        <v>534</v>
      </c>
      <c r="E201" s="21" t="s">
        <v>1251</v>
      </c>
      <c r="F201" s="21">
        <v>713</v>
      </c>
      <c r="G201" s="21">
        <v>4.8460000000000001</v>
      </c>
      <c r="H201" s="21">
        <v>4.2050000000000001</v>
      </c>
      <c r="I201" s="23">
        <f t="shared" si="7"/>
        <v>13.227404044572843</v>
      </c>
      <c r="J201" s="23">
        <f t="shared" si="8"/>
        <v>618.68860916219558</v>
      </c>
      <c r="K201" s="21">
        <v>3.8889999999999998</v>
      </c>
      <c r="L201" s="21">
        <v>10</v>
      </c>
      <c r="M201" s="39">
        <f t="shared" si="9"/>
        <v>475.14455744133829</v>
      </c>
      <c r="N201" s="23">
        <f t="shared" si="4"/>
        <v>1.3021060632449302</v>
      </c>
      <c r="O201" s="23">
        <f t="shared" si="5"/>
        <v>1.1844585296886441</v>
      </c>
      <c r="P201" s="23">
        <f t="shared" si="2"/>
        <v>1000</v>
      </c>
      <c r="Q201" s="40">
        <f t="shared" si="10"/>
        <v>1184458.5296886442</v>
      </c>
    </row>
    <row r="202" spans="1:17" ht="14.25" customHeight="1" x14ac:dyDescent="0.2">
      <c r="A202" s="22">
        <f>VLOOKUP(D202,'Sample ID by Horizon'!A:B,2,FALSE)</f>
        <v>42655</v>
      </c>
      <c r="B202" s="21" t="str">
        <f>VLOOKUP(C202,Samples!A:C,3,FALSE)</f>
        <v>CSITE 07</v>
      </c>
      <c r="C202" s="21" t="str">
        <f t="shared" si="0"/>
        <v>X11.261</v>
      </c>
      <c r="D202" s="38" t="s">
        <v>535</v>
      </c>
      <c r="E202" s="21" t="s">
        <v>1249</v>
      </c>
      <c r="F202" s="21">
        <v>843</v>
      </c>
      <c r="G202" s="21">
        <v>4.8879999999999999</v>
      </c>
      <c r="H202" s="21">
        <v>4.09</v>
      </c>
      <c r="I202" s="23">
        <f t="shared" si="7"/>
        <v>16.325695581014731</v>
      </c>
      <c r="J202" s="23">
        <f t="shared" si="8"/>
        <v>705.37438625204584</v>
      </c>
      <c r="K202" s="21">
        <v>3.8889999999999998</v>
      </c>
      <c r="L202" s="21">
        <v>10</v>
      </c>
      <c r="M202" s="39">
        <f t="shared" si="9"/>
        <v>475.14455744133829</v>
      </c>
      <c r="N202" s="23">
        <f t="shared" si="4"/>
        <v>1.4845469135761529</v>
      </c>
      <c r="O202" s="23">
        <f t="shared" si="5"/>
        <v>1.3950210817667408</v>
      </c>
      <c r="P202" s="23">
        <f t="shared" si="2"/>
        <v>1000</v>
      </c>
      <c r="Q202" s="40">
        <f t="shared" si="10"/>
        <v>1395021.0817667407</v>
      </c>
    </row>
    <row r="203" spans="1:17" ht="14.25" customHeight="1" x14ac:dyDescent="0.2">
      <c r="A203" s="22">
        <f>VLOOKUP(D203,'Sample ID by Horizon'!A:B,2,FALSE)</f>
        <v>42655</v>
      </c>
      <c r="B203" s="21" t="str">
        <f>VLOOKUP(C203,Samples!A:C,3,FALSE)</f>
        <v>CSITE 07</v>
      </c>
      <c r="C203" s="21" t="str">
        <f t="shared" si="0"/>
        <v>X11.261</v>
      </c>
      <c r="D203" s="38" t="s">
        <v>535</v>
      </c>
      <c r="E203" s="21" t="s">
        <v>1250</v>
      </c>
      <c r="F203" s="21">
        <v>736</v>
      </c>
      <c r="G203" s="21">
        <v>4.798</v>
      </c>
      <c r="H203" s="21">
        <v>4.056</v>
      </c>
      <c r="I203" s="23">
        <f t="shared" si="7"/>
        <v>15.464776990412672</v>
      </c>
      <c r="J203" s="23">
        <f t="shared" si="8"/>
        <v>622.17924135056273</v>
      </c>
      <c r="K203" s="21">
        <v>3.8889999999999998</v>
      </c>
      <c r="L203" s="21">
        <v>10</v>
      </c>
      <c r="M203" s="39">
        <f t="shared" si="9"/>
        <v>475.14455744133829</v>
      </c>
      <c r="N203" s="23">
        <f t="shared" si="4"/>
        <v>1.3094525268289061</v>
      </c>
      <c r="O203" s="23">
        <f t="shared" si="5"/>
        <v>1.3950210817667408</v>
      </c>
      <c r="P203" s="23">
        <f t="shared" si="2"/>
        <v>1000</v>
      </c>
      <c r="Q203" s="40">
        <f t="shared" si="10"/>
        <v>1395021.0817667407</v>
      </c>
    </row>
    <row r="204" spans="1:17" ht="14.25" customHeight="1" x14ac:dyDescent="0.2">
      <c r="A204" s="22">
        <f>VLOOKUP(D204,'Sample ID by Horizon'!A:B,2,FALSE)</f>
        <v>42655</v>
      </c>
      <c r="B204" s="21" t="str">
        <f>VLOOKUP(C204,Samples!A:C,3,FALSE)</f>
        <v>CSITE 07</v>
      </c>
      <c r="C204" s="21" t="str">
        <f t="shared" si="0"/>
        <v>X11.261</v>
      </c>
      <c r="D204" s="38" t="s">
        <v>535</v>
      </c>
      <c r="E204" s="21" t="s">
        <v>1251</v>
      </c>
      <c r="F204" s="21">
        <v>787</v>
      </c>
      <c r="G204" s="21">
        <v>4.8390000000000004</v>
      </c>
      <c r="H204" s="21">
        <v>4.0640000000000001</v>
      </c>
      <c r="I204" s="23">
        <f t="shared" si="7"/>
        <v>16.015705724323212</v>
      </c>
      <c r="J204" s="23">
        <f t="shared" si="8"/>
        <v>660.95639594957629</v>
      </c>
      <c r="K204" s="21">
        <v>3.8889999999999998</v>
      </c>
      <c r="L204" s="21">
        <v>10</v>
      </c>
      <c r="M204" s="39">
        <f t="shared" si="9"/>
        <v>475.14455744133829</v>
      </c>
      <c r="N204" s="23">
        <f t="shared" si="4"/>
        <v>1.3910638048951629</v>
      </c>
      <c r="O204" s="23">
        <f t="shared" si="5"/>
        <v>1.3950210817667408</v>
      </c>
      <c r="P204" s="23">
        <f t="shared" si="2"/>
        <v>1000</v>
      </c>
      <c r="Q204" s="40">
        <f t="shared" si="10"/>
        <v>1395021.0817667407</v>
      </c>
    </row>
    <row r="205" spans="1:17" ht="14.25" customHeight="1" x14ac:dyDescent="0.2">
      <c r="A205" s="22">
        <f>VLOOKUP(D205,'Sample ID by Horizon'!A:B,2,FALSE)</f>
        <v>42655</v>
      </c>
      <c r="B205" s="21" t="str">
        <f>VLOOKUP(C205,Samples!A:C,3,FALSE)</f>
        <v>CSITE 07</v>
      </c>
      <c r="C205" s="21" t="str">
        <f t="shared" si="0"/>
        <v>X11.261</v>
      </c>
      <c r="D205" s="38" t="s">
        <v>536</v>
      </c>
      <c r="E205" s="21" t="s">
        <v>1249</v>
      </c>
      <c r="F205" s="21">
        <v>2638</v>
      </c>
      <c r="G205" s="21">
        <v>4.6429999999999998</v>
      </c>
      <c r="H205" s="21">
        <v>3.895</v>
      </c>
      <c r="I205" s="23">
        <f t="shared" si="7"/>
        <v>16.110273530045223</v>
      </c>
      <c r="J205" s="23">
        <f t="shared" si="8"/>
        <v>2213.0109842774068</v>
      </c>
      <c r="K205" s="21">
        <v>3.8889999999999998</v>
      </c>
      <c r="L205" s="21">
        <v>30</v>
      </c>
      <c r="M205" s="39">
        <f t="shared" si="9"/>
        <v>1425.4336723240147</v>
      </c>
      <c r="N205" s="23">
        <f t="shared" si="4"/>
        <v>1.5525176844386823</v>
      </c>
      <c r="O205" s="23">
        <f t="shared" si="5"/>
        <v>1.5274417124690434</v>
      </c>
      <c r="P205" s="23">
        <f t="shared" si="2"/>
        <v>3000</v>
      </c>
      <c r="Q205" s="40">
        <f t="shared" si="10"/>
        <v>4582325.1374071296</v>
      </c>
    </row>
    <row r="206" spans="1:17" ht="14.25" customHeight="1" x14ac:dyDescent="0.2">
      <c r="A206" s="22">
        <f>VLOOKUP(D206,'Sample ID by Horizon'!A:B,2,FALSE)</f>
        <v>42655</v>
      </c>
      <c r="B206" s="21" t="str">
        <f>VLOOKUP(C206,Samples!A:C,3,FALSE)</f>
        <v>CSITE 07</v>
      </c>
      <c r="C206" s="21" t="str">
        <f t="shared" si="0"/>
        <v>X11.261</v>
      </c>
      <c r="D206" s="38" t="s">
        <v>536</v>
      </c>
      <c r="E206" s="21" t="s">
        <v>1250</v>
      </c>
      <c r="F206" s="21">
        <v>2616</v>
      </c>
      <c r="G206" s="21">
        <v>4.883</v>
      </c>
      <c r="H206" s="21">
        <v>4.08</v>
      </c>
      <c r="I206" s="23">
        <f t="shared" si="7"/>
        <v>16.444808519352854</v>
      </c>
      <c r="J206" s="23">
        <f t="shared" si="8"/>
        <v>2185.8038091337294</v>
      </c>
      <c r="K206" s="21">
        <v>3.8889999999999998</v>
      </c>
      <c r="L206" s="21">
        <v>30</v>
      </c>
      <c r="M206" s="39">
        <f t="shared" si="9"/>
        <v>1425.4336723240147</v>
      </c>
      <c r="N206" s="23">
        <f t="shared" si="4"/>
        <v>1.5334307387098649</v>
      </c>
      <c r="O206" s="23">
        <f t="shared" si="5"/>
        <v>1.5274417124690434</v>
      </c>
      <c r="P206" s="23">
        <f t="shared" si="2"/>
        <v>3000</v>
      </c>
      <c r="Q206" s="40">
        <f t="shared" si="10"/>
        <v>4582325.1374071296</v>
      </c>
    </row>
    <row r="207" spans="1:17" ht="14.25" customHeight="1" x14ac:dyDescent="0.2">
      <c r="A207" s="22">
        <f>VLOOKUP(D207,'Sample ID by Horizon'!A:B,2,FALSE)</f>
        <v>42655</v>
      </c>
      <c r="B207" s="21" t="str">
        <f>VLOOKUP(C207,Samples!A:C,3,FALSE)</f>
        <v>CSITE 07</v>
      </c>
      <c r="C207" s="21" t="str">
        <f t="shared" si="0"/>
        <v>X11.261</v>
      </c>
      <c r="D207" s="38" t="s">
        <v>536</v>
      </c>
      <c r="E207" s="21" t="s">
        <v>1251</v>
      </c>
      <c r="F207" s="21">
        <v>2597</v>
      </c>
      <c r="G207" s="21">
        <v>4.9139999999999997</v>
      </c>
      <c r="H207" s="21">
        <v>4.0359999999999996</v>
      </c>
      <c r="I207" s="23">
        <f t="shared" si="7"/>
        <v>17.867317867317869</v>
      </c>
      <c r="J207" s="23">
        <f t="shared" si="8"/>
        <v>2132.9857549857547</v>
      </c>
      <c r="K207" s="21">
        <v>3.8889999999999998</v>
      </c>
      <c r="L207" s="21">
        <v>30</v>
      </c>
      <c r="M207" s="39">
        <f t="shared" si="9"/>
        <v>1425.4336723240147</v>
      </c>
      <c r="N207" s="23">
        <f t="shared" si="4"/>
        <v>1.4963767142585831</v>
      </c>
      <c r="O207" s="23">
        <f t="shared" si="5"/>
        <v>1.5274417124690434</v>
      </c>
      <c r="P207" s="23">
        <f t="shared" si="2"/>
        <v>3000</v>
      </c>
      <c r="Q207" s="40">
        <f t="shared" si="10"/>
        <v>4582325.1374071296</v>
      </c>
    </row>
    <row r="208" spans="1:17" ht="14.25" customHeight="1" x14ac:dyDescent="0.2">
      <c r="A208" s="22">
        <f>VLOOKUP(D208,'Sample ID by Horizon'!A:B,2,FALSE)</f>
        <v>42655</v>
      </c>
      <c r="B208" s="21" t="str">
        <f>VLOOKUP(C208,Samples!A:C,3,FALSE)</f>
        <v>CSITE 07</v>
      </c>
      <c r="C208" s="21" t="str">
        <f t="shared" si="0"/>
        <v>X11.261</v>
      </c>
      <c r="D208" s="38" t="s">
        <v>537</v>
      </c>
      <c r="E208" s="21" t="s">
        <v>1249</v>
      </c>
      <c r="F208" s="21">
        <v>3468</v>
      </c>
      <c r="G208" s="21">
        <v>4.8550000000000004</v>
      </c>
      <c r="H208" s="21">
        <v>3.9910000000000001</v>
      </c>
      <c r="I208" s="23">
        <f t="shared" si="7"/>
        <v>17.796086508753866</v>
      </c>
      <c r="J208" s="23">
        <f t="shared" si="8"/>
        <v>2850.8317198764162</v>
      </c>
      <c r="K208" s="21">
        <v>3.8889999999999998</v>
      </c>
      <c r="L208" s="21">
        <v>40</v>
      </c>
      <c r="M208" s="39">
        <f t="shared" si="9"/>
        <v>1900.5782297653532</v>
      </c>
      <c r="N208" s="23">
        <f t="shared" si="4"/>
        <v>1.4999812558246455</v>
      </c>
      <c r="O208" s="23">
        <f t="shared" si="5"/>
        <v>1.5162532906334512</v>
      </c>
      <c r="P208" s="23">
        <f t="shared" si="2"/>
        <v>4000</v>
      </c>
      <c r="Q208" s="40">
        <f t="shared" si="10"/>
        <v>6065013.1625338048</v>
      </c>
    </row>
    <row r="209" spans="1:17" ht="14.25" customHeight="1" x14ac:dyDescent="0.2">
      <c r="A209" s="22">
        <f>VLOOKUP(D209,'Sample ID by Horizon'!A:B,2,FALSE)</f>
        <v>42655</v>
      </c>
      <c r="B209" s="21" t="str">
        <f>VLOOKUP(C209,Samples!A:C,3,FALSE)</f>
        <v>CSITE 07</v>
      </c>
      <c r="C209" s="21" t="str">
        <f t="shared" si="0"/>
        <v>X11.261</v>
      </c>
      <c r="D209" s="38" t="s">
        <v>537</v>
      </c>
      <c r="E209" s="21" t="s">
        <v>1250</v>
      </c>
      <c r="F209" s="21">
        <v>3492</v>
      </c>
      <c r="G209" s="21">
        <v>4.9640000000000004</v>
      </c>
      <c r="H209" s="21">
        <v>4.0629999999999997</v>
      </c>
      <c r="I209" s="23">
        <f t="shared" si="7"/>
        <v>18.150684931506859</v>
      </c>
      <c r="J209" s="23">
        <f t="shared" si="8"/>
        <v>2858.1780821917805</v>
      </c>
      <c r="K209" s="21">
        <v>3.8889999999999998</v>
      </c>
      <c r="L209" s="21">
        <v>40</v>
      </c>
      <c r="M209" s="39">
        <f t="shared" si="9"/>
        <v>1900.5782297653532</v>
      </c>
      <c r="N209" s="23">
        <f t="shared" si="4"/>
        <v>1.5038465859648689</v>
      </c>
      <c r="O209" s="23">
        <f t="shared" si="5"/>
        <v>1.5162532906334512</v>
      </c>
      <c r="P209" s="23">
        <f t="shared" si="2"/>
        <v>4000</v>
      </c>
      <c r="Q209" s="40">
        <f t="shared" si="10"/>
        <v>6065013.1625338048</v>
      </c>
    </row>
    <row r="210" spans="1:17" ht="14.25" customHeight="1" x14ac:dyDescent="0.2">
      <c r="A210" s="22">
        <f>VLOOKUP(D210,'Sample ID by Horizon'!A:B,2,FALSE)</f>
        <v>42655</v>
      </c>
      <c r="B210" s="21" t="str">
        <f>VLOOKUP(C210,Samples!A:C,3,FALSE)</f>
        <v>CSITE 07</v>
      </c>
      <c r="C210" s="21" t="str">
        <f t="shared" si="0"/>
        <v>X11.261</v>
      </c>
      <c r="D210" s="38" t="s">
        <v>537</v>
      </c>
      <c r="E210" s="21" t="s">
        <v>1251</v>
      </c>
      <c r="F210" s="21">
        <v>3553</v>
      </c>
      <c r="G210" s="21">
        <v>4.7240000000000002</v>
      </c>
      <c r="H210" s="21">
        <v>3.9039999999999999</v>
      </c>
      <c r="I210" s="23">
        <f t="shared" si="7"/>
        <v>17.358171041490266</v>
      </c>
      <c r="J210" s="23">
        <f t="shared" si="8"/>
        <v>2936.2641828958508</v>
      </c>
      <c r="K210" s="21">
        <v>3.8889999999999998</v>
      </c>
      <c r="L210" s="21">
        <v>40</v>
      </c>
      <c r="M210" s="39">
        <f t="shared" si="9"/>
        <v>1900.5782297653532</v>
      </c>
      <c r="N210" s="23">
        <f t="shared" si="4"/>
        <v>1.5449320301108385</v>
      </c>
      <c r="O210" s="23">
        <f t="shared" si="5"/>
        <v>1.5162532906334512</v>
      </c>
      <c r="P210" s="23">
        <f t="shared" si="2"/>
        <v>4000</v>
      </c>
      <c r="Q210" s="40">
        <f t="shared" si="10"/>
        <v>6065013.1625338048</v>
      </c>
    </row>
    <row r="211" spans="1:17" ht="14.25" customHeight="1" x14ac:dyDescent="0.2">
      <c r="A211" s="22">
        <f>VLOOKUP(D211,'Sample ID by Horizon'!A:B,2,FALSE)</f>
        <v>42655</v>
      </c>
      <c r="B211" s="21" t="str">
        <f>VLOOKUP(C211,Samples!A:C,3,FALSE)</f>
        <v>CSITE 08</v>
      </c>
      <c r="C211" s="21" t="str">
        <f t="shared" si="0"/>
        <v>X11.262</v>
      </c>
      <c r="D211" s="38" t="s">
        <v>538</v>
      </c>
      <c r="E211" s="21" t="s">
        <v>1249</v>
      </c>
      <c r="F211" s="21">
        <v>307</v>
      </c>
      <c r="G211" s="21">
        <v>4.6479999999999997</v>
      </c>
      <c r="H211" s="21">
        <v>4.133</v>
      </c>
      <c r="I211" s="23">
        <f t="shared" si="7"/>
        <v>11.080034423407911</v>
      </c>
      <c r="J211" s="23">
        <f t="shared" si="8"/>
        <v>272.98429432013774</v>
      </c>
      <c r="K211" s="21">
        <v>3.8889999999999998</v>
      </c>
      <c r="L211" s="21">
        <v>10</v>
      </c>
      <c r="M211" s="39">
        <f t="shared" si="9"/>
        <v>475.14455744133829</v>
      </c>
      <c r="N211" s="23">
        <f t="shared" si="4"/>
        <v>0.57452893029052654</v>
      </c>
      <c r="O211" s="23">
        <f t="shared" si="5"/>
        <v>0.89686833808526389</v>
      </c>
      <c r="P211" s="23">
        <f t="shared" si="2"/>
        <v>1000</v>
      </c>
      <c r="Q211" s="40">
        <f t="shared" si="10"/>
        <v>896868.33808526385</v>
      </c>
    </row>
    <row r="212" spans="1:17" ht="14.25" customHeight="1" x14ac:dyDescent="0.2">
      <c r="A212" s="22">
        <f>VLOOKUP(D212,'Sample ID by Horizon'!A:B,2,FALSE)</f>
        <v>42655</v>
      </c>
      <c r="B212" s="21" t="str">
        <f>VLOOKUP(C212,Samples!A:C,3,FALSE)</f>
        <v>CSITE 08</v>
      </c>
      <c r="C212" s="21" t="str">
        <f t="shared" si="0"/>
        <v>X11.262</v>
      </c>
      <c r="D212" s="38" t="s">
        <v>538</v>
      </c>
      <c r="E212" s="21" t="s">
        <v>1250</v>
      </c>
      <c r="F212" s="21">
        <v>578</v>
      </c>
      <c r="G212" s="21">
        <v>4.8490000000000002</v>
      </c>
      <c r="H212" s="21">
        <v>4.3620000000000001</v>
      </c>
      <c r="I212" s="23">
        <f t="shared" si="7"/>
        <v>10.043307898535781</v>
      </c>
      <c r="J212" s="23">
        <f t="shared" si="8"/>
        <v>519.9496803464632</v>
      </c>
      <c r="K212" s="21">
        <v>3.8889999999999998</v>
      </c>
      <c r="L212" s="21">
        <v>10</v>
      </c>
      <c r="M212" s="39">
        <f t="shared" si="9"/>
        <v>475.14455744133829</v>
      </c>
      <c r="N212" s="23">
        <f t="shared" si="4"/>
        <v>1.094297876727035</v>
      </c>
      <c r="O212" s="23">
        <f t="shared" si="5"/>
        <v>0.89686833808526389</v>
      </c>
      <c r="P212" s="23">
        <f t="shared" si="2"/>
        <v>1000</v>
      </c>
      <c r="Q212" s="40">
        <f t="shared" si="10"/>
        <v>896868.33808526385</v>
      </c>
    </row>
    <row r="213" spans="1:17" ht="14.25" customHeight="1" x14ac:dyDescent="0.2">
      <c r="A213" s="22">
        <f>VLOOKUP(D213,'Sample ID by Horizon'!A:B,2,FALSE)</f>
        <v>42655</v>
      </c>
      <c r="B213" s="21" t="str">
        <f>VLOOKUP(C213,Samples!A:C,3,FALSE)</f>
        <v>CSITE 08</v>
      </c>
      <c r="C213" s="21" t="str">
        <f t="shared" si="0"/>
        <v>X11.262</v>
      </c>
      <c r="D213" s="38" t="s">
        <v>538</v>
      </c>
      <c r="E213" s="21" t="s">
        <v>1251</v>
      </c>
      <c r="F213" s="21">
        <v>551</v>
      </c>
      <c r="G213" s="21">
        <v>4.6429999999999998</v>
      </c>
      <c r="H213" s="21">
        <v>4.0910000000000002</v>
      </c>
      <c r="I213" s="23">
        <f t="shared" si="7"/>
        <v>11.888864958001284</v>
      </c>
      <c r="J213" s="23">
        <f t="shared" si="8"/>
        <v>485.49235408141294</v>
      </c>
      <c r="K213" s="21">
        <v>3.8889999999999998</v>
      </c>
      <c r="L213" s="21">
        <v>10</v>
      </c>
      <c r="M213" s="39">
        <f t="shared" si="9"/>
        <v>475.14455744133829</v>
      </c>
      <c r="N213" s="23">
        <f t="shared" si="4"/>
        <v>1.0217782072382302</v>
      </c>
      <c r="O213" s="23">
        <f t="shared" si="5"/>
        <v>0.89686833808526389</v>
      </c>
      <c r="P213" s="23">
        <f t="shared" si="2"/>
        <v>1000</v>
      </c>
      <c r="Q213" s="40">
        <f t="shared" si="10"/>
        <v>896868.33808526385</v>
      </c>
    </row>
    <row r="214" spans="1:17" ht="14.25" customHeight="1" x14ac:dyDescent="0.2">
      <c r="A214" s="22">
        <f>VLOOKUP(D214,'Sample ID by Horizon'!A:B,2,FALSE)</f>
        <v>42655</v>
      </c>
      <c r="B214" s="21" t="str">
        <f>VLOOKUP(C214,Samples!A:C,3,FALSE)</f>
        <v>CSITE 08</v>
      </c>
      <c r="C214" s="21" t="str">
        <f t="shared" si="0"/>
        <v>X11.262</v>
      </c>
      <c r="D214" s="38" t="s">
        <v>539</v>
      </c>
      <c r="E214" s="21" t="s">
        <v>1249</v>
      </c>
      <c r="F214" s="21">
        <v>571</v>
      </c>
      <c r="G214" s="21">
        <v>4.7830000000000004</v>
      </c>
      <c r="H214" s="21">
        <v>4.1050000000000004</v>
      </c>
      <c r="I214" s="23">
        <f t="shared" si="7"/>
        <v>14.175203846957974</v>
      </c>
      <c r="J214" s="23">
        <f t="shared" si="8"/>
        <v>490.05958603387</v>
      </c>
      <c r="K214" s="21">
        <v>3.8889999999999998</v>
      </c>
      <c r="L214" s="21">
        <v>10</v>
      </c>
      <c r="M214" s="39">
        <f t="shared" si="9"/>
        <v>475.14455744133829</v>
      </c>
      <c r="N214" s="23">
        <f t="shared" si="4"/>
        <v>1.0313905070760978</v>
      </c>
      <c r="O214" s="23">
        <f t="shared" si="5"/>
        <v>1.1234554524768985</v>
      </c>
      <c r="P214" s="23">
        <f t="shared" si="2"/>
        <v>1000</v>
      </c>
      <c r="Q214" s="40">
        <f t="shared" si="10"/>
        <v>1123455.4524768984</v>
      </c>
    </row>
    <row r="215" spans="1:17" ht="14.25" customHeight="1" x14ac:dyDescent="0.2">
      <c r="A215" s="22">
        <f>VLOOKUP(D215,'Sample ID by Horizon'!A:B,2,FALSE)</f>
        <v>42655</v>
      </c>
      <c r="B215" s="21" t="str">
        <f>VLOOKUP(C215,Samples!A:C,3,FALSE)</f>
        <v>CSITE 08</v>
      </c>
      <c r="C215" s="21" t="str">
        <f t="shared" si="0"/>
        <v>X11.262</v>
      </c>
      <c r="D215" s="38" t="s">
        <v>539</v>
      </c>
      <c r="E215" s="21" t="s">
        <v>1250</v>
      </c>
      <c r="F215" s="21">
        <v>651</v>
      </c>
      <c r="G215" s="21">
        <v>4.8049999999999997</v>
      </c>
      <c r="H215" s="21">
        <v>4.2489999999999997</v>
      </c>
      <c r="I215" s="23">
        <f t="shared" si="7"/>
        <v>11.571279916753383</v>
      </c>
      <c r="J215" s="23">
        <f t="shared" si="8"/>
        <v>575.67096774193544</v>
      </c>
      <c r="K215" s="21">
        <v>3.8889999999999998</v>
      </c>
      <c r="L215" s="21">
        <v>10</v>
      </c>
      <c r="M215" s="39">
        <f t="shared" si="9"/>
        <v>475.14455744133829</v>
      </c>
      <c r="N215" s="23">
        <f t="shared" si="4"/>
        <v>1.2115701605463685</v>
      </c>
      <c r="O215" s="23">
        <f t="shared" si="5"/>
        <v>1.1234554524768985</v>
      </c>
      <c r="P215" s="23">
        <f t="shared" si="2"/>
        <v>1000</v>
      </c>
      <c r="Q215" s="40">
        <f t="shared" si="10"/>
        <v>1123455.4524768984</v>
      </c>
    </row>
    <row r="216" spans="1:17" ht="14.25" customHeight="1" x14ac:dyDescent="0.2">
      <c r="A216" s="22">
        <f>VLOOKUP(D216,'Sample ID by Horizon'!A:B,2,FALSE)</f>
        <v>42655</v>
      </c>
      <c r="B216" s="21" t="str">
        <f>VLOOKUP(C216,Samples!A:C,3,FALSE)</f>
        <v>CSITE 08</v>
      </c>
      <c r="C216" s="21" t="str">
        <f t="shared" si="0"/>
        <v>X11.262</v>
      </c>
      <c r="D216" s="38" t="s">
        <v>539</v>
      </c>
      <c r="E216" s="21" t="s">
        <v>1251</v>
      </c>
      <c r="F216" s="21">
        <v>621</v>
      </c>
      <c r="G216" s="21">
        <v>4.782</v>
      </c>
      <c r="H216" s="21">
        <v>4.125</v>
      </c>
      <c r="I216" s="23">
        <f t="shared" si="7"/>
        <v>13.739021329987452</v>
      </c>
      <c r="J216" s="23">
        <f t="shared" si="8"/>
        <v>535.68067754077788</v>
      </c>
      <c r="K216" s="21">
        <v>3.8889999999999998</v>
      </c>
      <c r="L216" s="21">
        <v>10</v>
      </c>
      <c r="M216" s="39">
        <f t="shared" si="9"/>
        <v>475.14455744133829</v>
      </c>
      <c r="N216" s="23">
        <f t="shared" si="4"/>
        <v>1.1274056898082294</v>
      </c>
      <c r="O216" s="23">
        <f t="shared" si="5"/>
        <v>1.1234554524768985</v>
      </c>
      <c r="P216" s="23">
        <f t="shared" si="2"/>
        <v>1000</v>
      </c>
      <c r="Q216" s="40">
        <f t="shared" si="10"/>
        <v>1123455.4524768984</v>
      </c>
    </row>
    <row r="217" spans="1:17" ht="14.25" customHeight="1" x14ac:dyDescent="0.2">
      <c r="A217" s="22">
        <f>VLOOKUP(D217,'Sample ID by Horizon'!A:B,2,FALSE)</f>
        <v>42655</v>
      </c>
      <c r="B217" s="21" t="str">
        <f>VLOOKUP(C217,Samples!A:C,3,FALSE)</f>
        <v>CSITE 08</v>
      </c>
      <c r="C217" s="21" t="str">
        <f t="shared" si="0"/>
        <v>X11.262</v>
      </c>
      <c r="D217" s="38" t="s">
        <v>540</v>
      </c>
      <c r="E217" s="21" t="s">
        <v>1249</v>
      </c>
      <c r="F217" s="21">
        <v>582</v>
      </c>
      <c r="G217" s="21">
        <v>4.4800000000000004</v>
      </c>
      <c r="H217" s="21">
        <v>3.867</v>
      </c>
      <c r="I217" s="23">
        <f t="shared" si="7"/>
        <v>13.683035714285724</v>
      </c>
      <c r="J217" s="23">
        <f t="shared" si="8"/>
        <v>502.36473214285706</v>
      </c>
      <c r="K217" s="21">
        <v>3.8889999999999998</v>
      </c>
      <c r="L217" s="21">
        <v>10</v>
      </c>
      <c r="M217" s="39">
        <f t="shared" si="9"/>
        <v>475.14455744133829</v>
      </c>
      <c r="N217" s="23">
        <f t="shared" si="4"/>
        <v>1.0572881963503904</v>
      </c>
      <c r="O217" s="23">
        <f t="shared" si="5"/>
        <v>1.2478974042985218</v>
      </c>
      <c r="P217" s="23">
        <f t="shared" si="2"/>
        <v>1000</v>
      </c>
      <c r="Q217" s="40">
        <f t="shared" si="10"/>
        <v>1247897.4042985218</v>
      </c>
    </row>
    <row r="218" spans="1:17" ht="14.25" customHeight="1" x14ac:dyDescent="0.2">
      <c r="A218" s="22">
        <f>VLOOKUP(D218,'Sample ID by Horizon'!A:B,2,FALSE)</f>
        <v>42655</v>
      </c>
      <c r="B218" s="21" t="str">
        <f>VLOOKUP(C218,Samples!A:C,3,FALSE)</f>
        <v>CSITE 08</v>
      </c>
      <c r="C218" s="21" t="str">
        <f t="shared" si="0"/>
        <v>X11.262</v>
      </c>
      <c r="D218" s="38" t="s">
        <v>540</v>
      </c>
      <c r="E218" s="21" t="s">
        <v>1250</v>
      </c>
      <c r="F218" s="21">
        <v>699</v>
      </c>
      <c r="G218" s="21">
        <v>4.6589999999999998</v>
      </c>
      <c r="H218" s="21">
        <v>4.165</v>
      </c>
      <c r="I218" s="23">
        <f t="shared" si="7"/>
        <v>10.603133719682331</v>
      </c>
      <c r="J218" s="23">
        <f t="shared" si="8"/>
        <v>624.88409529942055</v>
      </c>
      <c r="K218" s="21">
        <v>3.8889999999999998</v>
      </c>
      <c r="L218" s="21">
        <v>10</v>
      </c>
      <c r="M218" s="39">
        <f t="shared" si="9"/>
        <v>475.14455744133829</v>
      </c>
      <c r="N218" s="23">
        <f t="shared" si="4"/>
        <v>1.3151452237281898</v>
      </c>
      <c r="O218" s="23">
        <f t="shared" si="5"/>
        <v>1.2478974042985218</v>
      </c>
      <c r="P218" s="23">
        <f t="shared" si="2"/>
        <v>1000</v>
      </c>
      <c r="Q218" s="40">
        <f t="shared" si="10"/>
        <v>1247897.4042985218</v>
      </c>
    </row>
    <row r="219" spans="1:17" ht="14.25" customHeight="1" x14ac:dyDescent="0.2">
      <c r="A219" s="22">
        <f>VLOOKUP(D219,'Sample ID by Horizon'!A:B,2,FALSE)</f>
        <v>42655</v>
      </c>
      <c r="B219" s="21" t="str">
        <f>VLOOKUP(C219,Samples!A:C,3,FALSE)</f>
        <v>CSITE 08</v>
      </c>
      <c r="C219" s="21" t="str">
        <f t="shared" si="0"/>
        <v>X11.262</v>
      </c>
      <c r="D219" s="38" t="s">
        <v>540</v>
      </c>
      <c r="E219" s="21" t="s">
        <v>1251</v>
      </c>
      <c r="F219" s="21">
        <v>752</v>
      </c>
      <c r="G219" s="21">
        <v>4.8209999999999997</v>
      </c>
      <c r="H219" s="21">
        <v>4.1769999999999996</v>
      </c>
      <c r="I219" s="23">
        <f t="shared" si="7"/>
        <v>13.358224434764576</v>
      </c>
      <c r="J219" s="23">
        <f t="shared" si="8"/>
        <v>651.54615225057034</v>
      </c>
      <c r="K219" s="21">
        <v>3.8889999999999998</v>
      </c>
      <c r="L219" s="21">
        <v>10</v>
      </c>
      <c r="M219" s="39">
        <f t="shared" si="9"/>
        <v>475.14455744133829</v>
      </c>
      <c r="N219" s="23">
        <f t="shared" si="4"/>
        <v>1.3712587928169855</v>
      </c>
      <c r="O219" s="23">
        <f t="shared" si="5"/>
        <v>1.2478974042985218</v>
      </c>
      <c r="P219" s="23">
        <f t="shared" si="2"/>
        <v>1000</v>
      </c>
      <c r="Q219" s="40">
        <f t="shared" si="10"/>
        <v>1247897.4042985218</v>
      </c>
    </row>
    <row r="220" spans="1:17" ht="14.25" customHeight="1" x14ac:dyDescent="0.2">
      <c r="A220" s="22">
        <f>VLOOKUP(D220,'Sample ID by Horizon'!A:B,2,FALSE)</f>
        <v>42655</v>
      </c>
      <c r="B220" s="21" t="str">
        <f>VLOOKUP(C220,Samples!A:C,3,FALSE)</f>
        <v>CSITE 08</v>
      </c>
      <c r="C220" s="21" t="str">
        <f t="shared" si="0"/>
        <v>X11.262</v>
      </c>
      <c r="D220" s="38" t="s">
        <v>541</v>
      </c>
      <c r="E220" s="21" t="s">
        <v>1249</v>
      </c>
      <c r="F220" s="21">
        <v>2441</v>
      </c>
      <c r="G220" s="21">
        <v>4.8019999999999996</v>
      </c>
      <c r="H220" s="21">
        <v>4.2169999999999996</v>
      </c>
      <c r="I220" s="23">
        <f t="shared" si="7"/>
        <v>12.182423990004166</v>
      </c>
      <c r="J220" s="23">
        <f t="shared" si="8"/>
        <v>2143.6270304039981</v>
      </c>
      <c r="K220" s="21">
        <v>3.8889999999999998</v>
      </c>
      <c r="L220" s="21">
        <v>30</v>
      </c>
      <c r="M220" s="39">
        <f t="shared" si="9"/>
        <v>1425.4336723240147</v>
      </c>
      <c r="N220" s="23">
        <f t="shared" si="4"/>
        <v>1.5038420040330935</v>
      </c>
      <c r="O220" s="23">
        <f t="shared" si="5"/>
        <v>1.5064765866359195</v>
      </c>
      <c r="P220" s="23">
        <f t="shared" si="2"/>
        <v>3000</v>
      </c>
      <c r="Q220" s="40">
        <f t="shared" si="10"/>
        <v>4519429.7599077588</v>
      </c>
    </row>
    <row r="221" spans="1:17" ht="14.25" customHeight="1" x14ac:dyDescent="0.2">
      <c r="A221" s="22">
        <f>VLOOKUP(D221,'Sample ID by Horizon'!A:B,2,FALSE)</f>
        <v>42655</v>
      </c>
      <c r="B221" s="21" t="str">
        <f>VLOOKUP(C221,Samples!A:C,3,FALSE)</f>
        <v>CSITE 08</v>
      </c>
      <c r="C221" s="21" t="str">
        <f t="shared" si="0"/>
        <v>X11.262</v>
      </c>
      <c r="D221" s="38" t="s">
        <v>541</v>
      </c>
      <c r="E221" s="21" t="s">
        <v>1250</v>
      </c>
      <c r="F221" s="21">
        <v>2418</v>
      </c>
      <c r="G221" s="21">
        <v>4.9260000000000002</v>
      </c>
      <c r="H221" s="21">
        <v>4.4850000000000003</v>
      </c>
      <c r="I221" s="23">
        <f t="shared" si="7"/>
        <v>8.9524969549330056</v>
      </c>
      <c r="J221" s="23">
        <f t="shared" si="8"/>
        <v>2201.5286236297197</v>
      </c>
      <c r="K221" s="21">
        <v>3.8889999999999998</v>
      </c>
      <c r="L221" s="21">
        <v>30</v>
      </c>
      <c r="M221" s="39">
        <f t="shared" si="9"/>
        <v>1425.4336723240147</v>
      </c>
      <c r="N221" s="23">
        <f t="shared" si="4"/>
        <v>1.5444623389879422</v>
      </c>
      <c r="O221" s="23">
        <f t="shared" si="5"/>
        <v>1.5064765866359195</v>
      </c>
      <c r="P221" s="23">
        <f t="shared" si="2"/>
        <v>3000</v>
      </c>
      <c r="Q221" s="40">
        <f t="shared" si="10"/>
        <v>4519429.7599077588</v>
      </c>
    </row>
    <row r="222" spans="1:17" ht="14.25" customHeight="1" x14ac:dyDescent="0.2">
      <c r="A222" s="22">
        <f>VLOOKUP(D222,'Sample ID by Horizon'!A:B,2,FALSE)</f>
        <v>42655</v>
      </c>
      <c r="B222" s="21" t="str">
        <f>VLOOKUP(C222,Samples!A:C,3,FALSE)</f>
        <v>CSITE 08</v>
      </c>
      <c r="C222" s="21" t="str">
        <f t="shared" si="0"/>
        <v>X11.262</v>
      </c>
      <c r="D222" s="38" t="s">
        <v>541</v>
      </c>
      <c r="E222" s="21" t="s">
        <v>1251</v>
      </c>
      <c r="F222" s="21">
        <v>2390</v>
      </c>
      <c r="G222" s="21">
        <v>4.9429999999999996</v>
      </c>
      <c r="H222" s="21">
        <v>4.3369999999999997</v>
      </c>
      <c r="I222" s="23">
        <f t="shared" si="7"/>
        <v>12.259761278575763</v>
      </c>
      <c r="J222" s="23">
        <f t="shared" si="8"/>
        <v>2096.9917054420393</v>
      </c>
      <c r="K222" s="21">
        <v>3.8889999999999998</v>
      </c>
      <c r="L222" s="21">
        <v>30</v>
      </c>
      <c r="M222" s="39">
        <f t="shared" si="9"/>
        <v>1425.4336723240147</v>
      </c>
      <c r="N222" s="23">
        <f t="shared" si="4"/>
        <v>1.4711254168867236</v>
      </c>
      <c r="O222" s="23">
        <f t="shared" si="5"/>
        <v>1.5064765866359195</v>
      </c>
      <c r="P222" s="23">
        <f t="shared" si="2"/>
        <v>3000</v>
      </c>
      <c r="Q222" s="40">
        <f t="shared" si="10"/>
        <v>4519429.7599077588</v>
      </c>
    </row>
    <row r="223" spans="1:17" ht="14.25" customHeight="1" x14ac:dyDescent="0.2">
      <c r="A223" s="22">
        <f>VLOOKUP(D223,'Sample ID by Horizon'!A:B,2,FALSE)</f>
        <v>42655</v>
      </c>
      <c r="B223" s="21" t="str">
        <f>VLOOKUP(C223,Samples!A:C,3,FALSE)</f>
        <v>CSITE 08</v>
      </c>
      <c r="C223" s="21" t="str">
        <f t="shared" si="0"/>
        <v>X11.262</v>
      </c>
      <c r="D223" s="38" t="s">
        <v>542</v>
      </c>
      <c r="E223" s="21" t="s">
        <v>1249</v>
      </c>
      <c r="F223" s="21">
        <v>3239</v>
      </c>
      <c r="G223" s="21">
        <v>4.7729999999999997</v>
      </c>
      <c r="H223" s="21">
        <v>4.1840000000000002</v>
      </c>
      <c r="I223" s="23">
        <f t="shared" si="7"/>
        <v>12.340247223968145</v>
      </c>
      <c r="J223" s="23">
        <f t="shared" si="8"/>
        <v>2839.2993924156717</v>
      </c>
      <c r="K223" s="21">
        <v>3.8889999999999998</v>
      </c>
      <c r="L223" s="21">
        <v>40</v>
      </c>
      <c r="M223" s="39">
        <f t="shared" si="9"/>
        <v>1900.5782297653532</v>
      </c>
      <c r="N223" s="23">
        <f t="shared" si="4"/>
        <v>1.4939134564149006</v>
      </c>
      <c r="O223" s="23">
        <f t="shared" si="5"/>
        <v>1.5222377112504661</v>
      </c>
      <c r="P223" s="23">
        <f t="shared" si="2"/>
        <v>4000</v>
      </c>
      <c r="Q223" s="40">
        <f t="shared" si="10"/>
        <v>6088950.8450018652</v>
      </c>
    </row>
    <row r="224" spans="1:17" ht="14.25" customHeight="1" x14ac:dyDescent="0.2">
      <c r="A224" s="22">
        <f>VLOOKUP(D224,'Sample ID by Horizon'!A:B,2,FALSE)</f>
        <v>42655</v>
      </c>
      <c r="B224" s="21" t="str">
        <f>VLOOKUP(C224,Samples!A:C,3,FALSE)</f>
        <v>CSITE 08</v>
      </c>
      <c r="C224" s="21" t="str">
        <f t="shared" si="0"/>
        <v>X11.262</v>
      </c>
      <c r="D224" s="38" t="s">
        <v>542</v>
      </c>
      <c r="E224" s="21" t="s">
        <v>1250</v>
      </c>
      <c r="F224" s="21">
        <v>3406</v>
      </c>
      <c r="G224" s="21">
        <v>4.7610000000000001</v>
      </c>
      <c r="H224" s="21">
        <v>4.2249999999999996</v>
      </c>
      <c r="I224" s="23">
        <f t="shared" si="7"/>
        <v>11.25813904641883</v>
      </c>
      <c r="J224" s="23">
        <f t="shared" si="8"/>
        <v>3022.5477840789745</v>
      </c>
      <c r="K224" s="21">
        <v>3.8889999999999998</v>
      </c>
      <c r="L224" s="21">
        <v>40</v>
      </c>
      <c r="M224" s="39">
        <f t="shared" si="9"/>
        <v>1900.5782297653532</v>
      </c>
      <c r="N224" s="23">
        <f t="shared" si="4"/>
        <v>1.5903306355624944</v>
      </c>
      <c r="O224" s="23">
        <f t="shared" si="5"/>
        <v>1.5222377112504661</v>
      </c>
      <c r="P224" s="23">
        <f t="shared" si="2"/>
        <v>4000</v>
      </c>
      <c r="Q224" s="40">
        <f t="shared" si="10"/>
        <v>6088950.8450018652</v>
      </c>
    </row>
    <row r="225" spans="1:17" ht="14.25" customHeight="1" x14ac:dyDescent="0.2">
      <c r="A225" s="22">
        <f>VLOOKUP(D225,'Sample ID by Horizon'!A:B,2,FALSE)</f>
        <v>42655</v>
      </c>
      <c r="B225" s="21" t="str">
        <f>VLOOKUP(C225,Samples!A:C,3,FALSE)</f>
        <v>CSITE 08</v>
      </c>
      <c r="C225" s="21" t="str">
        <f t="shared" si="0"/>
        <v>X11.262</v>
      </c>
      <c r="D225" s="38" t="s">
        <v>542</v>
      </c>
      <c r="E225" s="21" t="s">
        <v>1251</v>
      </c>
      <c r="F225" s="21">
        <v>3296</v>
      </c>
      <c r="G225" s="21">
        <v>4.774</v>
      </c>
      <c r="H225" s="21">
        <v>4.0810000000000004</v>
      </c>
      <c r="I225" s="23">
        <f t="shared" si="7"/>
        <v>14.516129032258057</v>
      </c>
      <c r="J225" s="23">
        <f t="shared" si="8"/>
        <v>2817.5483870967746</v>
      </c>
      <c r="K225" s="21">
        <v>3.8889999999999998</v>
      </c>
      <c r="L225" s="21">
        <v>40</v>
      </c>
      <c r="M225" s="39">
        <f t="shared" si="9"/>
        <v>1900.5782297653532</v>
      </c>
      <c r="N225" s="23">
        <f t="shared" si="4"/>
        <v>1.4824690417740034</v>
      </c>
      <c r="O225" s="23">
        <f t="shared" si="5"/>
        <v>1.5222377112504661</v>
      </c>
      <c r="P225" s="23">
        <f t="shared" si="2"/>
        <v>4000</v>
      </c>
      <c r="Q225" s="40">
        <f t="shared" si="10"/>
        <v>6088950.8450018652</v>
      </c>
    </row>
    <row r="226" spans="1:17" ht="14.25" customHeight="1" x14ac:dyDescent="0.2">
      <c r="A226" s="22">
        <f>VLOOKUP(D226,'Sample ID by Horizon'!A:B,2,FALSE)</f>
        <v>42655</v>
      </c>
      <c r="B226" s="21" t="str">
        <f>VLOOKUP(C226,Samples!A:C,3,FALSE)</f>
        <v>CSITE 12</v>
      </c>
      <c r="C226" s="21" t="str">
        <f t="shared" si="0"/>
        <v>X11.266</v>
      </c>
      <c r="D226" s="38" t="s">
        <v>543</v>
      </c>
      <c r="E226" s="21" t="s">
        <v>1249</v>
      </c>
      <c r="F226" s="21">
        <v>518</v>
      </c>
      <c r="G226" s="21">
        <v>4.7290000000000001</v>
      </c>
      <c r="H226" s="21">
        <v>3.4809999999999999</v>
      </c>
      <c r="I226" s="23">
        <f t="shared" si="7"/>
        <v>26.390357369422716</v>
      </c>
      <c r="J226" s="23">
        <f t="shared" si="8"/>
        <v>381.29794882639032</v>
      </c>
      <c r="K226" s="21">
        <v>3.8889999999999998</v>
      </c>
      <c r="L226" s="21">
        <v>10</v>
      </c>
      <c r="M226" s="39">
        <f t="shared" si="9"/>
        <v>475.14455744133829</v>
      </c>
      <c r="N226" s="23">
        <f t="shared" si="4"/>
        <v>0.80248830141228267</v>
      </c>
      <c r="O226" s="23">
        <f t="shared" si="5"/>
        <v>1.0601680563017715</v>
      </c>
      <c r="P226" s="23">
        <f t="shared" si="2"/>
        <v>1000</v>
      </c>
      <c r="Q226" s="40">
        <f t="shared" si="10"/>
        <v>1060168.0563017714</v>
      </c>
    </row>
    <row r="227" spans="1:17" ht="14.25" customHeight="1" x14ac:dyDescent="0.2">
      <c r="A227" s="22">
        <f>VLOOKUP(D227,'Sample ID by Horizon'!A:B,2,FALSE)</f>
        <v>42655</v>
      </c>
      <c r="B227" s="21" t="str">
        <f>VLOOKUP(C227,Samples!A:C,3,FALSE)</f>
        <v>CSITE 12</v>
      </c>
      <c r="C227" s="21" t="str">
        <f t="shared" si="0"/>
        <v>X11.266</v>
      </c>
      <c r="D227" s="38" t="s">
        <v>543</v>
      </c>
      <c r="E227" s="21" t="s">
        <v>1250</v>
      </c>
      <c r="F227" s="21">
        <v>472</v>
      </c>
      <c r="G227" s="21">
        <v>4.5359999999999996</v>
      </c>
      <c r="H227" s="21">
        <v>4.2160000000000002</v>
      </c>
      <c r="I227" s="23">
        <f t="shared" si="7"/>
        <v>7.0546737213403752</v>
      </c>
      <c r="J227" s="23">
        <f t="shared" si="8"/>
        <v>438.70194003527342</v>
      </c>
      <c r="K227" s="21">
        <v>3.8889999999999998</v>
      </c>
      <c r="L227" s="21">
        <v>10</v>
      </c>
      <c r="M227" s="39">
        <f t="shared" si="9"/>
        <v>475.14455744133829</v>
      </c>
      <c r="N227" s="23">
        <f t="shared" si="4"/>
        <v>0.92330204179900743</v>
      </c>
      <c r="O227" s="23">
        <f t="shared" si="5"/>
        <v>1.0601680563017715</v>
      </c>
      <c r="P227" s="23">
        <f t="shared" si="2"/>
        <v>1000</v>
      </c>
      <c r="Q227" s="40">
        <f t="shared" si="10"/>
        <v>1060168.0563017714</v>
      </c>
    </row>
    <row r="228" spans="1:17" ht="14.25" customHeight="1" x14ac:dyDescent="0.2">
      <c r="A228" s="22">
        <f>VLOOKUP(D228,'Sample ID by Horizon'!A:B,2,FALSE)</f>
        <v>42655</v>
      </c>
      <c r="B228" s="21" t="str">
        <f>VLOOKUP(C228,Samples!A:C,3,FALSE)</f>
        <v>CSITE 12</v>
      </c>
      <c r="C228" s="21" t="str">
        <f t="shared" si="0"/>
        <v>X11.266</v>
      </c>
      <c r="D228" s="38" t="s">
        <v>543</v>
      </c>
      <c r="E228" s="21" t="s">
        <v>1251</v>
      </c>
      <c r="F228" s="21">
        <v>735</v>
      </c>
      <c r="G228" s="21">
        <v>4.665</v>
      </c>
      <c r="H228" s="21">
        <v>4.3869999999999996</v>
      </c>
      <c r="I228" s="23">
        <f t="shared" si="7"/>
        <v>5.9592711682743937</v>
      </c>
      <c r="J228" s="23">
        <f t="shared" si="8"/>
        <v>691.19935691318324</v>
      </c>
      <c r="K228" s="21">
        <v>3.8889999999999998</v>
      </c>
      <c r="L228" s="21">
        <v>10</v>
      </c>
      <c r="M228" s="39">
        <f t="shared" si="9"/>
        <v>475.14455744133829</v>
      </c>
      <c r="N228" s="23">
        <f t="shared" si="4"/>
        <v>1.4547138256940242</v>
      </c>
      <c r="O228" s="23">
        <f t="shared" si="5"/>
        <v>1.0601680563017715</v>
      </c>
      <c r="P228" s="23">
        <f t="shared" si="2"/>
        <v>1000</v>
      </c>
      <c r="Q228" s="40">
        <f t="shared" si="10"/>
        <v>1060168.0563017714</v>
      </c>
    </row>
    <row r="229" spans="1:17" ht="14.25" customHeight="1" x14ac:dyDescent="0.2">
      <c r="A229" s="22">
        <f>VLOOKUP(D229,'Sample ID by Horizon'!A:B,2,FALSE)</f>
        <v>42655</v>
      </c>
      <c r="B229" s="21" t="str">
        <f>VLOOKUP(C229,Samples!A:C,3,FALSE)</f>
        <v>CSITE 12</v>
      </c>
      <c r="C229" s="21" t="str">
        <f t="shared" si="0"/>
        <v>X11.266</v>
      </c>
      <c r="D229" s="38" t="s">
        <v>544</v>
      </c>
      <c r="E229" s="21" t="s">
        <v>1249</v>
      </c>
      <c r="F229" s="21">
        <v>661</v>
      </c>
      <c r="G229" s="21">
        <v>4.6589999999999998</v>
      </c>
      <c r="H229" s="21">
        <v>4.2610000000000001</v>
      </c>
      <c r="I229" s="23">
        <f t="shared" si="7"/>
        <v>8.5426057093796892</v>
      </c>
      <c r="J229" s="23">
        <f t="shared" si="8"/>
        <v>604.53337626100029</v>
      </c>
      <c r="K229" s="21">
        <v>3.8889999999999998</v>
      </c>
      <c r="L229" s="21">
        <v>10</v>
      </c>
      <c r="M229" s="39">
        <f t="shared" si="9"/>
        <v>475.14455744133829</v>
      </c>
      <c r="N229" s="23">
        <f t="shared" si="4"/>
        <v>1.2723146393940048</v>
      </c>
      <c r="O229" s="23">
        <f t="shared" si="5"/>
        <v>1.2800391743026922</v>
      </c>
      <c r="P229" s="23">
        <f t="shared" si="2"/>
        <v>1000</v>
      </c>
      <c r="Q229" s="40">
        <f t="shared" si="10"/>
        <v>1280039.1743026921</v>
      </c>
    </row>
    <row r="230" spans="1:17" ht="14.25" customHeight="1" x14ac:dyDescent="0.2">
      <c r="A230" s="22">
        <f>VLOOKUP(D230,'Sample ID by Horizon'!A:B,2,FALSE)</f>
        <v>42655</v>
      </c>
      <c r="B230" s="21" t="str">
        <f>VLOOKUP(C230,Samples!A:C,3,FALSE)</f>
        <v>CSITE 12</v>
      </c>
      <c r="C230" s="21" t="str">
        <f t="shared" si="0"/>
        <v>X11.266</v>
      </c>
      <c r="D230" s="38" t="s">
        <v>544</v>
      </c>
      <c r="E230" s="21" t="s">
        <v>1250</v>
      </c>
      <c r="F230" s="21">
        <v>537</v>
      </c>
      <c r="G230" s="21">
        <v>4.7009999999999996</v>
      </c>
      <c r="H230" s="21">
        <v>4.2910000000000004</v>
      </c>
      <c r="I230" s="23">
        <f t="shared" si="7"/>
        <v>8.7215486066794146</v>
      </c>
      <c r="J230" s="23">
        <f t="shared" si="8"/>
        <v>490.16528398213154</v>
      </c>
      <c r="K230" s="21">
        <v>3.8889999999999998</v>
      </c>
      <c r="L230" s="21">
        <v>10</v>
      </c>
      <c r="M230" s="39">
        <f t="shared" si="9"/>
        <v>475.14455744133829</v>
      </c>
      <c r="N230" s="23">
        <f t="shared" si="4"/>
        <v>1.0316129613725982</v>
      </c>
      <c r="O230" s="23">
        <f t="shared" si="5"/>
        <v>1.2800391743026922</v>
      </c>
      <c r="P230" s="23">
        <f t="shared" si="2"/>
        <v>1000</v>
      </c>
      <c r="Q230" s="40">
        <f t="shared" si="10"/>
        <v>1280039.1743026921</v>
      </c>
    </row>
    <row r="231" spans="1:17" ht="14.25" customHeight="1" x14ac:dyDescent="0.2">
      <c r="A231" s="22">
        <f>VLOOKUP(D231,'Sample ID by Horizon'!A:B,2,FALSE)</f>
        <v>42655</v>
      </c>
      <c r="B231" s="21" t="str">
        <f>VLOOKUP(C231,Samples!A:C,3,FALSE)</f>
        <v>CSITE 12</v>
      </c>
      <c r="C231" s="21" t="str">
        <f t="shared" si="0"/>
        <v>X11.266</v>
      </c>
      <c r="D231" s="38" t="s">
        <v>544</v>
      </c>
      <c r="E231" s="21" t="s">
        <v>1251</v>
      </c>
      <c r="F231" s="21">
        <v>785</v>
      </c>
      <c r="G231" s="21">
        <v>4.7309999999999999</v>
      </c>
      <c r="H231" s="21">
        <v>4.399</v>
      </c>
      <c r="I231" s="23">
        <f t="shared" si="7"/>
        <v>7.0175438596491198</v>
      </c>
      <c r="J231" s="23">
        <f t="shared" si="8"/>
        <v>729.91228070175441</v>
      </c>
      <c r="K231" s="21">
        <v>3.8889999999999998</v>
      </c>
      <c r="L231" s="21">
        <v>10</v>
      </c>
      <c r="M231" s="39">
        <f t="shared" si="9"/>
        <v>475.14455744133829</v>
      </c>
      <c r="N231" s="23">
        <f t="shared" si="4"/>
        <v>1.5361899221414737</v>
      </c>
      <c r="O231" s="23">
        <f t="shared" si="5"/>
        <v>1.2800391743026922</v>
      </c>
      <c r="P231" s="23">
        <f t="shared" si="2"/>
        <v>1000</v>
      </c>
      <c r="Q231" s="40">
        <f t="shared" si="10"/>
        <v>1280039.1743026921</v>
      </c>
    </row>
    <row r="232" spans="1:17" ht="14.25" customHeight="1" x14ac:dyDescent="0.2">
      <c r="A232" s="22">
        <f>VLOOKUP(D232,'Sample ID by Horizon'!A:B,2,FALSE)</f>
        <v>42655</v>
      </c>
      <c r="B232" s="21" t="str">
        <f>VLOOKUP(C232,Samples!A:C,3,FALSE)</f>
        <v>CSITE 12</v>
      </c>
      <c r="C232" s="21" t="str">
        <f t="shared" si="0"/>
        <v>X11.266</v>
      </c>
      <c r="D232" s="38" t="s">
        <v>545</v>
      </c>
      <c r="E232" s="21" t="s">
        <v>1249</v>
      </c>
      <c r="F232" s="21">
        <v>727</v>
      </c>
      <c r="G232" s="21">
        <v>4.8419999999999996</v>
      </c>
      <c r="H232" s="21">
        <v>4.4400000000000004</v>
      </c>
      <c r="I232" s="23">
        <f t="shared" si="7"/>
        <v>8.3023543990086583</v>
      </c>
      <c r="J232" s="23">
        <f t="shared" si="8"/>
        <v>666.641883519207</v>
      </c>
      <c r="K232" s="21">
        <v>3.8889999999999998</v>
      </c>
      <c r="L232" s="21">
        <v>10</v>
      </c>
      <c r="M232" s="39">
        <f t="shared" si="9"/>
        <v>475.14455744133829</v>
      </c>
      <c r="N232" s="23">
        <f t="shared" si="4"/>
        <v>1.4030296108390363</v>
      </c>
      <c r="O232" s="23">
        <f t="shared" si="5"/>
        <v>1.3888663680361699</v>
      </c>
      <c r="P232" s="23">
        <f t="shared" si="2"/>
        <v>1000</v>
      </c>
      <c r="Q232" s="40">
        <f t="shared" si="10"/>
        <v>1388866.3680361698</v>
      </c>
    </row>
    <row r="233" spans="1:17" ht="14.25" customHeight="1" x14ac:dyDescent="0.2">
      <c r="A233" s="22">
        <f>VLOOKUP(D233,'Sample ID by Horizon'!A:B,2,FALSE)</f>
        <v>42655</v>
      </c>
      <c r="B233" s="21" t="str">
        <f>VLOOKUP(C233,Samples!A:C,3,FALSE)</f>
        <v>CSITE 12</v>
      </c>
      <c r="C233" s="21" t="str">
        <f t="shared" si="0"/>
        <v>X11.266</v>
      </c>
      <c r="D233" s="38" t="s">
        <v>545</v>
      </c>
      <c r="E233" s="21" t="s">
        <v>1250</v>
      </c>
      <c r="F233" s="21">
        <v>673</v>
      </c>
      <c r="G233" s="21">
        <v>4.5860000000000003</v>
      </c>
      <c r="H233" s="21">
        <v>4.1779999999999999</v>
      </c>
      <c r="I233" s="23">
        <f t="shared" si="7"/>
        <v>8.8966419537723578</v>
      </c>
      <c r="J233" s="23">
        <f t="shared" si="8"/>
        <v>613.125599651112</v>
      </c>
      <c r="K233" s="21">
        <v>3.8889999999999998</v>
      </c>
      <c r="L233" s="21">
        <v>10</v>
      </c>
      <c r="M233" s="39">
        <f t="shared" si="9"/>
        <v>475.14455744133829</v>
      </c>
      <c r="N233" s="23">
        <f t="shared" si="4"/>
        <v>1.2903980273978177</v>
      </c>
      <c r="O233" s="23">
        <f t="shared" si="5"/>
        <v>1.3888663680361699</v>
      </c>
      <c r="P233" s="23">
        <f t="shared" si="2"/>
        <v>1000</v>
      </c>
      <c r="Q233" s="40">
        <f t="shared" si="10"/>
        <v>1388866.3680361698</v>
      </c>
    </row>
    <row r="234" spans="1:17" ht="14.25" customHeight="1" x14ac:dyDescent="0.2">
      <c r="A234" s="22">
        <f>VLOOKUP(D234,'Sample ID by Horizon'!A:B,2,FALSE)</f>
        <v>42655</v>
      </c>
      <c r="B234" s="21" t="str">
        <f>VLOOKUP(C234,Samples!A:C,3,FALSE)</f>
        <v>CSITE 12</v>
      </c>
      <c r="C234" s="21" t="str">
        <f t="shared" si="0"/>
        <v>X11.266</v>
      </c>
      <c r="D234" s="38" t="s">
        <v>545</v>
      </c>
      <c r="E234" s="21" t="s">
        <v>1251</v>
      </c>
      <c r="F234" s="21">
        <v>754</v>
      </c>
      <c r="G234" s="21">
        <v>4.968</v>
      </c>
      <c r="H234" s="21">
        <v>4.6120000000000001</v>
      </c>
      <c r="I234" s="23">
        <f t="shared" si="7"/>
        <v>7.1658615136875978</v>
      </c>
      <c r="J234" s="23">
        <f t="shared" si="8"/>
        <v>699.96940418679549</v>
      </c>
      <c r="K234" s="21">
        <v>3.8889999999999998</v>
      </c>
      <c r="L234" s="21">
        <v>10</v>
      </c>
      <c r="M234" s="39">
        <f t="shared" si="9"/>
        <v>475.14455744133829</v>
      </c>
      <c r="N234" s="23">
        <f t="shared" si="4"/>
        <v>1.4731714658716557</v>
      </c>
      <c r="O234" s="23">
        <f t="shared" si="5"/>
        <v>1.3888663680361699</v>
      </c>
      <c r="P234" s="23">
        <f t="shared" si="2"/>
        <v>1000</v>
      </c>
      <c r="Q234" s="40">
        <f t="shared" si="10"/>
        <v>1388866.3680361698</v>
      </c>
    </row>
    <row r="235" spans="1:17" ht="14.25" customHeight="1" x14ac:dyDescent="0.2">
      <c r="A235" s="22">
        <f>VLOOKUP(D235,'Sample ID by Horizon'!A:B,2,FALSE)</f>
        <v>42655</v>
      </c>
      <c r="B235" s="21" t="str">
        <f>VLOOKUP(C235,Samples!A:C,3,FALSE)</f>
        <v>CSITE 12</v>
      </c>
      <c r="C235" s="21" t="str">
        <f t="shared" si="0"/>
        <v>X11.266</v>
      </c>
      <c r="D235" s="38" t="s">
        <v>546</v>
      </c>
      <c r="E235" s="21" t="s">
        <v>1249</v>
      </c>
      <c r="F235" s="21">
        <v>2231</v>
      </c>
      <c r="G235" s="21">
        <v>4.9249999999999998</v>
      </c>
      <c r="H235" s="21">
        <v>4.5570000000000004</v>
      </c>
      <c r="I235" s="23">
        <f t="shared" si="7"/>
        <v>7.4720812182741003</v>
      </c>
      <c r="J235" s="23">
        <f t="shared" si="8"/>
        <v>2064.297868020305</v>
      </c>
      <c r="K235" s="21">
        <v>3.8889999999999998</v>
      </c>
      <c r="L235" s="21">
        <v>30</v>
      </c>
      <c r="M235" s="39">
        <f t="shared" si="9"/>
        <v>1425.4336723240147</v>
      </c>
      <c r="N235" s="23">
        <f t="shared" si="4"/>
        <v>1.4481893532476273</v>
      </c>
      <c r="O235" s="23">
        <f t="shared" si="5"/>
        <v>1.4605812924930326</v>
      </c>
      <c r="P235" s="23">
        <f t="shared" si="2"/>
        <v>3000</v>
      </c>
      <c r="Q235" s="40">
        <f t="shared" si="10"/>
        <v>4381743.8774790978</v>
      </c>
    </row>
    <row r="236" spans="1:17" ht="14.25" customHeight="1" x14ac:dyDescent="0.2">
      <c r="A236" s="22">
        <f>VLOOKUP(D236,'Sample ID by Horizon'!A:B,2,FALSE)</f>
        <v>42655</v>
      </c>
      <c r="B236" s="21" t="str">
        <f>VLOOKUP(C236,Samples!A:C,3,FALSE)</f>
        <v>CSITE 12</v>
      </c>
      <c r="C236" s="21" t="str">
        <f t="shared" si="0"/>
        <v>X11.266</v>
      </c>
      <c r="D236" s="38" t="s">
        <v>546</v>
      </c>
      <c r="E236" s="21" t="s">
        <v>1250</v>
      </c>
      <c r="F236" s="21">
        <v>2314</v>
      </c>
      <c r="G236" s="21">
        <v>4.8390000000000004</v>
      </c>
      <c r="H236" s="21">
        <v>4.3970000000000002</v>
      </c>
      <c r="I236" s="23">
        <f t="shared" si="7"/>
        <v>9.1341186195494952</v>
      </c>
      <c r="J236" s="23">
        <f t="shared" si="8"/>
        <v>2102.6364951436249</v>
      </c>
      <c r="K236" s="21">
        <v>3.8889999999999998</v>
      </c>
      <c r="L236" s="21">
        <v>30</v>
      </c>
      <c r="M236" s="39">
        <f t="shared" si="9"/>
        <v>1425.4336723240147</v>
      </c>
      <c r="N236" s="23">
        <f t="shared" si="4"/>
        <v>1.4750854676496483</v>
      </c>
      <c r="O236" s="23">
        <f t="shared" si="5"/>
        <v>1.4605812924930326</v>
      </c>
      <c r="P236" s="23">
        <f t="shared" si="2"/>
        <v>3000</v>
      </c>
      <c r="Q236" s="40">
        <f t="shared" si="10"/>
        <v>4381743.8774790978</v>
      </c>
    </row>
    <row r="237" spans="1:17" ht="14.25" customHeight="1" x14ac:dyDescent="0.2">
      <c r="A237" s="22">
        <f>VLOOKUP(D237,'Sample ID by Horizon'!A:B,2,FALSE)</f>
        <v>42655</v>
      </c>
      <c r="B237" s="21" t="str">
        <f>VLOOKUP(C237,Samples!A:C,3,FALSE)</f>
        <v>CSITE 12</v>
      </c>
      <c r="C237" s="21" t="str">
        <f t="shared" si="0"/>
        <v>X11.266</v>
      </c>
      <c r="D237" s="38" t="s">
        <v>546</v>
      </c>
      <c r="E237" s="21" t="s">
        <v>1251</v>
      </c>
      <c r="F237" s="21">
        <v>2212</v>
      </c>
      <c r="G237" s="21">
        <v>4.7050000000000001</v>
      </c>
      <c r="H237" s="21">
        <v>4.4219999999999997</v>
      </c>
      <c r="I237" s="23">
        <f t="shared" si="7"/>
        <v>6.0148777895855554</v>
      </c>
      <c r="J237" s="23">
        <f t="shared" si="8"/>
        <v>2078.9509032943674</v>
      </c>
      <c r="K237" s="21">
        <v>3.8889999999999998</v>
      </c>
      <c r="L237" s="21">
        <v>30</v>
      </c>
      <c r="M237" s="39">
        <f t="shared" si="9"/>
        <v>1425.4336723240147</v>
      </c>
      <c r="N237" s="23">
        <f t="shared" si="4"/>
        <v>1.4584690565818219</v>
      </c>
      <c r="O237" s="23">
        <f t="shared" si="5"/>
        <v>1.4605812924930326</v>
      </c>
      <c r="P237" s="23">
        <f t="shared" si="2"/>
        <v>3000</v>
      </c>
      <c r="Q237" s="40">
        <f t="shared" si="10"/>
        <v>4381743.8774790978</v>
      </c>
    </row>
    <row r="238" spans="1:17" ht="14.25" customHeight="1" x14ac:dyDescent="0.2">
      <c r="A238" s="22">
        <f>VLOOKUP(D238,'Sample ID by Horizon'!A:B,2,FALSE)</f>
        <v>42655</v>
      </c>
      <c r="B238" s="21" t="str">
        <f>VLOOKUP(C238,Samples!A:C,3,FALSE)</f>
        <v>CSITE 12</v>
      </c>
      <c r="C238" s="21" t="str">
        <f t="shared" si="0"/>
        <v>X11.266</v>
      </c>
      <c r="D238" s="38" t="s">
        <v>547</v>
      </c>
      <c r="E238" s="21" t="s">
        <v>1249</v>
      </c>
      <c r="F238" s="21">
        <v>2887</v>
      </c>
      <c r="G238" s="21">
        <v>4.8179999999999996</v>
      </c>
      <c r="H238" s="21">
        <v>4.5049999999999999</v>
      </c>
      <c r="I238" s="23">
        <f t="shared" si="7"/>
        <v>6.4964715649647102</v>
      </c>
      <c r="J238" s="23">
        <f t="shared" si="8"/>
        <v>2699.446865919469</v>
      </c>
      <c r="K238" s="21">
        <v>3.8889999999999998</v>
      </c>
      <c r="L238" s="21">
        <v>40</v>
      </c>
      <c r="M238" s="39">
        <f t="shared" si="9"/>
        <v>1900.5782297653532</v>
      </c>
      <c r="N238" s="23">
        <f t="shared" si="4"/>
        <v>1.4203292575085136</v>
      </c>
      <c r="O238" s="23">
        <f t="shared" si="5"/>
        <v>1.3839370159030537</v>
      </c>
      <c r="P238" s="23">
        <f t="shared" si="2"/>
        <v>4000</v>
      </c>
      <c r="Q238" s="40">
        <f t="shared" si="10"/>
        <v>5535748.0636122143</v>
      </c>
    </row>
    <row r="239" spans="1:17" ht="14.25" customHeight="1" x14ac:dyDescent="0.2">
      <c r="A239" s="22">
        <f>VLOOKUP(D239,'Sample ID by Horizon'!A:B,2,FALSE)</f>
        <v>42655</v>
      </c>
      <c r="B239" s="21" t="str">
        <f>VLOOKUP(C239,Samples!A:C,3,FALSE)</f>
        <v>CSITE 12</v>
      </c>
      <c r="C239" s="21" t="str">
        <f t="shared" si="0"/>
        <v>X11.266</v>
      </c>
      <c r="D239" s="38" t="s">
        <v>547</v>
      </c>
      <c r="E239" s="21" t="s">
        <v>1250</v>
      </c>
      <c r="F239" s="21">
        <v>2783</v>
      </c>
      <c r="G239" s="21">
        <v>4.7240000000000002</v>
      </c>
      <c r="H239" s="21">
        <v>4.375</v>
      </c>
      <c r="I239" s="23">
        <f t="shared" si="7"/>
        <v>7.3878069432684201</v>
      </c>
      <c r="J239" s="23">
        <f t="shared" si="8"/>
        <v>2577.39733276884</v>
      </c>
      <c r="K239" s="21">
        <v>3.8889999999999998</v>
      </c>
      <c r="L239" s="21">
        <v>40</v>
      </c>
      <c r="M239" s="39">
        <f t="shared" si="9"/>
        <v>1900.5782297653532</v>
      </c>
      <c r="N239" s="23">
        <f t="shared" si="4"/>
        <v>1.3561122043826881</v>
      </c>
      <c r="O239" s="23">
        <f t="shared" si="5"/>
        <v>1.3839370159030537</v>
      </c>
      <c r="P239" s="23">
        <f t="shared" si="2"/>
        <v>4000</v>
      </c>
      <c r="Q239" s="40">
        <f t="shared" si="10"/>
        <v>5535748.0636122143</v>
      </c>
    </row>
    <row r="240" spans="1:17" ht="14.25" customHeight="1" x14ac:dyDescent="0.2">
      <c r="A240" s="22">
        <f>VLOOKUP(D240,'Sample ID by Horizon'!A:B,2,FALSE)</f>
        <v>42655</v>
      </c>
      <c r="B240" s="21" t="str">
        <f>VLOOKUP(C240,Samples!A:C,3,FALSE)</f>
        <v>CSITE 12</v>
      </c>
      <c r="C240" s="21" t="str">
        <f t="shared" si="0"/>
        <v>X11.266</v>
      </c>
      <c r="D240" s="38" t="s">
        <v>547</v>
      </c>
      <c r="E240" s="21" t="s">
        <v>1251</v>
      </c>
      <c r="F240" s="21">
        <v>2752</v>
      </c>
      <c r="G240" s="21">
        <v>4.7859999999999996</v>
      </c>
      <c r="H240" s="21">
        <v>4.5460000000000003</v>
      </c>
      <c r="I240" s="23">
        <f t="shared" si="7"/>
        <v>5.014625992478047</v>
      </c>
      <c r="J240" s="23">
        <f t="shared" si="8"/>
        <v>2613.9974926870041</v>
      </c>
      <c r="K240" s="21">
        <v>3.8889999999999998</v>
      </c>
      <c r="L240" s="21">
        <v>40</v>
      </c>
      <c r="M240" s="39">
        <f t="shared" si="9"/>
        <v>1900.5782297653532</v>
      </c>
      <c r="N240" s="23">
        <f t="shared" si="4"/>
        <v>1.3753695858179593</v>
      </c>
      <c r="O240" s="23">
        <f t="shared" si="5"/>
        <v>1.3839370159030537</v>
      </c>
      <c r="P240" s="23">
        <f t="shared" si="2"/>
        <v>4000</v>
      </c>
      <c r="Q240" s="40">
        <f t="shared" si="10"/>
        <v>5535748.0636122143</v>
      </c>
    </row>
    <row r="241" spans="1:17" ht="14.25" customHeight="1" x14ac:dyDescent="0.2">
      <c r="A241" s="22">
        <f>VLOOKUP(D241,'Sample ID by Horizon'!A:B,2,FALSE)</f>
        <v>42878</v>
      </c>
      <c r="B241" s="21" t="str">
        <f>VLOOKUP(C241,Samples!A:C,3,FALSE)</f>
        <v>CSITE 01</v>
      </c>
      <c r="C241" s="21" t="str">
        <f t="shared" si="0"/>
        <v>X15.45</v>
      </c>
      <c r="D241" s="38" t="s">
        <v>548</v>
      </c>
      <c r="E241" s="21" t="s">
        <v>1249</v>
      </c>
      <c r="F241" s="21">
        <v>675</v>
      </c>
      <c r="G241" s="21">
        <v>4.0999999999999996</v>
      </c>
      <c r="H241" s="21">
        <v>3.51</v>
      </c>
      <c r="I241" s="23">
        <f t="shared" si="7"/>
        <v>14.390243902439023</v>
      </c>
      <c r="J241" s="23">
        <f t="shared" si="8"/>
        <v>577.86585365853659</v>
      </c>
      <c r="K241" s="21">
        <v>3.8889999999999998</v>
      </c>
      <c r="L241" s="21">
        <v>10</v>
      </c>
      <c r="M241" s="39">
        <f t="shared" si="9"/>
        <v>475.14455744133829</v>
      </c>
      <c r="N241" s="23">
        <f t="shared" si="4"/>
        <v>1.2161895671716294</v>
      </c>
      <c r="O241" s="23">
        <f t="shared" si="5"/>
        <v>1.1235327688272578</v>
      </c>
      <c r="P241" s="23">
        <f t="shared" si="2"/>
        <v>1000</v>
      </c>
      <c r="Q241" s="40">
        <f t="shared" si="10"/>
        <v>1123532.7688272577</v>
      </c>
    </row>
    <row r="242" spans="1:17" ht="14.25" customHeight="1" x14ac:dyDescent="0.2">
      <c r="A242" s="22">
        <f>VLOOKUP(D242,'Sample ID by Horizon'!A:B,2,FALSE)</f>
        <v>42878</v>
      </c>
      <c r="B242" s="21" t="str">
        <f>VLOOKUP(C242,Samples!A:C,3,FALSE)</f>
        <v>CSITE 01</v>
      </c>
      <c r="C242" s="21" t="str">
        <f t="shared" si="0"/>
        <v>X15.45</v>
      </c>
      <c r="D242" s="38" t="s">
        <v>548</v>
      </c>
      <c r="E242" s="21" t="s">
        <v>1250</v>
      </c>
      <c r="F242" s="21">
        <v>577</v>
      </c>
      <c r="G242" s="21">
        <v>4.0599999999999996</v>
      </c>
      <c r="H242" s="21">
        <v>3.48</v>
      </c>
      <c r="I242" s="23">
        <f t="shared" si="7"/>
        <v>14.285714285714276</v>
      </c>
      <c r="J242" s="23">
        <f t="shared" si="8"/>
        <v>494.57142857142861</v>
      </c>
      <c r="K242" s="21">
        <v>3.8889999999999998</v>
      </c>
      <c r="L242" s="21">
        <v>10</v>
      </c>
      <c r="M242" s="39">
        <f t="shared" si="9"/>
        <v>475.14455744133829</v>
      </c>
      <c r="N242" s="23">
        <f t="shared" si="4"/>
        <v>1.0408862330965218</v>
      </c>
      <c r="O242" s="23">
        <f t="shared" si="5"/>
        <v>1.1235327688272578</v>
      </c>
      <c r="P242" s="23">
        <f t="shared" si="2"/>
        <v>1000</v>
      </c>
      <c r="Q242" s="40">
        <f t="shared" si="10"/>
        <v>1123532.7688272577</v>
      </c>
    </row>
    <row r="243" spans="1:17" ht="14.25" customHeight="1" x14ac:dyDescent="0.2">
      <c r="A243" s="22">
        <f>VLOOKUP(D243,'Sample ID by Horizon'!A:B,2,FALSE)</f>
        <v>42878</v>
      </c>
      <c r="B243" s="21" t="str">
        <f>VLOOKUP(C243,Samples!A:C,3,FALSE)</f>
        <v>CSITE 01</v>
      </c>
      <c r="C243" s="21" t="str">
        <f t="shared" si="0"/>
        <v>X15.45</v>
      </c>
      <c r="D243" s="38" t="s">
        <v>548</v>
      </c>
      <c r="E243" s="21" t="s">
        <v>1251</v>
      </c>
      <c r="F243" s="21">
        <v>625</v>
      </c>
      <c r="G243" s="21">
        <v>4.04</v>
      </c>
      <c r="H243" s="21">
        <v>3.42</v>
      </c>
      <c r="I243" s="23">
        <f t="shared" si="7"/>
        <v>15.34653465346535</v>
      </c>
      <c r="J243" s="23">
        <f t="shared" si="8"/>
        <v>529.08415841584156</v>
      </c>
      <c r="K243" s="21">
        <v>3.8889999999999998</v>
      </c>
      <c r="L243" s="21">
        <v>10</v>
      </c>
      <c r="M243" s="39">
        <f t="shared" si="9"/>
        <v>475.14455744133829</v>
      </c>
      <c r="N243" s="23">
        <f t="shared" si="4"/>
        <v>1.1135225062136225</v>
      </c>
      <c r="O243" s="23">
        <f t="shared" si="5"/>
        <v>1.1235327688272578</v>
      </c>
      <c r="P243" s="23">
        <f t="shared" si="2"/>
        <v>1000</v>
      </c>
      <c r="Q243" s="40">
        <f t="shared" si="10"/>
        <v>1123532.7688272577</v>
      </c>
    </row>
    <row r="244" spans="1:17" ht="14.25" customHeight="1" x14ac:dyDescent="0.2">
      <c r="A244" s="22">
        <f>VLOOKUP(D244,'Sample ID by Horizon'!A:B,2,FALSE)</f>
        <v>42878</v>
      </c>
      <c r="B244" s="21" t="str">
        <f>VLOOKUP(C244,Samples!A:C,3,FALSE)</f>
        <v>CSITE 01</v>
      </c>
      <c r="C244" s="21" t="str">
        <f t="shared" si="0"/>
        <v>X15.45</v>
      </c>
      <c r="D244" s="38" t="s">
        <v>549</v>
      </c>
      <c r="E244" s="21" t="s">
        <v>1249</v>
      </c>
      <c r="F244" s="21">
        <v>716</v>
      </c>
      <c r="G244" s="21">
        <v>4.01</v>
      </c>
      <c r="H244" s="21">
        <v>3.42</v>
      </c>
      <c r="I244" s="23">
        <f t="shared" si="7"/>
        <v>14.713216957605981</v>
      </c>
      <c r="J244" s="23">
        <f t="shared" si="8"/>
        <v>610.65336658354113</v>
      </c>
      <c r="K244" s="21">
        <v>3.8889999999999998</v>
      </c>
      <c r="L244" s="21">
        <v>10</v>
      </c>
      <c r="M244" s="39">
        <f t="shared" si="9"/>
        <v>475.14455744133829</v>
      </c>
      <c r="N244" s="23">
        <f t="shared" si="4"/>
        <v>1.285194909675321</v>
      </c>
      <c r="O244" s="23">
        <f t="shared" si="5"/>
        <v>1.1850985684509394</v>
      </c>
      <c r="P244" s="23">
        <f t="shared" si="2"/>
        <v>1000</v>
      </c>
      <c r="Q244" s="40">
        <f t="shared" si="10"/>
        <v>1185098.5684509394</v>
      </c>
    </row>
    <row r="245" spans="1:17" ht="14.25" customHeight="1" x14ac:dyDescent="0.2">
      <c r="A245" s="22">
        <f>VLOOKUP(D245,'Sample ID by Horizon'!A:B,2,FALSE)</f>
        <v>42878</v>
      </c>
      <c r="B245" s="21" t="str">
        <f>VLOOKUP(C245,Samples!A:C,3,FALSE)</f>
        <v>CSITE 01</v>
      </c>
      <c r="C245" s="21" t="str">
        <f t="shared" si="0"/>
        <v>X15.45</v>
      </c>
      <c r="D245" s="38" t="s">
        <v>549</v>
      </c>
      <c r="E245" s="21" t="s">
        <v>1250</v>
      </c>
      <c r="F245" s="21">
        <v>609</v>
      </c>
      <c r="G245" s="21">
        <v>4.09</v>
      </c>
      <c r="H245" s="21">
        <v>3.53</v>
      </c>
      <c r="I245" s="23">
        <f t="shared" si="7"/>
        <v>13.691931540342301</v>
      </c>
      <c r="J245" s="23">
        <f t="shared" si="8"/>
        <v>525.61613691931541</v>
      </c>
      <c r="K245" s="21">
        <v>3.8889999999999998</v>
      </c>
      <c r="L245" s="21">
        <v>10</v>
      </c>
      <c r="M245" s="39">
        <f t="shared" si="9"/>
        <v>475.14455744133829</v>
      </c>
      <c r="N245" s="23">
        <f t="shared" si="4"/>
        <v>1.1062236296039409</v>
      </c>
      <c r="O245" s="23">
        <f t="shared" si="5"/>
        <v>1.1850985684509394</v>
      </c>
      <c r="P245" s="23">
        <f t="shared" si="2"/>
        <v>1000</v>
      </c>
      <c r="Q245" s="40">
        <f t="shared" si="10"/>
        <v>1185098.5684509394</v>
      </c>
    </row>
    <row r="246" spans="1:17" ht="14.25" customHeight="1" x14ac:dyDescent="0.2">
      <c r="A246" s="22">
        <f>VLOOKUP(D246,'Sample ID by Horizon'!A:B,2,FALSE)</f>
        <v>42878</v>
      </c>
      <c r="B246" s="21" t="str">
        <f>VLOOKUP(C246,Samples!A:C,3,FALSE)</f>
        <v>CSITE 01</v>
      </c>
      <c r="C246" s="21" t="str">
        <f t="shared" si="0"/>
        <v>X15.45</v>
      </c>
      <c r="D246" s="38" t="s">
        <v>549</v>
      </c>
      <c r="E246" s="21" t="s">
        <v>1251</v>
      </c>
      <c r="F246" s="21">
        <v>642</v>
      </c>
      <c r="G246" s="21">
        <v>4.04</v>
      </c>
      <c r="H246" s="21">
        <v>3.48</v>
      </c>
      <c r="I246" s="23">
        <f t="shared" si="7"/>
        <v>13.861386138613863</v>
      </c>
      <c r="J246" s="23">
        <f t="shared" si="8"/>
        <v>553.00990099009903</v>
      </c>
      <c r="K246" s="21">
        <v>3.8889999999999998</v>
      </c>
      <c r="L246" s="21">
        <v>10</v>
      </c>
      <c r="M246" s="39">
        <f t="shared" si="9"/>
        <v>475.14455744133829</v>
      </c>
      <c r="N246" s="23">
        <f t="shared" si="4"/>
        <v>1.1638771660735565</v>
      </c>
      <c r="O246" s="23">
        <f t="shared" si="5"/>
        <v>1.1850985684509394</v>
      </c>
      <c r="P246" s="23">
        <f t="shared" si="2"/>
        <v>1000</v>
      </c>
      <c r="Q246" s="40">
        <f t="shared" si="10"/>
        <v>1185098.5684509394</v>
      </c>
    </row>
    <row r="247" spans="1:17" ht="14.25" customHeight="1" x14ac:dyDescent="0.2">
      <c r="A247" s="22">
        <f>VLOOKUP(D247,'Sample ID by Horizon'!A:B,2,FALSE)</f>
        <v>42878</v>
      </c>
      <c r="B247" s="21" t="str">
        <f>VLOOKUP(C247,Samples!A:C,3,FALSE)</f>
        <v>CSITE 01</v>
      </c>
      <c r="C247" s="21" t="str">
        <f t="shared" si="0"/>
        <v>X15.45</v>
      </c>
      <c r="D247" s="38" t="s">
        <v>550</v>
      </c>
      <c r="E247" s="21" t="s">
        <v>1249</v>
      </c>
      <c r="F247" s="21">
        <v>758</v>
      </c>
      <c r="G247" s="21">
        <v>4.04</v>
      </c>
      <c r="H247" s="21">
        <v>3.5</v>
      </c>
      <c r="I247" s="23">
        <f t="shared" si="7"/>
        <v>13.366336633663368</v>
      </c>
      <c r="J247" s="23">
        <f t="shared" si="8"/>
        <v>656.68316831683171</v>
      </c>
      <c r="K247" s="21">
        <v>3.8889999999999998</v>
      </c>
      <c r="L247" s="21">
        <v>10</v>
      </c>
      <c r="M247" s="39">
        <f t="shared" si="9"/>
        <v>475.14455744133829</v>
      </c>
      <c r="N247" s="23">
        <f t="shared" si="4"/>
        <v>1.3820702732092356</v>
      </c>
      <c r="O247" s="23">
        <f t="shared" si="5"/>
        <v>1.2489008594269075</v>
      </c>
      <c r="P247" s="23">
        <f t="shared" si="2"/>
        <v>1000</v>
      </c>
      <c r="Q247" s="40">
        <f t="shared" si="10"/>
        <v>1248900.8594269075</v>
      </c>
    </row>
    <row r="248" spans="1:17" ht="14.25" customHeight="1" x14ac:dyDescent="0.2">
      <c r="A248" s="22">
        <f>VLOOKUP(D248,'Sample ID by Horizon'!A:B,2,FALSE)</f>
        <v>42878</v>
      </c>
      <c r="B248" s="21" t="str">
        <f>VLOOKUP(C248,Samples!A:C,3,FALSE)</f>
        <v>CSITE 01</v>
      </c>
      <c r="C248" s="21" t="str">
        <f t="shared" si="0"/>
        <v>X15.45</v>
      </c>
      <c r="D248" s="38" t="s">
        <v>550</v>
      </c>
      <c r="E248" s="21" t="s">
        <v>1250</v>
      </c>
      <c r="F248" s="21">
        <v>582</v>
      </c>
      <c r="G248" s="21">
        <v>4.12</v>
      </c>
      <c r="H248" s="21">
        <v>3.5</v>
      </c>
      <c r="I248" s="23">
        <f t="shared" si="7"/>
        <v>15.04854368932039</v>
      </c>
      <c r="J248" s="23">
        <f t="shared" si="8"/>
        <v>494.4174757281553</v>
      </c>
      <c r="K248" s="21">
        <v>3.8889999999999998</v>
      </c>
      <c r="L248" s="21">
        <v>10</v>
      </c>
      <c r="M248" s="39">
        <f t="shared" si="9"/>
        <v>475.14455744133829</v>
      </c>
      <c r="N248" s="23">
        <f t="shared" si="4"/>
        <v>1.0405622204547644</v>
      </c>
      <c r="O248" s="23">
        <f t="shared" si="5"/>
        <v>1.2489008594269075</v>
      </c>
      <c r="P248" s="23">
        <f t="shared" si="2"/>
        <v>1000</v>
      </c>
      <c r="Q248" s="40">
        <f t="shared" si="10"/>
        <v>1248900.8594269075</v>
      </c>
    </row>
    <row r="249" spans="1:17" ht="14.25" customHeight="1" x14ac:dyDescent="0.2">
      <c r="A249" s="22">
        <f>VLOOKUP(D249,'Sample ID by Horizon'!A:B,2,FALSE)</f>
        <v>42878</v>
      </c>
      <c r="B249" s="21" t="str">
        <f>VLOOKUP(C249,Samples!A:C,3,FALSE)</f>
        <v>CSITE 01</v>
      </c>
      <c r="C249" s="21" t="str">
        <f t="shared" si="0"/>
        <v>X15.45</v>
      </c>
      <c r="D249" s="38" t="s">
        <v>550</v>
      </c>
      <c r="E249" s="21" t="s">
        <v>1251</v>
      </c>
      <c r="F249" s="21">
        <v>731</v>
      </c>
      <c r="G249" s="21">
        <v>4.09</v>
      </c>
      <c r="H249" s="21">
        <v>3.52</v>
      </c>
      <c r="I249" s="23">
        <f t="shared" si="7"/>
        <v>13.936430317848409</v>
      </c>
      <c r="J249" s="23">
        <f t="shared" si="8"/>
        <v>629.12469437652817</v>
      </c>
      <c r="K249" s="21">
        <v>3.8889999999999998</v>
      </c>
      <c r="L249" s="21">
        <v>10</v>
      </c>
      <c r="M249" s="39">
        <f t="shared" si="9"/>
        <v>475.14455744133829</v>
      </c>
      <c r="N249" s="23">
        <f t="shared" si="4"/>
        <v>1.324070084616723</v>
      </c>
      <c r="O249" s="23">
        <f t="shared" si="5"/>
        <v>1.2489008594269075</v>
      </c>
      <c r="P249" s="23">
        <f t="shared" si="2"/>
        <v>1000</v>
      </c>
      <c r="Q249" s="40">
        <f t="shared" si="10"/>
        <v>1248900.8594269075</v>
      </c>
    </row>
    <row r="250" spans="1:17" ht="14.25" customHeight="1" x14ac:dyDescent="0.2">
      <c r="A250" s="22">
        <f>VLOOKUP(D250,'Sample ID by Horizon'!A:B,2,FALSE)</f>
        <v>42878</v>
      </c>
      <c r="B250" s="21" t="str">
        <f>VLOOKUP(C250,Samples!A:C,3,FALSE)</f>
        <v>CSITE 01</v>
      </c>
      <c r="C250" s="21" t="str">
        <f t="shared" si="0"/>
        <v>X15.45</v>
      </c>
      <c r="D250" s="38" t="s">
        <v>551</v>
      </c>
      <c r="E250" s="21" t="s">
        <v>1249</v>
      </c>
      <c r="F250" s="21">
        <v>2286</v>
      </c>
      <c r="G250" s="21">
        <v>4.05</v>
      </c>
      <c r="H250" s="21">
        <v>3.52</v>
      </c>
      <c r="I250" s="23">
        <f t="shared" si="7"/>
        <v>13.086419753086414</v>
      </c>
      <c r="J250" s="23">
        <f t="shared" si="8"/>
        <v>1986.8444444444444</v>
      </c>
      <c r="K250" s="21">
        <v>3.8889999999999998</v>
      </c>
      <c r="L250" s="21">
        <v>30</v>
      </c>
      <c r="M250" s="39">
        <f t="shared" si="9"/>
        <v>1425.4336723240147</v>
      </c>
      <c r="N250" s="23">
        <f t="shared" si="4"/>
        <v>1.3938526099254485</v>
      </c>
      <c r="O250" s="23">
        <f t="shared" si="5"/>
        <v>1.3495504211939267</v>
      </c>
      <c r="P250" s="23">
        <f t="shared" si="2"/>
        <v>3000</v>
      </c>
      <c r="Q250" s="40">
        <f t="shared" si="10"/>
        <v>4048651.2635817798</v>
      </c>
    </row>
    <row r="251" spans="1:17" ht="14.25" customHeight="1" x14ac:dyDescent="0.2">
      <c r="A251" s="22">
        <f>VLOOKUP(D251,'Sample ID by Horizon'!A:B,2,FALSE)</f>
        <v>42878</v>
      </c>
      <c r="B251" s="21" t="str">
        <f>VLOOKUP(C251,Samples!A:C,3,FALSE)</f>
        <v>CSITE 01</v>
      </c>
      <c r="C251" s="21" t="str">
        <f t="shared" si="0"/>
        <v>X15.45</v>
      </c>
      <c r="D251" s="38" t="s">
        <v>551</v>
      </c>
      <c r="E251" s="21" t="s">
        <v>1250</v>
      </c>
      <c r="F251" s="21">
        <v>2112</v>
      </c>
      <c r="G251" s="21">
        <v>4.0199999999999996</v>
      </c>
      <c r="H251" s="21">
        <v>3.48</v>
      </c>
      <c r="I251" s="23">
        <f t="shared" si="7"/>
        <v>13.432835820895514</v>
      </c>
      <c r="J251" s="23">
        <f t="shared" si="8"/>
        <v>1828.2985074626868</v>
      </c>
      <c r="K251" s="21">
        <v>3.8889999999999998</v>
      </c>
      <c r="L251" s="21">
        <v>30</v>
      </c>
      <c r="M251" s="39">
        <f t="shared" si="9"/>
        <v>1425.4336723240147</v>
      </c>
      <c r="N251" s="23">
        <f t="shared" si="4"/>
        <v>1.2826261529811098</v>
      </c>
      <c r="O251" s="23">
        <f t="shared" si="5"/>
        <v>1.3495504211939267</v>
      </c>
      <c r="P251" s="23">
        <f t="shared" si="2"/>
        <v>3000</v>
      </c>
      <c r="Q251" s="40">
        <f t="shared" si="10"/>
        <v>4048651.2635817798</v>
      </c>
    </row>
    <row r="252" spans="1:17" ht="14.25" customHeight="1" x14ac:dyDescent="0.2">
      <c r="A252" s="22">
        <f>VLOOKUP(D252,'Sample ID by Horizon'!A:B,2,FALSE)</f>
        <v>42878</v>
      </c>
      <c r="B252" s="21" t="str">
        <f>VLOOKUP(C252,Samples!A:C,3,FALSE)</f>
        <v>CSITE 01</v>
      </c>
      <c r="C252" s="21" t="str">
        <f t="shared" si="0"/>
        <v>X15.45</v>
      </c>
      <c r="D252" s="38" t="s">
        <v>551</v>
      </c>
      <c r="E252" s="21" t="s">
        <v>1251</v>
      </c>
      <c r="F252" s="21">
        <v>2256</v>
      </c>
      <c r="G252" s="21">
        <v>4.0599999999999996</v>
      </c>
      <c r="H252" s="21">
        <v>3.52</v>
      </c>
      <c r="I252" s="23">
        <f t="shared" si="7"/>
        <v>13.300492610837431</v>
      </c>
      <c r="J252" s="23">
        <f t="shared" si="8"/>
        <v>1955.9408866995077</v>
      </c>
      <c r="K252" s="21">
        <v>3.8889999999999998</v>
      </c>
      <c r="L252" s="21">
        <v>30</v>
      </c>
      <c r="M252" s="39">
        <f t="shared" si="9"/>
        <v>1425.4336723240147</v>
      </c>
      <c r="N252" s="23">
        <f t="shared" si="4"/>
        <v>1.3721725006752217</v>
      </c>
      <c r="O252" s="23">
        <f t="shared" si="5"/>
        <v>1.3495504211939267</v>
      </c>
      <c r="P252" s="23">
        <f t="shared" si="2"/>
        <v>3000</v>
      </c>
      <c r="Q252" s="40">
        <f t="shared" si="10"/>
        <v>4048651.2635817798</v>
      </c>
    </row>
    <row r="253" spans="1:17" ht="14.25" customHeight="1" x14ac:dyDescent="0.2">
      <c r="A253" s="22">
        <f>VLOOKUP(D253,'Sample ID by Horizon'!A:B,2,FALSE)</f>
        <v>42878</v>
      </c>
      <c r="B253" s="21" t="str">
        <f>VLOOKUP(C253,Samples!A:C,3,FALSE)</f>
        <v>CSITE 01</v>
      </c>
      <c r="C253" s="21" t="str">
        <f t="shared" si="0"/>
        <v>X15.45</v>
      </c>
      <c r="D253" s="38" t="s">
        <v>552</v>
      </c>
      <c r="E253" s="21" t="s">
        <v>1249</v>
      </c>
      <c r="F253" s="21">
        <v>3131</v>
      </c>
      <c r="G253" s="21">
        <v>4.04</v>
      </c>
      <c r="H253" s="21">
        <v>3.4</v>
      </c>
      <c r="I253" s="23">
        <f t="shared" si="7"/>
        <v>15.841584158415845</v>
      </c>
      <c r="J253" s="23">
        <f t="shared" si="8"/>
        <v>2635</v>
      </c>
      <c r="K253" s="21">
        <v>3.8889999999999998</v>
      </c>
      <c r="L253" s="21">
        <v>40</v>
      </c>
      <c r="M253" s="39">
        <f t="shared" si="9"/>
        <v>1900.5782297653532</v>
      </c>
      <c r="N253" s="23">
        <f t="shared" si="4"/>
        <v>1.3864201739937425</v>
      </c>
      <c r="O253" s="23">
        <f t="shared" si="5"/>
        <v>1.354044750506185</v>
      </c>
      <c r="P253" s="23">
        <f t="shared" si="2"/>
        <v>4000</v>
      </c>
      <c r="Q253" s="40">
        <f t="shared" si="10"/>
        <v>5416179.00202474</v>
      </c>
    </row>
    <row r="254" spans="1:17" ht="14.25" customHeight="1" x14ac:dyDescent="0.2">
      <c r="A254" s="22">
        <f>VLOOKUP(D254,'Sample ID by Horizon'!A:B,2,FALSE)</f>
        <v>42878</v>
      </c>
      <c r="B254" s="21" t="str">
        <f>VLOOKUP(C254,Samples!A:C,3,FALSE)</f>
        <v>CSITE 01</v>
      </c>
      <c r="C254" s="21" t="str">
        <f t="shared" si="0"/>
        <v>X15.45</v>
      </c>
      <c r="D254" s="38" t="s">
        <v>552</v>
      </c>
      <c r="E254" s="21" t="s">
        <v>1250</v>
      </c>
      <c r="F254" s="21">
        <v>2901</v>
      </c>
      <c r="G254" s="21">
        <v>4.0199999999999996</v>
      </c>
      <c r="H254" s="21">
        <v>3.49</v>
      </c>
      <c r="I254" s="23">
        <f t="shared" si="7"/>
        <v>13.184079601990033</v>
      </c>
      <c r="J254" s="23">
        <f t="shared" si="8"/>
        <v>2518.5298507462689</v>
      </c>
      <c r="K254" s="21">
        <v>3.8889999999999998</v>
      </c>
      <c r="L254" s="21">
        <v>40</v>
      </c>
      <c r="M254" s="39">
        <f t="shared" si="9"/>
        <v>1900.5782297653532</v>
      </c>
      <c r="N254" s="23">
        <f t="shared" si="4"/>
        <v>1.3251387453055319</v>
      </c>
      <c r="O254" s="23">
        <f t="shared" si="5"/>
        <v>1.354044750506185</v>
      </c>
      <c r="P254" s="23">
        <f t="shared" si="2"/>
        <v>4000</v>
      </c>
      <c r="Q254" s="40">
        <f t="shared" si="10"/>
        <v>5416179.00202474</v>
      </c>
    </row>
    <row r="255" spans="1:17" ht="14.25" customHeight="1" x14ac:dyDescent="0.2">
      <c r="A255" s="22">
        <f>VLOOKUP(D255,'Sample ID by Horizon'!A:B,2,FALSE)</f>
        <v>42878</v>
      </c>
      <c r="B255" s="21" t="str">
        <f>VLOOKUP(C255,Samples!A:C,3,FALSE)</f>
        <v>CSITE 01</v>
      </c>
      <c r="C255" s="21" t="str">
        <f t="shared" si="0"/>
        <v>X15.45</v>
      </c>
      <c r="D255" s="38" t="s">
        <v>552</v>
      </c>
      <c r="E255" s="21" t="s">
        <v>1251</v>
      </c>
      <c r="F255" s="21">
        <v>3094</v>
      </c>
      <c r="G255" s="21">
        <v>4.05</v>
      </c>
      <c r="H255" s="21">
        <v>3.36</v>
      </c>
      <c r="I255" s="23">
        <f t="shared" si="7"/>
        <v>17.037037037037038</v>
      </c>
      <c r="J255" s="23">
        <f t="shared" si="8"/>
        <v>2566.8740740740741</v>
      </c>
      <c r="K255" s="21">
        <v>3.8889999999999998</v>
      </c>
      <c r="L255" s="21">
        <v>40</v>
      </c>
      <c r="M255" s="39">
        <f t="shared" si="9"/>
        <v>1900.5782297653532</v>
      </c>
      <c r="N255" s="23">
        <f t="shared" si="4"/>
        <v>1.3505753322192806</v>
      </c>
      <c r="O255" s="23">
        <f t="shared" si="5"/>
        <v>1.354044750506185</v>
      </c>
      <c r="P255" s="23">
        <f t="shared" si="2"/>
        <v>4000</v>
      </c>
      <c r="Q255" s="40">
        <f t="shared" si="10"/>
        <v>5416179.00202474</v>
      </c>
    </row>
    <row r="256" spans="1:17" ht="14.25" customHeight="1" x14ac:dyDescent="0.2">
      <c r="A256" s="22">
        <f>VLOOKUP(D256,'Sample ID by Horizon'!A:B,2,FALSE)</f>
        <v>42878</v>
      </c>
      <c r="B256" s="21" t="str">
        <f>VLOOKUP(C256,Samples!A:C,3,FALSE)</f>
        <v>CSITE 02</v>
      </c>
      <c r="C256" s="21" t="str">
        <f t="shared" si="0"/>
        <v>X15.46</v>
      </c>
      <c r="D256" s="38" t="s">
        <v>553</v>
      </c>
      <c r="E256" s="21" t="s">
        <v>1249</v>
      </c>
      <c r="F256" s="21">
        <v>715</v>
      </c>
      <c r="G256" s="21">
        <v>4.1399999999999997</v>
      </c>
      <c r="H256" s="21">
        <v>3.4</v>
      </c>
      <c r="I256" s="23">
        <f t="shared" si="7"/>
        <v>17.874396135265698</v>
      </c>
      <c r="J256" s="23">
        <f t="shared" si="8"/>
        <v>587.19806763285021</v>
      </c>
      <c r="K256" s="21">
        <v>3.8889999999999998</v>
      </c>
      <c r="L256" s="21">
        <v>10</v>
      </c>
      <c r="M256" s="39">
        <f t="shared" si="9"/>
        <v>475.14455744133829</v>
      </c>
      <c r="N256" s="23">
        <f t="shared" si="4"/>
        <v>1.2358303561234543</v>
      </c>
      <c r="O256" s="23">
        <f t="shared" si="5"/>
        <v>1.191239221728146</v>
      </c>
      <c r="P256" s="23">
        <f t="shared" si="2"/>
        <v>1000</v>
      </c>
      <c r="Q256" s="40">
        <f t="shared" si="10"/>
        <v>1191239.2217281461</v>
      </c>
    </row>
    <row r="257" spans="1:17" ht="14.25" customHeight="1" x14ac:dyDescent="0.2">
      <c r="A257" s="22">
        <f>VLOOKUP(D257,'Sample ID by Horizon'!A:B,2,FALSE)</f>
        <v>42878</v>
      </c>
      <c r="B257" s="21" t="str">
        <f>VLOOKUP(C257,Samples!A:C,3,FALSE)</f>
        <v>CSITE 02</v>
      </c>
      <c r="C257" s="21" t="str">
        <f t="shared" si="0"/>
        <v>X15.46</v>
      </c>
      <c r="D257" s="38" t="s">
        <v>553</v>
      </c>
      <c r="E257" s="21" t="s">
        <v>1250</v>
      </c>
      <c r="F257" s="21">
        <v>637</v>
      </c>
      <c r="G257" s="21">
        <v>4.18</v>
      </c>
      <c r="H257" s="21">
        <v>3.49</v>
      </c>
      <c r="I257" s="23">
        <f t="shared" si="7"/>
        <v>16.507177033492813</v>
      </c>
      <c r="J257" s="23">
        <f t="shared" si="8"/>
        <v>531.84928229665081</v>
      </c>
      <c r="K257" s="21">
        <v>3.8889999999999998</v>
      </c>
      <c r="L257" s="21">
        <v>10</v>
      </c>
      <c r="M257" s="39">
        <f t="shared" si="9"/>
        <v>475.14455744133829</v>
      </c>
      <c r="N257" s="23">
        <f t="shared" si="4"/>
        <v>1.1193420485771077</v>
      </c>
      <c r="O257" s="23">
        <f t="shared" si="5"/>
        <v>1.191239221728146</v>
      </c>
      <c r="P257" s="23">
        <f t="shared" si="2"/>
        <v>1000</v>
      </c>
      <c r="Q257" s="40">
        <f t="shared" si="10"/>
        <v>1191239.2217281461</v>
      </c>
    </row>
    <row r="258" spans="1:17" ht="14.25" customHeight="1" x14ac:dyDescent="0.2">
      <c r="A258" s="22">
        <f>VLOOKUP(D258,'Sample ID by Horizon'!A:B,2,FALSE)</f>
        <v>42878</v>
      </c>
      <c r="B258" s="21" t="str">
        <f>VLOOKUP(C258,Samples!A:C,3,FALSE)</f>
        <v>CSITE 02</v>
      </c>
      <c r="C258" s="21" t="str">
        <f t="shared" si="0"/>
        <v>X15.46</v>
      </c>
      <c r="D258" s="38" t="s">
        <v>553</v>
      </c>
      <c r="E258" s="21" t="s">
        <v>1251</v>
      </c>
      <c r="F258" s="21">
        <v>690</v>
      </c>
      <c r="G258" s="21">
        <v>4.04</v>
      </c>
      <c r="H258" s="21">
        <v>3.39</v>
      </c>
      <c r="I258" s="23">
        <f t="shared" si="7"/>
        <v>16.089108910891088</v>
      </c>
      <c r="J258" s="23">
        <f t="shared" si="8"/>
        <v>578.98514851485152</v>
      </c>
      <c r="K258" s="21">
        <v>3.8889999999999998</v>
      </c>
      <c r="L258" s="21">
        <v>10</v>
      </c>
      <c r="M258" s="39">
        <f t="shared" si="9"/>
        <v>475.14455744133829</v>
      </c>
      <c r="N258" s="23">
        <f t="shared" si="4"/>
        <v>1.218545260483876</v>
      </c>
      <c r="O258" s="23">
        <f t="shared" si="5"/>
        <v>1.191239221728146</v>
      </c>
      <c r="P258" s="23">
        <f t="shared" si="2"/>
        <v>1000</v>
      </c>
      <c r="Q258" s="40">
        <f t="shared" si="10"/>
        <v>1191239.2217281461</v>
      </c>
    </row>
    <row r="259" spans="1:17" ht="14.25" customHeight="1" x14ac:dyDescent="0.2">
      <c r="A259" s="22">
        <f>VLOOKUP(D259,'Sample ID by Horizon'!A:B,2,FALSE)</f>
        <v>42878</v>
      </c>
      <c r="B259" s="21" t="str">
        <f>VLOOKUP(C259,Samples!A:C,3,FALSE)</f>
        <v>CSITE 02</v>
      </c>
      <c r="C259" s="21" t="str">
        <f t="shared" si="0"/>
        <v>X15.46</v>
      </c>
      <c r="D259" s="38" t="s">
        <v>554</v>
      </c>
      <c r="E259" s="21" t="s">
        <v>1249</v>
      </c>
      <c r="F259" s="21">
        <v>761</v>
      </c>
      <c r="G259" s="21">
        <v>4.1100000000000003</v>
      </c>
      <c r="H259" s="21">
        <v>3.38</v>
      </c>
      <c r="I259" s="23">
        <f t="shared" si="7"/>
        <v>17.761557177615579</v>
      </c>
      <c r="J259" s="23">
        <f t="shared" si="8"/>
        <v>625.83454987834546</v>
      </c>
      <c r="K259" s="21">
        <v>3.8889999999999998</v>
      </c>
      <c r="L259" s="21">
        <v>10</v>
      </c>
      <c r="M259" s="39">
        <f t="shared" si="9"/>
        <v>475.14455744133829</v>
      </c>
      <c r="N259" s="23">
        <f t="shared" si="4"/>
        <v>1.3171455719675615</v>
      </c>
      <c r="O259" s="23">
        <f t="shared" si="5"/>
        <v>1.2906641424156939</v>
      </c>
      <c r="P259" s="23">
        <f t="shared" si="2"/>
        <v>1000</v>
      </c>
      <c r="Q259" s="40">
        <f t="shared" si="10"/>
        <v>1290664.142415694</v>
      </c>
    </row>
    <row r="260" spans="1:17" ht="14.25" customHeight="1" x14ac:dyDescent="0.2">
      <c r="A260" s="22">
        <f>VLOOKUP(D260,'Sample ID by Horizon'!A:B,2,FALSE)</f>
        <v>42878</v>
      </c>
      <c r="B260" s="21" t="str">
        <f>VLOOKUP(C260,Samples!A:C,3,FALSE)</f>
        <v>CSITE 02</v>
      </c>
      <c r="C260" s="21" t="str">
        <f t="shared" si="0"/>
        <v>X15.46</v>
      </c>
      <c r="D260" s="38" t="s">
        <v>554</v>
      </c>
      <c r="E260" s="21" t="s">
        <v>1250</v>
      </c>
      <c r="F260" s="21">
        <v>684</v>
      </c>
      <c r="G260" s="21">
        <v>4.09</v>
      </c>
      <c r="H260" s="21">
        <v>3.39</v>
      </c>
      <c r="I260" s="23">
        <f t="shared" si="7"/>
        <v>17.114914425427866</v>
      </c>
      <c r="J260" s="23">
        <f t="shared" si="8"/>
        <v>566.93398533007337</v>
      </c>
      <c r="K260" s="21">
        <v>3.8889999999999998</v>
      </c>
      <c r="L260" s="21">
        <v>10</v>
      </c>
      <c r="M260" s="39">
        <f t="shared" si="9"/>
        <v>475.14455744133829</v>
      </c>
      <c r="N260" s="23">
        <f t="shared" si="4"/>
        <v>1.1931821094258614</v>
      </c>
      <c r="O260" s="23">
        <f t="shared" si="5"/>
        <v>1.2906641424156939</v>
      </c>
      <c r="P260" s="23">
        <f t="shared" si="2"/>
        <v>1000</v>
      </c>
      <c r="Q260" s="40">
        <f t="shared" si="10"/>
        <v>1290664.142415694</v>
      </c>
    </row>
    <row r="261" spans="1:17" ht="14.25" customHeight="1" x14ac:dyDescent="0.2">
      <c r="A261" s="22">
        <f>VLOOKUP(D261,'Sample ID by Horizon'!A:B,2,FALSE)</f>
        <v>42878</v>
      </c>
      <c r="B261" s="21" t="str">
        <f>VLOOKUP(C261,Samples!A:C,3,FALSE)</f>
        <v>CSITE 02</v>
      </c>
      <c r="C261" s="21" t="str">
        <f t="shared" si="0"/>
        <v>X15.46</v>
      </c>
      <c r="D261" s="38" t="s">
        <v>554</v>
      </c>
      <c r="E261" s="21" t="s">
        <v>1251</v>
      </c>
      <c r="F261" s="21">
        <v>776</v>
      </c>
      <c r="G261" s="21">
        <v>4.03</v>
      </c>
      <c r="H261" s="21">
        <v>3.36</v>
      </c>
      <c r="I261" s="23">
        <f t="shared" si="7"/>
        <v>16.625310173697276</v>
      </c>
      <c r="J261" s="23">
        <f t="shared" si="8"/>
        <v>646.9875930521091</v>
      </c>
      <c r="K261" s="21">
        <v>3.8889999999999998</v>
      </c>
      <c r="L261" s="21">
        <v>10</v>
      </c>
      <c r="M261" s="39">
        <f t="shared" si="9"/>
        <v>475.14455744133829</v>
      </c>
      <c r="N261" s="23">
        <f t="shared" si="4"/>
        <v>1.3616647458536588</v>
      </c>
      <c r="O261" s="23">
        <f t="shared" si="5"/>
        <v>1.2906641424156939</v>
      </c>
      <c r="P261" s="23">
        <f t="shared" si="2"/>
        <v>1000</v>
      </c>
      <c r="Q261" s="40">
        <f t="shared" si="10"/>
        <v>1290664.142415694</v>
      </c>
    </row>
    <row r="262" spans="1:17" ht="14.25" customHeight="1" x14ac:dyDescent="0.2">
      <c r="A262" s="22">
        <f>VLOOKUP(D262,'Sample ID by Horizon'!A:B,2,FALSE)</f>
        <v>42878</v>
      </c>
      <c r="B262" s="21" t="str">
        <f>VLOOKUP(C262,Samples!A:C,3,FALSE)</f>
        <v>CSITE 02</v>
      </c>
      <c r="C262" s="21" t="str">
        <f t="shared" si="0"/>
        <v>X15.46</v>
      </c>
      <c r="D262" s="38" t="s">
        <v>555</v>
      </c>
      <c r="E262" s="21" t="s">
        <v>1249</v>
      </c>
      <c r="F262" s="21">
        <v>813</v>
      </c>
      <c r="G262" s="21">
        <v>4.1100000000000003</v>
      </c>
      <c r="H262" s="21">
        <v>3.46</v>
      </c>
      <c r="I262" s="23">
        <f t="shared" si="7"/>
        <v>15.815085158150859</v>
      </c>
      <c r="J262" s="23">
        <f t="shared" si="8"/>
        <v>684.42335766423355</v>
      </c>
      <c r="K262" s="21">
        <v>3.8889999999999998</v>
      </c>
      <c r="L262" s="21">
        <v>10</v>
      </c>
      <c r="M262" s="39">
        <f t="shared" si="9"/>
        <v>475.14455744133829</v>
      </c>
      <c r="N262" s="23">
        <f t="shared" si="4"/>
        <v>1.4404529041642931</v>
      </c>
      <c r="O262" s="23">
        <f t="shared" si="5"/>
        <v>1.4450187827889296</v>
      </c>
      <c r="P262" s="23">
        <f t="shared" si="2"/>
        <v>1000</v>
      </c>
      <c r="Q262" s="40">
        <f t="shared" si="10"/>
        <v>1445018.7827889298</v>
      </c>
    </row>
    <row r="263" spans="1:17" ht="14.25" customHeight="1" x14ac:dyDescent="0.2">
      <c r="A263" s="22">
        <f>VLOOKUP(D263,'Sample ID by Horizon'!A:B,2,FALSE)</f>
        <v>42878</v>
      </c>
      <c r="B263" s="21" t="str">
        <f>VLOOKUP(C263,Samples!A:C,3,FALSE)</f>
        <v>CSITE 02</v>
      </c>
      <c r="C263" s="21" t="str">
        <f t="shared" si="0"/>
        <v>X15.46</v>
      </c>
      <c r="D263" s="38" t="s">
        <v>555</v>
      </c>
      <c r="E263" s="21" t="s">
        <v>1250</v>
      </c>
      <c r="F263" s="21">
        <v>787</v>
      </c>
      <c r="G263" s="21">
        <v>4.1399999999999997</v>
      </c>
      <c r="H263" s="21">
        <v>3.51</v>
      </c>
      <c r="I263" s="23">
        <f t="shared" si="7"/>
        <v>15.217391304347824</v>
      </c>
      <c r="J263" s="23">
        <f t="shared" si="8"/>
        <v>667.23913043478262</v>
      </c>
      <c r="K263" s="21">
        <v>3.8889999999999998</v>
      </c>
      <c r="L263" s="21">
        <v>10</v>
      </c>
      <c r="M263" s="39">
        <f t="shared" si="9"/>
        <v>475.14455744133829</v>
      </c>
      <c r="N263" s="23">
        <f t="shared" si="4"/>
        <v>1.4042865902281969</v>
      </c>
      <c r="O263" s="23">
        <f t="shared" si="5"/>
        <v>1.4450187827889296</v>
      </c>
      <c r="P263" s="23">
        <f t="shared" si="2"/>
        <v>1000</v>
      </c>
      <c r="Q263" s="40">
        <f t="shared" si="10"/>
        <v>1445018.7827889298</v>
      </c>
    </row>
    <row r="264" spans="1:17" ht="14.25" customHeight="1" x14ac:dyDescent="0.2">
      <c r="A264" s="22">
        <f>VLOOKUP(D264,'Sample ID by Horizon'!A:B,2,FALSE)</f>
        <v>42878</v>
      </c>
      <c r="B264" s="21" t="str">
        <f>VLOOKUP(C264,Samples!A:C,3,FALSE)</f>
        <v>CSITE 02</v>
      </c>
      <c r="C264" s="21" t="str">
        <f t="shared" si="0"/>
        <v>X15.46</v>
      </c>
      <c r="D264" s="38" t="s">
        <v>555</v>
      </c>
      <c r="E264" s="21" t="s">
        <v>1251</v>
      </c>
      <c r="F264" s="21">
        <v>840</v>
      </c>
      <c r="G264" s="21">
        <v>4.1399999999999997</v>
      </c>
      <c r="H264" s="21">
        <v>3.49</v>
      </c>
      <c r="I264" s="23">
        <f t="shared" si="7"/>
        <v>15.700483091787429</v>
      </c>
      <c r="J264" s="23">
        <f t="shared" si="8"/>
        <v>708.11594202898561</v>
      </c>
      <c r="K264" s="21">
        <v>3.8889999999999998</v>
      </c>
      <c r="L264" s="21">
        <v>10</v>
      </c>
      <c r="M264" s="39">
        <f t="shared" si="9"/>
        <v>475.14455744133829</v>
      </c>
      <c r="N264" s="23">
        <f t="shared" si="4"/>
        <v>1.4903168539742984</v>
      </c>
      <c r="O264" s="23">
        <f t="shared" si="5"/>
        <v>1.4450187827889296</v>
      </c>
      <c r="P264" s="23">
        <f t="shared" si="2"/>
        <v>1000</v>
      </c>
      <c r="Q264" s="40">
        <f t="shared" si="10"/>
        <v>1445018.7827889298</v>
      </c>
    </row>
    <row r="265" spans="1:17" ht="14.25" customHeight="1" x14ac:dyDescent="0.2">
      <c r="A265" s="22">
        <f>VLOOKUP(D265,'Sample ID by Horizon'!A:B,2,FALSE)</f>
        <v>42878</v>
      </c>
      <c r="B265" s="21" t="str">
        <f>VLOOKUP(C265,Samples!A:C,3,FALSE)</f>
        <v>CSITE 02</v>
      </c>
      <c r="C265" s="21" t="str">
        <f t="shared" si="0"/>
        <v>X15.46</v>
      </c>
      <c r="D265" s="38" t="s">
        <v>556</v>
      </c>
      <c r="E265" s="21" t="s">
        <v>1249</v>
      </c>
      <c r="F265" s="21">
        <v>2655</v>
      </c>
      <c r="G265" s="21">
        <v>4.08</v>
      </c>
      <c r="H265" s="21">
        <v>3.46</v>
      </c>
      <c r="I265" s="23">
        <f t="shared" si="7"/>
        <v>15.19607843137255</v>
      </c>
      <c r="J265" s="23">
        <f t="shared" si="8"/>
        <v>2251.5441176470586</v>
      </c>
      <c r="K265" s="21">
        <v>3.8889999999999998</v>
      </c>
      <c r="L265" s="21">
        <v>30</v>
      </c>
      <c r="M265" s="39">
        <f t="shared" si="9"/>
        <v>1425.4336723240147</v>
      </c>
      <c r="N265" s="23">
        <f t="shared" si="4"/>
        <v>1.5795502529248946</v>
      </c>
      <c r="O265" s="23">
        <f t="shared" si="5"/>
        <v>1.5599050765680269</v>
      </c>
      <c r="P265" s="23">
        <f t="shared" si="2"/>
        <v>3000</v>
      </c>
      <c r="Q265" s="40">
        <f t="shared" si="10"/>
        <v>4679715.2297040811</v>
      </c>
    </row>
    <row r="266" spans="1:17" ht="14.25" customHeight="1" x14ac:dyDescent="0.2">
      <c r="A266" s="22">
        <f>VLOOKUP(D266,'Sample ID by Horizon'!A:B,2,FALSE)</f>
        <v>42878</v>
      </c>
      <c r="B266" s="21" t="str">
        <f>VLOOKUP(C266,Samples!A:C,3,FALSE)</f>
        <v>CSITE 02</v>
      </c>
      <c r="C266" s="21" t="str">
        <f t="shared" si="0"/>
        <v>X15.46</v>
      </c>
      <c r="D266" s="38" t="s">
        <v>556</v>
      </c>
      <c r="E266" s="21" t="s">
        <v>1250</v>
      </c>
      <c r="F266" s="21">
        <v>2590</v>
      </c>
      <c r="G266" s="21">
        <v>4.04</v>
      </c>
      <c r="H266" s="21">
        <v>3.41</v>
      </c>
      <c r="I266" s="23">
        <f t="shared" si="7"/>
        <v>15.594059405940591</v>
      </c>
      <c r="J266" s="23">
        <f t="shared" si="8"/>
        <v>2186.1138613861385</v>
      </c>
      <c r="K266" s="21">
        <v>3.8889999999999998</v>
      </c>
      <c r="L266" s="21">
        <v>30</v>
      </c>
      <c r="M266" s="39">
        <f t="shared" si="9"/>
        <v>1425.4336723240147</v>
      </c>
      <c r="N266" s="23">
        <f t="shared" si="4"/>
        <v>1.5336482530414184</v>
      </c>
      <c r="O266" s="23">
        <f t="shared" si="5"/>
        <v>1.5599050765680269</v>
      </c>
      <c r="P266" s="23">
        <f t="shared" si="2"/>
        <v>3000</v>
      </c>
      <c r="Q266" s="40">
        <f t="shared" si="10"/>
        <v>4679715.2297040811</v>
      </c>
    </row>
    <row r="267" spans="1:17" ht="14.25" customHeight="1" x14ac:dyDescent="0.2">
      <c r="A267" s="22">
        <f>VLOOKUP(D267,'Sample ID by Horizon'!A:B,2,FALSE)</f>
        <v>42878</v>
      </c>
      <c r="B267" s="21" t="str">
        <f>VLOOKUP(C267,Samples!A:C,3,FALSE)</f>
        <v>CSITE 02</v>
      </c>
      <c r="C267" s="21" t="str">
        <f t="shared" si="0"/>
        <v>X15.46</v>
      </c>
      <c r="D267" s="38" t="s">
        <v>556</v>
      </c>
      <c r="E267" s="21" t="s">
        <v>1251</v>
      </c>
      <c r="F267" s="21">
        <v>2603</v>
      </c>
      <c r="G267" s="21">
        <v>4.08</v>
      </c>
      <c r="H267" s="21">
        <v>3.5</v>
      </c>
      <c r="I267" s="23">
        <f t="shared" si="7"/>
        <v>14.215686274509807</v>
      </c>
      <c r="J267" s="23">
        <f t="shared" si="8"/>
        <v>2232.9656862745096</v>
      </c>
      <c r="K267" s="21">
        <v>3.8889999999999998</v>
      </c>
      <c r="L267" s="21">
        <v>30</v>
      </c>
      <c r="M267" s="39">
        <f t="shared" si="9"/>
        <v>1425.4336723240147</v>
      </c>
      <c r="N267" s="23">
        <f t="shared" si="4"/>
        <v>1.5665167237377673</v>
      </c>
      <c r="O267" s="23">
        <f t="shared" si="5"/>
        <v>1.5599050765680269</v>
      </c>
      <c r="P267" s="23">
        <f t="shared" si="2"/>
        <v>3000</v>
      </c>
      <c r="Q267" s="40">
        <f t="shared" si="10"/>
        <v>4679715.2297040811</v>
      </c>
    </row>
    <row r="268" spans="1:17" ht="14.25" customHeight="1" x14ac:dyDescent="0.2">
      <c r="A268" s="22">
        <f>VLOOKUP(D268,'Sample ID by Horizon'!A:B,2,FALSE)</f>
        <v>42878</v>
      </c>
      <c r="B268" s="21" t="str">
        <f>VLOOKUP(C268,Samples!A:C,3,FALSE)</f>
        <v>CSITE 02</v>
      </c>
      <c r="C268" s="21" t="str">
        <f t="shared" si="0"/>
        <v>X15.46</v>
      </c>
      <c r="D268" s="38" t="s">
        <v>557</v>
      </c>
      <c r="E268" s="21" t="s">
        <v>1249</v>
      </c>
      <c r="F268" s="21">
        <v>3568</v>
      </c>
      <c r="G268" s="21">
        <v>4.13</v>
      </c>
      <c r="H268" s="21">
        <v>3.39</v>
      </c>
      <c r="I268" s="23">
        <f t="shared" si="7"/>
        <v>17.917675544794186</v>
      </c>
      <c r="J268" s="23">
        <f t="shared" si="8"/>
        <v>2928.6973365617432</v>
      </c>
      <c r="K268" s="21">
        <v>3.8889999999999998</v>
      </c>
      <c r="L268" s="21">
        <v>40</v>
      </c>
      <c r="M268" s="39">
        <f t="shared" si="9"/>
        <v>1900.5782297653532</v>
      </c>
      <c r="N268" s="23">
        <f t="shared" si="4"/>
        <v>1.5409506910553861</v>
      </c>
      <c r="O268" s="23">
        <f t="shared" si="5"/>
        <v>1.5299821631114507</v>
      </c>
      <c r="P268" s="23">
        <f t="shared" si="2"/>
        <v>4000</v>
      </c>
      <c r="Q268" s="40">
        <f t="shared" si="10"/>
        <v>6119928.6524458034</v>
      </c>
    </row>
    <row r="269" spans="1:17" ht="14.25" customHeight="1" x14ac:dyDescent="0.2">
      <c r="A269" s="22">
        <f>VLOOKUP(D269,'Sample ID by Horizon'!A:B,2,FALSE)</f>
        <v>42878</v>
      </c>
      <c r="B269" s="21" t="str">
        <f>VLOOKUP(C269,Samples!A:C,3,FALSE)</f>
        <v>CSITE 02</v>
      </c>
      <c r="C269" s="21" t="str">
        <f t="shared" si="0"/>
        <v>X15.46</v>
      </c>
      <c r="D269" s="38" t="s">
        <v>557</v>
      </c>
      <c r="E269" s="21" t="s">
        <v>1250</v>
      </c>
      <c r="F269" s="21">
        <v>3591</v>
      </c>
      <c r="G269" s="21">
        <v>4.07</v>
      </c>
      <c r="H269" s="21">
        <v>3.35</v>
      </c>
      <c r="I269" s="23">
        <f t="shared" si="7"/>
        <v>17.690417690417696</v>
      </c>
      <c r="J269" s="23">
        <f t="shared" si="8"/>
        <v>2955.7371007371007</v>
      </c>
      <c r="K269" s="21">
        <v>3.8889999999999998</v>
      </c>
      <c r="L269" s="21">
        <v>40</v>
      </c>
      <c r="M269" s="39">
        <f t="shared" si="9"/>
        <v>1900.5782297653532</v>
      </c>
      <c r="N269" s="23">
        <f t="shared" si="4"/>
        <v>1.5551778161228429</v>
      </c>
      <c r="O269" s="23">
        <f t="shared" si="5"/>
        <v>1.5299821631114507</v>
      </c>
      <c r="P269" s="23">
        <f t="shared" si="2"/>
        <v>4000</v>
      </c>
      <c r="Q269" s="40">
        <f t="shared" si="10"/>
        <v>6119928.6524458034</v>
      </c>
    </row>
    <row r="270" spans="1:17" ht="14.25" customHeight="1" x14ac:dyDescent="0.2">
      <c r="A270" s="22">
        <f>VLOOKUP(D270,'Sample ID by Horizon'!A:B,2,FALSE)</f>
        <v>42878</v>
      </c>
      <c r="B270" s="21" t="str">
        <f>VLOOKUP(C270,Samples!A:C,3,FALSE)</f>
        <v>CSITE 02</v>
      </c>
      <c r="C270" s="21" t="str">
        <f t="shared" si="0"/>
        <v>X15.46</v>
      </c>
      <c r="D270" s="38" t="s">
        <v>557</v>
      </c>
      <c r="E270" s="21" t="s">
        <v>1251</v>
      </c>
      <c r="F270" s="21">
        <v>3491</v>
      </c>
      <c r="G270" s="21">
        <v>4.07</v>
      </c>
      <c r="H270" s="21">
        <v>3.31</v>
      </c>
      <c r="I270" s="23">
        <f t="shared" si="7"/>
        <v>18.673218673218678</v>
      </c>
      <c r="J270" s="23">
        <f t="shared" si="8"/>
        <v>2839.1179361179361</v>
      </c>
      <c r="K270" s="21">
        <v>3.8889999999999998</v>
      </c>
      <c r="L270" s="21">
        <v>40</v>
      </c>
      <c r="M270" s="39">
        <f t="shared" si="9"/>
        <v>1900.5782297653532</v>
      </c>
      <c r="N270" s="23">
        <f t="shared" si="4"/>
        <v>1.493817982156123</v>
      </c>
      <c r="O270" s="23">
        <f t="shared" si="5"/>
        <v>1.5299821631114507</v>
      </c>
      <c r="P270" s="23">
        <f t="shared" si="2"/>
        <v>4000</v>
      </c>
      <c r="Q270" s="40">
        <f t="shared" si="10"/>
        <v>6119928.6524458034</v>
      </c>
    </row>
    <row r="271" spans="1:17" ht="14.25" customHeight="1" x14ac:dyDescent="0.2">
      <c r="A271" s="22">
        <f>VLOOKUP(D271,'Sample ID by Horizon'!A:B,2,FALSE)</f>
        <v>42879</v>
      </c>
      <c r="B271" s="21" t="str">
        <f>VLOOKUP(C271,Samples!A:C,3,FALSE)</f>
        <v>CSITE 03</v>
      </c>
      <c r="C271" s="21" t="str">
        <f t="shared" si="0"/>
        <v>X15.47</v>
      </c>
      <c r="D271" s="38" t="s">
        <v>558</v>
      </c>
      <c r="E271" s="21" t="s">
        <v>1249</v>
      </c>
      <c r="F271" s="21">
        <v>677</v>
      </c>
      <c r="G271" s="21">
        <v>4.2300000000000004</v>
      </c>
      <c r="H271" s="21">
        <v>3.53</v>
      </c>
      <c r="I271" s="23">
        <f t="shared" si="7"/>
        <v>16.548463356974008</v>
      </c>
      <c r="J271" s="23">
        <f t="shared" si="8"/>
        <v>564.96690307328595</v>
      </c>
      <c r="K271" s="21">
        <v>3.8889999999999998</v>
      </c>
      <c r="L271" s="21">
        <v>10</v>
      </c>
      <c r="M271" s="39">
        <f t="shared" si="9"/>
        <v>475.14455744133829</v>
      </c>
      <c r="N271" s="23">
        <f t="shared" si="4"/>
        <v>1.1890421435439407</v>
      </c>
      <c r="O271" s="23">
        <f t="shared" si="5"/>
        <v>1.127368528255106</v>
      </c>
      <c r="P271" s="23">
        <f t="shared" si="2"/>
        <v>1000</v>
      </c>
      <c r="Q271" s="40">
        <f t="shared" si="10"/>
        <v>1127368.5282551059</v>
      </c>
    </row>
    <row r="272" spans="1:17" ht="14.25" customHeight="1" x14ac:dyDescent="0.2">
      <c r="A272" s="22">
        <f>VLOOKUP(D272,'Sample ID by Horizon'!A:B,2,FALSE)</f>
        <v>42879</v>
      </c>
      <c r="B272" s="21" t="str">
        <f>VLOOKUP(C272,Samples!A:C,3,FALSE)</f>
        <v>CSITE 03</v>
      </c>
      <c r="C272" s="21" t="str">
        <f t="shared" si="0"/>
        <v>X15.47</v>
      </c>
      <c r="D272" s="38" t="s">
        <v>558</v>
      </c>
      <c r="E272" s="21" t="s">
        <v>1250</v>
      </c>
      <c r="F272" s="21">
        <v>702</v>
      </c>
      <c r="G272" s="21">
        <v>4.18</v>
      </c>
      <c r="H272" s="21">
        <v>3.51</v>
      </c>
      <c r="I272" s="23">
        <f t="shared" si="7"/>
        <v>16.028708133971293</v>
      </c>
      <c r="J272" s="23">
        <f t="shared" si="8"/>
        <v>589.47846889952154</v>
      </c>
      <c r="K272" s="21">
        <v>3.8889999999999998</v>
      </c>
      <c r="L272" s="21">
        <v>10</v>
      </c>
      <c r="M272" s="39">
        <f t="shared" si="9"/>
        <v>475.14455744133829</v>
      </c>
      <c r="N272" s="23">
        <f t="shared" si="4"/>
        <v>1.2406297402918247</v>
      </c>
      <c r="O272" s="23">
        <f t="shared" si="5"/>
        <v>1.127368528255106</v>
      </c>
      <c r="P272" s="23">
        <f t="shared" si="2"/>
        <v>1000</v>
      </c>
      <c r="Q272" s="40">
        <f t="shared" si="10"/>
        <v>1127368.5282551059</v>
      </c>
    </row>
    <row r="273" spans="1:17" ht="14.25" customHeight="1" x14ac:dyDescent="0.2">
      <c r="A273" s="22">
        <f>VLOOKUP(D273,'Sample ID by Horizon'!A:B,2,FALSE)</f>
        <v>42879</v>
      </c>
      <c r="B273" s="21" t="str">
        <f>VLOOKUP(C273,Samples!A:C,3,FALSE)</f>
        <v>CSITE 03</v>
      </c>
      <c r="C273" s="21" t="str">
        <f t="shared" si="0"/>
        <v>X15.47</v>
      </c>
      <c r="D273" s="38" t="s">
        <v>558</v>
      </c>
      <c r="E273" s="21" t="s">
        <v>1251</v>
      </c>
      <c r="F273" s="21">
        <v>688</v>
      </c>
      <c r="G273" s="21">
        <v>4.12</v>
      </c>
      <c r="H273" s="21">
        <v>2.71</v>
      </c>
      <c r="I273" s="23">
        <f t="shared" si="7"/>
        <v>34.223300970873787</v>
      </c>
      <c r="J273" s="23">
        <f t="shared" si="8"/>
        <v>452.54368932038835</v>
      </c>
      <c r="K273" s="21">
        <v>3.8889999999999998</v>
      </c>
      <c r="L273" s="21">
        <v>10</v>
      </c>
      <c r="M273" s="39">
        <f t="shared" si="9"/>
        <v>475.14455744133829</v>
      </c>
      <c r="N273" s="23">
        <f t="shared" si="4"/>
        <v>0.95243370092955293</v>
      </c>
      <c r="O273" s="23">
        <f t="shared" si="5"/>
        <v>1.127368528255106</v>
      </c>
      <c r="P273" s="23">
        <f t="shared" si="2"/>
        <v>1000</v>
      </c>
      <c r="Q273" s="40">
        <f t="shared" si="10"/>
        <v>1127368.5282551059</v>
      </c>
    </row>
    <row r="274" spans="1:17" ht="14.25" customHeight="1" x14ac:dyDescent="0.2">
      <c r="A274" s="22">
        <f>VLOOKUP(D274,'Sample ID by Horizon'!A:B,2,FALSE)</f>
        <v>42879</v>
      </c>
      <c r="B274" s="21" t="str">
        <f>VLOOKUP(C274,Samples!A:C,3,FALSE)</f>
        <v>CSITE 03</v>
      </c>
      <c r="C274" s="21" t="str">
        <f t="shared" si="0"/>
        <v>X15.47</v>
      </c>
      <c r="D274" s="38" t="s">
        <v>559</v>
      </c>
      <c r="E274" s="21" t="s">
        <v>1249</v>
      </c>
      <c r="F274" s="21">
        <v>742</v>
      </c>
      <c r="G274" s="21">
        <v>4</v>
      </c>
      <c r="H274" s="21">
        <v>3.34</v>
      </c>
      <c r="I274" s="23">
        <f t="shared" si="7"/>
        <v>16.500000000000004</v>
      </c>
      <c r="J274" s="23">
        <f t="shared" si="8"/>
        <v>619.56999999999994</v>
      </c>
      <c r="K274" s="21">
        <v>3.8889999999999998</v>
      </c>
      <c r="L274" s="21">
        <v>10</v>
      </c>
      <c r="M274" s="39">
        <f t="shared" si="9"/>
        <v>475.14455744133829</v>
      </c>
      <c r="N274" s="23">
        <f t="shared" si="4"/>
        <v>1.3039610583700993</v>
      </c>
      <c r="O274" s="23">
        <f t="shared" si="5"/>
        <v>1.2893901689400069</v>
      </c>
      <c r="P274" s="23">
        <f t="shared" si="2"/>
        <v>1000</v>
      </c>
      <c r="Q274" s="40">
        <f t="shared" si="10"/>
        <v>1289390.168940007</v>
      </c>
    </row>
    <row r="275" spans="1:17" ht="14.25" customHeight="1" x14ac:dyDescent="0.2">
      <c r="A275" s="22">
        <f>VLOOKUP(D275,'Sample ID by Horizon'!A:B,2,FALSE)</f>
        <v>42879</v>
      </c>
      <c r="B275" s="21" t="str">
        <f>VLOOKUP(C275,Samples!A:C,3,FALSE)</f>
        <v>CSITE 03</v>
      </c>
      <c r="C275" s="21" t="str">
        <f t="shared" si="0"/>
        <v>X15.47</v>
      </c>
      <c r="D275" s="38" t="s">
        <v>559</v>
      </c>
      <c r="E275" s="21" t="s">
        <v>1250</v>
      </c>
      <c r="F275" s="21">
        <v>755</v>
      </c>
      <c r="G275" s="21">
        <v>4.0199999999999996</v>
      </c>
      <c r="H275" s="21">
        <v>3.4</v>
      </c>
      <c r="I275" s="23">
        <f t="shared" si="7"/>
        <v>15.422885572139297</v>
      </c>
      <c r="J275" s="23">
        <f t="shared" si="8"/>
        <v>638.55721393034833</v>
      </c>
      <c r="K275" s="21">
        <v>3.8889999999999998</v>
      </c>
      <c r="L275" s="21">
        <v>10</v>
      </c>
      <c r="M275" s="39">
        <f t="shared" si="9"/>
        <v>475.14455744133829</v>
      </c>
      <c r="N275" s="23">
        <f t="shared" si="4"/>
        <v>1.3439219789636021</v>
      </c>
      <c r="O275" s="23">
        <f t="shared" si="5"/>
        <v>1.2893901689400069</v>
      </c>
      <c r="P275" s="23">
        <f t="shared" si="2"/>
        <v>1000</v>
      </c>
      <c r="Q275" s="40">
        <f t="shared" si="10"/>
        <v>1289390.168940007</v>
      </c>
    </row>
    <row r="276" spans="1:17" ht="14.25" customHeight="1" x14ac:dyDescent="0.2">
      <c r="A276" s="22">
        <f>VLOOKUP(D276,'Sample ID by Horizon'!A:B,2,FALSE)</f>
        <v>42879</v>
      </c>
      <c r="B276" s="21" t="str">
        <f>VLOOKUP(C276,Samples!A:C,3,FALSE)</f>
        <v>CSITE 03</v>
      </c>
      <c r="C276" s="21" t="str">
        <f t="shared" si="0"/>
        <v>X15.47</v>
      </c>
      <c r="D276" s="38" t="s">
        <v>559</v>
      </c>
      <c r="E276" s="21" t="s">
        <v>1251</v>
      </c>
      <c r="F276" s="21">
        <v>683</v>
      </c>
      <c r="G276" s="21">
        <v>4.17</v>
      </c>
      <c r="H276" s="21">
        <v>3.54</v>
      </c>
      <c r="I276" s="23">
        <f t="shared" si="7"/>
        <v>15.107913669064747</v>
      </c>
      <c r="J276" s="23">
        <f t="shared" si="8"/>
        <v>579.8129496402878</v>
      </c>
      <c r="K276" s="21">
        <v>3.8889999999999998</v>
      </c>
      <c r="L276" s="21">
        <v>10</v>
      </c>
      <c r="M276" s="39">
        <f t="shared" si="9"/>
        <v>475.14455744133829</v>
      </c>
      <c r="N276" s="23">
        <f t="shared" si="4"/>
        <v>1.2202874694863193</v>
      </c>
      <c r="O276" s="23">
        <f t="shared" si="5"/>
        <v>1.2893901689400069</v>
      </c>
      <c r="P276" s="23">
        <f t="shared" si="2"/>
        <v>1000</v>
      </c>
      <c r="Q276" s="40">
        <f t="shared" si="10"/>
        <v>1289390.168940007</v>
      </c>
    </row>
    <row r="277" spans="1:17" ht="14.25" customHeight="1" x14ac:dyDescent="0.2">
      <c r="A277" s="22">
        <f>VLOOKUP(D277,'Sample ID by Horizon'!A:B,2,FALSE)</f>
        <v>42879</v>
      </c>
      <c r="B277" s="21" t="str">
        <f>VLOOKUP(C277,Samples!A:C,3,FALSE)</f>
        <v>CSITE 03</v>
      </c>
      <c r="C277" s="21" t="str">
        <f t="shared" si="0"/>
        <v>X15.47</v>
      </c>
      <c r="D277" s="38" t="s">
        <v>560</v>
      </c>
      <c r="E277" s="21" t="s">
        <v>1249</v>
      </c>
      <c r="F277" s="21">
        <v>786</v>
      </c>
      <c r="G277" s="21">
        <v>4.05</v>
      </c>
      <c r="H277" s="21">
        <v>3.99</v>
      </c>
      <c r="I277" s="23">
        <f t="shared" si="7"/>
        <v>1.4814814814814719</v>
      </c>
      <c r="J277" s="23">
        <f t="shared" si="8"/>
        <v>774.35555555555561</v>
      </c>
      <c r="K277" s="21">
        <v>3.8889999999999998</v>
      </c>
      <c r="L277" s="21">
        <v>10</v>
      </c>
      <c r="M277" s="39">
        <f t="shared" si="9"/>
        <v>475.14455744133829</v>
      </c>
      <c r="N277" s="23">
        <f t="shared" si="4"/>
        <v>1.6297262452620183</v>
      </c>
      <c r="O277" s="23">
        <f t="shared" si="5"/>
        <v>1.7053122551782043</v>
      </c>
      <c r="P277" s="23">
        <f t="shared" si="2"/>
        <v>1000</v>
      </c>
      <c r="Q277" s="40">
        <f t="shared" si="10"/>
        <v>1705312.2551782045</v>
      </c>
    </row>
    <row r="278" spans="1:17" ht="14.25" customHeight="1" x14ac:dyDescent="0.2">
      <c r="A278" s="22">
        <f>VLOOKUP(D278,'Sample ID by Horizon'!A:B,2,FALSE)</f>
        <v>42879</v>
      </c>
      <c r="B278" s="21" t="str">
        <f>VLOOKUP(C278,Samples!A:C,3,FALSE)</f>
        <v>CSITE 03</v>
      </c>
      <c r="C278" s="21" t="str">
        <f t="shared" si="0"/>
        <v>X15.47</v>
      </c>
      <c r="D278" s="38" t="s">
        <v>560</v>
      </c>
      <c r="E278" s="21" t="s">
        <v>1250</v>
      </c>
      <c r="F278" s="21">
        <v>859</v>
      </c>
      <c r="G278" s="21">
        <v>4.2</v>
      </c>
      <c r="H278" s="21">
        <v>4.09</v>
      </c>
      <c r="I278" s="23">
        <f t="shared" si="7"/>
        <v>2.6190476190476266</v>
      </c>
      <c r="J278" s="23">
        <f t="shared" si="8"/>
        <v>836.50238095238092</v>
      </c>
      <c r="K278" s="21">
        <v>3.8889999999999998</v>
      </c>
      <c r="L278" s="21">
        <v>10</v>
      </c>
      <c r="M278" s="39">
        <f t="shared" si="9"/>
        <v>475.14455744133829</v>
      </c>
      <c r="N278" s="23">
        <f t="shared" si="4"/>
        <v>1.7605218619296847</v>
      </c>
      <c r="O278" s="23">
        <f t="shared" si="5"/>
        <v>1.7053122551782043</v>
      </c>
      <c r="P278" s="23">
        <f t="shared" si="2"/>
        <v>1000</v>
      </c>
      <c r="Q278" s="40">
        <f t="shared" si="10"/>
        <v>1705312.2551782045</v>
      </c>
    </row>
    <row r="279" spans="1:17" ht="14.25" customHeight="1" x14ac:dyDescent="0.2">
      <c r="A279" s="22">
        <f>VLOOKUP(D279,'Sample ID by Horizon'!A:B,2,FALSE)</f>
        <v>42879</v>
      </c>
      <c r="B279" s="21" t="str">
        <f>VLOOKUP(C279,Samples!A:C,3,FALSE)</f>
        <v>CSITE 03</v>
      </c>
      <c r="C279" s="21" t="str">
        <f t="shared" si="0"/>
        <v>X15.47</v>
      </c>
      <c r="D279" s="38" t="s">
        <v>560</v>
      </c>
      <c r="E279" s="21" t="s">
        <v>1251</v>
      </c>
      <c r="F279" s="21">
        <v>830</v>
      </c>
      <c r="G279" s="21">
        <v>4.13</v>
      </c>
      <c r="H279" s="21">
        <v>4.08</v>
      </c>
      <c r="I279" s="23">
        <f t="shared" si="7"/>
        <v>1.2106537530266301</v>
      </c>
      <c r="J279" s="23">
        <f t="shared" si="8"/>
        <v>819.95157384987897</v>
      </c>
      <c r="K279" s="21">
        <v>3.8889999999999998</v>
      </c>
      <c r="L279" s="21">
        <v>10</v>
      </c>
      <c r="M279" s="39">
        <f t="shared" si="9"/>
        <v>475.14455744133829</v>
      </c>
      <c r="N279" s="23">
        <f t="shared" si="4"/>
        <v>1.7256886583429103</v>
      </c>
      <c r="O279" s="23">
        <f t="shared" si="5"/>
        <v>1.7053122551782043</v>
      </c>
      <c r="P279" s="23">
        <f t="shared" si="2"/>
        <v>1000</v>
      </c>
      <c r="Q279" s="40">
        <f t="shared" si="10"/>
        <v>1705312.2551782045</v>
      </c>
    </row>
    <row r="280" spans="1:17" ht="14.25" customHeight="1" x14ac:dyDescent="0.2">
      <c r="A280" s="22">
        <f>VLOOKUP(D280,'Sample ID by Horizon'!A:B,2,FALSE)</f>
        <v>42879</v>
      </c>
      <c r="B280" s="21" t="str">
        <f>VLOOKUP(C280,Samples!A:C,3,FALSE)</f>
        <v>CSITE 03</v>
      </c>
      <c r="C280" s="21" t="str">
        <f t="shared" si="0"/>
        <v>X15.47</v>
      </c>
      <c r="D280" s="38" t="s">
        <v>561</v>
      </c>
      <c r="E280" s="21" t="s">
        <v>1249</v>
      </c>
      <c r="F280" s="21">
        <v>2550</v>
      </c>
      <c r="G280" s="21">
        <v>4.0599999999999996</v>
      </c>
      <c r="H280" s="21">
        <v>3.47</v>
      </c>
      <c r="I280" s="23">
        <f t="shared" si="7"/>
        <v>14.532019704433486</v>
      </c>
      <c r="J280" s="23">
        <f t="shared" si="8"/>
        <v>2179.4334975369461</v>
      </c>
      <c r="K280" s="21">
        <v>3.8889999999999998</v>
      </c>
      <c r="L280" s="21">
        <v>30</v>
      </c>
      <c r="M280" s="39">
        <f t="shared" si="9"/>
        <v>1425.4336723240147</v>
      </c>
      <c r="N280" s="23">
        <f t="shared" si="4"/>
        <v>1.5289617046744917</v>
      </c>
      <c r="O280" s="23">
        <f t="shared" si="5"/>
        <v>1.5097383146927512</v>
      </c>
      <c r="P280" s="23">
        <f t="shared" si="2"/>
        <v>3000</v>
      </c>
      <c r="Q280" s="40">
        <f t="shared" si="10"/>
        <v>4529214.9440782536</v>
      </c>
    </row>
    <row r="281" spans="1:17" ht="14.25" customHeight="1" x14ac:dyDescent="0.2">
      <c r="A281" s="22">
        <f>VLOOKUP(D281,'Sample ID by Horizon'!A:B,2,FALSE)</f>
        <v>42879</v>
      </c>
      <c r="B281" s="21" t="str">
        <f>VLOOKUP(C281,Samples!A:C,3,FALSE)</f>
        <v>CSITE 03</v>
      </c>
      <c r="C281" s="21" t="str">
        <f t="shared" si="0"/>
        <v>X15.47</v>
      </c>
      <c r="D281" s="38" t="s">
        <v>561</v>
      </c>
      <c r="E281" s="21" t="s">
        <v>1250</v>
      </c>
      <c r="F281" s="21">
        <v>2537</v>
      </c>
      <c r="G281" s="21">
        <v>4.2</v>
      </c>
      <c r="H281" s="21">
        <v>3.49</v>
      </c>
      <c r="I281" s="23">
        <f t="shared" si="7"/>
        <v>16.904761904761902</v>
      </c>
      <c r="J281" s="23">
        <f t="shared" si="8"/>
        <v>2108.1261904761905</v>
      </c>
      <c r="K281" s="21">
        <v>3.8889999999999998</v>
      </c>
      <c r="L281" s="21">
        <v>30</v>
      </c>
      <c r="M281" s="39">
        <f t="shared" si="9"/>
        <v>1425.4336723240147</v>
      </c>
      <c r="N281" s="23">
        <f t="shared" si="4"/>
        <v>1.4789367133716715</v>
      </c>
      <c r="O281" s="23">
        <f t="shared" si="5"/>
        <v>1.5097383146927512</v>
      </c>
      <c r="P281" s="23">
        <f t="shared" si="2"/>
        <v>3000</v>
      </c>
      <c r="Q281" s="40">
        <f t="shared" si="10"/>
        <v>4529214.9440782536</v>
      </c>
    </row>
    <row r="282" spans="1:17" ht="14.25" customHeight="1" x14ac:dyDescent="0.2">
      <c r="A282" s="22">
        <f>VLOOKUP(D282,'Sample ID by Horizon'!A:B,2,FALSE)</f>
        <v>42879</v>
      </c>
      <c r="B282" s="21" t="str">
        <f>VLOOKUP(C282,Samples!A:C,3,FALSE)</f>
        <v>CSITE 03</v>
      </c>
      <c r="C282" s="21" t="str">
        <f t="shared" si="0"/>
        <v>X15.47</v>
      </c>
      <c r="D282" s="38" t="s">
        <v>561</v>
      </c>
      <c r="E282" s="21" t="s">
        <v>1251</v>
      </c>
      <c r="F282" s="21">
        <v>2531</v>
      </c>
      <c r="G282" s="21">
        <v>4.05</v>
      </c>
      <c r="H282" s="21">
        <v>3.47</v>
      </c>
      <c r="I282" s="23">
        <f t="shared" si="7"/>
        <v>14.32098765432098</v>
      </c>
      <c r="J282" s="23">
        <f t="shared" si="8"/>
        <v>2168.5358024691359</v>
      </c>
      <c r="K282" s="21">
        <v>3.8889999999999998</v>
      </c>
      <c r="L282" s="21">
        <v>30</v>
      </c>
      <c r="M282" s="39">
        <f t="shared" si="9"/>
        <v>1425.4336723240147</v>
      </c>
      <c r="N282" s="23">
        <f t="shared" si="4"/>
        <v>1.5213165260320909</v>
      </c>
      <c r="O282" s="23">
        <f t="shared" si="5"/>
        <v>1.5097383146927512</v>
      </c>
      <c r="P282" s="23">
        <f t="shared" si="2"/>
        <v>3000</v>
      </c>
      <c r="Q282" s="40">
        <f t="shared" si="10"/>
        <v>4529214.9440782536</v>
      </c>
    </row>
    <row r="283" spans="1:17" ht="14.25" customHeight="1" x14ac:dyDescent="0.2">
      <c r="A283" s="22">
        <f>VLOOKUP(D283,'Sample ID by Horizon'!A:B,2,FALSE)</f>
        <v>42879</v>
      </c>
      <c r="B283" s="21" t="str">
        <f>VLOOKUP(C283,Samples!A:C,3,FALSE)</f>
        <v>CSITE 03</v>
      </c>
      <c r="C283" s="21" t="str">
        <f t="shared" si="0"/>
        <v>X15.47</v>
      </c>
      <c r="D283" s="38" t="s">
        <v>562</v>
      </c>
      <c r="E283" s="21" t="s">
        <v>1249</v>
      </c>
      <c r="F283" s="21">
        <v>3474</v>
      </c>
      <c r="G283" s="21">
        <v>4.17</v>
      </c>
      <c r="H283" s="21">
        <v>3.41</v>
      </c>
      <c r="I283" s="23">
        <f t="shared" si="7"/>
        <v>18.225419664268578</v>
      </c>
      <c r="J283" s="23">
        <f t="shared" si="8"/>
        <v>2840.8489208633096</v>
      </c>
      <c r="K283" s="21">
        <v>3.8889999999999998</v>
      </c>
      <c r="L283" s="21">
        <v>40</v>
      </c>
      <c r="M283" s="39">
        <f t="shared" si="9"/>
        <v>1900.5782297653532</v>
      </c>
      <c r="N283" s="23">
        <f t="shared" si="4"/>
        <v>1.4947287495837742</v>
      </c>
      <c r="O283" s="23">
        <f t="shared" si="5"/>
        <v>1.4700834125491145</v>
      </c>
      <c r="P283" s="23">
        <f t="shared" si="2"/>
        <v>4000</v>
      </c>
      <c r="Q283" s="40">
        <f t="shared" si="10"/>
        <v>5880333.6501964573</v>
      </c>
    </row>
    <row r="284" spans="1:17" ht="14.25" customHeight="1" x14ac:dyDescent="0.2">
      <c r="A284" s="22">
        <f>VLOOKUP(D284,'Sample ID by Horizon'!A:B,2,FALSE)</f>
        <v>42879</v>
      </c>
      <c r="B284" s="21" t="str">
        <f>VLOOKUP(C284,Samples!A:C,3,FALSE)</f>
        <v>CSITE 03</v>
      </c>
      <c r="C284" s="21" t="str">
        <f t="shared" si="0"/>
        <v>X15.47</v>
      </c>
      <c r="D284" s="38" t="s">
        <v>562</v>
      </c>
      <c r="E284" s="21" t="s">
        <v>1250</v>
      </c>
      <c r="F284" s="21">
        <v>3398</v>
      </c>
      <c r="G284" s="21">
        <v>4.1399999999999997</v>
      </c>
      <c r="H284" s="21">
        <v>3.37</v>
      </c>
      <c r="I284" s="23">
        <f t="shared" si="7"/>
        <v>18.599033816425113</v>
      </c>
      <c r="J284" s="23">
        <f t="shared" si="8"/>
        <v>2766.0048309178746</v>
      </c>
      <c r="K284" s="21">
        <v>3.8889999999999998</v>
      </c>
      <c r="L284" s="21">
        <v>40</v>
      </c>
      <c r="M284" s="39">
        <f t="shared" si="9"/>
        <v>1900.5782297653532</v>
      </c>
      <c r="N284" s="23">
        <f t="shared" si="4"/>
        <v>1.4553491077604144</v>
      </c>
      <c r="O284" s="23">
        <f t="shared" si="5"/>
        <v>1.4700834125491145</v>
      </c>
      <c r="P284" s="23">
        <f t="shared" si="2"/>
        <v>4000</v>
      </c>
      <c r="Q284" s="40">
        <f t="shared" si="10"/>
        <v>5880333.6501964573</v>
      </c>
    </row>
    <row r="285" spans="1:17" ht="14.25" customHeight="1" x14ac:dyDescent="0.2">
      <c r="A285" s="22">
        <f>VLOOKUP(D285,'Sample ID by Horizon'!A:B,2,FALSE)</f>
        <v>42879</v>
      </c>
      <c r="B285" s="21" t="str">
        <f>VLOOKUP(C285,Samples!A:C,3,FALSE)</f>
        <v>CSITE 03</v>
      </c>
      <c r="C285" s="21" t="str">
        <f t="shared" si="0"/>
        <v>X15.47</v>
      </c>
      <c r="D285" s="38" t="s">
        <v>562</v>
      </c>
      <c r="E285" s="21" t="s">
        <v>1251</v>
      </c>
      <c r="F285" s="21">
        <v>3351</v>
      </c>
      <c r="G285" s="21">
        <v>4.1900000000000004</v>
      </c>
      <c r="H285" s="21">
        <v>3.47</v>
      </c>
      <c r="I285" s="23">
        <f t="shared" si="7"/>
        <v>17.183770883054898</v>
      </c>
      <c r="J285" s="23">
        <f t="shared" si="8"/>
        <v>2775.1718377088305</v>
      </c>
      <c r="K285" s="21">
        <v>3.8889999999999998</v>
      </c>
      <c r="L285" s="21">
        <v>40</v>
      </c>
      <c r="M285" s="39">
        <f t="shared" si="9"/>
        <v>1900.5782297653532</v>
      </c>
      <c r="N285" s="23">
        <f t="shared" si="4"/>
        <v>1.4601723803031541</v>
      </c>
      <c r="O285" s="23">
        <f t="shared" si="5"/>
        <v>1.4700834125491145</v>
      </c>
      <c r="P285" s="23">
        <f t="shared" si="2"/>
        <v>4000</v>
      </c>
      <c r="Q285" s="40">
        <f t="shared" si="10"/>
        <v>5880333.6501964573</v>
      </c>
    </row>
    <row r="286" spans="1:17" ht="14.25" customHeight="1" x14ac:dyDescent="0.2">
      <c r="A286" s="22">
        <f>VLOOKUP(D286,'Sample ID by Horizon'!A:B,2,FALSE)</f>
        <v>42879</v>
      </c>
      <c r="B286" s="21" t="str">
        <f>VLOOKUP(C286,Samples!A:C,3,FALSE)</f>
        <v>CSITE 04</v>
      </c>
      <c r="C286" s="21" t="str">
        <f t="shared" si="0"/>
        <v>X15.48</v>
      </c>
      <c r="D286" s="38" t="s">
        <v>563</v>
      </c>
      <c r="E286" s="21" t="s">
        <v>1249</v>
      </c>
      <c r="F286" s="21">
        <v>684</v>
      </c>
      <c r="G286" s="21">
        <v>4.22</v>
      </c>
      <c r="H286" s="21">
        <v>3.76</v>
      </c>
      <c r="I286" s="23">
        <f t="shared" si="7"/>
        <v>10.900473933649289</v>
      </c>
      <c r="J286" s="23">
        <f t="shared" si="8"/>
        <v>609.44075829383883</v>
      </c>
      <c r="K286" s="21">
        <v>3.8889999999999998</v>
      </c>
      <c r="L286" s="21">
        <v>10</v>
      </c>
      <c r="M286" s="39">
        <f t="shared" si="9"/>
        <v>475.14455744133829</v>
      </c>
      <c r="N286" s="23">
        <f t="shared" si="4"/>
        <v>1.2826428267971497</v>
      </c>
      <c r="O286" s="23">
        <f t="shared" si="5"/>
        <v>1.2339307935510491</v>
      </c>
      <c r="P286" s="23">
        <f t="shared" si="2"/>
        <v>1000</v>
      </c>
      <c r="Q286" s="40">
        <f t="shared" si="10"/>
        <v>1233930.793551049</v>
      </c>
    </row>
    <row r="287" spans="1:17" ht="14.25" customHeight="1" x14ac:dyDescent="0.2">
      <c r="A287" s="22">
        <f>VLOOKUP(D287,'Sample ID by Horizon'!A:B,2,FALSE)</f>
        <v>42879</v>
      </c>
      <c r="B287" s="21" t="str">
        <f>VLOOKUP(C287,Samples!A:C,3,FALSE)</f>
        <v>CSITE 04</v>
      </c>
      <c r="C287" s="21" t="str">
        <f t="shared" si="0"/>
        <v>X15.48</v>
      </c>
      <c r="D287" s="38" t="s">
        <v>563</v>
      </c>
      <c r="E287" s="21" t="s">
        <v>1250</v>
      </c>
      <c r="F287" s="21">
        <v>555</v>
      </c>
      <c r="G287" s="21">
        <v>4.0999999999999996</v>
      </c>
      <c r="H287" s="21">
        <v>3.67</v>
      </c>
      <c r="I287" s="23">
        <f t="shared" si="7"/>
        <v>10.487804878048774</v>
      </c>
      <c r="J287" s="23">
        <f t="shared" si="8"/>
        <v>496.79268292682929</v>
      </c>
      <c r="K287" s="21">
        <v>3.8889999999999998</v>
      </c>
      <c r="L287" s="21">
        <v>10</v>
      </c>
      <c r="M287" s="39">
        <f t="shared" si="9"/>
        <v>475.14455744133829</v>
      </c>
      <c r="N287" s="23">
        <f t="shared" si="4"/>
        <v>1.0455611353354577</v>
      </c>
      <c r="O287" s="23">
        <f t="shared" si="5"/>
        <v>1.2339307935510491</v>
      </c>
      <c r="P287" s="23">
        <f t="shared" si="2"/>
        <v>1000</v>
      </c>
      <c r="Q287" s="40">
        <f t="shared" si="10"/>
        <v>1233930.793551049</v>
      </c>
    </row>
    <row r="288" spans="1:17" ht="14.25" customHeight="1" x14ac:dyDescent="0.2">
      <c r="A288" s="22">
        <f>VLOOKUP(D288,'Sample ID by Horizon'!A:B,2,FALSE)</f>
        <v>42879</v>
      </c>
      <c r="B288" s="21" t="str">
        <f>VLOOKUP(C288,Samples!A:C,3,FALSE)</f>
        <v>CSITE 04</v>
      </c>
      <c r="C288" s="21" t="str">
        <f t="shared" si="0"/>
        <v>X15.48</v>
      </c>
      <c r="D288" s="38" t="s">
        <v>563</v>
      </c>
      <c r="E288" s="21" t="s">
        <v>1251</v>
      </c>
      <c r="F288" s="21">
        <v>738</v>
      </c>
      <c r="G288" s="21">
        <v>4.41</v>
      </c>
      <c r="H288" s="21">
        <v>3.9</v>
      </c>
      <c r="I288" s="23">
        <f t="shared" si="7"/>
        <v>11.564625850340141</v>
      </c>
      <c r="J288" s="23">
        <f t="shared" si="8"/>
        <v>652.65306122448976</v>
      </c>
      <c r="K288" s="21">
        <v>3.8889999999999998</v>
      </c>
      <c r="L288" s="21">
        <v>10</v>
      </c>
      <c r="M288" s="39">
        <f t="shared" si="9"/>
        <v>475.14455744133829</v>
      </c>
      <c r="N288" s="23">
        <f t="shared" si="4"/>
        <v>1.37358841852054</v>
      </c>
      <c r="O288" s="23">
        <f t="shared" si="5"/>
        <v>1.2339307935510491</v>
      </c>
      <c r="P288" s="23">
        <f t="shared" si="2"/>
        <v>1000</v>
      </c>
      <c r="Q288" s="40">
        <f t="shared" si="10"/>
        <v>1233930.793551049</v>
      </c>
    </row>
    <row r="289" spans="1:17" ht="14.25" customHeight="1" x14ac:dyDescent="0.2">
      <c r="A289" s="22">
        <f>VLOOKUP(D289,'Sample ID by Horizon'!A:B,2,FALSE)</f>
        <v>42879</v>
      </c>
      <c r="B289" s="21" t="str">
        <f>VLOOKUP(C289,Samples!A:C,3,FALSE)</f>
        <v>CSITE 04</v>
      </c>
      <c r="C289" s="21" t="str">
        <f t="shared" si="0"/>
        <v>X15.48</v>
      </c>
      <c r="D289" s="38" t="s">
        <v>564</v>
      </c>
      <c r="E289" s="21" t="s">
        <v>1249</v>
      </c>
      <c r="F289" s="21">
        <v>741</v>
      </c>
      <c r="G289" s="21">
        <v>4.13</v>
      </c>
      <c r="H289" s="21">
        <v>3.56</v>
      </c>
      <c r="I289" s="23">
        <f t="shared" si="7"/>
        <v>13.801452784503629</v>
      </c>
      <c r="J289" s="23">
        <f t="shared" si="8"/>
        <v>638.73123486682812</v>
      </c>
      <c r="K289" s="21">
        <v>3.8889999999999998</v>
      </c>
      <c r="L289" s="21">
        <v>10</v>
      </c>
      <c r="M289" s="39">
        <f t="shared" si="9"/>
        <v>475.14455744133829</v>
      </c>
      <c r="N289" s="23">
        <f t="shared" si="4"/>
        <v>1.3442882273689651</v>
      </c>
      <c r="O289" s="23">
        <f t="shared" si="5"/>
        <v>1.292394537338182</v>
      </c>
      <c r="P289" s="23">
        <f t="shared" si="2"/>
        <v>1000</v>
      </c>
      <c r="Q289" s="40">
        <f t="shared" si="10"/>
        <v>1292394.5373381821</v>
      </c>
    </row>
    <row r="290" spans="1:17" ht="14.25" customHeight="1" x14ac:dyDescent="0.2">
      <c r="A290" s="22">
        <f>VLOOKUP(D290,'Sample ID by Horizon'!A:B,2,FALSE)</f>
        <v>42879</v>
      </c>
      <c r="B290" s="21" t="str">
        <f>VLOOKUP(C290,Samples!A:C,3,FALSE)</f>
        <v>CSITE 04</v>
      </c>
      <c r="C290" s="21" t="str">
        <f t="shared" si="0"/>
        <v>X15.48</v>
      </c>
      <c r="D290" s="38" t="s">
        <v>564</v>
      </c>
      <c r="E290" s="21" t="s">
        <v>1250</v>
      </c>
      <c r="F290" s="21">
        <v>663</v>
      </c>
      <c r="G290" s="21">
        <v>4.2</v>
      </c>
      <c r="H290" s="21">
        <v>3.59</v>
      </c>
      <c r="I290" s="23">
        <f t="shared" si="7"/>
        <v>14.523809523809531</v>
      </c>
      <c r="J290" s="23">
        <f t="shared" si="8"/>
        <v>566.7071428571428</v>
      </c>
      <c r="K290" s="21">
        <v>3.8889999999999998</v>
      </c>
      <c r="L290" s="21">
        <v>10</v>
      </c>
      <c r="M290" s="39">
        <f t="shared" si="9"/>
        <v>475.14455744133829</v>
      </c>
      <c r="N290" s="23">
        <f t="shared" si="4"/>
        <v>1.1927046916182111</v>
      </c>
      <c r="O290" s="23">
        <f t="shared" si="5"/>
        <v>1.292394537338182</v>
      </c>
      <c r="P290" s="23">
        <f t="shared" si="2"/>
        <v>1000</v>
      </c>
      <c r="Q290" s="40">
        <f t="shared" si="10"/>
        <v>1292394.5373381821</v>
      </c>
    </row>
    <row r="291" spans="1:17" ht="14.25" customHeight="1" x14ac:dyDescent="0.2">
      <c r="A291" s="22">
        <f>VLOOKUP(D291,'Sample ID by Horizon'!A:B,2,FALSE)</f>
        <v>42879</v>
      </c>
      <c r="B291" s="21" t="str">
        <f>VLOOKUP(C291,Samples!A:C,3,FALSE)</f>
        <v>CSITE 04</v>
      </c>
      <c r="C291" s="21" t="str">
        <f t="shared" si="0"/>
        <v>X15.48</v>
      </c>
      <c r="D291" s="38" t="s">
        <v>564</v>
      </c>
      <c r="E291" s="21" t="s">
        <v>1251</v>
      </c>
      <c r="F291" s="21">
        <v>736</v>
      </c>
      <c r="G291" s="21">
        <v>4.08</v>
      </c>
      <c r="H291" s="21">
        <v>3.53</v>
      </c>
      <c r="I291" s="23">
        <f t="shared" si="7"/>
        <v>13.480392156862752</v>
      </c>
      <c r="J291" s="23">
        <f t="shared" si="8"/>
        <v>636.78431372549016</v>
      </c>
      <c r="K291" s="21">
        <v>3.8889999999999998</v>
      </c>
      <c r="L291" s="21">
        <v>10</v>
      </c>
      <c r="M291" s="39">
        <f t="shared" si="9"/>
        <v>475.14455744133829</v>
      </c>
      <c r="N291" s="23">
        <f t="shared" si="4"/>
        <v>1.3401906930273699</v>
      </c>
      <c r="O291" s="23">
        <f t="shared" si="5"/>
        <v>1.292394537338182</v>
      </c>
      <c r="P291" s="23">
        <f t="shared" si="2"/>
        <v>1000</v>
      </c>
      <c r="Q291" s="40">
        <f t="shared" si="10"/>
        <v>1292394.5373381821</v>
      </c>
    </row>
    <row r="292" spans="1:17" ht="14.25" customHeight="1" x14ac:dyDescent="0.2">
      <c r="A292" s="22">
        <f>VLOOKUP(D292,'Sample ID by Horizon'!A:B,2,FALSE)</f>
        <v>42879</v>
      </c>
      <c r="B292" s="21" t="str">
        <f>VLOOKUP(C292,Samples!A:C,3,FALSE)</f>
        <v>CSITE 04</v>
      </c>
      <c r="C292" s="21" t="str">
        <f t="shared" si="0"/>
        <v>X15.48</v>
      </c>
      <c r="D292" s="38" t="s">
        <v>565</v>
      </c>
      <c r="E292" s="21" t="s">
        <v>1249</v>
      </c>
      <c r="F292" s="21">
        <v>800</v>
      </c>
      <c r="G292" s="21">
        <v>4.26</v>
      </c>
      <c r="H292" s="21">
        <v>3.78</v>
      </c>
      <c r="I292" s="23">
        <f t="shared" si="7"/>
        <v>11.267605633802818</v>
      </c>
      <c r="J292" s="23">
        <f t="shared" si="8"/>
        <v>709.85915492957747</v>
      </c>
      <c r="K292" s="21">
        <v>3.8889999999999998</v>
      </c>
      <c r="L292" s="21">
        <v>10</v>
      </c>
      <c r="M292" s="39">
        <f t="shared" si="9"/>
        <v>475.14455744133829</v>
      </c>
      <c r="N292" s="23">
        <f t="shared" si="4"/>
        <v>1.4939856593374055</v>
      </c>
      <c r="O292" s="23">
        <f t="shared" si="5"/>
        <v>1.4875393538654544</v>
      </c>
      <c r="P292" s="23">
        <f t="shared" si="2"/>
        <v>1000</v>
      </c>
      <c r="Q292" s="40">
        <f t="shared" si="10"/>
        <v>1487539.3538654544</v>
      </c>
    </row>
    <row r="293" spans="1:17" ht="14.25" customHeight="1" x14ac:dyDescent="0.2">
      <c r="A293" s="22">
        <f>VLOOKUP(D293,'Sample ID by Horizon'!A:B,2,FALSE)</f>
        <v>42879</v>
      </c>
      <c r="B293" s="21" t="str">
        <f>VLOOKUP(C293,Samples!A:C,3,FALSE)</f>
        <v>CSITE 04</v>
      </c>
      <c r="C293" s="21" t="str">
        <f t="shared" si="0"/>
        <v>X15.48</v>
      </c>
      <c r="D293" s="38" t="s">
        <v>565</v>
      </c>
      <c r="E293" s="21" t="s">
        <v>1250</v>
      </c>
      <c r="F293" s="21">
        <v>785</v>
      </c>
      <c r="G293" s="21">
        <v>4.1900000000000004</v>
      </c>
      <c r="H293" s="21">
        <v>3.66</v>
      </c>
      <c r="I293" s="23">
        <f t="shared" si="7"/>
        <v>12.649164677804301</v>
      </c>
      <c r="J293" s="23">
        <f t="shared" si="8"/>
        <v>685.70405727923628</v>
      </c>
      <c r="K293" s="21">
        <v>3.8889999999999998</v>
      </c>
      <c r="L293" s="21">
        <v>10</v>
      </c>
      <c r="M293" s="39">
        <f t="shared" si="9"/>
        <v>475.14455744133829</v>
      </c>
      <c r="N293" s="23">
        <f t="shared" si="4"/>
        <v>1.443148293588302</v>
      </c>
      <c r="O293" s="23">
        <f t="shared" si="5"/>
        <v>1.4875393538654544</v>
      </c>
      <c r="P293" s="23">
        <f t="shared" si="2"/>
        <v>1000</v>
      </c>
      <c r="Q293" s="40">
        <f t="shared" si="10"/>
        <v>1487539.3538654544</v>
      </c>
    </row>
    <row r="294" spans="1:17" ht="14.25" customHeight="1" x14ac:dyDescent="0.2">
      <c r="A294" s="22">
        <f>VLOOKUP(D294,'Sample ID by Horizon'!A:B,2,FALSE)</f>
        <v>42879</v>
      </c>
      <c r="B294" s="21" t="str">
        <f>VLOOKUP(C294,Samples!A:C,3,FALSE)</f>
        <v>CSITE 04</v>
      </c>
      <c r="C294" s="21" t="str">
        <f t="shared" si="0"/>
        <v>X15.48</v>
      </c>
      <c r="D294" s="38" t="s">
        <v>565</v>
      </c>
      <c r="E294" s="21" t="s">
        <v>1251</v>
      </c>
      <c r="F294" s="21">
        <v>782</v>
      </c>
      <c r="G294" s="21">
        <v>4.24</v>
      </c>
      <c r="H294" s="21">
        <v>3.93</v>
      </c>
      <c r="I294" s="23">
        <f t="shared" si="7"/>
        <v>7.3113207547169825</v>
      </c>
      <c r="J294" s="23">
        <f t="shared" si="8"/>
        <v>724.82547169811323</v>
      </c>
      <c r="K294" s="21">
        <v>3.8889999999999998</v>
      </c>
      <c r="L294" s="21">
        <v>10</v>
      </c>
      <c r="M294" s="39">
        <f t="shared" si="9"/>
        <v>475.14455744133829</v>
      </c>
      <c r="N294" s="23">
        <f t="shared" si="4"/>
        <v>1.5254841086706559</v>
      </c>
      <c r="O294" s="23">
        <f t="shared" si="5"/>
        <v>1.4875393538654544</v>
      </c>
      <c r="P294" s="23">
        <f t="shared" si="2"/>
        <v>1000</v>
      </c>
      <c r="Q294" s="40">
        <f t="shared" si="10"/>
        <v>1487539.3538654544</v>
      </c>
    </row>
    <row r="295" spans="1:17" ht="14.25" customHeight="1" x14ac:dyDescent="0.2">
      <c r="A295" s="22">
        <f>VLOOKUP(D295,'Sample ID by Horizon'!A:B,2,FALSE)</f>
        <v>42879</v>
      </c>
      <c r="B295" s="21" t="str">
        <f>VLOOKUP(C295,Samples!A:C,3,FALSE)</f>
        <v>CSITE 04</v>
      </c>
      <c r="C295" s="21" t="str">
        <f t="shared" si="0"/>
        <v>X15.48</v>
      </c>
      <c r="D295" s="38" t="s">
        <v>566</v>
      </c>
      <c r="E295" s="21" t="s">
        <v>1249</v>
      </c>
      <c r="F295" s="21">
        <v>2345</v>
      </c>
      <c r="G295" s="21">
        <v>4.62</v>
      </c>
      <c r="H295" s="21">
        <v>4.1900000000000004</v>
      </c>
      <c r="I295" s="23">
        <f t="shared" si="7"/>
        <v>9.3073593073593024</v>
      </c>
      <c r="J295" s="23">
        <f t="shared" si="8"/>
        <v>2126.7424242424245</v>
      </c>
      <c r="K295" s="21">
        <v>3.8889999999999998</v>
      </c>
      <c r="L295" s="21">
        <v>30</v>
      </c>
      <c r="M295" s="39">
        <f t="shared" si="9"/>
        <v>1425.4336723240147</v>
      </c>
      <c r="N295" s="23">
        <f t="shared" si="4"/>
        <v>1.49199676248352</v>
      </c>
      <c r="O295" s="23">
        <f t="shared" si="5"/>
        <v>1.5585967220086694</v>
      </c>
      <c r="P295" s="23">
        <f t="shared" si="2"/>
        <v>3000</v>
      </c>
      <c r="Q295" s="40">
        <f t="shared" si="10"/>
        <v>4675790.1660260083</v>
      </c>
    </row>
    <row r="296" spans="1:17" ht="14.25" customHeight="1" x14ac:dyDescent="0.2">
      <c r="A296" s="22">
        <f>VLOOKUP(D296,'Sample ID by Horizon'!A:B,2,FALSE)</f>
        <v>42879</v>
      </c>
      <c r="B296" s="21" t="str">
        <f>VLOOKUP(C296,Samples!A:C,3,FALSE)</f>
        <v>CSITE 04</v>
      </c>
      <c r="C296" s="21" t="str">
        <f t="shared" si="0"/>
        <v>X15.48</v>
      </c>
      <c r="D296" s="38" t="s">
        <v>566</v>
      </c>
      <c r="E296" s="21" t="s">
        <v>1250</v>
      </c>
      <c r="F296" s="21">
        <v>2434</v>
      </c>
      <c r="G296" s="21">
        <v>4.79</v>
      </c>
      <c r="H296" s="21">
        <v>4.46</v>
      </c>
      <c r="I296" s="23">
        <f t="shared" si="7"/>
        <v>6.8893528183716093</v>
      </c>
      <c r="J296" s="23">
        <f t="shared" si="8"/>
        <v>2266.313152400835</v>
      </c>
      <c r="K296" s="21">
        <v>3.8889999999999998</v>
      </c>
      <c r="L296" s="21">
        <v>30</v>
      </c>
      <c r="M296" s="39">
        <f t="shared" si="9"/>
        <v>1425.4336723240147</v>
      </c>
      <c r="N296" s="23">
        <f t="shared" si="4"/>
        <v>1.5899113346367479</v>
      </c>
      <c r="O296" s="23">
        <f t="shared" si="5"/>
        <v>1.5585967220086694</v>
      </c>
      <c r="P296" s="23">
        <f t="shared" si="2"/>
        <v>3000</v>
      </c>
      <c r="Q296" s="40">
        <f t="shared" si="10"/>
        <v>4675790.1660260083</v>
      </c>
    </row>
    <row r="297" spans="1:17" ht="14.25" customHeight="1" x14ac:dyDescent="0.2">
      <c r="A297" s="22">
        <f>VLOOKUP(D297,'Sample ID by Horizon'!A:B,2,FALSE)</f>
        <v>42879</v>
      </c>
      <c r="B297" s="21" t="str">
        <f>VLOOKUP(C297,Samples!A:C,3,FALSE)</f>
        <v>CSITE 04</v>
      </c>
      <c r="C297" s="21" t="str">
        <f t="shared" si="0"/>
        <v>X15.48</v>
      </c>
      <c r="D297" s="38" t="s">
        <v>566</v>
      </c>
      <c r="E297" s="21" t="s">
        <v>1251</v>
      </c>
      <c r="F297" s="21">
        <v>2407</v>
      </c>
      <c r="G297" s="21">
        <v>4.0999999999999996</v>
      </c>
      <c r="H297" s="21">
        <v>3.87</v>
      </c>
      <c r="I297" s="23">
        <f t="shared" si="7"/>
        <v>5.6097560975609646</v>
      </c>
      <c r="J297" s="23">
        <f t="shared" si="8"/>
        <v>2271.9731707317078</v>
      </c>
      <c r="K297" s="21">
        <v>3.8889999999999998</v>
      </c>
      <c r="L297" s="21">
        <v>30</v>
      </c>
      <c r="M297" s="39">
        <f t="shared" si="9"/>
        <v>1425.4336723240147</v>
      </c>
      <c r="N297" s="23">
        <f t="shared" si="4"/>
        <v>1.5938820689057405</v>
      </c>
      <c r="O297" s="23">
        <f t="shared" si="5"/>
        <v>1.5585967220086694</v>
      </c>
      <c r="P297" s="23">
        <f t="shared" si="2"/>
        <v>3000</v>
      </c>
      <c r="Q297" s="40">
        <f t="shared" si="10"/>
        <v>4675790.1660260083</v>
      </c>
    </row>
    <row r="298" spans="1:17" ht="14.25" customHeight="1" x14ac:dyDescent="0.2">
      <c r="A298" s="22">
        <f>VLOOKUP(D298,'Sample ID by Horizon'!A:B,2,FALSE)</f>
        <v>42879</v>
      </c>
      <c r="B298" s="21" t="str">
        <f>VLOOKUP(C298,Samples!A:C,3,FALSE)</f>
        <v>CSITE 04</v>
      </c>
      <c r="C298" s="21" t="str">
        <f t="shared" si="0"/>
        <v>X15.48</v>
      </c>
      <c r="D298" s="38" t="s">
        <v>567</v>
      </c>
      <c r="E298" s="21" t="s">
        <v>1249</v>
      </c>
      <c r="F298" s="21">
        <v>3155</v>
      </c>
      <c r="G298" s="21">
        <v>4.45</v>
      </c>
      <c r="H298" s="21">
        <v>4.22</v>
      </c>
      <c r="I298" s="23">
        <f t="shared" si="7"/>
        <v>5.1685393258427057</v>
      </c>
      <c r="J298" s="23">
        <f t="shared" si="8"/>
        <v>2991.9325842696626</v>
      </c>
      <c r="K298" s="21">
        <v>3.8889999999999998</v>
      </c>
      <c r="L298" s="21">
        <v>40</v>
      </c>
      <c r="M298" s="39">
        <f t="shared" si="9"/>
        <v>1900.5782297653532</v>
      </c>
      <c r="N298" s="23">
        <f t="shared" si="4"/>
        <v>1.5742222747858419</v>
      </c>
      <c r="O298" s="23">
        <f t="shared" si="5"/>
        <v>1.5908438648949492</v>
      </c>
      <c r="P298" s="23">
        <f t="shared" si="2"/>
        <v>4000</v>
      </c>
      <c r="Q298" s="40">
        <f t="shared" si="10"/>
        <v>6363375.4595797975</v>
      </c>
    </row>
    <row r="299" spans="1:17" ht="14.25" customHeight="1" x14ac:dyDescent="0.2">
      <c r="A299" s="22">
        <f>VLOOKUP(D299,'Sample ID by Horizon'!A:B,2,FALSE)</f>
        <v>42879</v>
      </c>
      <c r="B299" s="21" t="str">
        <f>VLOOKUP(C299,Samples!A:C,3,FALSE)</f>
        <v>CSITE 04</v>
      </c>
      <c r="C299" s="21" t="str">
        <f t="shared" si="0"/>
        <v>X15.48</v>
      </c>
      <c r="D299" s="38" t="s">
        <v>567</v>
      </c>
      <c r="E299" s="21" t="s">
        <v>1250</v>
      </c>
      <c r="F299" s="21">
        <v>3361</v>
      </c>
      <c r="G299" s="21">
        <v>4.12</v>
      </c>
      <c r="H299" s="21">
        <v>3.85</v>
      </c>
      <c r="I299" s="23">
        <f t="shared" si="7"/>
        <v>6.5533980582524274</v>
      </c>
      <c r="J299" s="23">
        <f t="shared" si="8"/>
        <v>3140.740291262136</v>
      </c>
      <c r="K299" s="21">
        <v>3.8889999999999998</v>
      </c>
      <c r="L299" s="21">
        <v>40</v>
      </c>
      <c r="M299" s="39">
        <f t="shared" si="9"/>
        <v>1900.5782297653532</v>
      </c>
      <c r="N299" s="23">
        <f t="shared" si="4"/>
        <v>1.6525182926302877</v>
      </c>
      <c r="O299" s="23">
        <f t="shared" si="5"/>
        <v>1.5908438648949492</v>
      </c>
      <c r="P299" s="23">
        <f t="shared" si="2"/>
        <v>4000</v>
      </c>
      <c r="Q299" s="40">
        <f t="shared" si="10"/>
        <v>6363375.4595797975</v>
      </c>
    </row>
    <row r="300" spans="1:17" ht="14.25" customHeight="1" x14ac:dyDescent="0.2">
      <c r="A300" s="22">
        <f>VLOOKUP(D300,'Sample ID by Horizon'!A:B,2,FALSE)</f>
        <v>42879</v>
      </c>
      <c r="B300" s="21" t="str">
        <f>VLOOKUP(C300,Samples!A:C,3,FALSE)</f>
        <v>CSITE 04</v>
      </c>
      <c r="C300" s="21" t="str">
        <f t="shared" si="0"/>
        <v>X15.48</v>
      </c>
      <c r="D300" s="38" t="s">
        <v>567</v>
      </c>
      <c r="E300" s="21" t="s">
        <v>1251</v>
      </c>
      <c r="F300" s="21">
        <v>3119</v>
      </c>
      <c r="G300" s="21">
        <v>4.6500000000000004</v>
      </c>
      <c r="H300" s="21">
        <v>4.38</v>
      </c>
      <c r="I300" s="23">
        <f t="shared" si="7"/>
        <v>5.8064516129032349</v>
      </c>
      <c r="J300" s="23">
        <f t="shared" si="8"/>
        <v>2937.896774193548</v>
      </c>
      <c r="K300" s="21">
        <v>3.8889999999999998</v>
      </c>
      <c r="L300" s="21">
        <v>40</v>
      </c>
      <c r="M300" s="39">
        <f t="shared" si="9"/>
        <v>1900.5782297653532</v>
      </c>
      <c r="N300" s="23">
        <f t="shared" si="4"/>
        <v>1.5457910272687185</v>
      </c>
      <c r="O300" s="23">
        <f t="shared" si="5"/>
        <v>1.5908438648949492</v>
      </c>
      <c r="P300" s="23">
        <f t="shared" si="2"/>
        <v>4000</v>
      </c>
      <c r="Q300" s="40">
        <f t="shared" si="10"/>
        <v>6363375.4595797975</v>
      </c>
    </row>
    <row r="301" spans="1:17" ht="14.25" customHeight="1" x14ac:dyDescent="0.2">
      <c r="A301" s="22">
        <f>VLOOKUP(D301,'Sample ID by Horizon'!A:B,2,FALSE)</f>
        <v>42879</v>
      </c>
      <c r="B301" s="21" t="str">
        <f>VLOOKUP(C301,Samples!A:C,3,FALSE)</f>
        <v>CSITE 05</v>
      </c>
      <c r="C301" s="21" t="str">
        <f t="shared" si="0"/>
        <v>X15.49</v>
      </c>
      <c r="D301" s="38" t="s">
        <v>568</v>
      </c>
      <c r="E301" s="21" t="s">
        <v>1249</v>
      </c>
      <c r="F301" s="21">
        <v>751</v>
      </c>
      <c r="G301" s="21">
        <v>4.09</v>
      </c>
      <c r="H301" s="21">
        <v>3.14</v>
      </c>
      <c r="I301" s="23">
        <f t="shared" si="7"/>
        <v>23.227383863080679</v>
      </c>
      <c r="J301" s="23">
        <f t="shared" si="8"/>
        <v>576.56234718826408</v>
      </c>
      <c r="K301" s="21">
        <v>3.8889999999999998</v>
      </c>
      <c r="L301" s="21">
        <v>10</v>
      </c>
      <c r="M301" s="39">
        <f t="shared" si="9"/>
        <v>475.14455744133829</v>
      </c>
      <c r="N301" s="23">
        <f t="shared" si="4"/>
        <v>1.2134461779233301</v>
      </c>
      <c r="O301" s="23">
        <f t="shared" si="5"/>
        <v>1.2085919761827466</v>
      </c>
      <c r="P301" s="23">
        <f t="shared" si="2"/>
        <v>1000</v>
      </c>
      <c r="Q301" s="40">
        <f t="shared" si="10"/>
        <v>1208591.9761827465</v>
      </c>
    </row>
    <row r="302" spans="1:17" ht="14.25" customHeight="1" x14ac:dyDescent="0.2">
      <c r="A302" s="22">
        <f>VLOOKUP(D302,'Sample ID by Horizon'!A:B,2,FALSE)</f>
        <v>42879</v>
      </c>
      <c r="B302" s="21" t="str">
        <f>VLOOKUP(C302,Samples!A:C,3,FALSE)</f>
        <v>CSITE 05</v>
      </c>
      <c r="C302" s="21" t="str">
        <f t="shared" si="0"/>
        <v>X15.49</v>
      </c>
      <c r="D302" s="38" t="s">
        <v>568</v>
      </c>
      <c r="E302" s="21" t="s">
        <v>1250</v>
      </c>
      <c r="F302" s="21">
        <v>688</v>
      </c>
      <c r="G302" s="21">
        <v>4.18</v>
      </c>
      <c r="H302" s="21">
        <v>3.37</v>
      </c>
      <c r="I302" s="23">
        <f t="shared" si="7"/>
        <v>19.377990430622003</v>
      </c>
      <c r="J302" s="23">
        <f t="shared" si="8"/>
        <v>554.67942583732065</v>
      </c>
      <c r="K302" s="21">
        <v>3.8889999999999998</v>
      </c>
      <c r="L302" s="21">
        <v>10</v>
      </c>
      <c r="M302" s="39">
        <f t="shared" si="9"/>
        <v>475.14455744133829</v>
      </c>
      <c r="N302" s="23">
        <f t="shared" si="4"/>
        <v>1.1673908858901363</v>
      </c>
      <c r="O302" s="23">
        <f t="shared" si="5"/>
        <v>1.2085919761827466</v>
      </c>
      <c r="P302" s="23">
        <f t="shared" si="2"/>
        <v>1000</v>
      </c>
      <c r="Q302" s="40">
        <f t="shared" si="10"/>
        <v>1208591.9761827465</v>
      </c>
    </row>
    <row r="303" spans="1:17" ht="14.25" customHeight="1" x14ac:dyDescent="0.2">
      <c r="A303" s="22">
        <f>VLOOKUP(D303,'Sample ID by Horizon'!A:B,2,FALSE)</f>
        <v>42879</v>
      </c>
      <c r="B303" s="21" t="str">
        <f>VLOOKUP(C303,Samples!A:C,3,FALSE)</f>
        <v>CSITE 05</v>
      </c>
      <c r="C303" s="21" t="str">
        <f t="shared" si="0"/>
        <v>X15.49</v>
      </c>
      <c r="D303" s="38" t="s">
        <v>568</v>
      </c>
      <c r="E303" s="21" t="s">
        <v>1251</v>
      </c>
      <c r="F303" s="21">
        <v>744</v>
      </c>
      <c r="G303" s="21">
        <v>4.05</v>
      </c>
      <c r="H303" s="21">
        <v>3.22</v>
      </c>
      <c r="I303" s="23">
        <f t="shared" si="7"/>
        <v>20.493827160493819</v>
      </c>
      <c r="J303" s="23">
        <f t="shared" si="8"/>
        <v>591.525925925926</v>
      </c>
      <c r="K303" s="21">
        <v>3.8889999999999998</v>
      </c>
      <c r="L303" s="21">
        <v>10</v>
      </c>
      <c r="M303" s="39">
        <f t="shared" si="9"/>
        <v>475.14455744133829</v>
      </c>
      <c r="N303" s="23">
        <f t="shared" si="4"/>
        <v>1.2449388647347734</v>
      </c>
      <c r="O303" s="23">
        <f t="shared" si="5"/>
        <v>1.2085919761827466</v>
      </c>
      <c r="P303" s="23">
        <f t="shared" si="2"/>
        <v>1000</v>
      </c>
      <c r="Q303" s="40">
        <f t="shared" si="10"/>
        <v>1208591.9761827465</v>
      </c>
    </row>
    <row r="304" spans="1:17" ht="14.25" customHeight="1" x14ac:dyDescent="0.2">
      <c r="A304" s="22">
        <f>VLOOKUP(D304,'Sample ID by Horizon'!A:B,2,FALSE)</f>
        <v>42879</v>
      </c>
      <c r="B304" s="21" t="str">
        <f>VLOOKUP(C304,Samples!A:C,3,FALSE)</f>
        <v>CSITE 05</v>
      </c>
      <c r="C304" s="21" t="str">
        <f t="shared" si="0"/>
        <v>X15.49</v>
      </c>
      <c r="D304" s="38" t="s">
        <v>569</v>
      </c>
      <c r="E304" s="21" t="s">
        <v>1249</v>
      </c>
      <c r="F304" s="21">
        <v>822</v>
      </c>
      <c r="G304" s="21">
        <v>4.62</v>
      </c>
      <c r="H304" s="21">
        <v>3.75</v>
      </c>
      <c r="I304" s="23">
        <f t="shared" si="7"/>
        <v>18.831168831168831</v>
      </c>
      <c r="J304" s="23">
        <f t="shared" si="8"/>
        <v>667.20779220779218</v>
      </c>
      <c r="K304" s="21">
        <v>3.8889999999999998</v>
      </c>
      <c r="L304" s="21">
        <v>10</v>
      </c>
      <c r="M304" s="39">
        <f t="shared" si="9"/>
        <v>475.14455744133829</v>
      </c>
      <c r="N304" s="23">
        <f t="shared" si="4"/>
        <v>1.4042206350857047</v>
      </c>
      <c r="O304" s="23">
        <f t="shared" si="5"/>
        <v>1.444372938522837</v>
      </c>
      <c r="P304" s="23">
        <f t="shared" si="2"/>
        <v>1000</v>
      </c>
      <c r="Q304" s="40">
        <f t="shared" si="10"/>
        <v>1444372.9385228371</v>
      </c>
    </row>
    <row r="305" spans="1:17" ht="14.25" customHeight="1" x14ac:dyDescent="0.2">
      <c r="A305" s="22">
        <f>VLOOKUP(D305,'Sample ID by Horizon'!A:B,2,FALSE)</f>
        <v>42879</v>
      </c>
      <c r="B305" s="21" t="str">
        <f>VLOOKUP(C305,Samples!A:C,3,FALSE)</f>
        <v>CSITE 05</v>
      </c>
      <c r="C305" s="21" t="str">
        <f t="shared" si="0"/>
        <v>X15.49</v>
      </c>
      <c r="D305" s="38" t="s">
        <v>569</v>
      </c>
      <c r="E305" s="21" t="s">
        <v>1250</v>
      </c>
      <c r="F305" s="21">
        <v>850</v>
      </c>
      <c r="G305" s="21">
        <v>4.1900000000000004</v>
      </c>
      <c r="H305" s="21">
        <v>3.47</v>
      </c>
      <c r="I305" s="23">
        <f t="shared" si="7"/>
        <v>17.183770883054898</v>
      </c>
      <c r="J305" s="23">
        <f t="shared" si="8"/>
        <v>703.93794749403332</v>
      </c>
      <c r="K305" s="21">
        <v>3.8889999999999998</v>
      </c>
      <c r="L305" s="21">
        <v>10</v>
      </c>
      <c r="M305" s="39">
        <f t="shared" si="9"/>
        <v>475.14455744133829</v>
      </c>
      <c r="N305" s="23">
        <f t="shared" si="4"/>
        <v>1.4815237520234925</v>
      </c>
      <c r="O305" s="23">
        <f t="shared" si="5"/>
        <v>1.444372938522837</v>
      </c>
      <c r="P305" s="23">
        <f t="shared" si="2"/>
        <v>1000</v>
      </c>
      <c r="Q305" s="40">
        <f t="shared" si="10"/>
        <v>1444372.9385228371</v>
      </c>
    </row>
    <row r="306" spans="1:17" ht="14.25" customHeight="1" x14ac:dyDescent="0.2">
      <c r="A306" s="22">
        <f>VLOOKUP(D306,'Sample ID by Horizon'!A:B,2,FALSE)</f>
        <v>42879</v>
      </c>
      <c r="B306" s="21" t="str">
        <f>VLOOKUP(C306,Samples!A:C,3,FALSE)</f>
        <v>CSITE 05</v>
      </c>
      <c r="C306" s="21" t="str">
        <f t="shared" si="0"/>
        <v>X15.49</v>
      </c>
      <c r="D306" s="38" t="s">
        <v>569</v>
      </c>
      <c r="E306" s="21" t="s">
        <v>1251</v>
      </c>
      <c r="F306" s="21">
        <v>836</v>
      </c>
      <c r="G306" s="21">
        <v>3.89</v>
      </c>
      <c r="H306" s="21">
        <v>3.2</v>
      </c>
      <c r="I306" s="23">
        <f t="shared" si="7"/>
        <v>17.73778920308483</v>
      </c>
      <c r="J306" s="23">
        <f t="shared" si="8"/>
        <v>687.71208226221086</v>
      </c>
      <c r="K306" s="21">
        <v>3.8889999999999998</v>
      </c>
      <c r="L306" s="21">
        <v>10</v>
      </c>
      <c r="M306" s="39">
        <f t="shared" si="9"/>
        <v>475.14455744133829</v>
      </c>
      <c r="N306" s="23">
        <f t="shared" si="4"/>
        <v>1.4473744284593144</v>
      </c>
      <c r="O306" s="23">
        <f t="shared" si="5"/>
        <v>1.444372938522837</v>
      </c>
      <c r="P306" s="23">
        <f t="shared" si="2"/>
        <v>1000</v>
      </c>
      <c r="Q306" s="40">
        <f t="shared" si="10"/>
        <v>1444372.9385228371</v>
      </c>
    </row>
    <row r="307" spans="1:17" ht="14.25" customHeight="1" x14ac:dyDescent="0.2">
      <c r="A307" s="22">
        <f>VLOOKUP(D307,'Sample ID by Horizon'!A:B,2,FALSE)</f>
        <v>42879</v>
      </c>
      <c r="B307" s="21" t="str">
        <f>VLOOKUP(C307,Samples!A:C,3,FALSE)</f>
        <v>CSITE 05</v>
      </c>
      <c r="C307" s="21" t="str">
        <f t="shared" si="0"/>
        <v>X15.49</v>
      </c>
      <c r="D307" s="38" t="s">
        <v>570</v>
      </c>
      <c r="E307" s="21" t="s">
        <v>1249</v>
      </c>
      <c r="F307" s="21">
        <v>831</v>
      </c>
      <c r="G307" s="21">
        <v>4.28</v>
      </c>
      <c r="H307" s="21">
        <v>3.52</v>
      </c>
      <c r="I307" s="23">
        <f t="shared" si="7"/>
        <v>17.757009345794398</v>
      </c>
      <c r="J307" s="23">
        <f t="shared" si="8"/>
        <v>683.43925233644859</v>
      </c>
      <c r="K307" s="21">
        <v>3.8889999999999998</v>
      </c>
      <c r="L307" s="21">
        <v>10</v>
      </c>
      <c r="M307" s="39">
        <f t="shared" si="9"/>
        <v>475.14455744133829</v>
      </c>
      <c r="N307" s="23">
        <f t="shared" si="4"/>
        <v>1.4383817337965121</v>
      </c>
      <c r="O307" s="23">
        <f t="shared" si="5"/>
        <v>1.4809816701770366</v>
      </c>
      <c r="P307" s="23">
        <f t="shared" si="2"/>
        <v>1000</v>
      </c>
      <c r="Q307" s="40">
        <f t="shared" si="10"/>
        <v>1480981.6701770367</v>
      </c>
    </row>
    <row r="308" spans="1:17" ht="14.25" customHeight="1" x14ac:dyDescent="0.2">
      <c r="A308" s="22">
        <f>VLOOKUP(D308,'Sample ID by Horizon'!A:B,2,FALSE)</f>
        <v>42879</v>
      </c>
      <c r="B308" s="21" t="str">
        <f>VLOOKUP(C308,Samples!A:C,3,FALSE)</f>
        <v>CSITE 05</v>
      </c>
      <c r="C308" s="21" t="str">
        <f t="shared" si="0"/>
        <v>X15.49</v>
      </c>
      <c r="D308" s="38" t="s">
        <v>570</v>
      </c>
      <c r="E308" s="21" t="s">
        <v>1250</v>
      </c>
      <c r="F308" s="21">
        <v>853</v>
      </c>
      <c r="G308" s="21">
        <v>4.28</v>
      </c>
      <c r="H308" s="21">
        <v>3.55</v>
      </c>
      <c r="I308" s="23">
        <f t="shared" si="7"/>
        <v>17.056074766355149</v>
      </c>
      <c r="J308" s="23">
        <f t="shared" si="8"/>
        <v>707.51168224299056</v>
      </c>
      <c r="K308" s="21">
        <v>3.8889999999999998</v>
      </c>
      <c r="L308" s="21">
        <v>10</v>
      </c>
      <c r="M308" s="39">
        <f t="shared" si="9"/>
        <v>475.14455744133829</v>
      </c>
      <c r="N308" s="23">
        <f t="shared" si="4"/>
        <v>1.4890451151391764</v>
      </c>
      <c r="O308" s="23">
        <f t="shared" si="5"/>
        <v>1.4809816701770366</v>
      </c>
      <c r="P308" s="23">
        <f t="shared" si="2"/>
        <v>1000</v>
      </c>
      <c r="Q308" s="40">
        <f t="shared" si="10"/>
        <v>1480981.6701770367</v>
      </c>
    </row>
    <row r="309" spans="1:17" ht="14.25" customHeight="1" x14ac:dyDescent="0.2">
      <c r="A309" s="22">
        <f>VLOOKUP(D309,'Sample ID by Horizon'!A:B,2,FALSE)</f>
        <v>42879</v>
      </c>
      <c r="B309" s="21" t="str">
        <f>VLOOKUP(C309,Samples!A:C,3,FALSE)</f>
        <v>CSITE 05</v>
      </c>
      <c r="C309" s="21" t="str">
        <f t="shared" si="0"/>
        <v>X15.49</v>
      </c>
      <c r="D309" s="38" t="s">
        <v>570</v>
      </c>
      <c r="E309" s="21" t="s">
        <v>1251</v>
      </c>
      <c r="F309" s="21">
        <v>865</v>
      </c>
      <c r="G309" s="21">
        <v>3.88</v>
      </c>
      <c r="H309" s="21">
        <v>3.23</v>
      </c>
      <c r="I309" s="23">
        <f t="shared" si="7"/>
        <v>16.752577319587626</v>
      </c>
      <c r="J309" s="23">
        <f t="shared" si="8"/>
        <v>720.09020618556701</v>
      </c>
      <c r="K309" s="21">
        <v>3.8889999999999998</v>
      </c>
      <c r="L309" s="21">
        <v>10</v>
      </c>
      <c r="M309" s="39">
        <f t="shared" si="9"/>
        <v>475.14455744133829</v>
      </c>
      <c r="N309" s="23">
        <f t="shared" si="4"/>
        <v>1.5155181615954212</v>
      </c>
      <c r="O309" s="23">
        <f t="shared" si="5"/>
        <v>1.4809816701770366</v>
      </c>
      <c r="P309" s="23">
        <f t="shared" si="2"/>
        <v>1000</v>
      </c>
      <c r="Q309" s="40">
        <f t="shared" si="10"/>
        <v>1480981.6701770367</v>
      </c>
    </row>
    <row r="310" spans="1:17" ht="14.25" customHeight="1" x14ac:dyDescent="0.2">
      <c r="A310" s="22">
        <f>VLOOKUP(D310,'Sample ID by Horizon'!A:B,2,FALSE)</f>
        <v>42879</v>
      </c>
      <c r="B310" s="21" t="str">
        <f>VLOOKUP(C310,Samples!A:C,3,FALSE)</f>
        <v>CSITE 05</v>
      </c>
      <c r="C310" s="21" t="str">
        <f t="shared" si="0"/>
        <v>X15.49</v>
      </c>
      <c r="D310" s="38" t="s">
        <v>571</v>
      </c>
      <c r="E310" s="21" t="s">
        <v>1249</v>
      </c>
      <c r="F310" s="21">
        <v>2632</v>
      </c>
      <c r="G310" s="21">
        <v>4.53</v>
      </c>
      <c r="H310" s="21">
        <v>3.74</v>
      </c>
      <c r="I310" s="23">
        <f t="shared" si="7"/>
        <v>17.439293598233995</v>
      </c>
      <c r="J310" s="23">
        <f t="shared" si="8"/>
        <v>2172.9977924944815</v>
      </c>
      <c r="K310" s="21">
        <v>3.8889999999999998</v>
      </c>
      <c r="L310" s="21">
        <v>30</v>
      </c>
      <c r="M310" s="39">
        <f t="shared" si="9"/>
        <v>1425.4336723240147</v>
      </c>
      <c r="N310" s="23">
        <f t="shared" si="4"/>
        <v>1.5244467944633613</v>
      </c>
      <c r="O310" s="23">
        <f t="shared" si="5"/>
        <v>1.5286337751371368</v>
      </c>
      <c r="P310" s="23">
        <f t="shared" si="2"/>
        <v>3000</v>
      </c>
      <c r="Q310" s="40">
        <f t="shared" si="10"/>
        <v>4585901.325411411</v>
      </c>
    </row>
    <row r="311" spans="1:17" ht="14.25" customHeight="1" x14ac:dyDescent="0.2">
      <c r="A311" s="22">
        <f>VLOOKUP(D311,'Sample ID by Horizon'!A:B,2,FALSE)</f>
        <v>42879</v>
      </c>
      <c r="B311" s="21" t="str">
        <f>VLOOKUP(C311,Samples!A:C,3,FALSE)</f>
        <v>CSITE 05</v>
      </c>
      <c r="C311" s="21" t="str">
        <f t="shared" si="0"/>
        <v>X15.49</v>
      </c>
      <c r="D311" s="38" t="s">
        <v>571</v>
      </c>
      <c r="E311" s="21" t="s">
        <v>1250</v>
      </c>
      <c r="F311" s="21">
        <v>2653</v>
      </c>
      <c r="G311" s="21">
        <v>4.57</v>
      </c>
      <c r="H311" s="21">
        <v>3.82</v>
      </c>
      <c r="I311" s="23">
        <f t="shared" si="7"/>
        <v>16.411378555798695</v>
      </c>
      <c r="J311" s="23">
        <f t="shared" si="8"/>
        <v>2217.6061269146608</v>
      </c>
      <c r="K311" s="21">
        <v>3.8889999999999998</v>
      </c>
      <c r="L311" s="21">
        <v>30</v>
      </c>
      <c r="M311" s="39">
        <f t="shared" si="9"/>
        <v>1425.4336723240147</v>
      </c>
      <c r="N311" s="23">
        <f t="shared" si="4"/>
        <v>1.5557413648711518</v>
      </c>
      <c r="O311" s="23">
        <f t="shared" si="5"/>
        <v>1.5286337751371368</v>
      </c>
      <c r="P311" s="23">
        <f t="shared" si="2"/>
        <v>3000</v>
      </c>
      <c r="Q311" s="40">
        <f t="shared" si="10"/>
        <v>4585901.325411411</v>
      </c>
    </row>
    <row r="312" spans="1:17" ht="14.25" customHeight="1" x14ac:dyDescent="0.2">
      <c r="A312" s="22">
        <f>VLOOKUP(D312,'Sample ID by Horizon'!A:B,2,FALSE)</f>
        <v>42879</v>
      </c>
      <c r="B312" s="21" t="str">
        <f>VLOOKUP(C312,Samples!A:C,3,FALSE)</f>
        <v>CSITE 05</v>
      </c>
      <c r="C312" s="21" t="str">
        <f t="shared" si="0"/>
        <v>X15.49</v>
      </c>
      <c r="D312" s="38" t="s">
        <v>571</v>
      </c>
      <c r="E312" s="21" t="s">
        <v>1251</v>
      </c>
      <c r="F312" s="21">
        <v>2587</v>
      </c>
      <c r="G312" s="21">
        <v>4.5199999999999996</v>
      </c>
      <c r="H312" s="21">
        <v>3.75</v>
      </c>
      <c r="I312" s="23">
        <f t="shared" si="7"/>
        <v>17.035398230088489</v>
      </c>
      <c r="J312" s="23">
        <f t="shared" si="8"/>
        <v>2146.2942477876109</v>
      </c>
      <c r="K312" s="21">
        <v>3.8889999999999998</v>
      </c>
      <c r="L312" s="21">
        <v>30</v>
      </c>
      <c r="M312" s="39">
        <f t="shared" si="9"/>
        <v>1425.4336723240147</v>
      </c>
      <c r="N312" s="23">
        <f t="shared" si="4"/>
        <v>1.5057131660768974</v>
      </c>
      <c r="O312" s="23">
        <f t="shared" si="5"/>
        <v>1.5286337751371368</v>
      </c>
      <c r="P312" s="23">
        <f t="shared" si="2"/>
        <v>3000</v>
      </c>
      <c r="Q312" s="40">
        <f t="shared" si="10"/>
        <v>4585901.325411411</v>
      </c>
    </row>
    <row r="313" spans="1:17" ht="14.25" customHeight="1" x14ac:dyDescent="0.2">
      <c r="A313" s="22">
        <f>VLOOKUP(D313,'Sample ID by Horizon'!A:B,2,FALSE)</f>
        <v>42879</v>
      </c>
      <c r="B313" s="21" t="str">
        <f>VLOOKUP(C313,Samples!A:C,3,FALSE)</f>
        <v>CSITE 05</v>
      </c>
      <c r="C313" s="21" t="str">
        <f t="shared" si="0"/>
        <v>X15.49</v>
      </c>
      <c r="D313" s="38" t="s">
        <v>572</v>
      </c>
      <c r="E313" s="21" t="s">
        <v>1249</v>
      </c>
      <c r="F313" s="21">
        <v>3455</v>
      </c>
      <c r="G313" s="21">
        <v>4.38</v>
      </c>
      <c r="H313" s="21">
        <v>3.56</v>
      </c>
      <c r="I313" s="23">
        <f t="shared" si="7"/>
        <v>18.721461187214608</v>
      </c>
      <c r="J313" s="23">
        <f t="shared" si="8"/>
        <v>2808.1735159817354</v>
      </c>
      <c r="K313" s="21">
        <v>3.8889999999999998</v>
      </c>
      <c r="L313" s="21">
        <v>40</v>
      </c>
      <c r="M313" s="39">
        <f t="shared" si="9"/>
        <v>1900.5782297653532</v>
      </c>
      <c r="N313" s="23">
        <f t="shared" si="4"/>
        <v>1.4775364002398548</v>
      </c>
      <c r="O313" s="23">
        <f t="shared" si="5"/>
        <v>1.4744069457758624</v>
      </c>
      <c r="P313" s="23">
        <f t="shared" si="2"/>
        <v>4000</v>
      </c>
      <c r="Q313" s="40">
        <f t="shared" si="10"/>
        <v>5897627.7831034493</v>
      </c>
    </row>
    <row r="314" spans="1:17" ht="14.25" customHeight="1" x14ac:dyDescent="0.2">
      <c r="A314" s="22">
        <f>VLOOKUP(D314,'Sample ID by Horizon'!A:B,2,FALSE)</f>
        <v>42879</v>
      </c>
      <c r="B314" s="21" t="str">
        <f>VLOOKUP(C314,Samples!A:C,3,FALSE)</f>
        <v>CSITE 05</v>
      </c>
      <c r="C314" s="21" t="str">
        <f t="shared" si="0"/>
        <v>X15.49</v>
      </c>
      <c r="D314" s="38" t="s">
        <v>572</v>
      </c>
      <c r="E314" s="21" t="s">
        <v>1250</v>
      </c>
      <c r="F314" s="21">
        <v>3481</v>
      </c>
      <c r="G314" s="21">
        <v>4.63</v>
      </c>
      <c r="H314" s="21">
        <v>3.71</v>
      </c>
      <c r="I314" s="23">
        <f t="shared" si="7"/>
        <v>19.870410367170624</v>
      </c>
      <c r="J314" s="23">
        <f t="shared" si="8"/>
        <v>2789.3110151187907</v>
      </c>
      <c r="K314" s="21">
        <v>3.8889999999999998</v>
      </c>
      <c r="L314" s="21">
        <v>40</v>
      </c>
      <c r="M314" s="39">
        <f t="shared" si="9"/>
        <v>1900.5782297653532</v>
      </c>
      <c r="N314" s="23">
        <f t="shared" si="4"/>
        <v>1.4676117885782376</v>
      </c>
      <c r="O314" s="23">
        <f t="shared" si="5"/>
        <v>1.4744069457758624</v>
      </c>
      <c r="P314" s="23">
        <f t="shared" si="2"/>
        <v>4000</v>
      </c>
      <c r="Q314" s="40">
        <f t="shared" si="10"/>
        <v>5897627.7831034493</v>
      </c>
    </row>
    <row r="315" spans="1:17" ht="14.25" customHeight="1" x14ac:dyDescent="0.2">
      <c r="A315" s="22">
        <f>VLOOKUP(D315,'Sample ID by Horizon'!A:B,2,FALSE)</f>
        <v>42879</v>
      </c>
      <c r="B315" s="21" t="str">
        <f>VLOOKUP(C315,Samples!A:C,3,FALSE)</f>
        <v>CSITE 05</v>
      </c>
      <c r="C315" s="21" t="str">
        <f t="shared" si="0"/>
        <v>X15.49</v>
      </c>
      <c r="D315" s="38" t="s">
        <v>572</v>
      </c>
      <c r="E315" s="21" t="s">
        <v>1251</v>
      </c>
      <c r="F315" s="21">
        <v>3524</v>
      </c>
      <c r="G315" s="21">
        <v>4.93</v>
      </c>
      <c r="H315" s="21">
        <v>3.93</v>
      </c>
      <c r="I315" s="23">
        <f t="shared" si="7"/>
        <v>20.283975659229199</v>
      </c>
      <c r="J315" s="23">
        <f t="shared" si="8"/>
        <v>2809.1926977687631</v>
      </c>
      <c r="K315" s="21">
        <v>3.8889999999999998</v>
      </c>
      <c r="L315" s="21">
        <v>40</v>
      </c>
      <c r="M315" s="39">
        <f t="shared" si="9"/>
        <v>1900.5782297653532</v>
      </c>
      <c r="N315" s="23">
        <f t="shared" si="4"/>
        <v>1.478072648509495</v>
      </c>
      <c r="O315" s="23">
        <f t="shared" si="5"/>
        <v>1.4744069457758624</v>
      </c>
      <c r="P315" s="23">
        <f t="shared" si="2"/>
        <v>4000</v>
      </c>
      <c r="Q315" s="40">
        <f t="shared" si="10"/>
        <v>5897627.7831034493</v>
      </c>
    </row>
    <row r="316" spans="1:17" ht="14.25" customHeight="1" x14ac:dyDescent="0.2">
      <c r="A316" s="22">
        <f>VLOOKUP(D316,'Sample ID by Horizon'!A:B,2,FALSE)</f>
        <v>42887</v>
      </c>
      <c r="B316" s="21" t="str">
        <f>VLOOKUP(C316,Samples!A:C,3,FALSE)</f>
        <v>CSITE 06</v>
      </c>
      <c r="C316" s="21" t="str">
        <f t="shared" si="0"/>
        <v>X15.50</v>
      </c>
      <c r="D316" s="38" t="s">
        <v>573</v>
      </c>
      <c r="E316" s="21" t="s">
        <v>1249</v>
      </c>
      <c r="F316" s="21">
        <v>773</v>
      </c>
      <c r="G316" s="21">
        <v>3.3</v>
      </c>
      <c r="H316" s="21">
        <v>2.5299999999999998</v>
      </c>
      <c r="I316" s="23">
        <f t="shared" si="7"/>
        <v>23.333333333333336</v>
      </c>
      <c r="J316" s="23">
        <f t="shared" si="8"/>
        <v>592.63333333333333</v>
      </c>
      <c r="K316" s="21">
        <v>3.8889999999999998</v>
      </c>
      <c r="L316" s="21">
        <v>10</v>
      </c>
      <c r="M316" s="39">
        <f t="shared" si="9"/>
        <v>475.14455744133829</v>
      </c>
      <c r="N316" s="23">
        <f t="shared" si="4"/>
        <v>1.2472695394527387</v>
      </c>
      <c r="O316" s="23">
        <f t="shared" si="5"/>
        <v>1.1217510450205723</v>
      </c>
      <c r="P316" s="23">
        <f t="shared" si="2"/>
        <v>1000</v>
      </c>
      <c r="Q316" s="40">
        <f t="shared" si="10"/>
        <v>1121751.0450205724</v>
      </c>
    </row>
    <row r="317" spans="1:17" ht="14.25" customHeight="1" x14ac:dyDescent="0.2">
      <c r="A317" s="22">
        <f>VLOOKUP(D317,'Sample ID by Horizon'!A:B,2,FALSE)</f>
        <v>42887</v>
      </c>
      <c r="B317" s="21" t="str">
        <f>VLOOKUP(C317,Samples!A:C,3,FALSE)</f>
        <v>CSITE 06</v>
      </c>
      <c r="C317" s="21" t="str">
        <f t="shared" si="0"/>
        <v>X15.50</v>
      </c>
      <c r="D317" s="38" t="s">
        <v>573</v>
      </c>
      <c r="E317" s="21" t="s">
        <v>1250</v>
      </c>
      <c r="F317" s="21">
        <v>689</v>
      </c>
      <c r="G317" s="21">
        <v>4.78</v>
      </c>
      <c r="H317" s="21">
        <v>3.64</v>
      </c>
      <c r="I317" s="23">
        <f t="shared" si="7"/>
        <v>23.84937238493724</v>
      </c>
      <c r="J317" s="23">
        <f t="shared" si="8"/>
        <v>524.6778242677824</v>
      </c>
      <c r="K317" s="21">
        <v>3.8889999999999998</v>
      </c>
      <c r="L317" s="21">
        <v>10</v>
      </c>
      <c r="M317" s="39">
        <f t="shared" si="9"/>
        <v>475.14455744133829</v>
      </c>
      <c r="N317" s="23">
        <f t="shared" si="4"/>
        <v>1.1042488355400335</v>
      </c>
      <c r="O317" s="23">
        <f t="shared" si="5"/>
        <v>1.1217510450205723</v>
      </c>
      <c r="P317" s="23">
        <f t="shared" si="2"/>
        <v>1000</v>
      </c>
      <c r="Q317" s="40">
        <f t="shared" si="10"/>
        <v>1121751.0450205724</v>
      </c>
    </row>
    <row r="318" spans="1:17" ht="14.25" customHeight="1" x14ac:dyDescent="0.2">
      <c r="A318" s="22">
        <f>VLOOKUP(D318,'Sample ID by Horizon'!A:B,2,FALSE)</f>
        <v>42887</v>
      </c>
      <c r="B318" s="21" t="str">
        <f>VLOOKUP(C318,Samples!A:C,3,FALSE)</f>
        <v>CSITE 06</v>
      </c>
      <c r="C318" s="21" t="str">
        <f t="shared" si="0"/>
        <v>X15.50</v>
      </c>
      <c r="D318" s="38" t="s">
        <v>573</v>
      </c>
      <c r="E318" s="21" t="s">
        <v>1251</v>
      </c>
      <c r="F318" s="21">
        <v>633</v>
      </c>
      <c r="G318" s="21">
        <v>3.43</v>
      </c>
      <c r="H318" s="21">
        <v>2.61</v>
      </c>
      <c r="I318" s="23">
        <f t="shared" si="7"/>
        <v>23.906705539358608</v>
      </c>
      <c r="J318" s="23">
        <f t="shared" si="8"/>
        <v>481.67055393585997</v>
      </c>
      <c r="K318" s="21">
        <v>3.8889999999999998</v>
      </c>
      <c r="L318" s="21">
        <v>10</v>
      </c>
      <c r="M318" s="39">
        <f t="shared" si="9"/>
        <v>475.14455744133829</v>
      </c>
      <c r="N318" s="23">
        <f t="shared" si="4"/>
        <v>1.0137347600689446</v>
      </c>
      <c r="O318" s="23">
        <f t="shared" si="5"/>
        <v>1.1217510450205723</v>
      </c>
      <c r="P318" s="23">
        <f t="shared" si="2"/>
        <v>1000</v>
      </c>
      <c r="Q318" s="40">
        <f t="shared" si="10"/>
        <v>1121751.0450205724</v>
      </c>
    </row>
    <row r="319" spans="1:17" ht="14.25" customHeight="1" x14ac:dyDescent="0.2">
      <c r="A319" s="22">
        <f>VLOOKUP(D319,'Sample ID by Horizon'!A:B,2,FALSE)</f>
        <v>42887</v>
      </c>
      <c r="B319" s="21" t="str">
        <f>VLOOKUP(C319,Samples!A:C,3,FALSE)</f>
        <v>CSITE 06</v>
      </c>
      <c r="C319" s="21" t="str">
        <f t="shared" si="0"/>
        <v>X15.50</v>
      </c>
      <c r="D319" s="38" t="s">
        <v>574</v>
      </c>
      <c r="E319" s="21" t="s">
        <v>1249</v>
      </c>
      <c r="F319" s="21">
        <v>810</v>
      </c>
      <c r="G319" s="21">
        <v>4.38</v>
      </c>
      <c r="H319" s="21">
        <v>3.77</v>
      </c>
      <c r="I319" s="23">
        <f t="shared" si="7"/>
        <v>13.926940639269404</v>
      </c>
      <c r="J319" s="23">
        <f t="shared" si="8"/>
        <v>697.19178082191786</v>
      </c>
      <c r="K319" s="21">
        <v>3.8889999999999998</v>
      </c>
      <c r="L319" s="21">
        <v>10</v>
      </c>
      <c r="M319" s="39">
        <f t="shared" si="9"/>
        <v>475.14455744133829</v>
      </c>
      <c r="N319" s="23">
        <f t="shared" si="4"/>
        <v>1.4673256168108244</v>
      </c>
      <c r="O319" s="23">
        <f t="shared" si="5"/>
        <v>1.3851659538873593</v>
      </c>
      <c r="P319" s="23">
        <f t="shared" si="2"/>
        <v>1000</v>
      </c>
      <c r="Q319" s="40">
        <f t="shared" si="10"/>
        <v>1385165.9538873595</v>
      </c>
    </row>
    <row r="320" spans="1:17" ht="14.25" customHeight="1" x14ac:dyDescent="0.2">
      <c r="A320" s="22">
        <f>VLOOKUP(D320,'Sample ID by Horizon'!A:B,2,FALSE)</f>
        <v>42887</v>
      </c>
      <c r="B320" s="21" t="str">
        <f>VLOOKUP(C320,Samples!A:C,3,FALSE)</f>
        <v>CSITE 06</v>
      </c>
      <c r="C320" s="21" t="str">
        <f t="shared" si="0"/>
        <v>X15.50</v>
      </c>
      <c r="D320" s="38" t="s">
        <v>574</v>
      </c>
      <c r="E320" s="21" t="s">
        <v>1250</v>
      </c>
      <c r="F320" s="21">
        <v>823</v>
      </c>
      <c r="G320" s="21">
        <v>4.68</v>
      </c>
      <c r="H320" s="21">
        <v>3.48</v>
      </c>
      <c r="I320" s="23">
        <f t="shared" si="7"/>
        <v>25.641025641025639</v>
      </c>
      <c r="J320" s="23">
        <f t="shared" si="8"/>
        <v>611.97435897435901</v>
      </c>
      <c r="K320" s="21">
        <v>3.8889999999999998</v>
      </c>
      <c r="L320" s="21">
        <v>10</v>
      </c>
      <c r="M320" s="39">
        <f t="shared" si="9"/>
        <v>475.14455744133829</v>
      </c>
      <c r="N320" s="23">
        <f t="shared" si="4"/>
        <v>1.2879751001881439</v>
      </c>
      <c r="O320" s="23">
        <f t="shared" si="5"/>
        <v>1.3851659538873593</v>
      </c>
      <c r="P320" s="23">
        <f t="shared" si="2"/>
        <v>1000</v>
      </c>
      <c r="Q320" s="40">
        <f t="shared" si="10"/>
        <v>1385165.9538873595</v>
      </c>
    </row>
    <row r="321" spans="1:17" ht="14.25" customHeight="1" x14ac:dyDescent="0.2">
      <c r="A321" s="22">
        <f>VLOOKUP(D321,'Sample ID by Horizon'!A:B,2,FALSE)</f>
        <v>42887</v>
      </c>
      <c r="B321" s="21" t="str">
        <f>VLOOKUP(C321,Samples!A:C,3,FALSE)</f>
        <v>CSITE 06</v>
      </c>
      <c r="C321" s="21" t="str">
        <f t="shared" si="0"/>
        <v>X15.50</v>
      </c>
      <c r="D321" s="38" t="s">
        <v>574</v>
      </c>
      <c r="E321" s="21" t="s">
        <v>1251</v>
      </c>
      <c r="F321" s="21">
        <v>809</v>
      </c>
      <c r="G321" s="21">
        <v>4.5599999999999996</v>
      </c>
      <c r="H321" s="21">
        <v>3.75</v>
      </c>
      <c r="I321" s="23">
        <f t="shared" si="7"/>
        <v>17.763157894736835</v>
      </c>
      <c r="J321" s="23">
        <f t="shared" si="8"/>
        <v>665.29605263157896</v>
      </c>
      <c r="K321" s="21">
        <v>3.8889999999999998</v>
      </c>
      <c r="L321" s="21">
        <v>10</v>
      </c>
      <c r="M321" s="39">
        <f t="shared" si="9"/>
        <v>475.14455744133829</v>
      </c>
      <c r="N321" s="23">
        <f t="shared" si="4"/>
        <v>1.4001971446631101</v>
      </c>
      <c r="O321" s="23">
        <f t="shared" si="5"/>
        <v>1.3851659538873593</v>
      </c>
      <c r="P321" s="23">
        <f t="shared" si="2"/>
        <v>1000</v>
      </c>
      <c r="Q321" s="40">
        <f t="shared" si="10"/>
        <v>1385165.9538873595</v>
      </c>
    </row>
    <row r="322" spans="1:17" ht="14.25" customHeight="1" x14ac:dyDescent="0.2">
      <c r="A322" s="22">
        <f>VLOOKUP(D322,'Sample ID by Horizon'!A:B,2,FALSE)</f>
        <v>42887</v>
      </c>
      <c r="B322" s="21" t="str">
        <f>VLOOKUP(C322,Samples!A:C,3,FALSE)</f>
        <v>CSITE 06</v>
      </c>
      <c r="C322" s="21" t="str">
        <f t="shared" si="0"/>
        <v>X15.50</v>
      </c>
      <c r="D322" s="38" t="s">
        <v>575</v>
      </c>
      <c r="E322" s="21" t="s">
        <v>1249</v>
      </c>
      <c r="F322" s="21">
        <v>807</v>
      </c>
      <c r="G322" s="21">
        <v>4.6900000000000004</v>
      </c>
      <c r="H322" s="21">
        <v>3.76</v>
      </c>
      <c r="I322" s="23">
        <f t="shared" si="7"/>
        <v>19.829424307036259</v>
      </c>
      <c r="J322" s="23">
        <f t="shared" si="8"/>
        <v>646.97654584221743</v>
      </c>
      <c r="K322" s="21">
        <v>3.8889999999999998</v>
      </c>
      <c r="L322" s="21">
        <v>10</v>
      </c>
      <c r="M322" s="39">
        <f t="shared" si="9"/>
        <v>475.14455744133829</v>
      </c>
      <c r="N322" s="23">
        <f t="shared" si="4"/>
        <v>1.3616414956454461</v>
      </c>
      <c r="O322" s="23">
        <f t="shared" si="5"/>
        <v>1.4076751445769624</v>
      </c>
      <c r="P322" s="23">
        <f t="shared" si="2"/>
        <v>1000</v>
      </c>
      <c r="Q322" s="40">
        <f t="shared" si="10"/>
        <v>1407675.1445769623</v>
      </c>
    </row>
    <row r="323" spans="1:17" ht="14.25" customHeight="1" x14ac:dyDescent="0.2">
      <c r="A323" s="22">
        <f>VLOOKUP(D323,'Sample ID by Horizon'!A:B,2,FALSE)</f>
        <v>42887</v>
      </c>
      <c r="B323" s="21" t="str">
        <f>VLOOKUP(C323,Samples!A:C,3,FALSE)</f>
        <v>CSITE 06</v>
      </c>
      <c r="C323" s="21" t="str">
        <f t="shared" si="0"/>
        <v>X15.50</v>
      </c>
      <c r="D323" s="38" t="s">
        <v>575</v>
      </c>
      <c r="E323" s="21" t="s">
        <v>1250</v>
      </c>
      <c r="F323" s="21">
        <v>847</v>
      </c>
      <c r="G323" s="21">
        <v>4.88</v>
      </c>
      <c r="H323" s="21">
        <v>4.0199999999999996</v>
      </c>
      <c r="I323" s="23">
        <f t="shared" si="7"/>
        <v>17.622950819672138</v>
      </c>
      <c r="J323" s="23">
        <f t="shared" si="8"/>
        <v>697.73360655737702</v>
      </c>
      <c r="K323" s="21">
        <v>3.8889999999999998</v>
      </c>
      <c r="L323" s="21">
        <v>10</v>
      </c>
      <c r="M323" s="39">
        <f t="shared" si="9"/>
        <v>475.14455744133829</v>
      </c>
      <c r="N323" s="23">
        <f t="shared" si="4"/>
        <v>1.468465955528744</v>
      </c>
      <c r="O323" s="23">
        <f t="shared" si="5"/>
        <v>1.4076751445769624</v>
      </c>
      <c r="P323" s="23">
        <f t="shared" si="2"/>
        <v>1000</v>
      </c>
      <c r="Q323" s="40">
        <f t="shared" si="10"/>
        <v>1407675.1445769623</v>
      </c>
    </row>
    <row r="324" spans="1:17" ht="14.25" customHeight="1" x14ac:dyDescent="0.2">
      <c r="A324" s="22">
        <f>VLOOKUP(D324,'Sample ID by Horizon'!A:B,2,FALSE)</f>
        <v>42887</v>
      </c>
      <c r="B324" s="21" t="str">
        <f>VLOOKUP(C324,Samples!A:C,3,FALSE)</f>
        <v>CSITE 06</v>
      </c>
      <c r="C324" s="21" t="str">
        <f t="shared" si="0"/>
        <v>X15.50</v>
      </c>
      <c r="D324" s="38" t="s">
        <v>575</v>
      </c>
      <c r="E324" s="21" t="s">
        <v>1251</v>
      </c>
      <c r="F324" s="21">
        <v>806</v>
      </c>
      <c r="G324" s="21">
        <v>4.92</v>
      </c>
      <c r="H324" s="21">
        <v>4.04</v>
      </c>
      <c r="I324" s="23">
        <f t="shared" si="7"/>
        <v>17.886178861788615</v>
      </c>
      <c r="J324" s="23">
        <f t="shared" si="8"/>
        <v>661.83739837398377</v>
      </c>
      <c r="K324" s="21">
        <v>3.8889999999999998</v>
      </c>
      <c r="L324" s="21">
        <v>10</v>
      </c>
      <c r="M324" s="39">
        <f t="shared" si="9"/>
        <v>475.14455744133829</v>
      </c>
      <c r="N324" s="23">
        <f t="shared" si="4"/>
        <v>1.3929179825566975</v>
      </c>
      <c r="O324" s="23">
        <f t="shared" si="5"/>
        <v>1.4076751445769624</v>
      </c>
      <c r="P324" s="23">
        <f t="shared" si="2"/>
        <v>1000</v>
      </c>
      <c r="Q324" s="40">
        <f t="shared" si="10"/>
        <v>1407675.1445769623</v>
      </c>
    </row>
    <row r="325" spans="1:17" ht="14.25" customHeight="1" x14ac:dyDescent="0.2">
      <c r="A325" s="22">
        <f>VLOOKUP(D325,'Sample ID by Horizon'!A:B,2,FALSE)</f>
        <v>42887</v>
      </c>
      <c r="B325" s="21" t="str">
        <f>VLOOKUP(C325,Samples!A:C,3,FALSE)</f>
        <v>CSITE 06</v>
      </c>
      <c r="C325" s="21" t="str">
        <f t="shared" si="0"/>
        <v>X15.50</v>
      </c>
      <c r="D325" s="38" t="s">
        <v>576</v>
      </c>
      <c r="E325" s="21" t="s">
        <v>1249</v>
      </c>
      <c r="F325" s="21">
        <v>2624</v>
      </c>
      <c r="G325" s="21">
        <v>4.2699999999999996</v>
      </c>
      <c r="H325" s="21">
        <v>3.51</v>
      </c>
      <c r="I325" s="23">
        <f t="shared" si="7"/>
        <v>17.798594847775174</v>
      </c>
      <c r="J325" s="23">
        <f t="shared" si="8"/>
        <v>2156.9648711943796</v>
      </c>
      <c r="K325" s="21">
        <v>3.8889999999999998</v>
      </c>
      <c r="L325" s="21">
        <v>30</v>
      </c>
      <c r="M325" s="39">
        <f t="shared" si="9"/>
        <v>1425.4336723240147</v>
      </c>
      <c r="N325" s="23">
        <f t="shared" si="4"/>
        <v>1.5131990446652512</v>
      </c>
      <c r="O325" s="23">
        <f t="shared" si="5"/>
        <v>1.4741122268177147</v>
      </c>
      <c r="P325" s="23">
        <f t="shared" si="2"/>
        <v>3000</v>
      </c>
      <c r="Q325" s="40">
        <f t="shared" si="10"/>
        <v>4422336.680453144</v>
      </c>
    </row>
    <row r="326" spans="1:17" ht="14.25" customHeight="1" x14ac:dyDescent="0.2">
      <c r="A326" s="22">
        <f>VLOOKUP(D326,'Sample ID by Horizon'!A:B,2,FALSE)</f>
        <v>42887</v>
      </c>
      <c r="B326" s="21" t="str">
        <f>VLOOKUP(C326,Samples!A:C,3,FALSE)</f>
        <v>CSITE 06</v>
      </c>
      <c r="C326" s="21" t="str">
        <f t="shared" si="0"/>
        <v>X15.50</v>
      </c>
      <c r="D326" s="38" t="s">
        <v>576</v>
      </c>
      <c r="E326" s="21" t="s">
        <v>1250</v>
      </c>
      <c r="F326" s="21">
        <v>2607</v>
      </c>
      <c r="G326" s="21">
        <v>4.9000000000000004</v>
      </c>
      <c r="H326" s="21">
        <v>3.95</v>
      </c>
      <c r="I326" s="23">
        <f t="shared" si="7"/>
        <v>19.387755102040817</v>
      </c>
      <c r="J326" s="23">
        <f t="shared" si="8"/>
        <v>2101.5612244897961</v>
      </c>
      <c r="K326" s="21">
        <v>3.8889999999999998</v>
      </c>
      <c r="L326" s="21">
        <v>30</v>
      </c>
      <c r="M326" s="39">
        <f t="shared" si="9"/>
        <v>1425.4336723240147</v>
      </c>
      <c r="N326" s="23">
        <f t="shared" si="4"/>
        <v>1.4743311213235402</v>
      </c>
      <c r="O326" s="23">
        <f t="shared" si="5"/>
        <v>1.4741122268177147</v>
      </c>
      <c r="P326" s="23">
        <f t="shared" si="2"/>
        <v>3000</v>
      </c>
      <c r="Q326" s="40">
        <f t="shared" si="10"/>
        <v>4422336.680453144</v>
      </c>
    </row>
    <row r="327" spans="1:17" ht="14.25" customHeight="1" x14ac:dyDescent="0.2">
      <c r="A327" s="22">
        <f>VLOOKUP(D327,'Sample ID by Horizon'!A:B,2,FALSE)</f>
        <v>42887</v>
      </c>
      <c r="B327" s="21" t="str">
        <f>VLOOKUP(C327,Samples!A:C,3,FALSE)</f>
        <v>CSITE 06</v>
      </c>
      <c r="C327" s="21" t="str">
        <f t="shared" si="0"/>
        <v>X15.50</v>
      </c>
      <c r="D327" s="38" t="s">
        <v>576</v>
      </c>
      <c r="E327" s="21" t="s">
        <v>1251</v>
      </c>
      <c r="F327" s="21">
        <v>2505</v>
      </c>
      <c r="G327" s="21">
        <v>4.74</v>
      </c>
      <c r="H327" s="21">
        <v>3.87</v>
      </c>
      <c r="I327" s="23">
        <f t="shared" si="7"/>
        <v>18.354430379746837</v>
      </c>
      <c r="J327" s="23">
        <f t="shared" si="8"/>
        <v>2045.2215189873418</v>
      </c>
      <c r="K327" s="21">
        <v>3.8889999999999998</v>
      </c>
      <c r="L327" s="21">
        <v>30</v>
      </c>
      <c r="M327" s="39">
        <f t="shared" si="9"/>
        <v>1425.4336723240147</v>
      </c>
      <c r="N327" s="23">
        <f t="shared" si="4"/>
        <v>1.4348065144643527</v>
      </c>
      <c r="O327" s="23">
        <f t="shared" si="5"/>
        <v>1.4741122268177147</v>
      </c>
      <c r="P327" s="23">
        <f t="shared" si="2"/>
        <v>3000</v>
      </c>
      <c r="Q327" s="40">
        <f t="shared" si="10"/>
        <v>4422336.680453144</v>
      </c>
    </row>
    <row r="328" spans="1:17" ht="14.25" customHeight="1" x14ac:dyDescent="0.2">
      <c r="A328" s="22">
        <f>VLOOKUP(D328,'Sample ID by Horizon'!A:B,2,FALSE)</f>
        <v>42887</v>
      </c>
      <c r="B328" s="21" t="str">
        <f>VLOOKUP(C328,Samples!A:C,3,FALSE)</f>
        <v>CSITE 06</v>
      </c>
      <c r="C328" s="21" t="str">
        <f t="shared" si="0"/>
        <v>X15.50</v>
      </c>
      <c r="D328" s="38" t="s">
        <v>577</v>
      </c>
      <c r="E328" s="21" t="s">
        <v>1249</v>
      </c>
      <c r="F328" s="21">
        <v>3457</v>
      </c>
      <c r="G328" s="21">
        <v>4.75</v>
      </c>
      <c r="H328" s="21">
        <v>3.75</v>
      </c>
      <c r="I328" s="23">
        <f t="shared" si="7"/>
        <v>21.052631578947366</v>
      </c>
      <c r="J328" s="23">
        <f t="shared" si="8"/>
        <v>2729.2105263157896</v>
      </c>
      <c r="K328" s="21">
        <v>3.8889999999999998</v>
      </c>
      <c r="L328" s="21">
        <v>40</v>
      </c>
      <c r="M328" s="39">
        <f t="shared" si="9"/>
        <v>1900.5782297653532</v>
      </c>
      <c r="N328" s="23">
        <f t="shared" si="4"/>
        <v>1.4359895760001102</v>
      </c>
      <c r="O328" s="23">
        <f t="shared" si="5"/>
        <v>1.4463925769739092</v>
      </c>
      <c r="P328" s="23">
        <f t="shared" si="2"/>
        <v>4000</v>
      </c>
      <c r="Q328" s="40">
        <f t="shared" si="10"/>
        <v>5785570.3078956371</v>
      </c>
    </row>
    <row r="329" spans="1:17" ht="14.25" customHeight="1" x14ac:dyDescent="0.2">
      <c r="A329" s="22">
        <f>VLOOKUP(D329,'Sample ID by Horizon'!A:B,2,FALSE)</f>
        <v>42887</v>
      </c>
      <c r="B329" s="21" t="str">
        <f>VLOOKUP(C329,Samples!A:C,3,FALSE)</f>
        <v>CSITE 06</v>
      </c>
      <c r="C329" s="21" t="str">
        <f t="shared" si="0"/>
        <v>X15.50</v>
      </c>
      <c r="D329" s="38" t="s">
        <v>577</v>
      </c>
      <c r="E329" s="21" t="s">
        <v>1250</v>
      </c>
      <c r="F329" s="21">
        <v>3458</v>
      </c>
      <c r="G329" s="21">
        <v>4.6900000000000004</v>
      </c>
      <c r="H329" s="21">
        <v>3.81</v>
      </c>
      <c r="I329" s="23">
        <f t="shared" si="7"/>
        <v>18.763326226012801</v>
      </c>
      <c r="J329" s="23">
        <f t="shared" si="8"/>
        <v>2809.1641791044776</v>
      </c>
      <c r="K329" s="21">
        <v>3.8889999999999998</v>
      </c>
      <c r="L329" s="21">
        <v>40</v>
      </c>
      <c r="M329" s="39">
        <f t="shared" si="9"/>
        <v>1900.5782297653532</v>
      </c>
      <c r="N329" s="23">
        <f t="shared" si="4"/>
        <v>1.4780576432527586</v>
      </c>
      <c r="O329" s="23">
        <f t="shared" si="5"/>
        <v>1.4463925769739092</v>
      </c>
      <c r="P329" s="23">
        <f t="shared" si="2"/>
        <v>4000</v>
      </c>
      <c r="Q329" s="40">
        <f t="shared" si="10"/>
        <v>5785570.3078956371</v>
      </c>
    </row>
    <row r="330" spans="1:17" ht="14.25" customHeight="1" x14ac:dyDescent="0.2">
      <c r="A330" s="22">
        <f>VLOOKUP(D330,'Sample ID by Horizon'!A:B,2,FALSE)</f>
        <v>42887</v>
      </c>
      <c r="B330" s="21" t="str">
        <f>VLOOKUP(C330,Samples!A:C,3,FALSE)</f>
        <v>CSITE 06</v>
      </c>
      <c r="C330" s="21" t="str">
        <f t="shared" si="0"/>
        <v>X15.50</v>
      </c>
      <c r="D330" s="38" t="s">
        <v>577</v>
      </c>
      <c r="E330" s="21" t="s">
        <v>1251</v>
      </c>
      <c r="F330" s="21">
        <v>3469</v>
      </c>
      <c r="G330" s="21">
        <v>4.79</v>
      </c>
      <c r="H330" s="21">
        <v>3.74</v>
      </c>
      <c r="I330" s="23">
        <f t="shared" si="7"/>
        <v>21.92066805845511</v>
      </c>
      <c r="J330" s="23">
        <f t="shared" si="8"/>
        <v>2708.5720250521922</v>
      </c>
      <c r="K330" s="21">
        <v>3.8889999999999998</v>
      </c>
      <c r="L330" s="21">
        <v>40</v>
      </c>
      <c r="M330" s="39">
        <f t="shared" si="9"/>
        <v>1900.5782297653532</v>
      </c>
      <c r="N330" s="23">
        <f t="shared" si="4"/>
        <v>1.4251305116688591</v>
      </c>
      <c r="O330" s="23">
        <f t="shared" si="5"/>
        <v>1.4463925769739092</v>
      </c>
      <c r="P330" s="23">
        <f t="shared" si="2"/>
        <v>4000</v>
      </c>
      <c r="Q330" s="40">
        <f t="shared" si="10"/>
        <v>5785570.3078956371</v>
      </c>
    </row>
    <row r="331" spans="1:17" ht="14.25" customHeight="1" x14ac:dyDescent="0.2">
      <c r="A331" s="22">
        <f>VLOOKUP(D331,'Sample ID by Horizon'!A:B,2,FALSE)</f>
        <v>42888</v>
      </c>
      <c r="B331" s="21" t="str">
        <f>VLOOKUP(C331,Samples!A:C,3,FALSE)</f>
        <v>CSITE 07</v>
      </c>
      <c r="C331" s="21" t="str">
        <f t="shared" si="0"/>
        <v>X15.51</v>
      </c>
      <c r="D331" s="38" t="s">
        <v>578</v>
      </c>
      <c r="E331" s="21" t="s">
        <v>1249</v>
      </c>
      <c r="F331" s="21">
        <v>733</v>
      </c>
      <c r="G331" s="21">
        <v>4.4800000000000004</v>
      </c>
      <c r="H331" s="21">
        <v>3.41</v>
      </c>
      <c r="I331" s="23">
        <f t="shared" si="7"/>
        <v>23.883928571428577</v>
      </c>
      <c r="J331" s="23">
        <f t="shared" si="8"/>
        <v>557.93080357142856</v>
      </c>
      <c r="K331" s="21">
        <v>3.8889999999999998</v>
      </c>
      <c r="L331" s="21">
        <v>10</v>
      </c>
      <c r="M331" s="39">
        <f t="shared" si="9"/>
        <v>475.14455744133829</v>
      </c>
      <c r="N331" s="23">
        <f t="shared" si="4"/>
        <v>1.174233809129364</v>
      </c>
      <c r="O331" s="23">
        <f t="shared" si="5"/>
        <v>1.2080582550380325</v>
      </c>
      <c r="P331" s="23">
        <f t="shared" si="2"/>
        <v>1000</v>
      </c>
      <c r="Q331" s="40">
        <f t="shared" si="10"/>
        <v>1208058.2550380325</v>
      </c>
    </row>
    <row r="332" spans="1:17" ht="14.25" customHeight="1" x14ac:dyDescent="0.2">
      <c r="A332" s="22">
        <f>VLOOKUP(D332,'Sample ID by Horizon'!A:B,2,FALSE)</f>
        <v>42888</v>
      </c>
      <c r="B332" s="21" t="str">
        <f>VLOOKUP(C332,Samples!A:C,3,FALSE)</f>
        <v>CSITE 07</v>
      </c>
      <c r="C332" s="21" t="str">
        <f t="shared" si="0"/>
        <v>X15.51</v>
      </c>
      <c r="D332" s="38" t="s">
        <v>578</v>
      </c>
      <c r="E332" s="21" t="s">
        <v>1250</v>
      </c>
      <c r="F332" s="21">
        <v>712</v>
      </c>
      <c r="G332" s="21">
        <v>4.72</v>
      </c>
      <c r="H332" s="21">
        <v>3.73</v>
      </c>
      <c r="I332" s="23">
        <f t="shared" si="7"/>
        <v>20.974576271186436</v>
      </c>
      <c r="J332" s="23">
        <f t="shared" si="8"/>
        <v>562.66101694915255</v>
      </c>
      <c r="K332" s="21">
        <v>3.8889999999999998</v>
      </c>
      <c r="L332" s="21">
        <v>10</v>
      </c>
      <c r="M332" s="39">
        <f t="shared" si="9"/>
        <v>475.14455744133829</v>
      </c>
      <c r="N332" s="23">
        <f t="shared" si="4"/>
        <v>1.1841891233671957</v>
      </c>
      <c r="O332" s="23">
        <f t="shared" si="5"/>
        <v>1.2080582550380325</v>
      </c>
      <c r="P332" s="23">
        <f t="shared" si="2"/>
        <v>1000</v>
      </c>
      <c r="Q332" s="40">
        <f t="shared" si="10"/>
        <v>1208058.2550380325</v>
      </c>
    </row>
    <row r="333" spans="1:17" ht="14.25" customHeight="1" x14ac:dyDescent="0.2">
      <c r="A333" s="22">
        <f>VLOOKUP(D333,'Sample ID by Horizon'!A:B,2,FALSE)</f>
        <v>42888</v>
      </c>
      <c r="B333" s="21" t="str">
        <f>VLOOKUP(C333,Samples!A:C,3,FALSE)</f>
        <v>CSITE 07</v>
      </c>
      <c r="C333" s="21" t="str">
        <f t="shared" si="0"/>
        <v>X15.51</v>
      </c>
      <c r="D333" s="38" t="s">
        <v>578</v>
      </c>
      <c r="E333" s="21" t="s">
        <v>1251</v>
      </c>
      <c r="F333" s="21">
        <v>765</v>
      </c>
      <c r="G333" s="21">
        <v>4.7699999999999996</v>
      </c>
      <c r="H333" s="21">
        <v>3.75</v>
      </c>
      <c r="I333" s="23">
        <f t="shared" si="7"/>
        <v>21.383647798742132</v>
      </c>
      <c r="J333" s="23">
        <f t="shared" si="8"/>
        <v>601.41509433962267</v>
      </c>
      <c r="K333" s="21">
        <v>3.8889999999999998</v>
      </c>
      <c r="L333" s="21">
        <v>10</v>
      </c>
      <c r="M333" s="39">
        <f t="shared" si="9"/>
        <v>475.14455744133829</v>
      </c>
      <c r="N333" s="23">
        <f t="shared" si="4"/>
        <v>1.2657518326175372</v>
      </c>
      <c r="O333" s="23">
        <f t="shared" si="5"/>
        <v>1.2080582550380325</v>
      </c>
      <c r="P333" s="23">
        <f t="shared" si="2"/>
        <v>1000</v>
      </c>
      <c r="Q333" s="40">
        <f t="shared" si="10"/>
        <v>1208058.2550380325</v>
      </c>
    </row>
    <row r="334" spans="1:17" ht="14.25" customHeight="1" x14ac:dyDescent="0.2">
      <c r="A334" s="22">
        <f>VLOOKUP(D334,'Sample ID by Horizon'!A:B,2,FALSE)</f>
        <v>42888</v>
      </c>
      <c r="B334" s="21" t="str">
        <f>VLOOKUP(C334,Samples!A:C,3,FALSE)</f>
        <v>CSITE 07</v>
      </c>
      <c r="C334" s="21" t="str">
        <f t="shared" si="0"/>
        <v>X15.51</v>
      </c>
      <c r="D334" s="38" t="s">
        <v>579</v>
      </c>
      <c r="E334" s="21" t="s">
        <v>1249</v>
      </c>
      <c r="F334" s="21">
        <v>822</v>
      </c>
      <c r="G334" s="21">
        <v>4.55</v>
      </c>
      <c r="H334" s="21">
        <v>3.49</v>
      </c>
      <c r="I334" s="23">
        <f t="shared" si="7"/>
        <v>23.296703296703289</v>
      </c>
      <c r="J334" s="23">
        <f t="shared" si="8"/>
        <v>630.501098901099</v>
      </c>
      <c r="K334" s="21">
        <v>3.8889999999999998</v>
      </c>
      <c r="L334" s="21">
        <v>10</v>
      </c>
      <c r="M334" s="39">
        <f t="shared" si="9"/>
        <v>475.14455744133829</v>
      </c>
      <c r="N334" s="23">
        <f t="shared" si="4"/>
        <v>1.3269668967616053</v>
      </c>
      <c r="O334" s="23">
        <f t="shared" si="5"/>
        <v>1.342427436463326</v>
      </c>
      <c r="P334" s="23">
        <f t="shared" si="2"/>
        <v>1000</v>
      </c>
      <c r="Q334" s="40">
        <f t="shared" si="10"/>
        <v>1342427.436463326</v>
      </c>
    </row>
    <row r="335" spans="1:17" ht="14.25" customHeight="1" x14ac:dyDescent="0.2">
      <c r="A335" s="22">
        <f>VLOOKUP(D335,'Sample ID by Horizon'!A:B,2,FALSE)</f>
        <v>42888</v>
      </c>
      <c r="B335" s="21" t="str">
        <f>VLOOKUP(C335,Samples!A:C,3,FALSE)</f>
        <v>CSITE 07</v>
      </c>
      <c r="C335" s="21" t="str">
        <f t="shared" si="0"/>
        <v>X15.51</v>
      </c>
      <c r="D335" s="38" t="s">
        <v>579</v>
      </c>
      <c r="E335" s="21" t="s">
        <v>1250</v>
      </c>
      <c r="F335" s="21">
        <v>832</v>
      </c>
      <c r="G335" s="21">
        <v>4.96</v>
      </c>
      <c r="H335" s="21">
        <v>4.01</v>
      </c>
      <c r="I335" s="23">
        <f t="shared" si="7"/>
        <v>19.153225806451616</v>
      </c>
      <c r="J335" s="23">
        <f t="shared" si="8"/>
        <v>672.64516129032256</v>
      </c>
      <c r="K335" s="21">
        <v>3.8889999999999998</v>
      </c>
      <c r="L335" s="21">
        <v>10</v>
      </c>
      <c r="M335" s="39">
        <f t="shared" si="9"/>
        <v>475.14455744133829</v>
      </c>
      <c r="N335" s="23">
        <f t="shared" si="4"/>
        <v>1.4156642452404979</v>
      </c>
      <c r="O335" s="23">
        <f t="shared" si="5"/>
        <v>1.342427436463326</v>
      </c>
      <c r="P335" s="23">
        <f t="shared" si="2"/>
        <v>1000</v>
      </c>
      <c r="Q335" s="40">
        <f t="shared" si="10"/>
        <v>1342427.436463326</v>
      </c>
    </row>
    <row r="336" spans="1:17" ht="14.25" customHeight="1" x14ac:dyDescent="0.2">
      <c r="A336" s="22">
        <f>VLOOKUP(D336,'Sample ID by Horizon'!A:B,2,FALSE)</f>
        <v>42888</v>
      </c>
      <c r="B336" s="21" t="str">
        <f>VLOOKUP(C336,Samples!A:C,3,FALSE)</f>
        <v>CSITE 07</v>
      </c>
      <c r="C336" s="21" t="str">
        <f t="shared" si="0"/>
        <v>X15.51</v>
      </c>
      <c r="D336" s="38" t="s">
        <v>579</v>
      </c>
      <c r="E336" s="21" t="s">
        <v>1251</v>
      </c>
      <c r="F336" s="21">
        <v>800</v>
      </c>
      <c r="G336" s="21">
        <v>4.8099999999999996</v>
      </c>
      <c r="H336" s="21">
        <v>3.67</v>
      </c>
      <c r="I336" s="23">
        <f t="shared" si="7"/>
        <v>23.700623700623698</v>
      </c>
      <c r="J336" s="23">
        <f t="shared" si="8"/>
        <v>610.39501039501044</v>
      </c>
      <c r="K336" s="21">
        <v>3.8889999999999998</v>
      </c>
      <c r="L336" s="21">
        <v>10</v>
      </c>
      <c r="M336" s="39">
        <f t="shared" si="9"/>
        <v>475.14455744133829</v>
      </c>
      <c r="N336" s="23">
        <f t="shared" si="4"/>
        <v>1.2846511673878749</v>
      </c>
      <c r="O336" s="23">
        <f t="shared" si="5"/>
        <v>1.342427436463326</v>
      </c>
      <c r="P336" s="23">
        <f t="shared" si="2"/>
        <v>1000</v>
      </c>
      <c r="Q336" s="40">
        <f t="shared" si="10"/>
        <v>1342427.436463326</v>
      </c>
    </row>
    <row r="337" spans="1:17" ht="14.25" customHeight="1" x14ac:dyDescent="0.2">
      <c r="A337" s="22">
        <f>VLOOKUP(D337,'Sample ID by Horizon'!A:B,2,FALSE)</f>
        <v>42888</v>
      </c>
      <c r="B337" s="21" t="str">
        <f>VLOOKUP(C337,Samples!A:C,3,FALSE)</f>
        <v>CSITE 07</v>
      </c>
      <c r="C337" s="21" t="str">
        <f t="shared" si="0"/>
        <v>X15.51</v>
      </c>
      <c r="D337" s="38" t="s">
        <v>580</v>
      </c>
      <c r="E337" s="21" t="s">
        <v>1249</v>
      </c>
      <c r="F337" s="21">
        <v>897</v>
      </c>
      <c r="G337" s="21">
        <v>4.2300000000000004</v>
      </c>
      <c r="H337" s="21">
        <v>3.33</v>
      </c>
      <c r="I337" s="23">
        <f t="shared" si="7"/>
        <v>21.276595744680858</v>
      </c>
      <c r="J337" s="23">
        <f t="shared" si="8"/>
        <v>706.14893617021266</v>
      </c>
      <c r="K337" s="21">
        <v>3.8889999999999998</v>
      </c>
      <c r="L337" s="21">
        <v>10</v>
      </c>
      <c r="M337" s="39">
        <f t="shared" si="9"/>
        <v>475.14455744133829</v>
      </c>
      <c r="N337" s="23">
        <f t="shared" si="4"/>
        <v>1.4861770488813699</v>
      </c>
      <c r="O337" s="23">
        <f t="shared" si="5"/>
        <v>1.4763405181046887</v>
      </c>
      <c r="P337" s="23">
        <f t="shared" si="2"/>
        <v>1000</v>
      </c>
      <c r="Q337" s="40">
        <f t="shared" si="10"/>
        <v>1476340.5181046887</v>
      </c>
    </row>
    <row r="338" spans="1:17" ht="14.25" customHeight="1" x14ac:dyDescent="0.2">
      <c r="A338" s="22">
        <f>VLOOKUP(D338,'Sample ID by Horizon'!A:B,2,FALSE)</f>
        <v>42888</v>
      </c>
      <c r="B338" s="21" t="str">
        <f>VLOOKUP(C338,Samples!A:C,3,FALSE)</f>
        <v>CSITE 07</v>
      </c>
      <c r="C338" s="21" t="str">
        <f t="shared" si="0"/>
        <v>X15.51</v>
      </c>
      <c r="D338" s="38" t="s">
        <v>580</v>
      </c>
      <c r="E338" s="21" t="s">
        <v>1250</v>
      </c>
      <c r="F338" s="21">
        <v>860</v>
      </c>
      <c r="G338" s="21">
        <v>3.86</v>
      </c>
      <c r="H338" s="21">
        <v>3.13</v>
      </c>
      <c r="I338" s="23">
        <f t="shared" si="7"/>
        <v>18.911917098445596</v>
      </c>
      <c r="J338" s="23">
        <f t="shared" si="8"/>
        <v>697.35751295336786</v>
      </c>
      <c r="K338" s="21">
        <v>3.8889999999999998</v>
      </c>
      <c r="L338" s="21">
        <v>10</v>
      </c>
      <c r="M338" s="39">
        <f t="shared" si="9"/>
        <v>475.14455744133829</v>
      </c>
      <c r="N338" s="23">
        <f t="shared" si="4"/>
        <v>1.4676744204093386</v>
      </c>
      <c r="O338" s="23">
        <f t="shared" si="5"/>
        <v>1.4763405181046887</v>
      </c>
      <c r="P338" s="23">
        <f t="shared" si="2"/>
        <v>1000</v>
      </c>
      <c r="Q338" s="40">
        <f t="shared" si="10"/>
        <v>1476340.5181046887</v>
      </c>
    </row>
    <row r="339" spans="1:17" ht="14.25" customHeight="1" x14ac:dyDescent="0.2">
      <c r="A339" s="22">
        <f>VLOOKUP(D339,'Sample ID by Horizon'!A:B,2,FALSE)</f>
        <v>42888</v>
      </c>
      <c r="B339" s="21" t="str">
        <f>VLOOKUP(C339,Samples!A:C,3,FALSE)</f>
        <v>CSITE 07</v>
      </c>
      <c r="C339" s="21" t="str">
        <f t="shared" si="0"/>
        <v>X15.51</v>
      </c>
      <c r="D339" s="38" t="s">
        <v>580</v>
      </c>
      <c r="E339" s="21" t="s">
        <v>1251</v>
      </c>
      <c r="F339" s="21">
        <v>880</v>
      </c>
      <c r="G339" s="21">
        <v>4.57</v>
      </c>
      <c r="H339" s="21">
        <v>3.64</v>
      </c>
      <c r="I339" s="23">
        <f t="shared" si="7"/>
        <v>20.350109409190374</v>
      </c>
      <c r="J339" s="23">
        <f t="shared" si="8"/>
        <v>700.91903719912466</v>
      </c>
      <c r="K339" s="21">
        <v>3.8889999999999998</v>
      </c>
      <c r="L339" s="21">
        <v>10</v>
      </c>
      <c r="M339" s="39">
        <f t="shared" si="9"/>
        <v>475.14455744133829</v>
      </c>
      <c r="N339" s="23">
        <f t="shared" si="4"/>
        <v>1.4751700850233576</v>
      </c>
      <c r="O339" s="23">
        <f t="shared" si="5"/>
        <v>1.4763405181046887</v>
      </c>
      <c r="P339" s="23">
        <f t="shared" si="2"/>
        <v>1000</v>
      </c>
      <c r="Q339" s="40">
        <f t="shared" si="10"/>
        <v>1476340.5181046887</v>
      </c>
    </row>
    <row r="340" spans="1:17" ht="14.25" customHeight="1" x14ac:dyDescent="0.2">
      <c r="A340" s="22">
        <f>VLOOKUP(D340,'Sample ID by Horizon'!A:B,2,FALSE)</f>
        <v>42888</v>
      </c>
      <c r="B340" s="21" t="str">
        <f>VLOOKUP(C340,Samples!A:C,3,FALSE)</f>
        <v>CSITE 07</v>
      </c>
      <c r="C340" s="21" t="str">
        <f t="shared" si="0"/>
        <v>X15.51</v>
      </c>
      <c r="D340" s="38" t="s">
        <v>581</v>
      </c>
      <c r="E340" s="21" t="s">
        <v>1249</v>
      </c>
      <c r="F340" s="21">
        <v>2642</v>
      </c>
      <c r="G340" s="21">
        <v>4.5199999999999996</v>
      </c>
      <c r="H340" s="21">
        <v>3.8</v>
      </c>
      <c r="I340" s="23">
        <f t="shared" si="7"/>
        <v>15.929203539823005</v>
      </c>
      <c r="J340" s="23">
        <f t="shared" si="8"/>
        <v>2221.1504424778764</v>
      </c>
      <c r="K340" s="21">
        <v>3.8889999999999998</v>
      </c>
      <c r="L340" s="21">
        <v>30</v>
      </c>
      <c r="M340" s="39">
        <f t="shared" si="9"/>
        <v>1425.4336723240147</v>
      </c>
      <c r="N340" s="23">
        <f t="shared" si="4"/>
        <v>1.5582278471481117</v>
      </c>
      <c r="O340" s="23">
        <f t="shared" si="5"/>
        <v>1.5356751807066331</v>
      </c>
      <c r="P340" s="23">
        <f t="shared" si="2"/>
        <v>3000</v>
      </c>
      <c r="Q340" s="40">
        <f t="shared" si="10"/>
        <v>4607025.5421198988</v>
      </c>
    </row>
    <row r="341" spans="1:17" ht="14.25" customHeight="1" x14ac:dyDescent="0.2">
      <c r="A341" s="22">
        <f>VLOOKUP(D341,'Sample ID by Horizon'!A:B,2,FALSE)</f>
        <v>42888</v>
      </c>
      <c r="B341" s="21" t="str">
        <f>VLOOKUP(C341,Samples!A:C,3,FALSE)</f>
        <v>CSITE 07</v>
      </c>
      <c r="C341" s="21" t="str">
        <f t="shared" si="0"/>
        <v>X15.51</v>
      </c>
      <c r="D341" s="38" t="s">
        <v>581</v>
      </c>
      <c r="E341" s="21" t="s">
        <v>1250</v>
      </c>
      <c r="F341" s="21">
        <v>2698</v>
      </c>
      <c r="G341" s="21">
        <v>4.78</v>
      </c>
      <c r="H341" s="21">
        <v>3.88</v>
      </c>
      <c r="I341" s="23">
        <f t="shared" si="7"/>
        <v>18.828451882845197</v>
      </c>
      <c r="J341" s="23">
        <f t="shared" si="8"/>
        <v>2190.0083682008367</v>
      </c>
      <c r="K341" s="21">
        <v>3.8889999999999998</v>
      </c>
      <c r="L341" s="21">
        <v>30</v>
      </c>
      <c r="M341" s="39">
        <f t="shared" si="9"/>
        <v>1425.4336723240147</v>
      </c>
      <c r="N341" s="23">
        <f t="shared" si="4"/>
        <v>1.5363804087988648</v>
      </c>
      <c r="O341" s="23">
        <f t="shared" si="5"/>
        <v>1.5356751807066331</v>
      </c>
      <c r="P341" s="23">
        <f t="shared" si="2"/>
        <v>3000</v>
      </c>
      <c r="Q341" s="40">
        <f t="shared" si="10"/>
        <v>4607025.5421198988</v>
      </c>
    </row>
    <row r="342" spans="1:17" ht="14.25" customHeight="1" x14ac:dyDescent="0.2">
      <c r="A342" s="22">
        <f>VLOOKUP(D342,'Sample ID by Horizon'!A:B,2,FALSE)</f>
        <v>42888</v>
      </c>
      <c r="B342" s="21" t="str">
        <f>VLOOKUP(C342,Samples!A:C,3,FALSE)</f>
        <v>CSITE 07</v>
      </c>
      <c r="C342" s="21" t="str">
        <f t="shared" si="0"/>
        <v>X15.51</v>
      </c>
      <c r="D342" s="38" t="s">
        <v>581</v>
      </c>
      <c r="E342" s="21" t="s">
        <v>1251</v>
      </c>
      <c r="F342" s="21">
        <v>2619</v>
      </c>
      <c r="G342" s="21">
        <v>4.75</v>
      </c>
      <c r="H342" s="21">
        <v>3.91</v>
      </c>
      <c r="I342" s="23">
        <f t="shared" si="7"/>
        <v>17.684210526315784</v>
      </c>
      <c r="J342" s="23">
        <f t="shared" si="8"/>
        <v>2155.8505263157895</v>
      </c>
      <c r="K342" s="21">
        <v>3.8889999999999998</v>
      </c>
      <c r="L342" s="21">
        <v>30</v>
      </c>
      <c r="M342" s="39">
        <f t="shared" si="9"/>
        <v>1425.4336723240147</v>
      </c>
      <c r="N342" s="23">
        <f t="shared" si="4"/>
        <v>1.5124172861729228</v>
      </c>
      <c r="O342" s="23">
        <f t="shared" si="5"/>
        <v>1.5356751807066331</v>
      </c>
      <c r="P342" s="23">
        <f t="shared" si="2"/>
        <v>3000</v>
      </c>
      <c r="Q342" s="40">
        <f t="shared" si="10"/>
        <v>4607025.5421198988</v>
      </c>
    </row>
    <row r="343" spans="1:17" ht="14.25" customHeight="1" x14ac:dyDescent="0.2">
      <c r="A343" s="22">
        <f>VLOOKUP(D343,'Sample ID by Horizon'!A:B,2,FALSE)</f>
        <v>42888</v>
      </c>
      <c r="B343" s="21" t="str">
        <f>VLOOKUP(C343,Samples!A:C,3,FALSE)</f>
        <v>CSITE 07</v>
      </c>
      <c r="C343" s="21" t="str">
        <f t="shared" si="0"/>
        <v>X15.51</v>
      </c>
      <c r="D343" s="38" t="s">
        <v>582</v>
      </c>
      <c r="E343" s="21" t="s">
        <v>1249</v>
      </c>
      <c r="F343" s="21">
        <v>3512</v>
      </c>
      <c r="G343" s="21">
        <v>4.3</v>
      </c>
      <c r="H343" s="21">
        <v>3.51</v>
      </c>
      <c r="I343" s="23">
        <f t="shared" si="7"/>
        <v>18.372093023255815</v>
      </c>
      <c r="J343" s="23">
        <f t="shared" si="8"/>
        <v>2866.7720930232558</v>
      </c>
      <c r="K343" s="21">
        <v>3.8889999999999998</v>
      </c>
      <c r="L343" s="21">
        <v>40</v>
      </c>
      <c r="M343" s="39">
        <f t="shared" si="9"/>
        <v>1900.5782297653532</v>
      </c>
      <c r="N343" s="23">
        <f t="shared" si="4"/>
        <v>1.5083683734382192</v>
      </c>
      <c r="O343" s="23">
        <f t="shared" si="5"/>
        <v>1.5247404704909702</v>
      </c>
      <c r="P343" s="23">
        <f t="shared" si="2"/>
        <v>4000</v>
      </c>
      <c r="Q343" s="40">
        <f t="shared" si="10"/>
        <v>6098961.8819638807</v>
      </c>
    </row>
    <row r="344" spans="1:17" ht="14.25" customHeight="1" x14ac:dyDescent="0.2">
      <c r="A344" s="22">
        <f>VLOOKUP(D344,'Sample ID by Horizon'!A:B,2,FALSE)</f>
        <v>42888</v>
      </c>
      <c r="B344" s="21" t="str">
        <f>VLOOKUP(C344,Samples!A:C,3,FALSE)</f>
        <v>CSITE 07</v>
      </c>
      <c r="C344" s="21" t="str">
        <f t="shared" si="0"/>
        <v>X15.51</v>
      </c>
      <c r="D344" s="38" t="s">
        <v>582</v>
      </c>
      <c r="E344" s="21" t="s">
        <v>1250</v>
      </c>
      <c r="F344" s="21">
        <v>3568</v>
      </c>
      <c r="G344" s="21">
        <v>4.3099999999999996</v>
      </c>
      <c r="H344" s="21">
        <v>3.57</v>
      </c>
      <c r="I344" s="23">
        <f t="shared" si="7"/>
        <v>17.169373549883986</v>
      </c>
      <c r="J344" s="23">
        <f t="shared" si="8"/>
        <v>2955.3967517401393</v>
      </c>
      <c r="K344" s="21">
        <v>3.8889999999999998</v>
      </c>
      <c r="L344" s="21">
        <v>40</v>
      </c>
      <c r="M344" s="39">
        <f t="shared" si="9"/>
        <v>1900.5782297653532</v>
      </c>
      <c r="N344" s="23">
        <f t="shared" si="4"/>
        <v>1.5549987395704383</v>
      </c>
      <c r="O344" s="23">
        <f t="shared" si="5"/>
        <v>1.5247404704909702</v>
      </c>
      <c r="P344" s="23">
        <f t="shared" si="2"/>
        <v>4000</v>
      </c>
      <c r="Q344" s="40">
        <f t="shared" si="10"/>
        <v>6098961.8819638807</v>
      </c>
    </row>
    <row r="345" spans="1:17" ht="14.25" customHeight="1" x14ac:dyDescent="0.2">
      <c r="A345" s="22">
        <f>VLOOKUP(D345,'Sample ID by Horizon'!A:B,2,FALSE)</f>
        <v>42888</v>
      </c>
      <c r="B345" s="21" t="str">
        <f>VLOOKUP(C345,Samples!A:C,3,FALSE)</f>
        <v>CSITE 07</v>
      </c>
      <c r="C345" s="21" t="str">
        <f t="shared" si="0"/>
        <v>X15.51</v>
      </c>
      <c r="D345" s="38" t="s">
        <v>582</v>
      </c>
      <c r="E345" s="21" t="s">
        <v>1251</v>
      </c>
      <c r="F345" s="21">
        <v>3557</v>
      </c>
      <c r="G345" s="21">
        <v>4.67</v>
      </c>
      <c r="H345" s="21">
        <v>3.77</v>
      </c>
      <c r="I345" s="23">
        <f t="shared" si="7"/>
        <v>19.271948608137045</v>
      </c>
      <c r="J345" s="23">
        <f t="shared" si="8"/>
        <v>2871.4967880085651</v>
      </c>
      <c r="K345" s="21">
        <v>3.8889999999999998</v>
      </c>
      <c r="L345" s="21">
        <v>40</v>
      </c>
      <c r="M345" s="39">
        <f t="shared" si="9"/>
        <v>1900.5782297653532</v>
      </c>
      <c r="N345" s="23">
        <f t="shared" si="4"/>
        <v>1.5108542984642532</v>
      </c>
      <c r="O345" s="23">
        <f t="shared" si="5"/>
        <v>1.5247404704909702</v>
      </c>
      <c r="P345" s="23">
        <f t="shared" si="2"/>
        <v>4000</v>
      </c>
      <c r="Q345" s="40">
        <f t="shared" si="10"/>
        <v>6098961.8819638807</v>
      </c>
    </row>
    <row r="346" spans="1:17" ht="14.25" customHeight="1" x14ac:dyDescent="0.2">
      <c r="A346" s="22">
        <f>VLOOKUP(D346,'Sample ID by Horizon'!A:B,2,FALSE)</f>
        <v>42888</v>
      </c>
      <c r="B346" s="21" t="str">
        <f>VLOOKUP(C346,Samples!A:C,3,FALSE)</f>
        <v>CSITE 08</v>
      </c>
      <c r="C346" s="21" t="str">
        <f t="shared" si="0"/>
        <v>X15.52</v>
      </c>
      <c r="D346" s="38" t="s">
        <v>583</v>
      </c>
      <c r="E346" s="21" t="s">
        <v>1249</v>
      </c>
      <c r="F346" s="21">
        <v>795</v>
      </c>
      <c r="G346" s="21">
        <v>4.34</v>
      </c>
      <c r="H346" s="21">
        <v>3.6</v>
      </c>
      <c r="I346" s="23">
        <f t="shared" si="7"/>
        <v>17.050691244239626</v>
      </c>
      <c r="J346" s="23">
        <f t="shared" si="8"/>
        <v>659.44700460829495</v>
      </c>
      <c r="K346" s="21">
        <v>3.8889999999999998</v>
      </c>
      <c r="L346" s="21">
        <v>10</v>
      </c>
      <c r="M346" s="39">
        <f t="shared" si="9"/>
        <v>475.14455744133829</v>
      </c>
      <c r="N346" s="23">
        <f t="shared" si="4"/>
        <v>1.3878871056830127</v>
      </c>
      <c r="O346" s="23">
        <f t="shared" si="5"/>
        <v>1.2483310039895457</v>
      </c>
      <c r="P346" s="23">
        <f t="shared" si="2"/>
        <v>1000</v>
      </c>
      <c r="Q346" s="40">
        <f t="shared" si="10"/>
        <v>1248331.0039895456</v>
      </c>
    </row>
    <row r="347" spans="1:17" ht="14.25" customHeight="1" x14ac:dyDescent="0.2">
      <c r="A347" s="22">
        <f>VLOOKUP(D347,'Sample ID by Horizon'!A:B,2,FALSE)</f>
        <v>42888</v>
      </c>
      <c r="B347" s="21" t="str">
        <f>VLOOKUP(C347,Samples!A:C,3,FALSE)</f>
        <v>CSITE 08</v>
      </c>
      <c r="C347" s="21" t="str">
        <f t="shared" si="0"/>
        <v>X15.52</v>
      </c>
      <c r="D347" s="38" t="s">
        <v>583</v>
      </c>
      <c r="E347" s="21" t="s">
        <v>1250</v>
      </c>
      <c r="F347" s="21">
        <v>686</v>
      </c>
      <c r="G347" s="21">
        <v>4.99</v>
      </c>
      <c r="H347" s="21">
        <v>4.2300000000000004</v>
      </c>
      <c r="I347" s="23">
        <f t="shared" si="7"/>
        <v>15.230460921843683</v>
      </c>
      <c r="J347" s="23">
        <f t="shared" si="8"/>
        <v>581.51903807615236</v>
      </c>
      <c r="K347" s="21">
        <v>3.8889999999999998</v>
      </c>
      <c r="L347" s="21">
        <v>10</v>
      </c>
      <c r="M347" s="39">
        <f t="shared" si="9"/>
        <v>475.14455744133829</v>
      </c>
      <c r="N347" s="23">
        <f t="shared" si="4"/>
        <v>1.2238781418599058</v>
      </c>
      <c r="O347" s="23">
        <f t="shared" si="5"/>
        <v>1.2483310039895457</v>
      </c>
      <c r="P347" s="23">
        <f t="shared" si="2"/>
        <v>1000</v>
      </c>
      <c r="Q347" s="40">
        <f t="shared" si="10"/>
        <v>1248331.0039895456</v>
      </c>
    </row>
    <row r="348" spans="1:17" ht="14.25" customHeight="1" x14ac:dyDescent="0.2">
      <c r="A348" s="22">
        <f>VLOOKUP(D348,'Sample ID by Horizon'!A:B,2,FALSE)</f>
        <v>42888</v>
      </c>
      <c r="B348" s="21" t="str">
        <f>VLOOKUP(C348,Samples!A:C,3,FALSE)</f>
        <v>CSITE 08</v>
      </c>
      <c r="C348" s="21" t="str">
        <f t="shared" si="0"/>
        <v>X15.52</v>
      </c>
      <c r="D348" s="38" t="s">
        <v>583</v>
      </c>
      <c r="E348" s="21" t="s">
        <v>1251</v>
      </c>
      <c r="F348" s="21">
        <v>662</v>
      </c>
      <c r="G348" s="21">
        <v>4.34</v>
      </c>
      <c r="H348" s="21">
        <v>3.53</v>
      </c>
      <c r="I348" s="23">
        <f t="shared" si="7"/>
        <v>18.663594470046085</v>
      </c>
      <c r="J348" s="23">
        <f t="shared" si="8"/>
        <v>538.44700460829495</v>
      </c>
      <c r="K348" s="21">
        <v>3.8889999999999998</v>
      </c>
      <c r="L348" s="21">
        <v>10</v>
      </c>
      <c r="M348" s="39">
        <f t="shared" si="9"/>
        <v>475.14455744133829</v>
      </c>
      <c r="N348" s="23">
        <f t="shared" si="4"/>
        <v>1.133227764425718</v>
      </c>
      <c r="O348" s="23">
        <f t="shared" si="5"/>
        <v>1.2483310039895457</v>
      </c>
      <c r="P348" s="23">
        <f t="shared" si="2"/>
        <v>1000</v>
      </c>
      <c r="Q348" s="40">
        <f t="shared" si="10"/>
        <v>1248331.0039895456</v>
      </c>
    </row>
    <row r="349" spans="1:17" ht="14.25" customHeight="1" x14ac:dyDescent="0.2">
      <c r="A349" s="22">
        <f>VLOOKUP(D349,'Sample ID by Horizon'!A:B,2,FALSE)</f>
        <v>42888</v>
      </c>
      <c r="B349" s="21" t="str">
        <f>VLOOKUP(C349,Samples!A:C,3,FALSE)</f>
        <v>CSITE 08</v>
      </c>
      <c r="C349" s="21" t="str">
        <f t="shared" si="0"/>
        <v>X15.52</v>
      </c>
      <c r="D349" s="38" t="s">
        <v>584</v>
      </c>
      <c r="E349" s="21" t="s">
        <v>1249</v>
      </c>
      <c r="F349" s="21">
        <v>742</v>
      </c>
      <c r="G349" s="21">
        <v>4.51</v>
      </c>
      <c r="H349" s="21">
        <v>3.63</v>
      </c>
      <c r="I349" s="23">
        <f t="shared" si="7"/>
        <v>19.512195121951219</v>
      </c>
      <c r="J349" s="23">
        <f t="shared" si="8"/>
        <v>597.21951219512198</v>
      </c>
      <c r="K349" s="21">
        <v>3.8889999999999998</v>
      </c>
      <c r="L349" s="21">
        <v>10</v>
      </c>
      <c r="M349" s="39">
        <f t="shared" si="9"/>
        <v>475.14455744133829</v>
      </c>
      <c r="N349" s="23">
        <f t="shared" si="4"/>
        <v>1.2569217153852281</v>
      </c>
      <c r="O349" s="23">
        <f t="shared" si="5"/>
        <v>1.3310366669056479</v>
      </c>
      <c r="P349" s="23">
        <f t="shared" si="2"/>
        <v>1000</v>
      </c>
      <c r="Q349" s="40">
        <f t="shared" si="10"/>
        <v>1331036.6669056481</v>
      </c>
    </row>
    <row r="350" spans="1:17" ht="14.25" customHeight="1" x14ac:dyDescent="0.2">
      <c r="A350" s="22">
        <f>VLOOKUP(D350,'Sample ID by Horizon'!A:B,2,FALSE)</f>
        <v>42888</v>
      </c>
      <c r="B350" s="21" t="str">
        <f>VLOOKUP(C350,Samples!A:C,3,FALSE)</f>
        <v>CSITE 08</v>
      </c>
      <c r="C350" s="21" t="str">
        <f t="shared" si="0"/>
        <v>X15.52</v>
      </c>
      <c r="D350" s="38" t="s">
        <v>584</v>
      </c>
      <c r="E350" s="21" t="s">
        <v>1250</v>
      </c>
      <c r="F350" s="21">
        <v>838</v>
      </c>
      <c r="G350" s="21">
        <v>4.8</v>
      </c>
      <c r="H350" s="21">
        <v>4.05</v>
      </c>
      <c r="I350" s="23">
        <f t="shared" si="7"/>
        <v>15.625</v>
      </c>
      <c r="J350" s="23">
        <f t="shared" si="8"/>
        <v>707.0625</v>
      </c>
      <c r="K350" s="21">
        <v>3.8889999999999998</v>
      </c>
      <c r="L350" s="21">
        <v>10</v>
      </c>
      <c r="M350" s="39">
        <f t="shared" si="9"/>
        <v>475.14455744133829</v>
      </c>
      <c r="N350" s="23">
        <f t="shared" si="4"/>
        <v>1.4880997560143461</v>
      </c>
      <c r="O350" s="23">
        <f t="shared" si="5"/>
        <v>1.3310366669056479</v>
      </c>
      <c r="P350" s="23">
        <f t="shared" si="2"/>
        <v>1000</v>
      </c>
      <c r="Q350" s="40">
        <f t="shared" si="10"/>
        <v>1331036.6669056481</v>
      </c>
    </row>
    <row r="351" spans="1:17" ht="14.25" customHeight="1" x14ac:dyDescent="0.2">
      <c r="A351" s="22">
        <f>VLOOKUP(D351,'Sample ID by Horizon'!A:B,2,FALSE)</f>
        <v>42888</v>
      </c>
      <c r="B351" s="21" t="str">
        <f>VLOOKUP(C351,Samples!A:C,3,FALSE)</f>
        <v>CSITE 08</v>
      </c>
      <c r="C351" s="21" t="str">
        <f t="shared" si="0"/>
        <v>X15.52</v>
      </c>
      <c r="D351" s="38" t="s">
        <v>584</v>
      </c>
      <c r="E351" s="21" t="s">
        <v>1251</v>
      </c>
      <c r="F351" s="21">
        <v>723</v>
      </c>
      <c r="G351" s="21">
        <v>4.45</v>
      </c>
      <c r="H351" s="21">
        <v>3.65</v>
      </c>
      <c r="I351" s="23">
        <f t="shared" si="7"/>
        <v>17.977528089887645</v>
      </c>
      <c r="J351" s="23">
        <f t="shared" si="8"/>
        <v>593.02247191011236</v>
      </c>
      <c r="K351" s="21">
        <v>3.8889999999999998</v>
      </c>
      <c r="L351" s="21">
        <v>10</v>
      </c>
      <c r="M351" s="39">
        <f t="shared" si="9"/>
        <v>475.14455744133829</v>
      </c>
      <c r="N351" s="23">
        <f t="shared" si="4"/>
        <v>1.2480885293173696</v>
      </c>
      <c r="O351" s="23">
        <f t="shared" si="5"/>
        <v>1.3310366669056479</v>
      </c>
      <c r="P351" s="23">
        <f t="shared" si="2"/>
        <v>1000</v>
      </c>
      <c r="Q351" s="40">
        <f t="shared" si="10"/>
        <v>1331036.6669056481</v>
      </c>
    </row>
    <row r="352" spans="1:17" ht="14.25" customHeight="1" x14ac:dyDescent="0.2">
      <c r="A352" s="22">
        <f>VLOOKUP(D352,'Sample ID by Horizon'!A:B,2,FALSE)</f>
        <v>42888</v>
      </c>
      <c r="B352" s="21" t="str">
        <f>VLOOKUP(C352,Samples!A:C,3,FALSE)</f>
        <v>CSITE 08</v>
      </c>
      <c r="C352" s="21" t="str">
        <f t="shared" si="0"/>
        <v>X15.52</v>
      </c>
      <c r="D352" s="38" t="s">
        <v>585</v>
      </c>
      <c r="E352" s="21" t="s">
        <v>1249</v>
      </c>
      <c r="F352" s="21">
        <v>825</v>
      </c>
      <c r="G352" s="21">
        <v>4.8</v>
      </c>
      <c r="H352" s="21">
        <v>4.04</v>
      </c>
      <c r="I352" s="23">
        <f t="shared" si="7"/>
        <v>15.83333333333333</v>
      </c>
      <c r="J352" s="23">
        <f t="shared" si="8"/>
        <v>694.375</v>
      </c>
      <c r="K352" s="21">
        <v>3.8889999999999998</v>
      </c>
      <c r="L352" s="21">
        <v>10</v>
      </c>
      <c r="M352" s="39">
        <f t="shared" si="9"/>
        <v>475.14455744133829</v>
      </c>
      <c r="N352" s="23">
        <f t="shared" si="4"/>
        <v>1.461397356078793</v>
      </c>
      <c r="O352" s="23">
        <f t="shared" si="5"/>
        <v>1.4325435325327387</v>
      </c>
      <c r="P352" s="23">
        <f t="shared" si="2"/>
        <v>1000</v>
      </c>
      <c r="Q352" s="40">
        <f t="shared" si="10"/>
        <v>1432543.5325327388</v>
      </c>
    </row>
    <row r="353" spans="1:17" ht="14.25" customHeight="1" x14ac:dyDescent="0.2">
      <c r="A353" s="22">
        <f>VLOOKUP(D353,'Sample ID by Horizon'!A:B,2,FALSE)</f>
        <v>42888</v>
      </c>
      <c r="B353" s="21" t="str">
        <f>VLOOKUP(C353,Samples!A:C,3,FALSE)</f>
        <v>CSITE 08</v>
      </c>
      <c r="C353" s="21" t="str">
        <f t="shared" si="0"/>
        <v>X15.52</v>
      </c>
      <c r="D353" s="38" t="s">
        <v>585</v>
      </c>
      <c r="E353" s="21" t="s">
        <v>1250</v>
      </c>
      <c r="F353" s="21">
        <v>789</v>
      </c>
      <c r="G353" s="21">
        <v>4.79</v>
      </c>
      <c r="H353" s="21">
        <v>4.1100000000000003</v>
      </c>
      <c r="I353" s="23">
        <f t="shared" si="7"/>
        <v>14.196242171189974</v>
      </c>
      <c r="J353" s="23">
        <f t="shared" si="8"/>
        <v>676.9916492693111</v>
      </c>
      <c r="K353" s="21">
        <v>3.8889999999999998</v>
      </c>
      <c r="L353" s="21">
        <v>10</v>
      </c>
      <c r="M353" s="39">
        <f t="shared" si="9"/>
        <v>475.14455744133829</v>
      </c>
      <c r="N353" s="23">
        <f t="shared" si="4"/>
        <v>1.4248119623108448</v>
      </c>
      <c r="O353" s="23">
        <f t="shared" si="5"/>
        <v>1.4325435325327387</v>
      </c>
      <c r="P353" s="23">
        <f t="shared" si="2"/>
        <v>1000</v>
      </c>
      <c r="Q353" s="40">
        <f t="shared" si="10"/>
        <v>1432543.5325327388</v>
      </c>
    </row>
    <row r="354" spans="1:17" ht="14.25" customHeight="1" x14ac:dyDescent="0.2">
      <c r="A354" s="22">
        <f>VLOOKUP(D354,'Sample ID by Horizon'!A:B,2,FALSE)</f>
        <v>42888</v>
      </c>
      <c r="B354" s="21" t="str">
        <f>VLOOKUP(C354,Samples!A:C,3,FALSE)</f>
        <v>CSITE 08</v>
      </c>
      <c r="C354" s="21" t="str">
        <f t="shared" si="0"/>
        <v>X15.52</v>
      </c>
      <c r="D354" s="38" t="s">
        <v>585</v>
      </c>
      <c r="E354" s="21" t="s">
        <v>1251</v>
      </c>
      <c r="F354" s="21">
        <v>785</v>
      </c>
      <c r="G354" s="21">
        <v>4.53</v>
      </c>
      <c r="H354" s="21">
        <v>3.87</v>
      </c>
      <c r="I354" s="23">
        <f t="shared" si="7"/>
        <v>14.569536423841061</v>
      </c>
      <c r="J354" s="23">
        <f t="shared" si="8"/>
        <v>670.62913907284769</v>
      </c>
      <c r="K354" s="21">
        <v>3.8889999999999998</v>
      </c>
      <c r="L354" s="21">
        <v>10</v>
      </c>
      <c r="M354" s="39">
        <f t="shared" si="9"/>
        <v>475.14455744133829</v>
      </c>
      <c r="N354" s="23">
        <f t="shared" si="4"/>
        <v>1.4114212792085787</v>
      </c>
      <c r="O354" s="23">
        <f t="shared" si="5"/>
        <v>1.4325435325327387</v>
      </c>
      <c r="P354" s="23">
        <f t="shared" si="2"/>
        <v>1000</v>
      </c>
      <c r="Q354" s="40">
        <f t="shared" si="10"/>
        <v>1432543.5325327388</v>
      </c>
    </row>
    <row r="355" spans="1:17" ht="14.25" customHeight="1" x14ac:dyDescent="0.2">
      <c r="A355" s="22">
        <f>VLOOKUP(D355,'Sample ID by Horizon'!A:B,2,FALSE)</f>
        <v>42888</v>
      </c>
      <c r="B355" s="21" t="str">
        <f>VLOOKUP(C355,Samples!A:C,3,FALSE)</f>
        <v>CSITE 08</v>
      </c>
      <c r="C355" s="21" t="str">
        <f t="shared" si="0"/>
        <v>X15.52</v>
      </c>
      <c r="D355" s="38" t="s">
        <v>586</v>
      </c>
      <c r="E355" s="21" t="s">
        <v>1249</v>
      </c>
      <c r="F355" s="21">
        <v>2525</v>
      </c>
      <c r="G355" s="21">
        <v>4.66</v>
      </c>
      <c r="H355" s="21">
        <v>3.93</v>
      </c>
      <c r="I355" s="23">
        <f t="shared" si="7"/>
        <v>15.665236051502147</v>
      </c>
      <c r="J355" s="23">
        <f t="shared" si="8"/>
        <v>2129.452789699571</v>
      </c>
      <c r="K355" s="21">
        <v>3.8889999999999998</v>
      </c>
      <c r="L355" s="21">
        <v>30</v>
      </c>
      <c r="M355" s="39">
        <f t="shared" si="9"/>
        <v>1425.4336723240147</v>
      </c>
      <c r="N355" s="23">
        <f t="shared" si="4"/>
        <v>1.4938981946650172</v>
      </c>
      <c r="O355" s="23">
        <f t="shared" si="5"/>
        <v>1.5129011883271097</v>
      </c>
      <c r="P355" s="23">
        <f t="shared" si="2"/>
        <v>3000</v>
      </c>
      <c r="Q355" s="40">
        <f t="shared" si="10"/>
        <v>4538703.5649813283</v>
      </c>
    </row>
    <row r="356" spans="1:17" ht="14.25" customHeight="1" x14ac:dyDescent="0.2">
      <c r="A356" s="22">
        <f>VLOOKUP(D356,'Sample ID by Horizon'!A:B,2,FALSE)</f>
        <v>42888</v>
      </c>
      <c r="B356" s="21" t="str">
        <f>VLOOKUP(C356,Samples!A:C,3,FALSE)</f>
        <v>CSITE 08</v>
      </c>
      <c r="C356" s="21" t="str">
        <f t="shared" si="0"/>
        <v>X15.52</v>
      </c>
      <c r="D356" s="38" t="s">
        <v>586</v>
      </c>
      <c r="E356" s="21" t="s">
        <v>1250</v>
      </c>
      <c r="F356" s="21">
        <v>2518</v>
      </c>
      <c r="G356" s="21">
        <v>4.3</v>
      </c>
      <c r="H356" s="21">
        <v>3.74</v>
      </c>
      <c r="I356" s="23">
        <f t="shared" si="7"/>
        <v>13.02325581395348</v>
      </c>
      <c r="J356" s="23">
        <f t="shared" si="8"/>
        <v>2190.0744186046513</v>
      </c>
      <c r="K356" s="21">
        <v>3.8889999999999998</v>
      </c>
      <c r="L356" s="21">
        <v>30</v>
      </c>
      <c r="M356" s="39">
        <f t="shared" si="9"/>
        <v>1425.4336723240147</v>
      </c>
      <c r="N356" s="23">
        <f t="shared" si="4"/>
        <v>1.536426745857612</v>
      </c>
      <c r="O356" s="23">
        <f t="shared" si="5"/>
        <v>1.5129011883271097</v>
      </c>
      <c r="P356" s="23">
        <f t="shared" si="2"/>
        <v>3000</v>
      </c>
      <c r="Q356" s="40">
        <f t="shared" si="10"/>
        <v>4538703.5649813283</v>
      </c>
    </row>
    <row r="357" spans="1:17" ht="14.25" customHeight="1" x14ac:dyDescent="0.2">
      <c r="A357" s="22">
        <f>VLOOKUP(D357,'Sample ID by Horizon'!A:B,2,FALSE)</f>
        <v>42888</v>
      </c>
      <c r="B357" s="21" t="str">
        <f>VLOOKUP(C357,Samples!A:C,3,FALSE)</f>
        <v>CSITE 08</v>
      </c>
      <c r="C357" s="21" t="str">
        <f t="shared" si="0"/>
        <v>X15.52</v>
      </c>
      <c r="D357" s="38" t="s">
        <v>586</v>
      </c>
      <c r="E357" s="21" t="s">
        <v>1251</v>
      </c>
      <c r="F357" s="21">
        <v>2537</v>
      </c>
      <c r="G357" s="21">
        <v>4.59</v>
      </c>
      <c r="H357" s="21">
        <v>3.89</v>
      </c>
      <c r="I357" s="23">
        <f t="shared" si="7"/>
        <v>15.250544662309363</v>
      </c>
      <c r="J357" s="23">
        <f t="shared" si="8"/>
        <v>2150.0936819172116</v>
      </c>
      <c r="K357" s="21">
        <v>3.8889999999999998</v>
      </c>
      <c r="L357" s="21">
        <v>30</v>
      </c>
      <c r="M357" s="39">
        <f t="shared" si="9"/>
        <v>1425.4336723240147</v>
      </c>
      <c r="N357" s="23">
        <f t="shared" si="4"/>
        <v>1.5083786244587007</v>
      </c>
      <c r="O357" s="23">
        <f t="shared" si="5"/>
        <v>1.5129011883271097</v>
      </c>
      <c r="P357" s="23">
        <f t="shared" si="2"/>
        <v>3000</v>
      </c>
      <c r="Q357" s="40">
        <f t="shared" si="10"/>
        <v>4538703.5649813283</v>
      </c>
    </row>
    <row r="358" spans="1:17" ht="14.25" customHeight="1" x14ac:dyDescent="0.2">
      <c r="A358" s="22">
        <f>VLOOKUP(D358,'Sample ID by Horizon'!A:B,2,FALSE)</f>
        <v>42888</v>
      </c>
      <c r="B358" s="21" t="str">
        <f>VLOOKUP(C358,Samples!A:C,3,FALSE)</f>
        <v>CSITE 08</v>
      </c>
      <c r="C358" s="21" t="str">
        <f t="shared" si="0"/>
        <v>X15.52</v>
      </c>
      <c r="D358" s="38" t="s">
        <v>587</v>
      </c>
      <c r="E358" s="21" t="s">
        <v>1249</v>
      </c>
      <c r="F358" s="21">
        <v>3555</v>
      </c>
      <c r="G358" s="21">
        <v>4.51</v>
      </c>
      <c r="H358" s="21">
        <v>3.71</v>
      </c>
      <c r="I358" s="23">
        <f t="shared" si="7"/>
        <v>17.738359201773832</v>
      </c>
      <c r="J358" s="23">
        <f t="shared" si="8"/>
        <v>2924.4013303769402</v>
      </c>
      <c r="K358" s="21">
        <v>3.8889999999999998</v>
      </c>
      <c r="L358" s="21">
        <v>40</v>
      </c>
      <c r="M358" s="39">
        <f t="shared" si="9"/>
        <v>1900.5782297653532</v>
      </c>
      <c r="N358" s="23">
        <f t="shared" si="4"/>
        <v>1.5386903230697266</v>
      </c>
      <c r="O358" s="23">
        <f t="shared" si="5"/>
        <v>1.517908948286399</v>
      </c>
      <c r="P358" s="51">
        <v>4000</v>
      </c>
      <c r="Q358" s="40">
        <f t="shared" si="10"/>
        <v>6071635.793145596</v>
      </c>
    </row>
    <row r="359" spans="1:17" ht="14.25" customHeight="1" x14ac:dyDescent="0.2">
      <c r="A359" s="22">
        <f>VLOOKUP(D359,'Sample ID by Horizon'!A:B,2,FALSE)</f>
        <v>42888</v>
      </c>
      <c r="B359" s="21" t="str">
        <f>VLOOKUP(C359,Samples!A:C,3,FALSE)</f>
        <v>CSITE 08</v>
      </c>
      <c r="C359" s="21" t="str">
        <f t="shared" si="0"/>
        <v>X15.52</v>
      </c>
      <c r="D359" s="38" t="s">
        <v>587</v>
      </c>
      <c r="E359" s="21" t="s">
        <v>1250</v>
      </c>
      <c r="F359" s="21">
        <v>3197</v>
      </c>
      <c r="G359" s="21">
        <v>4.21</v>
      </c>
      <c r="H359" s="21">
        <v>3.61</v>
      </c>
      <c r="I359" s="23">
        <f t="shared" si="7"/>
        <v>14.251781472684089</v>
      </c>
      <c r="J359" s="23">
        <f t="shared" si="8"/>
        <v>2741.3705463182896</v>
      </c>
      <c r="K359" s="21">
        <v>3.8889999999999998</v>
      </c>
      <c r="L359" s="21">
        <v>40</v>
      </c>
      <c r="M359" s="39">
        <f t="shared" si="9"/>
        <v>1900.5782297653532</v>
      </c>
      <c r="N359" s="23">
        <f t="shared" si="4"/>
        <v>1.4423876393957966</v>
      </c>
      <c r="O359" s="23">
        <f t="shared" si="5"/>
        <v>1.517908948286399</v>
      </c>
      <c r="P359" s="51">
        <v>4000</v>
      </c>
      <c r="Q359" s="40">
        <f t="shared" si="10"/>
        <v>6071635.793145596</v>
      </c>
    </row>
    <row r="360" spans="1:17" ht="14.25" customHeight="1" x14ac:dyDescent="0.2">
      <c r="A360" s="22">
        <f>VLOOKUP(D360,'Sample ID by Horizon'!A:B,2,FALSE)</f>
        <v>42888</v>
      </c>
      <c r="B360" s="21" t="str">
        <f>VLOOKUP(C360,Samples!A:C,3,FALSE)</f>
        <v>CSITE 08</v>
      </c>
      <c r="C360" s="21" t="str">
        <f t="shared" si="0"/>
        <v>X15.52</v>
      </c>
      <c r="D360" s="38" t="s">
        <v>587</v>
      </c>
      <c r="E360" s="21" t="s">
        <v>1251</v>
      </c>
      <c r="F360" s="21">
        <v>3197</v>
      </c>
      <c r="G360" s="21">
        <v>4.29</v>
      </c>
      <c r="H360" s="21">
        <v>3.71</v>
      </c>
      <c r="I360" s="23">
        <f t="shared" si="7"/>
        <v>13.519813519813519</v>
      </c>
      <c r="J360" s="23">
        <f t="shared" si="8"/>
        <v>2764.7715617715617</v>
      </c>
      <c r="K360" s="21">
        <v>3.8889999999999998</v>
      </c>
      <c r="L360" s="51">
        <v>37</v>
      </c>
      <c r="M360" s="39">
        <f t="shared" si="9"/>
        <v>1758.0348625329516</v>
      </c>
      <c r="N360" s="23">
        <f t="shared" si="4"/>
        <v>1.5726488823936735</v>
      </c>
      <c r="O360" s="23">
        <f t="shared" si="5"/>
        <v>1.517908948286399</v>
      </c>
      <c r="P360" s="51">
        <v>4000</v>
      </c>
      <c r="Q360" s="40">
        <f t="shared" si="10"/>
        <v>6071635.793145596</v>
      </c>
    </row>
    <row r="361" spans="1:17" ht="14.25" customHeight="1" x14ac:dyDescent="0.2">
      <c r="A361" s="22">
        <f>VLOOKUP(D361,'Sample ID by Horizon'!A:B,2,FALSE)</f>
        <v>42893</v>
      </c>
      <c r="B361" s="21" t="str">
        <f>VLOOKUP(C361,Samples!A:C,3,FALSE)</f>
        <v>CSITE 12</v>
      </c>
      <c r="C361" s="21" t="str">
        <f t="shared" si="0"/>
        <v>X15.56</v>
      </c>
      <c r="D361" s="38" t="s">
        <v>588</v>
      </c>
      <c r="E361" s="21" t="s">
        <v>1249</v>
      </c>
      <c r="F361" s="21">
        <v>826</v>
      </c>
      <c r="G361" s="21">
        <v>4.5999999999999996</v>
      </c>
      <c r="H361" s="21">
        <v>3.83</v>
      </c>
      <c r="I361" s="23">
        <f t="shared" si="7"/>
        <v>16.739130434782602</v>
      </c>
      <c r="J361" s="23">
        <f t="shared" si="8"/>
        <v>687.7347826086957</v>
      </c>
      <c r="K361" s="21">
        <v>3.8889999999999998</v>
      </c>
      <c r="L361" s="21">
        <v>10</v>
      </c>
      <c r="M361" s="39">
        <f t="shared" si="9"/>
        <v>475.14455744133829</v>
      </c>
      <c r="N361" s="23">
        <f t="shared" si="4"/>
        <v>1.4474222041228031</v>
      </c>
      <c r="O361" s="23">
        <f t="shared" si="5"/>
        <v>1.4660064594425588</v>
      </c>
      <c r="P361" s="23">
        <f t="shared" ref="P361:P537" si="11">SUMIF(D:D,D361,L:L)/COUNTIF(D:D,D361)*100</f>
        <v>1000</v>
      </c>
      <c r="Q361" s="40">
        <f t="shared" si="10"/>
        <v>1466006.4594425587</v>
      </c>
    </row>
    <row r="362" spans="1:17" ht="14.25" customHeight="1" x14ac:dyDescent="0.2">
      <c r="A362" s="22">
        <f>VLOOKUP(D362,'Sample ID by Horizon'!A:B,2,FALSE)</f>
        <v>42893</v>
      </c>
      <c r="B362" s="21" t="str">
        <f>VLOOKUP(C362,Samples!A:C,3,FALSE)</f>
        <v>CSITE 12</v>
      </c>
      <c r="C362" s="21" t="str">
        <f t="shared" si="0"/>
        <v>X15.56</v>
      </c>
      <c r="D362" s="38" t="s">
        <v>588</v>
      </c>
      <c r="E362" s="21" t="s">
        <v>1250</v>
      </c>
      <c r="F362" s="21">
        <v>854</v>
      </c>
      <c r="G362" s="21">
        <v>4.66</v>
      </c>
      <c r="H362" s="21">
        <v>3.83</v>
      </c>
      <c r="I362" s="23">
        <f t="shared" si="7"/>
        <v>17.811158798283262</v>
      </c>
      <c r="J362" s="23">
        <f t="shared" si="8"/>
        <v>701.89270386266094</v>
      </c>
      <c r="K362" s="21">
        <v>3.8889999999999998</v>
      </c>
      <c r="L362" s="21">
        <v>10</v>
      </c>
      <c r="M362" s="39">
        <f t="shared" si="9"/>
        <v>475.14455744133829</v>
      </c>
      <c r="N362" s="23">
        <f t="shared" si="4"/>
        <v>1.4772192859418729</v>
      </c>
      <c r="O362" s="23">
        <f t="shared" si="5"/>
        <v>1.4660064594425588</v>
      </c>
      <c r="P362" s="23">
        <f t="shared" si="11"/>
        <v>1000</v>
      </c>
      <c r="Q362" s="40">
        <f t="shared" si="10"/>
        <v>1466006.4594425587</v>
      </c>
    </row>
    <row r="363" spans="1:17" ht="14.25" customHeight="1" x14ac:dyDescent="0.2">
      <c r="A363" s="22">
        <f>VLOOKUP(D363,'Sample ID by Horizon'!A:B,2,FALSE)</f>
        <v>42893</v>
      </c>
      <c r="B363" s="21" t="str">
        <f>VLOOKUP(C363,Samples!A:C,3,FALSE)</f>
        <v>CSITE 12</v>
      </c>
      <c r="C363" s="21" t="str">
        <f t="shared" si="0"/>
        <v>X15.56</v>
      </c>
      <c r="D363" s="38" t="s">
        <v>588</v>
      </c>
      <c r="E363" s="21" t="s">
        <v>1251</v>
      </c>
      <c r="F363" s="21">
        <v>837</v>
      </c>
      <c r="G363" s="21">
        <v>4.8899999999999997</v>
      </c>
      <c r="H363" s="21">
        <v>4.09</v>
      </c>
      <c r="I363" s="23">
        <f t="shared" si="7"/>
        <v>16.359918200408995</v>
      </c>
      <c r="J363" s="23">
        <f t="shared" si="8"/>
        <v>700.0674846625767</v>
      </c>
      <c r="K363" s="21">
        <v>3.8889999999999998</v>
      </c>
      <c r="L363" s="21">
        <v>10</v>
      </c>
      <c r="M363" s="39">
        <f t="shared" si="9"/>
        <v>475.14455744133829</v>
      </c>
      <c r="N363" s="23">
        <f t="shared" si="4"/>
        <v>1.473377888263</v>
      </c>
      <c r="O363" s="23">
        <f t="shared" si="5"/>
        <v>1.4660064594425588</v>
      </c>
      <c r="P363" s="23">
        <f t="shared" si="11"/>
        <v>1000</v>
      </c>
      <c r="Q363" s="40">
        <f t="shared" si="10"/>
        <v>1466006.4594425587</v>
      </c>
    </row>
    <row r="364" spans="1:17" ht="14.25" customHeight="1" x14ac:dyDescent="0.2">
      <c r="A364" s="22">
        <f>VLOOKUP(D364,'Sample ID by Horizon'!A:B,2,FALSE)</f>
        <v>42893</v>
      </c>
      <c r="B364" s="21" t="str">
        <f>VLOOKUP(C364,Samples!A:C,3,FALSE)</f>
        <v>CSITE 12</v>
      </c>
      <c r="C364" s="21" t="str">
        <f t="shared" si="0"/>
        <v>X15.56</v>
      </c>
      <c r="D364" s="38" t="s">
        <v>589</v>
      </c>
      <c r="E364" s="21" t="s">
        <v>1249</v>
      </c>
      <c r="F364" s="21">
        <v>853</v>
      </c>
      <c r="G364" s="21">
        <v>4.3899999999999997</v>
      </c>
      <c r="H364" s="21">
        <v>3.55</v>
      </c>
      <c r="I364" s="23">
        <f t="shared" si="7"/>
        <v>19.134396355353072</v>
      </c>
      <c r="J364" s="23">
        <f t="shared" si="8"/>
        <v>689.78359908883829</v>
      </c>
      <c r="K364" s="21">
        <v>3.8889999999999998</v>
      </c>
      <c r="L364" s="21">
        <v>10</v>
      </c>
      <c r="M364" s="39">
        <f t="shared" si="9"/>
        <v>475.14455744133829</v>
      </c>
      <c r="N364" s="23">
        <f t="shared" si="4"/>
        <v>1.4517341897028875</v>
      </c>
      <c r="O364" s="23">
        <f t="shared" si="5"/>
        <v>1.435198392485785</v>
      </c>
      <c r="P364" s="23">
        <f t="shared" si="11"/>
        <v>1000</v>
      </c>
      <c r="Q364" s="40">
        <f t="shared" si="10"/>
        <v>1435198.3924857851</v>
      </c>
    </row>
    <row r="365" spans="1:17" ht="14.25" customHeight="1" x14ac:dyDescent="0.2">
      <c r="A365" s="22">
        <f>VLOOKUP(D365,'Sample ID by Horizon'!A:B,2,FALSE)</f>
        <v>42893</v>
      </c>
      <c r="B365" s="21" t="str">
        <f>VLOOKUP(C365,Samples!A:C,3,FALSE)</f>
        <v>CSITE 12</v>
      </c>
      <c r="C365" s="21" t="str">
        <f t="shared" si="0"/>
        <v>X15.56</v>
      </c>
      <c r="D365" s="38" t="s">
        <v>589</v>
      </c>
      <c r="E365" s="21" t="s">
        <v>1250</v>
      </c>
      <c r="F365" s="21">
        <v>806</v>
      </c>
      <c r="G365" s="21">
        <v>3.81</v>
      </c>
      <c r="H365" s="21">
        <v>3.1</v>
      </c>
      <c r="I365" s="23">
        <f t="shared" si="7"/>
        <v>18.635170603674538</v>
      </c>
      <c r="J365" s="23">
        <f t="shared" si="8"/>
        <v>655.80052493438325</v>
      </c>
      <c r="K365" s="21">
        <v>3.8889999999999998</v>
      </c>
      <c r="L365" s="21">
        <v>10</v>
      </c>
      <c r="M365" s="39">
        <f t="shared" si="9"/>
        <v>475.14455744133829</v>
      </c>
      <c r="N365" s="23">
        <f t="shared" si="4"/>
        <v>1.3802126419502319</v>
      </c>
      <c r="O365" s="23">
        <f t="shared" si="5"/>
        <v>1.435198392485785</v>
      </c>
      <c r="P365" s="23">
        <f t="shared" si="11"/>
        <v>1000</v>
      </c>
      <c r="Q365" s="40">
        <f t="shared" si="10"/>
        <v>1435198.3924857851</v>
      </c>
    </row>
    <row r="366" spans="1:17" ht="14.25" customHeight="1" x14ac:dyDescent="0.2">
      <c r="A366" s="22">
        <f>VLOOKUP(D366,'Sample ID by Horizon'!A:B,2,FALSE)</f>
        <v>42893</v>
      </c>
      <c r="B366" s="21" t="str">
        <f>VLOOKUP(C366,Samples!A:C,3,FALSE)</f>
        <v>CSITE 12</v>
      </c>
      <c r="C366" s="21" t="str">
        <f t="shared" si="0"/>
        <v>X15.56</v>
      </c>
      <c r="D366" s="38" t="s">
        <v>589</v>
      </c>
      <c r="E366" s="21" t="s">
        <v>1251</v>
      </c>
      <c r="F366" s="21">
        <v>852</v>
      </c>
      <c r="G366" s="21">
        <v>4.49</v>
      </c>
      <c r="H366" s="21">
        <v>3.69</v>
      </c>
      <c r="I366" s="23">
        <f t="shared" si="7"/>
        <v>17.817371937639205</v>
      </c>
      <c r="J366" s="23">
        <f t="shared" si="8"/>
        <v>700.195991091314</v>
      </c>
      <c r="K366" s="21">
        <v>3.8889999999999998</v>
      </c>
      <c r="L366" s="21">
        <v>10</v>
      </c>
      <c r="M366" s="39">
        <f t="shared" si="9"/>
        <v>475.14455744133829</v>
      </c>
      <c r="N366" s="23">
        <f t="shared" si="4"/>
        <v>1.473648345804236</v>
      </c>
      <c r="O366" s="23">
        <f t="shared" si="5"/>
        <v>1.435198392485785</v>
      </c>
      <c r="P366" s="23">
        <f t="shared" si="11"/>
        <v>1000</v>
      </c>
      <c r="Q366" s="40">
        <f t="shared" si="10"/>
        <v>1435198.3924857851</v>
      </c>
    </row>
    <row r="367" spans="1:17" ht="14.25" customHeight="1" x14ac:dyDescent="0.2">
      <c r="A367" s="22">
        <f>VLOOKUP(D367,'Sample ID by Horizon'!A:B,2,FALSE)</f>
        <v>42893</v>
      </c>
      <c r="B367" s="21" t="str">
        <f>VLOOKUP(C367,Samples!A:C,3,FALSE)</f>
        <v>CSITE 12</v>
      </c>
      <c r="C367" s="21" t="str">
        <f t="shared" si="0"/>
        <v>X15.56</v>
      </c>
      <c r="D367" s="38" t="s">
        <v>590</v>
      </c>
      <c r="E367" s="21" t="s">
        <v>1249</v>
      </c>
      <c r="F367" s="21">
        <v>799</v>
      </c>
      <c r="G367" s="21">
        <v>4.4000000000000004</v>
      </c>
      <c r="H367" s="21">
        <v>3.7</v>
      </c>
      <c r="I367" s="23">
        <f t="shared" si="7"/>
        <v>15.909090909090912</v>
      </c>
      <c r="J367" s="23">
        <f t="shared" si="8"/>
        <v>671.88636363636363</v>
      </c>
      <c r="K367" s="21">
        <v>3.8889999999999998</v>
      </c>
      <c r="L367" s="21">
        <v>10</v>
      </c>
      <c r="M367" s="39">
        <f t="shared" si="9"/>
        <v>475.14455744133829</v>
      </c>
      <c r="N367" s="23">
        <f t="shared" si="4"/>
        <v>1.4140672625074007</v>
      </c>
      <c r="O367" s="23">
        <f t="shared" si="5"/>
        <v>1.4778078088270561</v>
      </c>
      <c r="P367" s="23">
        <f t="shared" si="11"/>
        <v>1000</v>
      </c>
      <c r="Q367" s="40">
        <f t="shared" si="10"/>
        <v>1477807.8088270561</v>
      </c>
    </row>
    <row r="368" spans="1:17" ht="14.25" customHeight="1" x14ac:dyDescent="0.2">
      <c r="A368" s="22">
        <f>VLOOKUP(D368,'Sample ID by Horizon'!A:B,2,FALSE)</f>
        <v>42893</v>
      </c>
      <c r="B368" s="21" t="str">
        <f>VLOOKUP(C368,Samples!A:C,3,FALSE)</f>
        <v>CSITE 12</v>
      </c>
      <c r="C368" s="21" t="str">
        <f t="shared" si="0"/>
        <v>X15.56</v>
      </c>
      <c r="D368" s="38" t="s">
        <v>590</v>
      </c>
      <c r="E368" s="21" t="s">
        <v>1250</v>
      </c>
      <c r="F368" s="21">
        <v>823</v>
      </c>
      <c r="G368" s="21">
        <v>4.34</v>
      </c>
      <c r="H368" s="21">
        <v>3.68</v>
      </c>
      <c r="I368" s="23">
        <f t="shared" si="7"/>
        <v>15.207373271889393</v>
      </c>
      <c r="J368" s="23">
        <f t="shared" si="8"/>
        <v>697.84331797235029</v>
      </c>
      <c r="K368" s="21">
        <v>3.8889999999999998</v>
      </c>
      <c r="L368" s="21">
        <v>10</v>
      </c>
      <c r="M368" s="39">
        <f t="shared" si="9"/>
        <v>475.14455744133829</v>
      </c>
      <c r="N368" s="23">
        <f t="shared" si="4"/>
        <v>1.4686968566582108</v>
      </c>
      <c r="O368" s="23">
        <f t="shared" si="5"/>
        <v>1.4778078088270561</v>
      </c>
      <c r="P368" s="23">
        <f t="shared" si="11"/>
        <v>1000</v>
      </c>
      <c r="Q368" s="40">
        <f t="shared" si="10"/>
        <v>1477807.8088270561</v>
      </c>
    </row>
    <row r="369" spans="1:17" ht="14.25" customHeight="1" x14ac:dyDescent="0.2">
      <c r="A369" s="22">
        <f>VLOOKUP(D369,'Sample ID by Horizon'!A:B,2,FALSE)</f>
        <v>42893</v>
      </c>
      <c r="B369" s="21" t="str">
        <f>VLOOKUP(C369,Samples!A:C,3,FALSE)</f>
        <v>CSITE 12</v>
      </c>
      <c r="C369" s="21" t="str">
        <f t="shared" si="0"/>
        <v>X15.56</v>
      </c>
      <c r="D369" s="38" t="s">
        <v>590</v>
      </c>
      <c r="E369" s="21" t="s">
        <v>1251</v>
      </c>
      <c r="F369" s="21">
        <v>857</v>
      </c>
      <c r="G369" s="21">
        <v>4.42</v>
      </c>
      <c r="H369" s="21">
        <v>3.8</v>
      </c>
      <c r="I369" s="23">
        <f t="shared" si="7"/>
        <v>14.027149321266972</v>
      </c>
      <c r="J369" s="23">
        <f t="shared" si="8"/>
        <v>736.7873303167421</v>
      </c>
      <c r="K369" s="21">
        <v>3.8889999999999998</v>
      </c>
      <c r="L369" s="21">
        <v>10</v>
      </c>
      <c r="M369" s="39">
        <f t="shared" si="9"/>
        <v>475.14455744133829</v>
      </c>
      <c r="N369" s="23">
        <f t="shared" si="4"/>
        <v>1.5506593073155561</v>
      </c>
      <c r="O369" s="23">
        <f t="shared" si="5"/>
        <v>1.4778078088270561</v>
      </c>
      <c r="P369" s="23">
        <f t="shared" si="11"/>
        <v>1000</v>
      </c>
      <c r="Q369" s="40">
        <f t="shared" si="10"/>
        <v>1477807.8088270561</v>
      </c>
    </row>
    <row r="370" spans="1:17" ht="14.25" customHeight="1" x14ac:dyDescent="0.2">
      <c r="A370" s="22">
        <f>VLOOKUP(D370,'Sample ID by Horizon'!A:B,2,FALSE)</f>
        <v>42893</v>
      </c>
      <c r="B370" s="21" t="str">
        <f>VLOOKUP(C370,Samples!A:C,3,FALSE)</f>
        <v>CSITE 12</v>
      </c>
      <c r="C370" s="21" t="str">
        <f t="shared" si="0"/>
        <v>X15.56</v>
      </c>
      <c r="D370" s="38" t="s">
        <v>591</v>
      </c>
      <c r="E370" s="21" t="s">
        <v>1249</v>
      </c>
      <c r="F370" s="21">
        <v>2409</v>
      </c>
      <c r="G370" s="21">
        <v>4.71</v>
      </c>
      <c r="H370" s="21">
        <v>4.09</v>
      </c>
      <c r="I370" s="23">
        <f t="shared" si="7"/>
        <v>13.163481953290873</v>
      </c>
      <c r="J370" s="23">
        <f t="shared" si="8"/>
        <v>2091.8917197452229</v>
      </c>
      <c r="K370" s="21">
        <v>3.8889999999999998</v>
      </c>
      <c r="L370" s="21">
        <v>30</v>
      </c>
      <c r="M370" s="39">
        <f t="shared" si="9"/>
        <v>1425.4336723240147</v>
      </c>
      <c r="N370" s="23">
        <f t="shared" si="4"/>
        <v>1.4675475684074593</v>
      </c>
      <c r="O370" s="23">
        <f t="shared" si="5"/>
        <v>1.4607485530146995</v>
      </c>
      <c r="P370" s="23">
        <f t="shared" si="11"/>
        <v>3000</v>
      </c>
      <c r="Q370" s="40">
        <f t="shared" si="10"/>
        <v>4382245.659044099</v>
      </c>
    </row>
    <row r="371" spans="1:17" ht="14.25" customHeight="1" x14ac:dyDescent="0.2">
      <c r="A371" s="22">
        <f>VLOOKUP(D371,'Sample ID by Horizon'!A:B,2,FALSE)</f>
        <v>42893</v>
      </c>
      <c r="B371" s="21" t="str">
        <f>VLOOKUP(C371,Samples!A:C,3,FALSE)</f>
        <v>CSITE 12</v>
      </c>
      <c r="C371" s="21" t="str">
        <f t="shared" si="0"/>
        <v>X15.56</v>
      </c>
      <c r="D371" s="38" t="s">
        <v>591</v>
      </c>
      <c r="E371" s="21" t="s">
        <v>1250</v>
      </c>
      <c r="F371" s="21">
        <v>2503</v>
      </c>
      <c r="G371" s="21">
        <v>4.5</v>
      </c>
      <c r="H371" s="21">
        <v>3.82</v>
      </c>
      <c r="I371" s="23">
        <f t="shared" si="7"/>
        <v>15.111111111111114</v>
      </c>
      <c r="J371" s="23">
        <f t="shared" si="8"/>
        <v>2124.7688888888888</v>
      </c>
      <c r="K371" s="21">
        <v>3.8889999999999998</v>
      </c>
      <c r="L371" s="21">
        <v>30</v>
      </c>
      <c r="M371" s="39">
        <f t="shared" si="9"/>
        <v>1425.4336723240147</v>
      </c>
      <c r="N371" s="23">
        <f t="shared" si="4"/>
        <v>1.4906122467450094</v>
      </c>
      <c r="O371" s="23">
        <f t="shared" si="5"/>
        <v>1.4607485530146995</v>
      </c>
      <c r="P371" s="23">
        <f t="shared" si="11"/>
        <v>3000</v>
      </c>
      <c r="Q371" s="40">
        <f t="shared" si="10"/>
        <v>4382245.659044099</v>
      </c>
    </row>
    <row r="372" spans="1:17" ht="14.25" customHeight="1" x14ac:dyDescent="0.2">
      <c r="A372" s="22">
        <f>VLOOKUP(D372,'Sample ID by Horizon'!A:B,2,FALSE)</f>
        <v>42893</v>
      </c>
      <c r="B372" s="21" t="str">
        <f>VLOOKUP(C372,Samples!A:C,3,FALSE)</f>
        <v>CSITE 12</v>
      </c>
      <c r="C372" s="21" t="str">
        <f t="shared" si="0"/>
        <v>X15.56</v>
      </c>
      <c r="D372" s="38" t="s">
        <v>591</v>
      </c>
      <c r="E372" s="21" t="s">
        <v>1251</v>
      </c>
      <c r="F372" s="21">
        <v>2296</v>
      </c>
      <c r="G372" s="21">
        <v>4.66</v>
      </c>
      <c r="H372" s="21">
        <v>4.12</v>
      </c>
      <c r="I372" s="23">
        <f t="shared" si="7"/>
        <v>11.587982832618026</v>
      </c>
      <c r="J372" s="23">
        <f t="shared" si="8"/>
        <v>2029.9399141630902</v>
      </c>
      <c r="K372" s="21">
        <v>3.8889999999999998</v>
      </c>
      <c r="L372" s="21">
        <v>30</v>
      </c>
      <c r="M372" s="39">
        <f t="shared" si="9"/>
        <v>1425.4336723240147</v>
      </c>
      <c r="N372" s="23">
        <f t="shared" si="4"/>
        <v>1.4240858438916304</v>
      </c>
      <c r="O372" s="23">
        <f t="shared" si="5"/>
        <v>1.4607485530146995</v>
      </c>
      <c r="P372" s="23">
        <f t="shared" si="11"/>
        <v>3000</v>
      </c>
      <c r="Q372" s="40">
        <f t="shared" si="10"/>
        <v>4382245.659044099</v>
      </c>
    </row>
    <row r="373" spans="1:17" ht="14.25" customHeight="1" x14ac:dyDescent="0.2">
      <c r="A373" s="22">
        <f>VLOOKUP(D373,'Sample ID by Horizon'!A:B,2,FALSE)</f>
        <v>42893</v>
      </c>
      <c r="B373" s="21" t="str">
        <f>VLOOKUP(C373,Samples!A:C,3,FALSE)</f>
        <v>CSITE 12</v>
      </c>
      <c r="C373" s="21" t="str">
        <f t="shared" si="0"/>
        <v>X15.56</v>
      </c>
      <c r="D373" s="38" t="s">
        <v>592</v>
      </c>
      <c r="E373" s="21" t="s">
        <v>1249</v>
      </c>
      <c r="F373" s="21">
        <v>3343</v>
      </c>
      <c r="G373" s="21">
        <v>4.37</v>
      </c>
      <c r="H373" s="21">
        <v>3.8</v>
      </c>
      <c r="I373" s="23">
        <f t="shared" si="7"/>
        <v>13.04347826086957</v>
      </c>
      <c r="J373" s="23">
        <f t="shared" si="8"/>
        <v>2906.95652173913</v>
      </c>
      <c r="K373" s="21">
        <v>3.8889999999999998</v>
      </c>
      <c r="L373" s="21">
        <v>40</v>
      </c>
      <c r="M373" s="39">
        <f t="shared" si="9"/>
        <v>1900.5782297653532</v>
      </c>
      <c r="N373" s="23">
        <f t="shared" si="4"/>
        <v>1.529511638201825</v>
      </c>
      <c r="O373" s="23">
        <f t="shared" si="5"/>
        <v>1.5219202209739013</v>
      </c>
      <c r="P373" s="23">
        <f t="shared" si="11"/>
        <v>4000</v>
      </c>
      <c r="Q373" s="40">
        <f t="shared" si="10"/>
        <v>6087680.8838956058</v>
      </c>
    </row>
    <row r="374" spans="1:17" ht="14.25" customHeight="1" x14ac:dyDescent="0.2">
      <c r="A374" s="22">
        <f>VLOOKUP(D374,'Sample ID by Horizon'!A:B,2,FALSE)</f>
        <v>42893</v>
      </c>
      <c r="B374" s="21" t="str">
        <f>VLOOKUP(C374,Samples!A:C,3,FALSE)</f>
        <v>CSITE 12</v>
      </c>
      <c r="C374" s="21" t="str">
        <f t="shared" si="0"/>
        <v>X15.56</v>
      </c>
      <c r="D374" s="38" t="s">
        <v>592</v>
      </c>
      <c r="E374" s="21" t="s">
        <v>1250</v>
      </c>
      <c r="F374" s="21">
        <v>3400</v>
      </c>
      <c r="G374" s="21">
        <v>4.6399999999999997</v>
      </c>
      <c r="H374" s="21">
        <v>3.93</v>
      </c>
      <c r="I374" s="23">
        <f t="shared" si="7"/>
        <v>15.301724137931025</v>
      </c>
      <c r="J374" s="23">
        <f t="shared" si="8"/>
        <v>2879.7413793103451</v>
      </c>
      <c r="K374" s="21">
        <v>3.8889999999999998</v>
      </c>
      <c r="L374" s="21">
        <v>40</v>
      </c>
      <c r="M374" s="39">
        <f t="shared" si="9"/>
        <v>1900.5782297653532</v>
      </c>
      <c r="N374" s="23">
        <f t="shared" si="4"/>
        <v>1.515192236873028</v>
      </c>
      <c r="O374" s="23">
        <f t="shared" si="5"/>
        <v>1.5219202209739013</v>
      </c>
      <c r="P374" s="23">
        <f t="shared" si="11"/>
        <v>4000</v>
      </c>
      <c r="Q374" s="40">
        <f t="shared" si="10"/>
        <v>6087680.8838956058</v>
      </c>
    </row>
    <row r="375" spans="1:17" ht="14.25" customHeight="1" x14ac:dyDescent="0.2">
      <c r="A375" s="22">
        <f>VLOOKUP(D375,'Sample ID by Horizon'!A:B,2,FALSE)</f>
        <v>42893</v>
      </c>
      <c r="B375" s="21" t="str">
        <f>VLOOKUP(C375,Samples!A:C,3,FALSE)</f>
        <v>CSITE 12</v>
      </c>
      <c r="C375" s="21" t="str">
        <f t="shared" si="0"/>
        <v>X15.56</v>
      </c>
      <c r="D375" s="38" t="s">
        <v>592</v>
      </c>
      <c r="E375" s="21" t="s">
        <v>1251</v>
      </c>
      <c r="F375" s="21">
        <v>3307</v>
      </c>
      <c r="G375" s="21">
        <v>4.53</v>
      </c>
      <c r="H375" s="21">
        <v>3.96</v>
      </c>
      <c r="I375" s="23">
        <f t="shared" si="7"/>
        <v>12.582781456953649</v>
      </c>
      <c r="J375" s="23">
        <f t="shared" si="8"/>
        <v>2890.8874172185429</v>
      </c>
      <c r="K375" s="21">
        <v>3.8889999999999998</v>
      </c>
      <c r="L375" s="21">
        <v>40</v>
      </c>
      <c r="M375" s="39">
        <f t="shared" si="9"/>
        <v>1900.5782297653532</v>
      </c>
      <c r="N375" s="23">
        <f t="shared" si="4"/>
        <v>1.5210567878468513</v>
      </c>
      <c r="O375" s="23">
        <f t="shared" si="5"/>
        <v>1.5219202209739013</v>
      </c>
      <c r="P375" s="23">
        <f t="shared" si="11"/>
        <v>4000</v>
      </c>
      <c r="Q375" s="40">
        <f t="shared" si="10"/>
        <v>6087680.8838956058</v>
      </c>
    </row>
    <row r="376" spans="1:17" ht="14.25" customHeight="1" x14ac:dyDescent="0.2">
      <c r="A376" s="22">
        <f>VLOOKUP(D376,'Sample ID by Horizon'!A:B,2,FALSE)</f>
        <v>43042</v>
      </c>
      <c r="B376" s="21" t="str">
        <f>VLOOKUP(C376,Samples!A:C,3,FALSE)</f>
        <v>CSITE 01</v>
      </c>
      <c r="C376" s="21" t="str">
        <f t="shared" si="0"/>
        <v>X15.93</v>
      </c>
      <c r="D376" s="38" t="s">
        <v>593</v>
      </c>
      <c r="E376" s="21" t="s">
        <v>1249</v>
      </c>
      <c r="F376" s="21">
        <v>763</v>
      </c>
      <c r="G376" s="21">
        <v>3.79</v>
      </c>
      <c r="H376" s="21">
        <v>3.15</v>
      </c>
      <c r="I376" s="23">
        <f t="shared" si="7"/>
        <v>16.886543535620056</v>
      </c>
      <c r="J376" s="23">
        <f t="shared" si="8"/>
        <v>634.15567282321899</v>
      </c>
      <c r="K376" s="21">
        <v>3.8889999999999998</v>
      </c>
      <c r="L376" s="21">
        <v>10</v>
      </c>
      <c r="M376" s="39">
        <f t="shared" si="9"/>
        <v>475.14455744133829</v>
      </c>
      <c r="N376" s="23">
        <f t="shared" si="4"/>
        <v>1.3346583958325406</v>
      </c>
      <c r="O376" s="23">
        <f t="shared" si="5"/>
        <v>1.1716086284684961</v>
      </c>
      <c r="P376" s="23">
        <f t="shared" si="11"/>
        <v>1000</v>
      </c>
      <c r="Q376" s="40">
        <f t="shared" si="10"/>
        <v>1171608.628468496</v>
      </c>
    </row>
    <row r="377" spans="1:17" ht="14.25" customHeight="1" x14ac:dyDescent="0.2">
      <c r="A377" s="22">
        <f>VLOOKUP(D377,'Sample ID by Horizon'!A:B,2,FALSE)</f>
        <v>43042</v>
      </c>
      <c r="B377" s="21" t="str">
        <f>VLOOKUP(C377,Samples!A:C,3,FALSE)</f>
        <v>CSITE 01</v>
      </c>
      <c r="C377" s="21" t="str">
        <f t="shared" si="0"/>
        <v>X15.93</v>
      </c>
      <c r="D377" s="38" t="s">
        <v>593</v>
      </c>
      <c r="E377" s="21" t="s">
        <v>1250</v>
      </c>
      <c r="F377" s="21">
        <v>665</v>
      </c>
      <c r="G377" s="21">
        <v>3.18</v>
      </c>
      <c r="H377" s="21">
        <v>2.5499999999999998</v>
      </c>
      <c r="I377" s="23">
        <f t="shared" si="7"/>
        <v>19.811320754716991</v>
      </c>
      <c r="J377" s="23">
        <f t="shared" si="8"/>
        <v>533.25471698113199</v>
      </c>
      <c r="K377" s="21">
        <v>3.8889999999999998</v>
      </c>
      <c r="L377" s="21">
        <v>10</v>
      </c>
      <c r="M377" s="39">
        <f t="shared" si="9"/>
        <v>475.14455744133829</v>
      </c>
      <c r="N377" s="23">
        <f t="shared" si="4"/>
        <v>1.1222999582542161</v>
      </c>
      <c r="O377" s="23">
        <f t="shared" si="5"/>
        <v>1.1716086284684961</v>
      </c>
      <c r="P377" s="23">
        <f t="shared" si="11"/>
        <v>1000</v>
      </c>
      <c r="Q377" s="40">
        <f t="shared" si="10"/>
        <v>1171608.628468496</v>
      </c>
    </row>
    <row r="378" spans="1:17" ht="14.25" customHeight="1" x14ac:dyDescent="0.2">
      <c r="A378" s="22">
        <f>VLOOKUP(D378,'Sample ID by Horizon'!A:B,2,FALSE)</f>
        <v>43042</v>
      </c>
      <c r="B378" s="21" t="str">
        <f>VLOOKUP(C378,Samples!A:C,3,FALSE)</f>
        <v>CSITE 01</v>
      </c>
      <c r="C378" s="21" t="str">
        <f t="shared" si="0"/>
        <v>X15.93</v>
      </c>
      <c r="D378" s="38" t="s">
        <v>593</v>
      </c>
      <c r="E378" s="21" t="s">
        <v>1251</v>
      </c>
      <c r="F378" s="21">
        <v>610</v>
      </c>
      <c r="G378" s="21">
        <v>3.75</v>
      </c>
      <c r="H378" s="21">
        <v>3.09</v>
      </c>
      <c r="I378" s="23">
        <f t="shared" si="7"/>
        <v>17.600000000000005</v>
      </c>
      <c r="J378" s="23">
        <f t="shared" si="8"/>
        <v>502.64</v>
      </c>
      <c r="K378" s="21">
        <v>3.8889999999999998</v>
      </c>
      <c r="L378" s="21">
        <v>10</v>
      </c>
      <c r="M378" s="39">
        <f t="shared" si="9"/>
        <v>475.14455744133829</v>
      </c>
      <c r="N378" s="23">
        <f t="shared" si="4"/>
        <v>1.057867531318732</v>
      </c>
      <c r="O378" s="23">
        <f t="shared" si="5"/>
        <v>1.1716086284684961</v>
      </c>
      <c r="P378" s="23">
        <f t="shared" si="11"/>
        <v>1000</v>
      </c>
      <c r="Q378" s="40">
        <f t="shared" si="10"/>
        <v>1171608.628468496</v>
      </c>
    </row>
    <row r="379" spans="1:17" ht="14.25" customHeight="1" x14ac:dyDescent="0.2">
      <c r="A379" s="22">
        <f>VLOOKUP(D379,'Sample ID by Horizon'!A:B,2,FALSE)</f>
        <v>43042</v>
      </c>
      <c r="B379" s="21" t="str">
        <f>VLOOKUP(C379,Samples!A:C,3,FALSE)</f>
        <v>CSITE 01</v>
      </c>
      <c r="C379" s="21" t="str">
        <f t="shared" si="0"/>
        <v>X15.93</v>
      </c>
      <c r="D379" s="38" t="s">
        <v>594</v>
      </c>
      <c r="E379" s="21" t="s">
        <v>1249</v>
      </c>
      <c r="F379" s="21">
        <v>815</v>
      </c>
      <c r="G379" s="21">
        <v>3.23</v>
      </c>
      <c r="H379" s="21">
        <v>3.26</v>
      </c>
      <c r="I379" s="23">
        <f t="shared" si="7"/>
        <v>-0.92879256965943657</v>
      </c>
      <c r="J379" s="23">
        <f t="shared" si="8"/>
        <v>822.5696594427244</v>
      </c>
      <c r="K379" s="21">
        <v>3.8889999999999998</v>
      </c>
      <c r="L379" s="21">
        <v>10</v>
      </c>
      <c r="M379" s="39">
        <f t="shared" si="9"/>
        <v>475.14455744133829</v>
      </c>
      <c r="N379" s="23">
        <f t="shared" si="4"/>
        <v>1.7311987405943916</v>
      </c>
      <c r="O379" s="23">
        <f t="shared" si="5"/>
        <v>1.3391747254696205</v>
      </c>
      <c r="P379" s="23">
        <f t="shared" si="11"/>
        <v>1000</v>
      </c>
      <c r="Q379" s="40">
        <f t="shared" si="10"/>
        <v>1339174.7254696204</v>
      </c>
    </row>
    <row r="380" spans="1:17" ht="14.25" customHeight="1" x14ac:dyDescent="0.2">
      <c r="A380" s="22">
        <f>VLOOKUP(D380,'Sample ID by Horizon'!A:B,2,FALSE)</f>
        <v>43042</v>
      </c>
      <c r="B380" s="21" t="str">
        <f>VLOOKUP(C380,Samples!A:C,3,FALSE)</f>
        <v>CSITE 01</v>
      </c>
      <c r="C380" s="21" t="str">
        <f t="shared" si="0"/>
        <v>X15.93</v>
      </c>
      <c r="D380" s="38" t="s">
        <v>594</v>
      </c>
      <c r="E380" s="21" t="s">
        <v>1250</v>
      </c>
      <c r="F380" s="21">
        <v>727</v>
      </c>
      <c r="G380" s="21">
        <v>3.83</v>
      </c>
      <c r="H380" s="21">
        <v>2.67</v>
      </c>
      <c r="I380" s="23">
        <f t="shared" si="7"/>
        <v>30.287206266318538</v>
      </c>
      <c r="J380" s="23">
        <f t="shared" si="8"/>
        <v>506.81201044386421</v>
      </c>
      <c r="K380" s="21">
        <v>3.8889999999999998</v>
      </c>
      <c r="L380" s="21">
        <v>10</v>
      </c>
      <c r="M380" s="39">
        <f t="shared" si="9"/>
        <v>475.14455744133829</v>
      </c>
      <c r="N380" s="23">
        <f t="shared" si="4"/>
        <v>1.0666480390158644</v>
      </c>
      <c r="O380" s="23">
        <f t="shared" si="5"/>
        <v>1.3391747254696205</v>
      </c>
      <c r="P380" s="23">
        <f t="shared" si="11"/>
        <v>1000</v>
      </c>
      <c r="Q380" s="40">
        <f t="shared" si="10"/>
        <v>1339174.7254696204</v>
      </c>
    </row>
    <row r="381" spans="1:17" ht="14.25" customHeight="1" x14ac:dyDescent="0.2">
      <c r="A381" s="22">
        <f>VLOOKUP(D381,'Sample ID by Horizon'!A:B,2,FALSE)</f>
        <v>43042</v>
      </c>
      <c r="B381" s="21" t="str">
        <f>VLOOKUP(C381,Samples!A:C,3,FALSE)</f>
        <v>CSITE 01</v>
      </c>
      <c r="C381" s="21" t="str">
        <f t="shared" si="0"/>
        <v>X15.93</v>
      </c>
      <c r="D381" s="38" t="s">
        <v>594</v>
      </c>
      <c r="E381" s="21" t="s">
        <v>1251</v>
      </c>
      <c r="F381" s="21">
        <v>695</v>
      </c>
      <c r="G381" s="21">
        <v>3.25</v>
      </c>
      <c r="H381" s="21">
        <v>2.71</v>
      </c>
      <c r="I381" s="23">
        <f t="shared" si="7"/>
        <v>16.615384615384617</v>
      </c>
      <c r="J381" s="23">
        <f t="shared" si="8"/>
        <v>579.52307692307693</v>
      </c>
      <c r="K381" s="21">
        <v>3.8889999999999998</v>
      </c>
      <c r="L381" s="21">
        <v>10</v>
      </c>
      <c r="M381" s="39">
        <f t="shared" si="9"/>
        <v>475.14455744133829</v>
      </c>
      <c r="N381" s="23">
        <f t="shared" si="4"/>
        <v>1.2196773967986054</v>
      </c>
      <c r="O381" s="23">
        <f t="shared" si="5"/>
        <v>1.3391747254696205</v>
      </c>
      <c r="P381" s="23">
        <f t="shared" si="11"/>
        <v>1000</v>
      </c>
      <c r="Q381" s="40">
        <f t="shared" si="10"/>
        <v>1339174.7254696204</v>
      </c>
    </row>
    <row r="382" spans="1:17" ht="14.25" customHeight="1" x14ac:dyDescent="0.2">
      <c r="A382" s="22">
        <f>VLOOKUP(D382,'Sample ID by Horizon'!A:B,2,FALSE)</f>
        <v>43042</v>
      </c>
      <c r="B382" s="21" t="str">
        <f>VLOOKUP(C382,Samples!A:C,3,FALSE)</f>
        <v>CSITE 01</v>
      </c>
      <c r="C382" s="21" t="str">
        <f t="shared" si="0"/>
        <v>X15.93</v>
      </c>
      <c r="D382" s="38" t="s">
        <v>595</v>
      </c>
      <c r="E382" s="21" t="s">
        <v>1249</v>
      </c>
      <c r="F382" s="21">
        <v>781</v>
      </c>
      <c r="G382" s="21">
        <v>3.43</v>
      </c>
      <c r="H382" s="21">
        <v>2.98</v>
      </c>
      <c r="I382" s="23">
        <f t="shared" si="7"/>
        <v>13.119533527696797</v>
      </c>
      <c r="J382" s="23">
        <f t="shared" si="8"/>
        <v>678.53644314868802</v>
      </c>
      <c r="K382" s="21">
        <v>3.8889999999999998</v>
      </c>
      <c r="L382" s="21">
        <v>10</v>
      </c>
      <c r="M382" s="39">
        <f t="shared" si="9"/>
        <v>475.14455744133829</v>
      </c>
      <c r="N382" s="23">
        <f t="shared" si="4"/>
        <v>1.4280631705067159</v>
      </c>
      <c r="O382" s="23">
        <f t="shared" si="5"/>
        <v>1.3516128882648231</v>
      </c>
      <c r="P382" s="23">
        <f t="shared" si="11"/>
        <v>1000</v>
      </c>
      <c r="Q382" s="40">
        <f t="shared" si="10"/>
        <v>1351612.8882648232</v>
      </c>
    </row>
    <row r="383" spans="1:17" ht="14.25" customHeight="1" x14ac:dyDescent="0.2">
      <c r="A383" s="22">
        <f>VLOOKUP(D383,'Sample ID by Horizon'!A:B,2,FALSE)</f>
        <v>43042</v>
      </c>
      <c r="B383" s="21" t="str">
        <f>VLOOKUP(C383,Samples!A:C,3,FALSE)</f>
        <v>CSITE 01</v>
      </c>
      <c r="C383" s="21" t="str">
        <f t="shared" si="0"/>
        <v>X15.93</v>
      </c>
      <c r="D383" s="38" t="s">
        <v>595</v>
      </c>
      <c r="E383" s="21" t="s">
        <v>1250</v>
      </c>
      <c r="F383" s="21">
        <v>769</v>
      </c>
      <c r="G383" s="21">
        <v>3.33</v>
      </c>
      <c r="H383" s="21">
        <v>2.78</v>
      </c>
      <c r="I383" s="23">
        <f t="shared" si="7"/>
        <v>16.516516516516525</v>
      </c>
      <c r="J383" s="23">
        <f t="shared" si="8"/>
        <v>641.98798798798794</v>
      </c>
      <c r="K383" s="21">
        <v>3.8889999999999998</v>
      </c>
      <c r="L383" s="21">
        <v>10</v>
      </c>
      <c r="M383" s="39">
        <f t="shared" si="9"/>
        <v>475.14455744133829</v>
      </c>
      <c r="N383" s="23">
        <f t="shared" si="4"/>
        <v>1.3511424637695619</v>
      </c>
      <c r="O383" s="23">
        <f t="shared" si="5"/>
        <v>1.3516128882648231</v>
      </c>
      <c r="P383" s="23">
        <f t="shared" si="11"/>
        <v>1000</v>
      </c>
      <c r="Q383" s="40">
        <f t="shared" si="10"/>
        <v>1351612.8882648232</v>
      </c>
    </row>
    <row r="384" spans="1:17" ht="14.25" customHeight="1" x14ac:dyDescent="0.2">
      <c r="A384" s="22">
        <f>VLOOKUP(D384,'Sample ID by Horizon'!A:B,2,FALSE)</f>
        <v>43042</v>
      </c>
      <c r="B384" s="21" t="str">
        <f>VLOOKUP(C384,Samples!A:C,3,FALSE)</f>
        <v>CSITE 01</v>
      </c>
      <c r="C384" s="21" t="str">
        <f t="shared" si="0"/>
        <v>X15.93</v>
      </c>
      <c r="D384" s="38" t="s">
        <v>595</v>
      </c>
      <c r="E384" s="21" t="s">
        <v>1251</v>
      </c>
      <c r="F384" s="21">
        <v>726</v>
      </c>
      <c r="G384" s="21">
        <v>3.27</v>
      </c>
      <c r="H384" s="21">
        <v>2.73</v>
      </c>
      <c r="I384" s="23">
        <f t="shared" si="7"/>
        <v>16.513761467889911</v>
      </c>
      <c r="J384" s="23">
        <f t="shared" si="8"/>
        <v>606.11009174311926</v>
      </c>
      <c r="K384" s="21">
        <v>3.8889999999999998</v>
      </c>
      <c r="L384" s="21">
        <v>10</v>
      </c>
      <c r="M384" s="39">
        <f t="shared" si="9"/>
        <v>475.14455744133829</v>
      </c>
      <c r="N384" s="23">
        <f t="shared" si="4"/>
        <v>1.2756330305181915</v>
      </c>
      <c r="O384" s="23">
        <f t="shared" si="5"/>
        <v>1.3516128882648231</v>
      </c>
      <c r="P384" s="23">
        <f t="shared" si="11"/>
        <v>1000</v>
      </c>
      <c r="Q384" s="40">
        <f t="shared" si="10"/>
        <v>1351612.8882648232</v>
      </c>
    </row>
    <row r="385" spans="1:17" ht="14.25" customHeight="1" x14ac:dyDescent="0.2">
      <c r="A385" s="22">
        <f>VLOOKUP(D385,'Sample ID by Horizon'!A:B,2,FALSE)</f>
        <v>43042</v>
      </c>
      <c r="B385" s="21" t="str">
        <f>VLOOKUP(C385,Samples!A:C,3,FALSE)</f>
        <v>CSITE 01</v>
      </c>
      <c r="C385" s="21" t="str">
        <f t="shared" si="0"/>
        <v>X15.93</v>
      </c>
      <c r="D385" s="38" t="s">
        <v>596</v>
      </c>
      <c r="E385" s="21" t="s">
        <v>1249</v>
      </c>
      <c r="F385" s="21">
        <v>2226</v>
      </c>
      <c r="G385" s="21">
        <v>3.71</v>
      </c>
      <c r="H385" s="21">
        <v>3.28</v>
      </c>
      <c r="I385" s="23">
        <f t="shared" si="7"/>
        <v>11.590296495956878</v>
      </c>
      <c r="J385" s="23">
        <f t="shared" si="8"/>
        <v>1968</v>
      </c>
      <c r="K385" s="21">
        <v>3.8889999999999998</v>
      </c>
      <c r="L385" s="21">
        <v>30</v>
      </c>
      <c r="M385" s="39">
        <f t="shared" si="9"/>
        <v>1425.4336723240147</v>
      </c>
      <c r="N385" s="23">
        <f t="shared" si="4"/>
        <v>1.3806324616924406</v>
      </c>
      <c r="O385" s="23">
        <f t="shared" si="5"/>
        <v>1.3359117968862817</v>
      </c>
      <c r="P385" s="23">
        <f t="shared" si="11"/>
        <v>3000</v>
      </c>
      <c r="Q385" s="40">
        <f t="shared" si="10"/>
        <v>4007735.3906588452</v>
      </c>
    </row>
    <row r="386" spans="1:17" ht="14.25" customHeight="1" x14ac:dyDescent="0.2">
      <c r="A386" s="22">
        <f>VLOOKUP(D386,'Sample ID by Horizon'!A:B,2,FALSE)</f>
        <v>43042</v>
      </c>
      <c r="B386" s="21" t="str">
        <f>VLOOKUP(C386,Samples!A:C,3,FALSE)</f>
        <v>CSITE 01</v>
      </c>
      <c r="C386" s="21" t="str">
        <f t="shared" si="0"/>
        <v>X15.93</v>
      </c>
      <c r="D386" s="38" t="s">
        <v>596</v>
      </c>
      <c r="E386" s="21" t="s">
        <v>1250</v>
      </c>
      <c r="F386" s="21">
        <v>2244</v>
      </c>
      <c r="G386" s="21">
        <v>3.3</v>
      </c>
      <c r="H386" s="21">
        <v>3.48</v>
      </c>
      <c r="I386" s="23">
        <f t="shared" si="7"/>
        <v>-5.4545454545454595</v>
      </c>
      <c r="J386" s="23">
        <f t="shared" si="8"/>
        <v>2366.4</v>
      </c>
      <c r="K386" s="21">
        <v>3.8889999999999998</v>
      </c>
      <c r="L386" s="21">
        <v>30</v>
      </c>
      <c r="M386" s="39">
        <f t="shared" si="9"/>
        <v>1425.4336723240147</v>
      </c>
      <c r="N386" s="23">
        <f t="shared" si="4"/>
        <v>1.6601263502789592</v>
      </c>
      <c r="O386" s="23">
        <f t="shared" si="5"/>
        <v>1.3359117968862817</v>
      </c>
      <c r="P386" s="23">
        <f t="shared" si="11"/>
        <v>3000</v>
      </c>
      <c r="Q386" s="40">
        <f t="shared" si="10"/>
        <v>4007735.3906588452</v>
      </c>
    </row>
    <row r="387" spans="1:17" ht="15.75" customHeight="1" x14ac:dyDescent="0.2">
      <c r="A387" s="22">
        <f>VLOOKUP(D387,'Sample ID by Horizon'!A:B,2,FALSE)</f>
        <v>43042</v>
      </c>
      <c r="B387" s="21" t="str">
        <f>VLOOKUP(C387,Samples!A:C,3,FALSE)</f>
        <v>CSITE 01</v>
      </c>
      <c r="C387" s="21" t="str">
        <f t="shared" si="0"/>
        <v>X15.93</v>
      </c>
      <c r="D387" s="38" t="s">
        <v>596</v>
      </c>
      <c r="E387" s="21" t="s">
        <v>1251</v>
      </c>
      <c r="F387" s="21">
        <v>2004</v>
      </c>
      <c r="G387" s="21">
        <v>4.0999999999999996</v>
      </c>
      <c r="H387" s="21">
        <v>2.82</v>
      </c>
      <c r="I387" s="23">
        <f t="shared" si="7"/>
        <v>31.219512195121951</v>
      </c>
      <c r="J387" s="23">
        <f t="shared" si="8"/>
        <v>1378.3609756097562</v>
      </c>
      <c r="K387" s="21">
        <v>3.8889999999999998</v>
      </c>
      <c r="L387" s="21">
        <v>30</v>
      </c>
      <c r="M387" s="39">
        <f t="shared" si="9"/>
        <v>1425.4336723240147</v>
      </c>
      <c r="N387" s="23">
        <f t="shared" si="4"/>
        <v>0.96697657868744502</v>
      </c>
      <c r="O387" s="23">
        <f t="shared" si="5"/>
        <v>1.3359117968862817</v>
      </c>
      <c r="P387" s="23">
        <f t="shared" si="11"/>
        <v>3000</v>
      </c>
      <c r="Q387" s="40">
        <f t="shared" si="10"/>
        <v>4007735.3906588452</v>
      </c>
    </row>
    <row r="388" spans="1:17" ht="15.75" customHeight="1" x14ac:dyDescent="0.2">
      <c r="A388" s="22">
        <f>VLOOKUP(D388,'Sample ID by Horizon'!A:B,2,FALSE)</f>
        <v>43042</v>
      </c>
      <c r="B388" s="21" t="str">
        <f>VLOOKUP(C388,Samples!A:C,3,FALSE)</f>
        <v>CSITE 01</v>
      </c>
      <c r="C388" s="21" t="str">
        <f t="shared" si="0"/>
        <v>X15.93</v>
      </c>
      <c r="D388" s="38" t="s">
        <v>597</v>
      </c>
      <c r="E388" s="21" t="s">
        <v>1249</v>
      </c>
      <c r="F388" s="21">
        <v>2968</v>
      </c>
      <c r="G388" s="21">
        <v>3.69</v>
      </c>
      <c r="H388" s="21">
        <v>3.34</v>
      </c>
      <c r="I388" s="23">
        <f t="shared" si="7"/>
        <v>9.4850948509485118</v>
      </c>
      <c r="J388" s="23">
        <f t="shared" si="8"/>
        <v>2686.4823848238484</v>
      </c>
      <c r="K388" s="21">
        <v>3.8889999999999998</v>
      </c>
      <c r="L388" s="21">
        <v>40</v>
      </c>
      <c r="M388" s="39">
        <f t="shared" si="9"/>
        <v>1900.5782297653532</v>
      </c>
      <c r="N388" s="23">
        <f t="shared" si="4"/>
        <v>1.4135079223524114</v>
      </c>
      <c r="O388" s="23">
        <f t="shared" si="5"/>
        <v>1.3925487225107627</v>
      </c>
      <c r="P388" s="23">
        <f t="shared" si="11"/>
        <v>4000</v>
      </c>
      <c r="Q388" s="40">
        <f t="shared" si="10"/>
        <v>5570194.890043051</v>
      </c>
    </row>
    <row r="389" spans="1:17" ht="15.75" customHeight="1" x14ac:dyDescent="0.2">
      <c r="A389" s="22">
        <f>VLOOKUP(D389,'Sample ID by Horizon'!A:B,2,FALSE)</f>
        <v>43042</v>
      </c>
      <c r="B389" s="21" t="str">
        <f>VLOOKUP(C389,Samples!A:C,3,FALSE)</f>
        <v>CSITE 01</v>
      </c>
      <c r="C389" s="21" t="str">
        <f t="shared" si="0"/>
        <v>X15.93</v>
      </c>
      <c r="D389" s="38" t="s">
        <v>597</v>
      </c>
      <c r="E389" s="21" t="s">
        <v>1250</v>
      </c>
      <c r="F389" s="21">
        <v>2972</v>
      </c>
      <c r="G389" s="21">
        <v>3.57</v>
      </c>
      <c r="H389" s="21">
        <v>3.01</v>
      </c>
      <c r="I389" s="23">
        <f t="shared" si="7"/>
        <v>15.686274509803924</v>
      </c>
      <c r="J389" s="23">
        <f t="shared" si="8"/>
        <v>2505.8039215686276</v>
      </c>
      <c r="K389" s="21">
        <v>3.8889999999999998</v>
      </c>
      <c r="L389" s="21">
        <v>40</v>
      </c>
      <c r="M389" s="39">
        <f t="shared" si="9"/>
        <v>1900.5782297653532</v>
      </c>
      <c r="N389" s="23">
        <f t="shared" si="4"/>
        <v>1.3184429255921741</v>
      </c>
      <c r="O389" s="23">
        <f t="shared" si="5"/>
        <v>1.3925487225107627</v>
      </c>
      <c r="P389" s="23">
        <f t="shared" si="11"/>
        <v>4000</v>
      </c>
      <c r="Q389" s="40">
        <f t="shared" si="10"/>
        <v>5570194.890043051</v>
      </c>
    </row>
    <row r="390" spans="1:17" ht="15.75" customHeight="1" x14ac:dyDescent="0.2">
      <c r="A390" s="22">
        <f>VLOOKUP(D390,'Sample ID by Horizon'!A:B,2,FALSE)</f>
        <v>43042</v>
      </c>
      <c r="B390" s="21" t="str">
        <f>VLOOKUP(C390,Samples!A:C,3,FALSE)</f>
        <v>CSITE 01</v>
      </c>
      <c r="C390" s="21" t="str">
        <f t="shared" si="0"/>
        <v>X15.93</v>
      </c>
      <c r="D390" s="38" t="s">
        <v>597</v>
      </c>
      <c r="E390" s="21" t="s">
        <v>1251</v>
      </c>
      <c r="F390" s="21">
        <v>2987</v>
      </c>
      <c r="G390" s="21">
        <v>3.12</v>
      </c>
      <c r="H390" s="21">
        <v>2.87</v>
      </c>
      <c r="I390" s="23">
        <f t="shared" si="7"/>
        <v>8.0128205128205128</v>
      </c>
      <c r="J390" s="23">
        <f t="shared" si="8"/>
        <v>2747.6570512820513</v>
      </c>
      <c r="K390" s="21">
        <v>3.8889999999999998</v>
      </c>
      <c r="L390" s="21">
        <v>40</v>
      </c>
      <c r="M390" s="39">
        <f t="shared" si="9"/>
        <v>1900.5782297653532</v>
      </c>
      <c r="N390" s="23">
        <f t="shared" si="4"/>
        <v>1.445695319587702</v>
      </c>
      <c r="O390" s="23">
        <f t="shared" si="5"/>
        <v>1.3925487225107627</v>
      </c>
      <c r="P390" s="23">
        <f t="shared" si="11"/>
        <v>4000</v>
      </c>
      <c r="Q390" s="40">
        <f t="shared" si="10"/>
        <v>5570194.890043051</v>
      </c>
    </row>
    <row r="391" spans="1:17" ht="15.75" customHeight="1" x14ac:dyDescent="0.2">
      <c r="A391" s="22">
        <f>VLOOKUP(D391,'Sample ID by Horizon'!A:B,2,FALSE)</f>
        <v>43042</v>
      </c>
      <c r="B391" s="21" t="str">
        <f>VLOOKUP(C391,Samples!A:C,3,FALSE)</f>
        <v>CSITE 02</v>
      </c>
      <c r="C391" s="21" t="str">
        <f t="shared" si="0"/>
        <v>X15.94</v>
      </c>
      <c r="D391" s="38" t="s">
        <v>598</v>
      </c>
      <c r="E391" s="21" t="s">
        <v>1249</v>
      </c>
      <c r="F391" s="21">
        <v>774</v>
      </c>
      <c r="G391" s="21">
        <v>3.23</v>
      </c>
      <c r="H391" s="21">
        <v>2.54</v>
      </c>
      <c r="I391" s="23">
        <f t="shared" si="7"/>
        <v>21.362229102167181</v>
      </c>
      <c r="J391" s="23">
        <f t="shared" si="8"/>
        <v>608.65634674922603</v>
      </c>
      <c r="K391" s="21">
        <v>3.8889999999999998</v>
      </c>
      <c r="L391" s="21">
        <v>10</v>
      </c>
      <c r="M391" s="39">
        <f t="shared" si="9"/>
        <v>475.14455744133829</v>
      </c>
      <c r="N391" s="23">
        <f t="shared" si="4"/>
        <v>1.2809919364894993</v>
      </c>
      <c r="O391" s="23">
        <f t="shared" si="5"/>
        <v>1.2866187432575789</v>
      </c>
      <c r="P391" s="23">
        <f t="shared" si="11"/>
        <v>1000</v>
      </c>
      <c r="Q391" s="40">
        <f t="shared" si="10"/>
        <v>1286618.7432575789</v>
      </c>
    </row>
    <row r="392" spans="1:17" ht="15.75" customHeight="1" x14ac:dyDescent="0.2">
      <c r="A392" s="22">
        <f>VLOOKUP(D392,'Sample ID by Horizon'!A:B,2,FALSE)</f>
        <v>43042</v>
      </c>
      <c r="B392" s="21" t="str">
        <f>VLOOKUP(C392,Samples!A:C,3,FALSE)</f>
        <v>CSITE 02</v>
      </c>
      <c r="C392" s="21" t="str">
        <f t="shared" si="0"/>
        <v>X15.94</v>
      </c>
      <c r="D392" s="38" t="s">
        <v>598</v>
      </c>
      <c r="E392" s="21" t="s">
        <v>1250</v>
      </c>
      <c r="F392" s="21">
        <v>670</v>
      </c>
      <c r="G392" s="21">
        <v>3.4</v>
      </c>
      <c r="H392" s="21">
        <v>2.72</v>
      </c>
      <c r="I392" s="23">
        <f t="shared" si="7"/>
        <v>19.999999999999993</v>
      </c>
      <c r="J392" s="23">
        <f t="shared" si="8"/>
        <v>536</v>
      </c>
      <c r="K392" s="21">
        <v>3.8889999999999998</v>
      </c>
      <c r="L392" s="21">
        <v>10</v>
      </c>
      <c r="M392" s="39">
        <f t="shared" si="9"/>
        <v>475.14455744133829</v>
      </c>
      <c r="N392" s="23">
        <f t="shared" si="4"/>
        <v>1.1280777430901647</v>
      </c>
      <c r="O392" s="23">
        <f t="shared" si="5"/>
        <v>1.2866187432575789</v>
      </c>
      <c r="P392" s="23">
        <f t="shared" si="11"/>
        <v>1000</v>
      </c>
      <c r="Q392" s="40">
        <f t="shared" si="10"/>
        <v>1286618.7432575789</v>
      </c>
    </row>
    <row r="393" spans="1:17" ht="15.75" customHeight="1" x14ac:dyDescent="0.2">
      <c r="A393" s="22">
        <f>VLOOKUP(D393,'Sample ID by Horizon'!A:B,2,FALSE)</f>
        <v>43042</v>
      </c>
      <c r="B393" s="21" t="str">
        <f>VLOOKUP(C393,Samples!A:C,3,FALSE)</f>
        <v>CSITE 02</v>
      </c>
      <c r="C393" s="21" t="str">
        <f t="shared" si="0"/>
        <v>X15.94</v>
      </c>
      <c r="D393" s="38" t="s">
        <v>598</v>
      </c>
      <c r="E393" s="21" t="s">
        <v>1251</v>
      </c>
      <c r="F393" s="21">
        <v>858</v>
      </c>
      <c r="G393" s="21">
        <v>3.51</v>
      </c>
      <c r="H393" s="21">
        <v>2.82</v>
      </c>
      <c r="I393" s="23">
        <f t="shared" si="7"/>
        <v>19.658119658119659</v>
      </c>
      <c r="J393" s="23">
        <f t="shared" si="8"/>
        <v>689.33333333333326</v>
      </c>
      <c r="K393" s="21">
        <v>3.8889999999999998</v>
      </c>
      <c r="L393" s="21">
        <v>10</v>
      </c>
      <c r="M393" s="39">
        <f t="shared" si="9"/>
        <v>475.14455744133829</v>
      </c>
      <c r="N393" s="23">
        <f t="shared" si="4"/>
        <v>1.4507865501930723</v>
      </c>
      <c r="O393" s="23">
        <f t="shared" si="5"/>
        <v>1.2866187432575789</v>
      </c>
      <c r="P393" s="23">
        <f t="shared" si="11"/>
        <v>1000</v>
      </c>
      <c r="Q393" s="40">
        <f t="shared" si="10"/>
        <v>1286618.7432575789</v>
      </c>
    </row>
    <row r="394" spans="1:17" ht="15.75" customHeight="1" x14ac:dyDescent="0.2">
      <c r="A394" s="22">
        <f>VLOOKUP(D394,'Sample ID by Horizon'!A:B,2,FALSE)</f>
        <v>43042</v>
      </c>
      <c r="B394" s="21" t="str">
        <f>VLOOKUP(C394,Samples!A:C,3,FALSE)</f>
        <v>CSITE 02</v>
      </c>
      <c r="C394" s="21" t="str">
        <f t="shared" si="0"/>
        <v>X15.94</v>
      </c>
      <c r="D394" s="38" t="s">
        <v>599</v>
      </c>
      <c r="E394" s="21" t="s">
        <v>1249</v>
      </c>
      <c r="F394" s="21">
        <v>782</v>
      </c>
      <c r="G394" s="21">
        <v>3.1</v>
      </c>
      <c r="H394" s="21">
        <v>2.5299999999999998</v>
      </c>
      <c r="I394" s="23">
        <f t="shared" si="7"/>
        <v>18.387096774193555</v>
      </c>
      <c r="J394" s="23">
        <f t="shared" si="8"/>
        <v>638.21290322580637</v>
      </c>
      <c r="K394" s="21">
        <v>3.8889999999999998</v>
      </c>
      <c r="L394" s="21">
        <v>10</v>
      </c>
      <c r="M394" s="39">
        <f t="shared" si="9"/>
        <v>475.14455744133829</v>
      </c>
      <c r="N394" s="23">
        <f t="shared" si="4"/>
        <v>1.3431973348544577</v>
      </c>
      <c r="O394" s="23">
        <f t="shared" si="5"/>
        <v>1.3637791500802523</v>
      </c>
      <c r="P394" s="23">
        <f t="shared" si="11"/>
        <v>1000</v>
      </c>
      <c r="Q394" s="40">
        <f t="shared" si="10"/>
        <v>1363779.1500802522</v>
      </c>
    </row>
    <row r="395" spans="1:17" ht="15.75" customHeight="1" x14ac:dyDescent="0.2">
      <c r="A395" s="22">
        <f>VLOOKUP(D395,'Sample ID by Horizon'!A:B,2,FALSE)</f>
        <v>43042</v>
      </c>
      <c r="B395" s="21" t="str">
        <f>VLOOKUP(C395,Samples!A:C,3,FALSE)</f>
        <v>CSITE 02</v>
      </c>
      <c r="C395" s="21" t="str">
        <f t="shared" si="0"/>
        <v>X15.94</v>
      </c>
      <c r="D395" s="38" t="s">
        <v>599</v>
      </c>
      <c r="E395" s="21" t="s">
        <v>1250</v>
      </c>
      <c r="F395" s="21">
        <v>770</v>
      </c>
      <c r="G395" s="21">
        <v>3.32</v>
      </c>
      <c r="H395" s="21">
        <v>2.63</v>
      </c>
      <c r="I395" s="23">
        <f t="shared" si="7"/>
        <v>20.783132530120483</v>
      </c>
      <c r="J395" s="23">
        <f t="shared" si="8"/>
        <v>609.96987951807228</v>
      </c>
      <c r="K395" s="21">
        <v>3.8889999999999998</v>
      </c>
      <c r="L395" s="21">
        <v>10</v>
      </c>
      <c r="M395" s="39">
        <f t="shared" si="9"/>
        <v>475.14455744133829</v>
      </c>
      <c r="N395" s="23">
        <f t="shared" si="4"/>
        <v>1.2837564273129227</v>
      </c>
      <c r="O395" s="23">
        <f t="shared" si="5"/>
        <v>1.3637791500802523</v>
      </c>
      <c r="P395" s="23">
        <f t="shared" si="11"/>
        <v>1000</v>
      </c>
      <c r="Q395" s="40">
        <f t="shared" si="10"/>
        <v>1363779.1500802522</v>
      </c>
    </row>
    <row r="396" spans="1:17" ht="15.75" customHeight="1" x14ac:dyDescent="0.2">
      <c r="A396" s="22">
        <f>VLOOKUP(D396,'Sample ID by Horizon'!A:B,2,FALSE)</f>
        <v>43042</v>
      </c>
      <c r="B396" s="21" t="str">
        <f>VLOOKUP(C396,Samples!A:C,3,FALSE)</f>
        <v>CSITE 02</v>
      </c>
      <c r="C396" s="21" t="str">
        <f t="shared" si="0"/>
        <v>X15.94</v>
      </c>
      <c r="D396" s="38" t="s">
        <v>599</v>
      </c>
      <c r="E396" s="21" t="s">
        <v>1251</v>
      </c>
      <c r="F396" s="21">
        <v>838</v>
      </c>
      <c r="G396" s="21">
        <v>3.3</v>
      </c>
      <c r="H396" s="21">
        <v>2.74</v>
      </c>
      <c r="I396" s="23">
        <f t="shared" si="7"/>
        <v>16.969696969696958</v>
      </c>
      <c r="J396" s="23">
        <f t="shared" si="8"/>
        <v>695.79393939393947</v>
      </c>
      <c r="K396" s="21">
        <v>3.8889999999999998</v>
      </c>
      <c r="L396" s="21">
        <v>10</v>
      </c>
      <c r="M396" s="39">
        <f t="shared" si="9"/>
        <v>475.14455744133829</v>
      </c>
      <c r="N396" s="23">
        <f t="shared" si="4"/>
        <v>1.4643836880733769</v>
      </c>
      <c r="O396" s="23">
        <f t="shared" si="5"/>
        <v>1.3637791500802523</v>
      </c>
      <c r="P396" s="23">
        <f t="shared" si="11"/>
        <v>1000</v>
      </c>
      <c r="Q396" s="40">
        <f t="shared" si="10"/>
        <v>1363779.1500802522</v>
      </c>
    </row>
    <row r="397" spans="1:17" ht="15.75" customHeight="1" x14ac:dyDescent="0.2">
      <c r="A397" s="22">
        <f>VLOOKUP(D397,'Sample ID by Horizon'!A:B,2,FALSE)</f>
        <v>43042</v>
      </c>
      <c r="B397" s="21" t="str">
        <f>VLOOKUP(C397,Samples!A:C,3,FALSE)</f>
        <v>CSITE 02</v>
      </c>
      <c r="C397" s="21" t="str">
        <f t="shared" si="0"/>
        <v>X15.94</v>
      </c>
      <c r="D397" s="38" t="s">
        <v>600</v>
      </c>
      <c r="E397" s="21" t="s">
        <v>1249</v>
      </c>
      <c r="F397" s="21">
        <v>837</v>
      </c>
      <c r="G397" s="21">
        <v>3.31</v>
      </c>
      <c r="H397" s="21">
        <v>2.76</v>
      </c>
      <c r="I397" s="23">
        <f t="shared" si="7"/>
        <v>16.616314199395781</v>
      </c>
      <c r="J397" s="23">
        <f t="shared" si="8"/>
        <v>697.92145015105734</v>
      </c>
      <c r="K397" s="21">
        <v>3.8889999999999998</v>
      </c>
      <c r="L397" s="21">
        <v>10</v>
      </c>
      <c r="M397" s="39">
        <f t="shared" si="9"/>
        <v>475.14455744133829</v>
      </c>
      <c r="N397" s="23">
        <f t="shared" si="4"/>
        <v>1.4688612954116038</v>
      </c>
      <c r="O397" s="23">
        <f t="shared" si="5"/>
        <v>1.4678272821556888</v>
      </c>
      <c r="P397" s="23">
        <f t="shared" si="11"/>
        <v>1000</v>
      </c>
      <c r="Q397" s="40">
        <f t="shared" si="10"/>
        <v>1467827.2821556889</v>
      </c>
    </row>
    <row r="398" spans="1:17" ht="15.75" customHeight="1" x14ac:dyDescent="0.2">
      <c r="A398" s="22">
        <f>VLOOKUP(D398,'Sample ID by Horizon'!A:B,2,FALSE)</f>
        <v>43042</v>
      </c>
      <c r="B398" s="21" t="str">
        <f>VLOOKUP(C398,Samples!A:C,3,FALSE)</f>
        <v>CSITE 02</v>
      </c>
      <c r="C398" s="21" t="str">
        <f t="shared" si="0"/>
        <v>X15.94</v>
      </c>
      <c r="D398" s="38" t="s">
        <v>600</v>
      </c>
      <c r="E398" s="21" t="s">
        <v>1250</v>
      </c>
      <c r="F398" s="21">
        <v>860</v>
      </c>
      <c r="G398" s="21">
        <v>3.6</v>
      </c>
      <c r="H398" s="21">
        <v>2.99</v>
      </c>
      <c r="I398" s="23">
        <f t="shared" si="7"/>
        <v>16.944444444444439</v>
      </c>
      <c r="J398" s="23">
        <f t="shared" si="8"/>
        <v>714.27777777777783</v>
      </c>
      <c r="K398" s="21">
        <v>3.8889999999999998</v>
      </c>
      <c r="L398" s="21">
        <v>10</v>
      </c>
      <c r="M398" s="39">
        <f t="shared" si="9"/>
        <v>475.14455744133829</v>
      </c>
      <c r="N398" s="23">
        <f t="shared" si="4"/>
        <v>1.5032851930877122</v>
      </c>
      <c r="O398" s="23">
        <f t="shared" si="5"/>
        <v>1.4678272821556888</v>
      </c>
      <c r="P398" s="23">
        <f t="shared" si="11"/>
        <v>1000</v>
      </c>
      <c r="Q398" s="40">
        <f t="shared" si="10"/>
        <v>1467827.2821556889</v>
      </c>
    </row>
    <row r="399" spans="1:17" ht="15.75" customHeight="1" x14ac:dyDescent="0.2">
      <c r="A399" s="22">
        <f>VLOOKUP(D399,'Sample ID by Horizon'!A:B,2,FALSE)</f>
        <v>43042</v>
      </c>
      <c r="B399" s="21" t="str">
        <f>VLOOKUP(C399,Samples!A:C,3,FALSE)</f>
        <v>CSITE 02</v>
      </c>
      <c r="C399" s="21" t="str">
        <f t="shared" si="0"/>
        <v>X15.94</v>
      </c>
      <c r="D399" s="38" t="s">
        <v>600</v>
      </c>
      <c r="E399" s="21" t="s">
        <v>1251</v>
      </c>
      <c r="F399" s="21">
        <v>822</v>
      </c>
      <c r="G399" s="21">
        <v>3.07</v>
      </c>
      <c r="H399" s="21">
        <v>2.54</v>
      </c>
      <c r="I399" s="23">
        <f t="shared" si="7"/>
        <v>17.263843648208464</v>
      </c>
      <c r="J399" s="23">
        <f t="shared" si="8"/>
        <v>680.09120521172645</v>
      </c>
      <c r="K399" s="21">
        <v>3.8889999999999998</v>
      </c>
      <c r="L399" s="21">
        <v>10</v>
      </c>
      <c r="M399" s="39">
        <f t="shared" si="9"/>
        <v>475.14455744133829</v>
      </c>
      <c r="N399" s="23">
        <f t="shared" si="4"/>
        <v>1.4313353579677508</v>
      </c>
      <c r="O399" s="23">
        <f t="shared" si="5"/>
        <v>1.4678272821556888</v>
      </c>
      <c r="P399" s="23">
        <f t="shared" si="11"/>
        <v>1000</v>
      </c>
      <c r="Q399" s="40">
        <f t="shared" si="10"/>
        <v>1467827.2821556889</v>
      </c>
    </row>
    <row r="400" spans="1:17" ht="15.75" customHeight="1" x14ac:dyDescent="0.2">
      <c r="A400" s="22">
        <f>VLOOKUP(D400,'Sample ID by Horizon'!A:B,2,FALSE)</f>
        <v>43042</v>
      </c>
      <c r="B400" s="21" t="str">
        <f>VLOOKUP(C400,Samples!A:C,3,FALSE)</f>
        <v>CSITE 02</v>
      </c>
      <c r="C400" s="21" t="str">
        <f t="shared" si="0"/>
        <v>X15.94</v>
      </c>
      <c r="D400" s="38" t="s">
        <v>601</v>
      </c>
      <c r="E400" s="21" t="s">
        <v>1249</v>
      </c>
      <c r="F400" s="21">
        <v>2619</v>
      </c>
      <c r="G400" s="21">
        <v>4.4800000000000004</v>
      </c>
      <c r="H400" s="21">
        <v>3.69</v>
      </c>
      <c r="I400" s="23">
        <f t="shared" si="7"/>
        <v>17.63392857142858</v>
      </c>
      <c r="J400" s="23">
        <f t="shared" si="8"/>
        <v>2157.1674107142853</v>
      </c>
      <c r="K400" s="21">
        <v>3.8889999999999998</v>
      </c>
      <c r="L400" s="21">
        <v>30</v>
      </c>
      <c r="M400" s="39">
        <f t="shared" si="9"/>
        <v>1425.4336723240147</v>
      </c>
      <c r="N400" s="23">
        <f t="shared" si="4"/>
        <v>1.5133411344192946</v>
      </c>
      <c r="O400" s="23">
        <f t="shared" si="5"/>
        <v>1.514585321869873</v>
      </c>
      <c r="P400" s="23">
        <f t="shared" si="11"/>
        <v>3000</v>
      </c>
      <c r="Q400" s="40">
        <f t="shared" si="10"/>
        <v>4543755.9656096194</v>
      </c>
    </row>
    <row r="401" spans="1:17" ht="15.75" customHeight="1" x14ac:dyDescent="0.2">
      <c r="A401" s="22">
        <f>VLOOKUP(D401,'Sample ID by Horizon'!A:B,2,FALSE)</f>
        <v>43042</v>
      </c>
      <c r="B401" s="21" t="str">
        <f>VLOOKUP(C401,Samples!A:C,3,FALSE)</f>
        <v>CSITE 02</v>
      </c>
      <c r="C401" s="21" t="str">
        <f t="shared" si="0"/>
        <v>X15.94</v>
      </c>
      <c r="D401" s="38" t="s">
        <v>601</v>
      </c>
      <c r="E401" s="21" t="s">
        <v>1250</v>
      </c>
      <c r="F401" s="21">
        <v>2631</v>
      </c>
      <c r="G401" s="21">
        <v>3.31</v>
      </c>
      <c r="H401" s="21">
        <v>2.71</v>
      </c>
      <c r="I401" s="23">
        <f t="shared" si="7"/>
        <v>18.126888217522659</v>
      </c>
      <c r="J401" s="23">
        <f t="shared" si="8"/>
        <v>2154.0815709969788</v>
      </c>
      <c r="K401" s="21">
        <v>3.8889999999999998</v>
      </c>
      <c r="L401" s="21">
        <v>30</v>
      </c>
      <c r="M401" s="39">
        <f t="shared" si="9"/>
        <v>1425.4336723240147</v>
      </c>
      <c r="N401" s="23">
        <f t="shared" si="4"/>
        <v>1.5111762916930278</v>
      </c>
      <c r="O401" s="23">
        <f t="shared" si="5"/>
        <v>1.514585321869873</v>
      </c>
      <c r="P401" s="23">
        <f t="shared" si="11"/>
        <v>3000</v>
      </c>
      <c r="Q401" s="40">
        <f t="shared" si="10"/>
        <v>4543755.9656096194</v>
      </c>
    </row>
    <row r="402" spans="1:17" ht="15.75" customHeight="1" x14ac:dyDescent="0.2">
      <c r="A402" s="22">
        <f>VLOOKUP(D402,'Sample ID by Horizon'!A:B,2,FALSE)</f>
        <v>43042</v>
      </c>
      <c r="B402" s="21" t="str">
        <f>VLOOKUP(C402,Samples!A:C,3,FALSE)</f>
        <v>CSITE 02</v>
      </c>
      <c r="C402" s="21" t="str">
        <f t="shared" si="0"/>
        <v>X15.94</v>
      </c>
      <c r="D402" s="38" t="s">
        <v>601</v>
      </c>
      <c r="E402" s="21" t="s">
        <v>1251</v>
      </c>
      <c r="F402" s="21">
        <v>2642</v>
      </c>
      <c r="G402" s="21">
        <v>3.66</v>
      </c>
      <c r="H402" s="21">
        <v>3</v>
      </c>
      <c r="I402" s="23">
        <f t="shared" si="7"/>
        <v>18.032786885245905</v>
      </c>
      <c r="J402" s="23">
        <f t="shared" si="8"/>
        <v>2165.5737704918033</v>
      </c>
      <c r="K402" s="21">
        <v>3.8889999999999998</v>
      </c>
      <c r="L402" s="21">
        <v>30</v>
      </c>
      <c r="M402" s="39">
        <f t="shared" si="9"/>
        <v>1425.4336723240147</v>
      </c>
      <c r="N402" s="23">
        <f t="shared" si="4"/>
        <v>1.519238539497296</v>
      </c>
      <c r="O402" s="23">
        <f t="shared" si="5"/>
        <v>1.514585321869873</v>
      </c>
      <c r="P402" s="23">
        <f t="shared" si="11"/>
        <v>3000</v>
      </c>
      <c r="Q402" s="40">
        <f t="shared" si="10"/>
        <v>4543755.9656096194</v>
      </c>
    </row>
    <row r="403" spans="1:17" ht="15.75" customHeight="1" x14ac:dyDescent="0.2">
      <c r="A403" s="22">
        <f>VLOOKUP(D403,'Sample ID by Horizon'!A:B,2,FALSE)</f>
        <v>43042</v>
      </c>
      <c r="B403" s="21" t="str">
        <f>VLOOKUP(C403,Samples!A:C,3,FALSE)</f>
        <v>CSITE 02</v>
      </c>
      <c r="C403" s="21" t="str">
        <f t="shared" si="0"/>
        <v>X15.94</v>
      </c>
      <c r="D403" s="38" t="s">
        <v>602</v>
      </c>
      <c r="E403" s="21" t="s">
        <v>1249</v>
      </c>
      <c r="F403" s="21">
        <v>3425</v>
      </c>
      <c r="G403" s="21">
        <v>3.29</v>
      </c>
      <c r="H403" s="21">
        <v>2.64</v>
      </c>
      <c r="I403" s="23">
        <f t="shared" si="7"/>
        <v>19.756838905775073</v>
      </c>
      <c r="J403" s="23">
        <f t="shared" si="8"/>
        <v>2748.3282674772036</v>
      </c>
      <c r="K403" s="21">
        <v>3.8889999999999998</v>
      </c>
      <c r="L403" s="21">
        <v>40</v>
      </c>
      <c r="M403" s="39">
        <f t="shared" si="9"/>
        <v>1900.5782297653532</v>
      </c>
      <c r="N403" s="23">
        <f t="shared" si="4"/>
        <v>1.4460484837903853</v>
      </c>
      <c r="O403" s="23">
        <f t="shared" si="5"/>
        <v>1.4832930570322016</v>
      </c>
      <c r="P403" s="23">
        <f t="shared" si="11"/>
        <v>4000</v>
      </c>
      <c r="Q403" s="40">
        <f t="shared" si="10"/>
        <v>5933172.2281288067</v>
      </c>
    </row>
    <row r="404" spans="1:17" ht="15.75" customHeight="1" x14ac:dyDescent="0.2">
      <c r="A404" s="22">
        <f>VLOOKUP(D404,'Sample ID by Horizon'!A:B,2,FALSE)</f>
        <v>43042</v>
      </c>
      <c r="B404" s="21" t="str">
        <f>VLOOKUP(C404,Samples!A:C,3,FALSE)</f>
        <v>CSITE 02</v>
      </c>
      <c r="C404" s="21" t="str">
        <f t="shared" si="0"/>
        <v>X15.94</v>
      </c>
      <c r="D404" s="38" t="s">
        <v>602</v>
      </c>
      <c r="E404" s="21" t="s">
        <v>1250</v>
      </c>
      <c r="F404" s="21">
        <v>3443</v>
      </c>
      <c r="G404" s="21">
        <v>3.18</v>
      </c>
      <c r="H404" s="21">
        <v>2.63</v>
      </c>
      <c r="I404" s="23">
        <f t="shared" si="7"/>
        <v>17.295597484276737</v>
      </c>
      <c r="J404" s="23">
        <f t="shared" si="8"/>
        <v>2847.5125786163517</v>
      </c>
      <c r="K404" s="21">
        <v>3.8889999999999998</v>
      </c>
      <c r="L404" s="21">
        <v>40</v>
      </c>
      <c r="M404" s="39">
        <f t="shared" si="9"/>
        <v>1900.5782297653532</v>
      </c>
      <c r="N404" s="23">
        <f t="shared" si="4"/>
        <v>1.4982348708518605</v>
      </c>
      <c r="O404" s="23">
        <f t="shared" si="5"/>
        <v>1.4832930570322016</v>
      </c>
      <c r="P404" s="23">
        <f t="shared" si="11"/>
        <v>4000</v>
      </c>
      <c r="Q404" s="40">
        <f t="shared" si="10"/>
        <v>5933172.2281288067</v>
      </c>
    </row>
    <row r="405" spans="1:17" ht="15.75" customHeight="1" x14ac:dyDescent="0.2">
      <c r="A405" s="22">
        <f>VLOOKUP(D405,'Sample ID by Horizon'!A:B,2,FALSE)</f>
        <v>43042</v>
      </c>
      <c r="B405" s="21" t="str">
        <f>VLOOKUP(C405,Samples!A:C,3,FALSE)</f>
        <v>CSITE 02</v>
      </c>
      <c r="C405" s="21" t="str">
        <f t="shared" si="0"/>
        <v>X15.94</v>
      </c>
      <c r="D405" s="38" t="s">
        <v>602</v>
      </c>
      <c r="E405" s="21" t="s">
        <v>1251</v>
      </c>
      <c r="F405" s="21">
        <v>3519</v>
      </c>
      <c r="G405" s="21">
        <v>3.8</v>
      </c>
      <c r="H405" s="21">
        <v>3.09</v>
      </c>
      <c r="I405" s="23">
        <f t="shared" si="7"/>
        <v>18.684210526315788</v>
      </c>
      <c r="J405" s="23">
        <f t="shared" si="8"/>
        <v>2861.5026315789473</v>
      </c>
      <c r="K405" s="21">
        <v>3.8889999999999998</v>
      </c>
      <c r="L405" s="21">
        <v>40</v>
      </c>
      <c r="M405" s="39">
        <f t="shared" si="9"/>
        <v>1900.5782297653532</v>
      </c>
      <c r="N405" s="23">
        <f t="shared" si="4"/>
        <v>1.505595816454359</v>
      </c>
      <c r="O405" s="23">
        <f t="shared" si="5"/>
        <v>1.4832930570322016</v>
      </c>
      <c r="P405" s="23">
        <f t="shared" si="11"/>
        <v>4000</v>
      </c>
      <c r="Q405" s="40">
        <f t="shared" si="10"/>
        <v>5933172.2281288067</v>
      </c>
    </row>
    <row r="406" spans="1:17" ht="15.75" customHeight="1" x14ac:dyDescent="0.2">
      <c r="A406" s="22">
        <f>VLOOKUP(D406,'Sample ID by Horizon'!A:B,2,FALSE)</f>
        <v>43042</v>
      </c>
      <c r="B406" s="21" t="str">
        <f>VLOOKUP(C406,Samples!A:C,3,FALSE)</f>
        <v>CSITE 03</v>
      </c>
      <c r="C406" s="21" t="str">
        <f t="shared" si="0"/>
        <v>X15.95</v>
      </c>
      <c r="D406" s="38" t="s">
        <v>603</v>
      </c>
      <c r="E406" s="21" t="s">
        <v>1249</v>
      </c>
      <c r="F406" s="21">
        <v>795</v>
      </c>
      <c r="G406" s="21">
        <v>3.43</v>
      </c>
      <c r="H406" s="21">
        <v>2.76</v>
      </c>
      <c r="I406" s="23">
        <f t="shared" si="7"/>
        <v>19.533527696793012</v>
      </c>
      <c r="J406" s="23">
        <f t="shared" si="8"/>
        <v>639.7084548104956</v>
      </c>
      <c r="K406" s="21">
        <v>3.8889999999999998</v>
      </c>
      <c r="L406" s="21">
        <v>10</v>
      </c>
      <c r="M406" s="39">
        <f t="shared" si="9"/>
        <v>475.14455744133829</v>
      </c>
      <c r="N406" s="23">
        <f t="shared" si="4"/>
        <v>1.3463449066013442</v>
      </c>
      <c r="O406" s="23">
        <f t="shared" si="5"/>
        <v>1.4189024528724028</v>
      </c>
      <c r="P406" s="23">
        <f t="shared" si="11"/>
        <v>1000</v>
      </c>
      <c r="Q406" s="40">
        <f t="shared" si="10"/>
        <v>1418902.4528724027</v>
      </c>
    </row>
    <row r="407" spans="1:17" ht="15.75" customHeight="1" x14ac:dyDescent="0.2">
      <c r="A407" s="22">
        <f>VLOOKUP(D407,'Sample ID by Horizon'!A:B,2,FALSE)</f>
        <v>43042</v>
      </c>
      <c r="B407" s="21" t="str">
        <f>VLOOKUP(C407,Samples!A:C,3,FALSE)</f>
        <v>CSITE 03</v>
      </c>
      <c r="C407" s="21" t="str">
        <f t="shared" si="0"/>
        <v>X15.95</v>
      </c>
      <c r="D407" s="38" t="s">
        <v>603</v>
      </c>
      <c r="E407" s="21" t="s">
        <v>1250</v>
      </c>
      <c r="F407" s="21">
        <v>821</v>
      </c>
      <c r="G407" s="21">
        <v>3.04</v>
      </c>
      <c r="H407" s="21">
        <v>2.44</v>
      </c>
      <c r="I407" s="23">
        <f t="shared" si="7"/>
        <v>19.736842105263161</v>
      </c>
      <c r="J407" s="23">
        <f t="shared" si="8"/>
        <v>658.96052631578948</v>
      </c>
      <c r="K407" s="21">
        <v>3.8889999999999998</v>
      </c>
      <c r="L407" s="21">
        <v>10</v>
      </c>
      <c r="M407" s="39">
        <f t="shared" si="9"/>
        <v>475.14455744133829</v>
      </c>
      <c r="N407" s="23">
        <f t="shared" si="4"/>
        <v>1.3868632524474307</v>
      </c>
      <c r="O407" s="23">
        <f t="shared" si="5"/>
        <v>1.4189024528724028</v>
      </c>
      <c r="P407" s="23">
        <f t="shared" si="11"/>
        <v>1000</v>
      </c>
      <c r="Q407" s="40">
        <f t="shared" si="10"/>
        <v>1418902.4528724027</v>
      </c>
    </row>
    <row r="408" spans="1:17" ht="15.75" customHeight="1" x14ac:dyDescent="0.2">
      <c r="A408" s="22">
        <f>VLOOKUP(D408,'Sample ID by Horizon'!A:B,2,FALSE)</f>
        <v>43042</v>
      </c>
      <c r="B408" s="21" t="str">
        <f>VLOOKUP(C408,Samples!A:C,3,FALSE)</f>
        <v>CSITE 03</v>
      </c>
      <c r="C408" s="21" t="str">
        <f t="shared" si="0"/>
        <v>X15.95</v>
      </c>
      <c r="D408" s="38" t="s">
        <v>603</v>
      </c>
      <c r="E408" s="21" t="s">
        <v>1251</v>
      </c>
      <c r="F408" s="21">
        <v>879</v>
      </c>
      <c r="G408" s="21">
        <v>3.57</v>
      </c>
      <c r="H408" s="21">
        <v>2.94</v>
      </c>
      <c r="I408" s="23">
        <f t="shared" si="7"/>
        <v>17.647058823529409</v>
      </c>
      <c r="J408" s="23">
        <f t="shared" si="8"/>
        <v>723.88235294117646</v>
      </c>
      <c r="K408" s="21">
        <v>3.8889999999999998</v>
      </c>
      <c r="L408" s="21">
        <v>10</v>
      </c>
      <c r="M408" s="39">
        <f t="shared" si="9"/>
        <v>475.14455744133829</v>
      </c>
      <c r="N408" s="23">
        <f t="shared" si="4"/>
        <v>1.5234991995684335</v>
      </c>
      <c r="O408" s="23">
        <f t="shared" si="5"/>
        <v>1.4189024528724028</v>
      </c>
      <c r="P408" s="23">
        <f t="shared" si="11"/>
        <v>1000</v>
      </c>
      <c r="Q408" s="40">
        <f t="shared" si="10"/>
        <v>1418902.4528724027</v>
      </c>
    </row>
    <row r="409" spans="1:17" ht="15.75" customHeight="1" x14ac:dyDescent="0.2">
      <c r="A409" s="22">
        <f>VLOOKUP(D409,'Sample ID by Horizon'!A:B,2,FALSE)</f>
        <v>43042</v>
      </c>
      <c r="B409" s="21" t="str">
        <f>VLOOKUP(C409,Samples!A:C,3,FALSE)</f>
        <v>CSITE 03</v>
      </c>
      <c r="C409" s="21" t="str">
        <f t="shared" si="0"/>
        <v>X15.95</v>
      </c>
      <c r="D409" s="38" t="s">
        <v>604</v>
      </c>
      <c r="E409" s="21" t="s">
        <v>1249</v>
      </c>
      <c r="F409" s="21">
        <v>873</v>
      </c>
      <c r="G409" s="21">
        <v>3.67</v>
      </c>
      <c r="H409" s="21">
        <v>3.05</v>
      </c>
      <c r="I409" s="23">
        <f t="shared" si="7"/>
        <v>16.893732970027251</v>
      </c>
      <c r="J409" s="23">
        <f t="shared" si="8"/>
        <v>725.51771117166209</v>
      </c>
      <c r="K409" s="21">
        <v>3.8889999999999998</v>
      </c>
      <c r="L409" s="21">
        <v>10</v>
      </c>
      <c r="M409" s="39">
        <f t="shared" si="9"/>
        <v>475.14455744133829</v>
      </c>
      <c r="N409" s="23">
        <f t="shared" si="4"/>
        <v>1.5269410115493853</v>
      </c>
      <c r="O409" s="23">
        <f t="shared" si="5"/>
        <v>1.5091406221206567</v>
      </c>
      <c r="P409" s="23">
        <f t="shared" si="11"/>
        <v>1000</v>
      </c>
      <c r="Q409" s="40">
        <f t="shared" si="10"/>
        <v>1509140.6221206565</v>
      </c>
    </row>
    <row r="410" spans="1:17" ht="15.75" customHeight="1" x14ac:dyDescent="0.2">
      <c r="A410" s="22">
        <f>VLOOKUP(D410,'Sample ID by Horizon'!A:B,2,FALSE)</f>
        <v>43042</v>
      </c>
      <c r="B410" s="21" t="str">
        <f>VLOOKUP(C410,Samples!A:C,3,FALSE)</f>
        <v>CSITE 03</v>
      </c>
      <c r="C410" s="21" t="str">
        <f t="shared" si="0"/>
        <v>X15.95</v>
      </c>
      <c r="D410" s="38" t="s">
        <v>604</v>
      </c>
      <c r="E410" s="21" t="s">
        <v>1250</v>
      </c>
      <c r="F410" s="21">
        <v>865</v>
      </c>
      <c r="G410" s="21">
        <v>3.23</v>
      </c>
      <c r="H410" s="21">
        <v>2.67</v>
      </c>
      <c r="I410" s="23">
        <f t="shared" si="7"/>
        <v>17.337461300309602</v>
      </c>
      <c r="J410" s="23">
        <f t="shared" si="8"/>
        <v>715.03095975232191</v>
      </c>
      <c r="K410" s="21">
        <v>3.8889999999999998</v>
      </c>
      <c r="L410" s="21">
        <v>10</v>
      </c>
      <c r="M410" s="39">
        <f t="shared" si="9"/>
        <v>475.14455744133829</v>
      </c>
      <c r="N410" s="23">
        <f t="shared" si="4"/>
        <v>1.5048703569346897</v>
      </c>
      <c r="O410" s="23">
        <f t="shared" si="5"/>
        <v>1.5091406221206567</v>
      </c>
      <c r="P410" s="23">
        <f t="shared" si="11"/>
        <v>1000</v>
      </c>
      <c r="Q410" s="40">
        <f t="shared" si="10"/>
        <v>1509140.6221206565</v>
      </c>
    </row>
    <row r="411" spans="1:17" ht="15.75" customHeight="1" x14ac:dyDescent="0.2">
      <c r="A411" s="22">
        <f>VLOOKUP(D411,'Sample ID by Horizon'!A:B,2,FALSE)</f>
        <v>43042</v>
      </c>
      <c r="B411" s="21" t="str">
        <f>VLOOKUP(C411,Samples!A:C,3,FALSE)</f>
        <v>CSITE 03</v>
      </c>
      <c r="C411" s="21" t="str">
        <f t="shared" si="0"/>
        <v>X15.95</v>
      </c>
      <c r="D411" s="38" t="s">
        <v>604</v>
      </c>
      <c r="E411" s="21" t="s">
        <v>1251</v>
      </c>
      <c r="F411" s="21">
        <v>857</v>
      </c>
      <c r="G411" s="21">
        <v>4.04</v>
      </c>
      <c r="H411" s="21">
        <v>3.35</v>
      </c>
      <c r="I411" s="23">
        <f t="shared" si="7"/>
        <v>17.079207920792079</v>
      </c>
      <c r="J411" s="23">
        <f t="shared" si="8"/>
        <v>710.63118811881191</v>
      </c>
      <c r="K411" s="21">
        <v>3.8889999999999998</v>
      </c>
      <c r="L411" s="21">
        <v>10</v>
      </c>
      <c r="M411" s="39">
        <f t="shared" si="9"/>
        <v>475.14455744133829</v>
      </c>
      <c r="N411" s="23">
        <f t="shared" si="4"/>
        <v>1.4956104978778948</v>
      </c>
      <c r="O411" s="23">
        <f t="shared" si="5"/>
        <v>1.5091406221206567</v>
      </c>
      <c r="P411" s="23">
        <f t="shared" si="11"/>
        <v>1000</v>
      </c>
      <c r="Q411" s="40">
        <f t="shared" si="10"/>
        <v>1509140.6221206565</v>
      </c>
    </row>
    <row r="412" spans="1:17" ht="15.75" customHeight="1" x14ac:dyDescent="0.2">
      <c r="A412" s="22">
        <f>VLOOKUP(D412,'Sample ID by Horizon'!A:B,2,FALSE)</f>
        <v>43042</v>
      </c>
      <c r="B412" s="21" t="str">
        <f>VLOOKUP(C412,Samples!A:C,3,FALSE)</f>
        <v>CSITE 03</v>
      </c>
      <c r="C412" s="21" t="str">
        <f t="shared" si="0"/>
        <v>X15.95</v>
      </c>
      <c r="D412" s="38" t="s">
        <v>605</v>
      </c>
      <c r="E412" s="21" t="s">
        <v>1249</v>
      </c>
      <c r="F412" s="21">
        <v>859</v>
      </c>
      <c r="G412" s="21">
        <v>3.29</v>
      </c>
      <c r="H412" s="21">
        <v>2.75</v>
      </c>
      <c r="I412" s="23">
        <f t="shared" si="7"/>
        <v>16.413373860182372</v>
      </c>
      <c r="J412" s="23">
        <f t="shared" si="8"/>
        <v>718.00911854103344</v>
      </c>
      <c r="K412" s="21">
        <v>3.8889999999999998</v>
      </c>
      <c r="L412" s="21">
        <v>10</v>
      </c>
      <c r="M412" s="39">
        <f t="shared" si="9"/>
        <v>475.14455744133829</v>
      </c>
      <c r="N412" s="23">
        <f t="shared" si="4"/>
        <v>1.5111382573916559</v>
      </c>
      <c r="O412" s="23">
        <f t="shared" si="5"/>
        <v>1.5194538807009359</v>
      </c>
      <c r="P412" s="23">
        <f t="shared" si="11"/>
        <v>1000</v>
      </c>
      <c r="Q412" s="40">
        <f t="shared" si="10"/>
        <v>1519453.8807009361</v>
      </c>
    </row>
    <row r="413" spans="1:17" ht="15.75" customHeight="1" x14ac:dyDescent="0.2">
      <c r="A413" s="22">
        <f>VLOOKUP(D413,'Sample ID by Horizon'!A:B,2,FALSE)</f>
        <v>43042</v>
      </c>
      <c r="B413" s="21" t="str">
        <f>VLOOKUP(C413,Samples!A:C,3,FALSE)</f>
        <v>CSITE 03</v>
      </c>
      <c r="C413" s="21" t="str">
        <f t="shared" si="0"/>
        <v>X15.95</v>
      </c>
      <c r="D413" s="38" t="s">
        <v>605</v>
      </c>
      <c r="E413" s="21" t="s">
        <v>1250</v>
      </c>
      <c r="F413" s="21">
        <v>878</v>
      </c>
      <c r="G413" s="21">
        <v>3.98</v>
      </c>
      <c r="H413" s="21">
        <v>3.3</v>
      </c>
      <c r="I413" s="23">
        <f t="shared" si="7"/>
        <v>17.085427135678398</v>
      </c>
      <c r="J413" s="23">
        <f t="shared" si="8"/>
        <v>727.9899497487437</v>
      </c>
      <c r="K413" s="21">
        <v>3.8889999999999998</v>
      </c>
      <c r="L413" s="21">
        <v>10</v>
      </c>
      <c r="M413" s="39">
        <f t="shared" si="9"/>
        <v>475.14455744133829</v>
      </c>
      <c r="N413" s="23">
        <f t="shared" si="4"/>
        <v>1.5321441408673231</v>
      </c>
      <c r="O413" s="23">
        <f t="shared" si="5"/>
        <v>1.5194538807009359</v>
      </c>
      <c r="P413" s="23">
        <f t="shared" si="11"/>
        <v>1000</v>
      </c>
      <c r="Q413" s="40">
        <f t="shared" si="10"/>
        <v>1519453.8807009361</v>
      </c>
    </row>
    <row r="414" spans="1:17" ht="15.75" customHeight="1" x14ac:dyDescent="0.2">
      <c r="A414" s="22">
        <f>VLOOKUP(D414,'Sample ID by Horizon'!A:B,2,FALSE)</f>
        <v>43042</v>
      </c>
      <c r="B414" s="21" t="str">
        <f>VLOOKUP(C414,Samples!A:C,3,FALSE)</f>
        <v>CSITE 03</v>
      </c>
      <c r="C414" s="21" t="str">
        <f t="shared" si="0"/>
        <v>X15.95</v>
      </c>
      <c r="D414" s="38" t="s">
        <v>605</v>
      </c>
      <c r="E414" s="21" t="s">
        <v>1251</v>
      </c>
      <c r="F414" s="21">
        <v>869</v>
      </c>
      <c r="G414" s="21">
        <v>3.38</v>
      </c>
      <c r="H414" s="21">
        <v>2.8</v>
      </c>
      <c r="I414" s="23">
        <f t="shared" si="7"/>
        <v>17.159763313609471</v>
      </c>
      <c r="J414" s="23">
        <f t="shared" si="8"/>
        <v>719.88165680473367</v>
      </c>
      <c r="K414" s="21">
        <v>3.8889999999999998</v>
      </c>
      <c r="L414" s="21">
        <v>10</v>
      </c>
      <c r="M414" s="39">
        <f t="shared" si="9"/>
        <v>475.14455744133829</v>
      </c>
      <c r="N414" s="23">
        <f t="shared" si="4"/>
        <v>1.5150792438438292</v>
      </c>
      <c r="O414" s="23">
        <f t="shared" si="5"/>
        <v>1.5194538807009359</v>
      </c>
      <c r="P414" s="23">
        <f t="shared" si="11"/>
        <v>1000</v>
      </c>
      <c r="Q414" s="40">
        <f t="shared" si="10"/>
        <v>1519453.8807009361</v>
      </c>
    </row>
    <row r="415" spans="1:17" ht="15.75" customHeight="1" x14ac:dyDescent="0.2">
      <c r="A415" s="22">
        <f>VLOOKUP(D415,'Sample ID by Horizon'!A:B,2,FALSE)</f>
        <v>43042</v>
      </c>
      <c r="B415" s="21" t="str">
        <f>VLOOKUP(C415,Samples!A:C,3,FALSE)</f>
        <v>CSITE 03</v>
      </c>
      <c r="C415" s="21" t="str">
        <f t="shared" si="0"/>
        <v>X15.95</v>
      </c>
      <c r="D415" s="38" t="s">
        <v>606</v>
      </c>
      <c r="E415" s="21" t="s">
        <v>1249</v>
      </c>
      <c r="F415" s="21">
        <v>2769</v>
      </c>
      <c r="G415" s="21">
        <v>4.16</v>
      </c>
      <c r="H415" s="21">
        <v>3.31</v>
      </c>
      <c r="I415" s="23">
        <f t="shared" si="7"/>
        <v>20.43269230769231</v>
      </c>
      <c r="J415" s="23">
        <f t="shared" si="8"/>
        <v>2203.21875</v>
      </c>
      <c r="K415" s="21">
        <v>3.8889999999999998</v>
      </c>
      <c r="L415" s="21">
        <v>30</v>
      </c>
      <c r="M415" s="39">
        <f t="shared" si="9"/>
        <v>1425.4336723240147</v>
      </c>
      <c r="N415" s="23">
        <f t="shared" si="4"/>
        <v>1.5456480317375212</v>
      </c>
      <c r="O415" s="23">
        <f t="shared" si="5"/>
        <v>1.546351865104812</v>
      </c>
      <c r="P415" s="23">
        <f t="shared" si="11"/>
        <v>3000</v>
      </c>
      <c r="Q415" s="40">
        <f t="shared" si="10"/>
        <v>4639055.5953144357</v>
      </c>
    </row>
    <row r="416" spans="1:17" ht="15.75" customHeight="1" x14ac:dyDescent="0.2">
      <c r="A416" s="22">
        <f>VLOOKUP(D416,'Sample ID by Horizon'!A:B,2,FALSE)</f>
        <v>43042</v>
      </c>
      <c r="B416" s="21" t="str">
        <f>VLOOKUP(C416,Samples!A:C,3,FALSE)</f>
        <v>CSITE 03</v>
      </c>
      <c r="C416" s="21" t="str">
        <f t="shared" si="0"/>
        <v>X15.95</v>
      </c>
      <c r="D416" s="38" t="s">
        <v>606</v>
      </c>
      <c r="E416" s="21" t="s">
        <v>1250</v>
      </c>
      <c r="F416" s="21">
        <v>2653</v>
      </c>
      <c r="G416" s="21">
        <v>3.52</v>
      </c>
      <c r="H416" s="21">
        <v>2.92</v>
      </c>
      <c r="I416" s="23">
        <f t="shared" si="7"/>
        <v>17.045454545454547</v>
      </c>
      <c r="J416" s="23">
        <f t="shared" si="8"/>
        <v>2200.784090909091</v>
      </c>
      <c r="K416" s="21">
        <v>3.8889999999999998</v>
      </c>
      <c r="L416" s="21">
        <v>30</v>
      </c>
      <c r="M416" s="39">
        <f t="shared" si="9"/>
        <v>1425.4336723240147</v>
      </c>
      <c r="N416" s="23">
        <f t="shared" si="4"/>
        <v>1.5439400188441963</v>
      </c>
      <c r="O416" s="23">
        <f t="shared" si="5"/>
        <v>1.546351865104812</v>
      </c>
      <c r="P416" s="23">
        <f t="shared" si="11"/>
        <v>3000</v>
      </c>
      <c r="Q416" s="40">
        <f t="shared" si="10"/>
        <v>4639055.5953144357</v>
      </c>
    </row>
    <row r="417" spans="1:17" ht="15.75" customHeight="1" x14ac:dyDescent="0.2">
      <c r="A417" s="22">
        <f>VLOOKUP(D417,'Sample ID by Horizon'!A:B,2,FALSE)</f>
        <v>43042</v>
      </c>
      <c r="B417" s="21" t="str">
        <f>VLOOKUP(C417,Samples!A:C,3,FALSE)</f>
        <v>CSITE 03</v>
      </c>
      <c r="C417" s="21" t="str">
        <f t="shared" si="0"/>
        <v>X15.95</v>
      </c>
      <c r="D417" s="38" t="s">
        <v>606</v>
      </c>
      <c r="E417" s="21" t="s">
        <v>1251</v>
      </c>
      <c r="F417" s="21">
        <v>2768</v>
      </c>
      <c r="G417" s="21">
        <v>3.86</v>
      </c>
      <c r="H417" s="21">
        <v>3.08</v>
      </c>
      <c r="I417" s="23">
        <f t="shared" si="7"/>
        <v>20.20725388601036</v>
      </c>
      <c r="J417" s="23">
        <f t="shared" si="8"/>
        <v>2208.6632124352332</v>
      </c>
      <c r="K417" s="21">
        <v>3.8889999999999998</v>
      </c>
      <c r="L417" s="21">
        <v>30</v>
      </c>
      <c r="M417" s="39">
        <f t="shared" si="9"/>
        <v>1425.4336723240147</v>
      </c>
      <c r="N417" s="23">
        <f t="shared" si="4"/>
        <v>1.5494675447327184</v>
      </c>
      <c r="O417" s="23">
        <f t="shared" si="5"/>
        <v>1.546351865104812</v>
      </c>
      <c r="P417" s="23">
        <f t="shared" si="11"/>
        <v>3000</v>
      </c>
      <c r="Q417" s="40">
        <f t="shared" si="10"/>
        <v>4639055.5953144357</v>
      </c>
    </row>
    <row r="418" spans="1:17" ht="15.75" customHeight="1" x14ac:dyDescent="0.2">
      <c r="A418" s="22">
        <f>VLOOKUP(D418,'Sample ID by Horizon'!A:B,2,FALSE)</f>
        <v>43042</v>
      </c>
      <c r="B418" s="21" t="str">
        <f>VLOOKUP(C418,Samples!A:C,3,FALSE)</f>
        <v>CSITE 03</v>
      </c>
      <c r="C418" s="21" t="str">
        <f t="shared" si="0"/>
        <v>X15.95</v>
      </c>
      <c r="D418" s="38" t="s">
        <v>607</v>
      </c>
      <c r="E418" s="21" t="s">
        <v>1249</v>
      </c>
      <c r="F418" s="21">
        <v>3606</v>
      </c>
      <c r="G418" s="21">
        <v>3.42</v>
      </c>
      <c r="H418" s="21">
        <v>2.77</v>
      </c>
      <c r="I418" s="23">
        <f t="shared" si="7"/>
        <v>19.005847953216374</v>
      </c>
      <c r="J418" s="23">
        <f t="shared" si="8"/>
        <v>2920.6491228070176</v>
      </c>
      <c r="K418" s="21">
        <v>3.8889999999999998</v>
      </c>
      <c r="L418" s="21">
        <v>40</v>
      </c>
      <c r="M418" s="39">
        <f t="shared" si="9"/>
        <v>1900.5782297653532</v>
      </c>
      <c r="N418" s="23">
        <f t="shared" si="4"/>
        <v>1.5367160778052285</v>
      </c>
      <c r="O418" s="23">
        <f t="shared" si="5"/>
        <v>1.485241060986948</v>
      </c>
      <c r="P418" s="23">
        <f t="shared" si="11"/>
        <v>4000</v>
      </c>
      <c r="Q418" s="40">
        <f t="shared" si="10"/>
        <v>5940964.2439477919</v>
      </c>
    </row>
    <row r="419" spans="1:17" ht="15.75" customHeight="1" x14ac:dyDescent="0.2">
      <c r="A419" s="22">
        <f>VLOOKUP(D419,'Sample ID by Horizon'!A:B,2,FALSE)</f>
        <v>43042</v>
      </c>
      <c r="B419" s="21" t="str">
        <f>VLOOKUP(C419,Samples!A:C,3,FALSE)</f>
        <v>CSITE 03</v>
      </c>
      <c r="C419" s="21" t="str">
        <f t="shared" si="0"/>
        <v>X15.95</v>
      </c>
      <c r="D419" s="38" t="s">
        <v>607</v>
      </c>
      <c r="E419" s="21" t="s">
        <v>1250</v>
      </c>
      <c r="F419" s="21">
        <v>3498</v>
      </c>
      <c r="G419" s="21">
        <v>3.52</v>
      </c>
      <c r="H419" s="21">
        <v>2.82</v>
      </c>
      <c r="I419" s="23">
        <f t="shared" si="7"/>
        <v>19.88636363636364</v>
      </c>
      <c r="J419" s="23">
        <f t="shared" si="8"/>
        <v>2802.375</v>
      </c>
      <c r="K419" s="21">
        <v>3.8889999999999998</v>
      </c>
      <c r="L419" s="21">
        <v>40</v>
      </c>
      <c r="M419" s="39">
        <f t="shared" si="9"/>
        <v>1900.5782297653532</v>
      </c>
      <c r="N419" s="23">
        <f t="shared" si="4"/>
        <v>1.4744854782146923</v>
      </c>
      <c r="O419" s="23">
        <f t="shared" si="5"/>
        <v>1.485241060986948</v>
      </c>
      <c r="P419" s="23">
        <f t="shared" si="11"/>
        <v>4000</v>
      </c>
      <c r="Q419" s="40">
        <f t="shared" si="10"/>
        <v>5940964.2439477919</v>
      </c>
    </row>
    <row r="420" spans="1:17" ht="15.75" customHeight="1" x14ac:dyDescent="0.2">
      <c r="A420" s="22">
        <f>VLOOKUP(D420,'Sample ID by Horizon'!A:B,2,FALSE)</f>
        <v>43042</v>
      </c>
      <c r="B420" s="21" t="str">
        <f>VLOOKUP(C420,Samples!A:C,3,FALSE)</f>
        <v>CSITE 03</v>
      </c>
      <c r="C420" s="21" t="str">
        <f t="shared" si="0"/>
        <v>X15.95</v>
      </c>
      <c r="D420" s="38" t="s">
        <v>607</v>
      </c>
      <c r="E420" s="21" t="s">
        <v>1251</v>
      </c>
      <c r="F420" s="21">
        <v>3495</v>
      </c>
      <c r="G420" s="21">
        <v>3.87</v>
      </c>
      <c r="H420" s="21">
        <v>3.04</v>
      </c>
      <c r="I420" s="23">
        <f t="shared" si="7"/>
        <v>21.447028423772611</v>
      </c>
      <c r="J420" s="23">
        <f t="shared" si="8"/>
        <v>2745.4263565891474</v>
      </c>
      <c r="K420" s="21">
        <v>3.8889999999999998</v>
      </c>
      <c r="L420" s="21">
        <v>40</v>
      </c>
      <c r="M420" s="39">
        <f t="shared" si="9"/>
        <v>1900.5782297653532</v>
      </c>
      <c r="N420" s="23">
        <f t="shared" si="4"/>
        <v>1.4445216269409231</v>
      </c>
      <c r="O420" s="23">
        <f t="shared" si="5"/>
        <v>1.485241060986948</v>
      </c>
      <c r="P420" s="23">
        <f t="shared" si="11"/>
        <v>4000</v>
      </c>
      <c r="Q420" s="40">
        <f t="shared" si="10"/>
        <v>5940964.2439477919</v>
      </c>
    </row>
    <row r="421" spans="1:17" ht="15.75" customHeight="1" x14ac:dyDescent="0.2">
      <c r="A421" s="22">
        <f>VLOOKUP(D421,'Sample ID by Horizon'!A:B,2,FALSE)</f>
        <v>43046</v>
      </c>
      <c r="B421" s="21" t="str">
        <f>VLOOKUP(C421,Samples!A:C,3,FALSE)</f>
        <v>CSITE 06</v>
      </c>
      <c r="C421" s="21" t="str">
        <f t="shared" si="0"/>
        <v>X15.98</v>
      </c>
      <c r="D421" s="38" t="s">
        <v>608</v>
      </c>
      <c r="E421" s="21" t="s">
        <v>1249</v>
      </c>
      <c r="F421" s="21">
        <v>686</v>
      </c>
      <c r="G421" s="21">
        <v>3.81</v>
      </c>
      <c r="H421" s="21">
        <v>2.83</v>
      </c>
      <c r="I421" s="23">
        <f t="shared" si="7"/>
        <v>25.721784776902883</v>
      </c>
      <c r="J421" s="23">
        <f t="shared" si="8"/>
        <v>509.54855643044618</v>
      </c>
      <c r="K421" s="21">
        <v>3.8889999999999998</v>
      </c>
      <c r="L421" s="21">
        <v>10</v>
      </c>
      <c r="M421" s="39">
        <f t="shared" si="9"/>
        <v>475.14455744133829</v>
      </c>
      <c r="N421" s="23">
        <f t="shared" si="4"/>
        <v>1.0724074356957261</v>
      </c>
      <c r="O421" s="23">
        <f t="shared" si="5"/>
        <v>0.91494356589334691</v>
      </c>
      <c r="P421" s="23">
        <f t="shared" si="11"/>
        <v>1000</v>
      </c>
      <c r="Q421" s="40">
        <f t="shared" si="10"/>
        <v>914943.56589334691</v>
      </c>
    </row>
    <row r="422" spans="1:17" ht="15.75" customHeight="1" x14ac:dyDescent="0.2">
      <c r="A422" s="22">
        <f>VLOOKUP(D422,'Sample ID by Horizon'!A:B,2,FALSE)</f>
        <v>43046</v>
      </c>
      <c r="B422" s="21" t="str">
        <f>VLOOKUP(C422,Samples!A:C,3,FALSE)</f>
        <v>CSITE 06</v>
      </c>
      <c r="C422" s="21" t="str">
        <f t="shared" si="0"/>
        <v>X15.98</v>
      </c>
      <c r="D422" s="38" t="s">
        <v>608</v>
      </c>
      <c r="E422" s="21" t="s">
        <v>1250</v>
      </c>
      <c r="F422" s="21">
        <v>468</v>
      </c>
      <c r="G422" s="21">
        <v>3.48</v>
      </c>
      <c r="H422" s="21">
        <v>2.54</v>
      </c>
      <c r="I422" s="23">
        <f t="shared" si="7"/>
        <v>27.011494252873565</v>
      </c>
      <c r="J422" s="23">
        <f t="shared" si="8"/>
        <v>341.58620689655174</v>
      </c>
      <c r="K422" s="21">
        <v>3.8889999999999998</v>
      </c>
      <c r="L422" s="21">
        <v>10</v>
      </c>
      <c r="M422" s="39">
        <f t="shared" si="9"/>
        <v>475.14455744133829</v>
      </c>
      <c r="N422" s="23">
        <f t="shared" si="4"/>
        <v>0.71891006967647786</v>
      </c>
      <c r="O422" s="23">
        <f t="shared" si="5"/>
        <v>0.91494356589334691</v>
      </c>
      <c r="P422" s="23">
        <f t="shared" si="11"/>
        <v>1000</v>
      </c>
      <c r="Q422" s="40">
        <f t="shared" si="10"/>
        <v>914943.56589334691</v>
      </c>
    </row>
    <row r="423" spans="1:17" ht="15.75" customHeight="1" x14ac:dyDescent="0.2">
      <c r="A423" s="22">
        <f>VLOOKUP(D423,'Sample ID by Horizon'!A:B,2,FALSE)</f>
        <v>43046</v>
      </c>
      <c r="B423" s="21" t="str">
        <f>VLOOKUP(C423,Samples!A:C,3,FALSE)</f>
        <v>CSITE 06</v>
      </c>
      <c r="C423" s="21" t="str">
        <f t="shared" si="0"/>
        <v>X15.98</v>
      </c>
      <c r="D423" s="38" t="s">
        <v>608</v>
      </c>
      <c r="E423" s="21" t="s">
        <v>1251</v>
      </c>
      <c r="F423" s="21">
        <v>621</v>
      </c>
      <c r="G423" s="21">
        <v>3.18</v>
      </c>
      <c r="H423" s="21">
        <v>2.3199999999999998</v>
      </c>
      <c r="I423" s="23">
        <f t="shared" si="7"/>
        <v>27.044025157232713</v>
      </c>
      <c r="J423" s="23">
        <f t="shared" si="8"/>
        <v>453.05660377358481</v>
      </c>
      <c r="K423" s="21">
        <v>3.8889999999999998</v>
      </c>
      <c r="L423" s="21">
        <v>10</v>
      </c>
      <c r="M423" s="39">
        <f t="shared" si="9"/>
        <v>475.14455744133829</v>
      </c>
      <c r="N423" s="23">
        <f t="shared" si="4"/>
        <v>0.95351319230783682</v>
      </c>
      <c r="O423" s="23">
        <f t="shared" si="5"/>
        <v>0.91494356589334691</v>
      </c>
      <c r="P423" s="23">
        <f t="shared" si="11"/>
        <v>1000</v>
      </c>
      <c r="Q423" s="40">
        <f t="shared" si="10"/>
        <v>914943.56589334691</v>
      </c>
    </row>
    <row r="424" spans="1:17" ht="15.75" customHeight="1" x14ac:dyDescent="0.2">
      <c r="A424" s="22">
        <f>VLOOKUP(D424,'Sample ID by Horizon'!A:B,2,FALSE)</f>
        <v>43046</v>
      </c>
      <c r="B424" s="21" t="str">
        <f>VLOOKUP(C424,Samples!A:C,3,FALSE)</f>
        <v>CSITE 06</v>
      </c>
      <c r="C424" s="21" t="str">
        <f t="shared" si="0"/>
        <v>X15.98</v>
      </c>
      <c r="D424" s="38" t="s">
        <v>609</v>
      </c>
      <c r="E424" s="21" t="s">
        <v>1249</v>
      </c>
      <c r="F424" s="21">
        <v>823</v>
      </c>
      <c r="G424" s="21">
        <v>3.43</v>
      </c>
      <c r="H424" s="21">
        <v>2.72</v>
      </c>
      <c r="I424" s="23">
        <f t="shared" si="7"/>
        <v>20.699708454810494</v>
      </c>
      <c r="J424" s="23">
        <f t="shared" si="8"/>
        <v>652.64139941690962</v>
      </c>
      <c r="K424" s="21">
        <v>3.8889999999999998</v>
      </c>
      <c r="L424" s="21">
        <v>10</v>
      </c>
      <c r="M424" s="39">
        <f t="shared" si="9"/>
        <v>475.14455744133829</v>
      </c>
      <c r="N424" s="23">
        <f t="shared" si="4"/>
        <v>1.3735638748161083</v>
      </c>
      <c r="O424" s="23">
        <f t="shared" si="5"/>
        <v>1.1289997010242014</v>
      </c>
      <c r="P424" s="23">
        <f t="shared" si="11"/>
        <v>1000</v>
      </c>
      <c r="Q424" s="40">
        <f t="shared" si="10"/>
        <v>1128999.7010242015</v>
      </c>
    </row>
    <row r="425" spans="1:17" ht="15.75" customHeight="1" x14ac:dyDescent="0.2">
      <c r="A425" s="22">
        <f>VLOOKUP(D425,'Sample ID by Horizon'!A:B,2,FALSE)</f>
        <v>43046</v>
      </c>
      <c r="B425" s="21" t="str">
        <f>VLOOKUP(C425,Samples!A:C,3,FALSE)</f>
        <v>CSITE 06</v>
      </c>
      <c r="C425" s="21" t="str">
        <f t="shared" si="0"/>
        <v>X15.98</v>
      </c>
      <c r="D425" s="38" t="s">
        <v>609</v>
      </c>
      <c r="E425" s="21" t="s">
        <v>1250</v>
      </c>
      <c r="F425" s="21">
        <v>743</v>
      </c>
      <c r="G425" s="21">
        <v>4.24</v>
      </c>
      <c r="H425" s="21">
        <v>1.96</v>
      </c>
      <c r="I425" s="23">
        <f t="shared" si="7"/>
        <v>53.773584905660378</v>
      </c>
      <c r="J425" s="23">
        <f t="shared" si="8"/>
        <v>343.46226415094338</v>
      </c>
      <c r="K425" s="21">
        <v>3.8889999999999998</v>
      </c>
      <c r="L425" s="21">
        <v>10</v>
      </c>
      <c r="M425" s="39">
        <f t="shared" si="9"/>
        <v>475.14455744133829</v>
      </c>
      <c r="N425" s="23">
        <f t="shared" si="4"/>
        <v>0.72285846227618322</v>
      </c>
      <c r="O425" s="23">
        <f t="shared" si="5"/>
        <v>1.1289997010242014</v>
      </c>
      <c r="P425" s="23">
        <f t="shared" si="11"/>
        <v>1000</v>
      </c>
      <c r="Q425" s="40">
        <f t="shared" si="10"/>
        <v>1128999.7010242015</v>
      </c>
    </row>
    <row r="426" spans="1:17" ht="15.75" customHeight="1" x14ac:dyDescent="0.2">
      <c r="A426" s="22">
        <f>VLOOKUP(D426,'Sample ID by Horizon'!A:B,2,FALSE)</f>
        <v>43046</v>
      </c>
      <c r="B426" s="21" t="str">
        <f>VLOOKUP(C426,Samples!A:C,3,FALSE)</f>
        <v>CSITE 06</v>
      </c>
      <c r="C426" s="21" t="str">
        <f t="shared" si="0"/>
        <v>X15.98</v>
      </c>
      <c r="D426" s="38" t="s">
        <v>609</v>
      </c>
      <c r="E426" s="21" t="s">
        <v>1251</v>
      </c>
      <c r="F426" s="21">
        <v>764</v>
      </c>
      <c r="G426" s="21">
        <v>3.04</v>
      </c>
      <c r="H426" s="21">
        <v>2.44</v>
      </c>
      <c r="I426" s="23">
        <f t="shared" si="7"/>
        <v>19.736842105263161</v>
      </c>
      <c r="J426" s="23">
        <f t="shared" si="8"/>
        <v>613.21052631578948</v>
      </c>
      <c r="K426" s="21">
        <v>3.8889999999999998</v>
      </c>
      <c r="L426" s="21">
        <v>10</v>
      </c>
      <c r="M426" s="39">
        <f t="shared" si="9"/>
        <v>475.14455744133829</v>
      </c>
      <c r="N426" s="23">
        <f t="shared" si="4"/>
        <v>1.2905767659803131</v>
      </c>
      <c r="O426" s="23">
        <f t="shared" si="5"/>
        <v>1.1289997010242014</v>
      </c>
      <c r="P426" s="23">
        <f t="shared" si="11"/>
        <v>1000</v>
      </c>
      <c r="Q426" s="40">
        <f t="shared" si="10"/>
        <v>1128999.7010242015</v>
      </c>
    </row>
    <row r="427" spans="1:17" ht="15.75" customHeight="1" x14ac:dyDescent="0.2">
      <c r="A427" s="22">
        <f>VLOOKUP(D427,'Sample ID by Horizon'!A:B,2,FALSE)</f>
        <v>43046</v>
      </c>
      <c r="B427" s="21" t="str">
        <f>VLOOKUP(C427,Samples!A:C,3,FALSE)</f>
        <v>CSITE 06</v>
      </c>
      <c r="C427" s="21" t="str">
        <f t="shared" si="0"/>
        <v>X15.98</v>
      </c>
      <c r="D427" s="38" t="s">
        <v>610</v>
      </c>
      <c r="E427" s="21" t="s">
        <v>1249</v>
      </c>
      <c r="F427" s="21">
        <v>829</v>
      </c>
      <c r="G427" s="21">
        <v>3.26</v>
      </c>
      <c r="H427" s="21">
        <v>2.66</v>
      </c>
      <c r="I427" s="23">
        <f t="shared" si="7"/>
        <v>18.404907975460112</v>
      </c>
      <c r="J427" s="23">
        <f t="shared" si="8"/>
        <v>676.42331288343564</v>
      </c>
      <c r="K427" s="21">
        <v>3.8889999999999998</v>
      </c>
      <c r="L427" s="21">
        <v>10</v>
      </c>
      <c r="M427" s="39">
        <f t="shared" si="9"/>
        <v>475.14455744133829</v>
      </c>
      <c r="N427" s="23">
        <f t="shared" si="4"/>
        <v>1.4236158286774596</v>
      </c>
      <c r="O427" s="23">
        <f t="shared" si="5"/>
        <v>1.3940539893436874</v>
      </c>
      <c r="P427" s="23">
        <f t="shared" si="11"/>
        <v>1000</v>
      </c>
      <c r="Q427" s="40">
        <f t="shared" si="10"/>
        <v>1394053.9893436874</v>
      </c>
    </row>
    <row r="428" spans="1:17" ht="15.75" customHeight="1" x14ac:dyDescent="0.2">
      <c r="A428" s="22">
        <f>VLOOKUP(D428,'Sample ID by Horizon'!A:B,2,FALSE)</f>
        <v>43046</v>
      </c>
      <c r="B428" s="21" t="str">
        <f>VLOOKUP(C428,Samples!A:C,3,FALSE)</f>
        <v>CSITE 06</v>
      </c>
      <c r="C428" s="21" t="str">
        <f t="shared" si="0"/>
        <v>X15.98</v>
      </c>
      <c r="D428" s="38" t="s">
        <v>610</v>
      </c>
      <c r="E428" s="21" t="s">
        <v>1250</v>
      </c>
      <c r="F428" s="21">
        <v>826</v>
      </c>
      <c r="G428" s="21">
        <v>3.31</v>
      </c>
      <c r="H428" s="21">
        <v>2.65</v>
      </c>
      <c r="I428" s="23">
        <f t="shared" si="7"/>
        <v>19.939577039274926</v>
      </c>
      <c r="J428" s="23">
        <f t="shared" si="8"/>
        <v>661.2990936555891</v>
      </c>
      <c r="K428" s="21">
        <v>3.8889999999999998</v>
      </c>
      <c r="L428" s="21">
        <v>10</v>
      </c>
      <c r="M428" s="39">
        <f t="shared" si="9"/>
        <v>475.14455744133829</v>
      </c>
      <c r="N428" s="23">
        <f t="shared" si="4"/>
        <v>1.3917850542510604</v>
      </c>
      <c r="O428" s="23">
        <f t="shared" si="5"/>
        <v>1.3940539893436874</v>
      </c>
      <c r="P428" s="23">
        <f t="shared" si="11"/>
        <v>1000</v>
      </c>
      <c r="Q428" s="40">
        <f t="shared" si="10"/>
        <v>1394053.9893436874</v>
      </c>
    </row>
    <row r="429" spans="1:17" ht="15.75" customHeight="1" x14ac:dyDescent="0.2">
      <c r="A429" s="22">
        <f>VLOOKUP(D429,'Sample ID by Horizon'!A:B,2,FALSE)</f>
        <v>43046</v>
      </c>
      <c r="B429" s="21" t="str">
        <f>VLOOKUP(C429,Samples!A:C,3,FALSE)</f>
        <v>CSITE 06</v>
      </c>
      <c r="C429" s="21" t="str">
        <f t="shared" si="0"/>
        <v>X15.98</v>
      </c>
      <c r="D429" s="38" t="s">
        <v>610</v>
      </c>
      <c r="E429" s="21" t="s">
        <v>1251</v>
      </c>
      <c r="F429" s="21">
        <v>819</v>
      </c>
      <c r="G429" s="21">
        <v>3.96</v>
      </c>
      <c r="H429" s="21">
        <v>3.14</v>
      </c>
      <c r="I429" s="23">
        <f t="shared" si="7"/>
        <v>20.707070707070706</v>
      </c>
      <c r="J429" s="23">
        <f t="shared" si="8"/>
        <v>649.40909090909088</v>
      </c>
      <c r="K429" s="21">
        <v>3.8889999999999998</v>
      </c>
      <c r="L429" s="21">
        <v>10</v>
      </c>
      <c r="M429" s="39">
        <f t="shared" si="9"/>
        <v>475.14455744133829</v>
      </c>
      <c r="N429" s="23">
        <f t="shared" si="4"/>
        <v>1.3667610851025425</v>
      </c>
      <c r="O429" s="23">
        <f t="shared" si="5"/>
        <v>1.3940539893436874</v>
      </c>
      <c r="P429" s="23">
        <f t="shared" si="11"/>
        <v>1000</v>
      </c>
      <c r="Q429" s="40">
        <f t="shared" si="10"/>
        <v>1394053.9893436874</v>
      </c>
    </row>
    <row r="430" spans="1:17" ht="15.75" customHeight="1" x14ac:dyDescent="0.2">
      <c r="A430" s="22">
        <f>VLOOKUP(D430,'Sample ID by Horizon'!A:B,2,FALSE)</f>
        <v>43046</v>
      </c>
      <c r="B430" s="21" t="str">
        <f>VLOOKUP(C430,Samples!A:C,3,FALSE)</f>
        <v>CSITE 06</v>
      </c>
      <c r="C430" s="21" t="str">
        <f t="shared" si="0"/>
        <v>X15.98</v>
      </c>
      <c r="D430" s="38" t="s">
        <v>611</v>
      </c>
      <c r="E430" s="21" t="s">
        <v>1249</v>
      </c>
      <c r="F430" s="21">
        <v>2571</v>
      </c>
      <c r="G430" s="21">
        <v>3.1</v>
      </c>
      <c r="H430" s="21">
        <v>2.42</v>
      </c>
      <c r="I430" s="23">
        <f t="shared" si="7"/>
        <v>21.935483870967744</v>
      </c>
      <c r="J430" s="23">
        <f t="shared" si="8"/>
        <v>2007.0387096774193</v>
      </c>
      <c r="K430" s="21">
        <v>3.8889999999999998</v>
      </c>
      <c r="L430" s="21">
        <v>30</v>
      </c>
      <c r="M430" s="39">
        <f t="shared" si="9"/>
        <v>1425.4336723240147</v>
      </c>
      <c r="N430" s="23">
        <f t="shared" si="4"/>
        <v>1.4080197126290421</v>
      </c>
      <c r="O430" s="23">
        <f t="shared" si="5"/>
        <v>1.4209703467491197</v>
      </c>
      <c r="P430" s="23">
        <f t="shared" si="11"/>
        <v>3000</v>
      </c>
      <c r="Q430" s="40">
        <f t="shared" si="10"/>
        <v>4262911.0402473593</v>
      </c>
    </row>
    <row r="431" spans="1:17" ht="15.75" customHeight="1" x14ac:dyDescent="0.2">
      <c r="A431" s="22">
        <f>VLOOKUP(D431,'Sample ID by Horizon'!A:B,2,FALSE)</f>
        <v>43046</v>
      </c>
      <c r="B431" s="21" t="str">
        <f>VLOOKUP(C431,Samples!A:C,3,FALSE)</f>
        <v>CSITE 06</v>
      </c>
      <c r="C431" s="21" t="str">
        <f t="shared" si="0"/>
        <v>X15.98</v>
      </c>
      <c r="D431" s="38" t="s">
        <v>611</v>
      </c>
      <c r="E431" s="21" t="s">
        <v>1250</v>
      </c>
      <c r="F431" s="21">
        <v>2491</v>
      </c>
      <c r="G431" s="21">
        <v>3.17</v>
      </c>
      <c r="H431" s="21">
        <v>2.54</v>
      </c>
      <c r="I431" s="23">
        <f t="shared" si="7"/>
        <v>19.873817034700313</v>
      </c>
      <c r="J431" s="23">
        <f t="shared" si="8"/>
        <v>1995.9432176656151</v>
      </c>
      <c r="K431" s="21">
        <v>3.8889999999999998</v>
      </c>
      <c r="L431" s="21">
        <v>30</v>
      </c>
      <c r="M431" s="39">
        <f t="shared" si="9"/>
        <v>1425.4336723240147</v>
      </c>
      <c r="N431" s="23">
        <f t="shared" si="4"/>
        <v>1.4002357713435003</v>
      </c>
      <c r="O431" s="23">
        <f t="shared" si="5"/>
        <v>1.4209703467491197</v>
      </c>
      <c r="P431" s="23">
        <f t="shared" si="11"/>
        <v>3000</v>
      </c>
      <c r="Q431" s="40">
        <f t="shared" si="10"/>
        <v>4262911.0402473593</v>
      </c>
    </row>
    <row r="432" spans="1:17" ht="15.75" customHeight="1" x14ac:dyDescent="0.2">
      <c r="A432" s="22">
        <f>VLOOKUP(D432,'Sample ID by Horizon'!A:B,2,FALSE)</f>
        <v>43046</v>
      </c>
      <c r="B432" s="21" t="str">
        <f>VLOOKUP(C432,Samples!A:C,3,FALSE)</f>
        <v>CSITE 06</v>
      </c>
      <c r="C432" s="21" t="str">
        <f t="shared" si="0"/>
        <v>X15.98</v>
      </c>
      <c r="D432" s="38" t="s">
        <v>611</v>
      </c>
      <c r="E432" s="21" t="s">
        <v>1251</v>
      </c>
      <c r="F432" s="21">
        <v>2522</v>
      </c>
      <c r="G432" s="21">
        <v>4.33</v>
      </c>
      <c r="H432" s="21">
        <v>3.56</v>
      </c>
      <c r="I432" s="23">
        <f t="shared" si="7"/>
        <v>17.782909930715935</v>
      </c>
      <c r="J432" s="23">
        <f t="shared" si="8"/>
        <v>2073.5150115473443</v>
      </c>
      <c r="K432" s="21">
        <v>3.8889999999999998</v>
      </c>
      <c r="L432" s="21">
        <v>30</v>
      </c>
      <c r="M432" s="39">
        <f t="shared" si="9"/>
        <v>1425.4336723240147</v>
      </c>
      <c r="N432" s="23">
        <f t="shared" si="4"/>
        <v>1.4546555562748167</v>
      </c>
      <c r="O432" s="23">
        <f t="shared" si="5"/>
        <v>1.4209703467491197</v>
      </c>
      <c r="P432" s="23">
        <f t="shared" si="11"/>
        <v>3000</v>
      </c>
      <c r="Q432" s="40">
        <f t="shared" si="10"/>
        <v>4262911.0402473593</v>
      </c>
    </row>
    <row r="433" spans="1:17" ht="15.75" customHeight="1" x14ac:dyDescent="0.2">
      <c r="A433" s="22">
        <f>VLOOKUP(D433,'Sample ID by Horizon'!A:B,2,FALSE)</f>
        <v>43046</v>
      </c>
      <c r="B433" s="21" t="str">
        <f>VLOOKUP(C433,Samples!A:C,3,FALSE)</f>
        <v>CSITE 06</v>
      </c>
      <c r="C433" s="21" t="str">
        <f t="shared" si="0"/>
        <v>X15.98</v>
      </c>
      <c r="D433" s="38" t="s">
        <v>612</v>
      </c>
      <c r="E433" s="21" t="s">
        <v>1249</v>
      </c>
      <c r="F433" s="21">
        <v>3379</v>
      </c>
      <c r="G433" s="21">
        <v>3.58</v>
      </c>
      <c r="H433" s="21">
        <v>2.86</v>
      </c>
      <c r="I433" s="23">
        <f t="shared" si="7"/>
        <v>20.111731843575424</v>
      </c>
      <c r="J433" s="23">
        <f t="shared" si="8"/>
        <v>2699.4245810055863</v>
      </c>
      <c r="K433" s="21">
        <v>3.8889999999999998</v>
      </c>
      <c r="L433" s="21">
        <v>40</v>
      </c>
      <c r="M433" s="39">
        <f t="shared" si="9"/>
        <v>1900.5782297653532</v>
      </c>
      <c r="N433" s="23">
        <f t="shared" si="4"/>
        <v>1.4203175321748578</v>
      </c>
      <c r="O433" s="23">
        <f t="shared" si="5"/>
        <v>1.2635785625305689</v>
      </c>
      <c r="P433" s="23">
        <f t="shared" si="11"/>
        <v>4000</v>
      </c>
      <c r="Q433" s="40">
        <f t="shared" si="10"/>
        <v>5054314.2501222752</v>
      </c>
    </row>
    <row r="434" spans="1:17" ht="15.75" customHeight="1" x14ac:dyDescent="0.2">
      <c r="A434" s="22">
        <f>VLOOKUP(D434,'Sample ID by Horizon'!A:B,2,FALSE)</f>
        <v>43046</v>
      </c>
      <c r="B434" s="21" t="str">
        <f>VLOOKUP(C434,Samples!A:C,3,FALSE)</f>
        <v>CSITE 06</v>
      </c>
      <c r="C434" s="21" t="str">
        <f t="shared" si="0"/>
        <v>X15.98</v>
      </c>
      <c r="D434" s="38" t="s">
        <v>612</v>
      </c>
      <c r="E434" s="21" t="s">
        <v>1250</v>
      </c>
      <c r="F434" s="21">
        <v>3353</v>
      </c>
      <c r="G434" s="21">
        <v>4.51</v>
      </c>
      <c r="H434" s="21">
        <v>2.17</v>
      </c>
      <c r="I434" s="23">
        <f t="shared" si="7"/>
        <v>51.884700665188468</v>
      </c>
      <c r="J434" s="23">
        <f t="shared" si="8"/>
        <v>1613.3059866962308</v>
      </c>
      <c r="K434" s="21">
        <v>3.8889999999999998</v>
      </c>
      <c r="L434" s="21">
        <v>40</v>
      </c>
      <c r="M434" s="39">
        <f t="shared" si="9"/>
        <v>1900.5782297653532</v>
      </c>
      <c r="N434" s="23">
        <f t="shared" si="4"/>
        <v>0.84885008226965264</v>
      </c>
      <c r="O434" s="23">
        <f t="shared" si="5"/>
        <v>1.2635785625305689</v>
      </c>
      <c r="P434" s="23">
        <f t="shared" si="11"/>
        <v>4000</v>
      </c>
      <c r="Q434" s="40">
        <f t="shared" si="10"/>
        <v>5054314.2501222752</v>
      </c>
    </row>
    <row r="435" spans="1:17" ht="15.75" customHeight="1" x14ac:dyDescent="0.2">
      <c r="A435" s="22">
        <f>VLOOKUP(D435,'Sample ID by Horizon'!A:B,2,FALSE)</f>
        <v>43046</v>
      </c>
      <c r="B435" s="21" t="str">
        <f>VLOOKUP(C435,Samples!A:C,3,FALSE)</f>
        <v>CSITE 06</v>
      </c>
      <c r="C435" s="21" t="str">
        <f t="shared" si="0"/>
        <v>X15.98</v>
      </c>
      <c r="D435" s="38" t="s">
        <v>612</v>
      </c>
      <c r="E435" s="21" t="s">
        <v>1251</v>
      </c>
      <c r="F435" s="21">
        <v>3445</v>
      </c>
      <c r="G435" s="21">
        <v>3.55</v>
      </c>
      <c r="H435" s="21">
        <v>2.98</v>
      </c>
      <c r="I435" s="23">
        <f t="shared" si="7"/>
        <v>16.056338028169009</v>
      </c>
      <c r="J435" s="23">
        <f t="shared" si="8"/>
        <v>2891.8591549295775</v>
      </c>
      <c r="K435" s="21">
        <v>3.8889999999999998</v>
      </c>
      <c r="L435" s="21">
        <v>40</v>
      </c>
      <c r="M435" s="39">
        <f t="shared" si="9"/>
        <v>1900.5782297653532</v>
      </c>
      <c r="N435" s="23">
        <f t="shared" si="4"/>
        <v>1.5215680731471961</v>
      </c>
      <c r="O435" s="23">
        <f t="shared" si="5"/>
        <v>1.2635785625305689</v>
      </c>
      <c r="P435" s="23">
        <f t="shared" si="11"/>
        <v>4000</v>
      </c>
      <c r="Q435" s="40">
        <f t="shared" si="10"/>
        <v>5054314.2501222752</v>
      </c>
    </row>
    <row r="436" spans="1:17" ht="15.75" customHeight="1" x14ac:dyDescent="0.2">
      <c r="A436" s="22">
        <f>VLOOKUP(D436,'Sample ID by Horizon'!A:B,2,FALSE)</f>
        <v>43046</v>
      </c>
      <c r="B436" s="21" t="str">
        <f>VLOOKUP(C436,Samples!A:C,3,FALSE)</f>
        <v>CSITE 07</v>
      </c>
      <c r="C436" s="21" t="str">
        <f t="shared" si="0"/>
        <v>X15.99</v>
      </c>
      <c r="D436" s="38" t="s">
        <v>613</v>
      </c>
      <c r="E436" s="21" t="s">
        <v>1249</v>
      </c>
      <c r="F436" s="21">
        <v>788</v>
      </c>
      <c r="G436" s="21">
        <v>3.13</v>
      </c>
      <c r="H436" s="21">
        <v>2.5299999999999998</v>
      </c>
      <c r="I436" s="23">
        <f t="shared" si="7"/>
        <v>19.169329073482434</v>
      </c>
      <c r="J436" s="23">
        <f t="shared" si="8"/>
        <v>636.94568690095844</v>
      </c>
      <c r="K436" s="21">
        <v>3.8889999999999998</v>
      </c>
      <c r="L436" s="21">
        <v>10</v>
      </c>
      <c r="M436" s="39">
        <f t="shared" si="9"/>
        <v>475.14455744133829</v>
      </c>
      <c r="N436" s="23">
        <f t="shared" si="4"/>
        <v>1.3405303226683729</v>
      </c>
      <c r="O436" s="23">
        <f t="shared" si="5"/>
        <v>1.1725173323399962</v>
      </c>
      <c r="P436" s="23">
        <f t="shared" si="11"/>
        <v>1000</v>
      </c>
      <c r="Q436" s="40">
        <f t="shared" si="10"/>
        <v>1172517.3323399962</v>
      </c>
    </row>
    <row r="437" spans="1:17" ht="15.75" customHeight="1" x14ac:dyDescent="0.2">
      <c r="A437" s="22">
        <f>VLOOKUP(D437,'Sample ID by Horizon'!A:B,2,FALSE)</f>
        <v>43046</v>
      </c>
      <c r="B437" s="21" t="str">
        <f>VLOOKUP(C437,Samples!A:C,3,FALSE)</f>
        <v>CSITE 07</v>
      </c>
      <c r="C437" s="21" t="str">
        <f t="shared" si="0"/>
        <v>X15.99</v>
      </c>
      <c r="D437" s="38" t="s">
        <v>613</v>
      </c>
      <c r="E437" s="21" t="s">
        <v>1250</v>
      </c>
      <c r="F437" s="21">
        <v>656</v>
      </c>
      <c r="G437" s="21">
        <v>3</v>
      </c>
      <c r="H437" s="21">
        <v>2.4</v>
      </c>
      <c r="I437" s="23">
        <f t="shared" si="7"/>
        <v>20.000000000000004</v>
      </c>
      <c r="J437" s="23">
        <f t="shared" si="8"/>
        <v>524.79999999999995</v>
      </c>
      <c r="K437" s="21">
        <v>3.8889999999999998</v>
      </c>
      <c r="L437" s="21">
        <v>10</v>
      </c>
      <c r="M437" s="39">
        <f t="shared" si="9"/>
        <v>475.14455744133829</v>
      </c>
      <c r="N437" s="23">
        <f t="shared" si="4"/>
        <v>1.1045059693539521</v>
      </c>
      <c r="O437" s="23">
        <f t="shared" si="5"/>
        <v>1.1725173323399962</v>
      </c>
      <c r="P437" s="23">
        <f t="shared" si="11"/>
        <v>1000</v>
      </c>
      <c r="Q437" s="40">
        <f t="shared" si="10"/>
        <v>1172517.3323399962</v>
      </c>
    </row>
    <row r="438" spans="1:17" ht="15.75" customHeight="1" x14ac:dyDescent="0.2">
      <c r="A438" s="22">
        <f>VLOOKUP(D438,'Sample ID by Horizon'!A:B,2,FALSE)</f>
        <v>43046</v>
      </c>
      <c r="B438" s="21" t="str">
        <f>VLOOKUP(C438,Samples!A:C,3,FALSE)</f>
        <v>CSITE 07</v>
      </c>
      <c r="C438" s="21" t="str">
        <f t="shared" si="0"/>
        <v>X15.99</v>
      </c>
      <c r="D438" s="38" t="s">
        <v>613</v>
      </c>
      <c r="E438" s="21" t="s">
        <v>1251</v>
      </c>
      <c r="F438" s="21">
        <v>637</v>
      </c>
      <c r="G438" s="21">
        <v>3.1</v>
      </c>
      <c r="H438" s="21">
        <v>2.48</v>
      </c>
      <c r="I438" s="23">
        <f t="shared" si="7"/>
        <v>20.000000000000004</v>
      </c>
      <c r="J438" s="23">
        <f t="shared" si="8"/>
        <v>509.59999999999997</v>
      </c>
      <c r="K438" s="21">
        <v>3.8889999999999998</v>
      </c>
      <c r="L438" s="21">
        <v>10</v>
      </c>
      <c r="M438" s="39">
        <f t="shared" si="9"/>
        <v>475.14455744133829</v>
      </c>
      <c r="N438" s="23">
        <f t="shared" si="4"/>
        <v>1.0725157049976639</v>
      </c>
      <c r="O438" s="23">
        <f t="shared" si="5"/>
        <v>1.1725173323399962</v>
      </c>
      <c r="P438" s="23">
        <f t="shared" si="11"/>
        <v>1000</v>
      </c>
      <c r="Q438" s="40">
        <f t="shared" si="10"/>
        <v>1172517.3323399962</v>
      </c>
    </row>
    <row r="439" spans="1:17" ht="15.75" customHeight="1" x14ac:dyDescent="0.2">
      <c r="A439" s="22">
        <f>VLOOKUP(D439,'Sample ID by Horizon'!A:B,2,FALSE)</f>
        <v>43046</v>
      </c>
      <c r="B439" s="21" t="str">
        <f>VLOOKUP(C439,Samples!A:C,3,FALSE)</f>
        <v>CSITE 07</v>
      </c>
      <c r="C439" s="21" t="str">
        <f t="shared" si="0"/>
        <v>X15.99</v>
      </c>
      <c r="D439" s="38" t="s">
        <v>614</v>
      </c>
      <c r="E439" s="21" t="s">
        <v>1249</v>
      </c>
      <c r="F439" s="21">
        <v>803</v>
      </c>
      <c r="G439" s="21">
        <v>3.05</v>
      </c>
      <c r="H439" s="21">
        <v>2.4300000000000002</v>
      </c>
      <c r="I439" s="23">
        <f t="shared" si="7"/>
        <v>20.327868852459009</v>
      </c>
      <c r="J439" s="23">
        <f t="shared" si="8"/>
        <v>639.76721311475421</v>
      </c>
      <c r="K439" s="21">
        <v>3.8889999999999998</v>
      </c>
      <c r="L439" s="21">
        <v>10</v>
      </c>
      <c r="M439" s="39">
        <f t="shared" si="9"/>
        <v>475.14455744133829</v>
      </c>
      <c r="N439" s="23">
        <f t="shared" si="4"/>
        <v>1.3464685706596573</v>
      </c>
      <c r="O439" s="23">
        <f t="shared" si="5"/>
        <v>1.2098211666762346</v>
      </c>
      <c r="P439" s="23">
        <f t="shared" si="11"/>
        <v>1000</v>
      </c>
      <c r="Q439" s="40">
        <f t="shared" si="10"/>
        <v>1209821.1666762347</v>
      </c>
    </row>
    <row r="440" spans="1:17" ht="15.75" customHeight="1" x14ac:dyDescent="0.2">
      <c r="A440" s="22">
        <f>VLOOKUP(D440,'Sample ID by Horizon'!A:B,2,FALSE)</f>
        <v>43046</v>
      </c>
      <c r="B440" s="21" t="str">
        <f>VLOOKUP(C440,Samples!A:C,3,FALSE)</f>
        <v>CSITE 07</v>
      </c>
      <c r="C440" s="21" t="str">
        <f t="shared" si="0"/>
        <v>X15.99</v>
      </c>
      <c r="D440" s="38" t="s">
        <v>614</v>
      </c>
      <c r="E440" s="21" t="s">
        <v>1250</v>
      </c>
      <c r="F440" s="21">
        <v>715</v>
      </c>
      <c r="G440" s="21">
        <v>4.04</v>
      </c>
      <c r="H440" s="21">
        <v>3.26</v>
      </c>
      <c r="I440" s="23">
        <f t="shared" si="7"/>
        <v>19.306930693069312</v>
      </c>
      <c r="J440" s="23">
        <f t="shared" si="8"/>
        <v>576.95544554455444</v>
      </c>
      <c r="K440" s="21">
        <v>3.8889999999999998</v>
      </c>
      <c r="L440" s="21">
        <v>10</v>
      </c>
      <c r="M440" s="39">
        <f t="shared" si="9"/>
        <v>475.14455744133829</v>
      </c>
      <c r="N440" s="23">
        <f t="shared" si="4"/>
        <v>1.2142735016296293</v>
      </c>
      <c r="O440" s="23">
        <f t="shared" si="5"/>
        <v>1.2098211666762346</v>
      </c>
      <c r="P440" s="23">
        <f t="shared" si="11"/>
        <v>1000</v>
      </c>
      <c r="Q440" s="40">
        <f t="shared" si="10"/>
        <v>1209821.1666762347</v>
      </c>
    </row>
    <row r="441" spans="1:17" ht="15.75" customHeight="1" x14ac:dyDescent="0.2">
      <c r="A441" s="22">
        <f>VLOOKUP(D441,'Sample ID by Horizon'!A:B,2,FALSE)</f>
        <v>43046</v>
      </c>
      <c r="B441" s="21" t="str">
        <f>VLOOKUP(C441,Samples!A:C,3,FALSE)</f>
        <v>CSITE 07</v>
      </c>
      <c r="C441" s="21" t="str">
        <f t="shared" si="0"/>
        <v>X15.99</v>
      </c>
      <c r="D441" s="38" t="s">
        <v>614</v>
      </c>
      <c r="E441" s="21" t="s">
        <v>1251</v>
      </c>
      <c r="F441" s="21">
        <v>637</v>
      </c>
      <c r="G441" s="21">
        <v>4.24</v>
      </c>
      <c r="H441" s="21">
        <v>3.38</v>
      </c>
      <c r="I441" s="23">
        <f t="shared" si="7"/>
        <v>20.283018867924536</v>
      </c>
      <c r="J441" s="23">
        <f t="shared" si="8"/>
        <v>507.79716981132071</v>
      </c>
      <c r="K441" s="21">
        <v>3.8889999999999998</v>
      </c>
      <c r="L441" s="21">
        <v>10</v>
      </c>
      <c r="M441" s="39">
        <f t="shared" si="9"/>
        <v>475.14455744133829</v>
      </c>
      <c r="N441" s="23">
        <f t="shared" si="4"/>
        <v>1.0687214277394175</v>
      </c>
      <c r="O441" s="23">
        <f t="shared" si="5"/>
        <v>1.2098211666762346</v>
      </c>
      <c r="P441" s="23">
        <f t="shared" si="11"/>
        <v>1000</v>
      </c>
      <c r="Q441" s="40">
        <f t="shared" si="10"/>
        <v>1209821.1666762347</v>
      </c>
    </row>
    <row r="442" spans="1:17" ht="15.75" customHeight="1" x14ac:dyDescent="0.2">
      <c r="A442" s="22">
        <f>VLOOKUP(D442,'Sample ID by Horizon'!A:B,2,FALSE)</f>
        <v>43046</v>
      </c>
      <c r="B442" s="21" t="str">
        <f>VLOOKUP(C442,Samples!A:C,3,FALSE)</f>
        <v>CSITE 07</v>
      </c>
      <c r="C442" s="21" t="str">
        <f t="shared" si="0"/>
        <v>X15.99</v>
      </c>
      <c r="D442" s="38" t="s">
        <v>615</v>
      </c>
      <c r="E442" s="21" t="s">
        <v>1249</v>
      </c>
      <c r="F442" s="21">
        <v>848</v>
      </c>
      <c r="G442" s="21">
        <v>3.7</v>
      </c>
      <c r="H442" s="21">
        <v>3.04</v>
      </c>
      <c r="I442" s="23">
        <f t="shared" si="7"/>
        <v>17.837837837837842</v>
      </c>
      <c r="J442" s="23">
        <f t="shared" si="8"/>
        <v>696.73513513513512</v>
      </c>
      <c r="K442" s="21">
        <v>3.8889999999999998</v>
      </c>
      <c r="L442" s="21">
        <v>10</v>
      </c>
      <c r="M442" s="39">
        <f t="shared" si="9"/>
        <v>475.14455744133829</v>
      </c>
      <c r="N442" s="23">
        <f t="shared" si="4"/>
        <v>1.4663645499531046</v>
      </c>
      <c r="O442" s="23">
        <f t="shared" si="5"/>
        <v>1.1812776980261717</v>
      </c>
      <c r="P442" s="23">
        <f t="shared" si="11"/>
        <v>1000</v>
      </c>
      <c r="Q442" s="40">
        <f t="shared" si="10"/>
        <v>1181277.6980261717</v>
      </c>
    </row>
    <row r="443" spans="1:17" ht="15.75" customHeight="1" x14ac:dyDescent="0.2">
      <c r="A443" s="22">
        <f>VLOOKUP(D443,'Sample ID by Horizon'!A:B,2,FALSE)</f>
        <v>43046</v>
      </c>
      <c r="B443" s="21" t="str">
        <f>VLOOKUP(C443,Samples!A:C,3,FALSE)</f>
        <v>CSITE 07</v>
      </c>
      <c r="C443" s="21" t="str">
        <f t="shared" si="0"/>
        <v>X15.99</v>
      </c>
      <c r="D443" s="38" t="s">
        <v>615</v>
      </c>
      <c r="E443" s="21" t="s">
        <v>1250</v>
      </c>
      <c r="F443" s="21">
        <v>779</v>
      </c>
      <c r="G443" s="21">
        <v>3.25</v>
      </c>
      <c r="H443" s="21">
        <v>2.56</v>
      </c>
      <c r="I443" s="23">
        <f t="shared" si="7"/>
        <v>21.230769230769226</v>
      </c>
      <c r="J443" s="23">
        <f t="shared" si="8"/>
        <v>613.6123076923077</v>
      </c>
      <c r="K443" s="21">
        <v>3.8889999999999998</v>
      </c>
      <c r="L443" s="21">
        <v>10</v>
      </c>
      <c r="M443" s="39">
        <f t="shared" si="9"/>
        <v>475.14455744133829</v>
      </c>
      <c r="N443" s="23">
        <f t="shared" si="4"/>
        <v>1.2914223641676981</v>
      </c>
      <c r="O443" s="23">
        <f t="shared" si="5"/>
        <v>1.1812776980261717</v>
      </c>
      <c r="P443" s="23">
        <f t="shared" si="11"/>
        <v>1000</v>
      </c>
      <c r="Q443" s="40">
        <f t="shared" si="10"/>
        <v>1181277.6980261717</v>
      </c>
    </row>
    <row r="444" spans="1:17" ht="15.75" customHeight="1" x14ac:dyDescent="0.2">
      <c r="A444" s="22">
        <f>VLOOKUP(D444,'Sample ID by Horizon'!A:B,2,FALSE)</f>
        <v>43046</v>
      </c>
      <c r="B444" s="21" t="str">
        <f>VLOOKUP(C444,Samples!A:C,3,FALSE)</f>
        <v>CSITE 07</v>
      </c>
      <c r="C444" s="21" t="str">
        <f t="shared" si="0"/>
        <v>X15.99</v>
      </c>
      <c r="D444" s="38" t="s">
        <v>615</v>
      </c>
      <c r="E444" s="21" t="s">
        <v>1251</v>
      </c>
      <c r="F444" s="21">
        <v>842</v>
      </c>
      <c r="G444" s="21">
        <v>3.81</v>
      </c>
      <c r="H444" s="21">
        <v>1.69</v>
      </c>
      <c r="I444" s="23">
        <f t="shared" si="7"/>
        <v>55.643044619422575</v>
      </c>
      <c r="J444" s="23">
        <f t="shared" si="8"/>
        <v>373.48556430446189</v>
      </c>
      <c r="K444" s="21">
        <v>3.8889999999999998</v>
      </c>
      <c r="L444" s="21">
        <v>10</v>
      </c>
      <c r="M444" s="39">
        <f t="shared" si="9"/>
        <v>475.14455744133829</v>
      </c>
      <c r="N444" s="23">
        <f t="shared" si="4"/>
        <v>0.78604617995771253</v>
      </c>
      <c r="O444" s="23">
        <f t="shared" si="5"/>
        <v>1.1812776980261717</v>
      </c>
      <c r="P444" s="23">
        <f t="shared" si="11"/>
        <v>1000</v>
      </c>
      <c r="Q444" s="40">
        <f t="shared" si="10"/>
        <v>1181277.6980261717</v>
      </c>
    </row>
    <row r="445" spans="1:17" ht="15.75" customHeight="1" x14ac:dyDescent="0.2">
      <c r="A445" s="22">
        <f>VLOOKUP(D445,'Sample ID by Horizon'!A:B,2,FALSE)</f>
        <v>43046</v>
      </c>
      <c r="B445" s="21" t="str">
        <f>VLOOKUP(C445,Samples!A:C,3,FALSE)</f>
        <v>CSITE 07</v>
      </c>
      <c r="C445" s="21" t="str">
        <f t="shared" si="0"/>
        <v>X15.99</v>
      </c>
      <c r="D445" s="38" t="s">
        <v>616</v>
      </c>
      <c r="E445" s="21" t="s">
        <v>1249</v>
      </c>
      <c r="F445" s="21">
        <v>2666</v>
      </c>
      <c r="G445" s="21">
        <v>3.81</v>
      </c>
      <c r="H445" s="21">
        <v>3.07</v>
      </c>
      <c r="I445" s="23">
        <f t="shared" si="7"/>
        <v>19.422572178477697</v>
      </c>
      <c r="J445" s="23">
        <f t="shared" si="8"/>
        <v>2148.1942257217843</v>
      </c>
      <c r="K445" s="21">
        <v>3.8889999999999998</v>
      </c>
      <c r="L445" s="21">
        <v>30</v>
      </c>
      <c r="M445" s="39">
        <f t="shared" si="9"/>
        <v>1425.4336723240147</v>
      </c>
      <c r="N445" s="23">
        <f t="shared" si="4"/>
        <v>1.5070460782783299</v>
      </c>
      <c r="O445" s="23">
        <f t="shared" si="5"/>
        <v>1.4750335226719429</v>
      </c>
      <c r="P445" s="23">
        <f t="shared" si="11"/>
        <v>3000</v>
      </c>
      <c r="Q445" s="40">
        <f t="shared" si="10"/>
        <v>4425100.5680158287</v>
      </c>
    </row>
    <row r="446" spans="1:17" ht="15.75" customHeight="1" x14ac:dyDescent="0.2">
      <c r="A446" s="22">
        <f>VLOOKUP(D446,'Sample ID by Horizon'!A:B,2,FALSE)</f>
        <v>43046</v>
      </c>
      <c r="B446" s="21" t="str">
        <f>VLOOKUP(C446,Samples!A:C,3,FALSE)</f>
        <v>CSITE 07</v>
      </c>
      <c r="C446" s="21" t="str">
        <f t="shared" si="0"/>
        <v>X15.99</v>
      </c>
      <c r="D446" s="38" t="s">
        <v>616</v>
      </c>
      <c r="E446" s="21" t="s">
        <v>1250</v>
      </c>
      <c r="F446" s="21">
        <v>2615</v>
      </c>
      <c r="G446" s="21">
        <v>3.32</v>
      </c>
      <c r="H446" s="21">
        <v>2.63</v>
      </c>
      <c r="I446" s="23">
        <f t="shared" si="7"/>
        <v>20.783132530120483</v>
      </c>
      <c r="J446" s="23">
        <f t="shared" si="8"/>
        <v>2071.5210843373493</v>
      </c>
      <c r="K446" s="21">
        <v>3.8889999999999998</v>
      </c>
      <c r="L446" s="21">
        <v>30</v>
      </c>
      <c r="M446" s="39">
        <f t="shared" si="9"/>
        <v>1425.4336723240147</v>
      </c>
      <c r="N446" s="23">
        <f t="shared" si="4"/>
        <v>1.4532567348152785</v>
      </c>
      <c r="O446" s="23">
        <f t="shared" si="5"/>
        <v>1.4750335226719429</v>
      </c>
      <c r="P446" s="23">
        <f t="shared" si="11"/>
        <v>3000</v>
      </c>
      <c r="Q446" s="40">
        <f t="shared" si="10"/>
        <v>4425100.5680158287</v>
      </c>
    </row>
    <row r="447" spans="1:17" ht="15.75" customHeight="1" x14ac:dyDescent="0.2">
      <c r="A447" s="22">
        <f>VLOOKUP(D447,'Sample ID by Horizon'!A:B,2,FALSE)</f>
        <v>43046</v>
      </c>
      <c r="B447" s="21" t="str">
        <f>VLOOKUP(C447,Samples!A:C,3,FALSE)</f>
        <v>CSITE 07</v>
      </c>
      <c r="C447" s="21" t="str">
        <f t="shared" si="0"/>
        <v>X15.99</v>
      </c>
      <c r="D447" s="38" t="s">
        <v>616</v>
      </c>
      <c r="E447" s="21" t="s">
        <v>1251</v>
      </c>
      <c r="F447" s="21">
        <v>2617</v>
      </c>
      <c r="G447" s="21">
        <v>4.6500000000000004</v>
      </c>
      <c r="H447" s="21">
        <v>3.71</v>
      </c>
      <c r="I447" s="23">
        <f t="shared" si="7"/>
        <v>20.215053763440867</v>
      </c>
      <c r="J447" s="23">
        <f t="shared" si="8"/>
        <v>2087.9720430107527</v>
      </c>
      <c r="K447" s="21">
        <v>3.8889999999999998</v>
      </c>
      <c r="L447" s="21">
        <v>30</v>
      </c>
      <c r="M447" s="39">
        <f t="shared" si="9"/>
        <v>1425.4336723240147</v>
      </c>
      <c r="N447" s="23">
        <f t="shared" si="4"/>
        <v>1.4647977549222204</v>
      </c>
      <c r="O447" s="23">
        <f t="shared" si="5"/>
        <v>1.4750335226719429</v>
      </c>
      <c r="P447" s="23">
        <f t="shared" si="11"/>
        <v>3000</v>
      </c>
      <c r="Q447" s="40">
        <f t="shared" si="10"/>
        <v>4425100.5680158287</v>
      </c>
    </row>
    <row r="448" spans="1:17" ht="15.75" customHeight="1" x14ac:dyDescent="0.2">
      <c r="A448" s="22">
        <f>VLOOKUP(D448,'Sample ID by Horizon'!A:B,2,FALSE)</f>
        <v>43046</v>
      </c>
      <c r="B448" s="21" t="str">
        <f>VLOOKUP(C448,Samples!A:C,3,FALSE)</f>
        <v>CSITE 07</v>
      </c>
      <c r="C448" s="21" t="str">
        <f t="shared" si="0"/>
        <v>X15.99</v>
      </c>
      <c r="D448" s="38" t="s">
        <v>617</v>
      </c>
      <c r="E448" s="21" t="s">
        <v>1249</v>
      </c>
      <c r="F448" s="21">
        <v>3556</v>
      </c>
      <c r="G448" s="21">
        <v>3.48</v>
      </c>
      <c r="H448" s="21">
        <v>2.9</v>
      </c>
      <c r="I448" s="23">
        <f t="shared" si="7"/>
        <v>16.666666666666668</v>
      </c>
      <c r="J448" s="23">
        <f t="shared" si="8"/>
        <v>2963.333333333333</v>
      </c>
      <c r="K448" s="21">
        <v>3.8889999999999998</v>
      </c>
      <c r="L448" s="21">
        <v>40</v>
      </c>
      <c r="M448" s="39">
        <f t="shared" si="9"/>
        <v>1900.5782297653532</v>
      </c>
      <c r="N448" s="23">
        <f t="shared" si="4"/>
        <v>1.559174616926549</v>
      </c>
      <c r="O448" s="23">
        <f t="shared" si="5"/>
        <v>1.5822686409413664</v>
      </c>
      <c r="P448" s="23">
        <f t="shared" si="11"/>
        <v>4000</v>
      </c>
      <c r="Q448" s="40">
        <f t="shared" si="10"/>
        <v>6329074.5637654653</v>
      </c>
    </row>
    <row r="449" spans="1:17" ht="15.75" customHeight="1" x14ac:dyDescent="0.2">
      <c r="A449" s="22">
        <f>VLOOKUP(D449,'Sample ID by Horizon'!A:B,2,FALSE)</f>
        <v>43046</v>
      </c>
      <c r="B449" s="21" t="str">
        <f>VLOOKUP(C449,Samples!A:C,3,FALSE)</f>
        <v>CSITE 07</v>
      </c>
      <c r="C449" s="21" t="str">
        <f t="shared" si="0"/>
        <v>X15.99</v>
      </c>
      <c r="D449" s="38" t="s">
        <v>617</v>
      </c>
      <c r="E449" s="21" t="s">
        <v>1250</v>
      </c>
      <c r="F449" s="21">
        <v>3647</v>
      </c>
      <c r="G449" s="21">
        <v>3.83</v>
      </c>
      <c r="H449" s="21">
        <v>3.28</v>
      </c>
      <c r="I449" s="23">
        <f t="shared" si="7"/>
        <v>14.3603133159269</v>
      </c>
      <c r="J449" s="23">
        <f t="shared" si="8"/>
        <v>3123.279373368146</v>
      </c>
      <c r="K449" s="21">
        <v>3.8889999999999998</v>
      </c>
      <c r="L449" s="21">
        <v>40</v>
      </c>
      <c r="M449" s="39">
        <f t="shared" si="9"/>
        <v>1900.5782297653532</v>
      </c>
      <c r="N449" s="23">
        <f t="shared" si="4"/>
        <v>1.6433311317860084</v>
      </c>
      <c r="O449" s="23">
        <f t="shared" si="5"/>
        <v>1.5822686409413664</v>
      </c>
      <c r="P449" s="23">
        <f t="shared" si="11"/>
        <v>4000</v>
      </c>
      <c r="Q449" s="40">
        <f t="shared" si="10"/>
        <v>6329074.5637654653</v>
      </c>
    </row>
    <row r="450" spans="1:17" ht="15.75" customHeight="1" x14ac:dyDescent="0.2">
      <c r="A450" s="22">
        <f>VLOOKUP(D450,'Sample ID by Horizon'!A:B,2,FALSE)</f>
        <v>43046</v>
      </c>
      <c r="B450" s="21" t="str">
        <f>VLOOKUP(C450,Samples!A:C,3,FALSE)</f>
        <v>CSITE 07</v>
      </c>
      <c r="C450" s="21" t="str">
        <f t="shared" si="0"/>
        <v>X15.99</v>
      </c>
      <c r="D450" s="38" t="s">
        <v>617</v>
      </c>
      <c r="E450" s="21" t="s">
        <v>1251</v>
      </c>
      <c r="F450" s="21">
        <v>3540</v>
      </c>
      <c r="G450" s="21">
        <v>4.74</v>
      </c>
      <c r="H450" s="21">
        <v>3.93</v>
      </c>
      <c r="I450" s="23">
        <f t="shared" si="7"/>
        <v>17.088607594936708</v>
      </c>
      <c r="J450" s="23">
        <f t="shared" si="8"/>
        <v>2935.0632911392404</v>
      </c>
      <c r="K450" s="21">
        <v>3.8889999999999998</v>
      </c>
      <c r="L450" s="21">
        <v>40</v>
      </c>
      <c r="M450" s="39">
        <f t="shared" si="9"/>
        <v>1900.5782297653532</v>
      </c>
      <c r="N450" s="23">
        <f t="shared" si="4"/>
        <v>1.5443001741115416</v>
      </c>
      <c r="O450" s="23">
        <f t="shared" si="5"/>
        <v>1.5822686409413664</v>
      </c>
      <c r="P450" s="23">
        <f t="shared" si="11"/>
        <v>4000</v>
      </c>
      <c r="Q450" s="40">
        <f t="shared" si="10"/>
        <v>6329074.5637654653</v>
      </c>
    </row>
    <row r="451" spans="1:17" ht="15.75" customHeight="1" x14ac:dyDescent="0.2">
      <c r="A451" s="22">
        <f>VLOOKUP(D451,'Sample ID by Horizon'!A:B,2,FALSE)</f>
        <v>43048</v>
      </c>
      <c r="B451" s="21" t="str">
        <f>VLOOKUP(C451,Samples!A:C,3,FALSE)</f>
        <v>CSITE 04</v>
      </c>
      <c r="C451" s="21" t="str">
        <f t="shared" si="0"/>
        <v>X15.96</v>
      </c>
      <c r="D451" s="38" t="s">
        <v>618</v>
      </c>
      <c r="E451" s="21" t="s">
        <v>1249</v>
      </c>
      <c r="F451" s="21">
        <v>645</v>
      </c>
      <c r="G451" s="21">
        <v>3.12</v>
      </c>
      <c r="H451" s="21">
        <v>2.6</v>
      </c>
      <c r="I451" s="23">
        <f t="shared" si="7"/>
        <v>16.666666666666664</v>
      </c>
      <c r="J451" s="23">
        <f t="shared" si="8"/>
        <v>537.5</v>
      </c>
      <c r="K451" s="21">
        <v>3.8889999999999998</v>
      </c>
      <c r="L451" s="21">
        <v>10</v>
      </c>
      <c r="M451" s="39">
        <f t="shared" si="9"/>
        <v>475.14455744133829</v>
      </c>
      <c r="N451" s="23">
        <f t="shared" si="4"/>
        <v>1.1312346770726931</v>
      </c>
      <c r="O451" s="23">
        <f t="shared" si="5"/>
        <v>1.2435350412805801</v>
      </c>
      <c r="P451" s="23">
        <f t="shared" si="11"/>
        <v>1000</v>
      </c>
      <c r="Q451" s="40">
        <f t="shared" si="10"/>
        <v>1243535.0412805802</v>
      </c>
    </row>
    <row r="452" spans="1:17" ht="15.75" customHeight="1" x14ac:dyDescent="0.2">
      <c r="A452" s="22">
        <f>VLOOKUP(D452,'Sample ID by Horizon'!A:B,2,FALSE)</f>
        <v>43048</v>
      </c>
      <c r="B452" s="21" t="str">
        <f>VLOOKUP(C452,Samples!A:C,3,FALSE)</f>
        <v>CSITE 04</v>
      </c>
      <c r="C452" s="21" t="str">
        <f t="shared" si="0"/>
        <v>X15.96</v>
      </c>
      <c r="D452" s="38" t="s">
        <v>618</v>
      </c>
      <c r="E452" s="21" t="s">
        <v>1250</v>
      </c>
      <c r="F452" s="21">
        <v>759</v>
      </c>
      <c r="G452" s="21">
        <v>3.65</v>
      </c>
      <c r="H452" s="21">
        <v>3.05</v>
      </c>
      <c r="I452" s="23">
        <f t="shared" si="7"/>
        <v>16.438356164383563</v>
      </c>
      <c r="J452" s="23">
        <f t="shared" si="8"/>
        <v>634.23287671232879</v>
      </c>
      <c r="K452" s="21">
        <v>3.8889999999999998</v>
      </c>
      <c r="L452" s="21">
        <v>10</v>
      </c>
      <c r="M452" s="39">
        <f t="shared" si="9"/>
        <v>475.14455744133829</v>
      </c>
      <c r="N452" s="23">
        <f t="shared" si="4"/>
        <v>1.3348208808866167</v>
      </c>
      <c r="O452" s="23">
        <f t="shared" si="5"/>
        <v>1.2435350412805801</v>
      </c>
      <c r="P452" s="23">
        <f t="shared" si="11"/>
        <v>1000</v>
      </c>
      <c r="Q452" s="40">
        <f t="shared" si="10"/>
        <v>1243535.0412805802</v>
      </c>
    </row>
    <row r="453" spans="1:17" ht="15.75" customHeight="1" x14ac:dyDescent="0.2">
      <c r="A453" s="22">
        <f>VLOOKUP(D453,'Sample ID by Horizon'!A:B,2,FALSE)</f>
        <v>43048</v>
      </c>
      <c r="B453" s="21" t="str">
        <f>VLOOKUP(C453,Samples!A:C,3,FALSE)</f>
        <v>CSITE 04</v>
      </c>
      <c r="C453" s="21" t="str">
        <f t="shared" si="0"/>
        <v>X15.96</v>
      </c>
      <c r="D453" s="38" t="s">
        <v>618</v>
      </c>
      <c r="E453" s="21" t="s">
        <v>1251</v>
      </c>
      <c r="F453" s="21">
        <v>707</v>
      </c>
      <c r="G453" s="21">
        <v>3.33</v>
      </c>
      <c r="H453" s="21">
        <v>2.83</v>
      </c>
      <c r="I453" s="23">
        <f t="shared" si="7"/>
        <v>15.015015015015015</v>
      </c>
      <c r="J453" s="23">
        <f t="shared" si="8"/>
        <v>600.84384384384384</v>
      </c>
      <c r="K453" s="21">
        <v>3.8889999999999998</v>
      </c>
      <c r="L453" s="21">
        <v>10</v>
      </c>
      <c r="M453" s="39">
        <f t="shared" si="9"/>
        <v>475.14455744133829</v>
      </c>
      <c r="N453" s="23">
        <f t="shared" si="4"/>
        <v>1.2645495658824304</v>
      </c>
      <c r="O453" s="23">
        <f t="shared" si="5"/>
        <v>1.2435350412805801</v>
      </c>
      <c r="P453" s="23">
        <f t="shared" si="11"/>
        <v>1000</v>
      </c>
      <c r="Q453" s="40">
        <f t="shared" si="10"/>
        <v>1243535.0412805802</v>
      </c>
    </row>
    <row r="454" spans="1:17" ht="15.75" customHeight="1" x14ac:dyDescent="0.2">
      <c r="A454" s="22">
        <f>VLOOKUP(D454,'Sample ID by Horizon'!A:B,2,FALSE)</f>
        <v>43048</v>
      </c>
      <c r="B454" s="21" t="str">
        <f>VLOOKUP(C454,Samples!A:C,3,FALSE)</f>
        <v>CSITE 04</v>
      </c>
      <c r="C454" s="21" t="str">
        <f t="shared" si="0"/>
        <v>X15.96</v>
      </c>
      <c r="D454" s="38" t="s">
        <v>619</v>
      </c>
      <c r="E454" s="21" t="s">
        <v>1249</v>
      </c>
      <c r="F454" s="21">
        <v>640</v>
      </c>
      <c r="G454" s="21">
        <v>3.24</v>
      </c>
      <c r="H454" s="21">
        <v>2.7</v>
      </c>
      <c r="I454" s="23">
        <f t="shared" si="7"/>
        <v>16.666666666666664</v>
      </c>
      <c r="J454" s="23">
        <f t="shared" si="8"/>
        <v>533.33333333333337</v>
      </c>
      <c r="K454" s="21">
        <v>3.8889999999999998</v>
      </c>
      <c r="L454" s="21">
        <v>10</v>
      </c>
      <c r="M454" s="39">
        <f t="shared" si="9"/>
        <v>475.14455744133829</v>
      </c>
      <c r="N454" s="23">
        <f t="shared" si="4"/>
        <v>1.1224654160101142</v>
      </c>
      <c r="O454" s="23">
        <f t="shared" si="5"/>
        <v>1.2081477805044585</v>
      </c>
      <c r="P454" s="23">
        <f t="shared" si="11"/>
        <v>1000</v>
      </c>
      <c r="Q454" s="40">
        <f t="shared" si="10"/>
        <v>1208147.7805044586</v>
      </c>
    </row>
    <row r="455" spans="1:17" ht="15.75" customHeight="1" x14ac:dyDescent="0.2">
      <c r="A455" s="22">
        <f>VLOOKUP(D455,'Sample ID by Horizon'!A:B,2,FALSE)</f>
        <v>43048</v>
      </c>
      <c r="B455" s="21" t="str">
        <f>VLOOKUP(C455,Samples!A:C,3,FALSE)</f>
        <v>CSITE 04</v>
      </c>
      <c r="C455" s="21" t="str">
        <f t="shared" si="0"/>
        <v>X15.96</v>
      </c>
      <c r="D455" s="38" t="s">
        <v>619</v>
      </c>
      <c r="E455" s="21" t="s">
        <v>1250</v>
      </c>
      <c r="F455" s="21">
        <v>686</v>
      </c>
      <c r="G455" s="21">
        <v>3.78</v>
      </c>
      <c r="H455" s="21">
        <v>3.2</v>
      </c>
      <c r="I455" s="23">
        <f t="shared" si="7"/>
        <v>15.343915343915334</v>
      </c>
      <c r="J455" s="23">
        <f t="shared" si="8"/>
        <v>580.74074074074076</v>
      </c>
      <c r="K455" s="21">
        <v>3.8889999999999998</v>
      </c>
      <c r="L455" s="21">
        <v>10</v>
      </c>
      <c r="M455" s="39">
        <f t="shared" si="9"/>
        <v>475.14455744133829</v>
      </c>
      <c r="N455" s="23">
        <f t="shared" si="4"/>
        <v>1.2222401196554575</v>
      </c>
      <c r="O455" s="23">
        <f t="shared" si="5"/>
        <v>1.2081477805044585</v>
      </c>
      <c r="P455" s="23">
        <f t="shared" si="11"/>
        <v>1000</v>
      </c>
      <c r="Q455" s="40">
        <f t="shared" si="10"/>
        <v>1208147.7805044586</v>
      </c>
    </row>
    <row r="456" spans="1:17" ht="15.75" customHeight="1" x14ac:dyDescent="0.2">
      <c r="A456" s="22">
        <f>VLOOKUP(D456,'Sample ID by Horizon'!A:B,2,FALSE)</f>
        <v>43048</v>
      </c>
      <c r="B456" s="21" t="str">
        <f>VLOOKUP(C456,Samples!A:C,3,FALSE)</f>
        <v>CSITE 04</v>
      </c>
      <c r="C456" s="21" t="str">
        <f t="shared" si="0"/>
        <v>X15.96</v>
      </c>
      <c r="D456" s="38" t="s">
        <v>619</v>
      </c>
      <c r="E456" s="21" t="s">
        <v>1251</v>
      </c>
      <c r="F456" s="21">
        <v>710</v>
      </c>
      <c r="G456" s="21">
        <v>3.97</v>
      </c>
      <c r="H456" s="21">
        <v>3.4</v>
      </c>
      <c r="I456" s="23">
        <f t="shared" si="7"/>
        <v>14.35768261964736</v>
      </c>
      <c r="J456" s="23">
        <f t="shared" si="8"/>
        <v>608.06045340050377</v>
      </c>
      <c r="K456" s="21">
        <v>3.8889999999999998</v>
      </c>
      <c r="L456" s="21">
        <v>10</v>
      </c>
      <c r="M456" s="39">
        <f t="shared" si="9"/>
        <v>475.14455744133829</v>
      </c>
      <c r="N456" s="23">
        <f t="shared" si="4"/>
        <v>1.2797378058478033</v>
      </c>
      <c r="O456" s="23">
        <f t="shared" si="5"/>
        <v>1.2081477805044585</v>
      </c>
      <c r="P456" s="23">
        <f t="shared" si="11"/>
        <v>1000</v>
      </c>
      <c r="Q456" s="40">
        <f t="shared" si="10"/>
        <v>1208147.7805044586</v>
      </c>
    </row>
    <row r="457" spans="1:17" ht="15.75" customHeight="1" x14ac:dyDescent="0.2">
      <c r="A457" s="22">
        <f>VLOOKUP(D457,'Sample ID by Horizon'!A:B,2,FALSE)</f>
        <v>43048</v>
      </c>
      <c r="B457" s="21" t="str">
        <f>VLOOKUP(C457,Samples!A:C,3,FALSE)</f>
        <v>CSITE 04</v>
      </c>
      <c r="C457" s="21" t="str">
        <f t="shared" si="0"/>
        <v>X15.96</v>
      </c>
      <c r="D457" s="38" t="s">
        <v>620</v>
      </c>
      <c r="E457" s="21" t="s">
        <v>1249</v>
      </c>
      <c r="F457" s="21">
        <v>732</v>
      </c>
      <c r="G457" s="21">
        <v>3.22</v>
      </c>
      <c r="H457" s="21">
        <v>2.82</v>
      </c>
      <c r="I457" s="23">
        <f t="shared" si="7"/>
        <v>12.422360248447216</v>
      </c>
      <c r="J457" s="23">
        <f t="shared" si="8"/>
        <v>641.06832298136635</v>
      </c>
      <c r="K457" s="21">
        <v>3.8889999999999998</v>
      </c>
      <c r="L457" s="21">
        <v>10</v>
      </c>
      <c r="M457" s="39">
        <f t="shared" si="9"/>
        <v>475.14455744133829</v>
      </c>
      <c r="N457" s="23">
        <f t="shared" si="4"/>
        <v>1.349206915961598</v>
      </c>
      <c r="O457" s="23">
        <f t="shared" si="5"/>
        <v>1.3662283181522998</v>
      </c>
      <c r="P457" s="23">
        <f t="shared" si="11"/>
        <v>1000</v>
      </c>
      <c r="Q457" s="40">
        <f t="shared" si="10"/>
        <v>1366228.3181522998</v>
      </c>
    </row>
    <row r="458" spans="1:17" ht="15.75" customHeight="1" x14ac:dyDescent="0.2">
      <c r="A458" s="22">
        <f>VLOOKUP(D458,'Sample ID by Horizon'!A:B,2,FALSE)</f>
        <v>43048</v>
      </c>
      <c r="B458" s="21" t="str">
        <f>VLOOKUP(C458,Samples!A:C,3,FALSE)</f>
        <v>CSITE 04</v>
      </c>
      <c r="C458" s="21" t="str">
        <f t="shared" si="0"/>
        <v>X15.96</v>
      </c>
      <c r="D458" s="38" t="s">
        <v>620</v>
      </c>
      <c r="E458" s="21" t="s">
        <v>1250</v>
      </c>
      <c r="F458" s="21">
        <v>757</v>
      </c>
      <c r="G458" s="21">
        <v>3.63</v>
      </c>
      <c r="H458" s="21">
        <v>3.1</v>
      </c>
      <c r="I458" s="23">
        <f t="shared" si="7"/>
        <v>14.600550964187322</v>
      </c>
      <c r="J458" s="23">
        <f t="shared" si="8"/>
        <v>646.47382920110192</v>
      </c>
      <c r="K458" s="21">
        <v>3.8889999999999998</v>
      </c>
      <c r="L458" s="21">
        <v>10</v>
      </c>
      <c r="M458" s="39">
        <f t="shared" si="9"/>
        <v>475.14455744133829</v>
      </c>
      <c r="N458" s="23">
        <f t="shared" si="4"/>
        <v>1.3605834668134993</v>
      </c>
      <c r="O458" s="23">
        <f t="shared" si="5"/>
        <v>1.3662283181522998</v>
      </c>
      <c r="P458" s="23">
        <f t="shared" si="11"/>
        <v>1000</v>
      </c>
      <c r="Q458" s="40">
        <f t="shared" si="10"/>
        <v>1366228.3181522998</v>
      </c>
    </row>
    <row r="459" spans="1:17" ht="15.75" customHeight="1" x14ac:dyDescent="0.2">
      <c r="A459" s="22">
        <f>VLOOKUP(D459,'Sample ID by Horizon'!A:B,2,FALSE)</f>
        <v>43048</v>
      </c>
      <c r="B459" s="21" t="str">
        <f>VLOOKUP(C459,Samples!A:C,3,FALSE)</f>
        <v>CSITE 04</v>
      </c>
      <c r="C459" s="21" t="str">
        <f t="shared" si="0"/>
        <v>X15.96</v>
      </c>
      <c r="D459" s="38" t="s">
        <v>620</v>
      </c>
      <c r="E459" s="21" t="s">
        <v>1251</v>
      </c>
      <c r="F459" s="21">
        <v>764</v>
      </c>
      <c r="G459" s="21">
        <v>3.23</v>
      </c>
      <c r="H459" s="21">
        <v>2.79</v>
      </c>
      <c r="I459" s="23">
        <f t="shared" si="7"/>
        <v>13.622291021671826</v>
      </c>
      <c r="J459" s="23">
        <f t="shared" si="8"/>
        <v>659.92569659442722</v>
      </c>
      <c r="K459" s="21">
        <v>3.8889999999999998</v>
      </c>
      <c r="L459" s="21">
        <v>10</v>
      </c>
      <c r="M459" s="39">
        <f t="shared" si="9"/>
        <v>475.14455744133829</v>
      </c>
      <c r="N459" s="23">
        <f t="shared" si="4"/>
        <v>1.3888945716818026</v>
      </c>
      <c r="O459" s="23">
        <f t="shared" si="5"/>
        <v>1.3662283181522998</v>
      </c>
      <c r="P459" s="23">
        <f t="shared" si="11"/>
        <v>1000</v>
      </c>
      <c r="Q459" s="40">
        <f t="shared" si="10"/>
        <v>1366228.3181522998</v>
      </c>
    </row>
    <row r="460" spans="1:17" ht="15.75" customHeight="1" x14ac:dyDescent="0.2">
      <c r="A460" s="22">
        <f>VLOOKUP(D460,'Sample ID by Horizon'!A:B,2,FALSE)</f>
        <v>43048</v>
      </c>
      <c r="B460" s="21" t="str">
        <f>VLOOKUP(C460,Samples!A:C,3,FALSE)</f>
        <v>CSITE 04</v>
      </c>
      <c r="C460" s="21" t="str">
        <f t="shared" si="0"/>
        <v>X15.96</v>
      </c>
      <c r="D460" s="38" t="s">
        <v>621</v>
      </c>
      <c r="E460" s="21" t="s">
        <v>1249</v>
      </c>
      <c r="F460" s="21">
        <v>2319</v>
      </c>
      <c r="G460" s="21">
        <v>4.2699999999999996</v>
      </c>
      <c r="H460" s="21">
        <v>2.3199999999999998</v>
      </c>
      <c r="I460" s="23">
        <f t="shared" si="7"/>
        <v>45.667447306791573</v>
      </c>
      <c r="J460" s="23">
        <f t="shared" si="8"/>
        <v>1259.9718969555033</v>
      </c>
      <c r="K460" s="21">
        <v>3.8889999999999998</v>
      </c>
      <c r="L460" s="21">
        <v>30</v>
      </c>
      <c r="M460" s="39">
        <f t="shared" si="9"/>
        <v>1425.4336723240147</v>
      </c>
      <c r="N460" s="23">
        <f t="shared" si="4"/>
        <v>0.88392179967325746</v>
      </c>
      <c r="O460" s="23">
        <f t="shared" si="5"/>
        <v>1.2251709255124059</v>
      </c>
      <c r="P460" s="23">
        <f t="shared" si="11"/>
        <v>3000</v>
      </c>
      <c r="Q460" s="40">
        <f t="shared" si="10"/>
        <v>3675512.7765372177</v>
      </c>
    </row>
    <row r="461" spans="1:17" ht="15.75" customHeight="1" x14ac:dyDescent="0.2">
      <c r="A461" s="22">
        <f>VLOOKUP(D461,'Sample ID by Horizon'!A:B,2,FALSE)</f>
        <v>43048</v>
      </c>
      <c r="B461" s="21" t="str">
        <f>VLOOKUP(C461,Samples!A:C,3,FALSE)</f>
        <v>CSITE 04</v>
      </c>
      <c r="C461" s="21" t="str">
        <f t="shared" si="0"/>
        <v>X15.96</v>
      </c>
      <c r="D461" s="38" t="s">
        <v>621</v>
      </c>
      <c r="E461" s="21" t="s">
        <v>1250</v>
      </c>
      <c r="F461" s="21">
        <v>2192</v>
      </c>
      <c r="G461" s="21">
        <v>3.2</v>
      </c>
      <c r="H461" s="21">
        <v>2.89</v>
      </c>
      <c r="I461" s="23">
        <f t="shared" si="7"/>
        <v>9.6875000000000018</v>
      </c>
      <c r="J461" s="23">
        <f t="shared" si="8"/>
        <v>1979.65</v>
      </c>
      <c r="K461" s="21">
        <v>3.8889999999999998</v>
      </c>
      <c r="L461" s="21">
        <v>30</v>
      </c>
      <c r="M461" s="39">
        <f t="shared" si="9"/>
        <v>1425.4336723240147</v>
      </c>
      <c r="N461" s="23">
        <f t="shared" si="4"/>
        <v>1.3888054130027643</v>
      </c>
      <c r="O461" s="23">
        <f t="shared" si="5"/>
        <v>1.2251709255124059</v>
      </c>
      <c r="P461" s="23">
        <f t="shared" si="11"/>
        <v>3000</v>
      </c>
      <c r="Q461" s="40">
        <f t="shared" si="10"/>
        <v>3675512.7765372177</v>
      </c>
    </row>
    <row r="462" spans="1:17" ht="15.75" customHeight="1" x14ac:dyDescent="0.2">
      <c r="A462" s="22">
        <f>VLOOKUP(D462,'Sample ID by Horizon'!A:B,2,FALSE)</f>
        <v>43048</v>
      </c>
      <c r="B462" s="21" t="str">
        <f>VLOOKUP(C462,Samples!A:C,3,FALSE)</f>
        <v>CSITE 04</v>
      </c>
      <c r="C462" s="21" t="str">
        <f t="shared" si="0"/>
        <v>X15.96</v>
      </c>
      <c r="D462" s="38" t="s">
        <v>621</v>
      </c>
      <c r="E462" s="21" t="s">
        <v>1251</v>
      </c>
      <c r="F462" s="21">
        <v>2278</v>
      </c>
      <c r="G462" s="21">
        <v>3.6</v>
      </c>
      <c r="H462" s="21">
        <v>3.16</v>
      </c>
      <c r="I462" s="23">
        <f t="shared" si="7"/>
        <v>12.22222222222222</v>
      </c>
      <c r="J462" s="23">
        <f t="shared" si="8"/>
        <v>1999.5777777777778</v>
      </c>
      <c r="K462" s="21">
        <v>3.8889999999999998</v>
      </c>
      <c r="L462" s="21">
        <v>30</v>
      </c>
      <c r="M462" s="39">
        <f t="shared" si="9"/>
        <v>1425.4336723240147</v>
      </c>
      <c r="N462" s="23">
        <f t="shared" si="4"/>
        <v>1.4027855638611957</v>
      </c>
      <c r="O462" s="23">
        <f t="shared" si="5"/>
        <v>1.2251709255124059</v>
      </c>
      <c r="P462" s="23">
        <f t="shared" si="11"/>
        <v>3000</v>
      </c>
      <c r="Q462" s="40">
        <f t="shared" si="10"/>
        <v>3675512.7765372177</v>
      </c>
    </row>
    <row r="463" spans="1:17" ht="15.75" customHeight="1" x14ac:dyDescent="0.2">
      <c r="A463" s="22">
        <f>VLOOKUP(D463,'Sample ID by Horizon'!A:B,2,FALSE)</f>
        <v>43048</v>
      </c>
      <c r="B463" s="21" t="str">
        <f>VLOOKUP(C463,Samples!A:C,3,FALSE)</f>
        <v>CSITE 04</v>
      </c>
      <c r="C463" s="21" t="str">
        <f t="shared" si="0"/>
        <v>X15.96</v>
      </c>
      <c r="D463" s="38" t="s">
        <v>622</v>
      </c>
      <c r="E463" s="21" t="s">
        <v>1249</v>
      </c>
      <c r="F463" s="21">
        <v>3596</v>
      </c>
      <c r="G463" s="21">
        <v>4.0199999999999996</v>
      </c>
      <c r="H463" s="21">
        <v>3.76</v>
      </c>
      <c r="I463" s="23">
        <f t="shared" si="7"/>
        <v>6.4676616915422844</v>
      </c>
      <c r="J463" s="23">
        <f t="shared" si="8"/>
        <v>3363.4228855721394</v>
      </c>
      <c r="K463" s="21">
        <v>3.8889999999999998</v>
      </c>
      <c r="L463" s="21">
        <v>40</v>
      </c>
      <c r="M463" s="39">
        <f t="shared" si="9"/>
        <v>1900.5782297653532</v>
      </c>
      <c r="N463" s="23">
        <f t="shared" si="4"/>
        <v>1.7696840008460952</v>
      </c>
      <c r="O463" s="23">
        <f t="shared" si="5"/>
        <v>1.5951216565303443</v>
      </c>
      <c r="P463" s="23">
        <f t="shared" si="11"/>
        <v>4000</v>
      </c>
      <c r="Q463" s="40">
        <f t="shared" si="10"/>
        <v>6380486.6261213776</v>
      </c>
    </row>
    <row r="464" spans="1:17" ht="15.75" customHeight="1" x14ac:dyDescent="0.2">
      <c r="A464" s="22">
        <f>VLOOKUP(D464,'Sample ID by Horizon'!A:B,2,FALSE)</f>
        <v>43048</v>
      </c>
      <c r="B464" s="21" t="str">
        <f>VLOOKUP(C464,Samples!A:C,3,FALSE)</f>
        <v>CSITE 04</v>
      </c>
      <c r="C464" s="21" t="str">
        <f t="shared" si="0"/>
        <v>X15.96</v>
      </c>
      <c r="D464" s="38" t="s">
        <v>622</v>
      </c>
      <c r="E464" s="21" t="s">
        <v>1250</v>
      </c>
      <c r="F464" s="21">
        <v>3067</v>
      </c>
      <c r="G464" s="21">
        <v>4.08</v>
      </c>
      <c r="H464" s="21">
        <v>3.75</v>
      </c>
      <c r="I464" s="23">
        <f t="shared" si="7"/>
        <v>8.0882352941176485</v>
      </c>
      <c r="J464" s="23">
        <f t="shared" si="8"/>
        <v>2818.9338235294117</v>
      </c>
      <c r="K464" s="21">
        <v>3.8889999999999998</v>
      </c>
      <c r="L464" s="21">
        <v>40</v>
      </c>
      <c r="M464" s="39">
        <f t="shared" si="9"/>
        <v>1900.5782297653532</v>
      </c>
      <c r="N464" s="23">
        <f t="shared" si="4"/>
        <v>1.4831979969998075</v>
      </c>
      <c r="O464" s="23">
        <f t="shared" si="5"/>
        <v>1.5951216565303443</v>
      </c>
      <c r="P464" s="23">
        <f t="shared" si="11"/>
        <v>4000</v>
      </c>
      <c r="Q464" s="40">
        <f t="shared" si="10"/>
        <v>6380486.6261213776</v>
      </c>
    </row>
    <row r="465" spans="1:17" ht="15.75" customHeight="1" x14ac:dyDescent="0.2">
      <c r="A465" s="22">
        <f>VLOOKUP(D465,'Sample ID by Horizon'!A:B,2,FALSE)</f>
        <v>43048</v>
      </c>
      <c r="B465" s="21" t="str">
        <f>VLOOKUP(C465,Samples!A:C,3,FALSE)</f>
        <v>CSITE 04</v>
      </c>
      <c r="C465" s="21" t="str">
        <f t="shared" si="0"/>
        <v>X15.96</v>
      </c>
      <c r="D465" s="38" t="s">
        <v>622</v>
      </c>
      <c r="E465" s="21" t="s">
        <v>1251</v>
      </c>
      <c r="F465" s="21">
        <v>3216</v>
      </c>
      <c r="G465" s="21">
        <v>4.7699999999999996</v>
      </c>
      <c r="H465" s="21">
        <v>4.32</v>
      </c>
      <c r="I465" s="23">
        <f t="shared" si="7"/>
        <v>9.433962264150928</v>
      </c>
      <c r="J465" s="23">
        <f t="shared" si="8"/>
        <v>2912.6037735849063</v>
      </c>
      <c r="K465" s="21">
        <v>3.8889999999999998</v>
      </c>
      <c r="L465" s="21">
        <v>40</v>
      </c>
      <c r="M465" s="39">
        <f t="shared" si="9"/>
        <v>1900.5782297653532</v>
      </c>
      <c r="N465" s="23">
        <f t="shared" si="4"/>
        <v>1.5324829717451296</v>
      </c>
      <c r="O465" s="23">
        <f t="shared" si="5"/>
        <v>1.5951216565303443</v>
      </c>
      <c r="P465" s="23">
        <f t="shared" si="11"/>
        <v>4000</v>
      </c>
      <c r="Q465" s="40">
        <f t="shared" si="10"/>
        <v>6380486.6261213776</v>
      </c>
    </row>
    <row r="466" spans="1:17" ht="15.75" customHeight="1" x14ac:dyDescent="0.2">
      <c r="A466" s="22">
        <f>VLOOKUP(D466,'Sample ID by Horizon'!A:B,2,FALSE)</f>
        <v>43048</v>
      </c>
      <c r="B466" s="21" t="str">
        <f>VLOOKUP(C466,Samples!A:C,3,FALSE)</f>
        <v>CSITE 05</v>
      </c>
      <c r="C466" s="21" t="str">
        <f t="shared" si="0"/>
        <v>X15.97</v>
      </c>
      <c r="D466" s="38" t="s">
        <v>623</v>
      </c>
      <c r="E466" s="21" t="s">
        <v>1249</v>
      </c>
      <c r="F466" s="21">
        <v>827</v>
      </c>
      <c r="G466" s="21">
        <v>3.08</v>
      </c>
      <c r="H466" s="21">
        <v>2.41</v>
      </c>
      <c r="I466" s="23">
        <f t="shared" si="7"/>
        <v>21.753246753246749</v>
      </c>
      <c r="J466" s="23">
        <f t="shared" si="8"/>
        <v>647.10064935064941</v>
      </c>
      <c r="K466" s="21">
        <v>3.8889999999999998</v>
      </c>
      <c r="L466" s="21">
        <v>10</v>
      </c>
      <c r="M466" s="39">
        <f t="shared" si="9"/>
        <v>475.14455744133829</v>
      </c>
      <c r="N466" s="23">
        <f t="shared" si="4"/>
        <v>1.3619026867008592</v>
      </c>
      <c r="O466" s="23">
        <f t="shared" si="5"/>
        <v>1.3477390397193212</v>
      </c>
      <c r="P466" s="23">
        <f t="shared" si="11"/>
        <v>1000</v>
      </c>
      <c r="Q466" s="40">
        <f t="shared" si="10"/>
        <v>1347739.0397193213</v>
      </c>
    </row>
    <row r="467" spans="1:17" ht="15.75" customHeight="1" x14ac:dyDescent="0.2">
      <c r="A467" s="22">
        <f>VLOOKUP(D467,'Sample ID by Horizon'!A:B,2,FALSE)</f>
        <v>43048</v>
      </c>
      <c r="B467" s="21" t="str">
        <f>VLOOKUP(C467,Samples!A:C,3,FALSE)</f>
        <v>CSITE 05</v>
      </c>
      <c r="C467" s="21" t="str">
        <f t="shared" si="0"/>
        <v>X15.97</v>
      </c>
      <c r="D467" s="38" t="s">
        <v>623</v>
      </c>
      <c r="E467" s="21" t="s">
        <v>1250</v>
      </c>
      <c r="F467" s="21">
        <v>733</v>
      </c>
      <c r="G467" s="21">
        <v>3.27</v>
      </c>
      <c r="H467" s="21">
        <v>2.64</v>
      </c>
      <c r="I467" s="23">
        <f t="shared" si="7"/>
        <v>19.266055045871553</v>
      </c>
      <c r="J467" s="23">
        <f t="shared" si="8"/>
        <v>591.77981651376149</v>
      </c>
      <c r="K467" s="21">
        <v>3.8889999999999998</v>
      </c>
      <c r="L467" s="21">
        <v>10</v>
      </c>
      <c r="M467" s="39">
        <f t="shared" si="9"/>
        <v>475.14455744133829</v>
      </c>
      <c r="N467" s="23">
        <f t="shared" si="4"/>
        <v>1.245473208617828</v>
      </c>
      <c r="O467" s="23">
        <f t="shared" si="5"/>
        <v>1.3477390397193212</v>
      </c>
      <c r="P467" s="23">
        <f t="shared" si="11"/>
        <v>1000</v>
      </c>
      <c r="Q467" s="40">
        <f t="shared" si="10"/>
        <v>1347739.0397193213</v>
      </c>
    </row>
    <row r="468" spans="1:17" ht="15.75" customHeight="1" x14ac:dyDescent="0.2">
      <c r="A468" s="22">
        <f>VLOOKUP(D468,'Sample ID by Horizon'!A:B,2,FALSE)</f>
        <v>43048</v>
      </c>
      <c r="B468" s="21" t="str">
        <f>VLOOKUP(C468,Samples!A:C,3,FALSE)</f>
        <v>CSITE 05</v>
      </c>
      <c r="C468" s="21" t="str">
        <f t="shared" si="0"/>
        <v>X15.97</v>
      </c>
      <c r="D468" s="38" t="s">
        <v>623</v>
      </c>
      <c r="E468" s="21" t="s">
        <v>1251</v>
      </c>
      <c r="F468" s="21">
        <v>849</v>
      </c>
      <c r="G468" s="21">
        <v>3.92</v>
      </c>
      <c r="H468" s="21">
        <v>3.15</v>
      </c>
      <c r="I468" s="23">
        <f t="shared" si="7"/>
        <v>19.642857142857142</v>
      </c>
      <c r="J468" s="23">
        <f t="shared" si="8"/>
        <v>682.23214285714289</v>
      </c>
      <c r="K468" s="21">
        <v>3.8889999999999998</v>
      </c>
      <c r="L468" s="21">
        <v>10</v>
      </c>
      <c r="M468" s="39">
        <f t="shared" si="9"/>
        <v>475.14455744133829</v>
      </c>
      <c r="N468" s="23">
        <f t="shared" si="4"/>
        <v>1.435841223839277</v>
      </c>
      <c r="O468" s="23">
        <f t="shared" si="5"/>
        <v>1.3477390397193212</v>
      </c>
      <c r="P468" s="23">
        <f t="shared" si="11"/>
        <v>1000</v>
      </c>
      <c r="Q468" s="40">
        <f t="shared" si="10"/>
        <v>1347739.0397193213</v>
      </c>
    </row>
    <row r="469" spans="1:17" ht="15.75" customHeight="1" x14ac:dyDescent="0.2">
      <c r="A469" s="22">
        <f>VLOOKUP(D469,'Sample ID by Horizon'!A:B,2,FALSE)</f>
        <v>43048</v>
      </c>
      <c r="B469" s="21" t="str">
        <f>VLOOKUP(C469,Samples!A:C,3,FALSE)</f>
        <v>CSITE 05</v>
      </c>
      <c r="C469" s="21" t="str">
        <f t="shared" si="0"/>
        <v>X15.97</v>
      </c>
      <c r="D469" s="38" t="s">
        <v>624</v>
      </c>
      <c r="E469" s="21" t="s">
        <v>1249</v>
      </c>
      <c r="F469" s="21">
        <v>799</v>
      </c>
      <c r="G469" s="21">
        <v>3.56</v>
      </c>
      <c r="H469" s="21">
        <v>2.63</v>
      </c>
      <c r="I469" s="23">
        <f t="shared" si="7"/>
        <v>26.123595505617981</v>
      </c>
      <c r="J469" s="23">
        <f t="shared" si="8"/>
        <v>590.27247191011236</v>
      </c>
      <c r="K469" s="21">
        <v>3.8889999999999998</v>
      </c>
      <c r="L469" s="21">
        <v>10</v>
      </c>
      <c r="M469" s="39">
        <f t="shared" si="9"/>
        <v>475.14455744133829</v>
      </c>
      <c r="N469" s="23">
        <f t="shared" si="4"/>
        <v>1.2423008170160674</v>
      </c>
      <c r="O469" s="23">
        <f t="shared" si="5"/>
        <v>1.2998733779734541</v>
      </c>
      <c r="P469" s="23">
        <f t="shared" si="11"/>
        <v>1000</v>
      </c>
      <c r="Q469" s="40">
        <f t="shared" si="10"/>
        <v>1299873.3779734541</v>
      </c>
    </row>
    <row r="470" spans="1:17" ht="15.75" customHeight="1" x14ac:dyDescent="0.2">
      <c r="A470" s="22">
        <f>VLOOKUP(D470,'Sample ID by Horizon'!A:B,2,FALSE)</f>
        <v>43048</v>
      </c>
      <c r="B470" s="21" t="str">
        <f>VLOOKUP(C470,Samples!A:C,3,FALSE)</f>
        <v>CSITE 05</v>
      </c>
      <c r="C470" s="21" t="str">
        <f t="shared" si="0"/>
        <v>X15.97</v>
      </c>
      <c r="D470" s="38" t="s">
        <v>624</v>
      </c>
      <c r="E470" s="21" t="s">
        <v>1250</v>
      </c>
      <c r="F470" s="21">
        <v>754</v>
      </c>
      <c r="G470" s="21">
        <v>3.7</v>
      </c>
      <c r="H470" s="21">
        <v>2.91</v>
      </c>
      <c r="I470" s="23">
        <f t="shared" si="7"/>
        <v>21.351351351351351</v>
      </c>
      <c r="J470" s="23">
        <f t="shared" si="8"/>
        <v>593.01081081081088</v>
      </c>
      <c r="K470" s="21">
        <v>3.8889999999999998</v>
      </c>
      <c r="L470" s="21">
        <v>10</v>
      </c>
      <c r="M470" s="39">
        <f t="shared" si="9"/>
        <v>475.14455744133829</v>
      </c>
      <c r="N470" s="23">
        <f t="shared" si="4"/>
        <v>1.2480639871035972</v>
      </c>
      <c r="O470" s="23">
        <f t="shared" si="5"/>
        <v>1.2998733779734541</v>
      </c>
      <c r="P470" s="23">
        <f t="shared" si="11"/>
        <v>1000</v>
      </c>
      <c r="Q470" s="40">
        <f t="shared" si="10"/>
        <v>1299873.3779734541</v>
      </c>
    </row>
    <row r="471" spans="1:17" ht="15.75" customHeight="1" x14ac:dyDescent="0.2">
      <c r="A471" s="22">
        <f>VLOOKUP(D471,'Sample ID by Horizon'!A:B,2,FALSE)</f>
        <v>43048</v>
      </c>
      <c r="B471" s="21" t="str">
        <f>VLOOKUP(C471,Samples!A:C,3,FALSE)</f>
        <v>CSITE 05</v>
      </c>
      <c r="C471" s="21" t="str">
        <f t="shared" si="0"/>
        <v>X15.97</v>
      </c>
      <c r="D471" s="38" t="s">
        <v>624</v>
      </c>
      <c r="E471" s="21" t="s">
        <v>1251</v>
      </c>
      <c r="F471" s="21">
        <v>837</v>
      </c>
      <c r="G471" s="21">
        <v>3.2</v>
      </c>
      <c r="H471" s="21">
        <v>2.56</v>
      </c>
      <c r="I471" s="23">
        <f t="shared" si="7"/>
        <v>20.000000000000004</v>
      </c>
      <c r="J471" s="23">
        <f t="shared" si="8"/>
        <v>669.59999999999991</v>
      </c>
      <c r="K471" s="21">
        <v>3.8889999999999998</v>
      </c>
      <c r="L471" s="21">
        <v>10</v>
      </c>
      <c r="M471" s="39">
        <f t="shared" si="9"/>
        <v>475.14455744133829</v>
      </c>
      <c r="N471" s="23">
        <f t="shared" si="4"/>
        <v>1.409255329800698</v>
      </c>
      <c r="O471" s="23">
        <f t="shared" si="5"/>
        <v>1.2998733779734541</v>
      </c>
      <c r="P471" s="23">
        <f t="shared" si="11"/>
        <v>1000</v>
      </c>
      <c r="Q471" s="40">
        <f t="shared" si="10"/>
        <v>1299873.3779734541</v>
      </c>
    </row>
    <row r="472" spans="1:17" ht="15.75" customHeight="1" x14ac:dyDescent="0.2">
      <c r="A472" s="22">
        <f>VLOOKUP(D472,'Sample ID by Horizon'!A:B,2,FALSE)</f>
        <v>43048</v>
      </c>
      <c r="B472" s="21" t="str">
        <f>VLOOKUP(C472,Samples!A:C,3,FALSE)</f>
        <v>CSITE 05</v>
      </c>
      <c r="C472" s="21" t="str">
        <f t="shared" si="0"/>
        <v>X15.97</v>
      </c>
      <c r="D472" s="38" t="s">
        <v>625</v>
      </c>
      <c r="E472" s="21" t="s">
        <v>1249</v>
      </c>
      <c r="F472" s="21">
        <v>904</v>
      </c>
      <c r="G472" s="21">
        <v>3.39</v>
      </c>
      <c r="H472" s="21">
        <v>2.75</v>
      </c>
      <c r="I472" s="23">
        <f t="shared" si="7"/>
        <v>18.879056047197643</v>
      </c>
      <c r="J472" s="23">
        <f t="shared" si="8"/>
        <v>733.33333333333326</v>
      </c>
      <c r="K472" s="21">
        <v>3.8889999999999998</v>
      </c>
      <c r="L472" s="21">
        <v>10</v>
      </c>
      <c r="M472" s="39">
        <f t="shared" si="9"/>
        <v>475.14455744133829</v>
      </c>
      <c r="N472" s="23">
        <f t="shared" si="4"/>
        <v>1.5433899470139067</v>
      </c>
      <c r="O472" s="23">
        <f t="shared" si="5"/>
        <v>1.3317963641802444</v>
      </c>
      <c r="P472" s="23">
        <f t="shared" si="11"/>
        <v>1000</v>
      </c>
      <c r="Q472" s="40">
        <f t="shared" si="10"/>
        <v>1331796.3641802443</v>
      </c>
    </row>
    <row r="473" spans="1:17" ht="15.75" customHeight="1" x14ac:dyDescent="0.2">
      <c r="A473" s="22">
        <f>VLOOKUP(D473,'Sample ID by Horizon'!A:B,2,FALSE)</f>
        <v>43048</v>
      </c>
      <c r="B473" s="21" t="str">
        <f>VLOOKUP(C473,Samples!A:C,3,FALSE)</f>
        <v>CSITE 05</v>
      </c>
      <c r="C473" s="21" t="str">
        <f t="shared" si="0"/>
        <v>X15.97</v>
      </c>
      <c r="D473" s="38" t="s">
        <v>625</v>
      </c>
      <c r="E473" s="21" t="s">
        <v>1250</v>
      </c>
      <c r="F473" s="21">
        <v>887</v>
      </c>
      <c r="G473" s="21">
        <v>3.21</v>
      </c>
      <c r="H473" s="21">
        <v>2.63</v>
      </c>
      <c r="I473" s="23">
        <f t="shared" si="7"/>
        <v>18.068535825545172</v>
      </c>
      <c r="J473" s="23">
        <f t="shared" si="8"/>
        <v>726.73208722741435</v>
      </c>
      <c r="K473" s="21">
        <v>3.8889999999999998</v>
      </c>
      <c r="L473" s="21">
        <v>10</v>
      </c>
      <c r="M473" s="39">
        <f t="shared" si="9"/>
        <v>475.14455744133829</v>
      </c>
      <c r="N473" s="23">
        <f t="shared" si="4"/>
        <v>1.5294968149080341</v>
      </c>
      <c r="O473" s="23">
        <f t="shared" si="5"/>
        <v>1.3317963641802444</v>
      </c>
      <c r="P473" s="23">
        <f t="shared" si="11"/>
        <v>1000</v>
      </c>
      <c r="Q473" s="40">
        <f t="shared" si="10"/>
        <v>1331796.3641802443</v>
      </c>
    </row>
    <row r="474" spans="1:17" ht="15.75" customHeight="1" x14ac:dyDescent="0.2">
      <c r="A474" s="22">
        <f>VLOOKUP(D474,'Sample ID by Horizon'!A:B,2,FALSE)</f>
        <v>43048</v>
      </c>
      <c r="B474" s="21" t="str">
        <f>VLOOKUP(C474,Samples!A:C,3,FALSE)</f>
        <v>CSITE 05</v>
      </c>
      <c r="C474" s="21" t="str">
        <f t="shared" si="0"/>
        <v>X15.97</v>
      </c>
      <c r="D474" s="38" t="s">
        <v>625</v>
      </c>
      <c r="E474" s="21" t="s">
        <v>1251</v>
      </c>
      <c r="F474" s="21">
        <v>853</v>
      </c>
      <c r="G474" s="21">
        <v>4.6900000000000004</v>
      </c>
      <c r="H474" s="21">
        <v>2.41</v>
      </c>
      <c r="I474" s="23">
        <f t="shared" si="7"/>
        <v>48.614072494669514</v>
      </c>
      <c r="J474" s="23">
        <f t="shared" si="8"/>
        <v>438.32196162046904</v>
      </c>
      <c r="K474" s="21">
        <v>3.8889999999999998</v>
      </c>
      <c r="L474" s="21">
        <v>10</v>
      </c>
      <c r="M474" s="39">
        <f t="shared" si="9"/>
        <v>475.14455744133829</v>
      </c>
      <c r="N474" s="23">
        <f t="shared" si="4"/>
        <v>0.92250233061879194</v>
      </c>
      <c r="O474" s="23">
        <f t="shared" si="5"/>
        <v>1.3317963641802444</v>
      </c>
      <c r="P474" s="23">
        <f t="shared" si="11"/>
        <v>1000</v>
      </c>
      <c r="Q474" s="40">
        <f t="shared" si="10"/>
        <v>1331796.3641802443</v>
      </c>
    </row>
    <row r="475" spans="1:17" ht="15.75" customHeight="1" x14ac:dyDescent="0.2">
      <c r="A475" s="22">
        <f>VLOOKUP(D475,'Sample ID by Horizon'!A:B,2,FALSE)</f>
        <v>43048</v>
      </c>
      <c r="B475" s="21" t="str">
        <f>VLOOKUP(C475,Samples!A:C,3,FALSE)</f>
        <v>CSITE 05</v>
      </c>
      <c r="C475" s="21" t="str">
        <f t="shared" si="0"/>
        <v>X15.97</v>
      </c>
      <c r="D475" s="38" t="s">
        <v>626</v>
      </c>
      <c r="E475" s="21" t="s">
        <v>1249</v>
      </c>
      <c r="F475" s="21">
        <v>2697</v>
      </c>
      <c r="G475" s="21">
        <v>3.18</v>
      </c>
      <c r="H475" s="21">
        <v>2.61</v>
      </c>
      <c r="I475" s="23">
        <f t="shared" si="7"/>
        <v>17.924528301886799</v>
      </c>
      <c r="J475" s="23">
        <f t="shared" si="8"/>
        <v>2213.5754716981128</v>
      </c>
      <c r="K475" s="21">
        <v>3.8889999999999998</v>
      </c>
      <c r="L475" s="21">
        <v>30</v>
      </c>
      <c r="M475" s="39">
        <f t="shared" si="9"/>
        <v>1425.4336723240147</v>
      </c>
      <c r="N475" s="23">
        <f t="shared" si="4"/>
        <v>1.5529136954433793</v>
      </c>
      <c r="O475" s="23">
        <f t="shared" si="5"/>
        <v>1.5317597584010363</v>
      </c>
      <c r="P475" s="23">
        <f t="shared" si="11"/>
        <v>3000</v>
      </c>
      <c r="Q475" s="40">
        <f t="shared" si="10"/>
        <v>4595279.2752031088</v>
      </c>
    </row>
    <row r="476" spans="1:17" ht="15.75" customHeight="1" x14ac:dyDescent="0.2">
      <c r="A476" s="22">
        <f>VLOOKUP(D476,'Sample ID by Horizon'!A:B,2,FALSE)</f>
        <v>43048</v>
      </c>
      <c r="B476" s="21" t="str">
        <f>VLOOKUP(C476,Samples!A:C,3,FALSE)</f>
        <v>CSITE 05</v>
      </c>
      <c r="C476" s="21" t="str">
        <f t="shared" si="0"/>
        <v>X15.97</v>
      </c>
      <c r="D476" s="38" t="s">
        <v>626</v>
      </c>
      <c r="E476" s="21" t="s">
        <v>1250</v>
      </c>
      <c r="F476" s="21">
        <v>2650</v>
      </c>
      <c r="G476" s="21">
        <v>3.52</v>
      </c>
      <c r="H476" s="21">
        <v>2.89</v>
      </c>
      <c r="I476" s="23">
        <f t="shared" si="7"/>
        <v>17.89772727272727</v>
      </c>
      <c r="J476" s="23">
        <f t="shared" si="8"/>
        <v>2175.7102272727275</v>
      </c>
      <c r="K476" s="21">
        <v>3.8889999999999998</v>
      </c>
      <c r="L476" s="21">
        <v>30</v>
      </c>
      <c r="M476" s="39">
        <f t="shared" si="9"/>
        <v>1425.4336723240147</v>
      </c>
      <c r="N476" s="23">
        <f t="shared" si="4"/>
        <v>1.526349678358214</v>
      </c>
      <c r="O476" s="23">
        <f t="shared" si="5"/>
        <v>1.5317597584010363</v>
      </c>
      <c r="P476" s="23">
        <f t="shared" si="11"/>
        <v>3000</v>
      </c>
      <c r="Q476" s="40">
        <f t="shared" si="10"/>
        <v>4595279.2752031088</v>
      </c>
    </row>
    <row r="477" spans="1:17" ht="15.75" customHeight="1" x14ac:dyDescent="0.2">
      <c r="A477" s="22">
        <f>VLOOKUP(D477,'Sample ID by Horizon'!A:B,2,FALSE)</f>
        <v>43048</v>
      </c>
      <c r="B477" s="21" t="str">
        <f>VLOOKUP(C477,Samples!A:C,3,FALSE)</f>
        <v>CSITE 05</v>
      </c>
      <c r="C477" s="21" t="str">
        <f t="shared" si="0"/>
        <v>X15.97</v>
      </c>
      <c r="D477" s="38" t="s">
        <v>626</v>
      </c>
      <c r="E477" s="21" t="s">
        <v>1251</v>
      </c>
      <c r="F477" s="21">
        <v>2669</v>
      </c>
      <c r="G477" s="21">
        <v>3.52</v>
      </c>
      <c r="H477" s="21">
        <v>2.85</v>
      </c>
      <c r="I477" s="23">
        <f t="shared" si="7"/>
        <v>19.034090909090907</v>
      </c>
      <c r="J477" s="23">
        <f t="shared" si="8"/>
        <v>2160.980113636364</v>
      </c>
      <c r="K477" s="21">
        <v>3.8889999999999998</v>
      </c>
      <c r="L477" s="21">
        <v>30</v>
      </c>
      <c r="M477" s="39">
        <f t="shared" si="9"/>
        <v>1425.4336723240147</v>
      </c>
      <c r="N477" s="23">
        <f t="shared" si="4"/>
        <v>1.5160159014015158</v>
      </c>
      <c r="O477" s="23">
        <f t="shared" si="5"/>
        <v>1.5317597584010363</v>
      </c>
      <c r="P477" s="23">
        <f t="shared" si="11"/>
        <v>3000</v>
      </c>
      <c r="Q477" s="40">
        <f t="shared" si="10"/>
        <v>4595279.2752031088</v>
      </c>
    </row>
    <row r="478" spans="1:17" ht="15.75" customHeight="1" x14ac:dyDescent="0.2">
      <c r="A478" s="22">
        <f>VLOOKUP(D478,'Sample ID by Horizon'!A:B,2,FALSE)</f>
        <v>43048</v>
      </c>
      <c r="B478" s="21" t="str">
        <f>VLOOKUP(C478,Samples!A:C,3,FALSE)</f>
        <v>CSITE 05</v>
      </c>
      <c r="C478" s="21" t="str">
        <f t="shared" si="0"/>
        <v>X15.97</v>
      </c>
      <c r="D478" s="38" t="s">
        <v>627</v>
      </c>
      <c r="E478" s="21" t="s">
        <v>1249</v>
      </c>
      <c r="F478" s="21">
        <v>3471</v>
      </c>
      <c r="G478" s="21">
        <v>3.66</v>
      </c>
      <c r="H478" s="21">
        <v>2.93</v>
      </c>
      <c r="I478" s="23">
        <f t="shared" si="7"/>
        <v>19.94535519125683</v>
      </c>
      <c r="J478" s="23">
        <f t="shared" si="8"/>
        <v>2778.6967213114754</v>
      </c>
      <c r="K478" s="21">
        <v>3.8889999999999998</v>
      </c>
      <c r="L478" s="21">
        <v>40</v>
      </c>
      <c r="M478" s="39">
        <f t="shared" si="9"/>
        <v>1900.5782297653532</v>
      </c>
      <c r="N478" s="23">
        <f t="shared" si="4"/>
        <v>1.4620270177747619</v>
      </c>
      <c r="O478" s="23">
        <f t="shared" si="5"/>
        <v>1.4488274315999563</v>
      </c>
      <c r="P478" s="23">
        <f t="shared" si="11"/>
        <v>4000</v>
      </c>
      <c r="Q478" s="40">
        <f t="shared" si="10"/>
        <v>5795309.726399825</v>
      </c>
    </row>
    <row r="479" spans="1:17" ht="15.75" customHeight="1" x14ac:dyDescent="0.2">
      <c r="A479" s="22">
        <f>VLOOKUP(D479,'Sample ID by Horizon'!A:B,2,FALSE)</f>
        <v>43048</v>
      </c>
      <c r="B479" s="21" t="str">
        <f>VLOOKUP(C479,Samples!A:C,3,FALSE)</f>
        <v>CSITE 05</v>
      </c>
      <c r="C479" s="21" t="str">
        <f t="shared" si="0"/>
        <v>X15.97</v>
      </c>
      <c r="D479" s="38" t="s">
        <v>627</v>
      </c>
      <c r="E479" s="21" t="s">
        <v>1250</v>
      </c>
      <c r="F479" s="21">
        <v>3462</v>
      </c>
      <c r="G479" s="21">
        <v>3.24</v>
      </c>
      <c r="H479" s="21">
        <v>2.6</v>
      </c>
      <c r="I479" s="23">
        <f t="shared" si="7"/>
        <v>19.753086419753089</v>
      </c>
      <c r="J479" s="23">
        <f t="shared" si="8"/>
        <v>2778.1481481481478</v>
      </c>
      <c r="K479" s="21">
        <v>3.8889999999999998</v>
      </c>
      <c r="L479" s="21">
        <v>40</v>
      </c>
      <c r="M479" s="39">
        <f t="shared" si="9"/>
        <v>1900.5782297653532</v>
      </c>
      <c r="N479" s="23">
        <f t="shared" si="4"/>
        <v>1.4617383828978932</v>
      </c>
      <c r="O479" s="23">
        <f t="shared" si="5"/>
        <v>1.4488274315999563</v>
      </c>
      <c r="P479" s="23">
        <f t="shared" si="11"/>
        <v>4000</v>
      </c>
      <c r="Q479" s="40">
        <f t="shared" si="10"/>
        <v>5795309.726399825</v>
      </c>
    </row>
    <row r="480" spans="1:17" ht="15.75" customHeight="1" x14ac:dyDescent="0.2">
      <c r="A480" s="22">
        <f>VLOOKUP(D480,'Sample ID by Horizon'!A:B,2,FALSE)</f>
        <v>43048</v>
      </c>
      <c r="B480" s="21" t="str">
        <f>VLOOKUP(C480,Samples!A:C,3,FALSE)</f>
        <v>CSITE 05</v>
      </c>
      <c r="C480" s="21" t="str">
        <f t="shared" si="0"/>
        <v>X15.97</v>
      </c>
      <c r="D480" s="38" t="s">
        <v>627</v>
      </c>
      <c r="E480" s="21" t="s">
        <v>1251</v>
      </c>
      <c r="F480" s="21">
        <v>3451</v>
      </c>
      <c r="G480" s="21">
        <v>3.28</v>
      </c>
      <c r="H480" s="21">
        <v>2.57</v>
      </c>
      <c r="I480" s="23">
        <f t="shared" si="7"/>
        <v>21.646341463414632</v>
      </c>
      <c r="J480" s="23">
        <f t="shared" si="8"/>
        <v>2703.9847560975613</v>
      </c>
      <c r="K480" s="21">
        <v>3.8889999999999998</v>
      </c>
      <c r="L480" s="21">
        <v>40</v>
      </c>
      <c r="M480" s="39">
        <f t="shared" si="9"/>
        <v>1900.5782297653532</v>
      </c>
      <c r="N480" s="23">
        <f t="shared" si="4"/>
        <v>1.4227168941272137</v>
      </c>
      <c r="O480" s="23">
        <f t="shared" si="5"/>
        <v>1.4488274315999563</v>
      </c>
      <c r="P480" s="23">
        <f t="shared" si="11"/>
        <v>4000</v>
      </c>
      <c r="Q480" s="40">
        <f t="shared" si="10"/>
        <v>5795309.726399825</v>
      </c>
    </row>
    <row r="481" spans="1:17" ht="15.75" customHeight="1" x14ac:dyDescent="0.2">
      <c r="A481" s="22">
        <f>VLOOKUP(D481,'Sample ID by Horizon'!A:B,2,FALSE)</f>
        <v>43048</v>
      </c>
      <c r="B481" s="21" t="str">
        <f>VLOOKUP(C481,Samples!A:C,3,FALSE)</f>
        <v>CSITE 08</v>
      </c>
      <c r="C481" s="21" t="str">
        <f t="shared" si="0"/>
        <v>X15.100</v>
      </c>
      <c r="D481" s="38" t="s">
        <v>628</v>
      </c>
      <c r="E481" s="21" t="s">
        <v>1249</v>
      </c>
      <c r="F481" s="21">
        <v>828</v>
      </c>
      <c r="G481" s="21">
        <v>3.36</v>
      </c>
      <c r="H481" s="21">
        <v>2.77</v>
      </c>
      <c r="I481" s="23">
        <f t="shared" si="7"/>
        <v>17.559523809523807</v>
      </c>
      <c r="J481" s="23">
        <f t="shared" si="8"/>
        <v>682.60714285714289</v>
      </c>
      <c r="K481" s="21">
        <v>3.8889999999999998</v>
      </c>
      <c r="L481" s="21">
        <v>10</v>
      </c>
      <c r="M481" s="39">
        <f t="shared" si="9"/>
        <v>475.14455744133829</v>
      </c>
      <c r="N481" s="23">
        <f t="shared" si="4"/>
        <v>1.4366304573349093</v>
      </c>
      <c r="O481" s="23">
        <f t="shared" si="5"/>
        <v>1.3158442651210034</v>
      </c>
      <c r="P481" s="23">
        <f t="shared" si="11"/>
        <v>1000</v>
      </c>
      <c r="Q481" s="40">
        <f t="shared" si="10"/>
        <v>1315844.2651210034</v>
      </c>
    </row>
    <row r="482" spans="1:17" ht="15.75" customHeight="1" x14ac:dyDescent="0.2">
      <c r="A482" s="22">
        <f>VLOOKUP(D482,'Sample ID by Horizon'!A:B,2,FALSE)</f>
        <v>43048</v>
      </c>
      <c r="B482" s="21" t="str">
        <f>VLOOKUP(C482,Samples!A:C,3,FALSE)</f>
        <v>CSITE 08</v>
      </c>
      <c r="C482" s="21" t="str">
        <f t="shared" si="0"/>
        <v>X15.100</v>
      </c>
      <c r="D482" s="38" t="s">
        <v>628</v>
      </c>
      <c r="E482" s="21" t="s">
        <v>1250</v>
      </c>
      <c r="F482" s="21">
        <v>702</v>
      </c>
      <c r="G482" s="21">
        <v>3.09</v>
      </c>
      <c r="H482" s="21">
        <v>2.42</v>
      </c>
      <c r="I482" s="23">
        <f t="shared" si="7"/>
        <v>21.682847896440126</v>
      </c>
      <c r="J482" s="23">
        <f t="shared" si="8"/>
        <v>549.78640776699035</v>
      </c>
      <c r="K482" s="21">
        <v>3.8889999999999998</v>
      </c>
      <c r="L482" s="21">
        <v>10</v>
      </c>
      <c r="M482" s="39">
        <f t="shared" si="9"/>
        <v>475.14455744133829</v>
      </c>
      <c r="N482" s="23">
        <f t="shared" si="4"/>
        <v>1.157092929207902</v>
      </c>
      <c r="O482" s="23">
        <f t="shared" si="5"/>
        <v>1.3158442651210034</v>
      </c>
      <c r="P482" s="23">
        <f t="shared" si="11"/>
        <v>1000</v>
      </c>
      <c r="Q482" s="40">
        <f t="shared" si="10"/>
        <v>1315844.2651210034</v>
      </c>
    </row>
    <row r="483" spans="1:17" ht="15.75" customHeight="1" x14ac:dyDescent="0.2">
      <c r="A483" s="22">
        <f>VLOOKUP(D483,'Sample ID by Horizon'!A:B,2,FALSE)</f>
        <v>43048</v>
      </c>
      <c r="B483" s="21" t="str">
        <f>VLOOKUP(C483,Samples!A:C,3,FALSE)</f>
        <v>CSITE 08</v>
      </c>
      <c r="C483" s="21" t="str">
        <f t="shared" si="0"/>
        <v>X15.100</v>
      </c>
      <c r="D483" s="38" t="s">
        <v>628</v>
      </c>
      <c r="E483" s="21" t="s">
        <v>1251</v>
      </c>
      <c r="F483" s="21">
        <v>786</v>
      </c>
      <c r="G483" s="21">
        <v>4.3499999999999996</v>
      </c>
      <c r="H483" s="21">
        <v>3.56</v>
      </c>
      <c r="I483" s="23">
        <f t="shared" si="7"/>
        <v>18.160919540229877</v>
      </c>
      <c r="J483" s="23">
        <f t="shared" si="8"/>
        <v>643.25517241379316</v>
      </c>
      <c r="K483" s="21">
        <v>3.8889999999999998</v>
      </c>
      <c r="L483" s="21">
        <v>10</v>
      </c>
      <c r="M483" s="39">
        <f t="shared" si="9"/>
        <v>475.14455744133829</v>
      </c>
      <c r="N483" s="23">
        <f t="shared" si="4"/>
        <v>1.3538094088201988</v>
      </c>
      <c r="O483" s="23">
        <f t="shared" si="5"/>
        <v>1.3158442651210034</v>
      </c>
      <c r="P483" s="23">
        <f t="shared" si="11"/>
        <v>1000</v>
      </c>
      <c r="Q483" s="40">
        <f t="shared" si="10"/>
        <v>1315844.2651210034</v>
      </c>
    </row>
    <row r="484" spans="1:17" ht="15.75" customHeight="1" x14ac:dyDescent="0.2">
      <c r="A484" s="22">
        <f>VLOOKUP(D484,'Sample ID by Horizon'!A:B,2,FALSE)</f>
        <v>43048</v>
      </c>
      <c r="B484" s="21" t="str">
        <f>VLOOKUP(C484,Samples!A:C,3,FALSE)</f>
        <v>CSITE 08</v>
      </c>
      <c r="C484" s="21" t="str">
        <f t="shared" si="0"/>
        <v>X15.100</v>
      </c>
      <c r="D484" s="38" t="s">
        <v>629</v>
      </c>
      <c r="E484" s="21" t="s">
        <v>1249</v>
      </c>
      <c r="F484" s="21">
        <v>796</v>
      </c>
      <c r="G484" s="21">
        <v>3.37</v>
      </c>
      <c r="H484" s="21">
        <v>2.78</v>
      </c>
      <c r="I484" s="23">
        <f t="shared" si="7"/>
        <v>17.507418397626122</v>
      </c>
      <c r="J484" s="23">
        <f t="shared" si="8"/>
        <v>656.64094955489611</v>
      </c>
      <c r="K484" s="21">
        <v>3.8889999999999998</v>
      </c>
      <c r="L484" s="21">
        <v>10</v>
      </c>
      <c r="M484" s="39">
        <f t="shared" si="9"/>
        <v>475.14455744133829</v>
      </c>
      <c r="N484" s="23">
        <f t="shared" si="4"/>
        <v>1.381981418646399</v>
      </c>
      <c r="O484" s="23">
        <f t="shared" si="5"/>
        <v>1.1890889031914742</v>
      </c>
      <c r="P484" s="23">
        <f t="shared" si="11"/>
        <v>1000</v>
      </c>
      <c r="Q484" s="40">
        <f t="shared" si="10"/>
        <v>1189088.9031914743</v>
      </c>
    </row>
    <row r="485" spans="1:17" ht="15.75" customHeight="1" x14ac:dyDescent="0.2">
      <c r="A485" s="22">
        <f>VLOOKUP(D485,'Sample ID by Horizon'!A:B,2,FALSE)</f>
        <v>43048</v>
      </c>
      <c r="B485" s="21" t="str">
        <f>VLOOKUP(C485,Samples!A:C,3,FALSE)</f>
        <v>CSITE 08</v>
      </c>
      <c r="C485" s="21" t="str">
        <f t="shared" si="0"/>
        <v>X15.100</v>
      </c>
      <c r="D485" s="38" t="s">
        <v>629</v>
      </c>
      <c r="E485" s="21" t="s">
        <v>1250</v>
      </c>
      <c r="F485" s="21">
        <v>775</v>
      </c>
      <c r="G485" s="21">
        <v>3.14</v>
      </c>
      <c r="H485" s="21">
        <v>2.54</v>
      </c>
      <c r="I485" s="23">
        <f t="shared" si="7"/>
        <v>19.108280254777071</v>
      </c>
      <c r="J485" s="23">
        <f t="shared" si="8"/>
        <v>626.91082802547771</v>
      </c>
      <c r="K485" s="21">
        <v>3.8889999999999998</v>
      </c>
      <c r="L485" s="21">
        <v>10</v>
      </c>
      <c r="M485" s="39">
        <f t="shared" si="9"/>
        <v>475.14455744133829</v>
      </c>
      <c r="N485" s="23">
        <f t="shared" si="4"/>
        <v>1.3194107313391179</v>
      </c>
      <c r="O485" s="23">
        <f t="shared" si="5"/>
        <v>1.1890889031914742</v>
      </c>
      <c r="P485" s="23">
        <f t="shared" si="11"/>
        <v>1000</v>
      </c>
      <c r="Q485" s="40">
        <f t="shared" si="10"/>
        <v>1189088.9031914743</v>
      </c>
    </row>
    <row r="486" spans="1:17" ht="15.75" customHeight="1" x14ac:dyDescent="0.2">
      <c r="A486" s="22">
        <f>VLOOKUP(D486,'Sample ID by Horizon'!A:B,2,FALSE)</f>
        <v>43048</v>
      </c>
      <c r="B486" s="21" t="str">
        <f>VLOOKUP(C486,Samples!A:C,3,FALSE)</f>
        <v>CSITE 08</v>
      </c>
      <c r="C486" s="21" t="str">
        <f t="shared" si="0"/>
        <v>X15.100</v>
      </c>
      <c r="D486" s="38" t="s">
        <v>629</v>
      </c>
      <c r="E486" s="21" t="s">
        <v>1251</v>
      </c>
      <c r="F486" s="21">
        <v>802</v>
      </c>
      <c r="G486" s="21">
        <v>4.62</v>
      </c>
      <c r="H486" s="21">
        <v>2.37</v>
      </c>
      <c r="I486" s="23">
        <f t="shared" si="7"/>
        <v>48.701298701298704</v>
      </c>
      <c r="J486" s="23">
        <f t="shared" si="8"/>
        <v>411.41558441558436</v>
      </c>
      <c r="K486" s="21">
        <v>3.8889999999999998</v>
      </c>
      <c r="L486" s="21">
        <v>10</v>
      </c>
      <c r="M486" s="39">
        <f t="shared" si="9"/>
        <v>475.14455744133829</v>
      </c>
      <c r="N486" s="23">
        <f t="shared" si="4"/>
        <v>0.8658745595889058</v>
      </c>
      <c r="O486" s="23">
        <f t="shared" si="5"/>
        <v>1.1890889031914742</v>
      </c>
      <c r="P486" s="23">
        <f t="shared" si="11"/>
        <v>1000</v>
      </c>
      <c r="Q486" s="40">
        <f t="shared" si="10"/>
        <v>1189088.9031914743</v>
      </c>
    </row>
    <row r="487" spans="1:17" ht="15.75" customHeight="1" x14ac:dyDescent="0.2">
      <c r="A487" s="22">
        <f>VLOOKUP(D487,'Sample ID by Horizon'!A:B,2,FALSE)</f>
        <v>43048</v>
      </c>
      <c r="B487" s="21" t="str">
        <f>VLOOKUP(C487,Samples!A:C,3,FALSE)</f>
        <v>CSITE 08</v>
      </c>
      <c r="C487" s="21" t="str">
        <f t="shared" si="0"/>
        <v>X15.100</v>
      </c>
      <c r="D487" s="38" t="s">
        <v>630</v>
      </c>
      <c r="E487" s="21" t="s">
        <v>1249</v>
      </c>
      <c r="F487" s="21">
        <v>896</v>
      </c>
      <c r="G487" s="21">
        <v>3.35</v>
      </c>
      <c r="H487" s="21">
        <v>2.84</v>
      </c>
      <c r="I487" s="23">
        <f t="shared" si="7"/>
        <v>15.223880597014933</v>
      </c>
      <c r="J487" s="23">
        <f t="shared" si="8"/>
        <v>759.59402985074621</v>
      </c>
      <c r="K487" s="21">
        <v>3.8889999999999998</v>
      </c>
      <c r="L487" s="21">
        <v>10</v>
      </c>
      <c r="M487" s="39">
        <f t="shared" si="9"/>
        <v>475.14455744133829</v>
      </c>
      <c r="N487" s="23">
        <f t="shared" si="4"/>
        <v>1.5986588038410317</v>
      </c>
      <c r="O487" s="23">
        <f t="shared" si="5"/>
        <v>1.4687274124045926</v>
      </c>
      <c r="P487" s="23">
        <f t="shared" si="11"/>
        <v>1000</v>
      </c>
      <c r="Q487" s="40">
        <f t="shared" si="10"/>
        <v>1468727.4124045926</v>
      </c>
    </row>
    <row r="488" spans="1:17" ht="15.75" customHeight="1" x14ac:dyDescent="0.2">
      <c r="A488" s="22">
        <f>VLOOKUP(D488,'Sample ID by Horizon'!A:B,2,FALSE)</f>
        <v>43048</v>
      </c>
      <c r="B488" s="21" t="str">
        <f>VLOOKUP(C488,Samples!A:C,3,FALSE)</f>
        <v>CSITE 08</v>
      </c>
      <c r="C488" s="21" t="str">
        <f t="shared" si="0"/>
        <v>X15.100</v>
      </c>
      <c r="D488" s="38" t="s">
        <v>630</v>
      </c>
      <c r="E488" s="21" t="s">
        <v>1250</v>
      </c>
      <c r="F488" s="21">
        <v>797</v>
      </c>
      <c r="G488" s="21">
        <v>3.75</v>
      </c>
      <c r="H488" s="21">
        <v>3.07</v>
      </c>
      <c r="I488" s="23">
        <f t="shared" si="7"/>
        <v>18.133333333333336</v>
      </c>
      <c r="J488" s="23">
        <f t="shared" si="8"/>
        <v>652.47733333333326</v>
      </c>
      <c r="K488" s="21">
        <v>3.8889999999999998</v>
      </c>
      <c r="L488" s="21">
        <v>10</v>
      </c>
      <c r="M488" s="39">
        <f t="shared" si="9"/>
        <v>475.14455744133829</v>
      </c>
      <c r="N488" s="23">
        <f t="shared" si="4"/>
        <v>1.3732185776196935</v>
      </c>
      <c r="O488" s="23">
        <f t="shared" si="5"/>
        <v>1.4687274124045926</v>
      </c>
      <c r="P488" s="23">
        <f t="shared" si="11"/>
        <v>1000</v>
      </c>
      <c r="Q488" s="40">
        <f t="shared" si="10"/>
        <v>1468727.4124045926</v>
      </c>
    </row>
    <row r="489" spans="1:17" ht="15.75" customHeight="1" x14ac:dyDescent="0.2">
      <c r="A489" s="22">
        <f>VLOOKUP(D489,'Sample ID by Horizon'!A:B,2,FALSE)</f>
        <v>43048</v>
      </c>
      <c r="B489" s="21" t="str">
        <f>VLOOKUP(C489,Samples!A:C,3,FALSE)</f>
        <v>CSITE 08</v>
      </c>
      <c r="C489" s="21" t="str">
        <f t="shared" si="0"/>
        <v>X15.100</v>
      </c>
      <c r="D489" s="38" t="s">
        <v>630</v>
      </c>
      <c r="E489" s="21" t="s">
        <v>1251</v>
      </c>
      <c r="F489" s="21">
        <v>804</v>
      </c>
      <c r="G489" s="21">
        <v>4.66</v>
      </c>
      <c r="H489" s="21">
        <v>3.95</v>
      </c>
      <c r="I489" s="23">
        <f t="shared" si="7"/>
        <v>15.236051502145923</v>
      </c>
      <c r="J489" s="23">
        <f t="shared" si="8"/>
        <v>681.50214592274676</v>
      </c>
      <c r="K489" s="21">
        <v>3.8889999999999998</v>
      </c>
      <c r="L489" s="21">
        <v>10</v>
      </c>
      <c r="M489" s="39">
        <f t="shared" si="9"/>
        <v>475.14455744133829</v>
      </c>
      <c r="N489" s="23">
        <f t="shared" si="4"/>
        <v>1.4343048557530527</v>
      </c>
      <c r="O489" s="23">
        <f t="shared" si="5"/>
        <v>1.4687274124045926</v>
      </c>
      <c r="P489" s="23">
        <f t="shared" si="11"/>
        <v>1000</v>
      </c>
      <c r="Q489" s="40">
        <f t="shared" si="10"/>
        <v>1468727.4124045926</v>
      </c>
    </row>
    <row r="490" spans="1:17" ht="15.75" customHeight="1" x14ac:dyDescent="0.2">
      <c r="A490" s="22">
        <f>VLOOKUP(D490,'Sample ID by Horizon'!A:B,2,FALSE)</f>
        <v>43048</v>
      </c>
      <c r="B490" s="21" t="str">
        <f>VLOOKUP(C490,Samples!A:C,3,FALSE)</f>
        <v>CSITE 08</v>
      </c>
      <c r="C490" s="21" t="str">
        <f t="shared" si="0"/>
        <v>X15.100</v>
      </c>
      <c r="D490" s="38" t="s">
        <v>631</v>
      </c>
      <c r="E490" s="21" t="s">
        <v>1249</v>
      </c>
      <c r="F490" s="21">
        <v>2638</v>
      </c>
      <c r="G490" s="21">
        <v>4.6500000000000004</v>
      </c>
      <c r="H490" s="21">
        <v>3.93</v>
      </c>
      <c r="I490" s="23">
        <f t="shared" si="7"/>
        <v>15.483870967741939</v>
      </c>
      <c r="J490" s="23">
        <f t="shared" si="8"/>
        <v>2229.5354838709677</v>
      </c>
      <c r="K490" s="21">
        <v>3.8889999999999998</v>
      </c>
      <c r="L490" s="21">
        <v>30</v>
      </c>
      <c r="M490" s="39">
        <f t="shared" si="9"/>
        <v>1425.4336723240147</v>
      </c>
      <c r="N490" s="23">
        <f t="shared" si="4"/>
        <v>1.5641102965078357</v>
      </c>
      <c r="O490" s="23">
        <f t="shared" si="5"/>
        <v>1.522208029984796</v>
      </c>
      <c r="P490" s="23">
        <f t="shared" si="11"/>
        <v>3000</v>
      </c>
      <c r="Q490" s="40">
        <f t="shared" si="10"/>
        <v>4566624.0899543883</v>
      </c>
    </row>
    <row r="491" spans="1:17" ht="15.75" customHeight="1" x14ac:dyDescent="0.2">
      <c r="A491" s="22">
        <f>VLOOKUP(D491,'Sample ID by Horizon'!A:B,2,FALSE)</f>
        <v>43048</v>
      </c>
      <c r="B491" s="21" t="str">
        <f>VLOOKUP(C491,Samples!A:C,3,FALSE)</f>
        <v>CSITE 08</v>
      </c>
      <c r="C491" s="21" t="str">
        <f t="shared" si="0"/>
        <v>X15.100</v>
      </c>
      <c r="D491" s="38" t="s">
        <v>631</v>
      </c>
      <c r="E491" s="21" t="s">
        <v>1250</v>
      </c>
      <c r="F491" s="21">
        <v>2531</v>
      </c>
      <c r="G491" s="21">
        <v>3.08</v>
      </c>
      <c r="H491" s="21">
        <v>2.62</v>
      </c>
      <c r="I491" s="23">
        <f t="shared" si="7"/>
        <v>14.935064935064934</v>
      </c>
      <c r="J491" s="23">
        <f t="shared" si="8"/>
        <v>2152.9935064935066</v>
      </c>
      <c r="K491" s="21">
        <v>3.8889999999999998</v>
      </c>
      <c r="L491" s="21">
        <v>30</v>
      </c>
      <c r="M491" s="39">
        <f t="shared" si="9"/>
        <v>1425.4336723240147</v>
      </c>
      <c r="N491" s="23">
        <f t="shared" si="4"/>
        <v>1.5104129699583178</v>
      </c>
      <c r="O491" s="23">
        <f t="shared" si="5"/>
        <v>1.522208029984796</v>
      </c>
      <c r="P491" s="23">
        <f t="shared" si="11"/>
        <v>3000</v>
      </c>
      <c r="Q491" s="40">
        <f t="shared" si="10"/>
        <v>4566624.0899543883</v>
      </c>
    </row>
    <row r="492" spans="1:17" ht="15.75" customHeight="1" x14ac:dyDescent="0.2">
      <c r="A492" s="22">
        <f>VLOOKUP(D492,'Sample ID by Horizon'!A:B,2,FALSE)</f>
        <v>43048</v>
      </c>
      <c r="B492" s="21" t="str">
        <f>VLOOKUP(C492,Samples!A:C,3,FALSE)</f>
        <v>CSITE 08</v>
      </c>
      <c r="C492" s="21" t="str">
        <f t="shared" si="0"/>
        <v>X15.100</v>
      </c>
      <c r="D492" s="38" t="s">
        <v>631</v>
      </c>
      <c r="E492" s="21" t="s">
        <v>1251</v>
      </c>
      <c r="F492" s="21">
        <v>2531</v>
      </c>
      <c r="G492" s="21">
        <v>3.57</v>
      </c>
      <c r="H492" s="21">
        <v>3</v>
      </c>
      <c r="I492" s="23">
        <f t="shared" si="7"/>
        <v>15.966386554621845</v>
      </c>
      <c r="J492" s="23">
        <f t="shared" si="8"/>
        <v>2126.8907563025209</v>
      </c>
      <c r="K492" s="21">
        <v>3.8889999999999998</v>
      </c>
      <c r="L492" s="21">
        <v>30</v>
      </c>
      <c r="M492" s="39">
        <f t="shared" si="9"/>
        <v>1425.4336723240147</v>
      </c>
      <c r="N492" s="23">
        <f t="shared" si="4"/>
        <v>1.4921008234882347</v>
      </c>
      <c r="O492" s="23">
        <f t="shared" si="5"/>
        <v>1.522208029984796</v>
      </c>
      <c r="P492" s="23">
        <f t="shared" si="11"/>
        <v>3000</v>
      </c>
      <c r="Q492" s="40">
        <f t="shared" si="10"/>
        <v>4566624.0899543883</v>
      </c>
    </row>
    <row r="493" spans="1:17" ht="15.75" customHeight="1" x14ac:dyDescent="0.2">
      <c r="A493" s="22">
        <f>VLOOKUP(D493,'Sample ID by Horizon'!A:B,2,FALSE)</f>
        <v>43048</v>
      </c>
      <c r="B493" s="21" t="str">
        <f>VLOOKUP(C493,Samples!A:C,3,FALSE)</f>
        <v>CSITE 08</v>
      </c>
      <c r="C493" s="21" t="str">
        <f t="shared" si="0"/>
        <v>X15.100</v>
      </c>
      <c r="D493" s="38" t="s">
        <v>632</v>
      </c>
      <c r="E493" s="21" t="s">
        <v>1249</v>
      </c>
      <c r="F493" s="21">
        <v>3351</v>
      </c>
      <c r="G493" s="21">
        <v>3.77</v>
      </c>
      <c r="H493" s="21">
        <v>3.18</v>
      </c>
      <c r="I493" s="23">
        <f t="shared" si="7"/>
        <v>15.649867374005302</v>
      </c>
      <c r="J493" s="23">
        <f t="shared" si="8"/>
        <v>2826.5729442970824</v>
      </c>
      <c r="K493" s="21">
        <v>3.8889999999999998</v>
      </c>
      <c r="L493" s="21">
        <v>40</v>
      </c>
      <c r="M493" s="39">
        <f t="shared" si="9"/>
        <v>1900.5782297653532</v>
      </c>
      <c r="N493" s="23">
        <f t="shared" si="4"/>
        <v>1.4872173636578239</v>
      </c>
      <c r="O493" s="23">
        <f t="shared" si="5"/>
        <v>1.5268760335366991</v>
      </c>
      <c r="P493" s="23">
        <f t="shared" si="11"/>
        <v>4000</v>
      </c>
      <c r="Q493" s="40">
        <f t="shared" si="10"/>
        <v>6107504.1341467965</v>
      </c>
    </row>
    <row r="494" spans="1:17" ht="15.75" customHeight="1" x14ac:dyDescent="0.2">
      <c r="A494" s="22">
        <f>VLOOKUP(D494,'Sample ID by Horizon'!A:B,2,FALSE)</f>
        <v>43048</v>
      </c>
      <c r="B494" s="21" t="str">
        <f>VLOOKUP(C494,Samples!A:C,3,FALSE)</f>
        <v>CSITE 08</v>
      </c>
      <c r="C494" s="21" t="str">
        <f t="shared" si="0"/>
        <v>X15.100</v>
      </c>
      <c r="D494" s="38" t="s">
        <v>632</v>
      </c>
      <c r="E494" s="21" t="s">
        <v>1250</v>
      </c>
      <c r="F494" s="21">
        <v>3373</v>
      </c>
      <c r="G494" s="21">
        <v>3.37</v>
      </c>
      <c r="H494" s="21">
        <v>2.9</v>
      </c>
      <c r="I494" s="23">
        <f t="shared" si="7"/>
        <v>13.946587537091993</v>
      </c>
      <c r="J494" s="23">
        <f t="shared" si="8"/>
        <v>2902.5816023738871</v>
      </c>
      <c r="K494" s="21">
        <v>3.8889999999999998</v>
      </c>
      <c r="L494" s="21">
        <v>40</v>
      </c>
      <c r="M494" s="39">
        <f t="shared" si="9"/>
        <v>1900.5782297653532</v>
      </c>
      <c r="N494" s="23">
        <f t="shared" si="4"/>
        <v>1.5272097495993322</v>
      </c>
      <c r="O494" s="23">
        <f t="shared" si="5"/>
        <v>1.5268760335366991</v>
      </c>
      <c r="P494" s="23">
        <f t="shared" si="11"/>
        <v>4000</v>
      </c>
      <c r="Q494" s="40">
        <f t="shared" si="10"/>
        <v>6107504.1341467965</v>
      </c>
    </row>
    <row r="495" spans="1:17" ht="15.75" customHeight="1" x14ac:dyDescent="0.2">
      <c r="A495" s="22">
        <f>VLOOKUP(D495,'Sample ID by Horizon'!A:B,2,FALSE)</f>
        <v>43048</v>
      </c>
      <c r="B495" s="21" t="str">
        <f>VLOOKUP(C495,Samples!A:C,3,FALSE)</f>
        <v>CSITE 08</v>
      </c>
      <c r="C495" s="21" t="str">
        <f t="shared" si="0"/>
        <v>X15.100</v>
      </c>
      <c r="D495" s="38" t="s">
        <v>632</v>
      </c>
      <c r="E495" s="21" t="s">
        <v>1251</v>
      </c>
      <c r="F495" s="21">
        <v>3437</v>
      </c>
      <c r="G495" s="21">
        <v>3.36</v>
      </c>
      <c r="H495" s="21">
        <v>2.91</v>
      </c>
      <c r="I495" s="23">
        <f t="shared" si="7"/>
        <v>13.392857142857133</v>
      </c>
      <c r="J495" s="23">
        <f t="shared" si="8"/>
        <v>2976.6875000000005</v>
      </c>
      <c r="K495" s="21">
        <v>3.8889999999999998</v>
      </c>
      <c r="L495" s="21">
        <v>40</v>
      </c>
      <c r="M495" s="39">
        <f t="shared" si="9"/>
        <v>1900.5782297653532</v>
      </c>
      <c r="N495" s="23">
        <f t="shared" si="4"/>
        <v>1.5662009873529408</v>
      </c>
      <c r="O495" s="23">
        <f t="shared" si="5"/>
        <v>1.5268760335366991</v>
      </c>
      <c r="P495" s="23">
        <f t="shared" si="11"/>
        <v>4000</v>
      </c>
      <c r="Q495" s="40">
        <f t="shared" si="10"/>
        <v>6107504.1341467965</v>
      </c>
    </row>
    <row r="496" spans="1:17" ht="15.75" customHeight="1" x14ac:dyDescent="0.2">
      <c r="A496" s="22">
        <f>VLOOKUP(D496,'Sample ID by Horizon'!A:B,2,FALSE)</f>
        <v>43048</v>
      </c>
      <c r="B496" s="21" t="str">
        <f>VLOOKUP(C496,Samples!A:C,3,FALSE)</f>
        <v>CSITE 12</v>
      </c>
      <c r="C496" s="21" t="str">
        <f t="shared" si="0"/>
        <v>X15.104</v>
      </c>
      <c r="D496" s="38" t="s">
        <v>633</v>
      </c>
      <c r="E496" s="21" t="s">
        <v>1249</v>
      </c>
      <c r="F496" s="21">
        <v>953</v>
      </c>
      <c r="G496" s="21">
        <v>3.71</v>
      </c>
      <c r="H496" s="21">
        <v>3.14</v>
      </c>
      <c r="I496" s="23">
        <f t="shared" si="7"/>
        <v>15.363881401617247</v>
      </c>
      <c r="J496" s="23">
        <f t="shared" si="8"/>
        <v>806.58221024258762</v>
      </c>
      <c r="K496" s="21">
        <v>3.8889999999999998</v>
      </c>
      <c r="L496" s="21">
        <v>10</v>
      </c>
      <c r="M496" s="39">
        <f t="shared" si="9"/>
        <v>475.14455744133829</v>
      </c>
      <c r="N496" s="23">
        <f t="shared" si="4"/>
        <v>1.697551192811819</v>
      </c>
      <c r="O496" s="23">
        <f t="shared" si="5"/>
        <v>1.509136277810784</v>
      </c>
      <c r="P496" s="23">
        <f t="shared" si="11"/>
        <v>1000</v>
      </c>
      <c r="Q496" s="40">
        <f t="shared" si="10"/>
        <v>1509136.2778107838</v>
      </c>
    </row>
    <row r="497" spans="1:17" ht="15.75" customHeight="1" x14ac:dyDescent="0.2">
      <c r="A497" s="22">
        <f>VLOOKUP(D497,'Sample ID by Horizon'!A:B,2,FALSE)</f>
        <v>43048</v>
      </c>
      <c r="B497" s="21" t="str">
        <f>VLOOKUP(C497,Samples!A:C,3,FALSE)</f>
        <v>CSITE 12</v>
      </c>
      <c r="C497" s="21" t="str">
        <f t="shared" si="0"/>
        <v>X15.104</v>
      </c>
      <c r="D497" s="38" t="s">
        <v>633</v>
      </c>
      <c r="E497" s="21" t="s">
        <v>1250</v>
      </c>
      <c r="F497" s="21">
        <v>849</v>
      </c>
      <c r="G497" s="21">
        <v>3.28</v>
      </c>
      <c r="H497" s="21">
        <v>2.63</v>
      </c>
      <c r="I497" s="23">
        <f t="shared" si="7"/>
        <v>19.817073170731707</v>
      </c>
      <c r="J497" s="23">
        <f t="shared" si="8"/>
        <v>680.7530487804878</v>
      </c>
      <c r="K497" s="21">
        <v>3.8889999999999998</v>
      </c>
      <c r="L497" s="21">
        <v>10</v>
      </c>
      <c r="M497" s="39">
        <f t="shared" si="9"/>
        <v>475.14455744133829</v>
      </c>
      <c r="N497" s="23">
        <f t="shared" si="4"/>
        <v>1.4327282889366444</v>
      </c>
      <c r="O497" s="23">
        <f t="shared" si="5"/>
        <v>1.509136277810784</v>
      </c>
      <c r="P497" s="23">
        <f t="shared" si="11"/>
        <v>1000</v>
      </c>
      <c r="Q497" s="40">
        <f t="shared" si="10"/>
        <v>1509136.2778107838</v>
      </c>
    </row>
    <row r="498" spans="1:17" ht="15.75" customHeight="1" x14ac:dyDescent="0.2">
      <c r="A498" s="22">
        <f>VLOOKUP(D498,'Sample ID by Horizon'!A:B,2,FALSE)</f>
        <v>43048</v>
      </c>
      <c r="B498" s="21" t="str">
        <f>VLOOKUP(C498,Samples!A:C,3,FALSE)</f>
        <v>CSITE 12</v>
      </c>
      <c r="C498" s="21" t="str">
        <f t="shared" si="0"/>
        <v>X15.104</v>
      </c>
      <c r="D498" s="38" t="s">
        <v>633</v>
      </c>
      <c r="E498" s="21" t="s">
        <v>1251</v>
      </c>
      <c r="F498" s="21">
        <v>803</v>
      </c>
      <c r="G498" s="21">
        <v>4.2699999999999996</v>
      </c>
      <c r="H498" s="21">
        <v>3.53</v>
      </c>
      <c r="I498" s="23">
        <f t="shared" si="7"/>
        <v>17.33021077283372</v>
      </c>
      <c r="J498" s="23">
        <f t="shared" si="8"/>
        <v>663.83840749414526</v>
      </c>
      <c r="K498" s="21">
        <v>3.8889999999999998</v>
      </c>
      <c r="L498" s="21">
        <v>10</v>
      </c>
      <c r="M498" s="39">
        <f t="shared" si="9"/>
        <v>475.14455744133829</v>
      </c>
      <c r="N498" s="23">
        <f t="shared" si="4"/>
        <v>1.397129351683889</v>
      </c>
      <c r="O498" s="23">
        <f t="shared" si="5"/>
        <v>1.509136277810784</v>
      </c>
      <c r="P498" s="23">
        <f t="shared" si="11"/>
        <v>1000</v>
      </c>
      <c r="Q498" s="40">
        <f t="shared" si="10"/>
        <v>1509136.2778107838</v>
      </c>
    </row>
    <row r="499" spans="1:17" ht="15.75" customHeight="1" x14ac:dyDescent="0.2">
      <c r="A499" s="22">
        <f>VLOOKUP(D499,'Sample ID by Horizon'!A:B,2,FALSE)</f>
        <v>43048</v>
      </c>
      <c r="B499" s="21" t="str">
        <f>VLOOKUP(C499,Samples!A:C,3,FALSE)</f>
        <v>CSITE 12</v>
      </c>
      <c r="C499" s="21" t="str">
        <f t="shared" si="0"/>
        <v>X15.104</v>
      </c>
      <c r="D499" s="38" t="s">
        <v>634</v>
      </c>
      <c r="E499" s="21" t="s">
        <v>1249</v>
      </c>
      <c r="F499" s="21">
        <v>937</v>
      </c>
      <c r="G499" s="21">
        <v>3.61</v>
      </c>
      <c r="H499" s="21">
        <v>3.11</v>
      </c>
      <c r="I499" s="23">
        <f t="shared" si="7"/>
        <v>13.850415512465375</v>
      </c>
      <c r="J499" s="23">
        <f t="shared" si="8"/>
        <v>807.22160664819944</v>
      </c>
      <c r="K499" s="21">
        <v>3.8889999999999998</v>
      </c>
      <c r="L499" s="21">
        <v>10</v>
      </c>
      <c r="M499" s="39">
        <f t="shared" si="9"/>
        <v>475.14455744133829</v>
      </c>
      <c r="N499" s="23">
        <f t="shared" si="4"/>
        <v>1.6988968809726073</v>
      </c>
      <c r="O499" s="23">
        <f t="shared" si="5"/>
        <v>1.5806476219700281</v>
      </c>
      <c r="P499" s="23">
        <f t="shared" si="11"/>
        <v>1000</v>
      </c>
      <c r="Q499" s="40">
        <f t="shared" si="10"/>
        <v>1580647.6219700279</v>
      </c>
    </row>
    <row r="500" spans="1:17" ht="15.75" customHeight="1" x14ac:dyDescent="0.2">
      <c r="A500" s="22">
        <f>VLOOKUP(D500,'Sample ID by Horizon'!A:B,2,FALSE)</f>
        <v>43048</v>
      </c>
      <c r="B500" s="21" t="str">
        <f>VLOOKUP(C500,Samples!A:C,3,FALSE)</f>
        <v>CSITE 12</v>
      </c>
      <c r="C500" s="21" t="str">
        <f t="shared" si="0"/>
        <v>X15.104</v>
      </c>
      <c r="D500" s="38" t="s">
        <v>634</v>
      </c>
      <c r="E500" s="21" t="s">
        <v>1250</v>
      </c>
      <c r="F500" s="21">
        <v>843</v>
      </c>
      <c r="G500" s="21">
        <v>3.76</v>
      </c>
      <c r="H500" s="21">
        <v>3.13</v>
      </c>
      <c r="I500" s="23">
        <f t="shared" si="7"/>
        <v>16.755319148936167</v>
      </c>
      <c r="J500" s="23">
        <f t="shared" si="8"/>
        <v>701.75265957446811</v>
      </c>
      <c r="K500" s="21">
        <v>3.8889999999999998</v>
      </c>
      <c r="L500" s="21">
        <v>10</v>
      </c>
      <c r="M500" s="39">
        <f t="shared" si="9"/>
        <v>475.14455744133829</v>
      </c>
      <c r="N500" s="23">
        <f t="shared" si="4"/>
        <v>1.4769245455602362</v>
      </c>
      <c r="O500" s="23">
        <f t="shared" si="5"/>
        <v>1.5806476219700281</v>
      </c>
      <c r="P500" s="23">
        <f t="shared" si="11"/>
        <v>1000</v>
      </c>
      <c r="Q500" s="40">
        <f t="shared" si="10"/>
        <v>1580647.6219700279</v>
      </c>
    </row>
    <row r="501" spans="1:17" ht="15.75" customHeight="1" x14ac:dyDescent="0.2">
      <c r="A501" s="22">
        <f>VLOOKUP(D501,'Sample ID by Horizon'!A:B,2,FALSE)</f>
        <v>43048</v>
      </c>
      <c r="B501" s="21" t="str">
        <f>VLOOKUP(C501,Samples!A:C,3,FALSE)</f>
        <v>CSITE 12</v>
      </c>
      <c r="C501" s="21" t="str">
        <f t="shared" si="0"/>
        <v>X15.104</v>
      </c>
      <c r="D501" s="38" t="s">
        <v>634</v>
      </c>
      <c r="E501" s="21" t="s">
        <v>1251</v>
      </c>
      <c r="F501" s="21">
        <v>888</v>
      </c>
      <c r="G501" s="21">
        <v>3.58</v>
      </c>
      <c r="H501" s="21">
        <v>3</v>
      </c>
      <c r="I501" s="23">
        <f t="shared" si="7"/>
        <v>16.201117318435756</v>
      </c>
      <c r="J501" s="23">
        <f t="shared" si="8"/>
        <v>744.13407821229043</v>
      </c>
      <c r="K501" s="21">
        <v>3.8889999999999998</v>
      </c>
      <c r="L501" s="21">
        <v>10</v>
      </c>
      <c r="M501" s="39">
        <f t="shared" si="9"/>
        <v>475.14455744133829</v>
      </c>
      <c r="N501" s="23">
        <f t="shared" si="4"/>
        <v>1.56612143937724</v>
      </c>
      <c r="O501" s="23">
        <f t="shared" si="5"/>
        <v>1.5806476219700281</v>
      </c>
      <c r="P501" s="23">
        <f t="shared" si="11"/>
        <v>1000</v>
      </c>
      <c r="Q501" s="40">
        <f t="shared" si="10"/>
        <v>1580647.6219700279</v>
      </c>
    </row>
    <row r="502" spans="1:17" ht="15.75" customHeight="1" x14ac:dyDescent="0.2">
      <c r="A502" s="22">
        <f>VLOOKUP(D502,'Sample ID by Horizon'!A:B,2,FALSE)</f>
        <v>43048</v>
      </c>
      <c r="B502" s="21" t="str">
        <f>VLOOKUP(C502,Samples!A:C,3,FALSE)</f>
        <v>CSITE 12</v>
      </c>
      <c r="C502" s="21" t="str">
        <f t="shared" si="0"/>
        <v>X15.104</v>
      </c>
      <c r="D502" s="38" t="s">
        <v>635</v>
      </c>
      <c r="E502" s="21" t="s">
        <v>1249</v>
      </c>
      <c r="F502" s="21">
        <v>891</v>
      </c>
      <c r="G502" s="21">
        <v>3.99</v>
      </c>
      <c r="H502" s="21">
        <v>3.45</v>
      </c>
      <c r="I502" s="23">
        <f t="shared" si="7"/>
        <v>13.533834586466165</v>
      </c>
      <c r="J502" s="23">
        <f t="shared" si="8"/>
        <v>770.41353383458647</v>
      </c>
      <c r="K502" s="21">
        <v>3.8889999999999998</v>
      </c>
      <c r="L502" s="21">
        <v>10</v>
      </c>
      <c r="M502" s="39">
        <f t="shared" si="9"/>
        <v>475.14455744133829</v>
      </c>
      <c r="N502" s="23">
        <f t="shared" si="4"/>
        <v>1.6214297770414898</v>
      </c>
      <c r="O502" s="23">
        <f t="shared" si="5"/>
        <v>1.3615814801300479</v>
      </c>
      <c r="P502" s="23">
        <f t="shared" si="11"/>
        <v>1000</v>
      </c>
      <c r="Q502" s="40">
        <f t="shared" si="10"/>
        <v>1361581.4801300478</v>
      </c>
    </row>
    <row r="503" spans="1:17" ht="15.75" customHeight="1" x14ac:dyDescent="0.2">
      <c r="A503" s="22">
        <f>VLOOKUP(D503,'Sample ID by Horizon'!A:B,2,FALSE)</f>
        <v>43048</v>
      </c>
      <c r="B503" s="21" t="str">
        <f>VLOOKUP(C503,Samples!A:C,3,FALSE)</f>
        <v>CSITE 12</v>
      </c>
      <c r="C503" s="21" t="str">
        <f t="shared" si="0"/>
        <v>X15.104</v>
      </c>
      <c r="D503" s="38" t="s">
        <v>635</v>
      </c>
      <c r="E503" s="21" t="s">
        <v>1250</v>
      </c>
      <c r="F503" s="21">
        <v>865</v>
      </c>
      <c r="G503" s="21">
        <v>4.32</v>
      </c>
      <c r="H503" s="21">
        <v>2.2200000000000002</v>
      </c>
      <c r="I503" s="23">
        <f t="shared" si="7"/>
        <v>48.611111111111107</v>
      </c>
      <c r="J503" s="23">
        <f t="shared" si="8"/>
        <v>444.51388888888891</v>
      </c>
      <c r="K503" s="21">
        <v>3.8889999999999998</v>
      </c>
      <c r="L503" s="21">
        <v>10</v>
      </c>
      <c r="M503" s="39">
        <f t="shared" si="9"/>
        <v>475.14455744133829</v>
      </c>
      <c r="N503" s="23">
        <f t="shared" si="4"/>
        <v>0.93553400102613815</v>
      </c>
      <c r="O503" s="23">
        <f t="shared" si="5"/>
        <v>1.3615814801300479</v>
      </c>
      <c r="P503" s="23">
        <f t="shared" si="11"/>
        <v>1000</v>
      </c>
      <c r="Q503" s="40">
        <f t="shared" si="10"/>
        <v>1361581.4801300478</v>
      </c>
    </row>
    <row r="504" spans="1:17" ht="15.75" customHeight="1" x14ac:dyDescent="0.2">
      <c r="A504" s="22">
        <f>VLOOKUP(D504,'Sample ID by Horizon'!A:B,2,FALSE)</f>
        <v>43048</v>
      </c>
      <c r="B504" s="21" t="str">
        <f>VLOOKUP(C504,Samples!A:C,3,FALSE)</f>
        <v>CSITE 12</v>
      </c>
      <c r="C504" s="21" t="str">
        <f t="shared" si="0"/>
        <v>X15.104</v>
      </c>
      <c r="D504" s="38" t="s">
        <v>635</v>
      </c>
      <c r="E504" s="21" t="s">
        <v>1251</v>
      </c>
      <c r="F504" s="21">
        <v>843</v>
      </c>
      <c r="G504" s="21">
        <v>3.24</v>
      </c>
      <c r="H504" s="21">
        <v>2.79</v>
      </c>
      <c r="I504" s="23">
        <f t="shared" si="7"/>
        <v>13.888888888888893</v>
      </c>
      <c r="J504" s="23">
        <f t="shared" si="8"/>
        <v>725.91666666666663</v>
      </c>
      <c r="K504" s="21">
        <v>3.8889999999999998</v>
      </c>
      <c r="L504" s="21">
        <v>10</v>
      </c>
      <c r="M504" s="39">
        <f t="shared" si="9"/>
        <v>475.14455744133829</v>
      </c>
      <c r="N504" s="23">
        <f t="shared" si="4"/>
        <v>1.5277806623225161</v>
      </c>
      <c r="O504" s="23">
        <f t="shared" si="5"/>
        <v>1.3615814801300479</v>
      </c>
      <c r="P504" s="23">
        <f t="shared" si="11"/>
        <v>1000</v>
      </c>
      <c r="Q504" s="40">
        <f t="shared" si="10"/>
        <v>1361581.4801300478</v>
      </c>
    </row>
    <row r="505" spans="1:17" ht="15.75" customHeight="1" x14ac:dyDescent="0.2">
      <c r="A505" s="22">
        <f>VLOOKUP(D505,'Sample ID by Horizon'!A:B,2,FALSE)</f>
        <v>43048</v>
      </c>
      <c r="B505" s="21" t="str">
        <f>VLOOKUP(C505,Samples!A:C,3,FALSE)</f>
        <v>CSITE 12</v>
      </c>
      <c r="C505" s="21" t="str">
        <f t="shared" si="0"/>
        <v>X15.104</v>
      </c>
      <c r="D505" s="38" t="s">
        <v>636</v>
      </c>
      <c r="E505" s="21" t="s">
        <v>1249</v>
      </c>
      <c r="F505" s="21">
        <v>2549</v>
      </c>
      <c r="G505" s="21">
        <v>4.34</v>
      </c>
      <c r="H505" s="21">
        <v>3.75</v>
      </c>
      <c r="I505" s="23">
        <f t="shared" si="7"/>
        <v>13.594470046082947</v>
      </c>
      <c r="J505" s="23">
        <f t="shared" si="8"/>
        <v>2202.4769585253457</v>
      </c>
      <c r="K505" s="21">
        <v>3.8889999999999998</v>
      </c>
      <c r="L505" s="21">
        <v>30</v>
      </c>
      <c r="M505" s="39">
        <f t="shared" si="9"/>
        <v>1425.4336723240147</v>
      </c>
      <c r="N505" s="23">
        <f t="shared" si="4"/>
        <v>1.5451276346899021</v>
      </c>
      <c r="O505" s="23">
        <f t="shared" si="5"/>
        <v>1.5416091907852991</v>
      </c>
      <c r="P505" s="23">
        <f t="shared" si="11"/>
        <v>3000</v>
      </c>
      <c r="Q505" s="40">
        <f t="shared" si="10"/>
        <v>4624827.5723558972</v>
      </c>
    </row>
    <row r="506" spans="1:17" ht="15.75" customHeight="1" x14ac:dyDescent="0.2">
      <c r="A506" s="22">
        <f>VLOOKUP(D506,'Sample ID by Horizon'!A:B,2,FALSE)</f>
        <v>43048</v>
      </c>
      <c r="B506" s="21" t="str">
        <f>VLOOKUP(C506,Samples!A:C,3,FALSE)</f>
        <v>CSITE 12</v>
      </c>
      <c r="C506" s="21" t="str">
        <f t="shared" si="0"/>
        <v>X15.104</v>
      </c>
      <c r="D506" s="38" t="s">
        <v>636</v>
      </c>
      <c r="E506" s="21" t="s">
        <v>1250</v>
      </c>
      <c r="F506" s="21">
        <v>2583</v>
      </c>
      <c r="G506" s="21">
        <v>3.05</v>
      </c>
      <c r="H506" s="21">
        <v>2.61</v>
      </c>
      <c r="I506" s="23">
        <f t="shared" si="7"/>
        <v>14.42622950819672</v>
      </c>
      <c r="J506" s="23">
        <f t="shared" si="8"/>
        <v>2210.3704918032786</v>
      </c>
      <c r="K506" s="21">
        <v>3.8889999999999998</v>
      </c>
      <c r="L506" s="21">
        <v>30</v>
      </c>
      <c r="M506" s="39">
        <f t="shared" si="9"/>
        <v>1425.4336723240147</v>
      </c>
      <c r="N506" s="23">
        <f t="shared" si="4"/>
        <v>1.5506652710115301</v>
      </c>
      <c r="O506" s="23">
        <f t="shared" si="5"/>
        <v>1.5416091907852991</v>
      </c>
      <c r="P506" s="23">
        <f t="shared" si="11"/>
        <v>3000</v>
      </c>
      <c r="Q506" s="40">
        <f t="shared" si="10"/>
        <v>4624827.5723558972</v>
      </c>
    </row>
    <row r="507" spans="1:17" ht="15.75" customHeight="1" x14ac:dyDescent="0.2">
      <c r="A507" s="22">
        <f>VLOOKUP(D507,'Sample ID by Horizon'!A:B,2,FALSE)</f>
        <v>43048</v>
      </c>
      <c r="B507" s="21" t="str">
        <f>VLOOKUP(C507,Samples!A:C,3,FALSE)</f>
        <v>CSITE 12</v>
      </c>
      <c r="C507" s="21" t="str">
        <f t="shared" si="0"/>
        <v>X15.104</v>
      </c>
      <c r="D507" s="38" t="s">
        <v>636</v>
      </c>
      <c r="E507" s="21" t="s">
        <v>1251</v>
      </c>
      <c r="F507" s="21">
        <v>2527</v>
      </c>
      <c r="G507" s="21">
        <v>4</v>
      </c>
      <c r="H507" s="21">
        <v>3.45</v>
      </c>
      <c r="I507" s="23">
        <f t="shared" si="7"/>
        <v>13.749999999999996</v>
      </c>
      <c r="J507" s="23">
        <f t="shared" si="8"/>
        <v>2179.5375000000004</v>
      </c>
      <c r="K507" s="21">
        <v>3.8889999999999998</v>
      </c>
      <c r="L507" s="21">
        <v>30</v>
      </c>
      <c r="M507" s="39">
        <f t="shared" si="9"/>
        <v>1425.4336723240147</v>
      </c>
      <c r="N507" s="23">
        <f t="shared" si="4"/>
        <v>1.5290346666544654</v>
      </c>
      <c r="O507" s="23">
        <f t="shared" si="5"/>
        <v>1.5416091907852991</v>
      </c>
      <c r="P507" s="23">
        <f t="shared" si="11"/>
        <v>3000</v>
      </c>
      <c r="Q507" s="40">
        <f t="shared" si="10"/>
        <v>4624827.5723558972</v>
      </c>
    </row>
    <row r="508" spans="1:17" ht="15.75" customHeight="1" x14ac:dyDescent="0.2">
      <c r="A508" s="22">
        <f>VLOOKUP(D508,'Sample ID by Horizon'!A:B,2,FALSE)</f>
        <v>43048</v>
      </c>
      <c r="B508" s="21" t="str">
        <f>VLOOKUP(C508,Samples!A:C,3,FALSE)</f>
        <v>CSITE 12</v>
      </c>
      <c r="C508" s="21" t="str">
        <f t="shared" si="0"/>
        <v>X15.104</v>
      </c>
      <c r="D508" s="38" t="s">
        <v>637</v>
      </c>
      <c r="E508" s="21" t="s">
        <v>1249</v>
      </c>
      <c r="F508" s="21">
        <v>3291</v>
      </c>
      <c r="G508" s="21">
        <v>3.69</v>
      </c>
      <c r="H508" s="21">
        <v>3.33</v>
      </c>
      <c r="I508" s="23">
        <f t="shared" si="7"/>
        <v>9.756097560975606</v>
      </c>
      <c r="J508" s="23">
        <f t="shared" si="8"/>
        <v>2969.9268292682927</v>
      </c>
      <c r="K508" s="21">
        <v>3.8889999999999998</v>
      </c>
      <c r="L508" s="21">
        <v>40</v>
      </c>
      <c r="M508" s="39">
        <f t="shared" si="9"/>
        <v>1900.5782297653532</v>
      </c>
      <c r="N508" s="23">
        <f t="shared" si="4"/>
        <v>1.5626438221566719</v>
      </c>
      <c r="O508" s="23">
        <f t="shared" si="5"/>
        <v>1.5123307954749841</v>
      </c>
      <c r="P508" s="23">
        <f t="shared" si="11"/>
        <v>4000</v>
      </c>
      <c r="Q508" s="40">
        <f t="shared" si="10"/>
        <v>6049323.1818999369</v>
      </c>
    </row>
    <row r="509" spans="1:17" ht="15.75" customHeight="1" x14ac:dyDescent="0.2">
      <c r="A509" s="22">
        <f>VLOOKUP(D509,'Sample ID by Horizon'!A:B,2,FALSE)</f>
        <v>43048</v>
      </c>
      <c r="B509" s="21" t="str">
        <f>VLOOKUP(C509,Samples!A:C,3,FALSE)</f>
        <v>CSITE 12</v>
      </c>
      <c r="C509" s="21" t="str">
        <f t="shared" si="0"/>
        <v>X15.104</v>
      </c>
      <c r="D509" s="38" t="s">
        <v>637</v>
      </c>
      <c r="E509" s="21" t="s">
        <v>1250</v>
      </c>
      <c r="F509" s="21">
        <v>3396</v>
      </c>
      <c r="G509" s="21">
        <v>4.59</v>
      </c>
      <c r="H509" s="21">
        <v>3.91</v>
      </c>
      <c r="I509" s="23">
        <f t="shared" si="7"/>
        <v>14.814814814814808</v>
      </c>
      <c r="J509" s="23">
        <f t="shared" si="8"/>
        <v>2892.8888888888891</v>
      </c>
      <c r="K509" s="21">
        <v>3.8889999999999998</v>
      </c>
      <c r="L509" s="21">
        <v>40</v>
      </c>
      <c r="M509" s="39">
        <f t="shared" si="9"/>
        <v>1900.5782297653532</v>
      </c>
      <c r="N509" s="23">
        <f t="shared" si="4"/>
        <v>1.5221098735020486</v>
      </c>
      <c r="O509" s="23">
        <f t="shared" si="5"/>
        <v>1.5123307954749841</v>
      </c>
      <c r="P509" s="23">
        <f t="shared" si="11"/>
        <v>4000</v>
      </c>
      <c r="Q509" s="40">
        <f t="shared" si="10"/>
        <v>6049323.1818999369</v>
      </c>
    </row>
    <row r="510" spans="1:17" ht="15.75" customHeight="1" x14ac:dyDescent="0.2">
      <c r="A510" s="22">
        <f>VLOOKUP(D510,'Sample ID by Horizon'!A:B,2,FALSE)</f>
        <v>43048</v>
      </c>
      <c r="B510" s="21" t="str">
        <f>VLOOKUP(C510,Samples!A:C,3,FALSE)</f>
        <v>CSITE 12</v>
      </c>
      <c r="C510" s="21" t="str">
        <f t="shared" si="0"/>
        <v>X15.104</v>
      </c>
      <c r="D510" s="38" t="s">
        <v>637</v>
      </c>
      <c r="E510" s="21" t="s">
        <v>1251</v>
      </c>
      <c r="F510" s="21">
        <v>3116</v>
      </c>
      <c r="G510" s="21">
        <v>4.29</v>
      </c>
      <c r="H510" s="21">
        <v>3.8</v>
      </c>
      <c r="I510" s="23">
        <f t="shared" si="7"/>
        <v>11.421911421911426</v>
      </c>
      <c r="J510" s="23">
        <f t="shared" si="8"/>
        <v>2760.0932400932397</v>
      </c>
      <c r="K510" s="21">
        <v>3.8889999999999998</v>
      </c>
      <c r="L510" s="21">
        <v>40</v>
      </c>
      <c r="M510" s="39">
        <f t="shared" si="9"/>
        <v>1900.5782297653532</v>
      </c>
      <c r="N510" s="23">
        <f t="shared" si="4"/>
        <v>1.4522386907662321</v>
      </c>
      <c r="O510" s="23">
        <f t="shared" si="5"/>
        <v>1.5123307954749841</v>
      </c>
      <c r="P510" s="23">
        <f t="shared" si="11"/>
        <v>4000</v>
      </c>
      <c r="Q510" s="40">
        <f t="shared" si="10"/>
        <v>6049323.1818999369</v>
      </c>
    </row>
    <row r="511" spans="1:17" ht="15.75" customHeight="1" x14ac:dyDescent="0.2">
      <c r="A511" s="22">
        <f>VLOOKUP(D511,'Sample ID by Horizon'!A:B,2,FALSE)</f>
        <v>43221</v>
      </c>
      <c r="B511" s="21" t="str">
        <f>VLOOKUP(C511,Samples!A:C,3,FALSE)</f>
        <v>EF01</v>
      </c>
      <c r="C511" s="21" t="str">
        <f t="shared" si="0"/>
        <v>18121.EF01</v>
      </c>
      <c r="D511" s="38" t="s">
        <v>638</v>
      </c>
      <c r="E511" s="21" t="s">
        <v>1249</v>
      </c>
      <c r="F511" s="21">
        <v>675</v>
      </c>
      <c r="G511" s="21">
        <v>4.4000000000000004</v>
      </c>
      <c r="H511" s="21">
        <v>3.72</v>
      </c>
      <c r="I511" s="23">
        <f t="shared" si="7"/>
        <v>15.454545454545457</v>
      </c>
      <c r="J511" s="23">
        <f t="shared" si="8"/>
        <v>570.68181818181813</v>
      </c>
      <c r="K511" s="21">
        <v>3.8889999999999998</v>
      </c>
      <c r="L511" s="21">
        <v>10</v>
      </c>
      <c r="M511" s="39">
        <f t="shared" si="9"/>
        <v>475.14455744133829</v>
      </c>
      <c r="N511" s="23">
        <f t="shared" si="4"/>
        <v>1.2010698833528677</v>
      </c>
      <c r="O511" s="23">
        <f t="shared" si="5"/>
        <v>1.1770346874506916</v>
      </c>
      <c r="P511" s="23">
        <f t="shared" si="11"/>
        <v>1000</v>
      </c>
      <c r="Q511" s="40">
        <f t="shared" si="10"/>
        <v>1177034.6874506916</v>
      </c>
    </row>
    <row r="512" spans="1:17" ht="15.75" customHeight="1" x14ac:dyDescent="0.2">
      <c r="A512" s="22">
        <f>VLOOKUP(D512,'Sample ID by Horizon'!A:B,2,FALSE)</f>
        <v>43221</v>
      </c>
      <c r="B512" s="21" t="str">
        <f>VLOOKUP(C512,Samples!A:C,3,FALSE)</f>
        <v>EF01</v>
      </c>
      <c r="C512" s="21" t="str">
        <f t="shared" si="0"/>
        <v>18121.EF01</v>
      </c>
      <c r="D512" s="38" t="s">
        <v>638</v>
      </c>
      <c r="E512" s="21" t="s">
        <v>1250</v>
      </c>
      <c r="F512" s="21">
        <v>700</v>
      </c>
      <c r="G512" s="21">
        <v>4.37</v>
      </c>
      <c r="H512" s="21">
        <v>3.64</v>
      </c>
      <c r="I512" s="23">
        <f t="shared" si="7"/>
        <v>16.704805491990847</v>
      </c>
      <c r="J512" s="23">
        <f t="shared" si="8"/>
        <v>583.06636155606407</v>
      </c>
      <c r="K512" s="21">
        <v>3.8889999999999998</v>
      </c>
      <c r="L512" s="21">
        <v>10</v>
      </c>
      <c r="M512" s="39">
        <f t="shared" si="9"/>
        <v>475.14455744133829</v>
      </c>
      <c r="N512" s="23">
        <f t="shared" si="4"/>
        <v>1.2271346739103708</v>
      </c>
      <c r="O512" s="23">
        <f t="shared" si="5"/>
        <v>1.1770346874506916</v>
      </c>
      <c r="P512" s="23">
        <f t="shared" si="11"/>
        <v>1000</v>
      </c>
      <c r="Q512" s="40">
        <f t="shared" si="10"/>
        <v>1177034.6874506916</v>
      </c>
    </row>
    <row r="513" spans="1:17" ht="15.75" customHeight="1" x14ac:dyDescent="0.2">
      <c r="A513" s="22">
        <f>VLOOKUP(D513,'Sample ID by Horizon'!A:B,2,FALSE)</f>
        <v>43221</v>
      </c>
      <c r="B513" s="21" t="str">
        <f>VLOOKUP(C513,Samples!A:C,3,FALSE)</f>
        <v>EF01</v>
      </c>
      <c r="C513" s="21" t="str">
        <f t="shared" si="0"/>
        <v>18121.EF01</v>
      </c>
      <c r="D513" s="38" t="s">
        <v>638</v>
      </c>
      <c r="E513" s="21" t="s">
        <v>1251</v>
      </c>
      <c r="F513" s="21">
        <v>640</v>
      </c>
      <c r="G513" s="21">
        <v>4.3600000000000003</v>
      </c>
      <c r="H513" s="21">
        <v>3.57</v>
      </c>
      <c r="I513" s="23">
        <f t="shared" si="7"/>
        <v>18.119266055045884</v>
      </c>
      <c r="J513" s="23">
        <f t="shared" si="8"/>
        <v>524.03669724770634</v>
      </c>
      <c r="K513" s="21">
        <v>3.8889999999999998</v>
      </c>
      <c r="L513" s="21">
        <v>10</v>
      </c>
      <c r="M513" s="39">
        <f t="shared" si="9"/>
        <v>475.14455744133829</v>
      </c>
      <c r="N513" s="23">
        <f t="shared" si="4"/>
        <v>1.1028995050888366</v>
      </c>
      <c r="O513" s="23">
        <f t="shared" si="5"/>
        <v>1.1770346874506916</v>
      </c>
      <c r="P513" s="23">
        <f t="shared" si="11"/>
        <v>1000</v>
      </c>
      <c r="Q513" s="40">
        <f t="shared" si="10"/>
        <v>1177034.6874506916</v>
      </c>
    </row>
    <row r="514" spans="1:17" ht="15.75" customHeight="1" x14ac:dyDescent="0.2">
      <c r="A514" s="22">
        <f>VLOOKUP(D514,'Sample ID by Horizon'!A:B,2,FALSE)</f>
        <v>43221</v>
      </c>
      <c r="B514" s="21" t="str">
        <f>VLOOKUP(C514,Samples!A:C,3,FALSE)</f>
        <v>EF01</v>
      </c>
      <c r="C514" s="21" t="str">
        <f t="shared" si="0"/>
        <v>18121.EF01</v>
      </c>
      <c r="D514" s="38" t="s">
        <v>639</v>
      </c>
      <c r="E514" s="21" t="s">
        <v>1249</v>
      </c>
      <c r="F514" s="21">
        <v>854</v>
      </c>
      <c r="G514" s="21">
        <v>4.28</v>
      </c>
      <c r="H514" s="21">
        <v>3.56</v>
      </c>
      <c r="I514" s="23">
        <f t="shared" si="7"/>
        <v>16.822429906542062</v>
      </c>
      <c r="J514" s="23">
        <f t="shared" si="8"/>
        <v>710.3364485981308</v>
      </c>
      <c r="K514" s="21">
        <v>3.8889999999999998</v>
      </c>
      <c r="L514" s="21">
        <v>10</v>
      </c>
      <c r="M514" s="39">
        <f t="shared" si="9"/>
        <v>475.14455744133829</v>
      </c>
      <c r="N514" s="23">
        <f t="shared" si="4"/>
        <v>1.4949901824053398</v>
      </c>
      <c r="O514" s="23">
        <f t="shared" si="5"/>
        <v>1.3846282387577229</v>
      </c>
      <c r="P514" s="23">
        <f t="shared" si="11"/>
        <v>1000</v>
      </c>
      <c r="Q514" s="40">
        <f t="shared" si="10"/>
        <v>1384628.2387577228</v>
      </c>
    </row>
    <row r="515" spans="1:17" ht="15.75" customHeight="1" x14ac:dyDescent="0.2">
      <c r="A515" s="22">
        <f>VLOOKUP(D515,'Sample ID by Horizon'!A:B,2,FALSE)</f>
        <v>43221</v>
      </c>
      <c r="B515" s="21" t="str">
        <f>VLOOKUP(C515,Samples!A:C,3,FALSE)</f>
        <v>EF01</v>
      </c>
      <c r="C515" s="21" t="str">
        <f t="shared" si="0"/>
        <v>18121.EF01</v>
      </c>
      <c r="D515" s="38" t="s">
        <v>639</v>
      </c>
      <c r="E515" s="21" t="s">
        <v>1250</v>
      </c>
      <c r="F515" s="21">
        <v>765</v>
      </c>
      <c r="G515" s="21">
        <v>4.7</v>
      </c>
      <c r="H515" s="21">
        <v>3.98</v>
      </c>
      <c r="I515" s="23">
        <f t="shared" si="7"/>
        <v>15.319148936170215</v>
      </c>
      <c r="J515" s="23">
        <f t="shared" si="8"/>
        <v>647.80851063829789</v>
      </c>
      <c r="K515" s="21">
        <v>3.8889999999999998</v>
      </c>
      <c r="L515" s="21">
        <v>10</v>
      </c>
      <c r="M515" s="39">
        <f t="shared" si="9"/>
        <v>475.14455744133829</v>
      </c>
      <c r="N515" s="23">
        <f t="shared" si="4"/>
        <v>1.3633924676034552</v>
      </c>
      <c r="O515" s="23">
        <f t="shared" si="5"/>
        <v>1.3846282387577229</v>
      </c>
      <c r="P515" s="23">
        <f t="shared" si="11"/>
        <v>1000</v>
      </c>
      <c r="Q515" s="40">
        <f t="shared" si="10"/>
        <v>1384628.2387577228</v>
      </c>
    </row>
    <row r="516" spans="1:17" ht="15.75" customHeight="1" x14ac:dyDescent="0.2">
      <c r="A516" s="22">
        <f>VLOOKUP(D516,'Sample ID by Horizon'!A:B,2,FALSE)</f>
        <v>43221</v>
      </c>
      <c r="B516" s="21" t="str">
        <f>VLOOKUP(C516,Samples!A:C,3,FALSE)</f>
        <v>EF01</v>
      </c>
      <c r="C516" s="21" t="str">
        <f t="shared" si="0"/>
        <v>18121.EF01</v>
      </c>
      <c r="D516" s="38" t="s">
        <v>639</v>
      </c>
      <c r="E516" s="21" t="s">
        <v>1251</v>
      </c>
      <c r="F516" s="21">
        <v>750</v>
      </c>
      <c r="G516" s="21">
        <v>4.63</v>
      </c>
      <c r="H516" s="21">
        <v>3.8</v>
      </c>
      <c r="I516" s="23">
        <f t="shared" si="7"/>
        <v>17.926565874730024</v>
      </c>
      <c r="J516" s="23">
        <f t="shared" si="8"/>
        <v>615.55075593952483</v>
      </c>
      <c r="K516" s="21">
        <v>3.8889999999999998</v>
      </c>
      <c r="L516" s="21">
        <v>10</v>
      </c>
      <c r="M516" s="39">
        <f t="shared" si="9"/>
        <v>475.14455744133829</v>
      </c>
      <c r="N516" s="23">
        <f t="shared" si="4"/>
        <v>1.295502066264373</v>
      </c>
      <c r="O516" s="23">
        <f t="shared" si="5"/>
        <v>1.3846282387577229</v>
      </c>
      <c r="P516" s="23">
        <f t="shared" si="11"/>
        <v>1000</v>
      </c>
      <c r="Q516" s="40">
        <f t="shared" si="10"/>
        <v>1384628.2387577228</v>
      </c>
    </row>
    <row r="517" spans="1:17" ht="15.75" customHeight="1" x14ac:dyDescent="0.2">
      <c r="A517" s="22">
        <f>VLOOKUP(D517,'Sample ID by Horizon'!A:B,2,FALSE)</f>
        <v>43221</v>
      </c>
      <c r="B517" s="21" t="str">
        <f>VLOOKUP(C517,Samples!A:C,3,FALSE)</f>
        <v>EF01</v>
      </c>
      <c r="C517" s="21" t="str">
        <f t="shared" si="0"/>
        <v>18121.EF01</v>
      </c>
      <c r="D517" s="38" t="s">
        <v>640</v>
      </c>
      <c r="E517" s="21" t="s">
        <v>1249</v>
      </c>
      <c r="F517" s="21">
        <v>804</v>
      </c>
      <c r="G517" s="21">
        <v>4.21</v>
      </c>
      <c r="H517" s="21">
        <v>3.67</v>
      </c>
      <c r="I517" s="23">
        <f t="shared" si="7"/>
        <v>12.826603325415679</v>
      </c>
      <c r="J517" s="23">
        <f t="shared" si="8"/>
        <v>700.87410926365794</v>
      </c>
      <c r="K517" s="21">
        <v>3.8889999999999998</v>
      </c>
      <c r="L517" s="21">
        <v>10</v>
      </c>
      <c r="M517" s="39">
        <f t="shared" si="9"/>
        <v>475.14455744133829</v>
      </c>
      <c r="N517" s="23">
        <f t="shared" si="4"/>
        <v>1.4750755286725312</v>
      </c>
      <c r="O517" s="23">
        <f t="shared" si="5"/>
        <v>1.5137126286986178</v>
      </c>
      <c r="P517" s="23">
        <f t="shared" si="11"/>
        <v>1000</v>
      </c>
      <c r="Q517" s="40">
        <f t="shared" si="10"/>
        <v>1513712.6286986179</v>
      </c>
    </row>
    <row r="518" spans="1:17" ht="15.75" customHeight="1" x14ac:dyDescent="0.2">
      <c r="A518" s="22">
        <f>VLOOKUP(D518,'Sample ID by Horizon'!A:B,2,FALSE)</f>
        <v>43221</v>
      </c>
      <c r="B518" s="21" t="str">
        <f>VLOOKUP(C518,Samples!A:C,3,FALSE)</f>
        <v>EF01</v>
      </c>
      <c r="C518" s="21" t="str">
        <f t="shared" si="0"/>
        <v>18121.EF01</v>
      </c>
      <c r="D518" s="38" t="s">
        <v>640</v>
      </c>
      <c r="E518" s="21" t="s">
        <v>1250</v>
      </c>
      <c r="F518" s="21">
        <v>834</v>
      </c>
      <c r="G518" s="21">
        <v>4.5999999999999996</v>
      </c>
      <c r="H518" s="21">
        <v>4.03</v>
      </c>
      <c r="I518" s="23">
        <f t="shared" si="7"/>
        <v>12.391304347826075</v>
      </c>
      <c r="J518" s="23">
        <f t="shared" si="8"/>
        <v>730.65652173913054</v>
      </c>
      <c r="K518" s="21">
        <v>3.8889999999999998</v>
      </c>
      <c r="L518" s="21">
        <v>10</v>
      </c>
      <c r="M518" s="39">
        <f t="shared" si="9"/>
        <v>475.14455744133829</v>
      </c>
      <c r="N518" s="23">
        <f t="shared" si="4"/>
        <v>1.5377562686895303</v>
      </c>
      <c r="O518" s="23">
        <f t="shared" si="5"/>
        <v>1.5137126286986178</v>
      </c>
      <c r="P518" s="23">
        <f t="shared" si="11"/>
        <v>1000</v>
      </c>
      <c r="Q518" s="40">
        <f t="shared" si="10"/>
        <v>1513712.6286986179</v>
      </c>
    </row>
    <row r="519" spans="1:17" ht="15.75" customHeight="1" x14ac:dyDescent="0.2">
      <c r="A519" s="22">
        <f>VLOOKUP(D519,'Sample ID by Horizon'!A:B,2,FALSE)</f>
        <v>43221</v>
      </c>
      <c r="B519" s="21" t="str">
        <f>VLOOKUP(C519,Samples!A:C,3,FALSE)</f>
        <v>EF01</v>
      </c>
      <c r="C519" s="21" t="str">
        <f t="shared" si="0"/>
        <v>18121.EF01</v>
      </c>
      <c r="D519" s="38" t="s">
        <v>640</v>
      </c>
      <c r="E519" s="21" t="s">
        <v>1251</v>
      </c>
      <c r="F519" s="21">
        <v>818</v>
      </c>
      <c r="G519" s="21">
        <v>4.8099999999999996</v>
      </c>
      <c r="H519" s="21">
        <v>4.2699999999999996</v>
      </c>
      <c r="I519" s="23">
        <f t="shared" si="7"/>
        <v>11.226611226611229</v>
      </c>
      <c r="J519" s="23">
        <f t="shared" si="8"/>
        <v>726.16632016632013</v>
      </c>
      <c r="K519" s="21">
        <v>3.8889999999999998</v>
      </c>
      <c r="L519" s="21">
        <v>10</v>
      </c>
      <c r="M519" s="39">
        <f t="shared" si="9"/>
        <v>475.14455744133829</v>
      </c>
      <c r="N519" s="23">
        <f t="shared" si="4"/>
        <v>1.5283060887337916</v>
      </c>
      <c r="O519" s="23">
        <f t="shared" si="5"/>
        <v>1.5137126286986178</v>
      </c>
      <c r="P519" s="23">
        <f t="shared" si="11"/>
        <v>1000</v>
      </c>
      <c r="Q519" s="40">
        <f t="shared" si="10"/>
        <v>1513712.6286986179</v>
      </c>
    </row>
    <row r="520" spans="1:17" ht="15.75" customHeight="1" x14ac:dyDescent="0.2">
      <c r="A520" s="22">
        <f>VLOOKUP(D520,'Sample ID by Horizon'!A:B,2,FALSE)</f>
        <v>43221</v>
      </c>
      <c r="B520" s="21" t="str">
        <f>VLOOKUP(C520,Samples!A:C,3,FALSE)</f>
        <v>EF01</v>
      </c>
      <c r="C520" s="21" t="str">
        <f t="shared" si="0"/>
        <v>18121.EF01</v>
      </c>
      <c r="D520" s="38" t="s">
        <v>641</v>
      </c>
      <c r="E520" s="21" t="s">
        <v>1249</v>
      </c>
      <c r="F520" s="21">
        <v>2587</v>
      </c>
      <c r="G520" s="21">
        <v>4.21</v>
      </c>
      <c r="H520" s="21">
        <v>3.93</v>
      </c>
      <c r="I520" s="23">
        <f t="shared" si="7"/>
        <v>6.6508313539192354</v>
      </c>
      <c r="J520" s="23">
        <f t="shared" si="8"/>
        <v>2414.9429928741092</v>
      </c>
      <c r="K520" s="21">
        <v>3.8889999999999998</v>
      </c>
      <c r="L520" s="21">
        <v>30</v>
      </c>
      <c r="M520" s="39">
        <f t="shared" si="9"/>
        <v>1425.4336723240147</v>
      </c>
      <c r="N520" s="23">
        <f t="shared" si="4"/>
        <v>1.6941812444607172</v>
      </c>
      <c r="O520" s="23">
        <f t="shared" si="5"/>
        <v>1.5283862754845483</v>
      </c>
      <c r="P520" s="23">
        <f t="shared" si="11"/>
        <v>3000</v>
      </c>
      <c r="Q520" s="40">
        <f t="shared" si="10"/>
        <v>4585158.8264536448</v>
      </c>
    </row>
    <row r="521" spans="1:17" ht="15.75" customHeight="1" x14ac:dyDescent="0.2">
      <c r="A521" s="22">
        <f>VLOOKUP(D521,'Sample ID by Horizon'!A:B,2,FALSE)</f>
        <v>43221</v>
      </c>
      <c r="B521" s="21" t="str">
        <f>VLOOKUP(C521,Samples!A:C,3,FALSE)</f>
        <v>EF01</v>
      </c>
      <c r="C521" s="21" t="str">
        <f t="shared" si="0"/>
        <v>18121.EF01</v>
      </c>
      <c r="D521" s="38" t="s">
        <v>641</v>
      </c>
      <c r="E521" s="21" t="s">
        <v>1250</v>
      </c>
      <c r="F521" s="21">
        <v>2394</v>
      </c>
      <c r="G521" s="21">
        <v>4.3499999999999996</v>
      </c>
      <c r="H521" s="21">
        <v>3.86</v>
      </c>
      <c r="I521" s="23">
        <f t="shared" si="7"/>
        <v>11.26436781609195</v>
      </c>
      <c r="J521" s="23">
        <f t="shared" si="8"/>
        <v>2124.3310344827587</v>
      </c>
      <c r="K521" s="21">
        <v>3.8889999999999998</v>
      </c>
      <c r="L521" s="21">
        <v>30</v>
      </c>
      <c r="M521" s="39">
        <f t="shared" si="9"/>
        <v>1425.4336723240147</v>
      </c>
      <c r="N521" s="23">
        <f t="shared" si="4"/>
        <v>1.4903050739774288</v>
      </c>
      <c r="O521" s="23">
        <f t="shared" si="5"/>
        <v>1.5283862754845483</v>
      </c>
      <c r="P521" s="23">
        <f t="shared" si="11"/>
        <v>3000</v>
      </c>
      <c r="Q521" s="40">
        <f t="shared" si="10"/>
        <v>4585158.8264536448</v>
      </c>
    </row>
    <row r="522" spans="1:17" ht="15.75" customHeight="1" x14ac:dyDescent="0.2">
      <c r="A522" s="22">
        <f>VLOOKUP(D522,'Sample ID by Horizon'!A:B,2,FALSE)</f>
        <v>43221</v>
      </c>
      <c r="B522" s="21" t="str">
        <f>VLOOKUP(C522,Samples!A:C,3,FALSE)</f>
        <v>EF01</v>
      </c>
      <c r="C522" s="21" t="str">
        <f t="shared" si="0"/>
        <v>18121.EF01</v>
      </c>
      <c r="D522" s="38" t="s">
        <v>641</v>
      </c>
      <c r="E522" s="21" t="s">
        <v>1251</v>
      </c>
      <c r="F522" s="21">
        <v>2339</v>
      </c>
      <c r="G522" s="21">
        <v>4.03</v>
      </c>
      <c r="H522" s="21">
        <v>3.44</v>
      </c>
      <c r="I522" s="23">
        <f t="shared" si="7"/>
        <v>14.640198511166261</v>
      </c>
      <c r="J522" s="23">
        <f t="shared" si="8"/>
        <v>1996.5657568238212</v>
      </c>
      <c r="K522" s="21">
        <v>3.8889999999999998</v>
      </c>
      <c r="L522" s="21">
        <v>30</v>
      </c>
      <c r="M522" s="39">
        <f t="shared" si="9"/>
        <v>1425.4336723240147</v>
      </c>
      <c r="N522" s="23">
        <f t="shared" si="4"/>
        <v>1.4006725080154994</v>
      </c>
      <c r="O522" s="23">
        <f t="shared" si="5"/>
        <v>1.5283862754845483</v>
      </c>
      <c r="P522" s="23">
        <f t="shared" si="11"/>
        <v>3000</v>
      </c>
      <c r="Q522" s="40">
        <f t="shared" si="10"/>
        <v>4585158.8264536448</v>
      </c>
    </row>
    <row r="523" spans="1:17" ht="15.75" customHeight="1" x14ac:dyDescent="0.2">
      <c r="A523" s="22">
        <f>VLOOKUP(D523,'Sample ID by Horizon'!A:B,2,FALSE)</f>
        <v>43221</v>
      </c>
      <c r="B523" s="21" t="str">
        <f>VLOOKUP(C523,Samples!A:C,3,FALSE)</f>
        <v>EF01</v>
      </c>
      <c r="C523" s="21" t="str">
        <f t="shared" si="0"/>
        <v>18121.EF01</v>
      </c>
      <c r="D523" s="38" t="s">
        <v>642</v>
      </c>
      <c r="E523" s="21" t="s">
        <v>1249</v>
      </c>
      <c r="F523" s="21">
        <v>3226</v>
      </c>
      <c r="G523" s="21">
        <v>4.6500000000000004</v>
      </c>
      <c r="H523" s="21">
        <v>4.0599999999999996</v>
      </c>
      <c r="I523" s="23">
        <f t="shared" si="7"/>
        <v>12.688172043010768</v>
      </c>
      <c r="J523" s="23">
        <f t="shared" si="8"/>
        <v>2816.6795698924725</v>
      </c>
      <c r="K523" s="21">
        <v>3.8889999999999998</v>
      </c>
      <c r="L523" s="21">
        <v>40</v>
      </c>
      <c r="M523" s="39">
        <f t="shared" si="9"/>
        <v>1900.5782297653532</v>
      </c>
      <c r="N523" s="23">
        <f t="shared" si="4"/>
        <v>1.4820119086811923</v>
      </c>
      <c r="O523" s="23">
        <f t="shared" si="5"/>
        <v>1.4842529926534489</v>
      </c>
      <c r="P523" s="23">
        <f t="shared" si="11"/>
        <v>4000</v>
      </c>
      <c r="Q523" s="40">
        <f t="shared" si="10"/>
        <v>5937011.9706137953</v>
      </c>
    </row>
    <row r="524" spans="1:17" ht="15.75" customHeight="1" x14ac:dyDescent="0.2">
      <c r="A524" s="22">
        <f>VLOOKUP(D524,'Sample ID by Horizon'!A:B,2,FALSE)</f>
        <v>43221</v>
      </c>
      <c r="B524" s="21" t="str">
        <f>VLOOKUP(C524,Samples!A:C,3,FALSE)</f>
        <v>EF01</v>
      </c>
      <c r="C524" s="21" t="str">
        <f t="shared" si="0"/>
        <v>18121.EF01</v>
      </c>
      <c r="D524" s="38" t="s">
        <v>642</v>
      </c>
      <c r="E524" s="21" t="s">
        <v>1250</v>
      </c>
      <c r="F524" s="21">
        <v>3354</v>
      </c>
      <c r="G524" s="21">
        <v>4.26</v>
      </c>
      <c r="H524" s="21">
        <v>3.8</v>
      </c>
      <c r="I524" s="23">
        <f t="shared" si="7"/>
        <v>10.798122065727698</v>
      </c>
      <c r="J524" s="23">
        <f t="shared" si="8"/>
        <v>2991.8309859154929</v>
      </c>
      <c r="K524" s="21">
        <v>3.8889999999999998</v>
      </c>
      <c r="L524" s="21">
        <v>40</v>
      </c>
      <c r="M524" s="39">
        <f t="shared" si="9"/>
        <v>1900.5782297653532</v>
      </c>
      <c r="N524" s="23">
        <f t="shared" si="4"/>
        <v>1.5741688182363673</v>
      </c>
      <c r="O524" s="23">
        <f t="shared" si="5"/>
        <v>1.4842529926534489</v>
      </c>
      <c r="P524" s="23">
        <f t="shared" si="11"/>
        <v>4000</v>
      </c>
      <c r="Q524" s="40">
        <f t="shared" si="10"/>
        <v>5937011.9706137953</v>
      </c>
    </row>
    <row r="525" spans="1:17" ht="15.75" customHeight="1" x14ac:dyDescent="0.2">
      <c r="A525" s="22">
        <f>VLOOKUP(D525,'Sample ID by Horizon'!A:B,2,FALSE)</f>
        <v>43221</v>
      </c>
      <c r="B525" s="21" t="str">
        <f>VLOOKUP(C525,Samples!A:C,3,FALSE)</f>
        <v>EF01</v>
      </c>
      <c r="C525" s="21" t="str">
        <f t="shared" si="0"/>
        <v>18121.EF01</v>
      </c>
      <c r="D525" s="38" t="s">
        <v>642</v>
      </c>
      <c r="E525" s="21" t="s">
        <v>1251</v>
      </c>
      <c r="F525" s="21">
        <v>3170</v>
      </c>
      <c r="G525" s="21">
        <v>4.18</v>
      </c>
      <c r="H525" s="21">
        <v>3.5</v>
      </c>
      <c r="I525" s="23">
        <f t="shared" si="7"/>
        <v>16.267942583732051</v>
      </c>
      <c r="J525" s="23">
        <f t="shared" si="8"/>
        <v>2654.3062200956938</v>
      </c>
      <c r="K525" s="21">
        <v>3.8889999999999998</v>
      </c>
      <c r="L525" s="21">
        <v>40</v>
      </c>
      <c r="M525" s="39">
        <f t="shared" si="9"/>
        <v>1900.5782297653532</v>
      </c>
      <c r="N525" s="23">
        <f t="shared" si="4"/>
        <v>1.3965782510427873</v>
      </c>
      <c r="O525" s="23">
        <f t="shared" si="5"/>
        <v>1.4842529926534489</v>
      </c>
      <c r="P525" s="23">
        <f t="shared" si="11"/>
        <v>4000</v>
      </c>
      <c r="Q525" s="40">
        <f t="shared" si="10"/>
        <v>5937011.9706137953</v>
      </c>
    </row>
    <row r="526" spans="1:17" ht="15.75" customHeight="1" x14ac:dyDescent="0.2">
      <c r="A526" s="22">
        <f>VLOOKUP(D526,'Sample ID by Horizon'!A:B,2,FALSE)</f>
        <v>43222</v>
      </c>
      <c r="B526" s="21" t="str">
        <f>VLOOKUP(C526,Samples!A:C,3,FALSE)</f>
        <v>EF02</v>
      </c>
      <c r="C526" s="21" t="str">
        <f t="shared" si="0"/>
        <v>18122.EF02</v>
      </c>
      <c r="D526" s="38" t="s">
        <v>643</v>
      </c>
      <c r="E526" s="21" t="s">
        <v>1249</v>
      </c>
      <c r="F526" s="21">
        <v>676</v>
      </c>
      <c r="G526" s="21">
        <v>4.45</v>
      </c>
      <c r="H526" s="21">
        <v>3.78</v>
      </c>
      <c r="I526" s="23">
        <f t="shared" si="7"/>
        <v>15.056179775280906</v>
      </c>
      <c r="J526" s="23">
        <f t="shared" si="8"/>
        <v>574.22022471910111</v>
      </c>
      <c r="K526" s="21">
        <v>3.8889999999999998</v>
      </c>
      <c r="L526" s="21">
        <v>10</v>
      </c>
      <c r="M526" s="39">
        <f t="shared" si="9"/>
        <v>475.14455744133829</v>
      </c>
      <c r="N526" s="23">
        <f t="shared" si="4"/>
        <v>1.2085168939139006</v>
      </c>
      <c r="O526" s="23">
        <f t="shared" si="5"/>
        <v>1.2914697594619851</v>
      </c>
      <c r="P526" s="23">
        <f t="shared" si="11"/>
        <v>1000</v>
      </c>
      <c r="Q526" s="40">
        <f t="shared" si="10"/>
        <v>1291469.759461985</v>
      </c>
    </row>
    <row r="527" spans="1:17" ht="15.75" customHeight="1" x14ac:dyDescent="0.2">
      <c r="A527" s="22">
        <f>VLOOKUP(D527,'Sample ID by Horizon'!A:B,2,FALSE)</f>
        <v>43222</v>
      </c>
      <c r="B527" s="21" t="str">
        <f>VLOOKUP(C527,Samples!A:C,3,FALSE)</f>
        <v>EF02</v>
      </c>
      <c r="C527" s="21" t="str">
        <f t="shared" si="0"/>
        <v>18122.EF02</v>
      </c>
      <c r="D527" s="38" t="s">
        <v>643</v>
      </c>
      <c r="E527" s="21" t="s">
        <v>1250</v>
      </c>
      <c r="F527" s="21">
        <v>757</v>
      </c>
      <c r="G527" s="21">
        <v>4.95</v>
      </c>
      <c r="H527" s="21">
        <v>4.41</v>
      </c>
      <c r="I527" s="23">
        <f t="shared" si="7"/>
        <v>10.90909090909091</v>
      </c>
      <c r="J527" s="23">
        <f t="shared" si="8"/>
        <v>674.41818181818178</v>
      </c>
      <c r="K527" s="21">
        <v>3.8889999999999998</v>
      </c>
      <c r="L527" s="21">
        <v>10</v>
      </c>
      <c r="M527" s="39">
        <f t="shared" si="9"/>
        <v>475.14455744133829</v>
      </c>
      <c r="N527" s="23">
        <f t="shared" si="4"/>
        <v>1.4193957844112441</v>
      </c>
      <c r="O527" s="23">
        <f t="shared" si="5"/>
        <v>1.2914697594619851</v>
      </c>
      <c r="P527" s="23">
        <f t="shared" si="11"/>
        <v>1000</v>
      </c>
      <c r="Q527" s="40">
        <f t="shared" si="10"/>
        <v>1291469.759461985</v>
      </c>
    </row>
    <row r="528" spans="1:17" ht="15.75" customHeight="1" x14ac:dyDescent="0.2">
      <c r="A528" s="22">
        <f>VLOOKUP(D528,'Sample ID by Horizon'!A:B,2,FALSE)</f>
        <v>43222</v>
      </c>
      <c r="B528" s="21" t="str">
        <f>VLOOKUP(C528,Samples!A:C,3,FALSE)</f>
        <v>EF02</v>
      </c>
      <c r="C528" s="21" t="str">
        <f t="shared" si="0"/>
        <v>18122.EF02</v>
      </c>
      <c r="D528" s="38" t="s">
        <v>643</v>
      </c>
      <c r="E528" s="21" t="s">
        <v>1251</v>
      </c>
      <c r="F528" s="21">
        <v>692</v>
      </c>
      <c r="G528" s="21">
        <v>4.51</v>
      </c>
      <c r="H528" s="21">
        <v>3.86</v>
      </c>
      <c r="I528" s="23">
        <f t="shared" si="7"/>
        <v>14.41241685144124</v>
      </c>
      <c r="J528" s="23">
        <f t="shared" si="8"/>
        <v>592.26607538802659</v>
      </c>
      <c r="K528" s="21">
        <v>3.8889999999999998</v>
      </c>
      <c r="L528" s="21">
        <v>10</v>
      </c>
      <c r="M528" s="39">
        <f t="shared" si="9"/>
        <v>475.14455744133829</v>
      </c>
      <c r="N528" s="23">
        <f t="shared" si="4"/>
        <v>1.2464966000608104</v>
      </c>
      <c r="O528" s="23">
        <f t="shared" si="5"/>
        <v>1.2914697594619851</v>
      </c>
      <c r="P528" s="23">
        <f t="shared" si="11"/>
        <v>1000</v>
      </c>
      <c r="Q528" s="40">
        <f t="shared" si="10"/>
        <v>1291469.759461985</v>
      </c>
    </row>
    <row r="529" spans="1:17" ht="15.75" customHeight="1" x14ac:dyDescent="0.2">
      <c r="A529" s="22">
        <f>VLOOKUP(D529,'Sample ID by Horizon'!A:B,2,FALSE)</f>
        <v>43222</v>
      </c>
      <c r="B529" s="21" t="str">
        <f>VLOOKUP(C529,Samples!A:C,3,FALSE)</f>
        <v>EF02</v>
      </c>
      <c r="C529" s="21" t="str">
        <f t="shared" si="0"/>
        <v>18122.EF02</v>
      </c>
      <c r="D529" s="38" t="s">
        <v>644</v>
      </c>
      <c r="E529" s="21" t="s">
        <v>1249</v>
      </c>
      <c r="F529" s="21">
        <v>841</v>
      </c>
      <c r="G529" s="21">
        <v>4.8600000000000003</v>
      </c>
      <c r="H529" s="21">
        <v>4.37</v>
      </c>
      <c r="I529" s="23">
        <f t="shared" si="7"/>
        <v>10.082304526748976</v>
      </c>
      <c r="J529" s="23">
        <f t="shared" si="8"/>
        <v>756.20781893004107</v>
      </c>
      <c r="K529" s="21">
        <v>3.8889999999999998</v>
      </c>
      <c r="L529" s="21">
        <v>10</v>
      </c>
      <c r="M529" s="39">
        <f t="shared" si="9"/>
        <v>475.14455744133829</v>
      </c>
      <c r="N529" s="23">
        <f t="shared" si="4"/>
        <v>1.591532107622643</v>
      </c>
      <c r="O529" s="23">
        <f t="shared" si="5"/>
        <v>1.5264263838132492</v>
      </c>
      <c r="P529" s="23">
        <f t="shared" si="11"/>
        <v>1000</v>
      </c>
      <c r="Q529" s="40">
        <f t="shared" si="10"/>
        <v>1526426.3838132492</v>
      </c>
    </row>
    <row r="530" spans="1:17" ht="15.75" customHeight="1" x14ac:dyDescent="0.2">
      <c r="A530" s="22">
        <f>VLOOKUP(D530,'Sample ID by Horizon'!A:B,2,FALSE)</f>
        <v>43222</v>
      </c>
      <c r="B530" s="21" t="str">
        <f>VLOOKUP(C530,Samples!A:C,3,FALSE)</f>
        <v>EF02</v>
      </c>
      <c r="C530" s="21" t="str">
        <f t="shared" si="0"/>
        <v>18122.EF02</v>
      </c>
      <c r="D530" s="38" t="s">
        <v>644</v>
      </c>
      <c r="E530" s="21" t="s">
        <v>1250</v>
      </c>
      <c r="F530" s="21">
        <v>859</v>
      </c>
      <c r="G530" s="21">
        <v>4.63</v>
      </c>
      <c r="H530" s="21">
        <v>3.94</v>
      </c>
      <c r="I530" s="23">
        <f t="shared" si="7"/>
        <v>14.902807775377969</v>
      </c>
      <c r="J530" s="23">
        <f t="shared" si="8"/>
        <v>730.98488120950321</v>
      </c>
      <c r="K530" s="21">
        <v>3.8889999999999998</v>
      </c>
      <c r="L530" s="21">
        <v>10</v>
      </c>
      <c r="M530" s="39">
        <f t="shared" si="9"/>
        <v>475.14455744133829</v>
      </c>
      <c r="N530" s="23">
        <f t="shared" si="4"/>
        <v>1.5384473414698665</v>
      </c>
      <c r="O530" s="23">
        <f t="shared" si="5"/>
        <v>1.5264263838132492</v>
      </c>
      <c r="P530" s="23">
        <f t="shared" si="11"/>
        <v>1000</v>
      </c>
      <c r="Q530" s="40">
        <f t="shared" si="10"/>
        <v>1526426.3838132492</v>
      </c>
    </row>
    <row r="531" spans="1:17" ht="15.75" customHeight="1" x14ac:dyDescent="0.2">
      <c r="A531" s="22">
        <f>VLOOKUP(D531,'Sample ID by Horizon'!A:B,2,FALSE)</f>
        <v>43222</v>
      </c>
      <c r="B531" s="21" t="str">
        <f>VLOOKUP(C531,Samples!A:C,3,FALSE)</f>
        <v>EF02</v>
      </c>
      <c r="C531" s="21" t="str">
        <f t="shared" si="0"/>
        <v>18122.EF02</v>
      </c>
      <c r="D531" s="38" t="s">
        <v>644</v>
      </c>
      <c r="E531" s="21" t="s">
        <v>1251</v>
      </c>
      <c r="F531" s="21">
        <v>782</v>
      </c>
      <c r="G531" s="21">
        <v>4.6900000000000004</v>
      </c>
      <c r="H531" s="21">
        <v>4.13</v>
      </c>
      <c r="I531" s="23">
        <f t="shared" si="7"/>
        <v>11.940298507462696</v>
      </c>
      <c r="J531" s="23">
        <f t="shared" si="8"/>
        <v>688.62686567164167</v>
      </c>
      <c r="K531" s="21">
        <v>3.8889999999999998</v>
      </c>
      <c r="L531" s="21">
        <v>10</v>
      </c>
      <c r="M531" s="39">
        <f t="shared" si="9"/>
        <v>475.14455744133829</v>
      </c>
      <c r="N531" s="23">
        <f t="shared" si="4"/>
        <v>1.4492997023472378</v>
      </c>
      <c r="O531" s="23">
        <f t="shared" si="5"/>
        <v>1.5264263838132492</v>
      </c>
      <c r="P531" s="23">
        <f t="shared" si="11"/>
        <v>1000</v>
      </c>
      <c r="Q531" s="40">
        <f t="shared" si="10"/>
        <v>1526426.3838132492</v>
      </c>
    </row>
    <row r="532" spans="1:17" ht="15.75" customHeight="1" x14ac:dyDescent="0.2">
      <c r="A532" s="22">
        <f>VLOOKUP(D532,'Sample ID by Horizon'!A:B,2,FALSE)</f>
        <v>43222</v>
      </c>
      <c r="B532" s="21" t="str">
        <f>VLOOKUP(C532,Samples!A:C,3,FALSE)</f>
        <v>EF02</v>
      </c>
      <c r="C532" s="21" t="str">
        <f t="shared" si="0"/>
        <v>18122.EF02</v>
      </c>
      <c r="D532" s="38" t="s">
        <v>645</v>
      </c>
      <c r="E532" s="21" t="s">
        <v>1249</v>
      </c>
      <c r="F532" s="21">
        <v>864</v>
      </c>
      <c r="G532" s="21">
        <v>4.72</v>
      </c>
      <c r="H532" s="21">
        <v>4.2300000000000004</v>
      </c>
      <c r="I532" s="23">
        <f t="shared" si="7"/>
        <v>10.381355932203377</v>
      </c>
      <c r="J532" s="23">
        <f t="shared" si="8"/>
        <v>774.30508474576277</v>
      </c>
      <c r="K532" s="21">
        <v>3.8889999999999998</v>
      </c>
      <c r="L532" s="21">
        <v>10</v>
      </c>
      <c r="M532" s="39">
        <f t="shared" si="9"/>
        <v>475.14455744133829</v>
      </c>
      <c r="N532" s="23">
        <f t="shared" si="4"/>
        <v>1.629620023252311</v>
      </c>
      <c r="O532" s="23">
        <f t="shared" si="5"/>
        <v>1.6002545630699052</v>
      </c>
      <c r="P532" s="23">
        <f t="shared" si="11"/>
        <v>1000</v>
      </c>
      <c r="Q532" s="40">
        <f t="shared" si="10"/>
        <v>1600254.5630699054</v>
      </c>
    </row>
    <row r="533" spans="1:17" ht="15.75" customHeight="1" x14ac:dyDescent="0.2">
      <c r="A533" s="22">
        <f>VLOOKUP(D533,'Sample ID by Horizon'!A:B,2,FALSE)</f>
        <v>43222</v>
      </c>
      <c r="B533" s="21" t="str">
        <f>VLOOKUP(C533,Samples!A:C,3,FALSE)</f>
        <v>EF02</v>
      </c>
      <c r="C533" s="21" t="str">
        <f t="shared" si="0"/>
        <v>18122.EF02</v>
      </c>
      <c r="D533" s="38" t="s">
        <v>645</v>
      </c>
      <c r="E533" s="21" t="s">
        <v>1250</v>
      </c>
      <c r="F533" s="21">
        <v>833</v>
      </c>
      <c r="G533" s="21">
        <v>4.43</v>
      </c>
      <c r="H533" s="21">
        <v>3.91</v>
      </c>
      <c r="I533" s="23">
        <f t="shared" si="7"/>
        <v>11.738148984198636</v>
      </c>
      <c r="J533" s="23">
        <f t="shared" si="8"/>
        <v>735.22121896162537</v>
      </c>
      <c r="K533" s="21">
        <v>3.8889999999999998</v>
      </c>
      <c r="L533" s="21">
        <v>10</v>
      </c>
      <c r="M533" s="39">
        <f t="shared" si="9"/>
        <v>475.14455744133829</v>
      </c>
      <c r="N533" s="23">
        <f t="shared" si="4"/>
        <v>1.5473632338772949</v>
      </c>
      <c r="O533" s="23">
        <f t="shared" si="5"/>
        <v>1.6002545630699052</v>
      </c>
      <c r="P533" s="23">
        <f t="shared" si="11"/>
        <v>1000</v>
      </c>
      <c r="Q533" s="40">
        <f t="shared" si="10"/>
        <v>1600254.5630699054</v>
      </c>
    </row>
    <row r="534" spans="1:17" ht="15.75" customHeight="1" x14ac:dyDescent="0.2">
      <c r="A534" s="22">
        <f>VLOOKUP(D534,'Sample ID by Horizon'!A:B,2,FALSE)</f>
        <v>43222</v>
      </c>
      <c r="B534" s="21" t="str">
        <f>VLOOKUP(C534,Samples!A:C,3,FALSE)</f>
        <v>EF02</v>
      </c>
      <c r="C534" s="21" t="str">
        <f t="shared" si="0"/>
        <v>18122.EF02</v>
      </c>
      <c r="D534" s="38" t="s">
        <v>645</v>
      </c>
      <c r="E534" s="21" t="s">
        <v>1251</v>
      </c>
      <c r="F534" s="21">
        <v>872</v>
      </c>
      <c r="G534" s="21">
        <v>4.5999999999999996</v>
      </c>
      <c r="H534" s="21">
        <v>4.07</v>
      </c>
      <c r="I534" s="23">
        <f t="shared" si="7"/>
        <v>11.521739130434771</v>
      </c>
      <c r="J534" s="23">
        <f t="shared" si="8"/>
        <v>771.53043478260884</v>
      </c>
      <c r="K534" s="21">
        <v>3.8889999999999998</v>
      </c>
      <c r="L534" s="21">
        <v>10</v>
      </c>
      <c r="M534" s="39">
        <f t="shared" si="9"/>
        <v>475.14455744133829</v>
      </c>
      <c r="N534" s="23">
        <f t="shared" si="4"/>
        <v>1.6237804320801097</v>
      </c>
      <c r="O534" s="23">
        <f t="shared" si="5"/>
        <v>1.6002545630699052</v>
      </c>
      <c r="P534" s="23">
        <f t="shared" si="11"/>
        <v>1000</v>
      </c>
      <c r="Q534" s="40">
        <f t="shared" si="10"/>
        <v>1600254.5630699054</v>
      </c>
    </row>
    <row r="535" spans="1:17" ht="15.75" customHeight="1" x14ac:dyDescent="0.2">
      <c r="A535" s="22">
        <f>VLOOKUP(D535,'Sample ID by Horizon'!A:B,2,FALSE)</f>
        <v>43222</v>
      </c>
      <c r="B535" s="21" t="str">
        <f>VLOOKUP(C535,Samples!A:C,3,FALSE)</f>
        <v>EF02</v>
      </c>
      <c r="C535" s="21" t="str">
        <f t="shared" si="0"/>
        <v>18122.EF02</v>
      </c>
      <c r="D535" s="38" t="s">
        <v>646</v>
      </c>
      <c r="E535" s="21" t="s">
        <v>1249</v>
      </c>
      <c r="F535" s="21">
        <v>2492</v>
      </c>
      <c r="G535" s="21">
        <v>4.08</v>
      </c>
      <c r="H535" s="21">
        <v>3.64</v>
      </c>
      <c r="I535" s="23">
        <f t="shared" si="7"/>
        <v>10.784313725490195</v>
      </c>
      <c r="J535" s="23">
        <f t="shared" si="8"/>
        <v>2223.2549019607841</v>
      </c>
      <c r="K535" s="21">
        <v>3.8889999999999998</v>
      </c>
      <c r="L535" s="21">
        <v>30</v>
      </c>
      <c r="M535" s="39">
        <f t="shared" si="9"/>
        <v>1425.4336723240147</v>
      </c>
      <c r="N535" s="23">
        <f t="shared" si="4"/>
        <v>1.5597042115162107</v>
      </c>
      <c r="O535" s="23">
        <f t="shared" si="5"/>
        <v>1.4995817581873248</v>
      </c>
      <c r="P535" s="23">
        <f t="shared" si="11"/>
        <v>3000</v>
      </c>
      <c r="Q535" s="40">
        <f t="shared" si="10"/>
        <v>4498745.2745619742</v>
      </c>
    </row>
    <row r="536" spans="1:17" ht="15.75" customHeight="1" x14ac:dyDescent="0.2">
      <c r="A536" s="22">
        <f>VLOOKUP(D536,'Sample ID by Horizon'!A:B,2,FALSE)</f>
        <v>43222</v>
      </c>
      <c r="B536" s="21" t="str">
        <f>VLOOKUP(C536,Samples!A:C,3,FALSE)</f>
        <v>EF02</v>
      </c>
      <c r="C536" s="21" t="str">
        <f t="shared" si="0"/>
        <v>18122.EF02</v>
      </c>
      <c r="D536" s="38" t="s">
        <v>646</v>
      </c>
      <c r="E536" s="21" t="s">
        <v>1250</v>
      </c>
      <c r="F536" s="21">
        <v>2136</v>
      </c>
      <c r="G536" s="21">
        <v>4.24</v>
      </c>
      <c r="H536" s="21">
        <v>3.89</v>
      </c>
      <c r="I536" s="23">
        <f t="shared" si="7"/>
        <v>8.2547169811320771</v>
      </c>
      <c r="J536" s="23">
        <f t="shared" si="8"/>
        <v>1959.6792452830189</v>
      </c>
      <c r="K536" s="21">
        <v>3.8889999999999998</v>
      </c>
      <c r="L536" s="21">
        <v>30</v>
      </c>
      <c r="M536" s="39">
        <f t="shared" si="9"/>
        <v>1425.4336723240147</v>
      </c>
      <c r="N536" s="23">
        <f t="shared" si="4"/>
        <v>1.3747951120643691</v>
      </c>
      <c r="O536" s="23">
        <f t="shared" si="5"/>
        <v>1.4995817581873248</v>
      </c>
      <c r="P536" s="23">
        <f t="shared" si="11"/>
        <v>3000</v>
      </c>
      <c r="Q536" s="40">
        <f t="shared" si="10"/>
        <v>4498745.2745619742</v>
      </c>
    </row>
    <row r="537" spans="1:17" ht="15.75" customHeight="1" x14ac:dyDescent="0.2">
      <c r="A537" s="22">
        <f>VLOOKUP(D537,'Sample ID by Horizon'!A:B,2,FALSE)</f>
        <v>43222</v>
      </c>
      <c r="B537" s="21" t="str">
        <f>VLOOKUP(C537,Samples!A:C,3,FALSE)</f>
        <v>EF02</v>
      </c>
      <c r="C537" s="21" t="str">
        <f t="shared" si="0"/>
        <v>18122.EF02</v>
      </c>
      <c r="D537" s="38" t="s">
        <v>646</v>
      </c>
      <c r="E537" s="21" t="s">
        <v>1251</v>
      </c>
      <c r="F537" s="21">
        <v>2465</v>
      </c>
      <c r="G537" s="21">
        <v>4.6100000000000003</v>
      </c>
      <c r="H537" s="21">
        <v>4.17</v>
      </c>
      <c r="I537" s="23">
        <f t="shared" si="7"/>
        <v>9.5444685466377521</v>
      </c>
      <c r="J537" s="23">
        <f t="shared" si="8"/>
        <v>2229.7288503253794</v>
      </c>
      <c r="K537" s="21">
        <v>3.8889999999999998</v>
      </c>
      <c r="L537" s="21">
        <v>30</v>
      </c>
      <c r="M537" s="39">
        <f t="shared" si="9"/>
        <v>1425.4336723240147</v>
      </c>
      <c r="N537" s="23">
        <f t="shared" si="4"/>
        <v>1.5642459509813942</v>
      </c>
      <c r="O537" s="23">
        <f t="shared" si="5"/>
        <v>1.4995817581873248</v>
      </c>
      <c r="P537" s="23">
        <f t="shared" si="11"/>
        <v>3000</v>
      </c>
      <c r="Q537" s="40">
        <f t="shared" si="10"/>
        <v>4498745.2745619742</v>
      </c>
    </row>
    <row r="538" spans="1:17" ht="15.75" customHeight="1" x14ac:dyDescent="0.2">
      <c r="A538" s="22">
        <f>VLOOKUP(D538,'Sample ID by Horizon'!A:B,2,FALSE)</f>
        <v>43222</v>
      </c>
      <c r="B538" s="21" t="str">
        <f>VLOOKUP(C538,Samples!A:C,3,FALSE)</f>
        <v>EF02</v>
      </c>
      <c r="C538" s="21" t="str">
        <f t="shared" si="0"/>
        <v>18122.EF02</v>
      </c>
      <c r="D538" s="38" t="s">
        <v>647</v>
      </c>
      <c r="E538" s="21" t="s">
        <v>1249</v>
      </c>
      <c r="F538" s="21">
        <v>3153</v>
      </c>
      <c r="G538" s="21">
        <v>4.6100000000000003</v>
      </c>
      <c r="H538" s="21">
        <v>4.33</v>
      </c>
      <c r="I538" s="23">
        <f t="shared" si="7"/>
        <v>6.0737527114967511</v>
      </c>
      <c r="J538" s="23">
        <f t="shared" si="8"/>
        <v>2961.4945770065074</v>
      </c>
      <c r="K538" s="21">
        <v>3.8889999999999998</v>
      </c>
      <c r="L538" s="21">
        <v>40</v>
      </c>
      <c r="M538" s="39">
        <f t="shared" si="9"/>
        <v>1900.5782297653532</v>
      </c>
      <c r="N538" s="23">
        <f t="shared" si="4"/>
        <v>1.5582071448709247</v>
      </c>
      <c r="O538" s="23">
        <f t="shared" si="5"/>
        <v>1.5759084667926502</v>
      </c>
      <c r="P538" s="51">
        <v>4000</v>
      </c>
      <c r="Q538" s="40">
        <f t="shared" si="10"/>
        <v>6303633.8671706012</v>
      </c>
    </row>
    <row r="539" spans="1:17" ht="15.75" customHeight="1" x14ac:dyDescent="0.2">
      <c r="A539" s="22">
        <f>VLOOKUP(D539,'Sample ID by Horizon'!A:B,2,FALSE)</f>
        <v>43222</v>
      </c>
      <c r="B539" s="21" t="str">
        <f>VLOOKUP(C539,Samples!A:C,3,FALSE)</f>
        <v>EF02</v>
      </c>
      <c r="C539" s="21" t="str">
        <f t="shared" si="0"/>
        <v>18122.EF02</v>
      </c>
      <c r="D539" s="38" t="s">
        <v>647</v>
      </c>
      <c r="E539" s="21" t="s">
        <v>1250</v>
      </c>
      <c r="F539" s="21">
        <v>2711</v>
      </c>
      <c r="G539" s="21">
        <v>4.71</v>
      </c>
      <c r="H539" s="21">
        <v>4.38</v>
      </c>
      <c r="I539" s="23">
        <f t="shared" si="7"/>
        <v>7.0063694267515935</v>
      </c>
      <c r="J539" s="23">
        <f t="shared" si="8"/>
        <v>2521.0573248407645</v>
      </c>
      <c r="K539" s="21">
        <v>3.8889999999999998</v>
      </c>
      <c r="L539" s="51">
        <v>34.5</v>
      </c>
      <c r="M539" s="39">
        <f t="shared" si="9"/>
        <v>1639.248723172617</v>
      </c>
      <c r="N539" s="23">
        <f t="shared" si="4"/>
        <v>1.5379345972351817</v>
      </c>
      <c r="O539" s="23">
        <f t="shared" si="5"/>
        <v>1.5759084667926502</v>
      </c>
      <c r="P539" s="51">
        <v>4000</v>
      </c>
      <c r="Q539" s="40">
        <f t="shared" si="10"/>
        <v>6303633.8671706012</v>
      </c>
    </row>
    <row r="540" spans="1:17" ht="15.75" customHeight="1" x14ac:dyDescent="0.2">
      <c r="A540" s="22">
        <f>VLOOKUP(D540,'Sample ID by Horizon'!A:B,2,FALSE)</f>
        <v>43222</v>
      </c>
      <c r="B540" s="21" t="str">
        <f>VLOOKUP(C540,Samples!A:C,3,FALSE)</f>
        <v>EF02</v>
      </c>
      <c r="C540" s="21" t="str">
        <f t="shared" si="0"/>
        <v>18122.EF02</v>
      </c>
      <c r="D540" s="38" t="s">
        <v>647</v>
      </c>
      <c r="E540" s="21" t="s">
        <v>1251</v>
      </c>
      <c r="F540" s="21">
        <v>2992</v>
      </c>
      <c r="G540" s="21">
        <v>4.76</v>
      </c>
      <c r="H540" s="21">
        <v>4.4400000000000004</v>
      </c>
      <c r="I540" s="23">
        <f t="shared" si="7"/>
        <v>6.7226890756302389</v>
      </c>
      <c r="J540" s="23">
        <f t="shared" si="8"/>
        <v>2790.8571428571431</v>
      </c>
      <c r="K540" s="21">
        <v>3.8889999999999998</v>
      </c>
      <c r="L540" s="51">
        <v>36</v>
      </c>
      <c r="M540" s="39">
        <f t="shared" si="9"/>
        <v>1710.5204067888178</v>
      </c>
      <c r="N540" s="23">
        <f t="shared" si="4"/>
        <v>1.6315836582718446</v>
      </c>
      <c r="O540" s="23">
        <f t="shared" si="5"/>
        <v>1.5759084667926502</v>
      </c>
      <c r="P540" s="51">
        <v>4000</v>
      </c>
      <c r="Q540" s="40">
        <f t="shared" si="10"/>
        <v>6303633.8671706012</v>
      </c>
    </row>
    <row r="541" spans="1:17" ht="15.75" customHeight="1" x14ac:dyDescent="0.2">
      <c r="A541" s="22">
        <f>VLOOKUP(D541,'Sample ID by Horizon'!A:B,2,FALSE)</f>
        <v>43228</v>
      </c>
      <c r="B541" s="21" t="str">
        <f>VLOOKUP(C541,Samples!A:C,3,FALSE)</f>
        <v>CSITE 01</v>
      </c>
      <c r="C541" s="21" t="str">
        <f t="shared" si="0"/>
        <v>18128.CS01</v>
      </c>
      <c r="D541" s="38" t="s">
        <v>648</v>
      </c>
      <c r="E541" s="21" t="s">
        <v>1249</v>
      </c>
      <c r="F541" s="21">
        <v>737</v>
      </c>
      <c r="G541" s="21">
        <v>4.25</v>
      </c>
      <c r="H541" s="21">
        <v>3.54</v>
      </c>
      <c r="I541" s="23">
        <f t="shared" si="7"/>
        <v>16.705882352941178</v>
      </c>
      <c r="J541" s="23">
        <f t="shared" si="8"/>
        <v>613.87764705882353</v>
      </c>
      <c r="K541" s="21">
        <v>3.8889999999999998</v>
      </c>
      <c r="L541" s="21">
        <v>10</v>
      </c>
      <c r="M541" s="39">
        <f t="shared" si="9"/>
        <v>475.14455744133829</v>
      </c>
      <c r="N541" s="23">
        <f t="shared" si="4"/>
        <v>1.2919808034097355</v>
      </c>
      <c r="O541" s="23">
        <f t="shared" si="5"/>
        <v>1.3174289541570394</v>
      </c>
      <c r="P541" s="23">
        <f t="shared" ref="P541:P582" si="12">SUMIF(D:D,D541,L:L)/COUNTIF(D:D,D541)*100</f>
        <v>1000</v>
      </c>
      <c r="Q541" s="40">
        <f t="shared" si="10"/>
        <v>1317428.9541570395</v>
      </c>
    </row>
    <row r="542" spans="1:17" ht="15.75" customHeight="1" x14ac:dyDescent="0.2">
      <c r="A542" s="22">
        <f>VLOOKUP(D542,'Sample ID by Horizon'!A:B,2,FALSE)</f>
        <v>43228</v>
      </c>
      <c r="B542" s="21" t="str">
        <f>VLOOKUP(C542,Samples!A:C,3,FALSE)</f>
        <v>CSITE 01</v>
      </c>
      <c r="C542" s="21" t="str">
        <f t="shared" si="0"/>
        <v>18128.CS01</v>
      </c>
      <c r="D542" s="38" t="s">
        <v>648</v>
      </c>
      <c r="E542" s="21" t="s">
        <v>1250</v>
      </c>
      <c r="F542" s="21">
        <v>762</v>
      </c>
      <c r="G542" s="21">
        <v>4.6900000000000004</v>
      </c>
      <c r="H542" s="21">
        <v>3.94</v>
      </c>
      <c r="I542" s="23">
        <f t="shared" si="7"/>
        <v>15.991471215351821</v>
      </c>
      <c r="J542" s="23">
        <f t="shared" si="8"/>
        <v>640.14498933901916</v>
      </c>
      <c r="K542" s="21">
        <v>3.8889999999999998</v>
      </c>
      <c r="L542" s="21">
        <v>10</v>
      </c>
      <c r="M542" s="39">
        <f t="shared" si="9"/>
        <v>475.14455744133829</v>
      </c>
      <c r="N542" s="23">
        <f t="shared" si="4"/>
        <v>1.3472636470597728</v>
      </c>
      <c r="O542" s="23">
        <f t="shared" si="5"/>
        <v>1.3174289541570394</v>
      </c>
      <c r="P542" s="23">
        <f t="shared" si="12"/>
        <v>1000</v>
      </c>
      <c r="Q542" s="40">
        <f t="shared" si="10"/>
        <v>1317428.9541570395</v>
      </c>
    </row>
    <row r="543" spans="1:17" ht="15.75" customHeight="1" x14ac:dyDescent="0.2">
      <c r="A543" s="22">
        <f>VLOOKUP(D543,'Sample ID by Horizon'!A:B,2,FALSE)</f>
        <v>43228</v>
      </c>
      <c r="B543" s="21" t="str">
        <f>VLOOKUP(C543,Samples!A:C,3,FALSE)</f>
        <v>CSITE 01</v>
      </c>
      <c r="C543" s="21" t="str">
        <f t="shared" si="0"/>
        <v>18128.CS01</v>
      </c>
      <c r="D543" s="38" t="s">
        <v>648</v>
      </c>
      <c r="E543" s="21" t="s">
        <v>1251</v>
      </c>
      <c r="F543" s="21">
        <v>754</v>
      </c>
      <c r="G543" s="21">
        <v>4.5199999999999996</v>
      </c>
      <c r="H543" s="21">
        <v>3.74</v>
      </c>
      <c r="I543" s="23">
        <f t="shared" si="7"/>
        <v>17.25663716814158</v>
      </c>
      <c r="J543" s="23">
        <f t="shared" si="8"/>
        <v>623.88495575221248</v>
      </c>
      <c r="K543" s="21">
        <v>3.8889999999999998</v>
      </c>
      <c r="L543" s="21">
        <v>10</v>
      </c>
      <c r="M543" s="39">
        <f t="shared" si="9"/>
        <v>475.14455744133829</v>
      </c>
      <c r="N543" s="23">
        <f t="shared" si="4"/>
        <v>1.3130424120016102</v>
      </c>
      <c r="O543" s="23">
        <f t="shared" si="5"/>
        <v>1.3174289541570394</v>
      </c>
      <c r="P543" s="23">
        <f t="shared" si="12"/>
        <v>1000</v>
      </c>
      <c r="Q543" s="40">
        <f t="shared" si="10"/>
        <v>1317428.9541570395</v>
      </c>
    </row>
    <row r="544" spans="1:17" ht="15.75" customHeight="1" x14ac:dyDescent="0.2">
      <c r="A544" s="22">
        <f>VLOOKUP(D544,'Sample ID by Horizon'!A:B,2,FALSE)</f>
        <v>43228</v>
      </c>
      <c r="B544" s="21" t="str">
        <f>VLOOKUP(C544,Samples!A:C,3,FALSE)</f>
        <v>CSITE 01</v>
      </c>
      <c r="C544" s="21" t="str">
        <f t="shared" si="0"/>
        <v>18128.CS01</v>
      </c>
      <c r="D544" s="38" t="s">
        <v>649</v>
      </c>
      <c r="E544" s="21" t="s">
        <v>1249</v>
      </c>
      <c r="F544" s="21">
        <v>721</v>
      </c>
      <c r="G544" s="21">
        <v>4.1100000000000003</v>
      </c>
      <c r="H544" s="21">
        <v>3.49</v>
      </c>
      <c r="I544" s="23">
        <f t="shared" si="7"/>
        <v>15.085158150851582</v>
      </c>
      <c r="J544" s="23">
        <f t="shared" si="8"/>
        <v>612.23600973236012</v>
      </c>
      <c r="K544" s="21">
        <v>3.8889999999999998</v>
      </c>
      <c r="L544" s="21">
        <v>10</v>
      </c>
      <c r="M544" s="39">
        <f t="shared" si="9"/>
        <v>475.14455744133829</v>
      </c>
      <c r="N544" s="23">
        <f t="shared" si="4"/>
        <v>1.288525776301136</v>
      </c>
      <c r="O544" s="23">
        <f t="shared" si="5"/>
        <v>1.3115868379271518</v>
      </c>
      <c r="P544" s="23">
        <f t="shared" si="12"/>
        <v>1000</v>
      </c>
      <c r="Q544" s="40">
        <f t="shared" si="10"/>
        <v>1311586.8379271519</v>
      </c>
    </row>
    <row r="545" spans="1:17" ht="15.75" customHeight="1" x14ac:dyDescent="0.2">
      <c r="A545" s="22">
        <f>VLOOKUP(D545,'Sample ID by Horizon'!A:B,2,FALSE)</f>
        <v>43228</v>
      </c>
      <c r="B545" s="21" t="str">
        <f>VLOOKUP(C545,Samples!A:C,3,FALSE)</f>
        <v>CSITE 01</v>
      </c>
      <c r="C545" s="21" t="str">
        <f t="shared" si="0"/>
        <v>18128.CS01</v>
      </c>
      <c r="D545" s="38" t="s">
        <v>649</v>
      </c>
      <c r="E545" s="21" t="s">
        <v>1250</v>
      </c>
      <c r="F545" s="21">
        <v>746</v>
      </c>
      <c r="G545" s="21">
        <v>4.03</v>
      </c>
      <c r="H545" s="21">
        <v>3.37</v>
      </c>
      <c r="I545" s="23">
        <f t="shared" si="7"/>
        <v>16.377171215880896</v>
      </c>
      <c r="J545" s="23">
        <f t="shared" si="8"/>
        <v>623.82630272952849</v>
      </c>
      <c r="K545" s="21">
        <v>3.8889999999999998</v>
      </c>
      <c r="L545" s="21">
        <v>10</v>
      </c>
      <c r="M545" s="39">
        <f t="shared" si="9"/>
        <v>475.14455744133829</v>
      </c>
      <c r="N545" s="23">
        <f t="shared" si="4"/>
        <v>1.3129189695212842</v>
      </c>
      <c r="O545" s="23">
        <f t="shared" si="5"/>
        <v>1.3115868379271518</v>
      </c>
      <c r="P545" s="23">
        <f t="shared" si="12"/>
        <v>1000</v>
      </c>
      <c r="Q545" s="40">
        <f t="shared" si="10"/>
        <v>1311586.8379271519</v>
      </c>
    </row>
    <row r="546" spans="1:17" ht="15.75" customHeight="1" x14ac:dyDescent="0.2">
      <c r="A546" s="22">
        <f>VLOOKUP(D546,'Sample ID by Horizon'!A:B,2,FALSE)</f>
        <v>43228</v>
      </c>
      <c r="B546" s="21" t="str">
        <f>VLOOKUP(C546,Samples!A:C,3,FALSE)</f>
        <v>CSITE 01</v>
      </c>
      <c r="C546" s="21" t="str">
        <f t="shared" si="0"/>
        <v>18128.CS01</v>
      </c>
      <c r="D546" s="38" t="s">
        <v>649</v>
      </c>
      <c r="E546" s="21" t="s">
        <v>1251</v>
      </c>
      <c r="F546" s="21">
        <v>757</v>
      </c>
      <c r="G546" s="21">
        <v>4.2300000000000004</v>
      </c>
      <c r="H546" s="21">
        <v>3.54</v>
      </c>
      <c r="I546" s="23">
        <f t="shared" si="7"/>
        <v>16.312056737588659</v>
      </c>
      <c r="J546" s="23">
        <f t="shared" si="8"/>
        <v>633.51773049645385</v>
      </c>
      <c r="K546" s="21">
        <v>3.8889999999999998</v>
      </c>
      <c r="L546" s="21">
        <v>10</v>
      </c>
      <c r="M546" s="39">
        <f t="shared" si="9"/>
        <v>475.14455744133829</v>
      </c>
      <c r="N546" s="23">
        <f t="shared" si="4"/>
        <v>1.3333157679590351</v>
      </c>
      <c r="O546" s="23">
        <f t="shared" si="5"/>
        <v>1.3115868379271518</v>
      </c>
      <c r="P546" s="23">
        <f t="shared" si="12"/>
        <v>1000</v>
      </c>
      <c r="Q546" s="40">
        <f t="shared" si="10"/>
        <v>1311586.8379271519</v>
      </c>
    </row>
    <row r="547" spans="1:17" ht="15.75" customHeight="1" x14ac:dyDescent="0.2">
      <c r="A547" s="22">
        <f>VLOOKUP(D547,'Sample ID by Horizon'!A:B,2,FALSE)</f>
        <v>43228</v>
      </c>
      <c r="B547" s="21" t="str">
        <f>VLOOKUP(C547,Samples!A:C,3,FALSE)</f>
        <v>CSITE 01</v>
      </c>
      <c r="C547" s="21" t="str">
        <f t="shared" si="0"/>
        <v>18128.CS01</v>
      </c>
      <c r="D547" s="38" t="s">
        <v>650</v>
      </c>
      <c r="E547" s="21" t="s">
        <v>1249</v>
      </c>
      <c r="F547" s="21">
        <v>745</v>
      </c>
      <c r="G547" s="21">
        <v>4.0199999999999996</v>
      </c>
      <c r="H547" s="21">
        <v>3.48</v>
      </c>
      <c r="I547" s="23">
        <f t="shared" si="7"/>
        <v>13.432835820895514</v>
      </c>
      <c r="J547" s="23">
        <f t="shared" si="8"/>
        <v>644.92537313432842</v>
      </c>
      <c r="K547" s="21">
        <v>3.8889999999999998</v>
      </c>
      <c r="L547" s="21">
        <v>10</v>
      </c>
      <c r="M547" s="39">
        <f t="shared" si="9"/>
        <v>475.14455744133829</v>
      </c>
      <c r="N547" s="23">
        <f t="shared" si="4"/>
        <v>1.3573245510950662</v>
      </c>
      <c r="O547" s="23">
        <f t="shared" si="5"/>
        <v>1.3481005778791537</v>
      </c>
      <c r="P547" s="23">
        <f t="shared" si="12"/>
        <v>1000</v>
      </c>
      <c r="Q547" s="40">
        <f t="shared" si="10"/>
        <v>1348100.5778791537</v>
      </c>
    </row>
    <row r="548" spans="1:17" ht="15.75" customHeight="1" x14ac:dyDescent="0.2">
      <c r="A548" s="22">
        <f>VLOOKUP(D548,'Sample ID by Horizon'!A:B,2,FALSE)</f>
        <v>43228</v>
      </c>
      <c r="B548" s="21" t="str">
        <f>VLOOKUP(C548,Samples!A:C,3,FALSE)</f>
        <v>CSITE 01</v>
      </c>
      <c r="C548" s="21" t="str">
        <f t="shared" si="0"/>
        <v>18128.CS01</v>
      </c>
      <c r="D548" s="38" t="s">
        <v>650</v>
      </c>
      <c r="E548" s="21" t="s">
        <v>1250</v>
      </c>
      <c r="F548" s="21">
        <v>751</v>
      </c>
      <c r="G548" s="21">
        <v>4.46</v>
      </c>
      <c r="H548" s="21">
        <v>3.8</v>
      </c>
      <c r="I548" s="23">
        <f t="shared" si="7"/>
        <v>14.79820627802691</v>
      </c>
      <c r="J548" s="23">
        <f t="shared" si="8"/>
        <v>639.86547085201789</v>
      </c>
      <c r="K548" s="21">
        <v>3.8889999999999998</v>
      </c>
      <c r="L548" s="21">
        <v>10</v>
      </c>
      <c r="M548" s="39">
        <f t="shared" si="9"/>
        <v>475.14455744133829</v>
      </c>
      <c r="N548" s="23">
        <f t="shared" si="4"/>
        <v>1.3466753661195334</v>
      </c>
      <c r="O548" s="23">
        <f t="shared" si="5"/>
        <v>1.3481005778791537</v>
      </c>
      <c r="P548" s="23">
        <f t="shared" si="12"/>
        <v>1000</v>
      </c>
      <c r="Q548" s="40">
        <f t="shared" si="10"/>
        <v>1348100.5778791537</v>
      </c>
    </row>
    <row r="549" spans="1:17" ht="15.75" customHeight="1" x14ac:dyDescent="0.2">
      <c r="A549" s="22">
        <f>VLOOKUP(D549,'Sample ID by Horizon'!A:B,2,FALSE)</f>
        <v>43228</v>
      </c>
      <c r="B549" s="21" t="str">
        <f>VLOOKUP(C549,Samples!A:C,3,FALSE)</f>
        <v>CSITE 01</v>
      </c>
      <c r="C549" s="21" t="str">
        <f t="shared" si="0"/>
        <v>18128.CS01</v>
      </c>
      <c r="D549" s="38" t="s">
        <v>650</v>
      </c>
      <c r="E549" s="21" t="s">
        <v>1251</v>
      </c>
      <c r="F549" s="21">
        <v>778</v>
      </c>
      <c r="G549" s="21">
        <v>4.8499999999999996</v>
      </c>
      <c r="H549" s="21">
        <v>3.97</v>
      </c>
      <c r="I549" s="23">
        <f t="shared" si="7"/>
        <v>18.144329896907209</v>
      </c>
      <c r="J549" s="23">
        <f t="shared" si="8"/>
        <v>636.83711340206196</v>
      </c>
      <c r="K549" s="21">
        <v>3.8889999999999998</v>
      </c>
      <c r="L549" s="21">
        <v>10</v>
      </c>
      <c r="M549" s="39">
        <f t="shared" si="9"/>
        <v>475.14455744133829</v>
      </c>
      <c r="N549" s="23">
        <f t="shared" si="4"/>
        <v>1.3403018164228606</v>
      </c>
      <c r="O549" s="23">
        <f t="shared" si="5"/>
        <v>1.3481005778791537</v>
      </c>
      <c r="P549" s="23">
        <f t="shared" si="12"/>
        <v>1000</v>
      </c>
      <c r="Q549" s="40">
        <f t="shared" si="10"/>
        <v>1348100.5778791537</v>
      </c>
    </row>
    <row r="550" spans="1:17" ht="15.75" customHeight="1" x14ac:dyDescent="0.2">
      <c r="A550" s="22">
        <f>VLOOKUP(D550,'Sample ID by Horizon'!A:B,2,FALSE)</f>
        <v>43228</v>
      </c>
      <c r="B550" s="21" t="str">
        <f>VLOOKUP(C550,Samples!A:C,3,FALSE)</f>
        <v>CSITE 01</v>
      </c>
      <c r="C550" s="21" t="str">
        <f t="shared" si="0"/>
        <v>18128.CS01</v>
      </c>
      <c r="D550" s="38" t="s">
        <v>651</v>
      </c>
      <c r="E550" s="21" t="s">
        <v>1249</v>
      </c>
      <c r="F550" s="21">
        <v>2336</v>
      </c>
      <c r="G550" s="21">
        <v>4.92</v>
      </c>
      <c r="H550" s="21">
        <v>4.2</v>
      </c>
      <c r="I550" s="23">
        <f t="shared" si="7"/>
        <v>14.634146341463412</v>
      </c>
      <c r="J550" s="23">
        <f t="shared" si="8"/>
        <v>1994.1463414634147</v>
      </c>
      <c r="K550" s="21">
        <v>3.8889999999999998</v>
      </c>
      <c r="L550" s="21">
        <v>30</v>
      </c>
      <c r="M550" s="39">
        <f t="shared" si="9"/>
        <v>1425.4336723240147</v>
      </c>
      <c r="N550" s="23">
        <f t="shared" si="4"/>
        <v>1.3989751892223621</v>
      </c>
      <c r="O550" s="23">
        <f t="shared" si="5"/>
        <v>1.4037547446170955</v>
      </c>
      <c r="P550" s="23">
        <f t="shared" si="12"/>
        <v>3000</v>
      </c>
      <c r="Q550" s="40">
        <f t="shared" si="10"/>
        <v>4211264.2338512857</v>
      </c>
    </row>
    <row r="551" spans="1:17" ht="15.75" customHeight="1" x14ac:dyDescent="0.2">
      <c r="A551" s="22">
        <f>VLOOKUP(D551,'Sample ID by Horizon'!A:B,2,FALSE)</f>
        <v>43228</v>
      </c>
      <c r="B551" s="21" t="str">
        <f>VLOOKUP(C551,Samples!A:C,3,FALSE)</f>
        <v>CSITE 01</v>
      </c>
      <c r="C551" s="21" t="str">
        <f t="shared" si="0"/>
        <v>18128.CS01</v>
      </c>
      <c r="D551" s="38" t="s">
        <v>651</v>
      </c>
      <c r="E551" s="21" t="s">
        <v>1250</v>
      </c>
      <c r="F551" s="21">
        <v>2229</v>
      </c>
      <c r="G551" s="21">
        <v>4.33</v>
      </c>
      <c r="H551" s="21">
        <v>3.74</v>
      </c>
      <c r="I551" s="23">
        <f t="shared" si="7"/>
        <v>13.625866050808311</v>
      </c>
      <c r="J551" s="23">
        <f t="shared" si="8"/>
        <v>1925.2794457274827</v>
      </c>
      <c r="K551" s="21">
        <v>3.8889999999999998</v>
      </c>
      <c r="L551" s="21">
        <v>30</v>
      </c>
      <c r="M551" s="39">
        <f t="shared" si="9"/>
        <v>1425.4336723240147</v>
      </c>
      <c r="N551" s="23">
        <f t="shared" si="4"/>
        <v>1.3506622462401381</v>
      </c>
      <c r="O551" s="23">
        <f t="shared" si="5"/>
        <v>1.4037547446170955</v>
      </c>
      <c r="P551" s="23">
        <f t="shared" si="12"/>
        <v>3000</v>
      </c>
      <c r="Q551" s="40">
        <f t="shared" si="10"/>
        <v>4211264.2338512857</v>
      </c>
    </row>
    <row r="552" spans="1:17" ht="15.75" customHeight="1" x14ac:dyDescent="0.2">
      <c r="A552" s="22">
        <f>VLOOKUP(D552,'Sample ID by Horizon'!A:B,2,FALSE)</f>
        <v>43228</v>
      </c>
      <c r="B552" s="21" t="str">
        <f>VLOOKUP(C552,Samples!A:C,3,FALSE)</f>
        <v>CSITE 01</v>
      </c>
      <c r="C552" s="21" t="str">
        <f t="shared" si="0"/>
        <v>18128.CS01</v>
      </c>
      <c r="D552" s="38" t="s">
        <v>651</v>
      </c>
      <c r="E552" s="21" t="s">
        <v>1251</v>
      </c>
      <c r="F552" s="21">
        <v>2427</v>
      </c>
      <c r="G552" s="21">
        <v>4.38</v>
      </c>
      <c r="H552" s="21">
        <v>3.76</v>
      </c>
      <c r="I552" s="23">
        <f t="shared" si="7"/>
        <v>14.155251141552514</v>
      </c>
      <c r="J552" s="23">
        <f t="shared" si="8"/>
        <v>2083.4520547945203</v>
      </c>
      <c r="K552" s="21">
        <v>3.8889999999999998</v>
      </c>
      <c r="L552" s="21">
        <v>30</v>
      </c>
      <c r="M552" s="39">
        <f t="shared" si="9"/>
        <v>1425.4336723240147</v>
      </c>
      <c r="N552" s="23">
        <f t="shared" si="4"/>
        <v>1.4616267983887867</v>
      </c>
      <c r="O552" s="23">
        <f t="shared" si="5"/>
        <v>1.4037547446170955</v>
      </c>
      <c r="P552" s="23">
        <f t="shared" si="12"/>
        <v>3000</v>
      </c>
      <c r="Q552" s="40">
        <f t="shared" si="10"/>
        <v>4211264.2338512857</v>
      </c>
    </row>
    <row r="553" spans="1:17" ht="15.75" customHeight="1" x14ac:dyDescent="0.2">
      <c r="A553" s="22">
        <f>VLOOKUP(D553,'Sample ID by Horizon'!A:B,2,FALSE)</f>
        <v>43228</v>
      </c>
      <c r="B553" s="21" t="str">
        <f>VLOOKUP(C553,Samples!A:C,3,FALSE)</f>
        <v>CSITE 01</v>
      </c>
      <c r="C553" s="21" t="str">
        <f t="shared" si="0"/>
        <v>18128.CS01</v>
      </c>
      <c r="D553" s="38" t="s">
        <v>652</v>
      </c>
      <c r="E553" s="21" t="s">
        <v>1249</v>
      </c>
      <c r="F553" s="21">
        <v>3446</v>
      </c>
      <c r="G553" s="21">
        <v>4.87</v>
      </c>
      <c r="H553" s="21">
        <v>3.99</v>
      </c>
      <c r="I553" s="23">
        <f t="shared" si="7"/>
        <v>18.069815195071868</v>
      </c>
      <c r="J553" s="23">
        <f t="shared" si="8"/>
        <v>2823.3141683778235</v>
      </c>
      <c r="K553" s="21">
        <v>3.8889999999999998</v>
      </c>
      <c r="L553" s="21">
        <v>40</v>
      </c>
      <c r="M553" s="39">
        <f t="shared" si="9"/>
        <v>1900.5782297653532</v>
      </c>
      <c r="N553" s="23">
        <f t="shared" si="4"/>
        <v>1.4855027402509984</v>
      </c>
      <c r="O553" s="23">
        <f t="shared" si="5"/>
        <v>1.4320923725703818</v>
      </c>
      <c r="P553" s="23">
        <f t="shared" si="12"/>
        <v>4000</v>
      </c>
      <c r="Q553" s="40">
        <f t="shared" si="10"/>
        <v>5728369.4902815269</v>
      </c>
    </row>
    <row r="554" spans="1:17" ht="15.75" customHeight="1" x14ac:dyDescent="0.2">
      <c r="A554" s="22">
        <f>VLOOKUP(D554,'Sample ID by Horizon'!A:B,2,FALSE)</f>
        <v>43228</v>
      </c>
      <c r="B554" s="21" t="str">
        <f>VLOOKUP(C554,Samples!A:C,3,FALSE)</f>
        <v>CSITE 01</v>
      </c>
      <c r="C554" s="21" t="str">
        <f t="shared" si="0"/>
        <v>18128.CS01</v>
      </c>
      <c r="D554" s="38" t="s">
        <v>652</v>
      </c>
      <c r="E554" s="21" t="s">
        <v>1250</v>
      </c>
      <c r="F554" s="21">
        <v>3130</v>
      </c>
      <c r="G554" s="21">
        <v>4.51</v>
      </c>
      <c r="H554" s="21">
        <v>3.9</v>
      </c>
      <c r="I554" s="23">
        <f t="shared" si="7"/>
        <v>13.525498891352546</v>
      </c>
      <c r="J554" s="23">
        <f t="shared" si="8"/>
        <v>2706.6518847006655</v>
      </c>
      <c r="K554" s="21">
        <v>3.8889999999999998</v>
      </c>
      <c r="L554" s="21">
        <v>40</v>
      </c>
      <c r="M554" s="39">
        <f t="shared" si="9"/>
        <v>1900.5782297653532</v>
      </c>
      <c r="N554" s="23">
        <f t="shared" si="4"/>
        <v>1.4241202189476994</v>
      </c>
      <c r="O554" s="23">
        <f t="shared" si="5"/>
        <v>1.4320923725703818</v>
      </c>
      <c r="P554" s="23">
        <f t="shared" si="12"/>
        <v>4000</v>
      </c>
      <c r="Q554" s="40">
        <f t="shared" si="10"/>
        <v>5728369.4902815269</v>
      </c>
    </row>
    <row r="555" spans="1:17" ht="15.75" customHeight="1" x14ac:dyDescent="0.2">
      <c r="A555" s="22">
        <f>VLOOKUP(D555,'Sample ID by Horizon'!A:B,2,FALSE)</f>
        <v>43228</v>
      </c>
      <c r="B555" s="21" t="str">
        <f>VLOOKUP(C555,Samples!A:C,3,FALSE)</f>
        <v>CSITE 01</v>
      </c>
      <c r="C555" s="21" t="str">
        <f t="shared" si="0"/>
        <v>18128.CS01</v>
      </c>
      <c r="D555" s="38" t="s">
        <v>652</v>
      </c>
      <c r="E555" s="21" t="s">
        <v>1251</v>
      </c>
      <c r="F555" s="21">
        <v>3182</v>
      </c>
      <c r="G555" s="21">
        <v>4.25</v>
      </c>
      <c r="H555" s="21">
        <v>3.52</v>
      </c>
      <c r="I555" s="23">
        <f t="shared" si="7"/>
        <v>17.176470588235293</v>
      </c>
      <c r="J555" s="23">
        <f t="shared" si="8"/>
        <v>2635.444705882353</v>
      </c>
      <c r="K555" s="21">
        <v>3.8889999999999998</v>
      </c>
      <c r="L555" s="21">
        <v>40</v>
      </c>
      <c r="M555" s="39">
        <f t="shared" si="9"/>
        <v>1900.5782297653532</v>
      </c>
      <c r="N555" s="23">
        <f t="shared" si="4"/>
        <v>1.3866541585124474</v>
      </c>
      <c r="O555" s="23">
        <f t="shared" si="5"/>
        <v>1.4320923725703818</v>
      </c>
      <c r="P555" s="23">
        <f t="shared" si="12"/>
        <v>4000</v>
      </c>
      <c r="Q555" s="40">
        <f t="shared" si="10"/>
        <v>5728369.4902815269</v>
      </c>
    </row>
    <row r="556" spans="1:17" ht="15.75" customHeight="1" x14ac:dyDescent="0.2">
      <c r="A556" s="22">
        <f>VLOOKUP(D556,'Sample ID by Horizon'!A:B,2,FALSE)</f>
        <v>43229</v>
      </c>
      <c r="B556" s="21" t="str">
        <f>VLOOKUP(C556,Samples!A:C,3,FALSE)</f>
        <v>CSITE 04</v>
      </c>
      <c r="C556" s="21" t="str">
        <f t="shared" si="0"/>
        <v>18129.CS04</v>
      </c>
      <c r="D556" s="38" t="s">
        <v>653</v>
      </c>
      <c r="E556" s="21" t="s">
        <v>1249</v>
      </c>
      <c r="F556" s="21">
        <v>743</v>
      </c>
      <c r="G556" s="21">
        <v>4.3499999999999996</v>
      </c>
      <c r="H556" s="21">
        <v>3.67</v>
      </c>
      <c r="I556" s="23">
        <f t="shared" si="7"/>
        <v>15.63218390804597</v>
      </c>
      <c r="J556" s="23">
        <f t="shared" si="8"/>
        <v>626.8528735632184</v>
      </c>
      <c r="K556" s="21">
        <v>3.8889999999999998</v>
      </c>
      <c r="L556" s="21">
        <v>10</v>
      </c>
      <c r="M556" s="39">
        <f t="shared" si="9"/>
        <v>475.14455744133829</v>
      </c>
      <c r="N556" s="23">
        <f t="shared" si="4"/>
        <v>1.3192887590648876</v>
      </c>
      <c r="O556" s="23">
        <f t="shared" si="5"/>
        <v>1.2843579033899217</v>
      </c>
      <c r="P556" s="23">
        <f t="shared" si="12"/>
        <v>1000</v>
      </c>
      <c r="Q556" s="40">
        <f t="shared" si="10"/>
        <v>1284357.9033899219</v>
      </c>
    </row>
    <row r="557" spans="1:17" ht="15.75" customHeight="1" x14ac:dyDescent="0.2">
      <c r="A557" s="22">
        <f>VLOOKUP(D557,'Sample ID by Horizon'!A:B,2,FALSE)</f>
        <v>43229</v>
      </c>
      <c r="B557" s="21" t="str">
        <f>VLOOKUP(C557,Samples!A:C,3,FALSE)</f>
        <v>CSITE 04</v>
      </c>
      <c r="C557" s="21" t="str">
        <f t="shared" si="0"/>
        <v>18129.CS04</v>
      </c>
      <c r="D557" s="38" t="s">
        <v>653</v>
      </c>
      <c r="E557" s="21" t="s">
        <v>1250</v>
      </c>
      <c r="F557" s="21">
        <v>712</v>
      </c>
      <c r="G557" s="21">
        <v>4.51</v>
      </c>
      <c r="H557" s="21">
        <v>3.69</v>
      </c>
      <c r="I557" s="23">
        <f t="shared" si="7"/>
        <v>18.18181818181818</v>
      </c>
      <c r="J557" s="23">
        <f t="shared" si="8"/>
        <v>582.5454545454545</v>
      </c>
      <c r="K557" s="21">
        <v>3.8889999999999998</v>
      </c>
      <c r="L557" s="21">
        <v>10</v>
      </c>
      <c r="M557" s="39">
        <f t="shared" si="9"/>
        <v>475.14455744133829</v>
      </c>
      <c r="N557" s="23">
        <f t="shared" si="4"/>
        <v>1.2260383612146837</v>
      </c>
      <c r="O557" s="23">
        <f t="shared" si="5"/>
        <v>1.2843579033899217</v>
      </c>
      <c r="P557" s="23">
        <f t="shared" si="12"/>
        <v>1000</v>
      </c>
      <c r="Q557" s="40">
        <f t="shared" si="10"/>
        <v>1284357.9033899219</v>
      </c>
    </row>
    <row r="558" spans="1:17" ht="15.75" customHeight="1" x14ac:dyDescent="0.2">
      <c r="A558" s="22">
        <f>VLOOKUP(D558,'Sample ID by Horizon'!A:B,2,FALSE)</f>
        <v>43229</v>
      </c>
      <c r="B558" s="21" t="str">
        <f>VLOOKUP(C558,Samples!A:C,3,FALSE)</f>
        <v>CSITE 04</v>
      </c>
      <c r="C558" s="21" t="str">
        <f t="shared" si="0"/>
        <v>18129.CS04</v>
      </c>
      <c r="D558" s="38" t="s">
        <v>653</v>
      </c>
      <c r="E558" s="21" t="s">
        <v>1251</v>
      </c>
      <c r="F558" s="21">
        <v>741</v>
      </c>
      <c r="G558" s="21">
        <v>4.1500000000000004</v>
      </c>
      <c r="H558" s="21">
        <v>3.48</v>
      </c>
      <c r="I558" s="23">
        <f t="shared" si="7"/>
        <v>16.144578313253017</v>
      </c>
      <c r="J558" s="23">
        <f t="shared" si="8"/>
        <v>621.36867469879519</v>
      </c>
      <c r="K558" s="21">
        <v>3.8889999999999998</v>
      </c>
      <c r="L558" s="21">
        <v>10</v>
      </c>
      <c r="M558" s="39">
        <f t="shared" si="9"/>
        <v>475.14455744133829</v>
      </c>
      <c r="N558" s="23">
        <f t="shared" si="4"/>
        <v>1.3077465898901932</v>
      </c>
      <c r="O558" s="23">
        <f t="shared" si="5"/>
        <v>1.2843579033899217</v>
      </c>
      <c r="P558" s="23">
        <f t="shared" si="12"/>
        <v>1000</v>
      </c>
      <c r="Q558" s="40">
        <f t="shared" si="10"/>
        <v>1284357.9033899219</v>
      </c>
    </row>
    <row r="559" spans="1:17" ht="15.75" customHeight="1" x14ac:dyDescent="0.2">
      <c r="A559" s="22">
        <f>VLOOKUP(D559,'Sample ID by Horizon'!A:B,2,FALSE)</f>
        <v>43229</v>
      </c>
      <c r="B559" s="21" t="str">
        <f>VLOOKUP(C559,Samples!A:C,3,FALSE)</f>
        <v>CSITE 04</v>
      </c>
      <c r="C559" s="21" t="str">
        <f t="shared" si="0"/>
        <v>18129.CS04</v>
      </c>
      <c r="D559" s="38" t="s">
        <v>654</v>
      </c>
      <c r="E559" s="21" t="s">
        <v>1249</v>
      </c>
      <c r="F559" s="21">
        <v>754</v>
      </c>
      <c r="G559" s="21">
        <v>4.17</v>
      </c>
      <c r="H559" s="21">
        <v>3.39</v>
      </c>
      <c r="I559" s="23">
        <f t="shared" si="7"/>
        <v>18.705035971223015</v>
      </c>
      <c r="J559" s="23">
        <f t="shared" si="8"/>
        <v>612.96402877697847</v>
      </c>
      <c r="K559" s="21">
        <v>3.8889999999999998</v>
      </c>
      <c r="L559" s="21">
        <v>10</v>
      </c>
      <c r="M559" s="39">
        <f t="shared" si="9"/>
        <v>475.14455744133829</v>
      </c>
      <c r="N559" s="23">
        <f t="shared" si="4"/>
        <v>1.2900579816757249</v>
      </c>
      <c r="O559" s="23">
        <f t="shared" si="5"/>
        <v>1.2554501635019739</v>
      </c>
      <c r="P559" s="23">
        <f t="shared" si="12"/>
        <v>1000</v>
      </c>
      <c r="Q559" s="40">
        <f t="shared" si="10"/>
        <v>1255450.163501974</v>
      </c>
    </row>
    <row r="560" spans="1:17" ht="15.75" customHeight="1" x14ac:dyDescent="0.2">
      <c r="A560" s="22">
        <f>VLOOKUP(D560,'Sample ID by Horizon'!A:B,2,FALSE)</f>
        <v>43229</v>
      </c>
      <c r="B560" s="21" t="str">
        <f>VLOOKUP(C560,Samples!A:C,3,FALSE)</f>
        <v>CSITE 04</v>
      </c>
      <c r="C560" s="21" t="str">
        <f t="shared" si="0"/>
        <v>18129.CS04</v>
      </c>
      <c r="D560" s="38" t="s">
        <v>654</v>
      </c>
      <c r="E560" s="21" t="s">
        <v>1250</v>
      </c>
      <c r="F560" s="21">
        <v>737</v>
      </c>
      <c r="G560" s="21">
        <v>4.01</v>
      </c>
      <c r="H560" s="21">
        <v>3.27</v>
      </c>
      <c r="I560" s="23">
        <f t="shared" si="7"/>
        <v>18.45386533665835</v>
      </c>
      <c r="J560" s="23">
        <f t="shared" si="8"/>
        <v>600.99501246882801</v>
      </c>
      <c r="K560" s="21">
        <v>3.8889999999999998</v>
      </c>
      <c r="L560" s="21">
        <v>10</v>
      </c>
      <c r="M560" s="39">
        <f t="shared" si="9"/>
        <v>475.14455744133829</v>
      </c>
      <c r="N560" s="23">
        <f t="shared" si="4"/>
        <v>1.2648677187953001</v>
      </c>
      <c r="O560" s="23">
        <f t="shared" si="5"/>
        <v>1.2554501635019739</v>
      </c>
      <c r="P560" s="23">
        <f t="shared" si="12"/>
        <v>1000</v>
      </c>
      <c r="Q560" s="40">
        <f t="shared" si="10"/>
        <v>1255450.163501974</v>
      </c>
    </row>
    <row r="561" spans="1:17" ht="15.75" customHeight="1" x14ac:dyDescent="0.2">
      <c r="A561" s="22">
        <f>VLOOKUP(D561,'Sample ID by Horizon'!A:B,2,FALSE)</f>
        <v>43229</v>
      </c>
      <c r="B561" s="21" t="str">
        <f>VLOOKUP(C561,Samples!A:C,3,FALSE)</f>
        <v>CSITE 04</v>
      </c>
      <c r="C561" s="21" t="str">
        <f t="shared" si="0"/>
        <v>18129.CS04</v>
      </c>
      <c r="D561" s="38" t="s">
        <v>654</v>
      </c>
      <c r="E561" s="21" t="s">
        <v>1251</v>
      </c>
      <c r="F561" s="21">
        <v>698</v>
      </c>
      <c r="G561" s="21">
        <v>4.22</v>
      </c>
      <c r="H561" s="21">
        <v>3.48</v>
      </c>
      <c r="I561" s="23">
        <f t="shared" si="7"/>
        <v>17.535545023696677</v>
      </c>
      <c r="J561" s="23">
        <f t="shared" si="8"/>
        <v>575.60189573459718</v>
      </c>
      <c r="K561" s="21">
        <v>3.8889999999999998</v>
      </c>
      <c r="L561" s="21">
        <v>10</v>
      </c>
      <c r="M561" s="39">
        <f t="shared" si="9"/>
        <v>475.14455744133829</v>
      </c>
      <c r="N561" s="23">
        <f t="shared" si="4"/>
        <v>1.2114247900348967</v>
      </c>
      <c r="O561" s="23">
        <f t="shared" si="5"/>
        <v>1.2554501635019739</v>
      </c>
      <c r="P561" s="23">
        <f t="shared" si="12"/>
        <v>1000</v>
      </c>
      <c r="Q561" s="40">
        <f t="shared" si="10"/>
        <v>1255450.163501974</v>
      </c>
    </row>
    <row r="562" spans="1:17" ht="15.75" customHeight="1" x14ac:dyDescent="0.2">
      <c r="A562" s="22">
        <f>VLOOKUP(D562,'Sample ID by Horizon'!A:B,2,FALSE)</f>
        <v>43229</v>
      </c>
      <c r="B562" s="21" t="str">
        <f>VLOOKUP(C562,Samples!A:C,3,FALSE)</f>
        <v>CSITE 04</v>
      </c>
      <c r="C562" s="21" t="str">
        <f t="shared" si="0"/>
        <v>18129.CS04</v>
      </c>
      <c r="D562" s="38" t="s">
        <v>655</v>
      </c>
      <c r="E562" s="21" t="s">
        <v>1249</v>
      </c>
      <c r="F562" s="21">
        <v>762</v>
      </c>
      <c r="G562" s="21">
        <v>4.5199999999999996</v>
      </c>
      <c r="H562" s="21">
        <v>3.84</v>
      </c>
      <c r="I562" s="23">
        <f t="shared" si="7"/>
        <v>15.044247787610615</v>
      </c>
      <c r="J562" s="23">
        <f t="shared" si="8"/>
        <v>647.36283185840716</v>
      </c>
      <c r="K562" s="21">
        <v>3.8889999999999998</v>
      </c>
      <c r="L562" s="21">
        <v>10</v>
      </c>
      <c r="M562" s="39">
        <f t="shared" si="9"/>
        <v>475.14455744133829</v>
      </c>
      <c r="N562" s="23">
        <f t="shared" si="4"/>
        <v>1.3624544819464359</v>
      </c>
      <c r="O562" s="23">
        <f t="shared" si="5"/>
        <v>1.3142939522265265</v>
      </c>
      <c r="P562" s="23">
        <f t="shared" si="12"/>
        <v>1000</v>
      </c>
      <c r="Q562" s="40">
        <f t="shared" si="10"/>
        <v>1314293.9522265266</v>
      </c>
    </row>
    <row r="563" spans="1:17" ht="15.75" customHeight="1" x14ac:dyDescent="0.2">
      <c r="A563" s="22">
        <f>VLOOKUP(D563,'Sample ID by Horizon'!A:B,2,FALSE)</f>
        <v>43229</v>
      </c>
      <c r="B563" s="21" t="str">
        <f>VLOOKUP(C563,Samples!A:C,3,FALSE)</f>
        <v>CSITE 04</v>
      </c>
      <c r="C563" s="21" t="str">
        <f t="shared" si="0"/>
        <v>18129.CS04</v>
      </c>
      <c r="D563" s="38" t="s">
        <v>655</v>
      </c>
      <c r="E563" s="21" t="s">
        <v>1250</v>
      </c>
      <c r="F563" s="21">
        <v>685</v>
      </c>
      <c r="G563" s="21">
        <v>4.78</v>
      </c>
      <c r="H563" s="21">
        <v>4.08</v>
      </c>
      <c r="I563" s="23">
        <f t="shared" si="7"/>
        <v>14.644351464435148</v>
      </c>
      <c r="J563" s="23">
        <f t="shared" si="8"/>
        <v>584.6861924686192</v>
      </c>
      <c r="K563" s="21">
        <v>3.8889999999999998</v>
      </c>
      <c r="L563" s="21">
        <v>10</v>
      </c>
      <c r="M563" s="39">
        <f t="shared" si="9"/>
        <v>475.14455744133829</v>
      </c>
      <c r="N563" s="23">
        <f t="shared" si="4"/>
        <v>1.2305438067462342</v>
      </c>
      <c r="O563" s="23">
        <f t="shared" si="5"/>
        <v>1.3142939522265265</v>
      </c>
      <c r="P563" s="23">
        <f t="shared" si="12"/>
        <v>1000</v>
      </c>
      <c r="Q563" s="40">
        <f t="shared" si="10"/>
        <v>1314293.9522265266</v>
      </c>
    </row>
    <row r="564" spans="1:17" ht="15.75" customHeight="1" x14ac:dyDescent="0.2">
      <c r="A564" s="22">
        <f>VLOOKUP(D564,'Sample ID by Horizon'!A:B,2,FALSE)</f>
        <v>43229</v>
      </c>
      <c r="B564" s="21" t="str">
        <f>VLOOKUP(C564,Samples!A:C,3,FALSE)</f>
        <v>CSITE 04</v>
      </c>
      <c r="C564" s="21" t="str">
        <f t="shared" si="0"/>
        <v>18129.CS04</v>
      </c>
      <c r="D564" s="38" t="s">
        <v>655</v>
      </c>
      <c r="E564" s="21" t="s">
        <v>1251</v>
      </c>
      <c r="F564" s="21">
        <v>742</v>
      </c>
      <c r="G564" s="21">
        <v>4.13</v>
      </c>
      <c r="H564" s="21">
        <v>3.57</v>
      </c>
      <c r="I564" s="23">
        <f t="shared" si="7"/>
        <v>13.559322033898308</v>
      </c>
      <c r="J564" s="23">
        <f t="shared" si="8"/>
        <v>641.38983050847457</v>
      </c>
      <c r="K564" s="21">
        <v>3.8889999999999998</v>
      </c>
      <c r="L564" s="21">
        <v>10</v>
      </c>
      <c r="M564" s="39">
        <f t="shared" si="9"/>
        <v>475.14455744133829</v>
      </c>
      <c r="N564" s="23">
        <f t="shared" si="4"/>
        <v>1.349883567986909</v>
      </c>
      <c r="O564" s="23">
        <f t="shared" si="5"/>
        <v>1.3142939522265265</v>
      </c>
      <c r="P564" s="23">
        <f t="shared" si="12"/>
        <v>1000</v>
      </c>
      <c r="Q564" s="40">
        <f t="shared" si="10"/>
        <v>1314293.9522265266</v>
      </c>
    </row>
    <row r="565" spans="1:17" ht="15.75" customHeight="1" x14ac:dyDescent="0.2">
      <c r="A565" s="22">
        <f>VLOOKUP(D565,'Sample ID by Horizon'!A:B,2,FALSE)</f>
        <v>43229</v>
      </c>
      <c r="B565" s="21" t="str">
        <f>VLOOKUP(C565,Samples!A:C,3,FALSE)</f>
        <v>CSITE 04</v>
      </c>
      <c r="C565" s="21" t="str">
        <f t="shared" si="0"/>
        <v>18129.CS04</v>
      </c>
      <c r="D565" s="38" t="s">
        <v>656</v>
      </c>
      <c r="E565" s="21" t="s">
        <v>1249</v>
      </c>
      <c r="F565" s="21">
        <v>2146</v>
      </c>
      <c r="G565" s="21">
        <v>4.1500000000000004</v>
      </c>
      <c r="H565" s="21">
        <v>3.86</v>
      </c>
      <c r="I565" s="23">
        <f t="shared" si="7"/>
        <v>6.9879518072289262</v>
      </c>
      <c r="J565" s="23">
        <f t="shared" si="8"/>
        <v>1996.0385542168672</v>
      </c>
      <c r="K565" s="21">
        <v>3.8889999999999998</v>
      </c>
      <c r="L565" s="21">
        <v>30</v>
      </c>
      <c r="M565" s="39">
        <f t="shared" si="9"/>
        <v>1425.4336723240147</v>
      </c>
      <c r="N565" s="23">
        <f t="shared" si="4"/>
        <v>1.4003026538320393</v>
      </c>
      <c r="O565" s="23">
        <f t="shared" si="5"/>
        <v>1.4651492739954761</v>
      </c>
      <c r="P565" s="23">
        <f t="shared" si="12"/>
        <v>3000</v>
      </c>
      <c r="Q565" s="40">
        <f t="shared" si="10"/>
        <v>4395447.8219864285</v>
      </c>
    </row>
    <row r="566" spans="1:17" ht="15.75" customHeight="1" x14ac:dyDescent="0.2">
      <c r="A566" s="22">
        <f>VLOOKUP(D566,'Sample ID by Horizon'!A:B,2,FALSE)</f>
        <v>43229</v>
      </c>
      <c r="B566" s="21" t="str">
        <f>VLOOKUP(C566,Samples!A:C,3,FALSE)</f>
        <v>CSITE 04</v>
      </c>
      <c r="C566" s="21" t="str">
        <f t="shared" si="0"/>
        <v>18129.CS04</v>
      </c>
      <c r="D566" s="38" t="s">
        <v>656</v>
      </c>
      <c r="E566" s="21" t="s">
        <v>1250</v>
      </c>
      <c r="F566" s="21">
        <v>2367</v>
      </c>
      <c r="G566" s="21">
        <v>4.55</v>
      </c>
      <c r="H566" s="21">
        <v>4.1399999999999997</v>
      </c>
      <c r="I566" s="23">
        <f t="shared" si="7"/>
        <v>9.0109890109890145</v>
      </c>
      <c r="J566" s="23">
        <f t="shared" si="8"/>
        <v>2153.7098901098898</v>
      </c>
      <c r="K566" s="21">
        <v>3.8889999999999998</v>
      </c>
      <c r="L566" s="21">
        <v>30</v>
      </c>
      <c r="M566" s="39">
        <f t="shared" si="9"/>
        <v>1425.4336723240147</v>
      </c>
      <c r="N566" s="23">
        <f t="shared" si="4"/>
        <v>1.5109155423545593</v>
      </c>
      <c r="O566" s="23">
        <f t="shared" si="5"/>
        <v>1.4651492739954761</v>
      </c>
      <c r="P566" s="23">
        <f t="shared" si="12"/>
        <v>3000</v>
      </c>
      <c r="Q566" s="40">
        <f t="shared" si="10"/>
        <v>4395447.8219864285</v>
      </c>
    </row>
    <row r="567" spans="1:17" ht="15.75" customHeight="1" x14ac:dyDescent="0.2">
      <c r="A567" s="22">
        <f>VLOOKUP(D567,'Sample ID by Horizon'!A:B,2,FALSE)</f>
        <v>43229</v>
      </c>
      <c r="B567" s="21" t="str">
        <f>VLOOKUP(C567,Samples!A:C,3,FALSE)</f>
        <v>CSITE 04</v>
      </c>
      <c r="C567" s="21" t="str">
        <f t="shared" si="0"/>
        <v>18129.CS04</v>
      </c>
      <c r="D567" s="38" t="s">
        <v>656</v>
      </c>
      <c r="E567" s="21" t="s">
        <v>1251</v>
      </c>
      <c r="F567" s="21">
        <v>2316</v>
      </c>
      <c r="G567" s="21">
        <v>4.74</v>
      </c>
      <c r="H567" s="21">
        <v>4.33</v>
      </c>
      <c r="I567" s="23">
        <f t="shared" si="7"/>
        <v>8.6497890295358673</v>
      </c>
      <c r="J567" s="23">
        <f t="shared" si="8"/>
        <v>2115.6708860759495</v>
      </c>
      <c r="K567" s="21">
        <v>3.8889999999999998</v>
      </c>
      <c r="L567" s="21">
        <v>30</v>
      </c>
      <c r="M567" s="39">
        <f t="shared" si="9"/>
        <v>1425.4336723240147</v>
      </c>
      <c r="N567" s="23">
        <f t="shared" si="4"/>
        <v>1.4842296257998298</v>
      </c>
      <c r="O567" s="23">
        <f t="shared" si="5"/>
        <v>1.4651492739954761</v>
      </c>
      <c r="P567" s="23">
        <f t="shared" si="12"/>
        <v>3000</v>
      </c>
      <c r="Q567" s="40">
        <f t="shared" si="10"/>
        <v>4395447.8219864285</v>
      </c>
    </row>
    <row r="568" spans="1:17" ht="15.75" customHeight="1" x14ac:dyDescent="0.2">
      <c r="A568" s="22">
        <f>VLOOKUP(D568,'Sample ID by Horizon'!A:B,2,FALSE)</f>
        <v>43229</v>
      </c>
      <c r="B568" s="21" t="str">
        <f>VLOOKUP(C568,Samples!A:C,3,FALSE)</f>
        <v>CSITE 04</v>
      </c>
      <c r="C568" s="21" t="str">
        <f t="shared" si="0"/>
        <v>18129.CS04</v>
      </c>
      <c r="D568" s="38" t="s">
        <v>657</v>
      </c>
      <c r="E568" s="21" t="s">
        <v>1249</v>
      </c>
      <c r="F568" s="21">
        <v>3092</v>
      </c>
      <c r="G568" s="21">
        <v>4.09</v>
      </c>
      <c r="H568" s="21">
        <v>3.9</v>
      </c>
      <c r="I568" s="23">
        <f t="shared" si="7"/>
        <v>4.6454767726161359</v>
      </c>
      <c r="J568" s="23">
        <f t="shared" si="8"/>
        <v>2948.361858190709</v>
      </c>
      <c r="K568" s="21">
        <v>3.8889999999999998</v>
      </c>
      <c r="L568" s="21">
        <v>40</v>
      </c>
      <c r="M568" s="39">
        <f t="shared" si="9"/>
        <v>1900.5782297653532</v>
      </c>
      <c r="N568" s="23">
        <f t="shared" si="4"/>
        <v>1.551297290485494</v>
      </c>
      <c r="O568" s="23">
        <f t="shared" si="5"/>
        <v>1.5850012807122027</v>
      </c>
      <c r="P568" s="23">
        <f t="shared" si="12"/>
        <v>4000</v>
      </c>
      <c r="Q568" s="40">
        <f t="shared" si="10"/>
        <v>6340005.1228488106</v>
      </c>
    </row>
    <row r="569" spans="1:17" ht="15.75" customHeight="1" x14ac:dyDescent="0.2">
      <c r="A569" s="22">
        <f>VLOOKUP(D569,'Sample ID by Horizon'!A:B,2,FALSE)</f>
        <v>43229</v>
      </c>
      <c r="B569" s="21" t="str">
        <f>VLOOKUP(C569,Samples!A:C,3,FALSE)</f>
        <v>CSITE 04</v>
      </c>
      <c r="C569" s="21" t="str">
        <f t="shared" si="0"/>
        <v>18129.CS04</v>
      </c>
      <c r="D569" s="38" t="s">
        <v>657</v>
      </c>
      <c r="E569" s="21" t="s">
        <v>1250</v>
      </c>
      <c r="F569" s="21">
        <v>3296</v>
      </c>
      <c r="G569" s="21">
        <v>4.5</v>
      </c>
      <c r="H569" s="21">
        <v>4.13</v>
      </c>
      <c r="I569" s="23">
        <f t="shared" si="7"/>
        <v>8.222222222222225</v>
      </c>
      <c r="J569" s="23">
        <f t="shared" si="8"/>
        <v>3024.9955555555553</v>
      </c>
      <c r="K569" s="21">
        <v>3.8889999999999998</v>
      </c>
      <c r="L569" s="21">
        <v>40</v>
      </c>
      <c r="M569" s="39">
        <f t="shared" si="9"/>
        <v>1900.5782297653532</v>
      </c>
      <c r="N569" s="23">
        <f t="shared" si="4"/>
        <v>1.5916185443884745</v>
      </c>
      <c r="O569" s="23">
        <f t="shared" si="5"/>
        <v>1.5850012807122027</v>
      </c>
      <c r="P569" s="23">
        <f t="shared" si="12"/>
        <v>4000</v>
      </c>
      <c r="Q569" s="40">
        <f t="shared" si="10"/>
        <v>6340005.1228488106</v>
      </c>
    </row>
    <row r="570" spans="1:17" ht="15.75" customHeight="1" x14ac:dyDescent="0.2">
      <c r="A570" s="22">
        <f>VLOOKUP(D570,'Sample ID by Horizon'!A:B,2,FALSE)</f>
        <v>43229</v>
      </c>
      <c r="B570" s="21" t="str">
        <f>VLOOKUP(C570,Samples!A:C,3,FALSE)</f>
        <v>CSITE 04</v>
      </c>
      <c r="C570" s="21" t="str">
        <f t="shared" si="0"/>
        <v>18129.CS04</v>
      </c>
      <c r="D570" s="38" t="s">
        <v>657</v>
      </c>
      <c r="E570" s="21" t="s">
        <v>1251</v>
      </c>
      <c r="F570" s="21">
        <v>3205</v>
      </c>
      <c r="G570" s="21">
        <v>4.7699999999999996</v>
      </c>
      <c r="H570" s="21">
        <v>4.5599999999999996</v>
      </c>
      <c r="I570" s="23">
        <f t="shared" si="7"/>
        <v>4.4025157232704402</v>
      </c>
      <c r="J570" s="23">
        <f t="shared" si="8"/>
        <v>3063.8993710691825</v>
      </c>
      <c r="K570" s="21">
        <v>3.8889999999999998</v>
      </c>
      <c r="L570" s="21">
        <v>40</v>
      </c>
      <c r="M570" s="39">
        <f t="shared" si="9"/>
        <v>1900.5782297653532</v>
      </c>
      <c r="N570" s="23">
        <f t="shared" si="4"/>
        <v>1.6120880072626391</v>
      </c>
      <c r="O570" s="23">
        <f t="shared" si="5"/>
        <v>1.5850012807122027</v>
      </c>
      <c r="P570" s="23">
        <f t="shared" si="12"/>
        <v>4000</v>
      </c>
      <c r="Q570" s="40">
        <f t="shared" si="10"/>
        <v>6340005.1228488106</v>
      </c>
    </row>
    <row r="571" spans="1:17" ht="15.75" customHeight="1" x14ac:dyDescent="0.2">
      <c r="A571" s="22">
        <f>VLOOKUP(D571,'Sample ID by Horizon'!A:B,2,FALSE)</f>
        <v>43230</v>
      </c>
      <c r="B571" s="21" t="str">
        <f>VLOOKUP(C571,Samples!A:C,3,FALSE)</f>
        <v>CSITE 08</v>
      </c>
      <c r="C571" s="21" t="str">
        <f t="shared" si="0"/>
        <v>18130.CS08</v>
      </c>
      <c r="D571" s="38" t="s">
        <v>658</v>
      </c>
      <c r="E571" s="21" t="s">
        <v>1249</v>
      </c>
      <c r="F571" s="21">
        <v>801</v>
      </c>
      <c r="G571" s="21">
        <v>3.82</v>
      </c>
      <c r="H571" s="21">
        <v>3.26</v>
      </c>
      <c r="I571" s="23">
        <f t="shared" si="7"/>
        <v>14.659685863874348</v>
      </c>
      <c r="J571" s="23">
        <f t="shared" si="8"/>
        <v>683.57591623036649</v>
      </c>
      <c r="K571" s="21">
        <v>3.8889999999999998</v>
      </c>
      <c r="L571" s="21">
        <v>10</v>
      </c>
      <c r="M571" s="39">
        <f t="shared" si="9"/>
        <v>475.14455744133829</v>
      </c>
      <c r="N571" s="23">
        <f t="shared" si="4"/>
        <v>1.4386693597237747</v>
      </c>
      <c r="O571" s="23">
        <f t="shared" si="5"/>
        <v>1.425990590604064</v>
      </c>
      <c r="P571" s="23">
        <f t="shared" si="12"/>
        <v>1000</v>
      </c>
      <c r="Q571" s="40">
        <f t="shared" si="10"/>
        <v>1425990.5906040641</v>
      </c>
    </row>
    <row r="572" spans="1:17" ht="15.75" customHeight="1" x14ac:dyDescent="0.2">
      <c r="A572" s="22">
        <f>VLOOKUP(D572,'Sample ID by Horizon'!A:B,2,FALSE)</f>
        <v>43230</v>
      </c>
      <c r="B572" s="21" t="str">
        <f>VLOOKUP(C572,Samples!A:C,3,FALSE)</f>
        <v>CSITE 08</v>
      </c>
      <c r="C572" s="21" t="str">
        <f t="shared" si="0"/>
        <v>18130.CS08</v>
      </c>
      <c r="D572" s="38" t="s">
        <v>658</v>
      </c>
      <c r="E572" s="21" t="s">
        <v>1250</v>
      </c>
      <c r="F572" s="21">
        <v>649</v>
      </c>
      <c r="G572" s="21">
        <v>3.76</v>
      </c>
      <c r="H572" s="21">
        <v>3.37</v>
      </c>
      <c r="I572" s="23">
        <f t="shared" si="7"/>
        <v>10.372340425531908</v>
      </c>
      <c r="J572" s="23">
        <f t="shared" si="8"/>
        <v>581.68351063829789</v>
      </c>
      <c r="K572" s="21">
        <v>3.8889999999999998</v>
      </c>
      <c r="L572" s="21">
        <v>10</v>
      </c>
      <c r="M572" s="39">
        <f t="shared" si="9"/>
        <v>475.14455744133829</v>
      </c>
      <c r="N572" s="23">
        <f t="shared" si="4"/>
        <v>1.2242242945403263</v>
      </c>
      <c r="O572" s="23">
        <f t="shared" si="5"/>
        <v>1.425990590604064</v>
      </c>
      <c r="P572" s="23">
        <f t="shared" si="12"/>
        <v>1000</v>
      </c>
      <c r="Q572" s="40">
        <f t="shared" si="10"/>
        <v>1425990.5906040641</v>
      </c>
    </row>
    <row r="573" spans="1:17" ht="15.75" customHeight="1" x14ac:dyDescent="0.2">
      <c r="A573" s="22">
        <f>VLOOKUP(D573,'Sample ID by Horizon'!A:B,2,FALSE)</f>
        <v>43230</v>
      </c>
      <c r="B573" s="21" t="str">
        <f>VLOOKUP(C573,Samples!A:C,3,FALSE)</f>
        <v>CSITE 08</v>
      </c>
      <c r="C573" s="21" t="str">
        <f t="shared" si="0"/>
        <v>18130.CS08</v>
      </c>
      <c r="D573" s="38" t="s">
        <v>658</v>
      </c>
      <c r="E573" s="21" t="s">
        <v>1251</v>
      </c>
      <c r="F573" s="21">
        <v>870</v>
      </c>
      <c r="G573" s="21">
        <v>4.07</v>
      </c>
      <c r="H573" s="21">
        <v>3.59</v>
      </c>
      <c r="I573" s="23">
        <f t="shared" si="7"/>
        <v>11.793611793611804</v>
      </c>
      <c r="J573" s="23">
        <f t="shared" si="8"/>
        <v>767.39557739557733</v>
      </c>
      <c r="K573" s="21">
        <v>3.8889999999999998</v>
      </c>
      <c r="L573" s="21">
        <v>10</v>
      </c>
      <c r="M573" s="39">
        <f t="shared" si="9"/>
        <v>475.14455744133829</v>
      </c>
      <c r="N573" s="23">
        <f t="shared" si="4"/>
        <v>1.6150781175480908</v>
      </c>
      <c r="O573" s="23">
        <f t="shared" si="5"/>
        <v>1.425990590604064</v>
      </c>
      <c r="P573" s="23">
        <f t="shared" si="12"/>
        <v>1000</v>
      </c>
      <c r="Q573" s="40">
        <f t="shared" si="10"/>
        <v>1425990.5906040641</v>
      </c>
    </row>
    <row r="574" spans="1:17" ht="15.75" customHeight="1" x14ac:dyDescent="0.2">
      <c r="A574" s="22">
        <f>VLOOKUP(D574,'Sample ID by Horizon'!A:B,2,FALSE)</f>
        <v>43230</v>
      </c>
      <c r="B574" s="21" t="str">
        <f>VLOOKUP(C574,Samples!A:C,3,FALSE)</f>
        <v>CSITE 08</v>
      </c>
      <c r="C574" s="21" t="str">
        <f t="shared" si="0"/>
        <v>18130.CS08</v>
      </c>
      <c r="D574" s="38" t="s">
        <v>659</v>
      </c>
      <c r="E574" s="21" t="s">
        <v>1249</v>
      </c>
      <c r="F574" s="21">
        <v>879</v>
      </c>
      <c r="G574" s="21">
        <v>3.88</v>
      </c>
      <c r="H574" s="21">
        <v>3.24</v>
      </c>
      <c r="I574" s="23">
        <f t="shared" si="7"/>
        <v>16.494845360824733</v>
      </c>
      <c r="J574" s="23">
        <f t="shared" si="8"/>
        <v>734.01030927835063</v>
      </c>
      <c r="K574" s="21">
        <v>3.8889999999999998</v>
      </c>
      <c r="L574" s="21">
        <v>10</v>
      </c>
      <c r="M574" s="39">
        <f t="shared" si="9"/>
        <v>475.14455744133829</v>
      </c>
      <c r="N574" s="23">
        <f t="shared" si="4"/>
        <v>1.5448147259246932</v>
      </c>
      <c r="O574" s="23">
        <f t="shared" si="5"/>
        <v>1.4958844268282441</v>
      </c>
      <c r="P574" s="23">
        <f t="shared" si="12"/>
        <v>1000</v>
      </c>
      <c r="Q574" s="40">
        <f t="shared" si="10"/>
        <v>1495884.4268282442</v>
      </c>
    </row>
    <row r="575" spans="1:17" ht="15.75" customHeight="1" x14ac:dyDescent="0.2">
      <c r="A575" s="22">
        <f>VLOOKUP(D575,'Sample ID by Horizon'!A:B,2,FALSE)</f>
        <v>43230</v>
      </c>
      <c r="B575" s="21" t="str">
        <f>VLOOKUP(C575,Samples!A:C,3,FALSE)</f>
        <v>CSITE 08</v>
      </c>
      <c r="C575" s="21" t="str">
        <f t="shared" si="0"/>
        <v>18130.CS08</v>
      </c>
      <c r="D575" s="38" t="s">
        <v>659</v>
      </c>
      <c r="E575" s="21" t="s">
        <v>1250</v>
      </c>
      <c r="F575" s="21">
        <v>739</v>
      </c>
      <c r="G575" s="21">
        <v>4.0199999999999996</v>
      </c>
      <c r="H575" s="21">
        <v>3.35</v>
      </c>
      <c r="I575" s="23">
        <f t="shared" si="7"/>
        <v>16.666666666666654</v>
      </c>
      <c r="J575" s="23">
        <f t="shared" si="8"/>
        <v>615.83333333333348</v>
      </c>
      <c r="K575" s="21">
        <v>3.8889999999999998</v>
      </c>
      <c r="L575" s="21">
        <v>10</v>
      </c>
      <c r="M575" s="39">
        <f t="shared" si="9"/>
        <v>475.14455744133829</v>
      </c>
      <c r="N575" s="23">
        <f t="shared" si="4"/>
        <v>1.2960967850491789</v>
      </c>
      <c r="O575" s="23">
        <f t="shared" si="5"/>
        <v>1.4958844268282441</v>
      </c>
      <c r="P575" s="23">
        <f t="shared" si="12"/>
        <v>1000</v>
      </c>
      <c r="Q575" s="40">
        <f t="shared" si="10"/>
        <v>1495884.4268282442</v>
      </c>
    </row>
    <row r="576" spans="1:17" ht="15.75" customHeight="1" x14ac:dyDescent="0.2">
      <c r="A576" s="22">
        <f>VLOOKUP(D576,'Sample ID by Horizon'!A:B,2,FALSE)</f>
        <v>43230</v>
      </c>
      <c r="B576" s="21" t="str">
        <f>VLOOKUP(C576,Samples!A:C,3,FALSE)</f>
        <v>CSITE 08</v>
      </c>
      <c r="C576" s="21" t="str">
        <f t="shared" si="0"/>
        <v>18130.CS08</v>
      </c>
      <c r="D576" s="38" t="s">
        <v>659</v>
      </c>
      <c r="E576" s="21" t="s">
        <v>1251</v>
      </c>
      <c r="F576" s="21">
        <v>911</v>
      </c>
      <c r="G576" s="21">
        <v>4.1100000000000003</v>
      </c>
      <c r="H576" s="21">
        <v>3.53</v>
      </c>
      <c r="I576" s="23">
        <f t="shared" si="7"/>
        <v>14.111922141119232</v>
      </c>
      <c r="J576" s="23">
        <f t="shared" si="8"/>
        <v>782.44038929440376</v>
      </c>
      <c r="K576" s="21">
        <v>3.8889999999999998</v>
      </c>
      <c r="L576" s="21">
        <v>10</v>
      </c>
      <c r="M576" s="39">
        <f t="shared" si="9"/>
        <v>475.14455744133829</v>
      </c>
      <c r="N576" s="23">
        <f t="shared" si="4"/>
        <v>1.6467417695108597</v>
      </c>
      <c r="O576" s="23">
        <f t="shared" si="5"/>
        <v>1.4958844268282441</v>
      </c>
      <c r="P576" s="23">
        <f t="shared" si="12"/>
        <v>1000</v>
      </c>
      <c r="Q576" s="40">
        <f t="shared" si="10"/>
        <v>1495884.4268282442</v>
      </c>
    </row>
    <row r="577" spans="1:17" ht="15.75" customHeight="1" x14ac:dyDescent="0.2">
      <c r="A577" s="22">
        <f>VLOOKUP(D577,'Sample ID by Horizon'!A:B,2,FALSE)</f>
        <v>43230</v>
      </c>
      <c r="B577" s="21" t="str">
        <f>VLOOKUP(C577,Samples!A:C,3,FALSE)</f>
        <v>CSITE 08</v>
      </c>
      <c r="C577" s="21" t="str">
        <f t="shared" si="0"/>
        <v>18130.CS08</v>
      </c>
      <c r="D577" s="38" t="s">
        <v>660</v>
      </c>
      <c r="E577" s="21" t="s">
        <v>1249</v>
      </c>
      <c r="F577" s="21">
        <v>847</v>
      </c>
      <c r="G577" s="21">
        <v>3.38</v>
      </c>
      <c r="H577" s="21">
        <v>3.37</v>
      </c>
      <c r="I577" s="23">
        <f t="shared" si="7"/>
        <v>0.29585798816567416</v>
      </c>
      <c r="J577" s="23">
        <f t="shared" si="8"/>
        <v>844.49408284023673</v>
      </c>
      <c r="K577" s="21">
        <v>3.8889999999999998</v>
      </c>
      <c r="L577" s="21">
        <v>10</v>
      </c>
      <c r="M577" s="39">
        <f t="shared" si="9"/>
        <v>475.14455744133829</v>
      </c>
      <c r="N577" s="23">
        <f t="shared" si="4"/>
        <v>1.7773413787750239</v>
      </c>
      <c r="O577" s="23">
        <f t="shared" si="5"/>
        <v>1.6270625294213141</v>
      </c>
      <c r="P577" s="23">
        <f t="shared" si="12"/>
        <v>1000</v>
      </c>
      <c r="Q577" s="40">
        <f t="shared" si="10"/>
        <v>1627062.5294213141</v>
      </c>
    </row>
    <row r="578" spans="1:17" ht="15.75" customHeight="1" x14ac:dyDescent="0.2">
      <c r="A578" s="22">
        <f>VLOOKUP(D578,'Sample ID by Horizon'!A:B,2,FALSE)</f>
        <v>43230</v>
      </c>
      <c r="B578" s="21" t="str">
        <f>VLOOKUP(C578,Samples!A:C,3,FALSE)</f>
        <v>CSITE 08</v>
      </c>
      <c r="C578" s="21" t="str">
        <f t="shared" si="0"/>
        <v>18130.CS08</v>
      </c>
      <c r="D578" s="38" t="s">
        <v>660</v>
      </c>
      <c r="E578" s="21" t="s">
        <v>1250</v>
      </c>
      <c r="F578" s="21">
        <v>831</v>
      </c>
      <c r="G578" s="21">
        <v>3.91</v>
      </c>
      <c r="H578" s="21">
        <v>3.29</v>
      </c>
      <c r="I578" s="23">
        <f t="shared" si="7"/>
        <v>15.856777493606138</v>
      </c>
      <c r="J578" s="23">
        <f t="shared" si="8"/>
        <v>699.23017902813297</v>
      </c>
      <c r="K578" s="21">
        <v>3.8889999999999998</v>
      </c>
      <c r="L578" s="21">
        <v>10</v>
      </c>
      <c r="M578" s="39">
        <f t="shared" si="9"/>
        <v>475.14455744133829</v>
      </c>
      <c r="N578" s="23">
        <f t="shared" si="4"/>
        <v>1.4716156758555747</v>
      </c>
      <c r="O578" s="23">
        <f t="shared" si="5"/>
        <v>1.6270625294213141</v>
      </c>
      <c r="P578" s="23">
        <f t="shared" si="12"/>
        <v>1000</v>
      </c>
      <c r="Q578" s="40">
        <f t="shared" si="10"/>
        <v>1627062.5294213141</v>
      </c>
    </row>
    <row r="579" spans="1:17" ht="15.75" customHeight="1" x14ac:dyDescent="0.2">
      <c r="A579" s="22">
        <f>VLOOKUP(D579,'Sample ID by Horizon'!A:B,2,FALSE)</f>
        <v>43230</v>
      </c>
      <c r="B579" s="21" t="str">
        <f>VLOOKUP(C579,Samples!A:C,3,FALSE)</f>
        <v>CSITE 08</v>
      </c>
      <c r="C579" s="21" t="str">
        <f t="shared" si="0"/>
        <v>18130.CS08</v>
      </c>
      <c r="D579" s="38" t="s">
        <v>660</v>
      </c>
      <c r="E579" s="21" t="s">
        <v>1251</v>
      </c>
      <c r="F579" s="21">
        <v>898</v>
      </c>
      <c r="G579" s="21">
        <v>4.18</v>
      </c>
      <c r="H579" s="21">
        <v>3.61</v>
      </c>
      <c r="I579" s="23">
        <f t="shared" si="7"/>
        <v>13.636363636363633</v>
      </c>
      <c r="J579" s="23">
        <f t="shared" si="8"/>
        <v>775.54545454545462</v>
      </c>
      <c r="K579" s="21">
        <v>3.8889999999999998</v>
      </c>
      <c r="L579" s="21">
        <v>10</v>
      </c>
      <c r="M579" s="39">
        <f t="shared" si="9"/>
        <v>475.14455744133829</v>
      </c>
      <c r="N579" s="23">
        <f t="shared" si="4"/>
        <v>1.6322305336333438</v>
      </c>
      <c r="O579" s="23">
        <f t="shared" si="5"/>
        <v>1.6270625294213141</v>
      </c>
      <c r="P579" s="23">
        <f t="shared" si="12"/>
        <v>1000</v>
      </c>
      <c r="Q579" s="40">
        <f t="shared" si="10"/>
        <v>1627062.5294213141</v>
      </c>
    </row>
    <row r="580" spans="1:17" ht="15.75" customHeight="1" x14ac:dyDescent="0.2">
      <c r="A580" s="22">
        <f>VLOOKUP(D580,'Sample ID by Horizon'!A:B,2,FALSE)</f>
        <v>43230</v>
      </c>
      <c r="B580" s="21" t="str">
        <f>VLOOKUP(C580,Samples!A:C,3,FALSE)</f>
        <v>CSITE 08</v>
      </c>
      <c r="C580" s="21" t="str">
        <f t="shared" si="0"/>
        <v>18130.CS08</v>
      </c>
      <c r="D580" s="38" t="s">
        <v>661</v>
      </c>
      <c r="E580" s="21" t="s">
        <v>1249</v>
      </c>
      <c r="F580" s="21">
        <v>2616</v>
      </c>
      <c r="G580" s="21">
        <v>4.0599999999999996</v>
      </c>
      <c r="H580" s="21">
        <v>3.35</v>
      </c>
      <c r="I580" s="23">
        <f t="shared" si="7"/>
        <v>17.487684729064028</v>
      </c>
      <c r="J580" s="23">
        <f t="shared" si="8"/>
        <v>2158.5221674876848</v>
      </c>
      <c r="K580" s="21">
        <v>3.8889999999999998</v>
      </c>
      <c r="L580" s="21">
        <v>30</v>
      </c>
      <c r="M580" s="39">
        <f t="shared" si="9"/>
        <v>1425.4336723240147</v>
      </c>
      <c r="N580" s="23">
        <f t="shared" si="4"/>
        <v>1.5142915516850735</v>
      </c>
      <c r="O580" s="23">
        <f t="shared" si="5"/>
        <v>1.4846349119582991</v>
      </c>
      <c r="P580" s="23">
        <f t="shared" si="12"/>
        <v>3000</v>
      </c>
      <c r="Q580" s="40">
        <f t="shared" si="10"/>
        <v>4453904.7358748978</v>
      </c>
    </row>
    <row r="581" spans="1:17" ht="15.75" customHeight="1" x14ac:dyDescent="0.2">
      <c r="A581" s="22">
        <f>VLOOKUP(D581,'Sample ID by Horizon'!A:B,2,FALSE)</f>
        <v>43230</v>
      </c>
      <c r="B581" s="21" t="str">
        <f>VLOOKUP(C581,Samples!A:C,3,FALSE)</f>
        <v>CSITE 08</v>
      </c>
      <c r="C581" s="21" t="str">
        <f t="shared" si="0"/>
        <v>18130.CS08</v>
      </c>
      <c r="D581" s="38" t="s">
        <v>661</v>
      </c>
      <c r="E581" s="21" t="s">
        <v>1250</v>
      </c>
      <c r="F581" s="21">
        <v>2448</v>
      </c>
      <c r="G581" s="21">
        <v>4.01</v>
      </c>
      <c r="H581" s="21">
        <v>3.43</v>
      </c>
      <c r="I581" s="23">
        <f t="shared" si="7"/>
        <v>14.463840399002484</v>
      </c>
      <c r="J581" s="23">
        <f t="shared" si="8"/>
        <v>2093.9251870324192</v>
      </c>
      <c r="K581" s="21">
        <v>3.8889999999999998</v>
      </c>
      <c r="L581" s="21">
        <v>30</v>
      </c>
      <c r="M581" s="39">
        <f t="shared" si="9"/>
        <v>1425.4336723240147</v>
      </c>
      <c r="N581" s="23">
        <f t="shared" si="4"/>
        <v>1.4689741288477505</v>
      </c>
      <c r="O581" s="23">
        <f t="shared" si="5"/>
        <v>1.4846349119582991</v>
      </c>
      <c r="P581" s="23">
        <f t="shared" si="12"/>
        <v>3000</v>
      </c>
      <c r="Q581" s="40">
        <f t="shared" si="10"/>
        <v>4453904.7358748978</v>
      </c>
    </row>
    <row r="582" spans="1:17" ht="15.75" customHeight="1" x14ac:dyDescent="0.2">
      <c r="A582" s="22">
        <f>VLOOKUP(D582,'Sample ID by Horizon'!A:B,2,FALSE)</f>
        <v>43230</v>
      </c>
      <c r="B582" s="21" t="str">
        <f>VLOOKUP(C582,Samples!A:C,3,FALSE)</f>
        <v>CSITE 08</v>
      </c>
      <c r="C582" s="21" t="str">
        <f t="shared" si="0"/>
        <v>18130.CS08</v>
      </c>
      <c r="D582" s="38" t="s">
        <v>661</v>
      </c>
      <c r="E582" s="21" t="s">
        <v>1251</v>
      </c>
      <c r="F582" s="21">
        <v>2434</v>
      </c>
      <c r="G582" s="21">
        <v>3.82</v>
      </c>
      <c r="H582" s="21">
        <v>3.29</v>
      </c>
      <c r="I582" s="23">
        <f t="shared" si="7"/>
        <v>13.874345549738216</v>
      </c>
      <c r="J582" s="23">
        <f t="shared" si="8"/>
        <v>2096.2984293193717</v>
      </c>
      <c r="K582" s="21">
        <v>3.8889999999999998</v>
      </c>
      <c r="L582" s="21">
        <v>30</v>
      </c>
      <c r="M582" s="39">
        <f t="shared" si="9"/>
        <v>1425.4336723240147</v>
      </c>
      <c r="N582" s="23">
        <f t="shared" si="4"/>
        <v>1.4706390553420736</v>
      </c>
      <c r="O582" s="23">
        <f t="shared" si="5"/>
        <v>1.4846349119582991</v>
      </c>
      <c r="P582" s="23">
        <f t="shared" si="12"/>
        <v>3000</v>
      </c>
      <c r="Q582" s="40">
        <f t="shared" si="10"/>
        <v>4453904.7358748978</v>
      </c>
    </row>
    <row r="583" spans="1:17" ht="15.75" customHeight="1" x14ac:dyDescent="0.2">
      <c r="A583" s="22">
        <f>VLOOKUP(D583,'Sample ID by Horizon'!A:B,2,FALSE)</f>
        <v>43230</v>
      </c>
      <c r="B583" s="21" t="str">
        <f>VLOOKUP(C583,Samples!A:C,3,FALSE)</f>
        <v>CSITE 08</v>
      </c>
      <c r="C583" s="21" t="str">
        <f t="shared" si="0"/>
        <v>18130.CS08</v>
      </c>
      <c r="D583" s="38" t="s">
        <v>662</v>
      </c>
      <c r="E583" s="21" t="s">
        <v>1249</v>
      </c>
      <c r="F583" s="21">
        <v>3392</v>
      </c>
      <c r="G583" s="21">
        <v>4.2300000000000004</v>
      </c>
      <c r="H583" s="21">
        <v>3.66</v>
      </c>
      <c r="I583" s="23">
        <f t="shared" si="7"/>
        <v>13.475177304964545</v>
      </c>
      <c r="J583" s="23">
        <f t="shared" si="8"/>
        <v>2934.9219858156025</v>
      </c>
      <c r="K583" s="21">
        <v>3.8889999999999998</v>
      </c>
      <c r="L583" s="21">
        <v>40</v>
      </c>
      <c r="M583" s="39">
        <f t="shared" si="9"/>
        <v>1900.5782297653532</v>
      </c>
      <c r="N583" s="23">
        <f t="shared" si="4"/>
        <v>1.5442258255151908</v>
      </c>
      <c r="O583" s="23">
        <f t="shared" si="5"/>
        <v>1.5361379090663811</v>
      </c>
      <c r="P583" s="51">
        <v>4000</v>
      </c>
      <c r="Q583" s="40">
        <f t="shared" si="10"/>
        <v>6144551.6362655247</v>
      </c>
    </row>
    <row r="584" spans="1:17" ht="15.75" customHeight="1" x14ac:dyDescent="0.2">
      <c r="A584" s="22">
        <f>VLOOKUP(D584,'Sample ID by Horizon'!A:B,2,FALSE)</f>
        <v>43230</v>
      </c>
      <c r="B584" s="21" t="str">
        <f>VLOOKUP(C584,Samples!A:C,3,FALSE)</f>
        <v>CSITE 08</v>
      </c>
      <c r="C584" s="21" t="str">
        <f t="shared" si="0"/>
        <v>18130.CS08</v>
      </c>
      <c r="D584" s="38" t="s">
        <v>662</v>
      </c>
      <c r="E584" s="21" t="s">
        <v>1250</v>
      </c>
      <c r="F584" s="21">
        <v>2485</v>
      </c>
      <c r="G584" s="21">
        <v>4.03</v>
      </c>
      <c r="H584" s="21">
        <v>3.3</v>
      </c>
      <c r="I584" s="23">
        <f t="shared" si="7"/>
        <v>18.114143920595545</v>
      </c>
      <c r="J584" s="23">
        <f t="shared" si="8"/>
        <v>2034.8635235732006</v>
      </c>
      <c r="K584" s="21">
        <v>3.8889999999999998</v>
      </c>
      <c r="L584" s="51">
        <v>29.5</v>
      </c>
      <c r="M584" s="39">
        <f t="shared" si="9"/>
        <v>1401.6764444519479</v>
      </c>
      <c r="N584" s="23">
        <f t="shared" si="4"/>
        <v>1.4517355496894488</v>
      </c>
      <c r="O584" s="23">
        <f t="shared" si="5"/>
        <v>1.5361379090663811</v>
      </c>
      <c r="P584" s="51">
        <v>4000</v>
      </c>
      <c r="Q584" s="40">
        <f t="shared" si="10"/>
        <v>6144551.6362655247</v>
      </c>
    </row>
    <row r="585" spans="1:17" ht="15.75" customHeight="1" x14ac:dyDescent="0.2">
      <c r="A585" s="22">
        <f>VLOOKUP(D585,'Sample ID by Horizon'!A:B,2,FALSE)</f>
        <v>43230</v>
      </c>
      <c r="B585" s="21" t="str">
        <f>VLOOKUP(C585,Samples!A:C,3,FALSE)</f>
        <v>CSITE 08</v>
      </c>
      <c r="C585" s="21" t="str">
        <f t="shared" si="0"/>
        <v>18130.CS08</v>
      </c>
      <c r="D585" s="38" t="s">
        <v>662</v>
      </c>
      <c r="E585" s="21" t="s">
        <v>1251</v>
      </c>
      <c r="F585" s="21">
        <v>3337</v>
      </c>
      <c r="G585" s="21">
        <v>3.92</v>
      </c>
      <c r="H585" s="21">
        <v>3.6</v>
      </c>
      <c r="I585" s="23">
        <f t="shared" si="7"/>
        <v>8.1632653061224456</v>
      </c>
      <c r="J585" s="23">
        <f t="shared" si="8"/>
        <v>3064.591836734694</v>
      </c>
      <c r="K585" s="21">
        <v>3.8889999999999998</v>
      </c>
      <c r="L585" s="21">
        <v>40</v>
      </c>
      <c r="M585" s="39">
        <f t="shared" si="9"/>
        <v>1900.5782297653532</v>
      </c>
      <c r="N585" s="23">
        <f t="shared" si="4"/>
        <v>1.6124523519945038</v>
      </c>
      <c r="O585" s="23">
        <f t="shared" si="5"/>
        <v>1.5361379090663811</v>
      </c>
      <c r="P585" s="51">
        <v>4000</v>
      </c>
      <c r="Q585" s="40">
        <f t="shared" si="10"/>
        <v>6144551.6362655247</v>
      </c>
    </row>
    <row r="586" spans="1:17" ht="15.75" customHeight="1" x14ac:dyDescent="0.2">
      <c r="A586" s="22">
        <f>VLOOKUP(D586,'Sample ID by Horizon'!A:B,2,FALSE)</f>
        <v>43230</v>
      </c>
      <c r="B586" s="21" t="str">
        <f>VLOOKUP(C586,Samples!A:C,3,FALSE)</f>
        <v>CSITE 12</v>
      </c>
      <c r="C586" s="21" t="str">
        <f t="shared" si="0"/>
        <v>18130.CS12</v>
      </c>
      <c r="D586" s="38" t="s">
        <v>663</v>
      </c>
      <c r="E586" s="21" t="s">
        <v>1249</v>
      </c>
      <c r="F586" s="21">
        <v>861</v>
      </c>
      <c r="G586" s="21">
        <v>4.0599999999999996</v>
      </c>
      <c r="H586" s="21">
        <v>3.54</v>
      </c>
      <c r="I586" s="23">
        <f t="shared" si="7"/>
        <v>12.807881773399005</v>
      </c>
      <c r="J586" s="23">
        <f t="shared" si="8"/>
        <v>750.72413793103453</v>
      </c>
      <c r="K586" s="21">
        <v>3.8889999999999998</v>
      </c>
      <c r="L586" s="21">
        <v>10</v>
      </c>
      <c r="M586" s="39">
        <f t="shared" si="9"/>
        <v>475.14455744133829</v>
      </c>
      <c r="N586" s="23">
        <f t="shared" si="4"/>
        <v>1.5799910283592367</v>
      </c>
      <c r="O586" s="23">
        <f t="shared" si="5"/>
        <v>1.541575526894901</v>
      </c>
      <c r="P586" s="23">
        <f t="shared" ref="P586:P627" si="13">SUMIF(D:D,D586,L:L)/COUNTIF(D:D,D586)*100</f>
        <v>1000</v>
      </c>
      <c r="Q586" s="40">
        <f t="shared" si="10"/>
        <v>1541575.5268949009</v>
      </c>
    </row>
    <row r="587" spans="1:17" ht="15.75" customHeight="1" x14ac:dyDescent="0.2">
      <c r="A587" s="22">
        <f>VLOOKUP(D587,'Sample ID by Horizon'!A:B,2,FALSE)</f>
        <v>43230</v>
      </c>
      <c r="B587" s="21" t="str">
        <f>VLOOKUP(C587,Samples!A:C,3,FALSE)</f>
        <v>CSITE 12</v>
      </c>
      <c r="C587" s="21" t="str">
        <f t="shared" si="0"/>
        <v>18130.CS12</v>
      </c>
      <c r="D587" s="38" t="s">
        <v>663</v>
      </c>
      <c r="E587" s="21" t="s">
        <v>1250</v>
      </c>
      <c r="F587" s="21">
        <v>823</v>
      </c>
      <c r="G587" s="21">
        <v>4.22</v>
      </c>
      <c r="H587" s="21">
        <v>3.59</v>
      </c>
      <c r="I587" s="23">
        <f t="shared" si="7"/>
        <v>14.928909952606634</v>
      </c>
      <c r="J587" s="23">
        <f t="shared" si="8"/>
        <v>700.1350710900474</v>
      </c>
      <c r="K587" s="21">
        <v>3.8889999999999998</v>
      </c>
      <c r="L587" s="21">
        <v>10</v>
      </c>
      <c r="M587" s="39">
        <f t="shared" si="9"/>
        <v>475.14455744133829</v>
      </c>
      <c r="N587" s="23">
        <f t="shared" si="4"/>
        <v>1.4735201321894267</v>
      </c>
      <c r="O587" s="23">
        <f t="shared" si="5"/>
        <v>1.541575526894901</v>
      </c>
      <c r="P587" s="23">
        <f t="shared" si="13"/>
        <v>1000</v>
      </c>
      <c r="Q587" s="40">
        <f t="shared" si="10"/>
        <v>1541575.5268949009</v>
      </c>
    </row>
    <row r="588" spans="1:17" ht="15.75" customHeight="1" x14ac:dyDescent="0.2">
      <c r="A588" s="22">
        <f>VLOOKUP(D588,'Sample ID by Horizon'!A:B,2,FALSE)</f>
        <v>43230</v>
      </c>
      <c r="B588" s="21" t="str">
        <f>VLOOKUP(C588,Samples!A:C,3,FALSE)</f>
        <v>CSITE 12</v>
      </c>
      <c r="C588" s="21" t="str">
        <f t="shared" si="0"/>
        <v>18130.CS12</v>
      </c>
      <c r="D588" s="38" t="s">
        <v>663</v>
      </c>
      <c r="E588" s="21" t="s">
        <v>1251</v>
      </c>
      <c r="F588" s="21">
        <v>852</v>
      </c>
      <c r="G588" s="21">
        <v>4.04</v>
      </c>
      <c r="H588" s="21">
        <v>3.54</v>
      </c>
      <c r="I588" s="23">
        <f t="shared" si="7"/>
        <v>12.376237623762377</v>
      </c>
      <c r="J588" s="23">
        <f t="shared" si="8"/>
        <v>746.55445544554459</v>
      </c>
      <c r="K588" s="21">
        <v>3.8889999999999998</v>
      </c>
      <c r="L588" s="21">
        <v>10</v>
      </c>
      <c r="M588" s="39">
        <f t="shared" si="9"/>
        <v>475.14455744133829</v>
      </c>
      <c r="N588" s="23">
        <f t="shared" si="4"/>
        <v>1.5712154201360389</v>
      </c>
      <c r="O588" s="23">
        <f t="shared" si="5"/>
        <v>1.541575526894901</v>
      </c>
      <c r="P588" s="23">
        <f t="shared" si="13"/>
        <v>1000</v>
      </c>
      <c r="Q588" s="40">
        <f t="shared" si="10"/>
        <v>1541575.5268949009</v>
      </c>
    </row>
    <row r="589" spans="1:17" ht="15.75" customHeight="1" x14ac:dyDescent="0.2">
      <c r="A589" s="22">
        <f>VLOOKUP(D589,'Sample ID by Horizon'!A:B,2,FALSE)</f>
        <v>43230</v>
      </c>
      <c r="B589" s="21" t="str">
        <f>VLOOKUP(C589,Samples!A:C,3,FALSE)</f>
        <v>CSITE 12</v>
      </c>
      <c r="C589" s="21" t="str">
        <f t="shared" si="0"/>
        <v>18130.CS12</v>
      </c>
      <c r="D589" s="38" t="s">
        <v>664</v>
      </c>
      <c r="E589" s="21" t="s">
        <v>1249</v>
      </c>
      <c r="F589" s="21">
        <v>913</v>
      </c>
      <c r="G589" s="21">
        <v>3.92</v>
      </c>
      <c r="H589" s="21">
        <v>3.39</v>
      </c>
      <c r="I589" s="23">
        <f t="shared" si="7"/>
        <v>13.520408163265301</v>
      </c>
      <c r="J589" s="23">
        <f t="shared" si="8"/>
        <v>789.55867346938783</v>
      </c>
      <c r="K589" s="21">
        <v>3.8889999999999998</v>
      </c>
      <c r="L589" s="21">
        <v>10</v>
      </c>
      <c r="M589" s="39">
        <f t="shared" si="9"/>
        <v>475.14455744133829</v>
      </c>
      <c r="N589" s="23">
        <f t="shared" si="4"/>
        <v>1.6617230716503941</v>
      </c>
      <c r="O589" s="23">
        <f t="shared" si="5"/>
        <v>1.6421622947817964</v>
      </c>
      <c r="P589" s="23">
        <f t="shared" si="13"/>
        <v>1000</v>
      </c>
      <c r="Q589" s="40">
        <f t="shared" si="10"/>
        <v>1642162.2947817964</v>
      </c>
    </row>
    <row r="590" spans="1:17" ht="15.75" customHeight="1" x14ac:dyDescent="0.2">
      <c r="A590" s="22">
        <f>VLOOKUP(D590,'Sample ID by Horizon'!A:B,2,FALSE)</f>
        <v>43230</v>
      </c>
      <c r="B590" s="21" t="str">
        <f>VLOOKUP(C590,Samples!A:C,3,FALSE)</f>
        <v>CSITE 12</v>
      </c>
      <c r="C590" s="21" t="str">
        <f t="shared" si="0"/>
        <v>18130.CS12</v>
      </c>
      <c r="D590" s="38" t="s">
        <v>664</v>
      </c>
      <c r="E590" s="21" t="s">
        <v>1250</v>
      </c>
      <c r="F590" s="21">
        <v>919</v>
      </c>
      <c r="G590" s="21">
        <v>4.3499999999999996</v>
      </c>
      <c r="H590" s="21">
        <v>3.76</v>
      </c>
      <c r="I590" s="23">
        <f t="shared" si="7"/>
        <v>13.563218390804597</v>
      </c>
      <c r="J590" s="23">
        <f t="shared" si="8"/>
        <v>794.35402298850579</v>
      </c>
      <c r="K590" s="21">
        <v>3.8889999999999998</v>
      </c>
      <c r="L590" s="21">
        <v>10</v>
      </c>
      <c r="M590" s="39">
        <f t="shared" si="9"/>
        <v>475.14455744133829</v>
      </c>
      <c r="N590" s="23">
        <f t="shared" si="4"/>
        <v>1.6718154728870642</v>
      </c>
      <c r="O590" s="23">
        <f t="shared" si="5"/>
        <v>1.6421622947817964</v>
      </c>
      <c r="P590" s="23">
        <f t="shared" si="13"/>
        <v>1000</v>
      </c>
      <c r="Q590" s="40">
        <f t="shared" si="10"/>
        <v>1642162.2947817964</v>
      </c>
    </row>
    <row r="591" spans="1:17" ht="15.75" customHeight="1" x14ac:dyDescent="0.2">
      <c r="A591" s="22">
        <f>VLOOKUP(D591,'Sample ID by Horizon'!A:B,2,FALSE)</f>
        <v>43230</v>
      </c>
      <c r="B591" s="21" t="str">
        <f>VLOOKUP(C591,Samples!A:C,3,FALSE)</f>
        <v>CSITE 12</v>
      </c>
      <c r="C591" s="21" t="str">
        <f t="shared" si="0"/>
        <v>18130.CS12</v>
      </c>
      <c r="D591" s="38" t="s">
        <v>664</v>
      </c>
      <c r="E591" s="21" t="s">
        <v>1251</v>
      </c>
      <c r="F591" s="21">
        <v>880</v>
      </c>
      <c r="G591" s="21">
        <v>4.3600000000000003</v>
      </c>
      <c r="H591" s="21">
        <v>3.75</v>
      </c>
      <c r="I591" s="23">
        <f t="shared" si="7"/>
        <v>13.9908256880734</v>
      </c>
      <c r="J591" s="23">
        <f t="shared" si="8"/>
        <v>756.88073394495405</v>
      </c>
      <c r="K591" s="21">
        <v>3.8889999999999998</v>
      </c>
      <c r="L591" s="21">
        <v>10</v>
      </c>
      <c r="M591" s="39">
        <f t="shared" si="9"/>
        <v>475.14455744133829</v>
      </c>
      <c r="N591" s="23">
        <f t="shared" si="4"/>
        <v>1.5929483398079312</v>
      </c>
      <c r="O591" s="23">
        <f t="shared" si="5"/>
        <v>1.6421622947817964</v>
      </c>
      <c r="P591" s="23">
        <f t="shared" si="13"/>
        <v>1000</v>
      </c>
      <c r="Q591" s="40">
        <f t="shared" si="10"/>
        <v>1642162.2947817964</v>
      </c>
    </row>
    <row r="592" spans="1:17" ht="15.75" customHeight="1" x14ac:dyDescent="0.2">
      <c r="A592" s="22">
        <f>VLOOKUP(D592,'Sample ID by Horizon'!A:B,2,FALSE)</f>
        <v>43230</v>
      </c>
      <c r="B592" s="21" t="str">
        <f>VLOOKUP(C592,Samples!A:C,3,FALSE)</f>
        <v>CSITE 12</v>
      </c>
      <c r="C592" s="21" t="str">
        <f t="shared" si="0"/>
        <v>18130.CS12</v>
      </c>
      <c r="D592" s="38" t="s">
        <v>665</v>
      </c>
      <c r="E592" s="21" t="s">
        <v>1249</v>
      </c>
      <c r="F592" s="21">
        <v>872</v>
      </c>
      <c r="G592" s="21">
        <v>4.1900000000000004</v>
      </c>
      <c r="H592" s="21">
        <v>3.67</v>
      </c>
      <c r="I592" s="23">
        <f t="shared" si="7"/>
        <v>12.410501193317431</v>
      </c>
      <c r="J592" s="23">
        <f t="shared" si="8"/>
        <v>763.78042959427194</v>
      </c>
      <c r="K592" s="21">
        <v>3.8889999999999998</v>
      </c>
      <c r="L592" s="21">
        <v>10</v>
      </c>
      <c r="M592" s="39">
        <f t="shared" si="9"/>
        <v>475.14455744133829</v>
      </c>
      <c r="N592" s="23">
        <f t="shared" si="4"/>
        <v>1.6074695955842215</v>
      </c>
      <c r="O592" s="23">
        <f t="shared" si="5"/>
        <v>1.6332148367201202</v>
      </c>
      <c r="P592" s="23">
        <f t="shared" si="13"/>
        <v>1000</v>
      </c>
      <c r="Q592" s="40">
        <f t="shared" si="10"/>
        <v>1633214.8367201202</v>
      </c>
    </row>
    <row r="593" spans="1:17" ht="15.75" customHeight="1" x14ac:dyDescent="0.2">
      <c r="A593" s="22">
        <f>VLOOKUP(D593,'Sample ID by Horizon'!A:B,2,FALSE)</f>
        <v>43230</v>
      </c>
      <c r="B593" s="21" t="str">
        <f>VLOOKUP(C593,Samples!A:C,3,FALSE)</f>
        <v>CSITE 12</v>
      </c>
      <c r="C593" s="21" t="str">
        <f t="shared" si="0"/>
        <v>18130.CS12</v>
      </c>
      <c r="D593" s="38" t="s">
        <v>665</v>
      </c>
      <c r="E593" s="21" t="s">
        <v>1250</v>
      </c>
      <c r="F593" s="21">
        <v>919</v>
      </c>
      <c r="G593" s="21">
        <v>4.17</v>
      </c>
      <c r="H593" s="21">
        <v>3.6</v>
      </c>
      <c r="I593" s="23">
        <f t="shared" si="7"/>
        <v>13.669064748201434</v>
      </c>
      <c r="J593" s="23">
        <f t="shared" si="8"/>
        <v>793.38129496402883</v>
      </c>
      <c r="K593" s="21">
        <v>3.8889999999999998</v>
      </c>
      <c r="L593" s="21">
        <v>10</v>
      </c>
      <c r="M593" s="39">
        <f t="shared" si="9"/>
        <v>475.14455744133829</v>
      </c>
      <c r="N593" s="23">
        <f t="shared" si="4"/>
        <v>1.6697682474495781</v>
      </c>
      <c r="O593" s="23">
        <f t="shared" si="5"/>
        <v>1.6332148367201202</v>
      </c>
      <c r="P593" s="23">
        <f t="shared" si="13"/>
        <v>1000</v>
      </c>
      <c r="Q593" s="40">
        <f t="shared" si="10"/>
        <v>1633214.8367201202</v>
      </c>
    </row>
    <row r="594" spans="1:17" ht="15.75" customHeight="1" x14ac:dyDescent="0.2">
      <c r="A594" s="22">
        <f>VLOOKUP(D594,'Sample ID by Horizon'!A:B,2,FALSE)</f>
        <v>43230</v>
      </c>
      <c r="B594" s="21" t="str">
        <f>VLOOKUP(C594,Samples!A:C,3,FALSE)</f>
        <v>CSITE 12</v>
      </c>
      <c r="C594" s="21" t="str">
        <f t="shared" si="0"/>
        <v>18130.CS12</v>
      </c>
      <c r="D594" s="38" t="s">
        <v>665</v>
      </c>
      <c r="E594" s="21" t="s">
        <v>1251</v>
      </c>
      <c r="F594" s="21">
        <v>888</v>
      </c>
      <c r="G594" s="21">
        <v>4.17</v>
      </c>
      <c r="H594" s="21">
        <v>3.62</v>
      </c>
      <c r="I594" s="23">
        <f t="shared" si="7"/>
        <v>13.189448441246999</v>
      </c>
      <c r="J594" s="23">
        <f t="shared" si="8"/>
        <v>770.87769784172667</v>
      </c>
      <c r="K594" s="21">
        <v>3.8889999999999998</v>
      </c>
      <c r="L594" s="21">
        <v>10</v>
      </c>
      <c r="M594" s="39">
        <f t="shared" si="9"/>
        <v>475.14455744133829</v>
      </c>
      <c r="N594" s="23">
        <f t="shared" si="4"/>
        <v>1.6224066671265613</v>
      </c>
      <c r="O594" s="23">
        <f t="shared" si="5"/>
        <v>1.6332148367201202</v>
      </c>
      <c r="P594" s="23">
        <f t="shared" si="13"/>
        <v>1000</v>
      </c>
      <c r="Q594" s="40">
        <f t="shared" si="10"/>
        <v>1633214.8367201202</v>
      </c>
    </row>
    <row r="595" spans="1:17" ht="15.75" customHeight="1" x14ac:dyDescent="0.2">
      <c r="A595" s="22">
        <f>VLOOKUP(D595,'Sample ID by Horizon'!A:B,2,FALSE)</f>
        <v>43230</v>
      </c>
      <c r="B595" s="21" t="str">
        <f>VLOOKUP(C595,Samples!A:C,3,FALSE)</f>
        <v>CSITE 12</v>
      </c>
      <c r="C595" s="21" t="str">
        <f t="shared" si="0"/>
        <v>18130.CS12</v>
      </c>
      <c r="D595" s="38" t="s">
        <v>666</v>
      </c>
      <c r="E595" s="21" t="s">
        <v>1249</v>
      </c>
      <c r="F595" s="21">
        <v>2315</v>
      </c>
      <c r="G595" s="21">
        <v>4.2300000000000004</v>
      </c>
      <c r="H595" s="21">
        <v>3.73</v>
      </c>
      <c r="I595" s="23">
        <f t="shared" si="7"/>
        <v>11.820330969267149</v>
      </c>
      <c r="J595" s="23">
        <f t="shared" si="8"/>
        <v>2041.3593380614655</v>
      </c>
      <c r="K595" s="21">
        <v>3.8889999999999998</v>
      </c>
      <c r="L595" s="21">
        <v>30</v>
      </c>
      <c r="M595" s="39">
        <f t="shared" si="9"/>
        <v>1425.4336723240147</v>
      </c>
      <c r="N595" s="23">
        <f t="shared" si="4"/>
        <v>1.4320970366395589</v>
      </c>
      <c r="O595" s="23">
        <f t="shared" si="5"/>
        <v>1.5190074847293935</v>
      </c>
      <c r="P595" s="23">
        <f t="shared" si="13"/>
        <v>3000</v>
      </c>
      <c r="Q595" s="40">
        <f t="shared" si="10"/>
        <v>4557022.4541881811</v>
      </c>
    </row>
    <row r="596" spans="1:17" ht="15.75" customHeight="1" x14ac:dyDescent="0.2">
      <c r="A596" s="22">
        <f>VLOOKUP(D596,'Sample ID by Horizon'!A:B,2,FALSE)</f>
        <v>43230</v>
      </c>
      <c r="B596" s="21" t="str">
        <f>VLOOKUP(C596,Samples!A:C,3,FALSE)</f>
        <v>CSITE 12</v>
      </c>
      <c r="C596" s="21" t="str">
        <f t="shared" si="0"/>
        <v>18130.CS12</v>
      </c>
      <c r="D596" s="38" t="s">
        <v>666</v>
      </c>
      <c r="E596" s="21" t="s">
        <v>1250</v>
      </c>
      <c r="F596" s="21">
        <v>2583</v>
      </c>
      <c r="G596" s="21">
        <v>4.04</v>
      </c>
      <c r="H596" s="21">
        <v>3.44</v>
      </c>
      <c r="I596" s="23">
        <f t="shared" si="7"/>
        <v>14.851485148514854</v>
      </c>
      <c r="J596" s="23">
        <f t="shared" si="8"/>
        <v>2199.3861386138615</v>
      </c>
      <c r="K596" s="21">
        <v>3.8889999999999998</v>
      </c>
      <c r="L596" s="21">
        <v>30</v>
      </c>
      <c r="M596" s="39">
        <f t="shared" si="9"/>
        <v>1425.4336723240147</v>
      </c>
      <c r="N596" s="23">
        <f t="shared" si="4"/>
        <v>1.5429592981538043</v>
      </c>
      <c r="O596" s="23">
        <f t="shared" si="5"/>
        <v>1.5190074847293935</v>
      </c>
      <c r="P596" s="23">
        <f t="shared" si="13"/>
        <v>3000</v>
      </c>
      <c r="Q596" s="40">
        <f t="shared" si="10"/>
        <v>4557022.4541881811</v>
      </c>
    </row>
    <row r="597" spans="1:17" ht="15.75" customHeight="1" x14ac:dyDescent="0.2">
      <c r="A597" s="22">
        <f>VLOOKUP(D597,'Sample ID by Horizon'!A:B,2,FALSE)</f>
        <v>43230</v>
      </c>
      <c r="B597" s="21" t="str">
        <f>VLOOKUP(C597,Samples!A:C,3,FALSE)</f>
        <v>CSITE 12</v>
      </c>
      <c r="C597" s="21" t="str">
        <f t="shared" si="0"/>
        <v>18130.CS12</v>
      </c>
      <c r="D597" s="38" t="s">
        <v>666</v>
      </c>
      <c r="E597" s="21" t="s">
        <v>1251</v>
      </c>
      <c r="F597" s="21">
        <v>2598</v>
      </c>
      <c r="G597" s="21">
        <v>4.09</v>
      </c>
      <c r="H597" s="21">
        <v>3.55</v>
      </c>
      <c r="I597" s="23">
        <f t="shared" si="7"/>
        <v>13.202933985330075</v>
      </c>
      <c r="J597" s="23">
        <f t="shared" si="8"/>
        <v>2254.9877750611245</v>
      </c>
      <c r="K597" s="21">
        <v>3.8889999999999998</v>
      </c>
      <c r="L597" s="21">
        <v>30</v>
      </c>
      <c r="M597" s="39">
        <f t="shared" si="9"/>
        <v>1425.4336723240147</v>
      </c>
      <c r="N597" s="23">
        <f t="shared" si="4"/>
        <v>1.5819661193948169</v>
      </c>
      <c r="O597" s="23">
        <f t="shared" si="5"/>
        <v>1.5190074847293935</v>
      </c>
      <c r="P597" s="23">
        <f t="shared" si="13"/>
        <v>3000</v>
      </c>
      <c r="Q597" s="40">
        <f t="shared" si="10"/>
        <v>4557022.4541881811</v>
      </c>
    </row>
    <row r="598" spans="1:17" ht="15.75" customHeight="1" x14ac:dyDescent="0.2">
      <c r="A598" s="22">
        <f>VLOOKUP(D598,'Sample ID by Horizon'!A:B,2,FALSE)</f>
        <v>43230</v>
      </c>
      <c r="B598" s="21" t="str">
        <f>VLOOKUP(C598,Samples!A:C,3,FALSE)</f>
        <v>CSITE 12</v>
      </c>
      <c r="C598" s="21" t="str">
        <f t="shared" si="0"/>
        <v>18130.CS12</v>
      </c>
      <c r="D598" s="38" t="s">
        <v>667</v>
      </c>
      <c r="E598" s="21" t="s">
        <v>1249</v>
      </c>
      <c r="F598" s="21">
        <v>3175</v>
      </c>
      <c r="G598" s="21">
        <v>3.88</v>
      </c>
      <c r="H598" s="21">
        <v>3.42</v>
      </c>
      <c r="I598" s="23">
        <f t="shared" si="7"/>
        <v>11.855670103092782</v>
      </c>
      <c r="J598" s="23">
        <f t="shared" si="8"/>
        <v>2798.5824742268042</v>
      </c>
      <c r="K598" s="21">
        <v>3.8889999999999998</v>
      </c>
      <c r="L598" s="21">
        <v>40</v>
      </c>
      <c r="M598" s="39">
        <f t="shared" si="9"/>
        <v>1900.5782297653532</v>
      </c>
      <c r="N598" s="23">
        <f t="shared" si="4"/>
        <v>1.4724900192991894</v>
      </c>
      <c r="O598" s="23">
        <f t="shared" si="5"/>
        <v>1.4181919106073047</v>
      </c>
      <c r="P598" s="23">
        <f t="shared" si="13"/>
        <v>4000</v>
      </c>
      <c r="Q598" s="40">
        <f t="shared" si="10"/>
        <v>5672767.6424292186</v>
      </c>
    </row>
    <row r="599" spans="1:17" ht="15.75" customHeight="1" x14ac:dyDescent="0.2">
      <c r="A599" s="22">
        <f>VLOOKUP(D599,'Sample ID by Horizon'!A:B,2,FALSE)</f>
        <v>43230</v>
      </c>
      <c r="B599" s="21" t="str">
        <f>VLOOKUP(C599,Samples!A:C,3,FALSE)</f>
        <v>CSITE 12</v>
      </c>
      <c r="C599" s="21" t="str">
        <f t="shared" si="0"/>
        <v>18130.CS12</v>
      </c>
      <c r="D599" s="38" t="s">
        <v>667</v>
      </c>
      <c r="E599" s="21" t="s">
        <v>1250</v>
      </c>
      <c r="F599" s="21">
        <v>3247</v>
      </c>
      <c r="G599" s="21">
        <v>3.95</v>
      </c>
      <c r="H599" s="21">
        <v>3.29</v>
      </c>
      <c r="I599" s="23">
        <f t="shared" si="7"/>
        <v>16.708860759493675</v>
      </c>
      <c r="J599" s="23">
        <f t="shared" si="8"/>
        <v>2704.4632911392405</v>
      </c>
      <c r="K599" s="21">
        <v>3.8889999999999998</v>
      </c>
      <c r="L599" s="21">
        <v>40</v>
      </c>
      <c r="M599" s="39">
        <f t="shared" si="9"/>
        <v>1900.5782297653532</v>
      </c>
      <c r="N599" s="23">
        <f t="shared" si="4"/>
        <v>1.4229686780496984</v>
      </c>
      <c r="O599" s="23">
        <f t="shared" si="5"/>
        <v>1.4181919106073047</v>
      </c>
      <c r="P599" s="23">
        <f t="shared" si="13"/>
        <v>4000</v>
      </c>
      <c r="Q599" s="40">
        <f t="shared" si="10"/>
        <v>5672767.6424292186</v>
      </c>
    </row>
    <row r="600" spans="1:17" ht="15.75" customHeight="1" x14ac:dyDescent="0.2">
      <c r="A600" s="22">
        <f>VLOOKUP(D600,'Sample ID by Horizon'!A:B,2,FALSE)</f>
        <v>43230</v>
      </c>
      <c r="B600" s="21" t="str">
        <f>VLOOKUP(C600,Samples!A:C,3,FALSE)</f>
        <v>CSITE 12</v>
      </c>
      <c r="C600" s="21" t="str">
        <f t="shared" si="0"/>
        <v>18130.CS12</v>
      </c>
      <c r="D600" s="41" t="s">
        <v>667</v>
      </c>
      <c r="E600" s="43" t="s">
        <v>1251</v>
      </c>
      <c r="F600" s="43">
        <v>2922</v>
      </c>
      <c r="G600" s="43">
        <v>3.88</v>
      </c>
      <c r="H600" s="43">
        <v>3.43</v>
      </c>
      <c r="I600" s="44">
        <f t="shared" si="7"/>
        <v>11.597938144329891</v>
      </c>
      <c r="J600" s="23">
        <f t="shared" si="8"/>
        <v>2583.1082474226805</v>
      </c>
      <c r="K600" s="43">
        <v>3.8889999999999998</v>
      </c>
      <c r="L600" s="43">
        <v>40</v>
      </c>
      <c r="M600" s="45">
        <f t="shared" si="9"/>
        <v>1900.5782297653532</v>
      </c>
      <c r="N600" s="44">
        <f t="shared" si="4"/>
        <v>1.3591170344730261</v>
      </c>
      <c r="O600" s="44">
        <f t="shared" si="5"/>
        <v>1.4181919106073047</v>
      </c>
      <c r="P600" s="44">
        <f t="shared" si="13"/>
        <v>4000</v>
      </c>
      <c r="Q600" s="46">
        <f t="shared" si="10"/>
        <v>5672767.6424292186</v>
      </c>
    </row>
    <row r="601" spans="1:17" ht="15.75" customHeight="1" x14ac:dyDescent="0.2">
      <c r="A601" s="22">
        <f>VLOOKUP(D601,'Sample ID by Horizon'!A:B,2,FALSE)</f>
        <v>43412</v>
      </c>
      <c r="B601" s="21" t="str">
        <f>VLOOKUP(C601,Samples!A:C,3,FALSE)</f>
        <v>CSITE 01</v>
      </c>
      <c r="C601" s="21" t="str">
        <f t="shared" si="0"/>
        <v>18312.CS01</v>
      </c>
      <c r="D601" s="32" t="s">
        <v>668</v>
      </c>
      <c r="E601" s="34" t="s">
        <v>1249</v>
      </c>
      <c r="F601" s="34">
        <v>797</v>
      </c>
      <c r="G601" s="34">
        <v>4.9000000000000004</v>
      </c>
      <c r="H601" s="34">
        <v>3.96</v>
      </c>
      <c r="I601" s="35">
        <f t="shared" si="7"/>
        <v>19.18367346938776</v>
      </c>
      <c r="J601" s="23">
        <f t="shared" si="8"/>
        <v>644.10612244897959</v>
      </c>
      <c r="K601" s="34">
        <v>3.8889999999999998</v>
      </c>
      <c r="L601" s="34">
        <v>10</v>
      </c>
      <c r="M601" s="36">
        <f t="shared" si="9"/>
        <v>475.14455744133829</v>
      </c>
      <c r="N601" s="35">
        <f t="shared" si="4"/>
        <v>1.3556003375425414</v>
      </c>
      <c r="O601" s="35">
        <f t="shared" si="5"/>
        <v>1.3232654256460901</v>
      </c>
      <c r="P601" s="35">
        <f t="shared" si="13"/>
        <v>1000</v>
      </c>
      <c r="Q601" s="37">
        <f t="shared" si="10"/>
        <v>1323265.4256460902</v>
      </c>
    </row>
    <row r="602" spans="1:17" ht="15.75" customHeight="1" x14ac:dyDescent="0.2">
      <c r="A602" s="22">
        <f>VLOOKUP(D602,'Sample ID by Horizon'!A:B,2,FALSE)</f>
        <v>43412</v>
      </c>
      <c r="B602" s="21" t="str">
        <f>VLOOKUP(C602,Samples!A:C,3,FALSE)</f>
        <v>CSITE 01</v>
      </c>
      <c r="C602" s="21" t="str">
        <f t="shared" si="0"/>
        <v>18312.CS01</v>
      </c>
      <c r="D602" s="38" t="s">
        <v>668</v>
      </c>
      <c r="E602" s="21" t="s">
        <v>1250</v>
      </c>
      <c r="F602" s="21">
        <v>824</v>
      </c>
      <c r="G602" s="21">
        <v>4.91</v>
      </c>
      <c r="H602" s="21">
        <v>3.95</v>
      </c>
      <c r="I602" s="23">
        <f t="shared" si="7"/>
        <v>19.551934826883908</v>
      </c>
      <c r="J602" s="23">
        <f t="shared" si="8"/>
        <v>662.89205702647655</v>
      </c>
      <c r="K602" s="21">
        <v>3.8889999999999998</v>
      </c>
      <c r="L602" s="21">
        <v>10</v>
      </c>
      <c r="M602" s="39">
        <f t="shared" si="9"/>
        <v>475.14455744133829</v>
      </c>
      <c r="N602" s="23">
        <f t="shared" si="4"/>
        <v>1.3951376410500456</v>
      </c>
      <c r="O602" s="23">
        <f t="shared" si="5"/>
        <v>1.3232654256460901</v>
      </c>
      <c r="P602" s="23">
        <f t="shared" si="13"/>
        <v>1000</v>
      </c>
      <c r="Q602" s="40">
        <f t="shared" si="10"/>
        <v>1323265.4256460902</v>
      </c>
    </row>
    <row r="603" spans="1:17" ht="15.75" customHeight="1" x14ac:dyDescent="0.2">
      <c r="A603" s="22">
        <f>VLOOKUP(D603,'Sample ID by Horizon'!A:B,2,FALSE)</f>
        <v>43412</v>
      </c>
      <c r="B603" s="21" t="str">
        <f>VLOOKUP(C603,Samples!A:C,3,FALSE)</f>
        <v>CSITE 01</v>
      </c>
      <c r="C603" s="21" t="str">
        <f t="shared" si="0"/>
        <v>18312.CS01</v>
      </c>
      <c r="D603" s="38" t="s">
        <v>668</v>
      </c>
      <c r="E603" s="21" t="s">
        <v>1251</v>
      </c>
      <c r="F603" s="21">
        <v>714</v>
      </c>
      <c r="G603" s="21">
        <v>4.9800000000000004</v>
      </c>
      <c r="H603" s="21">
        <v>4.04</v>
      </c>
      <c r="I603" s="23">
        <f t="shared" si="7"/>
        <v>18.875502008032136</v>
      </c>
      <c r="J603" s="23">
        <f t="shared" si="8"/>
        <v>579.22891566265059</v>
      </c>
      <c r="K603" s="21">
        <v>3.8889999999999998</v>
      </c>
      <c r="L603" s="21">
        <v>10</v>
      </c>
      <c r="M603" s="39">
        <f t="shared" si="9"/>
        <v>475.14455744133829</v>
      </c>
      <c r="N603" s="23">
        <f t="shared" si="4"/>
        <v>1.2190582983456832</v>
      </c>
      <c r="O603" s="23">
        <f t="shared" si="5"/>
        <v>1.3232654256460901</v>
      </c>
      <c r="P603" s="23">
        <f t="shared" si="13"/>
        <v>1000</v>
      </c>
      <c r="Q603" s="40">
        <f t="shared" si="10"/>
        <v>1323265.4256460902</v>
      </c>
    </row>
    <row r="604" spans="1:17" ht="15.75" customHeight="1" x14ac:dyDescent="0.2">
      <c r="A604" s="22">
        <f>VLOOKUP(D604,'Sample ID by Horizon'!A:B,2,FALSE)</f>
        <v>43412</v>
      </c>
      <c r="B604" s="21" t="str">
        <f>VLOOKUP(C604,Samples!A:C,3,FALSE)</f>
        <v>CSITE 01</v>
      </c>
      <c r="C604" s="21" t="str">
        <f t="shared" si="0"/>
        <v>18312.CS01</v>
      </c>
      <c r="D604" s="38" t="s">
        <v>669</v>
      </c>
      <c r="E604" s="21" t="s">
        <v>1249</v>
      </c>
      <c r="F604" s="21">
        <v>780</v>
      </c>
      <c r="G604" s="21">
        <v>5.01</v>
      </c>
      <c r="H604" s="21">
        <v>4.08</v>
      </c>
      <c r="I604" s="23">
        <f t="shared" si="7"/>
        <v>18.562874251497004</v>
      </c>
      <c r="J604" s="23">
        <f t="shared" si="8"/>
        <v>635.2095808383234</v>
      </c>
      <c r="K604" s="21">
        <v>3.8889999999999998</v>
      </c>
      <c r="L604" s="21">
        <v>10</v>
      </c>
      <c r="M604" s="39">
        <f t="shared" si="9"/>
        <v>475.14455744133829</v>
      </c>
      <c r="N604" s="23">
        <f t="shared" si="4"/>
        <v>1.3368764745174353</v>
      </c>
      <c r="O604" s="23">
        <f t="shared" si="5"/>
        <v>1.3383138016175231</v>
      </c>
      <c r="P604" s="23">
        <f t="shared" si="13"/>
        <v>1000</v>
      </c>
      <c r="Q604" s="40">
        <f t="shared" si="10"/>
        <v>1338313.801617523</v>
      </c>
    </row>
    <row r="605" spans="1:17" ht="15.75" customHeight="1" x14ac:dyDescent="0.2">
      <c r="A605" s="22">
        <f>VLOOKUP(D605,'Sample ID by Horizon'!A:B,2,FALSE)</f>
        <v>43412</v>
      </c>
      <c r="B605" s="21" t="str">
        <f>VLOOKUP(C605,Samples!A:C,3,FALSE)</f>
        <v>CSITE 01</v>
      </c>
      <c r="C605" s="21" t="str">
        <f t="shared" si="0"/>
        <v>18312.CS01</v>
      </c>
      <c r="D605" s="38" t="s">
        <v>669</v>
      </c>
      <c r="E605" s="21" t="s">
        <v>1250</v>
      </c>
      <c r="F605" s="21">
        <v>787</v>
      </c>
      <c r="G605" s="21">
        <v>5.0599999999999996</v>
      </c>
      <c r="H605" s="21">
        <v>4.04</v>
      </c>
      <c r="I605" s="23">
        <f t="shared" si="7"/>
        <v>20.158102766798411</v>
      </c>
      <c r="J605" s="23">
        <f t="shared" si="8"/>
        <v>628.35573122529649</v>
      </c>
      <c r="K605" s="21">
        <v>3.8889999999999998</v>
      </c>
      <c r="L605" s="21">
        <v>10</v>
      </c>
      <c r="M605" s="39">
        <f t="shared" si="9"/>
        <v>475.14455744133829</v>
      </c>
      <c r="N605" s="23">
        <f t="shared" si="4"/>
        <v>1.322451707347766</v>
      </c>
      <c r="O605" s="23">
        <f t="shared" si="5"/>
        <v>1.3383138016175231</v>
      </c>
      <c r="P605" s="23">
        <f t="shared" si="13"/>
        <v>1000</v>
      </c>
      <c r="Q605" s="40">
        <f t="shared" si="10"/>
        <v>1338313.801617523</v>
      </c>
    </row>
    <row r="606" spans="1:17" ht="15.75" customHeight="1" x14ac:dyDescent="0.2">
      <c r="A606" s="22">
        <f>VLOOKUP(D606,'Sample ID by Horizon'!A:B,2,FALSE)</f>
        <v>43412</v>
      </c>
      <c r="B606" s="21" t="str">
        <f>VLOOKUP(C606,Samples!A:C,3,FALSE)</f>
        <v>CSITE 01</v>
      </c>
      <c r="C606" s="21" t="str">
        <f t="shared" si="0"/>
        <v>18312.CS01</v>
      </c>
      <c r="D606" s="38" t="s">
        <v>669</v>
      </c>
      <c r="E606" s="21" t="s">
        <v>1251</v>
      </c>
      <c r="F606" s="21">
        <v>795</v>
      </c>
      <c r="G606" s="21">
        <v>4.9000000000000004</v>
      </c>
      <c r="H606" s="21">
        <v>3.97</v>
      </c>
      <c r="I606" s="23">
        <f t="shared" si="7"/>
        <v>18.979591836734695</v>
      </c>
      <c r="J606" s="23">
        <f t="shared" si="8"/>
        <v>644.11224489795916</v>
      </c>
      <c r="K606" s="21">
        <v>3.8889999999999998</v>
      </c>
      <c r="L606" s="21">
        <v>10</v>
      </c>
      <c r="M606" s="39">
        <f t="shared" si="9"/>
        <v>475.14455744133829</v>
      </c>
      <c r="N606" s="23">
        <f t="shared" si="4"/>
        <v>1.3556132229873679</v>
      </c>
      <c r="O606" s="23">
        <f t="shared" si="5"/>
        <v>1.3383138016175231</v>
      </c>
      <c r="P606" s="23">
        <f t="shared" si="13"/>
        <v>1000</v>
      </c>
      <c r="Q606" s="40">
        <f t="shared" si="10"/>
        <v>1338313.801617523</v>
      </c>
    </row>
    <row r="607" spans="1:17" ht="15.75" customHeight="1" x14ac:dyDescent="0.2">
      <c r="A607" s="22">
        <f>VLOOKUP(D607,'Sample ID by Horizon'!A:B,2,FALSE)</f>
        <v>43412</v>
      </c>
      <c r="B607" s="21" t="str">
        <f>VLOOKUP(C607,Samples!A:C,3,FALSE)</f>
        <v>CSITE 01</v>
      </c>
      <c r="C607" s="21" t="str">
        <f t="shared" si="0"/>
        <v>18312.CS01</v>
      </c>
      <c r="D607" s="38" t="s">
        <v>670</v>
      </c>
      <c r="E607" s="21" t="s">
        <v>1249</v>
      </c>
      <c r="F607" s="21">
        <v>783</v>
      </c>
      <c r="G607" s="21">
        <v>4.99</v>
      </c>
      <c r="H607" s="21">
        <v>4.22</v>
      </c>
      <c r="I607" s="23">
        <f t="shared" si="7"/>
        <v>15.430861723446904</v>
      </c>
      <c r="J607" s="23">
        <f t="shared" si="8"/>
        <v>662.17635270541075</v>
      </c>
      <c r="K607" s="21">
        <v>3.8889999999999998</v>
      </c>
      <c r="L607" s="21">
        <v>10</v>
      </c>
      <c r="M607" s="39">
        <f t="shared" si="9"/>
        <v>475.14455744133829</v>
      </c>
      <c r="N607" s="23">
        <f t="shared" si="4"/>
        <v>1.3936313535216354</v>
      </c>
      <c r="O607" s="23">
        <f t="shared" si="5"/>
        <v>1.338575594374537</v>
      </c>
      <c r="P607" s="23">
        <f t="shared" si="13"/>
        <v>1000</v>
      </c>
      <c r="Q607" s="40">
        <f t="shared" si="10"/>
        <v>1338575.594374537</v>
      </c>
    </row>
    <row r="608" spans="1:17" ht="15.75" customHeight="1" x14ac:dyDescent="0.2">
      <c r="A608" s="22">
        <f>VLOOKUP(D608,'Sample ID by Horizon'!A:B,2,FALSE)</f>
        <v>43412</v>
      </c>
      <c r="B608" s="21" t="str">
        <f>VLOOKUP(C608,Samples!A:C,3,FALSE)</f>
        <v>CSITE 01</v>
      </c>
      <c r="C608" s="21" t="str">
        <f t="shared" si="0"/>
        <v>18312.CS01</v>
      </c>
      <c r="D608" s="38" t="s">
        <v>670</v>
      </c>
      <c r="E608" s="21" t="s">
        <v>1250</v>
      </c>
      <c r="F608" s="21">
        <v>762</v>
      </c>
      <c r="G608" s="21">
        <v>5.01</v>
      </c>
      <c r="H608" s="21">
        <v>4.1500000000000004</v>
      </c>
      <c r="I608" s="23">
        <f t="shared" si="7"/>
        <v>17.165668662674641</v>
      </c>
      <c r="J608" s="23">
        <f t="shared" si="8"/>
        <v>631.19760479041929</v>
      </c>
      <c r="K608" s="21">
        <v>3.8889999999999998</v>
      </c>
      <c r="L608" s="21">
        <v>10</v>
      </c>
      <c r="M608" s="39">
        <f t="shared" si="9"/>
        <v>475.14455744133829</v>
      </c>
      <c r="N608" s="23">
        <f t="shared" si="4"/>
        <v>1.3284327788356229</v>
      </c>
      <c r="O608" s="23">
        <f t="shared" si="5"/>
        <v>1.338575594374537</v>
      </c>
      <c r="P608" s="23">
        <f t="shared" si="13"/>
        <v>1000</v>
      </c>
      <c r="Q608" s="40">
        <f t="shared" si="10"/>
        <v>1338575.594374537</v>
      </c>
    </row>
    <row r="609" spans="1:17" ht="15.75" customHeight="1" x14ac:dyDescent="0.2">
      <c r="A609" s="22">
        <f>VLOOKUP(D609,'Sample ID by Horizon'!A:B,2,FALSE)</f>
        <v>43412</v>
      </c>
      <c r="B609" s="21" t="str">
        <f>VLOOKUP(C609,Samples!A:C,3,FALSE)</f>
        <v>CSITE 01</v>
      </c>
      <c r="C609" s="21" t="str">
        <f t="shared" si="0"/>
        <v>18312.CS01</v>
      </c>
      <c r="D609" s="38" t="s">
        <v>670</v>
      </c>
      <c r="E609" s="21" t="s">
        <v>1251</v>
      </c>
      <c r="F609" s="21">
        <v>755</v>
      </c>
      <c r="G609" s="21">
        <v>4.95</v>
      </c>
      <c r="H609" s="21">
        <v>4.03</v>
      </c>
      <c r="I609" s="23">
        <f t="shared" si="7"/>
        <v>18.585858585858585</v>
      </c>
      <c r="J609" s="23">
        <f t="shared" si="8"/>
        <v>614.67676767676767</v>
      </c>
      <c r="K609" s="21">
        <v>3.8889999999999998</v>
      </c>
      <c r="L609" s="21">
        <v>10</v>
      </c>
      <c r="M609" s="39">
        <f t="shared" si="9"/>
        <v>475.14455744133829</v>
      </c>
      <c r="N609" s="23">
        <f t="shared" si="4"/>
        <v>1.2936626507663536</v>
      </c>
      <c r="O609" s="23">
        <f t="shared" si="5"/>
        <v>1.338575594374537</v>
      </c>
      <c r="P609" s="23">
        <f t="shared" si="13"/>
        <v>1000</v>
      </c>
      <c r="Q609" s="40">
        <f t="shared" si="10"/>
        <v>1338575.594374537</v>
      </c>
    </row>
    <row r="610" spans="1:17" ht="15.75" customHeight="1" x14ac:dyDescent="0.2">
      <c r="A610" s="22">
        <f>VLOOKUP(D610,'Sample ID by Horizon'!A:B,2,FALSE)</f>
        <v>43412</v>
      </c>
      <c r="B610" s="21" t="str">
        <f>VLOOKUP(C610,Samples!A:C,3,FALSE)</f>
        <v>CSITE 01</v>
      </c>
      <c r="C610" s="21" t="str">
        <f t="shared" si="0"/>
        <v>18312.CS01</v>
      </c>
      <c r="D610" s="38" t="s">
        <v>671</v>
      </c>
      <c r="E610" s="21" t="s">
        <v>1249</v>
      </c>
      <c r="F610" s="21">
        <v>2389</v>
      </c>
      <c r="G610" s="21">
        <v>4.97</v>
      </c>
      <c r="H610" s="21">
        <v>4.09</v>
      </c>
      <c r="I610" s="23">
        <f t="shared" si="7"/>
        <v>17.706237424547282</v>
      </c>
      <c r="J610" s="23">
        <f t="shared" si="8"/>
        <v>1965.9979879275654</v>
      </c>
      <c r="K610" s="21">
        <v>3.8889999999999998</v>
      </c>
      <c r="L610" s="21">
        <v>30</v>
      </c>
      <c r="M610" s="39">
        <f t="shared" si="9"/>
        <v>1425.4336723240147</v>
      </c>
      <c r="N610" s="23">
        <f t="shared" si="4"/>
        <v>1.3792279683713515</v>
      </c>
      <c r="O610" s="23">
        <f t="shared" si="5"/>
        <v>1.3536717713365096</v>
      </c>
      <c r="P610" s="23">
        <f t="shared" si="13"/>
        <v>3000</v>
      </c>
      <c r="Q610" s="40">
        <f t="shared" si="10"/>
        <v>4061015.3140095291</v>
      </c>
    </row>
    <row r="611" spans="1:17" ht="15.75" customHeight="1" x14ac:dyDescent="0.2">
      <c r="A611" s="22">
        <f>VLOOKUP(D611,'Sample ID by Horizon'!A:B,2,FALSE)</f>
        <v>43412</v>
      </c>
      <c r="B611" s="21" t="str">
        <f>VLOOKUP(C611,Samples!A:C,3,FALSE)</f>
        <v>CSITE 01</v>
      </c>
      <c r="C611" s="21" t="str">
        <f t="shared" si="0"/>
        <v>18312.CS01</v>
      </c>
      <c r="D611" s="38" t="s">
        <v>671</v>
      </c>
      <c r="E611" s="21" t="s">
        <v>1250</v>
      </c>
      <c r="F611" s="21">
        <v>2284</v>
      </c>
      <c r="G611" s="21">
        <v>4.96</v>
      </c>
      <c r="H611" s="21">
        <v>4.1900000000000004</v>
      </c>
      <c r="I611" s="23">
        <f t="shared" si="7"/>
        <v>15.524193548387089</v>
      </c>
      <c r="J611" s="23">
        <f t="shared" si="8"/>
        <v>1929.427419354839</v>
      </c>
      <c r="K611" s="21">
        <v>3.8889999999999998</v>
      </c>
      <c r="L611" s="21">
        <v>30</v>
      </c>
      <c r="M611" s="39">
        <f t="shared" si="9"/>
        <v>1425.4336723240147</v>
      </c>
      <c r="N611" s="23">
        <f t="shared" si="4"/>
        <v>1.3535722193296567</v>
      </c>
      <c r="O611" s="23">
        <f t="shared" si="5"/>
        <v>1.3536717713365096</v>
      </c>
      <c r="P611" s="23">
        <f t="shared" si="13"/>
        <v>3000</v>
      </c>
      <c r="Q611" s="40">
        <f t="shared" si="10"/>
        <v>4061015.3140095291</v>
      </c>
    </row>
    <row r="612" spans="1:17" ht="15.75" customHeight="1" x14ac:dyDescent="0.2">
      <c r="A612" s="22">
        <f>VLOOKUP(D612,'Sample ID by Horizon'!A:B,2,FALSE)</f>
        <v>43412</v>
      </c>
      <c r="B612" s="21" t="str">
        <f>VLOOKUP(C612,Samples!A:C,3,FALSE)</f>
        <v>CSITE 01</v>
      </c>
      <c r="C612" s="21" t="str">
        <f t="shared" si="0"/>
        <v>18312.CS01</v>
      </c>
      <c r="D612" s="38" t="s">
        <v>671</v>
      </c>
      <c r="E612" s="21" t="s">
        <v>1251</v>
      </c>
      <c r="F612" s="21">
        <v>2282</v>
      </c>
      <c r="G612" s="21">
        <v>4.99</v>
      </c>
      <c r="H612" s="21">
        <v>4.1399999999999997</v>
      </c>
      <c r="I612" s="23">
        <f t="shared" si="7"/>
        <v>17.034068136272555</v>
      </c>
      <c r="J612" s="23">
        <f t="shared" si="8"/>
        <v>1893.2825651302603</v>
      </c>
      <c r="K612" s="21">
        <v>3.8889999999999998</v>
      </c>
      <c r="L612" s="21">
        <v>30</v>
      </c>
      <c r="M612" s="39">
        <f t="shared" si="9"/>
        <v>1425.4336723240147</v>
      </c>
      <c r="N612" s="23">
        <f t="shared" si="4"/>
        <v>1.3282151263085211</v>
      </c>
      <c r="O612" s="23">
        <f t="shared" si="5"/>
        <v>1.3536717713365096</v>
      </c>
      <c r="P612" s="23">
        <f t="shared" si="13"/>
        <v>3000</v>
      </c>
      <c r="Q612" s="40">
        <f t="shared" si="10"/>
        <v>4061015.3140095291</v>
      </c>
    </row>
    <row r="613" spans="1:17" ht="15.75" customHeight="1" x14ac:dyDescent="0.2">
      <c r="A613" s="22">
        <f>VLOOKUP(D613,'Sample ID by Horizon'!A:B,2,FALSE)</f>
        <v>43412</v>
      </c>
      <c r="B613" s="21" t="str">
        <f>VLOOKUP(C613,Samples!A:C,3,FALSE)</f>
        <v>CSITE 01</v>
      </c>
      <c r="C613" s="21" t="str">
        <f t="shared" si="0"/>
        <v>18312.CS01</v>
      </c>
      <c r="D613" s="38" t="s">
        <v>672</v>
      </c>
      <c r="E613" s="21" t="s">
        <v>1249</v>
      </c>
      <c r="F613" s="21">
        <v>3108</v>
      </c>
      <c r="G613" s="21">
        <v>5.04</v>
      </c>
      <c r="H613" s="21">
        <v>4.12</v>
      </c>
      <c r="I613" s="23">
        <f t="shared" si="7"/>
        <v>18.253968253968253</v>
      </c>
      <c r="J613" s="23">
        <f t="shared" si="8"/>
        <v>2540.666666666667</v>
      </c>
      <c r="K613" s="21">
        <v>3.8889999999999998</v>
      </c>
      <c r="L613" s="21">
        <v>40</v>
      </c>
      <c r="M613" s="39">
        <f t="shared" si="9"/>
        <v>1900.5782297653532</v>
      </c>
      <c r="N613" s="23">
        <f t="shared" si="4"/>
        <v>1.3367861563795453</v>
      </c>
      <c r="O613" s="23">
        <f t="shared" si="5"/>
        <v>1.3825771720277207</v>
      </c>
      <c r="P613" s="23">
        <f t="shared" si="13"/>
        <v>4000</v>
      </c>
      <c r="Q613" s="40">
        <f t="shared" si="10"/>
        <v>5530308.6881108833</v>
      </c>
    </row>
    <row r="614" spans="1:17" ht="15.75" customHeight="1" x14ac:dyDescent="0.2">
      <c r="A614" s="22">
        <f>VLOOKUP(D614,'Sample ID by Horizon'!A:B,2,FALSE)</f>
        <v>43412</v>
      </c>
      <c r="B614" s="21" t="str">
        <f>VLOOKUP(C614,Samples!A:C,3,FALSE)</f>
        <v>CSITE 01</v>
      </c>
      <c r="C614" s="21" t="str">
        <f t="shared" si="0"/>
        <v>18312.CS01</v>
      </c>
      <c r="D614" s="38" t="s">
        <v>672</v>
      </c>
      <c r="E614" s="21" t="s">
        <v>1250</v>
      </c>
      <c r="F614" s="21">
        <v>3177</v>
      </c>
      <c r="G614" s="21">
        <v>4.96</v>
      </c>
      <c r="H614" s="21">
        <v>4.1399999999999997</v>
      </c>
      <c r="I614" s="23">
        <f t="shared" si="7"/>
        <v>16.532258064516135</v>
      </c>
      <c r="J614" s="23">
        <f t="shared" si="8"/>
        <v>2651.7701612903224</v>
      </c>
      <c r="K614" s="21">
        <v>3.8889999999999998</v>
      </c>
      <c r="L614" s="21">
        <v>40</v>
      </c>
      <c r="M614" s="39">
        <f t="shared" si="9"/>
        <v>1900.5782297653532</v>
      </c>
      <c r="N614" s="23">
        <f t="shared" si="4"/>
        <v>1.3952438893387262</v>
      </c>
      <c r="O614" s="23">
        <f t="shared" si="5"/>
        <v>1.3825771720277207</v>
      </c>
      <c r="P614" s="23">
        <f t="shared" si="13"/>
        <v>4000</v>
      </c>
      <c r="Q614" s="40">
        <f t="shared" si="10"/>
        <v>5530308.6881108833</v>
      </c>
    </row>
    <row r="615" spans="1:17" ht="15.75" customHeight="1" x14ac:dyDescent="0.2">
      <c r="A615" s="22">
        <f>VLOOKUP(D615,'Sample ID by Horizon'!A:B,2,FALSE)</f>
        <v>43412</v>
      </c>
      <c r="B615" s="21" t="str">
        <f>VLOOKUP(C615,Samples!A:C,3,FALSE)</f>
        <v>CSITE 01</v>
      </c>
      <c r="C615" s="21" t="str">
        <f t="shared" si="0"/>
        <v>18312.CS01</v>
      </c>
      <c r="D615" s="38" t="s">
        <v>672</v>
      </c>
      <c r="E615" s="21" t="s">
        <v>1251</v>
      </c>
      <c r="F615" s="21">
        <v>3049</v>
      </c>
      <c r="G615" s="21">
        <v>5.0199999999999996</v>
      </c>
      <c r="H615" s="21">
        <v>4.43</v>
      </c>
      <c r="I615" s="23">
        <f t="shared" si="7"/>
        <v>11.752988047808763</v>
      </c>
      <c r="J615" s="23">
        <f t="shared" si="8"/>
        <v>2690.6513944223107</v>
      </c>
      <c r="K615" s="21">
        <v>3.8889999999999998</v>
      </c>
      <c r="L615" s="21">
        <v>40</v>
      </c>
      <c r="M615" s="39">
        <f t="shared" si="9"/>
        <v>1900.5782297653532</v>
      </c>
      <c r="N615" s="23">
        <f t="shared" si="4"/>
        <v>1.4157014703648902</v>
      </c>
      <c r="O615" s="23">
        <f t="shared" si="5"/>
        <v>1.3825771720277207</v>
      </c>
      <c r="P615" s="23">
        <f t="shared" si="13"/>
        <v>4000</v>
      </c>
      <c r="Q615" s="40">
        <f t="shared" si="10"/>
        <v>5530308.6881108833</v>
      </c>
    </row>
    <row r="616" spans="1:17" ht="15.75" customHeight="1" x14ac:dyDescent="0.2">
      <c r="A616" s="22">
        <f>VLOOKUP(D616,'Sample ID by Horizon'!A:B,2,FALSE)</f>
        <v>43413</v>
      </c>
      <c r="B616" s="21" t="str">
        <f>VLOOKUP(C616,Samples!A:C,3,FALSE)</f>
        <v>CSITE 08</v>
      </c>
      <c r="C616" s="21" t="str">
        <f t="shared" si="0"/>
        <v>18313.CS08</v>
      </c>
      <c r="D616" s="38" t="s">
        <v>673</v>
      </c>
      <c r="E616" s="21" t="s">
        <v>1249</v>
      </c>
      <c r="F616" s="21">
        <v>914</v>
      </c>
      <c r="G616" s="21">
        <v>4.58</v>
      </c>
      <c r="H616" s="21">
        <v>3.81</v>
      </c>
      <c r="I616" s="23">
        <f t="shared" si="7"/>
        <v>16.812227074235807</v>
      </c>
      <c r="J616" s="23">
        <f t="shared" si="8"/>
        <v>760.33624454148469</v>
      </c>
      <c r="K616" s="21">
        <v>3.8889999999999998</v>
      </c>
      <c r="L616" s="21">
        <v>10</v>
      </c>
      <c r="M616" s="39">
        <f t="shared" si="9"/>
        <v>475.14455744133829</v>
      </c>
      <c r="N616" s="23">
        <f t="shared" si="4"/>
        <v>1.6002208856940476</v>
      </c>
      <c r="O616" s="23">
        <f t="shared" si="5"/>
        <v>1.4927882303872579</v>
      </c>
      <c r="P616" s="23">
        <f t="shared" si="13"/>
        <v>1000</v>
      </c>
      <c r="Q616" s="40">
        <f t="shared" si="10"/>
        <v>1492788.2303872579</v>
      </c>
    </row>
    <row r="617" spans="1:17" ht="15.75" customHeight="1" x14ac:dyDescent="0.2">
      <c r="A617" s="22">
        <f>VLOOKUP(D617,'Sample ID by Horizon'!A:B,2,FALSE)</f>
        <v>43413</v>
      </c>
      <c r="B617" s="21" t="str">
        <f>VLOOKUP(C617,Samples!A:C,3,FALSE)</f>
        <v>CSITE 08</v>
      </c>
      <c r="C617" s="21" t="str">
        <f t="shared" si="0"/>
        <v>18313.CS08</v>
      </c>
      <c r="D617" s="38" t="s">
        <v>673</v>
      </c>
      <c r="E617" s="21" t="s">
        <v>1250</v>
      </c>
      <c r="F617" s="21">
        <v>824</v>
      </c>
      <c r="G617" s="21">
        <v>4.91</v>
      </c>
      <c r="H617" s="21">
        <v>4.08</v>
      </c>
      <c r="I617" s="23">
        <f t="shared" si="7"/>
        <v>16.904276985743383</v>
      </c>
      <c r="J617" s="23">
        <f t="shared" si="8"/>
        <v>684.70875763747449</v>
      </c>
      <c r="K617" s="21">
        <v>3.8889999999999998</v>
      </c>
      <c r="L617" s="21">
        <v>10</v>
      </c>
      <c r="M617" s="39">
        <f t="shared" si="9"/>
        <v>475.14455744133829</v>
      </c>
      <c r="N617" s="23">
        <f t="shared" si="4"/>
        <v>1.4410535634137178</v>
      </c>
      <c r="O617" s="23">
        <f t="shared" si="5"/>
        <v>1.4927882303872579</v>
      </c>
      <c r="P617" s="23">
        <f t="shared" si="13"/>
        <v>1000</v>
      </c>
      <c r="Q617" s="40">
        <f t="shared" si="10"/>
        <v>1492788.2303872579</v>
      </c>
    </row>
    <row r="618" spans="1:17" ht="15.75" customHeight="1" x14ac:dyDescent="0.2">
      <c r="A618" s="22">
        <f>VLOOKUP(D618,'Sample ID by Horizon'!A:B,2,FALSE)</f>
        <v>43413</v>
      </c>
      <c r="B618" s="21" t="str">
        <f>VLOOKUP(C618,Samples!A:C,3,FALSE)</f>
        <v>CSITE 08</v>
      </c>
      <c r="C618" s="21" t="str">
        <f t="shared" si="0"/>
        <v>18313.CS08</v>
      </c>
      <c r="D618" s="38" t="s">
        <v>673</v>
      </c>
      <c r="E618" s="21" t="s">
        <v>1251</v>
      </c>
      <c r="F618" s="21">
        <v>814</v>
      </c>
      <c r="G618" s="21">
        <v>4.53</v>
      </c>
      <c r="H618" s="21">
        <v>3.8</v>
      </c>
      <c r="I618" s="23">
        <f t="shared" si="7"/>
        <v>16.114790286975726</v>
      </c>
      <c r="J618" s="23">
        <f t="shared" si="8"/>
        <v>682.82560706401762</v>
      </c>
      <c r="K618" s="21">
        <v>3.8889999999999998</v>
      </c>
      <c r="L618" s="21">
        <v>10</v>
      </c>
      <c r="M618" s="39">
        <f t="shared" si="9"/>
        <v>475.14455744133829</v>
      </c>
      <c r="N618" s="23">
        <f t="shared" si="4"/>
        <v>1.4370902420540086</v>
      </c>
      <c r="O618" s="23">
        <f t="shared" si="5"/>
        <v>1.4927882303872579</v>
      </c>
      <c r="P618" s="23">
        <f t="shared" si="13"/>
        <v>1000</v>
      </c>
      <c r="Q618" s="40">
        <f t="shared" si="10"/>
        <v>1492788.2303872579</v>
      </c>
    </row>
    <row r="619" spans="1:17" ht="15.75" customHeight="1" x14ac:dyDescent="0.2">
      <c r="A619" s="22">
        <f>VLOOKUP(D619,'Sample ID by Horizon'!A:B,2,FALSE)</f>
        <v>43413</v>
      </c>
      <c r="B619" s="21" t="str">
        <f>VLOOKUP(C619,Samples!A:C,3,FALSE)</f>
        <v>CSITE 08</v>
      </c>
      <c r="C619" s="21" t="str">
        <f t="shared" si="0"/>
        <v>18313.CS08</v>
      </c>
      <c r="D619" s="38" t="s">
        <v>674</v>
      </c>
      <c r="E619" s="21" t="s">
        <v>1249</v>
      </c>
      <c r="F619" s="21">
        <v>858</v>
      </c>
      <c r="G619" s="21">
        <v>4.79</v>
      </c>
      <c r="H619" s="21">
        <v>4.05</v>
      </c>
      <c r="I619" s="23">
        <f t="shared" si="7"/>
        <v>15.448851774530276</v>
      </c>
      <c r="J619" s="23">
        <f t="shared" si="8"/>
        <v>725.44885177453023</v>
      </c>
      <c r="K619" s="21">
        <v>3.8889999999999998</v>
      </c>
      <c r="L619" s="21">
        <v>10</v>
      </c>
      <c r="M619" s="39">
        <f t="shared" si="9"/>
        <v>475.14455744133829</v>
      </c>
      <c r="N619" s="23">
        <f t="shared" si="4"/>
        <v>1.5267960885021705</v>
      </c>
      <c r="O619" s="23">
        <f t="shared" si="5"/>
        <v>1.5118263659751774</v>
      </c>
      <c r="P619" s="23">
        <f t="shared" si="13"/>
        <v>1000</v>
      </c>
      <c r="Q619" s="40">
        <f t="shared" si="10"/>
        <v>1511826.3659751774</v>
      </c>
    </row>
    <row r="620" spans="1:17" ht="15.75" customHeight="1" x14ac:dyDescent="0.2">
      <c r="A620" s="22">
        <f>VLOOKUP(D620,'Sample ID by Horizon'!A:B,2,FALSE)</f>
        <v>43413</v>
      </c>
      <c r="B620" s="21" t="str">
        <f>VLOOKUP(C620,Samples!A:C,3,FALSE)</f>
        <v>CSITE 08</v>
      </c>
      <c r="C620" s="21" t="str">
        <f t="shared" si="0"/>
        <v>18313.CS08</v>
      </c>
      <c r="D620" s="38" t="s">
        <v>674</v>
      </c>
      <c r="E620" s="21" t="s">
        <v>1250</v>
      </c>
      <c r="F620" s="21">
        <v>903</v>
      </c>
      <c r="G620" s="21">
        <v>5</v>
      </c>
      <c r="H620" s="21">
        <v>4.18</v>
      </c>
      <c r="I620" s="23">
        <f t="shared" si="7"/>
        <v>16.400000000000006</v>
      </c>
      <c r="J620" s="23">
        <f t="shared" si="8"/>
        <v>754.9079999999999</v>
      </c>
      <c r="K620" s="21">
        <v>3.8889999999999998</v>
      </c>
      <c r="L620" s="21">
        <v>10</v>
      </c>
      <c r="M620" s="39">
        <f t="shared" si="9"/>
        <v>475.14455744133829</v>
      </c>
      <c r="N620" s="23">
        <f t="shared" si="4"/>
        <v>1.5887964792550557</v>
      </c>
      <c r="O620" s="23">
        <f t="shared" si="5"/>
        <v>1.5118263659751774</v>
      </c>
      <c r="P620" s="23">
        <f t="shared" si="13"/>
        <v>1000</v>
      </c>
      <c r="Q620" s="40">
        <f t="shared" si="10"/>
        <v>1511826.3659751774</v>
      </c>
    </row>
    <row r="621" spans="1:17" ht="15.75" customHeight="1" x14ac:dyDescent="0.2">
      <c r="A621" s="22">
        <f>VLOOKUP(D621,'Sample ID by Horizon'!A:B,2,FALSE)</f>
        <v>43413</v>
      </c>
      <c r="B621" s="21" t="str">
        <f>VLOOKUP(C621,Samples!A:C,3,FALSE)</f>
        <v>CSITE 08</v>
      </c>
      <c r="C621" s="21" t="str">
        <f t="shared" si="0"/>
        <v>18313.CS08</v>
      </c>
      <c r="D621" s="38" t="s">
        <v>674</v>
      </c>
      <c r="E621" s="21" t="s">
        <v>1251</v>
      </c>
      <c r="F621" s="21">
        <v>814</v>
      </c>
      <c r="G621" s="21">
        <v>4.79</v>
      </c>
      <c r="H621" s="21">
        <v>3.97</v>
      </c>
      <c r="I621" s="23">
        <f t="shared" si="7"/>
        <v>17.118997912317326</v>
      </c>
      <c r="J621" s="23">
        <f t="shared" si="8"/>
        <v>674.65135699373695</v>
      </c>
      <c r="K621" s="21">
        <v>3.8889999999999998</v>
      </c>
      <c r="L621" s="21">
        <v>10</v>
      </c>
      <c r="M621" s="39">
        <f t="shared" si="9"/>
        <v>475.14455744133829</v>
      </c>
      <c r="N621" s="23">
        <f t="shared" si="4"/>
        <v>1.4198865301683055</v>
      </c>
      <c r="O621" s="23">
        <f t="shared" si="5"/>
        <v>1.5118263659751774</v>
      </c>
      <c r="P621" s="23">
        <f t="shared" si="13"/>
        <v>1000</v>
      </c>
      <c r="Q621" s="40">
        <f t="shared" si="10"/>
        <v>1511826.3659751774</v>
      </c>
    </row>
    <row r="622" spans="1:17" ht="15.75" customHeight="1" x14ac:dyDescent="0.2">
      <c r="A622" s="22">
        <f>VLOOKUP(D622,'Sample ID by Horizon'!A:B,2,FALSE)</f>
        <v>43413</v>
      </c>
      <c r="B622" s="21" t="str">
        <f>VLOOKUP(C622,Samples!A:C,3,FALSE)</f>
        <v>CSITE 08</v>
      </c>
      <c r="C622" s="21" t="str">
        <f t="shared" si="0"/>
        <v>18313.CS08</v>
      </c>
      <c r="D622" s="38" t="s">
        <v>675</v>
      </c>
      <c r="E622" s="21" t="s">
        <v>1249</v>
      </c>
      <c r="F622" s="21">
        <v>904</v>
      </c>
      <c r="G622" s="21">
        <v>4.75</v>
      </c>
      <c r="H622" s="21">
        <v>3.95</v>
      </c>
      <c r="I622" s="23">
        <f t="shared" si="7"/>
        <v>16.84210526315789</v>
      </c>
      <c r="J622" s="23">
        <f t="shared" si="8"/>
        <v>751.74736842105267</v>
      </c>
      <c r="K622" s="21">
        <v>3.8889999999999998</v>
      </c>
      <c r="L622" s="21">
        <v>10</v>
      </c>
      <c r="M622" s="39">
        <f t="shared" si="9"/>
        <v>475.14455744133829</v>
      </c>
      <c r="N622" s="23">
        <f t="shared" si="4"/>
        <v>1.582144542429835</v>
      </c>
      <c r="O622" s="23">
        <f t="shared" si="5"/>
        <v>1.571602415724769</v>
      </c>
      <c r="P622" s="23">
        <f t="shared" si="13"/>
        <v>1000</v>
      </c>
      <c r="Q622" s="40">
        <f t="shared" si="10"/>
        <v>1571602.415724769</v>
      </c>
    </row>
    <row r="623" spans="1:17" ht="15.75" customHeight="1" x14ac:dyDescent="0.2">
      <c r="A623" s="22">
        <f>VLOOKUP(D623,'Sample ID by Horizon'!A:B,2,FALSE)</f>
        <v>43413</v>
      </c>
      <c r="B623" s="21" t="str">
        <f>VLOOKUP(C623,Samples!A:C,3,FALSE)</f>
        <v>CSITE 08</v>
      </c>
      <c r="C623" s="21" t="str">
        <f t="shared" si="0"/>
        <v>18313.CS08</v>
      </c>
      <c r="D623" s="38" t="s">
        <v>675</v>
      </c>
      <c r="E623" s="21" t="s">
        <v>1250</v>
      </c>
      <c r="F623" s="21">
        <v>950</v>
      </c>
      <c r="G623" s="21">
        <v>4.93</v>
      </c>
      <c r="H623" s="21">
        <v>4.1500000000000004</v>
      </c>
      <c r="I623" s="23">
        <f t="shared" si="7"/>
        <v>15.821501014198772</v>
      </c>
      <c r="J623" s="23">
        <f t="shared" si="8"/>
        <v>799.69574036511165</v>
      </c>
      <c r="K623" s="21">
        <v>3.8889999999999998</v>
      </c>
      <c r="L623" s="21">
        <v>10</v>
      </c>
      <c r="M623" s="39">
        <f t="shared" si="9"/>
        <v>475.14455744133829</v>
      </c>
      <c r="N623" s="23">
        <f t="shared" si="4"/>
        <v>1.6830577722945772</v>
      </c>
      <c r="O623" s="23">
        <f t="shared" si="5"/>
        <v>1.571602415724769</v>
      </c>
      <c r="P623" s="23">
        <f t="shared" si="13"/>
        <v>1000</v>
      </c>
      <c r="Q623" s="40">
        <f t="shared" si="10"/>
        <v>1571602.415724769</v>
      </c>
    </row>
    <row r="624" spans="1:17" ht="15.75" customHeight="1" x14ac:dyDescent="0.2">
      <c r="A624" s="22">
        <f>VLOOKUP(D624,'Sample ID by Horizon'!A:B,2,FALSE)</f>
        <v>43413</v>
      </c>
      <c r="B624" s="21" t="str">
        <f>VLOOKUP(C624,Samples!A:C,3,FALSE)</f>
        <v>CSITE 08</v>
      </c>
      <c r="C624" s="21" t="str">
        <f t="shared" si="0"/>
        <v>18313.CS08</v>
      </c>
      <c r="D624" s="38" t="s">
        <v>675</v>
      </c>
      <c r="E624" s="21" t="s">
        <v>1251</v>
      </c>
      <c r="F624" s="21">
        <v>811</v>
      </c>
      <c r="G624" s="21">
        <v>4.91</v>
      </c>
      <c r="H624" s="21">
        <v>4.17</v>
      </c>
      <c r="I624" s="23">
        <f t="shared" si="7"/>
        <v>15.071283095723018</v>
      </c>
      <c r="J624" s="23">
        <f t="shared" si="8"/>
        <v>688.77189409368634</v>
      </c>
      <c r="K624" s="21">
        <v>3.8889999999999998</v>
      </c>
      <c r="L624" s="21">
        <v>10</v>
      </c>
      <c r="M624" s="39">
        <f t="shared" si="9"/>
        <v>475.14455744133829</v>
      </c>
      <c r="N624" s="23">
        <f t="shared" si="4"/>
        <v>1.4496049324498947</v>
      </c>
      <c r="O624" s="23">
        <f t="shared" si="5"/>
        <v>1.571602415724769</v>
      </c>
      <c r="P624" s="23">
        <f t="shared" si="13"/>
        <v>1000</v>
      </c>
      <c r="Q624" s="40">
        <f t="shared" si="10"/>
        <v>1571602.415724769</v>
      </c>
    </row>
    <row r="625" spans="1:17" ht="15.75" customHeight="1" x14ac:dyDescent="0.2">
      <c r="A625" s="22">
        <f>VLOOKUP(D625,'Sample ID by Horizon'!A:B,2,FALSE)</f>
        <v>43413</v>
      </c>
      <c r="B625" s="21" t="str">
        <f>VLOOKUP(C625,Samples!A:C,3,FALSE)</f>
        <v>CSITE 08</v>
      </c>
      <c r="C625" s="21" t="str">
        <f t="shared" si="0"/>
        <v>18313.CS08</v>
      </c>
      <c r="D625" s="38" t="s">
        <v>676</v>
      </c>
      <c r="E625" s="21" t="s">
        <v>1249</v>
      </c>
      <c r="F625" s="21">
        <v>2758</v>
      </c>
      <c r="G625" s="21">
        <v>4.8099999999999996</v>
      </c>
      <c r="H625" s="21">
        <v>4.08</v>
      </c>
      <c r="I625" s="23">
        <f t="shared" si="7"/>
        <v>15.176715176715168</v>
      </c>
      <c r="J625" s="23">
        <f t="shared" si="8"/>
        <v>2339.4261954261956</v>
      </c>
      <c r="K625" s="21">
        <v>3.8889999999999998</v>
      </c>
      <c r="L625" s="21">
        <v>30</v>
      </c>
      <c r="M625" s="39">
        <f t="shared" si="9"/>
        <v>1425.4336723240147</v>
      </c>
      <c r="N625" s="23">
        <f t="shared" si="4"/>
        <v>1.6412031235462647</v>
      </c>
      <c r="O625" s="23">
        <f t="shared" si="5"/>
        <v>1.5557532400630822</v>
      </c>
      <c r="P625" s="23">
        <f t="shared" si="13"/>
        <v>3000</v>
      </c>
      <c r="Q625" s="40">
        <f t="shared" si="10"/>
        <v>4667259.7201892463</v>
      </c>
    </row>
    <row r="626" spans="1:17" ht="15.75" customHeight="1" x14ac:dyDescent="0.2">
      <c r="A626" s="22">
        <f>VLOOKUP(D626,'Sample ID by Horizon'!A:B,2,FALSE)</f>
        <v>43413</v>
      </c>
      <c r="B626" s="21" t="str">
        <f>VLOOKUP(C626,Samples!A:C,3,FALSE)</f>
        <v>CSITE 08</v>
      </c>
      <c r="C626" s="21" t="str">
        <f t="shared" si="0"/>
        <v>18313.CS08</v>
      </c>
      <c r="D626" s="38" t="s">
        <v>676</v>
      </c>
      <c r="E626" s="21" t="s">
        <v>1250</v>
      </c>
      <c r="F626" s="21">
        <v>2777</v>
      </c>
      <c r="G626" s="21">
        <v>4.88</v>
      </c>
      <c r="H626" s="21">
        <v>4.13</v>
      </c>
      <c r="I626" s="23">
        <f t="shared" si="7"/>
        <v>15.368852459016393</v>
      </c>
      <c r="J626" s="23">
        <f t="shared" si="8"/>
        <v>2350.2069672131147</v>
      </c>
      <c r="K626" s="21">
        <v>3.8889999999999998</v>
      </c>
      <c r="L626" s="21">
        <v>30</v>
      </c>
      <c r="M626" s="39">
        <f t="shared" si="9"/>
        <v>1425.4336723240147</v>
      </c>
      <c r="N626" s="23">
        <f t="shared" si="4"/>
        <v>1.6487662757267112</v>
      </c>
      <c r="O626" s="23">
        <f t="shared" si="5"/>
        <v>1.5557532400630822</v>
      </c>
      <c r="P626" s="23">
        <f t="shared" si="13"/>
        <v>3000</v>
      </c>
      <c r="Q626" s="40">
        <f t="shared" si="10"/>
        <v>4667259.7201892463</v>
      </c>
    </row>
    <row r="627" spans="1:17" ht="15.75" customHeight="1" x14ac:dyDescent="0.2">
      <c r="A627" s="22">
        <f>VLOOKUP(D627,'Sample ID by Horizon'!A:B,2,FALSE)</f>
        <v>43413</v>
      </c>
      <c r="B627" s="21" t="str">
        <f>VLOOKUP(C627,Samples!A:C,3,FALSE)</f>
        <v>CSITE 08</v>
      </c>
      <c r="C627" s="21" t="str">
        <f t="shared" si="0"/>
        <v>18313.CS08</v>
      </c>
      <c r="D627" s="38" t="s">
        <v>676</v>
      </c>
      <c r="E627" s="21" t="s">
        <v>1251</v>
      </c>
      <c r="F627" s="21">
        <v>2354</v>
      </c>
      <c r="G627" s="21">
        <v>5</v>
      </c>
      <c r="H627" s="21">
        <v>4.17</v>
      </c>
      <c r="I627" s="23">
        <f t="shared" si="7"/>
        <v>16.600000000000001</v>
      </c>
      <c r="J627" s="23">
        <f t="shared" si="8"/>
        <v>1963.2359999999999</v>
      </c>
      <c r="K627" s="21">
        <v>3.8889999999999998</v>
      </c>
      <c r="L627" s="21">
        <v>30</v>
      </c>
      <c r="M627" s="39">
        <f t="shared" si="9"/>
        <v>1425.4336723240147</v>
      </c>
      <c r="N627" s="23">
        <f t="shared" si="4"/>
        <v>1.3772903209162703</v>
      </c>
      <c r="O627" s="23">
        <f t="shared" si="5"/>
        <v>1.5557532400630822</v>
      </c>
      <c r="P627" s="23">
        <f t="shared" si="13"/>
        <v>3000</v>
      </c>
      <c r="Q627" s="40">
        <f t="shared" si="10"/>
        <v>4667259.7201892463</v>
      </c>
    </row>
    <row r="628" spans="1:17" ht="15.75" customHeight="1" x14ac:dyDescent="0.2">
      <c r="A628" s="22">
        <f>VLOOKUP(D628,'Sample ID by Horizon'!A:B,2,FALSE)</f>
        <v>43413</v>
      </c>
      <c r="B628" s="21" t="str">
        <f>VLOOKUP(C628,Samples!A:C,3,FALSE)</f>
        <v>CSITE 08</v>
      </c>
      <c r="C628" s="21" t="str">
        <f t="shared" si="0"/>
        <v>18313.CS08</v>
      </c>
      <c r="D628" s="52" t="s">
        <v>677</v>
      </c>
      <c r="E628" s="21" t="s">
        <v>1249</v>
      </c>
      <c r="F628" s="21">
        <v>3654</v>
      </c>
      <c r="G628" s="21">
        <v>4.8499999999999996</v>
      </c>
      <c r="H628" s="21">
        <v>4.1500000000000004</v>
      </c>
      <c r="I628" s="23">
        <f t="shared" si="7"/>
        <v>14.432989690721637</v>
      </c>
      <c r="J628" s="23">
        <f t="shared" si="8"/>
        <v>3126.6185567010316</v>
      </c>
      <c r="K628" s="21">
        <v>3.8889999999999998</v>
      </c>
      <c r="L628" s="21">
        <v>40</v>
      </c>
      <c r="M628" s="39">
        <f t="shared" si="9"/>
        <v>1900.5782297653532</v>
      </c>
      <c r="N628" s="23">
        <f t="shared" si="4"/>
        <v>1.6450880620089214</v>
      </c>
      <c r="O628" s="23">
        <f t="shared" si="5"/>
        <v>1.5628913956277568</v>
      </c>
      <c r="P628" s="53">
        <v>4000</v>
      </c>
      <c r="Q628" s="40">
        <f t="shared" si="10"/>
        <v>6251565.5825110273</v>
      </c>
    </row>
    <row r="629" spans="1:17" ht="15.75" customHeight="1" x14ac:dyDescent="0.2">
      <c r="A629" s="22">
        <f>VLOOKUP(D629,'Sample ID by Horizon'!A:B,2,FALSE)</f>
        <v>43413</v>
      </c>
      <c r="B629" s="21" t="str">
        <f>VLOOKUP(C629,Samples!A:C,3,FALSE)</f>
        <v>CSITE 08</v>
      </c>
      <c r="C629" s="21" t="str">
        <f t="shared" si="0"/>
        <v>18313.CS08</v>
      </c>
      <c r="D629" s="52" t="s">
        <v>677</v>
      </c>
      <c r="E629" s="21" t="s">
        <v>1250</v>
      </c>
      <c r="F629" s="21">
        <v>3555</v>
      </c>
      <c r="G629" s="21">
        <v>4.88</v>
      </c>
      <c r="H629" s="21">
        <v>4.1500000000000004</v>
      </c>
      <c r="I629" s="23">
        <f t="shared" si="7"/>
        <v>14.959016393442614</v>
      </c>
      <c r="J629" s="23">
        <f t="shared" si="8"/>
        <v>3023.2069672131151</v>
      </c>
      <c r="K629" s="21">
        <v>3.8889999999999998</v>
      </c>
      <c r="L629" s="21">
        <v>40</v>
      </c>
      <c r="M629" s="39">
        <f t="shared" si="9"/>
        <v>1900.5782297653532</v>
      </c>
      <c r="N629" s="23">
        <f t="shared" si="4"/>
        <v>1.590677468501974</v>
      </c>
      <c r="O629" s="23">
        <f t="shared" si="5"/>
        <v>1.5628913956277568</v>
      </c>
      <c r="P629" s="53">
        <v>4000</v>
      </c>
      <c r="Q629" s="40">
        <f t="shared" si="10"/>
        <v>6251565.5825110273</v>
      </c>
    </row>
    <row r="630" spans="1:17" ht="15.75" customHeight="1" x14ac:dyDescent="0.2">
      <c r="A630" s="22">
        <f>VLOOKUP(D630,'Sample ID by Horizon'!A:B,2,FALSE)</f>
        <v>43413</v>
      </c>
      <c r="B630" s="21" t="str">
        <f>VLOOKUP(C630,Samples!A:C,3,FALSE)</f>
        <v>CSITE 08</v>
      </c>
      <c r="C630" s="21" t="str">
        <f t="shared" si="0"/>
        <v>18313.CS08</v>
      </c>
      <c r="D630" s="52" t="s">
        <v>677</v>
      </c>
      <c r="E630" s="21" t="s">
        <v>1251</v>
      </c>
      <c r="F630" s="21">
        <v>3031</v>
      </c>
      <c r="G630" s="21">
        <v>4.9800000000000004</v>
      </c>
      <c r="H630" s="21">
        <v>4.1399999999999997</v>
      </c>
      <c r="I630" s="23">
        <f t="shared" si="7"/>
        <v>16.867469879518087</v>
      </c>
      <c r="J630" s="23">
        <f t="shared" si="8"/>
        <v>2519.7469879518067</v>
      </c>
      <c r="K630" s="21">
        <v>3.8889999999999998</v>
      </c>
      <c r="L630" s="21">
        <v>36.5</v>
      </c>
      <c r="M630" s="39">
        <f t="shared" si="9"/>
        <v>1734.2776346608846</v>
      </c>
      <c r="N630" s="23">
        <f t="shared" si="4"/>
        <v>1.4529086563723752</v>
      </c>
      <c r="O630" s="23">
        <f t="shared" si="5"/>
        <v>1.5628913956277568</v>
      </c>
      <c r="P630" s="53">
        <v>4000</v>
      </c>
      <c r="Q630" s="40">
        <f t="shared" si="10"/>
        <v>6251565.5825110273</v>
      </c>
    </row>
    <row r="631" spans="1:17" ht="15.75" customHeight="1" x14ac:dyDescent="0.2">
      <c r="A631" s="22">
        <f>VLOOKUP(D631,'Sample ID by Horizon'!A:B,2,FALSE)</f>
        <v>43413</v>
      </c>
      <c r="B631" s="21" t="str">
        <f>VLOOKUP(C631,Samples!A:C,3,FALSE)</f>
        <v>EF01</v>
      </c>
      <c r="C631" s="21" t="str">
        <f t="shared" si="0"/>
        <v>18313.EF01</v>
      </c>
      <c r="D631" s="38" t="s">
        <v>678</v>
      </c>
      <c r="E631" s="21" t="s">
        <v>1249</v>
      </c>
      <c r="F631" s="21">
        <v>846</v>
      </c>
      <c r="G631" s="21">
        <v>5.01</v>
      </c>
      <c r="H631" s="21">
        <v>4.1900000000000004</v>
      </c>
      <c r="I631" s="23">
        <f t="shared" si="7"/>
        <v>16.367265469061863</v>
      </c>
      <c r="J631" s="23">
        <f t="shared" si="8"/>
        <v>707.53293413173662</v>
      </c>
      <c r="K631" s="21">
        <v>3.8889999999999998</v>
      </c>
      <c r="L631" s="21">
        <v>10</v>
      </c>
      <c r="M631" s="39">
        <f t="shared" si="9"/>
        <v>475.14455744133829</v>
      </c>
      <c r="N631" s="23">
        <f t="shared" si="4"/>
        <v>1.4890898423456933</v>
      </c>
      <c r="O631" s="23">
        <f t="shared" si="5"/>
        <v>1.572162854830939</v>
      </c>
      <c r="P631" s="23">
        <f t="shared" ref="P631:P672" si="14">SUMIF(D:D,D631,L:L)/COUNTIF(D:D,D631)*100</f>
        <v>1000</v>
      </c>
      <c r="Q631" s="40">
        <f t="shared" si="10"/>
        <v>1572162.8548309391</v>
      </c>
    </row>
    <row r="632" spans="1:17" ht="15.75" customHeight="1" x14ac:dyDescent="0.2">
      <c r="A632" s="22">
        <f>VLOOKUP(D632,'Sample ID by Horizon'!A:B,2,FALSE)</f>
        <v>43413</v>
      </c>
      <c r="B632" s="21" t="str">
        <f>VLOOKUP(C632,Samples!A:C,3,FALSE)</f>
        <v>EF01</v>
      </c>
      <c r="C632" s="21" t="str">
        <f t="shared" si="0"/>
        <v>18313.EF01</v>
      </c>
      <c r="D632" s="38" t="s">
        <v>678</v>
      </c>
      <c r="E632" s="21" t="s">
        <v>1250</v>
      </c>
      <c r="F632" s="21">
        <v>865</v>
      </c>
      <c r="G632" s="21">
        <v>5.01</v>
      </c>
      <c r="H632" s="21">
        <v>4.16</v>
      </c>
      <c r="I632" s="23">
        <f t="shared" si="7"/>
        <v>16.966067864271452</v>
      </c>
      <c r="J632" s="23">
        <f t="shared" si="8"/>
        <v>718.24351297405201</v>
      </c>
      <c r="K632" s="21">
        <v>3.8889999999999998</v>
      </c>
      <c r="L632" s="21">
        <v>10</v>
      </c>
      <c r="M632" s="39">
        <f t="shared" si="9"/>
        <v>475.14455744133829</v>
      </c>
      <c r="N632" s="23">
        <f t="shared" si="4"/>
        <v>1.511631569225597</v>
      </c>
      <c r="O632" s="23">
        <f t="shared" si="5"/>
        <v>1.572162854830939</v>
      </c>
      <c r="P632" s="23">
        <f t="shared" si="14"/>
        <v>1000</v>
      </c>
      <c r="Q632" s="40">
        <f t="shared" si="10"/>
        <v>1572162.8548309391</v>
      </c>
    </row>
    <row r="633" spans="1:17" ht="15.75" customHeight="1" x14ac:dyDescent="0.2">
      <c r="A633" s="22">
        <f>VLOOKUP(D633,'Sample ID by Horizon'!A:B,2,FALSE)</f>
        <v>43413</v>
      </c>
      <c r="B633" s="21" t="str">
        <f>VLOOKUP(C633,Samples!A:C,3,FALSE)</f>
        <v>EF01</v>
      </c>
      <c r="C633" s="21" t="str">
        <f t="shared" si="0"/>
        <v>18313.EF01</v>
      </c>
      <c r="D633" s="38" t="s">
        <v>678</v>
      </c>
      <c r="E633" s="21" t="s">
        <v>1251</v>
      </c>
      <c r="F633" s="21">
        <v>967</v>
      </c>
      <c r="G633" s="21">
        <v>4.97</v>
      </c>
      <c r="H633" s="21">
        <v>4.1900000000000004</v>
      </c>
      <c r="I633" s="23">
        <f t="shared" si="7"/>
        <v>15.694164989939626</v>
      </c>
      <c r="J633" s="23">
        <f t="shared" si="8"/>
        <v>815.23742454728381</v>
      </c>
      <c r="K633" s="21">
        <v>3.8889999999999998</v>
      </c>
      <c r="L633" s="21">
        <v>10</v>
      </c>
      <c r="M633" s="39">
        <f t="shared" si="9"/>
        <v>475.14455744133829</v>
      </c>
      <c r="N633" s="23">
        <f t="shared" si="4"/>
        <v>1.7157671529215266</v>
      </c>
      <c r="O633" s="23">
        <f t="shared" si="5"/>
        <v>1.572162854830939</v>
      </c>
      <c r="P633" s="23">
        <f t="shared" si="14"/>
        <v>1000</v>
      </c>
      <c r="Q633" s="40">
        <f t="shared" si="10"/>
        <v>1572162.8548309391</v>
      </c>
    </row>
    <row r="634" spans="1:17" ht="15.75" customHeight="1" x14ac:dyDescent="0.2">
      <c r="A634" s="22">
        <f>VLOOKUP(D634,'Sample ID by Horizon'!A:B,2,FALSE)</f>
        <v>43413</v>
      </c>
      <c r="B634" s="21" t="str">
        <f>VLOOKUP(C634,Samples!A:C,3,FALSE)</f>
        <v>EF01</v>
      </c>
      <c r="C634" s="21" t="str">
        <f t="shared" si="0"/>
        <v>18313.EF01</v>
      </c>
      <c r="D634" s="38" t="s">
        <v>679</v>
      </c>
      <c r="E634" s="21" t="s">
        <v>1249</v>
      </c>
      <c r="F634" s="21">
        <v>811</v>
      </c>
      <c r="G634" s="21">
        <v>4.99</v>
      </c>
      <c r="H634" s="21">
        <v>4.46</v>
      </c>
      <c r="I634" s="23">
        <f t="shared" si="7"/>
        <v>10.621242484969946</v>
      </c>
      <c r="J634" s="23">
        <f t="shared" si="8"/>
        <v>724.86172344689373</v>
      </c>
      <c r="K634" s="21">
        <v>3.8889999999999998</v>
      </c>
      <c r="L634" s="21">
        <v>10</v>
      </c>
      <c r="M634" s="39">
        <f t="shared" si="9"/>
        <v>475.14455744133829</v>
      </c>
      <c r="N634" s="23">
        <f t="shared" si="4"/>
        <v>1.5255604049224234</v>
      </c>
      <c r="O634" s="23">
        <f t="shared" si="5"/>
        <v>1.612701393528565</v>
      </c>
      <c r="P634" s="23">
        <f t="shared" si="14"/>
        <v>1000</v>
      </c>
      <c r="Q634" s="40">
        <f t="shared" si="10"/>
        <v>1612701.3935285648</v>
      </c>
    </row>
    <row r="635" spans="1:17" ht="15.75" customHeight="1" x14ac:dyDescent="0.2">
      <c r="A635" s="22">
        <f>VLOOKUP(D635,'Sample ID by Horizon'!A:B,2,FALSE)</f>
        <v>43413</v>
      </c>
      <c r="B635" s="21" t="str">
        <f>VLOOKUP(C635,Samples!A:C,3,FALSE)</f>
        <v>EF01</v>
      </c>
      <c r="C635" s="21" t="str">
        <f t="shared" si="0"/>
        <v>18313.EF01</v>
      </c>
      <c r="D635" s="38" t="s">
        <v>679</v>
      </c>
      <c r="E635" s="21" t="s">
        <v>1250</v>
      </c>
      <c r="F635" s="21">
        <v>949</v>
      </c>
      <c r="G635" s="21">
        <v>5</v>
      </c>
      <c r="H635" s="21">
        <v>4.18</v>
      </c>
      <c r="I635" s="23">
        <f t="shared" si="7"/>
        <v>16.400000000000006</v>
      </c>
      <c r="J635" s="23">
        <f t="shared" si="8"/>
        <v>793.36399999999992</v>
      </c>
      <c r="K635" s="21">
        <v>3.8889999999999998</v>
      </c>
      <c r="L635" s="21">
        <v>10</v>
      </c>
      <c r="M635" s="39">
        <f t="shared" si="9"/>
        <v>475.14455744133829</v>
      </c>
      <c r="N635" s="23">
        <f t="shared" si="4"/>
        <v>1.6697318480764651</v>
      </c>
      <c r="O635" s="23">
        <f t="shared" si="5"/>
        <v>1.612701393528565</v>
      </c>
      <c r="P635" s="23">
        <f t="shared" si="14"/>
        <v>1000</v>
      </c>
      <c r="Q635" s="40">
        <f t="shared" si="10"/>
        <v>1612701.3935285648</v>
      </c>
    </row>
    <row r="636" spans="1:17" ht="15.75" customHeight="1" x14ac:dyDescent="0.2">
      <c r="A636" s="22">
        <f>VLOOKUP(D636,'Sample ID by Horizon'!A:B,2,FALSE)</f>
        <v>43413</v>
      </c>
      <c r="B636" s="21" t="str">
        <f>VLOOKUP(C636,Samples!A:C,3,FALSE)</f>
        <v>EF01</v>
      </c>
      <c r="C636" s="21" t="str">
        <f t="shared" si="0"/>
        <v>18313.EF01</v>
      </c>
      <c r="D636" s="38" t="s">
        <v>679</v>
      </c>
      <c r="E636" s="21" t="s">
        <v>1251</v>
      </c>
      <c r="F636" s="21">
        <v>923</v>
      </c>
      <c r="G636" s="21">
        <v>4.99</v>
      </c>
      <c r="H636" s="21">
        <v>4.22</v>
      </c>
      <c r="I636" s="23">
        <f t="shared" si="7"/>
        <v>15.430861723446904</v>
      </c>
      <c r="J636" s="23">
        <f t="shared" si="8"/>
        <v>780.57314629258508</v>
      </c>
      <c r="K636" s="21">
        <v>3.8889999999999998</v>
      </c>
      <c r="L636" s="21">
        <v>10</v>
      </c>
      <c r="M636" s="39">
        <f t="shared" si="9"/>
        <v>475.14455744133829</v>
      </c>
      <c r="N636" s="23">
        <f t="shared" si="4"/>
        <v>1.6428119275868065</v>
      </c>
      <c r="O636" s="23">
        <f t="shared" si="5"/>
        <v>1.612701393528565</v>
      </c>
      <c r="P636" s="23">
        <f t="shared" si="14"/>
        <v>1000</v>
      </c>
      <c r="Q636" s="40">
        <f t="shared" si="10"/>
        <v>1612701.3935285648</v>
      </c>
    </row>
    <row r="637" spans="1:17" ht="15.75" customHeight="1" x14ac:dyDescent="0.2">
      <c r="A637" s="22">
        <f>VLOOKUP(D637,'Sample ID by Horizon'!A:B,2,FALSE)</f>
        <v>43413</v>
      </c>
      <c r="B637" s="21" t="str">
        <f>VLOOKUP(C637,Samples!A:C,3,FALSE)</f>
        <v>EF01</v>
      </c>
      <c r="C637" s="21" t="str">
        <f t="shared" si="0"/>
        <v>18313.EF01</v>
      </c>
      <c r="D637" s="38" t="s">
        <v>680</v>
      </c>
      <c r="E637" s="21" t="s">
        <v>1249</v>
      </c>
      <c r="F637" s="21">
        <v>725</v>
      </c>
      <c r="G637" s="21">
        <v>5.01</v>
      </c>
      <c r="H637" s="21">
        <v>4.3899999999999997</v>
      </c>
      <c r="I637" s="23">
        <f t="shared" si="7"/>
        <v>12.375249500998006</v>
      </c>
      <c r="J637" s="23">
        <f t="shared" si="8"/>
        <v>635.27944111776446</v>
      </c>
      <c r="K637" s="21">
        <v>3.8889999999999998</v>
      </c>
      <c r="L637" s="21">
        <v>10</v>
      </c>
      <c r="M637" s="39">
        <f t="shared" si="9"/>
        <v>475.14455744133829</v>
      </c>
      <c r="N637" s="23">
        <f t="shared" si="4"/>
        <v>1.3370235040442331</v>
      </c>
      <c r="O637" s="23">
        <f t="shared" si="5"/>
        <v>1.5308000991005173</v>
      </c>
      <c r="P637" s="23">
        <f t="shared" si="14"/>
        <v>1000</v>
      </c>
      <c r="Q637" s="40">
        <f t="shared" si="10"/>
        <v>1530800.0991005173</v>
      </c>
    </row>
    <row r="638" spans="1:17" ht="15.75" customHeight="1" x14ac:dyDescent="0.2">
      <c r="A638" s="22">
        <f>VLOOKUP(D638,'Sample ID by Horizon'!A:B,2,FALSE)</f>
        <v>43413</v>
      </c>
      <c r="B638" s="21" t="str">
        <f>VLOOKUP(C638,Samples!A:C,3,FALSE)</f>
        <v>EF01</v>
      </c>
      <c r="C638" s="21" t="str">
        <f t="shared" si="0"/>
        <v>18313.EF01</v>
      </c>
      <c r="D638" s="38" t="s">
        <v>680</v>
      </c>
      <c r="E638" s="21" t="s">
        <v>1250</v>
      </c>
      <c r="F638" s="21">
        <v>892</v>
      </c>
      <c r="G638" s="21">
        <v>5</v>
      </c>
      <c r="H638" s="21">
        <v>4.24</v>
      </c>
      <c r="I638" s="23">
        <f t="shared" si="7"/>
        <v>15.199999999999998</v>
      </c>
      <c r="J638" s="23">
        <f t="shared" si="8"/>
        <v>756.41600000000005</v>
      </c>
      <c r="K638" s="21">
        <v>3.8889999999999998</v>
      </c>
      <c r="L638" s="21">
        <v>10</v>
      </c>
      <c r="M638" s="39">
        <f t="shared" si="9"/>
        <v>475.14455744133829</v>
      </c>
      <c r="N638" s="23">
        <f t="shared" si="4"/>
        <v>1.5919702502188247</v>
      </c>
      <c r="O638" s="23">
        <f t="shared" si="5"/>
        <v>1.5308000991005173</v>
      </c>
      <c r="P638" s="23">
        <f t="shared" si="14"/>
        <v>1000</v>
      </c>
      <c r="Q638" s="40">
        <f t="shared" si="10"/>
        <v>1530800.0991005173</v>
      </c>
    </row>
    <row r="639" spans="1:17" ht="15.75" customHeight="1" x14ac:dyDescent="0.2">
      <c r="A639" s="22">
        <f>VLOOKUP(D639,'Sample ID by Horizon'!A:B,2,FALSE)</f>
        <v>43413</v>
      </c>
      <c r="B639" s="21" t="str">
        <f>VLOOKUP(C639,Samples!A:C,3,FALSE)</f>
        <v>EF01</v>
      </c>
      <c r="C639" s="21" t="str">
        <f t="shared" si="0"/>
        <v>18313.EF01</v>
      </c>
      <c r="D639" s="38" t="s">
        <v>680</v>
      </c>
      <c r="E639" s="21" t="s">
        <v>1251</v>
      </c>
      <c r="F639" s="21">
        <v>910</v>
      </c>
      <c r="G639" s="21">
        <v>5.0199999999999996</v>
      </c>
      <c r="H639" s="21">
        <v>4.3600000000000003</v>
      </c>
      <c r="I639" s="23">
        <f t="shared" si="7"/>
        <v>13.147410358565722</v>
      </c>
      <c r="J639" s="23">
        <f t="shared" si="8"/>
        <v>790.35856573705189</v>
      </c>
      <c r="K639" s="21">
        <v>3.8889999999999998</v>
      </c>
      <c r="L639" s="21">
        <v>10</v>
      </c>
      <c r="M639" s="39">
        <f t="shared" si="9"/>
        <v>475.14455744133829</v>
      </c>
      <c r="N639" s="23">
        <f t="shared" si="4"/>
        <v>1.6634065430384946</v>
      </c>
      <c r="O639" s="23">
        <f t="shared" si="5"/>
        <v>1.5308000991005173</v>
      </c>
      <c r="P639" s="23">
        <f t="shared" si="14"/>
        <v>1000</v>
      </c>
      <c r="Q639" s="40">
        <f t="shared" si="10"/>
        <v>1530800.0991005173</v>
      </c>
    </row>
    <row r="640" spans="1:17" ht="15.75" customHeight="1" x14ac:dyDescent="0.2">
      <c r="A640" s="22">
        <f>VLOOKUP(D640,'Sample ID by Horizon'!A:B,2,FALSE)</f>
        <v>43413</v>
      </c>
      <c r="B640" s="21" t="str">
        <f>VLOOKUP(C640,Samples!A:C,3,FALSE)</f>
        <v>EF01</v>
      </c>
      <c r="C640" s="21" t="str">
        <f t="shared" si="0"/>
        <v>18313.EF01</v>
      </c>
      <c r="D640" s="38" t="s">
        <v>681</v>
      </c>
      <c r="E640" s="21" t="s">
        <v>1249</v>
      </c>
      <c r="F640" s="21">
        <v>2470</v>
      </c>
      <c r="G640" s="21">
        <v>5.05</v>
      </c>
      <c r="H640" s="21">
        <v>4.57</v>
      </c>
      <c r="I640" s="23">
        <f t="shared" si="7"/>
        <v>9.5049504950494974</v>
      </c>
      <c r="J640" s="23">
        <f t="shared" si="8"/>
        <v>2235.2277227722775</v>
      </c>
      <c r="K640" s="21">
        <v>3.8889999999999998</v>
      </c>
      <c r="L640" s="21">
        <v>30</v>
      </c>
      <c r="M640" s="39">
        <f t="shared" si="9"/>
        <v>1425.4336723240147</v>
      </c>
      <c r="N640" s="23">
        <f t="shared" si="4"/>
        <v>1.568103634824328</v>
      </c>
      <c r="O640" s="23">
        <f t="shared" si="5"/>
        <v>1.5938325816446721</v>
      </c>
      <c r="P640" s="23">
        <f t="shared" si="14"/>
        <v>3000</v>
      </c>
      <c r="Q640" s="40">
        <f t="shared" si="10"/>
        <v>4781497.7449340168</v>
      </c>
    </row>
    <row r="641" spans="1:17" ht="15.75" customHeight="1" x14ac:dyDescent="0.2">
      <c r="A641" s="22">
        <f>VLOOKUP(D641,'Sample ID by Horizon'!A:B,2,FALSE)</f>
        <v>43413</v>
      </c>
      <c r="B641" s="21" t="str">
        <f>VLOOKUP(C641,Samples!A:C,3,FALSE)</f>
        <v>EF01</v>
      </c>
      <c r="C641" s="21" t="str">
        <f t="shared" si="0"/>
        <v>18313.EF01</v>
      </c>
      <c r="D641" s="38" t="s">
        <v>681</v>
      </c>
      <c r="E641" s="21" t="s">
        <v>1250</v>
      </c>
      <c r="F641" s="21">
        <v>2657</v>
      </c>
      <c r="G641" s="21">
        <v>5</v>
      </c>
      <c r="H641" s="21">
        <v>4.22</v>
      </c>
      <c r="I641" s="23">
        <f t="shared" si="7"/>
        <v>15.600000000000005</v>
      </c>
      <c r="J641" s="23">
        <f t="shared" si="8"/>
        <v>2242.5079999999998</v>
      </c>
      <c r="K641" s="21">
        <v>3.8889999999999998</v>
      </c>
      <c r="L641" s="21">
        <v>30</v>
      </c>
      <c r="M641" s="39">
        <f t="shared" si="9"/>
        <v>1425.4336723240147</v>
      </c>
      <c r="N641" s="23">
        <f t="shared" si="4"/>
        <v>1.5732110469537557</v>
      </c>
      <c r="O641" s="23">
        <f t="shared" si="5"/>
        <v>1.5938325816446721</v>
      </c>
      <c r="P641" s="23">
        <f t="shared" si="14"/>
        <v>3000</v>
      </c>
      <c r="Q641" s="40">
        <f t="shared" si="10"/>
        <v>4781497.7449340168</v>
      </c>
    </row>
    <row r="642" spans="1:17" ht="15.75" customHeight="1" x14ac:dyDescent="0.2">
      <c r="A642" s="22">
        <f>VLOOKUP(D642,'Sample ID by Horizon'!A:B,2,FALSE)</f>
        <v>43413</v>
      </c>
      <c r="B642" s="21" t="str">
        <f>VLOOKUP(C642,Samples!A:C,3,FALSE)</f>
        <v>EF01</v>
      </c>
      <c r="C642" s="21" t="str">
        <f t="shared" si="0"/>
        <v>18313.EF01</v>
      </c>
      <c r="D642" s="38" t="s">
        <v>681</v>
      </c>
      <c r="E642" s="21" t="s">
        <v>1251</v>
      </c>
      <c r="F642" s="21">
        <v>2625</v>
      </c>
      <c r="G642" s="21">
        <v>5.03</v>
      </c>
      <c r="H642" s="21">
        <v>4.4800000000000004</v>
      </c>
      <c r="I642" s="23">
        <f t="shared" si="7"/>
        <v>10.93439363817097</v>
      </c>
      <c r="J642" s="23">
        <f t="shared" si="8"/>
        <v>2337.9721669980122</v>
      </c>
      <c r="K642" s="21">
        <v>3.8889999999999998</v>
      </c>
      <c r="L642" s="21">
        <v>30</v>
      </c>
      <c r="M642" s="39">
        <f t="shared" si="9"/>
        <v>1425.4336723240147</v>
      </c>
      <c r="N642" s="23">
        <f t="shared" si="4"/>
        <v>1.6401830631559327</v>
      </c>
      <c r="O642" s="23">
        <f t="shared" si="5"/>
        <v>1.5938325816446721</v>
      </c>
      <c r="P642" s="23">
        <f t="shared" si="14"/>
        <v>3000</v>
      </c>
      <c r="Q642" s="40">
        <f t="shared" si="10"/>
        <v>4781497.7449340168</v>
      </c>
    </row>
    <row r="643" spans="1:17" ht="15.75" customHeight="1" x14ac:dyDescent="0.2">
      <c r="A643" s="22">
        <f>VLOOKUP(D643,'Sample ID by Horizon'!A:B,2,FALSE)</f>
        <v>43413</v>
      </c>
      <c r="B643" s="21" t="str">
        <f>VLOOKUP(C643,Samples!A:C,3,FALSE)</f>
        <v>EF01</v>
      </c>
      <c r="C643" s="21" t="str">
        <f t="shared" si="0"/>
        <v>18313.EF01</v>
      </c>
      <c r="D643" s="38" t="s">
        <v>682</v>
      </c>
      <c r="E643" s="21" t="s">
        <v>1249</v>
      </c>
      <c r="F643" s="21">
        <v>3191</v>
      </c>
      <c r="G643" s="21">
        <v>5.01</v>
      </c>
      <c r="H643" s="21">
        <v>4.29</v>
      </c>
      <c r="I643" s="23">
        <f t="shared" si="7"/>
        <v>14.371257485029936</v>
      </c>
      <c r="J643" s="23">
        <f t="shared" si="8"/>
        <v>2732.4131736526947</v>
      </c>
      <c r="K643" s="21">
        <v>3.8889999999999998</v>
      </c>
      <c r="L643" s="21">
        <v>40</v>
      </c>
      <c r="M643" s="39">
        <f t="shared" si="9"/>
        <v>1900.5782297653532</v>
      </c>
      <c r="N643" s="23">
        <f t="shared" si="4"/>
        <v>1.4376746670354319</v>
      </c>
      <c r="O643" s="23">
        <f t="shared" si="5"/>
        <v>1.4764963247673437</v>
      </c>
      <c r="P643" s="23">
        <f t="shared" si="14"/>
        <v>4000</v>
      </c>
      <c r="Q643" s="40">
        <f t="shared" si="10"/>
        <v>5905985.2990693757</v>
      </c>
    </row>
    <row r="644" spans="1:17" ht="15.75" customHeight="1" x14ac:dyDescent="0.2">
      <c r="A644" s="22">
        <f>VLOOKUP(D644,'Sample ID by Horizon'!A:B,2,FALSE)</f>
        <v>43413</v>
      </c>
      <c r="B644" s="21" t="str">
        <f>VLOOKUP(C644,Samples!A:C,3,FALSE)</f>
        <v>EF01</v>
      </c>
      <c r="C644" s="21" t="str">
        <f t="shared" si="0"/>
        <v>18313.EF01</v>
      </c>
      <c r="D644" s="38" t="s">
        <v>682</v>
      </c>
      <c r="E644" s="21" t="s">
        <v>1250</v>
      </c>
      <c r="F644" s="21">
        <v>3338</v>
      </c>
      <c r="G644" s="21">
        <v>4.96</v>
      </c>
      <c r="H644" s="21">
        <v>4.37</v>
      </c>
      <c r="I644" s="23">
        <f t="shared" si="7"/>
        <v>11.895161290322578</v>
      </c>
      <c r="J644" s="23">
        <f t="shared" si="8"/>
        <v>2940.9395161290322</v>
      </c>
      <c r="K644" s="21">
        <v>3.8889999999999998</v>
      </c>
      <c r="L644" s="21">
        <v>40</v>
      </c>
      <c r="M644" s="39">
        <f t="shared" si="9"/>
        <v>1900.5782297653532</v>
      </c>
      <c r="N644" s="23">
        <f t="shared" si="4"/>
        <v>1.5473919831714178</v>
      </c>
      <c r="O644" s="23">
        <f t="shared" si="5"/>
        <v>1.4764963247673437</v>
      </c>
      <c r="P644" s="23">
        <f t="shared" si="14"/>
        <v>4000</v>
      </c>
      <c r="Q644" s="40">
        <f t="shared" si="10"/>
        <v>5905985.2990693757</v>
      </c>
    </row>
    <row r="645" spans="1:17" ht="15.75" customHeight="1" x14ac:dyDescent="0.2">
      <c r="A645" s="22">
        <f>VLOOKUP(D645,'Sample ID by Horizon'!A:B,2,FALSE)</f>
        <v>43413</v>
      </c>
      <c r="B645" s="21" t="str">
        <f>VLOOKUP(C645,Samples!A:C,3,FALSE)</f>
        <v>EF01</v>
      </c>
      <c r="C645" s="21" t="str">
        <f t="shared" si="0"/>
        <v>18313.EF01</v>
      </c>
      <c r="D645" s="38" t="s">
        <v>682</v>
      </c>
      <c r="E645" s="21" t="s">
        <v>1251</v>
      </c>
      <c r="F645" s="21">
        <v>3187</v>
      </c>
      <c r="G645" s="21">
        <v>5.05</v>
      </c>
      <c r="H645" s="21">
        <v>4.3499999999999996</v>
      </c>
      <c r="I645" s="23">
        <f t="shared" si="7"/>
        <v>13.861386138613865</v>
      </c>
      <c r="J645" s="23">
        <f t="shared" si="8"/>
        <v>2745.2376237623762</v>
      </c>
      <c r="K645" s="21">
        <v>3.8889999999999998</v>
      </c>
      <c r="L645" s="21">
        <v>40</v>
      </c>
      <c r="M645" s="39">
        <f t="shared" si="9"/>
        <v>1900.5782297653532</v>
      </c>
      <c r="N645" s="23">
        <f t="shared" si="4"/>
        <v>1.444422324095181</v>
      </c>
      <c r="O645" s="23">
        <f t="shared" si="5"/>
        <v>1.4764963247673437</v>
      </c>
      <c r="P645" s="23">
        <f t="shared" si="14"/>
        <v>4000</v>
      </c>
      <c r="Q645" s="40">
        <f t="shared" si="10"/>
        <v>5905985.2990693757</v>
      </c>
    </row>
    <row r="646" spans="1:17" ht="15.75" customHeight="1" x14ac:dyDescent="0.2">
      <c r="A646" s="22">
        <f>VLOOKUP(D646,'Sample ID by Horizon'!A:B,2,FALSE)</f>
        <v>43413</v>
      </c>
      <c r="B646" s="21" t="str">
        <f>VLOOKUP(C646,Samples!A:C,3,FALSE)</f>
        <v>EF02</v>
      </c>
      <c r="C646" s="21" t="str">
        <f t="shared" si="0"/>
        <v>18313.EF02</v>
      </c>
      <c r="D646" s="38" t="s">
        <v>683</v>
      </c>
      <c r="E646" s="21" t="s">
        <v>1249</v>
      </c>
      <c r="F646" s="21">
        <v>854</v>
      </c>
      <c r="G646" s="21">
        <v>5.03</v>
      </c>
      <c r="H646" s="21">
        <v>4.26</v>
      </c>
      <c r="I646" s="23">
        <f t="shared" si="7"/>
        <v>15.308151093439374</v>
      </c>
      <c r="J646" s="23">
        <f t="shared" si="8"/>
        <v>723.26838966202774</v>
      </c>
      <c r="K646" s="21">
        <v>3.8889999999999998</v>
      </c>
      <c r="L646" s="21">
        <v>10</v>
      </c>
      <c r="M646" s="39">
        <f t="shared" si="9"/>
        <v>475.14455744133829</v>
      </c>
      <c r="N646" s="23">
        <f t="shared" si="4"/>
        <v>1.5222070385417874</v>
      </c>
      <c r="O646" s="23">
        <f t="shared" si="5"/>
        <v>1.5794370902126975</v>
      </c>
      <c r="P646" s="23">
        <f t="shared" si="14"/>
        <v>1000</v>
      </c>
      <c r="Q646" s="40">
        <f t="shared" si="10"/>
        <v>1579437.0902126976</v>
      </c>
    </row>
    <row r="647" spans="1:17" ht="15.75" customHeight="1" x14ac:dyDescent="0.2">
      <c r="A647" s="22">
        <f>VLOOKUP(D647,'Sample ID by Horizon'!A:B,2,FALSE)</f>
        <v>43413</v>
      </c>
      <c r="B647" s="21" t="str">
        <f>VLOOKUP(C647,Samples!A:C,3,FALSE)</f>
        <v>EF02</v>
      </c>
      <c r="C647" s="21" t="str">
        <f t="shared" si="0"/>
        <v>18313.EF02</v>
      </c>
      <c r="D647" s="38" t="s">
        <v>683</v>
      </c>
      <c r="E647" s="21" t="s">
        <v>1250</v>
      </c>
      <c r="F647" s="21">
        <v>858</v>
      </c>
      <c r="G647" s="21">
        <v>4.9800000000000004</v>
      </c>
      <c r="H647" s="21">
        <v>4.28</v>
      </c>
      <c r="I647" s="23">
        <f t="shared" si="7"/>
        <v>14.056224899598396</v>
      </c>
      <c r="J647" s="23">
        <f t="shared" si="8"/>
        <v>737.39759036144574</v>
      </c>
      <c r="K647" s="21">
        <v>3.8889999999999998</v>
      </c>
      <c r="L647" s="21">
        <v>10</v>
      </c>
      <c r="M647" s="39">
        <f t="shared" si="9"/>
        <v>475.14455744133829</v>
      </c>
      <c r="N647" s="23">
        <f t="shared" si="4"/>
        <v>1.5519436744310924</v>
      </c>
      <c r="O647" s="23">
        <f t="shared" si="5"/>
        <v>1.5794370902126975</v>
      </c>
      <c r="P647" s="23">
        <f t="shared" si="14"/>
        <v>1000</v>
      </c>
      <c r="Q647" s="40">
        <f t="shared" si="10"/>
        <v>1579437.0902126976</v>
      </c>
    </row>
    <row r="648" spans="1:17" ht="15.75" customHeight="1" x14ac:dyDescent="0.2">
      <c r="A648" s="22">
        <f>VLOOKUP(D648,'Sample ID by Horizon'!A:B,2,FALSE)</f>
        <v>43413</v>
      </c>
      <c r="B648" s="21" t="str">
        <f>VLOOKUP(C648,Samples!A:C,3,FALSE)</f>
        <v>EF02</v>
      </c>
      <c r="C648" s="21" t="str">
        <f t="shared" si="0"/>
        <v>18313.EF02</v>
      </c>
      <c r="D648" s="38" t="s">
        <v>683</v>
      </c>
      <c r="E648" s="21" t="s">
        <v>1251</v>
      </c>
      <c r="F648" s="21">
        <v>944</v>
      </c>
      <c r="G648" s="21">
        <v>5.05</v>
      </c>
      <c r="H648" s="21">
        <v>4.2300000000000004</v>
      </c>
      <c r="I648" s="23">
        <f t="shared" si="7"/>
        <v>16.237623762376227</v>
      </c>
      <c r="J648" s="23">
        <f t="shared" si="8"/>
        <v>790.71683168316838</v>
      </c>
      <c r="K648" s="21">
        <v>3.8889999999999998</v>
      </c>
      <c r="L648" s="21">
        <v>10</v>
      </c>
      <c r="M648" s="39">
        <f t="shared" si="9"/>
        <v>475.14455744133829</v>
      </c>
      <c r="N648" s="23">
        <f t="shared" si="4"/>
        <v>1.664160557665213</v>
      </c>
      <c r="O648" s="23">
        <f t="shared" si="5"/>
        <v>1.5794370902126975</v>
      </c>
      <c r="P648" s="23">
        <f t="shared" si="14"/>
        <v>1000</v>
      </c>
      <c r="Q648" s="40">
        <f t="shared" si="10"/>
        <v>1579437.0902126976</v>
      </c>
    </row>
    <row r="649" spans="1:17" ht="15.75" customHeight="1" x14ac:dyDescent="0.2">
      <c r="A649" s="22">
        <f>VLOOKUP(D649,'Sample ID by Horizon'!A:B,2,FALSE)</f>
        <v>43413</v>
      </c>
      <c r="B649" s="21" t="str">
        <f>VLOOKUP(C649,Samples!A:C,3,FALSE)</f>
        <v>EF02</v>
      </c>
      <c r="C649" s="21" t="str">
        <f t="shared" si="0"/>
        <v>18313.EF02</v>
      </c>
      <c r="D649" s="38" t="s">
        <v>684</v>
      </c>
      <c r="E649" s="21" t="s">
        <v>1249</v>
      </c>
      <c r="F649" s="21">
        <v>872</v>
      </c>
      <c r="G649" s="21">
        <v>5.0199999999999996</v>
      </c>
      <c r="H649" s="21">
        <v>4.3899999999999997</v>
      </c>
      <c r="I649" s="23">
        <f t="shared" si="7"/>
        <v>12.549800796812749</v>
      </c>
      <c r="J649" s="23">
        <f t="shared" si="8"/>
        <v>762.56573705179278</v>
      </c>
      <c r="K649" s="21">
        <v>3.8889999999999998</v>
      </c>
      <c r="L649" s="21">
        <v>10</v>
      </c>
      <c r="M649" s="39">
        <f t="shared" si="9"/>
        <v>475.14455744133829</v>
      </c>
      <c r="N649" s="23">
        <f t="shared" si="4"/>
        <v>1.6049131261404372</v>
      </c>
      <c r="O649" s="23">
        <f t="shared" si="5"/>
        <v>1.5076350556538503</v>
      </c>
      <c r="P649" s="23">
        <f t="shared" si="14"/>
        <v>1000</v>
      </c>
      <c r="Q649" s="40">
        <f t="shared" si="10"/>
        <v>1507635.0556538503</v>
      </c>
    </row>
    <row r="650" spans="1:17" ht="15.75" customHeight="1" x14ac:dyDescent="0.2">
      <c r="A650" s="22">
        <f>VLOOKUP(D650,'Sample ID by Horizon'!A:B,2,FALSE)</f>
        <v>43413</v>
      </c>
      <c r="B650" s="21" t="str">
        <f>VLOOKUP(C650,Samples!A:C,3,FALSE)</f>
        <v>EF02</v>
      </c>
      <c r="C650" s="21" t="str">
        <f t="shared" si="0"/>
        <v>18313.EF02</v>
      </c>
      <c r="D650" s="38" t="s">
        <v>684</v>
      </c>
      <c r="E650" s="21" t="s">
        <v>1250</v>
      </c>
      <c r="F650" s="21">
        <v>640</v>
      </c>
      <c r="G650" s="21">
        <v>4.9800000000000004</v>
      </c>
      <c r="H650" s="21">
        <v>4.38</v>
      </c>
      <c r="I650" s="23">
        <f t="shared" si="7"/>
        <v>12.048192771084347</v>
      </c>
      <c r="J650" s="23">
        <f t="shared" si="8"/>
        <v>562.89156626506019</v>
      </c>
      <c r="K650" s="21">
        <v>3.8889999999999998</v>
      </c>
      <c r="L650" s="21">
        <v>10</v>
      </c>
      <c r="M650" s="39">
        <f t="shared" si="9"/>
        <v>475.14455744133829</v>
      </c>
      <c r="N650" s="23">
        <f t="shared" si="4"/>
        <v>1.1846743426805539</v>
      </c>
      <c r="O650" s="23">
        <f t="shared" si="5"/>
        <v>1.5076350556538503</v>
      </c>
      <c r="P650" s="23">
        <f t="shared" si="14"/>
        <v>1000</v>
      </c>
      <c r="Q650" s="40">
        <f t="shared" si="10"/>
        <v>1507635.0556538503</v>
      </c>
    </row>
    <row r="651" spans="1:17" ht="15.75" customHeight="1" x14ac:dyDescent="0.2">
      <c r="A651" s="22">
        <f>VLOOKUP(D651,'Sample ID by Horizon'!A:B,2,FALSE)</f>
        <v>43413</v>
      </c>
      <c r="B651" s="21" t="str">
        <f>VLOOKUP(C651,Samples!A:C,3,FALSE)</f>
        <v>EF02</v>
      </c>
      <c r="C651" s="21" t="str">
        <f t="shared" si="0"/>
        <v>18313.EF02</v>
      </c>
      <c r="D651" s="38" t="s">
        <v>684</v>
      </c>
      <c r="E651" s="21" t="s">
        <v>1251</v>
      </c>
      <c r="F651" s="21">
        <v>946</v>
      </c>
      <c r="G651" s="21">
        <v>5.0999999999999996</v>
      </c>
      <c r="H651" s="21">
        <v>4.4400000000000004</v>
      </c>
      <c r="I651" s="23">
        <f t="shared" si="7"/>
        <v>12.941176470588223</v>
      </c>
      <c r="J651" s="23">
        <f t="shared" si="8"/>
        <v>823.57647058823545</v>
      </c>
      <c r="K651" s="21">
        <v>3.8889999999999998</v>
      </c>
      <c r="L651" s="21">
        <v>10</v>
      </c>
      <c r="M651" s="39">
        <f t="shared" si="9"/>
        <v>475.14455744133829</v>
      </c>
      <c r="N651" s="23">
        <f t="shared" si="4"/>
        <v>1.7333176981405598</v>
      </c>
      <c r="O651" s="23">
        <f t="shared" si="5"/>
        <v>1.5076350556538503</v>
      </c>
      <c r="P651" s="23">
        <f t="shared" si="14"/>
        <v>1000</v>
      </c>
      <c r="Q651" s="40">
        <f t="shared" si="10"/>
        <v>1507635.0556538503</v>
      </c>
    </row>
    <row r="652" spans="1:17" ht="15.75" customHeight="1" x14ac:dyDescent="0.2">
      <c r="A652" s="22">
        <f>VLOOKUP(D652,'Sample ID by Horizon'!A:B,2,FALSE)</f>
        <v>43413</v>
      </c>
      <c r="B652" s="21" t="str">
        <f>VLOOKUP(C652,Samples!A:C,3,FALSE)</f>
        <v>EF02</v>
      </c>
      <c r="C652" s="21" t="str">
        <f t="shared" si="0"/>
        <v>18313.EF02</v>
      </c>
      <c r="D652" s="38" t="s">
        <v>685</v>
      </c>
      <c r="E652" s="21" t="s">
        <v>1249</v>
      </c>
      <c r="F652" s="21">
        <v>837</v>
      </c>
      <c r="G652" s="21">
        <v>5.05</v>
      </c>
      <c r="H652" s="21">
        <v>4.38</v>
      </c>
      <c r="I652" s="23">
        <f t="shared" si="7"/>
        <v>13.267326732673265</v>
      </c>
      <c r="J652" s="23">
        <f t="shared" si="8"/>
        <v>725.95247524752472</v>
      </c>
      <c r="K652" s="21">
        <v>3.8889999999999998</v>
      </c>
      <c r="L652" s="21">
        <v>10</v>
      </c>
      <c r="M652" s="39">
        <f t="shared" si="9"/>
        <v>475.14455744133829</v>
      </c>
      <c r="N652" s="23">
        <f t="shared" si="4"/>
        <v>1.527856025873034</v>
      </c>
      <c r="O652" s="23">
        <f t="shared" si="5"/>
        <v>1.5705500234918401</v>
      </c>
      <c r="P652" s="23">
        <f t="shared" si="14"/>
        <v>1000</v>
      </c>
      <c r="Q652" s="40">
        <f t="shared" si="10"/>
        <v>1570550.0234918401</v>
      </c>
    </row>
    <row r="653" spans="1:17" ht="15.75" customHeight="1" x14ac:dyDescent="0.2">
      <c r="A653" s="22">
        <f>VLOOKUP(D653,'Sample ID by Horizon'!A:B,2,FALSE)</f>
        <v>43413</v>
      </c>
      <c r="B653" s="21" t="str">
        <f>VLOOKUP(C653,Samples!A:C,3,FALSE)</f>
        <v>EF02</v>
      </c>
      <c r="C653" s="21" t="str">
        <f t="shared" si="0"/>
        <v>18313.EF02</v>
      </c>
      <c r="D653" s="38" t="s">
        <v>685</v>
      </c>
      <c r="E653" s="21" t="s">
        <v>1250</v>
      </c>
      <c r="F653" s="21">
        <v>818</v>
      </c>
      <c r="G653" s="21">
        <v>5.09</v>
      </c>
      <c r="H653" s="21">
        <v>4.53</v>
      </c>
      <c r="I653" s="23">
        <f t="shared" si="7"/>
        <v>11.001964636542233</v>
      </c>
      <c r="J653" s="23">
        <f t="shared" si="8"/>
        <v>728.00392927308451</v>
      </c>
      <c r="K653" s="21">
        <v>3.8889999999999998</v>
      </c>
      <c r="L653" s="21">
        <v>10</v>
      </c>
      <c r="M653" s="39">
        <f t="shared" si="9"/>
        <v>475.14455744133829</v>
      </c>
      <c r="N653" s="23">
        <f t="shared" si="4"/>
        <v>1.5321735624909572</v>
      </c>
      <c r="O653" s="23">
        <f t="shared" si="5"/>
        <v>1.5705500234918401</v>
      </c>
      <c r="P653" s="23">
        <f t="shared" si="14"/>
        <v>1000</v>
      </c>
      <c r="Q653" s="40">
        <f t="shared" si="10"/>
        <v>1570550.0234918401</v>
      </c>
    </row>
    <row r="654" spans="1:17" ht="15.75" customHeight="1" x14ac:dyDescent="0.2">
      <c r="A654" s="22">
        <f>VLOOKUP(D654,'Sample ID by Horizon'!A:B,2,FALSE)</f>
        <v>43413</v>
      </c>
      <c r="B654" s="21" t="str">
        <f>VLOOKUP(C654,Samples!A:C,3,FALSE)</f>
        <v>EF02</v>
      </c>
      <c r="C654" s="21" t="str">
        <f t="shared" si="0"/>
        <v>18313.EF02</v>
      </c>
      <c r="D654" s="38" t="s">
        <v>685</v>
      </c>
      <c r="E654" s="21" t="s">
        <v>1251</v>
      </c>
      <c r="F654" s="21">
        <v>908</v>
      </c>
      <c r="G654" s="21">
        <v>5.01</v>
      </c>
      <c r="H654" s="21">
        <v>4.33</v>
      </c>
      <c r="I654" s="23">
        <f t="shared" si="7"/>
        <v>13.57285429141716</v>
      </c>
      <c r="J654" s="23">
        <f t="shared" si="8"/>
        <v>784.75848303393218</v>
      </c>
      <c r="K654" s="21">
        <v>3.8889999999999998</v>
      </c>
      <c r="L654" s="21">
        <v>10</v>
      </c>
      <c r="M654" s="39">
        <f t="shared" si="9"/>
        <v>475.14455744133829</v>
      </c>
      <c r="N654" s="23">
        <f t="shared" si="4"/>
        <v>1.6516204821115288</v>
      </c>
      <c r="O654" s="23">
        <f t="shared" si="5"/>
        <v>1.5705500234918401</v>
      </c>
      <c r="P654" s="23">
        <f t="shared" si="14"/>
        <v>1000</v>
      </c>
      <c r="Q654" s="40">
        <f t="shared" si="10"/>
        <v>1570550.0234918401</v>
      </c>
    </row>
    <row r="655" spans="1:17" ht="15.75" customHeight="1" x14ac:dyDescent="0.2">
      <c r="A655" s="22">
        <f>VLOOKUP(D655,'Sample ID by Horizon'!A:B,2,FALSE)</f>
        <v>43413</v>
      </c>
      <c r="B655" s="21" t="str">
        <f>VLOOKUP(C655,Samples!A:C,3,FALSE)</f>
        <v>EF02</v>
      </c>
      <c r="C655" s="21" t="str">
        <f t="shared" si="0"/>
        <v>18313.EF02</v>
      </c>
      <c r="D655" s="38" t="s">
        <v>686</v>
      </c>
      <c r="E655" s="21" t="s">
        <v>1249</v>
      </c>
      <c r="F655" s="21">
        <v>2566</v>
      </c>
      <c r="G655" s="21">
        <v>4.99</v>
      </c>
      <c r="H655" s="21">
        <v>4.46</v>
      </c>
      <c r="I655" s="23">
        <f t="shared" si="7"/>
        <v>10.621242484969946</v>
      </c>
      <c r="J655" s="23">
        <f t="shared" si="8"/>
        <v>2293.4589178356714</v>
      </c>
      <c r="K655" s="21">
        <v>3.8889999999999998</v>
      </c>
      <c r="L655" s="21">
        <v>30</v>
      </c>
      <c r="M655" s="39">
        <f t="shared" si="9"/>
        <v>1425.4336723240147</v>
      </c>
      <c r="N655" s="23">
        <f t="shared" si="4"/>
        <v>1.6089551989440771</v>
      </c>
      <c r="O655" s="23">
        <f t="shared" si="5"/>
        <v>1.6192557413826776</v>
      </c>
      <c r="P655" s="23">
        <f t="shared" si="14"/>
        <v>3000</v>
      </c>
      <c r="Q655" s="40">
        <f t="shared" si="10"/>
        <v>4857767.2241480332</v>
      </c>
    </row>
    <row r="656" spans="1:17" ht="15.75" customHeight="1" x14ac:dyDescent="0.2">
      <c r="A656" s="22">
        <f>VLOOKUP(D656,'Sample ID by Horizon'!A:B,2,FALSE)</f>
        <v>43413</v>
      </c>
      <c r="B656" s="21" t="str">
        <f>VLOOKUP(C656,Samples!A:C,3,FALSE)</f>
        <v>EF02</v>
      </c>
      <c r="C656" s="21" t="str">
        <f t="shared" si="0"/>
        <v>18313.EF02</v>
      </c>
      <c r="D656" s="38" t="s">
        <v>686</v>
      </c>
      <c r="E656" s="21" t="s">
        <v>1250</v>
      </c>
      <c r="F656" s="21">
        <v>2430</v>
      </c>
      <c r="G656" s="21">
        <v>5</v>
      </c>
      <c r="H656" s="21">
        <v>4.68</v>
      </c>
      <c r="I656" s="23">
        <f t="shared" si="7"/>
        <v>6.4000000000000057</v>
      </c>
      <c r="J656" s="23">
        <f t="shared" si="8"/>
        <v>2274.48</v>
      </c>
      <c r="K656" s="21">
        <v>3.8889999999999998</v>
      </c>
      <c r="L656" s="21">
        <v>30</v>
      </c>
      <c r="M656" s="39">
        <f t="shared" si="9"/>
        <v>1425.4336723240147</v>
      </c>
      <c r="N656" s="23">
        <f t="shared" si="4"/>
        <v>1.595640712129178</v>
      </c>
      <c r="O656" s="23">
        <f t="shared" si="5"/>
        <v>1.6192557413826776</v>
      </c>
      <c r="P656" s="23">
        <f t="shared" si="14"/>
        <v>3000</v>
      </c>
      <c r="Q656" s="40">
        <f t="shared" si="10"/>
        <v>4857767.2241480332</v>
      </c>
    </row>
    <row r="657" spans="1:17" ht="15.75" customHeight="1" x14ac:dyDescent="0.2">
      <c r="A657" s="22">
        <f>VLOOKUP(D657,'Sample ID by Horizon'!A:B,2,FALSE)</f>
        <v>43413</v>
      </c>
      <c r="B657" s="21" t="str">
        <f>VLOOKUP(C657,Samples!A:C,3,FALSE)</f>
        <v>EF02</v>
      </c>
      <c r="C657" s="21" t="str">
        <f t="shared" si="0"/>
        <v>18313.EF02</v>
      </c>
      <c r="D657" s="38" t="s">
        <v>686</v>
      </c>
      <c r="E657" s="21" t="s">
        <v>1251</v>
      </c>
      <c r="F657" s="21">
        <v>2732</v>
      </c>
      <c r="G657" s="21">
        <v>5.0199999999999996</v>
      </c>
      <c r="H657" s="21">
        <v>4.33</v>
      </c>
      <c r="I657" s="23">
        <f t="shared" si="7"/>
        <v>13.745019920318716</v>
      </c>
      <c r="J657" s="23">
        <f t="shared" si="8"/>
        <v>2356.4860557768925</v>
      </c>
      <c r="K657" s="21">
        <v>3.8889999999999998</v>
      </c>
      <c r="L657" s="21">
        <v>30</v>
      </c>
      <c r="M657" s="39">
        <f t="shared" si="9"/>
        <v>1425.4336723240147</v>
      </c>
      <c r="N657" s="23">
        <f t="shared" si="4"/>
        <v>1.6531713130747769</v>
      </c>
      <c r="O657" s="23">
        <f t="shared" si="5"/>
        <v>1.6192557413826776</v>
      </c>
      <c r="P657" s="23">
        <f t="shared" si="14"/>
        <v>3000</v>
      </c>
      <c r="Q657" s="40">
        <f t="shared" si="10"/>
        <v>4857767.2241480332</v>
      </c>
    </row>
    <row r="658" spans="1:17" ht="15.75" customHeight="1" x14ac:dyDescent="0.2">
      <c r="A658" s="22">
        <f>VLOOKUP(D658,'Sample ID by Horizon'!A:B,2,FALSE)</f>
        <v>43413</v>
      </c>
      <c r="B658" s="21" t="str">
        <f>VLOOKUP(C658,Samples!A:C,3,FALSE)</f>
        <v>EF02</v>
      </c>
      <c r="C658" s="21" t="str">
        <f t="shared" si="0"/>
        <v>18313.EF02</v>
      </c>
      <c r="D658" s="38" t="s">
        <v>687</v>
      </c>
      <c r="E658" s="21" t="s">
        <v>1249</v>
      </c>
      <c r="F658" s="21">
        <v>3166</v>
      </c>
      <c r="G658" s="21">
        <v>5.03</v>
      </c>
      <c r="H658" s="21">
        <v>4.66</v>
      </c>
      <c r="I658" s="23">
        <f t="shared" si="7"/>
        <v>7.3558648111332028</v>
      </c>
      <c r="J658" s="23">
        <f t="shared" si="8"/>
        <v>2933.113320079523</v>
      </c>
      <c r="K658" s="21">
        <v>3.8889999999999998</v>
      </c>
      <c r="L658" s="21">
        <v>40</v>
      </c>
      <c r="M658" s="39">
        <f t="shared" si="9"/>
        <v>1900.5782297653532</v>
      </c>
      <c r="N658" s="23">
        <f t="shared" si="4"/>
        <v>1.5432741857943135</v>
      </c>
      <c r="O658" s="23">
        <f t="shared" si="5"/>
        <v>1.5592824558589486</v>
      </c>
      <c r="P658" s="23">
        <f t="shared" si="14"/>
        <v>4000</v>
      </c>
      <c r="Q658" s="40">
        <f t="shared" si="10"/>
        <v>6237129.8234357946</v>
      </c>
    </row>
    <row r="659" spans="1:17" ht="15.75" customHeight="1" x14ac:dyDescent="0.2">
      <c r="A659" s="22">
        <f>VLOOKUP(D659,'Sample ID by Horizon'!A:B,2,FALSE)</f>
        <v>43413</v>
      </c>
      <c r="B659" s="21" t="str">
        <f>VLOOKUP(C659,Samples!A:C,3,FALSE)</f>
        <v>EF02</v>
      </c>
      <c r="C659" s="21" t="str">
        <f t="shared" si="0"/>
        <v>18313.EF02</v>
      </c>
      <c r="D659" s="38" t="s">
        <v>687</v>
      </c>
      <c r="E659" s="21" t="s">
        <v>1250</v>
      </c>
      <c r="F659" s="21">
        <v>3538</v>
      </c>
      <c r="G659" s="21">
        <v>5.01</v>
      </c>
      <c r="H659" s="21">
        <v>4.4000000000000004</v>
      </c>
      <c r="I659" s="23">
        <f t="shared" si="7"/>
        <v>12.175648702594799</v>
      </c>
      <c r="J659" s="23">
        <f t="shared" si="8"/>
        <v>3107.2255489021959</v>
      </c>
      <c r="K659" s="21">
        <v>3.8889999999999998</v>
      </c>
      <c r="L659" s="21">
        <v>40</v>
      </c>
      <c r="M659" s="39">
        <f t="shared" si="9"/>
        <v>1900.5782297653532</v>
      </c>
      <c r="N659" s="23">
        <f t="shared" si="4"/>
        <v>1.6348843211183242</v>
      </c>
      <c r="O659" s="23">
        <f t="shared" si="5"/>
        <v>1.5592824558589486</v>
      </c>
      <c r="P659" s="23">
        <f t="shared" si="14"/>
        <v>4000</v>
      </c>
      <c r="Q659" s="40">
        <f t="shared" si="10"/>
        <v>6237129.8234357946</v>
      </c>
    </row>
    <row r="660" spans="1:17" ht="15.75" customHeight="1" x14ac:dyDescent="0.2">
      <c r="A660" s="22">
        <f>VLOOKUP(D660,'Sample ID by Horizon'!A:B,2,FALSE)</f>
        <v>43413</v>
      </c>
      <c r="B660" s="21" t="str">
        <f>VLOOKUP(C660,Samples!A:C,3,FALSE)</f>
        <v>EF02</v>
      </c>
      <c r="C660" s="21" t="str">
        <f t="shared" si="0"/>
        <v>18313.EF02</v>
      </c>
      <c r="D660" s="38" t="s">
        <v>687</v>
      </c>
      <c r="E660" s="21" t="s">
        <v>1251</v>
      </c>
      <c r="F660" s="21">
        <v>3322</v>
      </c>
      <c r="G660" s="21">
        <v>5</v>
      </c>
      <c r="H660" s="21">
        <v>4.29</v>
      </c>
      <c r="I660" s="23">
        <f t="shared" si="7"/>
        <v>14.2</v>
      </c>
      <c r="J660" s="23">
        <f t="shared" si="8"/>
        <v>2850.2759999999998</v>
      </c>
      <c r="K660" s="21">
        <v>3.8889999999999998</v>
      </c>
      <c r="L660" s="21">
        <v>40</v>
      </c>
      <c r="M660" s="39">
        <f t="shared" si="9"/>
        <v>1900.5782297653532</v>
      </c>
      <c r="N660" s="23">
        <f t="shared" si="4"/>
        <v>1.499688860664208</v>
      </c>
      <c r="O660" s="23">
        <f t="shared" si="5"/>
        <v>1.5592824558589486</v>
      </c>
      <c r="P660" s="23">
        <f t="shared" si="14"/>
        <v>4000</v>
      </c>
      <c r="Q660" s="40">
        <f t="shared" si="10"/>
        <v>6237129.8234357946</v>
      </c>
    </row>
    <row r="661" spans="1:17" ht="15.75" customHeight="1" x14ac:dyDescent="0.2">
      <c r="A661" s="22">
        <f>VLOOKUP(D661,'Sample ID by Horizon'!A:B,2,FALSE)</f>
        <v>43416</v>
      </c>
      <c r="B661" s="21" t="str">
        <f>VLOOKUP(C661,Samples!A:C,3,FALSE)</f>
        <v>CSITE 04</v>
      </c>
      <c r="C661" s="21" t="str">
        <f t="shared" si="0"/>
        <v>18316.CS04</v>
      </c>
      <c r="D661" s="38" t="s">
        <v>688</v>
      </c>
      <c r="E661" s="21" t="s">
        <v>1249</v>
      </c>
      <c r="F661" s="21">
        <v>801</v>
      </c>
      <c r="G661" s="21">
        <v>4.99</v>
      </c>
      <c r="H661" s="21">
        <v>4.25</v>
      </c>
      <c r="I661" s="23">
        <f t="shared" si="7"/>
        <v>14.829659318637278</v>
      </c>
      <c r="J661" s="23">
        <f t="shared" si="8"/>
        <v>682.21442885771535</v>
      </c>
      <c r="K661" s="21">
        <v>3.8889999999999998</v>
      </c>
      <c r="L661" s="21">
        <v>10</v>
      </c>
      <c r="M661" s="39">
        <f t="shared" si="9"/>
        <v>475.14455744133829</v>
      </c>
      <c r="N661" s="23">
        <f t="shared" si="4"/>
        <v>1.4358039425547708</v>
      </c>
      <c r="O661" s="23">
        <f t="shared" si="5"/>
        <v>1.2542225356606664</v>
      </c>
      <c r="P661" s="23">
        <f t="shared" si="14"/>
        <v>1000</v>
      </c>
      <c r="Q661" s="40">
        <f t="shared" si="10"/>
        <v>1254222.5356606664</v>
      </c>
    </row>
    <row r="662" spans="1:17" ht="15.75" customHeight="1" x14ac:dyDescent="0.2">
      <c r="A662" s="22">
        <f>VLOOKUP(D662,'Sample ID by Horizon'!A:B,2,FALSE)</f>
        <v>43416</v>
      </c>
      <c r="B662" s="21" t="str">
        <f>VLOOKUP(C662,Samples!A:C,3,FALSE)</f>
        <v>CSITE 04</v>
      </c>
      <c r="C662" s="21" t="str">
        <f t="shared" si="0"/>
        <v>18316.CS04</v>
      </c>
      <c r="D662" s="38" t="s">
        <v>688</v>
      </c>
      <c r="E662" s="21" t="s">
        <v>1250</v>
      </c>
      <c r="F662" s="21">
        <v>654</v>
      </c>
      <c r="G662" s="21">
        <v>4.95</v>
      </c>
      <c r="H662" s="21">
        <v>4.13</v>
      </c>
      <c r="I662" s="23">
        <f t="shared" si="7"/>
        <v>16.565656565656571</v>
      </c>
      <c r="J662" s="23">
        <f t="shared" si="8"/>
        <v>545.66060606060603</v>
      </c>
      <c r="K662" s="21">
        <v>3.8889999999999998</v>
      </c>
      <c r="L662" s="21">
        <v>10</v>
      </c>
      <c r="M662" s="39">
        <f t="shared" si="9"/>
        <v>475.14455744133829</v>
      </c>
      <c r="N662" s="23">
        <f t="shared" si="4"/>
        <v>1.1484096734665297</v>
      </c>
      <c r="O662" s="23">
        <f t="shared" si="5"/>
        <v>1.2542225356606664</v>
      </c>
      <c r="P662" s="23">
        <f t="shared" si="14"/>
        <v>1000</v>
      </c>
      <c r="Q662" s="40">
        <f t="shared" si="10"/>
        <v>1254222.5356606664</v>
      </c>
    </row>
    <row r="663" spans="1:17" ht="15.75" customHeight="1" x14ac:dyDescent="0.2">
      <c r="A663" s="22">
        <f>VLOOKUP(D663,'Sample ID by Horizon'!A:B,2,FALSE)</f>
        <v>43416</v>
      </c>
      <c r="B663" s="21" t="str">
        <f>VLOOKUP(C663,Samples!A:C,3,FALSE)</f>
        <v>CSITE 04</v>
      </c>
      <c r="C663" s="21" t="str">
        <f t="shared" si="0"/>
        <v>18316.CS04</v>
      </c>
      <c r="D663" s="38" t="s">
        <v>688</v>
      </c>
      <c r="E663" s="21" t="s">
        <v>1251</v>
      </c>
      <c r="F663" s="21">
        <v>673</v>
      </c>
      <c r="G663" s="21">
        <v>5</v>
      </c>
      <c r="H663" s="21">
        <v>4.16</v>
      </c>
      <c r="I663" s="23">
        <f t="shared" si="7"/>
        <v>16.799999999999997</v>
      </c>
      <c r="J663" s="23">
        <f t="shared" si="8"/>
        <v>559.93600000000004</v>
      </c>
      <c r="K663" s="21">
        <v>3.8889999999999998</v>
      </c>
      <c r="L663" s="21">
        <v>10</v>
      </c>
      <c r="M663" s="39">
        <f t="shared" si="9"/>
        <v>475.14455744133829</v>
      </c>
      <c r="N663" s="23">
        <f t="shared" si="4"/>
        <v>1.1784539909606986</v>
      </c>
      <c r="O663" s="23">
        <f t="shared" si="5"/>
        <v>1.2542225356606664</v>
      </c>
      <c r="P663" s="23">
        <f t="shared" si="14"/>
        <v>1000</v>
      </c>
      <c r="Q663" s="40">
        <f t="shared" si="10"/>
        <v>1254222.5356606664</v>
      </c>
    </row>
    <row r="664" spans="1:17" ht="15.75" customHeight="1" x14ac:dyDescent="0.2">
      <c r="A664" s="22">
        <f>VLOOKUP(D664,'Sample ID by Horizon'!A:B,2,FALSE)</f>
        <v>43416</v>
      </c>
      <c r="B664" s="21" t="str">
        <f>VLOOKUP(C664,Samples!A:C,3,FALSE)</f>
        <v>CSITE 04</v>
      </c>
      <c r="C664" s="21" t="str">
        <f t="shared" si="0"/>
        <v>18316.CS04</v>
      </c>
      <c r="D664" s="38" t="s">
        <v>689</v>
      </c>
      <c r="E664" s="21" t="s">
        <v>1249</v>
      </c>
      <c r="F664" s="21">
        <v>721</v>
      </c>
      <c r="G664" s="21">
        <v>4.99</v>
      </c>
      <c r="H664" s="21">
        <v>4.22</v>
      </c>
      <c r="I664" s="23">
        <f t="shared" si="7"/>
        <v>15.430861723446904</v>
      </c>
      <c r="J664" s="23">
        <f t="shared" si="8"/>
        <v>609.74348697394782</v>
      </c>
      <c r="K664" s="21">
        <v>3.8889999999999998</v>
      </c>
      <c r="L664" s="21">
        <v>10</v>
      </c>
      <c r="M664" s="39">
        <f t="shared" si="9"/>
        <v>475.14455744133829</v>
      </c>
      <c r="N664" s="23">
        <f t="shared" si="4"/>
        <v>1.2832799564356312</v>
      </c>
      <c r="O664" s="23">
        <f t="shared" si="5"/>
        <v>1.2804111593861967</v>
      </c>
      <c r="P664" s="23">
        <f t="shared" si="14"/>
        <v>1000</v>
      </c>
      <c r="Q664" s="40">
        <f t="shared" si="10"/>
        <v>1280411.1593861966</v>
      </c>
    </row>
    <row r="665" spans="1:17" ht="15.75" customHeight="1" x14ac:dyDescent="0.2">
      <c r="A665" s="22">
        <f>VLOOKUP(D665,'Sample ID by Horizon'!A:B,2,FALSE)</f>
        <v>43416</v>
      </c>
      <c r="B665" s="21" t="str">
        <f>VLOOKUP(C665,Samples!A:C,3,FALSE)</f>
        <v>CSITE 04</v>
      </c>
      <c r="C665" s="21" t="str">
        <f t="shared" si="0"/>
        <v>18316.CS04</v>
      </c>
      <c r="D665" s="38" t="s">
        <v>689</v>
      </c>
      <c r="E665" s="21" t="s">
        <v>1250</v>
      </c>
      <c r="F665" s="21">
        <v>698</v>
      </c>
      <c r="G665" s="21">
        <v>4.7300000000000004</v>
      </c>
      <c r="H665" s="21">
        <v>3.98</v>
      </c>
      <c r="I665" s="23">
        <f t="shared" si="7"/>
        <v>15.856236786469353</v>
      </c>
      <c r="J665" s="23">
        <f t="shared" si="8"/>
        <v>587.32346723044395</v>
      </c>
      <c r="K665" s="21">
        <v>3.8889999999999998</v>
      </c>
      <c r="L665" s="21">
        <v>10</v>
      </c>
      <c r="M665" s="39">
        <f t="shared" si="9"/>
        <v>475.14455744133829</v>
      </c>
      <c r="N665" s="23">
        <f t="shared" si="4"/>
        <v>1.2360942749574804</v>
      </c>
      <c r="O665" s="23">
        <f t="shared" si="5"/>
        <v>1.2804111593861967</v>
      </c>
      <c r="P665" s="23">
        <f t="shared" si="14"/>
        <v>1000</v>
      </c>
      <c r="Q665" s="40">
        <f t="shared" si="10"/>
        <v>1280411.1593861966</v>
      </c>
    </row>
    <row r="666" spans="1:17" ht="15.75" customHeight="1" x14ac:dyDescent="0.2">
      <c r="A666" s="22">
        <f>VLOOKUP(D666,'Sample ID by Horizon'!A:B,2,FALSE)</f>
        <v>43416</v>
      </c>
      <c r="B666" s="21" t="str">
        <f>VLOOKUP(C666,Samples!A:C,3,FALSE)</f>
        <v>CSITE 04</v>
      </c>
      <c r="C666" s="21" t="str">
        <f t="shared" si="0"/>
        <v>18316.CS04</v>
      </c>
      <c r="D666" s="38" t="s">
        <v>689</v>
      </c>
      <c r="E666" s="21" t="s">
        <v>1251</v>
      </c>
      <c r="F666" s="21">
        <v>754</v>
      </c>
      <c r="G666" s="21">
        <v>4.8499999999999996</v>
      </c>
      <c r="H666" s="21">
        <v>4.04</v>
      </c>
      <c r="I666" s="23">
        <f t="shared" si="7"/>
        <v>16.701030927835046</v>
      </c>
      <c r="J666" s="23">
        <f t="shared" si="8"/>
        <v>628.07422680412378</v>
      </c>
      <c r="K666" s="21">
        <v>3.8889999999999998</v>
      </c>
      <c r="L666" s="21">
        <v>10</v>
      </c>
      <c r="M666" s="39">
        <f t="shared" si="9"/>
        <v>475.14455744133829</v>
      </c>
      <c r="N666" s="23">
        <f t="shared" si="4"/>
        <v>1.3218592467654779</v>
      </c>
      <c r="O666" s="23">
        <f t="shared" si="5"/>
        <v>1.2804111593861967</v>
      </c>
      <c r="P666" s="23">
        <f t="shared" si="14"/>
        <v>1000</v>
      </c>
      <c r="Q666" s="40">
        <f t="shared" si="10"/>
        <v>1280411.1593861966</v>
      </c>
    </row>
    <row r="667" spans="1:17" ht="15.75" customHeight="1" x14ac:dyDescent="0.2">
      <c r="A667" s="22">
        <f>VLOOKUP(D667,'Sample ID by Horizon'!A:B,2,FALSE)</f>
        <v>43416</v>
      </c>
      <c r="B667" s="21" t="str">
        <f>VLOOKUP(C667,Samples!A:C,3,FALSE)</f>
        <v>CSITE 04</v>
      </c>
      <c r="C667" s="21" t="str">
        <f t="shared" si="0"/>
        <v>18316.CS04</v>
      </c>
      <c r="D667" s="38" t="s">
        <v>690</v>
      </c>
      <c r="E667" s="21" t="s">
        <v>1249</v>
      </c>
      <c r="F667" s="21">
        <v>819</v>
      </c>
      <c r="G667" s="21">
        <v>4.99</v>
      </c>
      <c r="H667" s="21">
        <v>4.1900000000000004</v>
      </c>
      <c r="I667" s="23">
        <f t="shared" si="7"/>
        <v>16.032064128256511</v>
      </c>
      <c r="J667" s="23">
        <f t="shared" si="8"/>
        <v>687.69739478957922</v>
      </c>
      <c r="K667" s="21">
        <v>3.8889999999999998</v>
      </c>
      <c r="L667" s="21">
        <v>10</v>
      </c>
      <c r="M667" s="39">
        <f t="shared" si="9"/>
        <v>475.14455744133829</v>
      </c>
      <c r="N667" s="23">
        <f t="shared" si="4"/>
        <v>1.4473435168716688</v>
      </c>
      <c r="O667" s="23">
        <f t="shared" si="5"/>
        <v>1.3489870005343685</v>
      </c>
      <c r="P667" s="23">
        <f t="shared" si="14"/>
        <v>1000</v>
      </c>
      <c r="Q667" s="40">
        <f t="shared" si="10"/>
        <v>1348987.0005343684</v>
      </c>
    </row>
    <row r="668" spans="1:17" ht="15.75" customHeight="1" x14ac:dyDescent="0.2">
      <c r="A668" s="22">
        <f>VLOOKUP(D668,'Sample ID by Horizon'!A:B,2,FALSE)</f>
        <v>43416</v>
      </c>
      <c r="B668" s="21" t="str">
        <f>VLOOKUP(C668,Samples!A:C,3,FALSE)</f>
        <v>CSITE 04</v>
      </c>
      <c r="C668" s="21" t="str">
        <f t="shared" si="0"/>
        <v>18316.CS04</v>
      </c>
      <c r="D668" s="38" t="s">
        <v>690</v>
      </c>
      <c r="E668" s="21" t="s">
        <v>1250</v>
      </c>
      <c r="F668" s="21">
        <v>716</v>
      </c>
      <c r="G668" s="21">
        <v>4.92</v>
      </c>
      <c r="H668" s="21">
        <v>4.3099999999999996</v>
      </c>
      <c r="I668" s="23">
        <f t="shared" si="7"/>
        <v>12.398373983739845</v>
      </c>
      <c r="J668" s="23">
        <f t="shared" si="8"/>
        <v>627.22764227642267</v>
      </c>
      <c r="K668" s="21">
        <v>3.8889999999999998</v>
      </c>
      <c r="L668" s="21">
        <v>10</v>
      </c>
      <c r="M668" s="39">
        <f t="shared" si="9"/>
        <v>475.14455744133829</v>
      </c>
      <c r="N668" s="23">
        <f t="shared" si="4"/>
        <v>1.3200775057890897</v>
      </c>
      <c r="O668" s="23">
        <f t="shared" si="5"/>
        <v>1.3489870005343685</v>
      </c>
      <c r="P668" s="23">
        <f t="shared" si="14"/>
        <v>1000</v>
      </c>
      <c r="Q668" s="40">
        <f t="shared" si="10"/>
        <v>1348987.0005343684</v>
      </c>
    </row>
    <row r="669" spans="1:17" ht="15.75" customHeight="1" x14ac:dyDescent="0.2">
      <c r="A669" s="22">
        <f>VLOOKUP(D669,'Sample ID by Horizon'!A:B,2,FALSE)</f>
        <v>43416</v>
      </c>
      <c r="B669" s="21" t="str">
        <f>VLOOKUP(C669,Samples!A:C,3,FALSE)</f>
        <v>CSITE 04</v>
      </c>
      <c r="C669" s="21" t="str">
        <f t="shared" si="0"/>
        <v>18316.CS04</v>
      </c>
      <c r="D669" s="38" t="s">
        <v>690</v>
      </c>
      <c r="E669" s="21" t="s">
        <v>1251</v>
      </c>
      <c r="F669" s="21">
        <v>725</v>
      </c>
      <c r="G669" s="21">
        <v>4.7699999999999996</v>
      </c>
      <c r="H669" s="21">
        <v>4</v>
      </c>
      <c r="I669" s="23">
        <f t="shared" si="7"/>
        <v>16.142557651991606</v>
      </c>
      <c r="J669" s="23">
        <f t="shared" si="8"/>
        <v>607.96645702306091</v>
      </c>
      <c r="K669" s="21">
        <v>3.8889999999999998</v>
      </c>
      <c r="L669" s="21">
        <v>10</v>
      </c>
      <c r="M669" s="39">
        <f t="shared" si="9"/>
        <v>475.14455744133829</v>
      </c>
      <c r="N669" s="23">
        <f t="shared" si="4"/>
        <v>1.2795399789423472</v>
      </c>
      <c r="O669" s="23">
        <f t="shared" si="5"/>
        <v>1.3489870005343685</v>
      </c>
      <c r="P669" s="23">
        <f t="shared" si="14"/>
        <v>1000</v>
      </c>
      <c r="Q669" s="40">
        <f t="shared" si="10"/>
        <v>1348987.0005343684</v>
      </c>
    </row>
    <row r="670" spans="1:17" ht="15.75" customHeight="1" x14ac:dyDescent="0.2">
      <c r="A670" s="22">
        <f>VLOOKUP(D670,'Sample ID by Horizon'!A:B,2,FALSE)</f>
        <v>43416</v>
      </c>
      <c r="B670" s="21" t="str">
        <f>VLOOKUP(C670,Samples!A:C,3,FALSE)</f>
        <v>CSITE 04</v>
      </c>
      <c r="C670" s="21" t="str">
        <f t="shared" si="0"/>
        <v>18316.CS04</v>
      </c>
      <c r="D670" s="38" t="s">
        <v>691</v>
      </c>
      <c r="E670" s="21" t="s">
        <v>1249</v>
      </c>
      <c r="F670" s="21">
        <v>2421</v>
      </c>
      <c r="G670" s="21">
        <v>4.8499999999999996</v>
      </c>
      <c r="H670" s="21">
        <v>4.3899999999999997</v>
      </c>
      <c r="I670" s="23">
        <f t="shared" si="7"/>
        <v>9.4845360824742269</v>
      </c>
      <c r="J670" s="23">
        <f t="shared" si="8"/>
        <v>2191.3793814432988</v>
      </c>
      <c r="K670" s="21">
        <v>3.8889999999999998</v>
      </c>
      <c r="L670" s="21">
        <v>30</v>
      </c>
      <c r="M670" s="39">
        <f t="shared" si="9"/>
        <v>1425.4336723240147</v>
      </c>
      <c r="N670" s="23">
        <f t="shared" si="4"/>
        <v>1.537342230642337</v>
      </c>
      <c r="O670" s="23">
        <f t="shared" si="5"/>
        <v>1.5596910346130948</v>
      </c>
      <c r="P670" s="23">
        <f t="shared" si="14"/>
        <v>3000</v>
      </c>
      <c r="Q670" s="40">
        <f t="shared" si="10"/>
        <v>4679073.1038392838</v>
      </c>
    </row>
    <row r="671" spans="1:17" ht="15.75" customHeight="1" x14ac:dyDescent="0.2">
      <c r="A671" s="22">
        <f>VLOOKUP(D671,'Sample ID by Horizon'!A:B,2,FALSE)</f>
        <v>43416</v>
      </c>
      <c r="B671" s="21" t="str">
        <f>VLOOKUP(C671,Samples!A:C,3,FALSE)</f>
        <v>CSITE 04</v>
      </c>
      <c r="C671" s="21" t="str">
        <f t="shared" si="0"/>
        <v>18316.CS04</v>
      </c>
      <c r="D671" s="38" t="s">
        <v>691</v>
      </c>
      <c r="E671" s="21" t="s">
        <v>1250</v>
      </c>
      <c r="F671" s="21">
        <v>2523</v>
      </c>
      <c r="G671" s="21">
        <v>4.93</v>
      </c>
      <c r="H671" s="21">
        <v>4.47</v>
      </c>
      <c r="I671" s="23">
        <f t="shared" si="7"/>
        <v>9.3306288032454354</v>
      </c>
      <c r="J671" s="23">
        <f t="shared" si="8"/>
        <v>2287.5882352941176</v>
      </c>
      <c r="K671" s="21">
        <v>3.8889999999999998</v>
      </c>
      <c r="L671" s="21">
        <v>30</v>
      </c>
      <c r="M671" s="39">
        <f t="shared" si="9"/>
        <v>1425.4336723240147</v>
      </c>
      <c r="N671" s="23">
        <f t="shared" si="4"/>
        <v>1.6048366751182843</v>
      </c>
      <c r="O671" s="23">
        <f t="shared" si="5"/>
        <v>1.5596910346130948</v>
      </c>
      <c r="P671" s="23">
        <f t="shared" si="14"/>
        <v>3000</v>
      </c>
      <c r="Q671" s="40">
        <f t="shared" si="10"/>
        <v>4679073.1038392838</v>
      </c>
    </row>
    <row r="672" spans="1:17" ht="15.75" customHeight="1" x14ac:dyDescent="0.2">
      <c r="A672" s="22">
        <f>VLOOKUP(D672,'Sample ID by Horizon'!A:B,2,FALSE)</f>
        <v>43416</v>
      </c>
      <c r="B672" s="21" t="str">
        <f>VLOOKUP(C672,Samples!A:C,3,FALSE)</f>
        <v>CSITE 04</v>
      </c>
      <c r="C672" s="21" t="str">
        <f t="shared" si="0"/>
        <v>18316.CS04</v>
      </c>
      <c r="D672" s="38" t="s">
        <v>691</v>
      </c>
      <c r="E672" s="21" t="s">
        <v>1251</v>
      </c>
      <c r="F672" s="21">
        <v>2535</v>
      </c>
      <c r="G672" s="21">
        <v>4.8600000000000003</v>
      </c>
      <c r="H672" s="21">
        <v>4.2</v>
      </c>
      <c r="I672" s="23">
        <f t="shared" si="7"/>
        <v>13.580246913580249</v>
      </c>
      <c r="J672" s="23">
        <f t="shared" si="8"/>
        <v>2190.7407407407409</v>
      </c>
      <c r="K672" s="21">
        <v>3.8889999999999998</v>
      </c>
      <c r="L672" s="21">
        <v>30</v>
      </c>
      <c r="M672" s="39">
        <f t="shared" si="9"/>
        <v>1425.4336723240147</v>
      </c>
      <c r="N672" s="23">
        <f t="shared" si="4"/>
        <v>1.5368941980786635</v>
      </c>
      <c r="O672" s="23">
        <f t="shared" si="5"/>
        <v>1.5596910346130948</v>
      </c>
      <c r="P672" s="23">
        <f t="shared" si="14"/>
        <v>3000</v>
      </c>
      <c r="Q672" s="40">
        <f t="shared" si="10"/>
        <v>4679073.1038392838</v>
      </c>
    </row>
    <row r="673" spans="1:17" ht="15.75" customHeight="1" x14ac:dyDescent="0.2">
      <c r="A673" s="22">
        <f>VLOOKUP(D673,'Sample ID by Horizon'!A:B,2,FALSE)</f>
        <v>43416</v>
      </c>
      <c r="B673" s="21" t="str">
        <f>VLOOKUP(C673,Samples!A:C,3,FALSE)</f>
        <v>CSITE 04</v>
      </c>
      <c r="C673" s="21" t="str">
        <f t="shared" si="0"/>
        <v>18316.CS04</v>
      </c>
      <c r="D673" s="52" t="s">
        <v>692</v>
      </c>
      <c r="E673" s="21" t="s">
        <v>1249</v>
      </c>
      <c r="F673" s="21">
        <v>2959</v>
      </c>
      <c r="G673" s="21">
        <v>4.82</v>
      </c>
      <c r="H673" s="21">
        <v>4.38</v>
      </c>
      <c r="I673" s="23">
        <f t="shared" si="7"/>
        <v>9.1286307053941993</v>
      </c>
      <c r="J673" s="23">
        <f t="shared" si="8"/>
        <v>2688.8838174273856</v>
      </c>
      <c r="K673" s="21">
        <v>3.8889999999999998</v>
      </c>
      <c r="L673" s="21">
        <v>35</v>
      </c>
      <c r="M673" s="39">
        <f t="shared" si="9"/>
        <v>1663.005951044684</v>
      </c>
      <c r="N673" s="23">
        <f t="shared" si="4"/>
        <v>1.6168816568204432</v>
      </c>
      <c r="O673" s="23">
        <f t="shared" si="5"/>
        <v>1.6661172343619761</v>
      </c>
      <c r="P673" s="53">
        <v>4000</v>
      </c>
      <c r="Q673" s="40">
        <f t="shared" si="10"/>
        <v>6664468.9374479046</v>
      </c>
    </row>
    <row r="674" spans="1:17" ht="15.75" customHeight="1" x14ac:dyDescent="0.2">
      <c r="A674" s="22">
        <f>VLOOKUP(D674,'Sample ID by Horizon'!A:B,2,FALSE)</f>
        <v>43416</v>
      </c>
      <c r="B674" s="21" t="str">
        <f>VLOOKUP(C674,Samples!A:C,3,FALSE)</f>
        <v>CSITE 04</v>
      </c>
      <c r="C674" s="21" t="str">
        <f t="shared" si="0"/>
        <v>18316.CS04</v>
      </c>
      <c r="D674" s="52" t="s">
        <v>692</v>
      </c>
      <c r="E674" s="21" t="s">
        <v>1250</v>
      </c>
      <c r="F674" s="21">
        <v>2690</v>
      </c>
      <c r="G674" s="21">
        <v>4.4800000000000004</v>
      </c>
      <c r="H674" s="21">
        <v>4.17</v>
      </c>
      <c r="I674" s="23">
        <f t="shared" si="7"/>
        <v>6.9196428571428674</v>
      </c>
      <c r="J674" s="23">
        <f t="shared" si="8"/>
        <v>2503.8616071428569</v>
      </c>
      <c r="K674" s="21">
        <v>3.8889999999999998</v>
      </c>
      <c r="L674" s="21">
        <v>29</v>
      </c>
      <c r="M674" s="39">
        <f t="shared" si="9"/>
        <v>1377.9192165798811</v>
      </c>
      <c r="N674" s="23">
        <f t="shared" si="4"/>
        <v>1.8171323666982928</v>
      </c>
      <c r="O674" s="23">
        <f t="shared" si="5"/>
        <v>1.6661172343619761</v>
      </c>
      <c r="P674" s="53">
        <v>4000</v>
      </c>
      <c r="Q674" s="40">
        <f t="shared" si="10"/>
        <v>6664468.9374479046</v>
      </c>
    </row>
    <row r="675" spans="1:17" ht="15.75" customHeight="1" x14ac:dyDescent="0.2">
      <c r="A675" s="22">
        <f>VLOOKUP(D675,'Sample ID by Horizon'!A:B,2,FALSE)</f>
        <v>43416</v>
      </c>
      <c r="B675" s="21" t="str">
        <f>VLOOKUP(C675,Samples!A:C,3,FALSE)</f>
        <v>CSITE 04</v>
      </c>
      <c r="C675" s="21" t="str">
        <f t="shared" si="0"/>
        <v>18316.CS04</v>
      </c>
      <c r="D675" s="52" t="s">
        <v>692</v>
      </c>
      <c r="E675" s="21" t="s">
        <v>1251</v>
      </c>
      <c r="F675" s="21">
        <v>3289</v>
      </c>
      <c r="G675" s="21">
        <v>4.79</v>
      </c>
      <c r="H675" s="21">
        <v>4.33</v>
      </c>
      <c r="I675" s="23">
        <f t="shared" si="7"/>
        <v>9.6033402922755737</v>
      </c>
      <c r="J675" s="23">
        <f t="shared" si="8"/>
        <v>2973.1461377870564</v>
      </c>
      <c r="K675" s="21">
        <v>3.8889999999999998</v>
      </c>
      <c r="L675" s="21">
        <v>40</v>
      </c>
      <c r="M675" s="39">
        <f t="shared" si="9"/>
        <v>1900.5782297653532</v>
      </c>
      <c r="N675" s="23">
        <f t="shared" si="4"/>
        <v>1.5643376795671933</v>
      </c>
      <c r="O675" s="23">
        <f t="shared" si="5"/>
        <v>1.6661172343619761</v>
      </c>
      <c r="P675" s="53">
        <v>4000</v>
      </c>
      <c r="Q675" s="40">
        <f t="shared" si="10"/>
        <v>6664468.9374479046</v>
      </c>
    </row>
    <row r="676" spans="1:17" ht="15.75" customHeight="1" x14ac:dyDescent="0.2">
      <c r="A676" s="22">
        <f>VLOOKUP(D676,'Sample ID by Horizon'!A:B,2,FALSE)</f>
        <v>43416</v>
      </c>
      <c r="B676" s="21" t="str">
        <f>VLOOKUP(C676,Samples!A:C,3,FALSE)</f>
        <v>CSITE 12</v>
      </c>
      <c r="C676" s="21" t="str">
        <f t="shared" si="0"/>
        <v>18316.CS12</v>
      </c>
      <c r="D676" s="38" t="s">
        <v>693</v>
      </c>
      <c r="E676" s="21" t="s">
        <v>1249</v>
      </c>
      <c r="F676" s="21">
        <v>880</v>
      </c>
      <c r="G676" s="21">
        <v>5.04</v>
      </c>
      <c r="H676" s="21">
        <v>4.2</v>
      </c>
      <c r="I676" s="23">
        <f t="shared" si="7"/>
        <v>16.666666666666664</v>
      </c>
      <c r="J676" s="23">
        <f t="shared" si="8"/>
        <v>733.33333333333337</v>
      </c>
      <c r="K676" s="21">
        <v>3.8889999999999998</v>
      </c>
      <c r="L676" s="21">
        <v>10</v>
      </c>
      <c r="M676" s="39">
        <f t="shared" si="9"/>
        <v>475.14455744133829</v>
      </c>
      <c r="N676" s="23">
        <f t="shared" si="4"/>
        <v>1.543389947013907</v>
      </c>
      <c r="O676" s="23">
        <f t="shared" si="5"/>
        <v>1.5849213637147777</v>
      </c>
      <c r="P676" s="23">
        <f t="shared" ref="P676:P747" si="15">SUMIF(D:D,D676,L:L)/COUNTIF(D:D,D676)*100</f>
        <v>1000</v>
      </c>
      <c r="Q676" s="40">
        <f t="shared" si="10"/>
        <v>1584921.3637147776</v>
      </c>
    </row>
    <row r="677" spans="1:17" ht="15.75" customHeight="1" x14ac:dyDescent="0.2">
      <c r="A677" s="22">
        <f>VLOOKUP(D677,'Sample ID by Horizon'!A:B,2,FALSE)</f>
        <v>43416</v>
      </c>
      <c r="B677" s="21" t="str">
        <f>VLOOKUP(C677,Samples!A:C,3,FALSE)</f>
        <v>CSITE 12</v>
      </c>
      <c r="C677" s="21" t="str">
        <f t="shared" si="0"/>
        <v>18316.CS12</v>
      </c>
      <c r="D677" s="38" t="s">
        <v>693</v>
      </c>
      <c r="E677" s="21" t="s">
        <v>1250</v>
      </c>
      <c r="F677" s="21">
        <v>880</v>
      </c>
      <c r="G677" s="21">
        <v>5.08</v>
      </c>
      <c r="H677" s="21">
        <v>4.24</v>
      </c>
      <c r="I677" s="23">
        <f t="shared" si="7"/>
        <v>16.535433070866137</v>
      </c>
      <c r="J677" s="23">
        <f t="shared" si="8"/>
        <v>734.48818897637796</v>
      </c>
      <c r="K677" s="21">
        <v>3.8889999999999998</v>
      </c>
      <c r="L677" s="21">
        <v>10</v>
      </c>
      <c r="M677" s="39">
        <f t="shared" si="9"/>
        <v>475.14455744133829</v>
      </c>
      <c r="N677" s="23">
        <f t="shared" si="4"/>
        <v>1.5458204823635351</v>
      </c>
      <c r="O677" s="23">
        <f t="shared" si="5"/>
        <v>1.5849213637147777</v>
      </c>
      <c r="P677" s="23">
        <f t="shared" si="15"/>
        <v>1000</v>
      </c>
      <c r="Q677" s="40">
        <f t="shared" si="10"/>
        <v>1584921.3637147776</v>
      </c>
    </row>
    <row r="678" spans="1:17" ht="15.75" customHeight="1" x14ac:dyDescent="0.2">
      <c r="A678" s="22">
        <f>VLOOKUP(D678,'Sample ID by Horizon'!A:B,2,FALSE)</f>
        <v>43416</v>
      </c>
      <c r="B678" s="21" t="str">
        <f>VLOOKUP(C678,Samples!A:C,3,FALSE)</f>
        <v>CSITE 12</v>
      </c>
      <c r="C678" s="21" t="str">
        <f t="shared" si="0"/>
        <v>18316.CS12</v>
      </c>
      <c r="D678" s="38" t="s">
        <v>693</v>
      </c>
      <c r="E678" s="21" t="s">
        <v>1251</v>
      </c>
      <c r="F678" s="21">
        <v>938</v>
      </c>
      <c r="G678" s="21">
        <v>4.99</v>
      </c>
      <c r="H678" s="21">
        <v>4.21</v>
      </c>
      <c r="I678" s="23">
        <f t="shared" si="7"/>
        <v>15.631262525050104</v>
      </c>
      <c r="J678" s="23">
        <f t="shared" si="8"/>
        <v>791.37875751502997</v>
      </c>
      <c r="K678" s="21">
        <v>3.8889999999999998</v>
      </c>
      <c r="L678" s="21">
        <v>10</v>
      </c>
      <c r="M678" s="39">
        <f t="shared" si="9"/>
        <v>475.14455744133829</v>
      </c>
      <c r="N678" s="23">
        <f t="shared" si="4"/>
        <v>1.6655536617668911</v>
      </c>
      <c r="O678" s="23">
        <f t="shared" si="5"/>
        <v>1.5849213637147777</v>
      </c>
      <c r="P678" s="23">
        <f t="shared" si="15"/>
        <v>1000</v>
      </c>
      <c r="Q678" s="40">
        <f t="shared" si="10"/>
        <v>1584921.3637147776</v>
      </c>
    </row>
    <row r="679" spans="1:17" ht="15.75" customHeight="1" x14ac:dyDescent="0.2">
      <c r="A679" s="22">
        <f>VLOOKUP(D679,'Sample ID by Horizon'!A:B,2,FALSE)</f>
        <v>43416</v>
      </c>
      <c r="B679" s="21" t="str">
        <f>VLOOKUP(C679,Samples!A:C,3,FALSE)</f>
        <v>CSITE 12</v>
      </c>
      <c r="C679" s="21" t="str">
        <f t="shared" si="0"/>
        <v>18316.CS12</v>
      </c>
      <c r="D679" s="38" t="s">
        <v>694</v>
      </c>
      <c r="E679" s="21" t="s">
        <v>1249</v>
      </c>
      <c r="F679" s="21">
        <v>901</v>
      </c>
      <c r="G679" s="21">
        <v>5.05</v>
      </c>
      <c r="H679" s="21">
        <v>4.26</v>
      </c>
      <c r="I679" s="23">
        <f t="shared" si="7"/>
        <v>15.643564356435643</v>
      </c>
      <c r="J679" s="23">
        <f t="shared" si="8"/>
        <v>760.05148514851487</v>
      </c>
      <c r="K679" s="21">
        <v>3.8889999999999998</v>
      </c>
      <c r="L679" s="21">
        <v>10</v>
      </c>
      <c r="M679" s="39">
        <f t="shared" si="9"/>
        <v>475.14455744133829</v>
      </c>
      <c r="N679" s="23">
        <f t="shared" si="4"/>
        <v>1.599621574624374</v>
      </c>
      <c r="O679" s="23">
        <f t="shared" si="5"/>
        <v>1.6026844117479506</v>
      </c>
      <c r="P679" s="23">
        <f t="shared" si="15"/>
        <v>1000</v>
      </c>
      <c r="Q679" s="40">
        <f t="shared" si="10"/>
        <v>1602684.4117479506</v>
      </c>
    </row>
    <row r="680" spans="1:17" ht="15.75" customHeight="1" x14ac:dyDescent="0.2">
      <c r="A680" s="22">
        <f>VLOOKUP(D680,'Sample ID by Horizon'!A:B,2,FALSE)</f>
        <v>43416</v>
      </c>
      <c r="B680" s="21" t="str">
        <f>VLOOKUP(C680,Samples!A:C,3,FALSE)</f>
        <v>CSITE 12</v>
      </c>
      <c r="C680" s="21" t="str">
        <f t="shared" si="0"/>
        <v>18316.CS12</v>
      </c>
      <c r="D680" s="38" t="s">
        <v>694</v>
      </c>
      <c r="E680" s="21" t="s">
        <v>1250</v>
      </c>
      <c r="F680" s="21">
        <v>868</v>
      </c>
      <c r="G680" s="21">
        <v>5.05</v>
      </c>
      <c r="H680" s="21">
        <v>4.26</v>
      </c>
      <c r="I680" s="23">
        <f t="shared" si="7"/>
        <v>15.643564356435643</v>
      </c>
      <c r="J680" s="23">
        <f t="shared" si="8"/>
        <v>732.21386138613866</v>
      </c>
      <c r="K680" s="21">
        <v>3.8889999999999998</v>
      </c>
      <c r="L680" s="21">
        <v>10</v>
      </c>
      <c r="M680" s="39">
        <f t="shared" si="9"/>
        <v>475.14455744133829</v>
      </c>
      <c r="N680" s="23">
        <f t="shared" si="4"/>
        <v>1.5410338809921829</v>
      </c>
      <c r="O680" s="23">
        <f t="shared" si="5"/>
        <v>1.6026844117479506</v>
      </c>
      <c r="P680" s="23">
        <f t="shared" si="15"/>
        <v>1000</v>
      </c>
      <c r="Q680" s="40">
        <f t="shared" si="10"/>
        <v>1602684.4117479506</v>
      </c>
    </row>
    <row r="681" spans="1:17" ht="15.75" customHeight="1" x14ac:dyDescent="0.2">
      <c r="A681" s="22">
        <f>VLOOKUP(D681,'Sample ID by Horizon'!A:B,2,FALSE)</f>
        <v>43416</v>
      </c>
      <c r="B681" s="21" t="str">
        <f>VLOOKUP(C681,Samples!A:C,3,FALSE)</f>
        <v>CSITE 12</v>
      </c>
      <c r="C681" s="21" t="str">
        <f t="shared" si="0"/>
        <v>18316.CS12</v>
      </c>
      <c r="D681" s="38" t="s">
        <v>694</v>
      </c>
      <c r="E681" s="21" t="s">
        <v>1251</v>
      </c>
      <c r="F681" s="21">
        <v>938</v>
      </c>
      <c r="G681" s="21">
        <v>5.0199999999999996</v>
      </c>
      <c r="H681" s="21">
        <v>4.24</v>
      </c>
      <c r="I681" s="23">
        <f t="shared" si="7"/>
        <v>15.537848605577679</v>
      </c>
      <c r="J681" s="23">
        <f t="shared" si="8"/>
        <v>792.25498007968145</v>
      </c>
      <c r="K681" s="21">
        <v>3.8889999999999998</v>
      </c>
      <c r="L681" s="21">
        <v>10</v>
      </c>
      <c r="M681" s="39">
        <f t="shared" si="9"/>
        <v>475.14455744133829</v>
      </c>
      <c r="N681" s="23">
        <f t="shared" si="4"/>
        <v>1.6673977796272956</v>
      </c>
      <c r="O681" s="23">
        <f t="shared" si="5"/>
        <v>1.6026844117479506</v>
      </c>
      <c r="P681" s="23">
        <f t="shared" si="15"/>
        <v>1000</v>
      </c>
      <c r="Q681" s="40">
        <f t="shared" si="10"/>
        <v>1602684.4117479506</v>
      </c>
    </row>
    <row r="682" spans="1:17" ht="15.75" customHeight="1" x14ac:dyDescent="0.2">
      <c r="A682" s="22">
        <f>VLOOKUP(D682,'Sample ID by Horizon'!A:B,2,FALSE)</f>
        <v>43416</v>
      </c>
      <c r="B682" s="21" t="str">
        <f>VLOOKUP(C682,Samples!A:C,3,FALSE)</f>
        <v>CSITE 12</v>
      </c>
      <c r="C682" s="21" t="str">
        <f t="shared" si="0"/>
        <v>18316.CS12</v>
      </c>
      <c r="D682" s="38" t="s">
        <v>695</v>
      </c>
      <c r="E682" s="21" t="s">
        <v>1249</v>
      </c>
      <c r="F682" s="21">
        <v>884</v>
      </c>
      <c r="G682" s="21">
        <v>5.05</v>
      </c>
      <c r="H682" s="21">
        <v>4.2300000000000004</v>
      </c>
      <c r="I682" s="23">
        <f t="shared" si="7"/>
        <v>16.237623762376227</v>
      </c>
      <c r="J682" s="23">
        <f t="shared" si="8"/>
        <v>740.45940594059414</v>
      </c>
      <c r="K682" s="21">
        <v>3.8889999999999998</v>
      </c>
      <c r="L682" s="21">
        <v>10</v>
      </c>
      <c r="M682" s="39">
        <f t="shared" si="9"/>
        <v>475.14455744133829</v>
      </c>
      <c r="N682" s="23">
        <f t="shared" si="4"/>
        <v>1.5583876408644579</v>
      </c>
      <c r="O682" s="23">
        <f t="shared" si="5"/>
        <v>1.5797577994806093</v>
      </c>
      <c r="P682" s="23">
        <f t="shared" si="15"/>
        <v>1000</v>
      </c>
      <c r="Q682" s="40">
        <f t="shared" si="10"/>
        <v>1579757.7994806094</v>
      </c>
    </row>
    <row r="683" spans="1:17" ht="15.75" customHeight="1" x14ac:dyDescent="0.2">
      <c r="A683" s="22">
        <f>VLOOKUP(D683,'Sample ID by Horizon'!A:B,2,FALSE)</f>
        <v>43416</v>
      </c>
      <c r="B683" s="21" t="str">
        <f>VLOOKUP(C683,Samples!A:C,3,FALSE)</f>
        <v>CSITE 12</v>
      </c>
      <c r="C683" s="21" t="str">
        <f t="shared" si="0"/>
        <v>18316.CS12</v>
      </c>
      <c r="D683" s="38" t="s">
        <v>695</v>
      </c>
      <c r="E683" s="21" t="s">
        <v>1250</v>
      </c>
      <c r="F683" s="21">
        <v>892</v>
      </c>
      <c r="G683" s="21">
        <v>5</v>
      </c>
      <c r="H683" s="21">
        <v>4.25</v>
      </c>
      <c r="I683" s="23">
        <f t="shared" si="7"/>
        <v>15</v>
      </c>
      <c r="J683" s="23">
        <f t="shared" si="8"/>
        <v>758.2</v>
      </c>
      <c r="K683" s="21">
        <v>3.8889999999999998</v>
      </c>
      <c r="L683" s="21">
        <v>10</v>
      </c>
      <c r="M683" s="39">
        <f t="shared" si="9"/>
        <v>475.14455744133829</v>
      </c>
      <c r="N683" s="23">
        <f t="shared" si="4"/>
        <v>1.5957248970353786</v>
      </c>
      <c r="O683" s="23">
        <f t="shared" si="5"/>
        <v>1.5797577994806093</v>
      </c>
      <c r="P683" s="23">
        <f t="shared" si="15"/>
        <v>1000</v>
      </c>
      <c r="Q683" s="40">
        <f t="shared" si="10"/>
        <v>1579757.7994806094</v>
      </c>
    </row>
    <row r="684" spans="1:17" ht="15.75" customHeight="1" x14ac:dyDescent="0.2">
      <c r="A684" s="22">
        <f>VLOOKUP(D684,'Sample ID by Horizon'!A:B,2,FALSE)</f>
        <v>43416</v>
      </c>
      <c r="B684" s="21" t="str">
        <f>VLOOKUP(C684,Samples!A:C,3,FALSE)</f>
        <v>CSITE 12</v>
      </c>
      <c r="C684" s="21" t="str">
        <f t="shared" si="0"/>
        <v>18316.CS12</v>
      </c>
      <c r="D684" s="38" t="s">
        <v>695</v>
      </c>
      <c r="E684" s="21" t="s">
        <v>1251</v>
      </c>
      <c r="F684" s="21">
        <v>889</v>
      </c>
      <c r="G684" s="21">
        <v>5.04</v>
      </c>
      <c r="H684" s="21">
        <v>4.2699999999999996</v>
      </c>
      <c r="I684" s="23">
        <f t="shared" si="7"/>
        <v>15.277777777777787</v>
      </c>
      <c r="J684" s="23">
        <f t="shared" si="8"/>
        <v>753.18055555555543</v>
      </c>
      <c r="K684" s="21">
        <v>3.8889999999999998</v>
      </c>
      <c r="L684" s="21">
        <v>10</v>
      </c>
      <c r="M684" s="39">
        <f t="shared" si="9"/>
        <v>475.14455744133829</v>
      </c>
      <c r="N684" s="23">
        <f t="shared" si="4"/>
        <v>1.5851608605419913</v>
      </c>
      <c r="O684" s="23">
        <f t="shared" si="5"/>
        <v>1.5797577994806093</v>
      </c>
      <c r="P684" s="23">
        <f t="shared" si="15"/>
        <v>1000</v>
      </c>
      <c r="Q684" s="40">
        <f t="shared" si="10"/>
        <v>1579757.7994806094</v>
      </c>
    </row>
    <row r="685" spans="1:17" ht="15.75" customHeight="1" x14ac:dyDescent="0.2">
      <c r="A685" s="22">
        <f>VLOOKUP(D685,'Sample ID by Horizon'!A:B,2,FALSE)</f>
        <v>43416</v>
      </c>
      <c r="B685" s="21" t="str">
        <f>VLOOKUP(C685,Samples!A:C,3,FALSE)</f>
        <v>CSITE 12</v>
      </c>
      <c r="C685" s="21" t="str">
        <f t="shared" si="0"/>
        <v>18316.CS12</v>
      </c>
      <c r="D685" s="38" t="s">
        <v>696</v>
      </c>
      <c r="E685" s="21" t="s">
        <v>1249</v>
      </c>
      <c r="F685" s="21">
        <v>2632</v>
      </c>
      <c r="G685" s="21">
        <v>5.0199999999999996</v>
      </c>
      <c r="H685" s="21">
        <v>4.2300000000000004</v>
      </c>
      <c r="I685" s="23">
        <f t="shared" si="7"/>
        <v>15.737051792828668</v>
      </c>
      <c r="J685" s="23">
        <f t="shared" si="8"/>
        <v>2217.8007968127495</v>
      </c>
      <c r="K685" s="21">
        <v>3.8889999999999998</v>
      </c>
      <c r="L685" s="21">
        <v>30</v>
      </c>
      <c r="M685" s="39">
        <f t="shared" si="9"/>
        <v>1425.4336723240147</v>
      </c>
      <c r="N685" s="23">
        <f t="shared" si="4"/>
        <v>1.5558779337637412</v>
      </c>
      <c r="O685" s="23">
        <f t="shared" si="5"/>
        <v>1.559999290231354</v>
      </c>
      <c r="P685" s="23">
        <f t="shared" si="15"/>
        <v>3000</v>
      </c>
      <c r="Q685" s="40">
        <f t="shared" si="10"/>
        <v>4679997.8706940617</v>
      </c>
    </row>
    <row r="686" spans="1:17" ht="15.75" customHeight="1" x14ac:dyDescent="0.2">
      <c r="A686" s="22">
        <f>VLOOKUP(D686,'Sample ID by Horizon'!A:B,2,FALSE)</f>
        <v>43416</v>
      </c>
      <c r="B686" s="21" t="str">
        <f>VLOOKUP(C686,Samples!A:C,3,FALSE)</f>
        <v>CSITE 12</v>
      </c>
      <c r="C686" s="21" t="str">
        <f t="shared" si="0"/>
        <v>18316.CS12</v>
      </c>
      <c r="D686" s="38" t="s">
        <v>696</v>
      </c>
      <c r="E686" s="21" t="s">
        <v>1250</v>
      </c>
      <c r="F686" s="21">
        <v>2555</v>
      </c>
      <c r="G686" s="21">
        <v>4.99</v>
      </c>
      <c r="H686" s="21">
        <v>4.2</v>
      </c>
      <c r="I686" s="23">
        <f t="shared" si="7"/>
        <v>15.831663326653306</v>
      </c>
      <c r="J686" s="23">
        <f t="shared" si="8"/>
        <v>2150.5010020040081</v>
      </c>
      <c r="K686" s="21">
        <v>3.8889999999999998</v>
      </c>
      <c r="L686" s="21">
        <v>30</v>
      </c>
      <c r="M686" s="39">
        <f t="shared" si="9"/>
        <v>1425.4336723240147</v>
      </c>
      <c r="N686" s="23">
        <f t="shared" si="4"/>
        <v>1.5086643761528729</v>
      </c>
      <c r="O686" s="23">
        <f t="shared" si="5"/>
        <v>1.559999290231354</v>
      </c>
      <c r="P686" s="23">
        <f t="shared" si="15"/>
        <v>3000</v>
      </c>
      <c r="Q686" s="40">
        <f t="shared" si="10"/>
        <v>4679997.8706940617</v>
      </c>
    </row>
    <row r="687" spans="1:17" ht="15.75" customHeight="1" x14ac:dyDescent="0.2">
      <c r="A687" s="22">
        <f>VLOOKUP(D687,'Sample ID by Horizon'!A:B,2,FALSE)</f>
        <v>43416</v>
      </c>
      <c r="B687" s="21" t="str">
        <f>VLOOKUP(C687,Samples!A:C,3,FALSE)</f>
        <v>CSITE 12</v>
      </c>
      <c r="C687" s="21" t="str">
        <f t="shared" si="0"/>
        <v>18316.CS12</v>
      </c>
      <c r="D687" s="38" t="s">
        <v>696</v>
      </c>
      <c r="E687" s="21" t="s">
        <v>1251</v>
      </c>
      <c r="F687" s="21">
        <v>2717</v>
      </c>
      <c r="G687" s="21">
        <v>5.05</v>
      </c>
      <c r="H687" s="21">
        <v>4.28</v>
      </c>
      <c r="I687" s="23">
        <f t="shared" si="7"/>
        <v>15.24752475247524</v>
      </c>
      <c r="J687" s="23">
        <f t="shared" si="8"/>
        <v>2302.7247524752479</v>
      </c>
      <c r="K687" s="21">
        <v>3.8889999999999998</v>
      </c>
      <c r="L687" s="21">
        <v>30</v>
      </c>
      <c r="M687" s="39">
        <f t="shared" si="9"/>
        <v>1425.4336723240147</v>
      </c>
      <c r="N687" s="23">
        <f t="shared" si="4"/>
        <v>1.6154555607774479</v>
      </c>
      <c r="O687" s="23">
        <f t="shared" si="5"/>
        <v>1.559999290231354</v>
      </c>
      <c r="P687" s="23">
        <f t="shared" si="15"/>
        <v>3000</v>
      </c>
      <c r="Q687" s="40">
        <f t="shared" si="10"/>
        <v>4679997.8706940617</v>
      </c>
    </row>
    <row r="688" spans="1:17" ht="15.75" customHeight="1" x14ac:dyDescent="0.2">
      <c r="A688" s="22">
        <f>VLOOKUP(D688,'Sample ID by Horizon'!A:B,2,FALSE)</f>
        <v>43416</v>
      </c>
      <c r="B688" s="21" t="str">
        <f>VLOOKUP(C688,Samples!A:C,3,FALSE)</f>
        <v>CSITE 12</v>
      </c>
      <c r="C688" s="21" t="str">
        <f t="shared" si="0"/>
        <v>18316.CS12</v>
      </c>
      <c r="D688" s="38" t="s">
        <v>697</v>
      </c>
      <c r="E688" s="21" t="s">
        <v>1249</v>
      </c>
      <c r="F688" s="21">
        <v>3507</v>
      </c>
      <c r="G688" s="21">
        <v>5.01</v>
      </c>
      <c r="H688" s="21">
        <v>4.1399999999999997</v>
      </c>
      <c r="I688" s="23">
        <f t="shared" si="7"/>
        <v>17.365269461077848</v>
      </c>
      <c r="J688" s="23">
        <f t="shared" si="8"/>
        <v>2898</v>
      </c>
      <c r="K688" s="21">
        <v>3.8889999999999998</v>
      </c>
      <c r="L688" s="21">
        <v>40</v>
      </c>
      <c r="M688" s="39">
        <f t="shared" si="9"/>
        <v>1900.5782297653532</v>
      </c>
      <c r="N688" s="23">
        <f t="shared" si="4"/>
        <v>1.5247991135612393</v>
      </c>
      <c r="O688" s="23">
        <f t="shared" si="5"/>
        <v>1.5495189589557645</v>
      </c>
      <c r="P688" s="23">
        <f t="shared" si="15"/>
        <v>4000</v>
      </c>
      <c r="Q688" s="40">
        <f t="shared" si="10"/>
        <v>6198075.8358230582</v>
      </c>
    </row>
    <row r="689" spans="1:17" ht="15.75" customHeight="1" x14ac:dyDescent="0.2">
      <c r="A689" s="22">
        <f>VLOOKUP(D689,'Sample ID by Horizon'!A:B,2,FALSE)</f>
        <v>43416</v>
      </c>
      <c r="B689" s="21" t="str">
        <f>VLOOKUP(C689,Samples!A:C,3,FALSE)</f>
        <v>CSITE 12</v>
      </c>
      <c r="C689" s="21" t="str">
        <f t="shared" si="0"/>
        <v>18316.CS12</v>
      </c>
      <c r="D689" s="38" t="s">
        <v>697</v>
      </c>
      <c r="E689" s="21" t="s">
        <v>1250</v>
      </c>
      <c r="F689" s="21">
        <v>3554</v>
      </c>
      <c r="G689" s="21">
        <v>5</v>
      </c>
      <c r="H689" s="21">
        <v>4.0999999999999996</v>
      </c>
      <c r="I689" s="23">
        <f t="shared" si="7"/>
        <v>18.000000000000007</v>
      </c>
      <c r="J689" s="23">
        <f t="shared" si="8"/>
        <v>2914.2799999999997</v>
      </c>
      <c r="K689" s="21">
        <v>3.8889999999999998</v>
      </c>
      <c r="L689" s="21">
        <v>40</v>
      </c>
      <c r="M689" s="39">
        <f t="shared" si="9"/>
        <v>1900.5782297653532</v>
      </c>
      <c r="N689" s="23">
        <f t="shared" si="4"/>
        <v>1.5333649277671664</v>
      </c>
      <c r="O689" s="23">
        <f t="shared" si="5"/>
        <v>1.5495189589557645</v>
      </c>
      <c r="P689" s="23">
        <f t="shared" si="15"/>
        <v>4000</v>
      </c>
      <c r="Q689" s="40">
        <f t="shared" si="10"/>
        <v>6198075.8358230582</v>
      </c>
    </row>
    <row r="690" spans="1:17" ht="15.75" customHeight="1" x14ac:dyDescent="0.2">
      <c r="A690" s="22">
        <f>VLOOKUP(D690,'Sample ID by Horizon'!A:B,2,FALSE)</f>
        <v>43416</v>
      </c>
      <c r="B690" s="21" t="str">
        <f>VLOOKUP(C690,Samples!A:C,3,FALSE)</f>
        <v>CSITE 12</v>
      </c>
      <c r="C690" s="21" t="str">
        <f t="shared" si="0"/>
        <v>18316.CS12</v>
      </c>
      <c r="D690" s="38" t="s">
        <v>697</v>
      </c>
      <c r="E690" s="21" t="s">
        <v>1251</v>
      </c>
      <c r="F690" s="21">
        <v>3607</v>
      </c>
      <c r="G690" s="21">
        <v>5</v>
      </c>
      <c r="H690" s="21">
        <v>4.1900000000000004</v>
      </c>
      <c r="I690" s="23">
        <f t="shared" si="7"/>
        <v>16.199999999999992</v>
      </c>
      <c r="J690" s="23">
        <f t="shared" si="8"/>
        <v>3022.6660000000002</v>
      </c>
      <c r="K690" s="21">
        <v>3.8889999999999998</v>
      </c>
      <c r="L690" s="21">
        <v>40</v>
      </c>
      <c r="M690" s="39">
        <f t="shared" si="9"/>
        <v>1900.5782297653532</v>
      </c>
      <c r="N690" s="23">
        <f t="shared" si="4"/>
        <v>1.5903928355388879</v>
      </c>
      <c r="O690" s="23">
        <f t="shared" si="5"/>
        <v>1.5495189589557645</v>
      </c>
      <c r="P690" s="23">
        <f t="shared" si="15"/>
        <v>4000</v>
      </c>
      <c r="Q690" s="40">
        <f t="shared" si="10"/>
        <v>6198075.8358230582</v>
      </c>
    </row>
    <row r="691" spans="1:17" ht="15.75" customHeight="1" x14ac:dyDescent="0.2">
      <c r="A691" s="22">
        <f>VLOOKUP(D691,'Sample ID by Horizon'!A:B,2,FALSE)</f>
        <v>43440</v>
      </c>
      <c r="B691" s="21" t="str">
        <f>VLOOKUP(C691,Samples!A:C,3,FALSE)</f>
        <v>CSITE 05</v>
      </c>
      <c r="C691" s="21" t="str">
        <f t="shared" si="0"/>
        <v>18340.CS05</v>
      </c>
      <c r="D691" s="38" t="s">
        <v>698</v>
      </c>
      <c r="E691" s="21" t="s">
        <v>1249</v>
      </c>
      <c r="F691" s="21">
        <v>867</v>
      </c>
      <c r="G691" s="21">
        <v>4.09</v>
      </c>
      <c r="H691" s="21">
        <v>3.17</v>
      </c>
      <c r="I691" s="23">
        <f t="shared" si="7"/>
        <v>22.493887530562347</v>
      </c>
      <c r="J691" s="23">
        <f t="shared" si="8"/>
        <v>671.97799511002449</v>
      </c>
      <c r="K691" s="21">
        <v>3.8889999999999998</v>
      </c>
      <c r="L691" s="21">
        <v>10</v>
      </c>
      <c r="M691" s="39">
        <f t="shared" si="9"/>
        <v>475.14455744133829</v>
      </c>
      <c r="N691" s="23">
        <f t="shared" si="4"/>
        <v>1.41426011218278</v>
      </c>
      <c r="O691" s="23">
        <f t="shared" si="5"/>
        <v>1.3094758279800427</v>
      </c>
      <c r="P691" s="23">
        <f t="shared" si="15"/>
        <v>1000</v>
      </c>
      <c r="Q691" s="40">
        <f t="shared" si="10"/>
        <v>1309475.8279800427</v>
      </c>
    </row>
    <row r="692" spans="1:17" ht="15.75" customHeight="1" x14ac:dyDescent="0.2">
      <c r="A692" s="22">
        <f>VLOOKUP(D692,'Sample ID by Horizon'!A:B,2,FALSE)</f>
        <v>43440</v>
      </c>
      <c r="B692" s="21" t="str">
        <f>VLOOKUP(C692,Samples!A:C,3,FALSE)</f>
        <v>CSITE 05</v>
      </c>
      <c r="C692" s="21" t="str">
        <f t="shared" si="0"/>
        <v>18340.CS05</v>
      </c>
      <c r="D692" s="38" t="s">
        <v>698</v>
      </c>
      <c r="E692" s="21" t="s">
        <v>1250</v>
      </c>
      <c r="F692" s="21">
        <v>851</v>
      </c>
      <c r="G692" s="21">
        <v>4.9400000000000004</v>
      </c>
      <c r="H692" s="21">
        <v>3.62</v>
      </c>
      <c r="I692" s="23">
        <f t="shared" si="7"/>
        <v>26.720647773279353</v>
      </c>
      <c r="J692" s="23">
        <f t="shared" si="8"/>
        <v>623.60728744939274</v>
      </c>
      <c r="K692" s="21">
        <v>3.8889999999999998</v>
      </c>
      <c r="L692" s="21">
        <v>10</v>
      </c>
      <c r="M692" s="39">
        <f t="shared" si="9"/>
        <v>475.14455744133829</v>
      </c>
      <c r="N692" s="23">
        <f t="shared" si="4"/>
        <v>1.3124580250009152</v>
      </c>
      <c r="O692" s="23">
        <f t="shared" si="5"/>
        <v>1.3094758279800427</v>
      </c>
      <c r="P692" s="23">
        <f t="shared" si="15"/>
        <v>1000</v>
      </c>
      <c r="Q692" s="40">
        <f t="shared" si="10"/>
        <v>1309475.8279800427</v>
      </c>
    </row>
    <row r="693" spans="1:17" ht="15.75" customHeight="1" x14ac:dyDescent="0.2">
      <c r="A693" s="22">
        <f>VLOOKUP(D693,'Sample ID by Horizon'!A:B,2,FALSE)</f>
        <v>43440</v>
      </c>
      <c r="B693" s="21" t="str">
        <f>VLOOKUP(C693,Samples!A:C,3,FALSE)</f>
        <v>CSITE 05</v>
      </c>
      <c r="C693" s="21" t="str">
        <f t="shared" si="0"/>
        <v>18340.CS05</v>
      </c>
      <c r="D693" s="38" t="s">
        <v>698</v>
      </c>
      <c r="E693" s="21" t="s">
        <v>1251</v>
      </c>
      <c r="F693" s="21">
        <v>803</v>
      </c>
      <c r="G693" s="21">
        <v>4.88</v>
      </c>
      <c r="H693" s="21">
        <v>3.47</v>
      </c>
      <c r="I693" s="23">
        <f t="shared" si="7"/>
        <v>28.893442622950815</v>
      </c>
      <c r="J693" s="23">
        <f t="shared" si="8"/>
        <v>570.98565573770497</v>
      </c>
      <c r="K693" s="21">
        <v>3.8889999999999998</v>
      </c>
      <c r="L693" s="21">
        <v>10</v>
      </c>
      <c r="M693" s="39">
        <f t="shared" si="9"/>
        <v>475.14455744133829</v>
      </c>
      <c r="N693" s="23">
        <f t="shared" si="4"/>
        <v>1.2017093467564328</v>
      </c>
      <c r="O693" s="23">
        <f t="shared" si="5"/>
        <v>1.3094758279800427</v>
      </c>
      <c r="P693" s="23">
        <f t="shared" si="15"/>
        <v>1000</v>
      </c>
      <c r="Q693" s="40">
        <f t="shared" si="10"/>
        <v>1309475.8279800427</v>
      </c>
    </row>
    <row r="694" spans="1:17" ht="15.75" customHeight="1" x14ac:dyDescent="0.2">
      <c r="A694" s="22">
        <f>VLOOKUP(D694,'Sample ID by Horizon'!A:B,2,FALSE)</f>
        <v>43440</v>
      </c>
      <c r="B694" s="21" t="str">
        <f>VLOOKUP(C694,Samples!A:C,3,FALSE)</f>
        <v>CSITE 05</v>
      </c>
      <c r="C694" s="21" t="str">
        <f t="shared" si="0"/>
        <v>18340.CS05</v>
      </c>
      <c r="D694" s="38" t="s">
        <v>699</v>
      </c>
      <c r="E694" s="21" t="s">
        <v>1249</v>
      </c>
      <c r="F694" s="21">
        <v>814</v>
      </c>
      <c r="G694" s="21">
        <v>4.76</v>
      </c>
      <c r="H694" s="21">
        <v>3.54</v>
      </c>
      <c r="I694" s="23">
        <f t="shared" si="7"/>
        <v>25.630252100840334</v>
      </c>
      <c r="J694" s="23">
        <f t="shared" si="8"/>
        <v>605.36974789915962</v>
      </c>
      <c r="K694" s="21">
        <v>3.8889999999999998</v>
      </c>
      <c r="L694" s="21">
        <v>10</v>
      </c>
      <c r="M694" s="39">
        <f t="shared" si="9"/>
        <v>475.14455744133829</v>
      </c>
      <c r="N694" s="23">
        <f t="shared" si="4"/>
        <v>1.2740748860916902</v>
      </c>
      <c r="O694" s="23">
        <f t="shared" si="5"/>
        <v>1.258725547423873</v>
      </c>
      <c r="P694" s="23">
        <f t="shared" si="15"/>
        <v>1000</v>
      </c>
      <c r="Q694" s="40">
        <f t="shared" si="10"/>
        <v>1258725.5474238729</v>
      </c>
    </row>
    <row r="695" spans="1:17" ht="15.75" customHeight="1" x14ac:dyDescent="0.2">
      <c r="A695" s="22">
        <f>VLOOKUP(D695,'Sample ID by Horizon'!A:B,2,FALSE)</f>
        <v>43440</v>
      </c>
      <c r="B695" s="21" t="str">
        <f>VLOOKUP(C695,Samples!A:C,3,FALSE)</f>
        <v>CSITE 05</v>
      </c>
      <c r="C695" s="21" t="str">
        <f t="shared" si="0"/>
        <v>18340.CS05</v>
      </c>
      <c r="D695" s="38" t="s">
        <v>699</v>
      </c>
      <c r="E695" s="21" t="s">
        <v>1250</v>
      </c>
      <c r="F695" s="21">
        <v>836</v>
      </c>
      <c r="G695" s="21">
        <v>4.71</v>
      </c>
      <c r="H695" s="21">
        <v>3.65</v>
      </c>
      <c r="I695" s="23">
        <f t="shared" si="7"/>
        <v>22.505307855626327</v>
      </c>
      <c r="J695" s="23">
        <f t="shared" si="8"/>
        <v>647.85562632696394</v>
      </c>
      <c r="K695" s="21">
        <v>3.8889999999999998</v>
      </c>
      <c r="L695" s="21">
        <v>10</v>
      </c>
      <c r="M695" s="39">
        <f t="shared" si="9"/>
        <v>475.14455744133829</v>
      </c>
      <c r="N695" s="23">
        <f t="shared" si="4"/>
        <v>1.3634916283492287</v>
      </c>
      <c r="O695" s="23">
        <f t="shared" si="5"/>
        <v>1.258725547423873</v>
      </c>
      <c r="P695" s="23">
        <f t="shared" si="15"/>
        <v>1000</v>
      </c>
      <c r="Q695" s="40">
        <f t="shared" si="10"/>
        <v>1258725.5474238729</v>
      </c>
    </row>
    <row r="696" spans="1:17" ht="15.75" customHeight="1" x14ac:dyDescent="0.2">
      <c r="A696" s="22">
        <f>VLOOKUP(D696,'Sample ID by Horizon'!A:B,2,FALSE)</f>
        <v>43440</v>
      </c>
      <c r="B696" s="21" t="str">
        <f>VLOOKUP(C696,Samples!A:C,3,FALSE)</f>
        <v>CSITE 05</v>
      </c>
      <c r="C696" s="21" t="str">
        <f t="shared" si="0"/>
        <v>18340.CS05</v>
      </c>
      <c r="D696" s="38" t="s">
        <v>699</v>
      </c>
      <c r="E696" s="21" t="s">
        <v>1251</v>
      </c>
      <c r="F696" s="21">
        <v>714</v>
      </c>
      <c r="G696" s="21">
        <v>4.54</v>
      </c>
      <c r="H696" s="21">
        <v>3.44</v>
      </c>
      <c r="I696" s="23">
        <f t="shared" si="7"/>
        <v>24.229074889867842</v>
      </c>
      <c r="J696" s="23">
        <f t="shared" si="8"/>
        <v>541.00440528634363</v>
      </c>
      <c r="K696" s="21">
        <v>3.8889999999999998</v>
      </c>
      <c r="L696" s="21">
        <v>10</v>
      </c>
      <c r="M696" s="39">
        <f t="shared" si="9"/>
        <v>475.14455744133829</v>
      </c>
      <c r="N696" s="23">
        <f t="shared" si="4"/>
        <v>1.1386101278307001</v>
      </c>
      <c r="O696" s="23">
        <f t="shared" si="5"/>
        <v>1.258725547423873</v>
      </c>
      <c r="P696" s="23">
        <f t="shared" si="15"/>
        <v>1000</v>
      </c>
      <c r="Q696" s="40">
        <f t="shared" si="10"/>
        <v>1258725.5474238729</v>
      </c>
    </row>
    <row r="697" spans="1:17" ht="15.75" customHeight="1" x14ac:dyDescent="0.2">
      <c r="A697" s="22">
        <f>VLOOKUP(D697,'Sample ID by Horizon'!A:B,2,FALSE)</f>
        <v>43440</v>
      </c>
      <c r="B697" s="21" t="str">
        <f>VLOOKUP(C697,Samples!A:C,3,FALSE)</f>
        <v>CSITE 05</v>
      </c>
      <c r="C697" s="21" t="str">
        <f t="shared" si="0"/>
        <v>18340.CS05</v>
      </c>
      <c r="D697" s="38" t="s">
        <v>700</v>
      </c>
      <c r="E697" s="21" t="s">
        <v>1249</v>
      </c>
      <c r="F697" s="21">
        <v>867</v>
      </c>
      <c r="G697" s="21">
        <v>4.78</v>
      </c>
      <c r="H697" s="21">
        <v>3.76</v>
      </c>
      <c r="I697" s="23">
        <f t="shared" si="7"/>
        <v>21.33891213389122</v>
      </c>
      <c r="J697" s="23">
        <f t="shared" si="8"/>
        <v>681.99163179916309</v>
      </c>
      <c r="K697" s="21">
        <v>3.8889999999999998</v>
      </c>
      <c r="L697" s="21">
        <v>10</v>
      </c>
      <c r="M697" s="39">
        <f t="shared" si="9"/>
        <v>475.14455744133829</v>
      </c>
      <c r="N697" s="23">
        <f t="shared" si="4"/>
        <v>1.4353350388178703</v>
      </c>
      <c r="O697" s="23">
        <f t="shared" si="5"/>
        <v>1.4674020241412418</v>
      </c>
      <c r="P697" s="23">
        <f t="shared" si="15"/>
        <v>1000</v>
      </c>
      <c r="Q697" s="40">
        <f t="shared" si="10"/>
        <v>1467402.0241412418</v>
      </c>
    </row>
    <row r="698" spans="1:17" ht="15.75" customHeight="1" x14ac:dyDescent="0.2">
      <c r="A698" s="22">
        <f>VLOOKUP(D698,'Sample ID by Horizon'!A:B,2,FALSE)</f>
        <v>43440</v>
      </c>
      <c r="B698" s="21" t="str">
        <f>VLOOKUP(C698,Samples!A:C,3,FALSE)</f>
        <v>CSITE 05</v>
      </c>
      <c r="C698" s="21" t="str">
        <f t="shared" si="0"/>
        <v>18340.CS05</v>
      </c>
      <c r="D698" s="38" t="s">
        <v>700</v>
      </c>
      <c r="E698" s="21" t="s">
        <v>1250</v>
      </c>
      <c r="F698" s="21">
        <v>906</v>
      </c>
      <c r="G698" s="21">
        <v>4.29</v>
      </c>
      <c r="H698" s="21">
        <v>3.3</v>
      </c>
      <c r="I698" s="23">
        <f t="shared" si="7"/>
        <v>23.07692307692308</v>
      </c>
      <c r="J698" s="23">
        <f t="shared" si="8"/>
        <v>696.92307692307691</v>
      </c>
      <c r="K698" s="21">
        <v>3.8889999999999998</v>
      </c>
      <c r="L698" s="21">
        <v>10</v>
      </c>
      <c r="M698" s="39">
        <f t="shared" si="9"/>
        <v>475.14455744133829</v>
      </c>
      <c r="N698" s="23">
        <f t="shared" si="4"/>
        <v>1.4667600964978318</v>
      </c>
      <c r="O698" s="23">
        <f t="shared" si="5"/>
        <v>1.4674020241412418</v>
      </c>
      <c r="P698" s="23">
        <f t="shared" si="15"/>
        <v>1000</v>
      </c>
      <c r="Q698" s="40">
        <f t="shared" si="10"/>
        <v>1467402.0241412418</v>
      </c>
    </row>
    <row r="699" spans="1:17" ht="15.75" customHeight="1" x14ac:dyDescent="0.2">
      <c r="A699" s="22">
        <f>VLOOKUP(D699,'Sample ID by Horizon'!A:B,2,FALSE)</f>
        <v>43440</v>
      </c>
      <c r="B699" s="21" t="str">
        <f>VLOOKUP(C699,Samples!A:C,3,FALSE)</f>
        <v>CSITE 05</v>
      </c>
      <c r="C699" s="21" t="str">
        <f t="shared" si="0"/>
        <v>18340.CS05</v>
      </c>
      <c r="D699" s="38" t="s">
        <v>700</v>
      </c>
      <c r="E699" s="21" t="s">
        <v>1251</v>
      </c>
      <c r="F699" s="21">
        <v>914</v>
      </c>
      <c r="G699" s="21">
        <v>4.8600000000000003</v>
      </c>
      <c r="H699" s="21">
        <v>3.79</v>
      </c>
      <c r="I699" s="23">
        <f t="shared" si="7"/>
        <v>22.016460905349799</v>
      </c>
      <c r="J699" s="23">
        <f t="shared" si="8"/>
        <v>712.76954732510285</v>
      </c>
      <c r="K699" s="21">
        <v>3.8889999999999998</v>
      </c>
      <c r="L699" s="21">
        <v>10</v>
      </c>
      <c r="M699" s="39">
        <f t="shared" si="9"/>
        <v>475.14455744133829</v>
      </c>
      <c r="N699" s="23">
        <f t="shared" si="4"/>
        <v>1.500110937108023</v>
      </c>
      <c r="O699" s="23">
        <f t="shared" si="5"/>
        <v>1.4674020241412418</v>
      </c>
      <c r="P699" s="23">
        <f t="shared" si="15"/>
        <v>1000</v>
      </c>
      <c r="Q699" s="40">
        <f t="shared" si="10"/>
        <v>1467402.0241412418</v>
      </c>
    </row>
    <row r="700" spans="1:17" ht="15.75" customHeight="1" x14ac:dyDescent="0.2">
      <c r="A700" s="22">
        <f>VLOOKUP(D700,'Sample ID by Horizon'!A:B,2,FALSE)</f>
        <v>43440</v>
      </c>
      <c r="B700" s="21" t="str">
        <f>VLOOKUP(C700,Samples!A:C,3,FALSE)</f>
        <v>CSITE 05</v>
      </c>
      <c r="C700" s="21" t="str">
        <f t="shared" si="0"/>
        <v>18340.CS05</v>
      </c>
      <c r="D700" s="38" t="s">
        <v>701</v>
      </c>
      <c r="E700" s="21" t="s">
        <v>1249</v>
      </c>
      <c r="F700" s="21">
        <v>2689</v>
      </c>
      <c r="G700" s="21">
        <v>4.07</v>
      </c>
      <c r="H700" s="21">
        <v>3.3</v>
      </c>
      <c r="I700" s="23">
        <f t="shared" si="7"/>
        <v>18.91891891891893</v>
      </c>
      <c r="J700" s="23">
        <f t="shared" si="8"/>
        <v>2180.27027027027</v>
      </c>
      <c r="K700" s="21">
        <v>3.8889999999999998</v>
      </c>
      <c r="L700" s="21">
        <v>30</v>
      </c>
      <c r="M700" s="39">
        <f t="shared" si="9"/>
        <v>1425.4336723240147</v>
      </c>
      <c r="N700" s="23">
        <f t="shared" si="4"/>
        <v>1.5295487349583767</v>
      </c>
      <c r="O700" s="23">
        <f t="shared" si="5"/>
        <v>1.5180875390504094</v>
      </c>
      <c r="P700" s="23">
        <f t="shared" si="15"/>
        <v>3000</v>
      </c>
      <c r="Q700" s="40">
        <f t="shared" si="10"/>
        <v>4554262.6171512287</v>
      </c>
    </row>
    <row r="701" spans="1:17" ht="15.75" customHeight="1" x14ac:dyDescent="0.2">
      <c r="A701" s="22">
        <f>VLOOKUP(D701,'Sample ID by Horizon'!A:B,2,FALSE)</f>
        <v>43440</v>
      </c>
      <c r="B701" s="21" t="str">
        <f>VLOOKUP(C701,Samples!A:C,3,FALSE)</f>
        <v>CSITE 05</v>
      </c>
      <c r="C701" s="21" t="str">
        <f t="shared" si="0"/>
        <v>18340.CS05</v>
      </c>
      <c r="D701" s="38" t="s">
        <v>701</v>
      </c>
      <c r="E701" s="21" t="s">
        <v>1250</v>
      </c>
      <c r="F701" s="21">
        <v>2800</v>
      </c>
      <c r="G701" s="21">
        <v>4.6500000000000004</v>
      </c>
      <c r="H701" s="21">
        <v>3.6</v>
      </c>
      <c r="I701" s="23">
        <f t="shared" si="7"/>
        <v>22.580645161290327</v>
      </c>
      <c r="J701" s="23">
        <f t="shared" si="8"/>
        <v>2167.7419354838707</v>
      </c>
      <c r="K701" s="21">
        <v>3.8889999999999998</v>
      </c>
      <c r="L701" s="21">
        <v>30</v>
      </c>
      <c r="M701" s="39">
        <f t="shared" si="9"/>
        <v>1425.4336723240147</v>
      </c>
      <c r="N701" s="23">
        <f t="shared" si="4"/>
        <v>1.5207595958846707</v>
      </c>
      <c r="O701" s="23">
        <f t="shared" si="5"/>
        <v>1.5180875390504094</v>
      </c>
      <c r="P701" s="23">
        <f t="shared" si="15"/>
        <v>3000</v>
      </c>
      <c r="Q701" s="40">
        <f t="shared" si="10"/>
        <v>4554262.6171512287</v>
      </c>
    </row>
    <row r="702" spans="1:17" ht="15.75" customHeight="1" x14ac:dyDescent="0.2">
      <c r="A702" s="22">
        <f>VLOOKUP(D702,'Sample ID by Horizon'!A:B,2,FALSE)</f>
        <v>43440</v>
      </c>
      <c r="B702" s="21" t="str">
        <f>VLOOKUP(C702,Samples!A:C,3,FALSE)</f>
        <v>CSITE 05</v>
      </c>
      <c r="C702" s="21" t="str">
        <f t="shared" si="0"/>
        <v>18340.CS05</v>
      </c>
      <c r="D702" s="38" t="s">
        <v>701</v>
      </c>
      <c r="E702" s="21" t="s">
        <v>1251</v>
      </c>
      <c r="F702" s="21">
        <v>2691</v>
      </c>
      <c r="G702" s="21">
        <v>4.18</v>
      </c>
      <c r="H702" s="21">
        <v>3.33</v>
      </c>
      <c r="I702" s="23">
        <f t="shared" si="7"/>
        <v>20.334928229665064</v>
      </c>
      <c r="J702" s="23">
        <f t="shared" si="8"/>
        <v>2143.787081339713</v>
      </c>
      <c r="K702" s="21">
        <v>3.8889999999999998</v>
      </c>
      <c r="L702" s="21">
        <v>30</v>
      </c>
      <c r="M702" s="39">
        <f t="shared" si="9"/>
        <v>1425.4336723240147</v>
      </c>
      <c r="N702" s="23">
        <f t="shared" si="4"/>
        <v>1.503954286308181</v>
      </c>
      <c r="O702" s="23">
        <f t="shared" si="5"/>
        <v>1.5180875390504094</v>
      </c>
      <c r="P702" s="23">
        <f t="shared" si="15"/>
        <v>3000</v>
      </c>
      <c r="Q702" s="40">
        <f t="shared" si="10"/>
        <v>4554262.6171512287</v>
      </c>
    </row>
    <row r="703" spans="1:17" ht="15.75" customHeight="1" x14ac:dyDescent="0.2">
      <c r="A703" s="22">
        <f>VLOOKUP(D703,'Sample ID by Horizon'!A:B,2,FALSE)</f>
        <v>43440</v>
      </c>
      <c r="B703" s="21" t="str">
        <f>VLOOKUP(C703,Samples!A:C,3,FALSE)</f>
        <v>CSITE 05</v>
      </c>
      <c r="C703" s="21" t="str">
        <f t="shared" si="0"/>
        <v>18340.CS05</v>
      </c>
      <c r="D703" s="38" t="s">
        <v>702</v>
      </c>
      <c r="E703" s="21" t="s">
        <v>1249</v>
      </c>
      <c r="F703" s="21">
        <v>3581</v>
      </c>
      <c r="G703" s="21">
        <v>4.51</v>
      </c>
      <c r="H703" s="21">
        <v>3.49</v>
      </c>
      <c r="I703" s="23">
        <f t="shared" si="7"/>
        <v>22.616407982261634</v>
      </c>
      <c r="J703" s="23">
        <f t="shared" si="8"/>
        <v>2771.106430155211</v>
      </c>
      <c r="K703" s="21">
        <v>3.8889999999999998</v>
      </c>
      <c r="L703" s="21">
        <v>40</v>
      </c>
      <c r="M703" s="39">
        <f t="shared" si="9"/>
        <v>1900.5782297653532</v>
      </c>
      <c r="N703" s="23">
        <f t="shared" si="4"/>
        <v>1.4580333430933459</v>
      </c>
      <c r="O703" s="23">
        <f t="shared" si="5"/>
        <v>1.4734639742510593</v>
      </c>
      <c r="P703" s="23">
        <f t="shared" si="15"/>
        <v>4000</v>
      </c>
      <c r="Q703" s="40">
        <f t="shared" si="10"/>
        <v>5893855.8970042374</v>
      </c>
    </row>
    <row r="704" spans="1:17" ht="15.75" customHeight="1" x14ac:dyDescent="0.2">
      <c r="A704" s="22">
        <f>VLOOKUP(D704,'Sample ID by Horizon'!A:B,2,FALSE)</f>
        <v>43440</v>
      </c>
      <c r="B704" s="21" t="str">
        <f>VLOOKUP(C704,Samples!A:C,3,FALSE)</f>
        <v>CSITE 05</v>
      </c>
      <c r="C704" s="21" t="str">
        <f t="shared" si="0"/>
        <v>18340.CS05</v>
      </c>
      <c r="D704" s="38" t="s">
        <v>702</v>
      </c>
      <c r="E704" s="21" t="s">
        <v>1250</v>
      </c>
      <c r="F704" s="21">
        <v>3662</v>
      </c>
      <c r="G704" s="21">
        <v>3.94</v>
      </c>
      <c r="H704" s="21">
        <v>3.14</v>
      </c>
      <c r="I704" s="23">
        <f t="shared" si="7"/>
        <v>20.304568527918779</v>
      </c>
      <c r="J704" s="23">
        <f t="shared" si="8"/>
        <v>2918.4467005076144</v>
      </c>
      <c r="K704" s="21">
        <v>3.8889999999999998</v>
      </c>
      <c r="L704" s="21">
        <v>40</v>
      </c>
      <c r="M704" s="39">
        <f t="shared" si="9"/>
        <v>1900.5782297653532</v>
      </c>
      <c r="N704" s="23">
        <f t="shared" si="4"/>
        <v>1.5355572608384176</v>
      </c>
      <c r="O704" s="23">
        <f t="shared" si="5"/>
        <v>1.4734639742510593</v>
      </c>
      <c r="P704" s="23">
        <f t="shared" si="15"/>
        <v>4000</v>
      </c>
      <c r="Q704" s="40">
        <f t="shared" si="10"/>
        <v>5893855.8970042374</v>
      </c>
    </row>
    <row r="705" spans="1:17" ht="15.75" customHeight="1" x14ac:dyDescent="0.2">
      <c r="A705" s="22">
        <f>VLOOKUP(D705,'Sample ID by Horizon'!A:B,2,FALSE)</f>
        <v>43440</v>
      </c>
      <c r="B705" s="21" t="str">
        <f>VLOOKUP(C705,Samples!A:C,3,FALSE)</f>
        <v>CSITE 05</v>
      </c>
      <c r="C705" s="21" t="str">
        <f t="shared" si="0"/>
        <v>18340.CS05</v>
      </c>
      <c r="D705" s="38" t="s">
        <v>702</v>
      </c>
      <c r="E705" s="21" t="s">
        <v>1251</v>
      </c>
      <c r="F705" s="21">
        <v>3489</v>
      </c>
      <c r="G705" s="21">
        <v>4.04</v>
      </c>
      <c r="H705" s="21">
        <v>3.14</v>
      </c>
      <c r="I705" s="23">
        <f t="shared" si="7"/>
        <v>22.277227722772274</v>
      </c>
      <c r="J705" s="23">
        <f t="shared" si="8"/>
        <v>2711.7475247524753</v>
      </c>
      <c r="K705" s="21">
        <v>3.8889999999999998</v>
      </c>
      <c r="L705" s="21">
        <v>40</v>
      </c>
      <c r="M705" s="39">
        <f t="shared" si="9"/>
        <v>1900.5782297653532</v>
      </c>
      <c r="N705" s="23">
        <f t="shared" si="4"/>
        <v>1.4268013188214146</v>
      </c>
      <c r="O705" s="23">
        <f t="shared" si="5"/>
        <v>1.4734639742510593</v>
      </c>
      <c r="P705" s="23">
        <f t="shared" si="15"/>
        <v>4000</v>
      </c>
      <c r="Q705" s="40">
        <f t="shared" si="10"/>
        <v>5893855.8970042374</v>
      </c>
    </row>
    <row r="706" spans="1:17" ht="15.75" customHeight="1" x14ac:dyDescent="0.2">
      <c r="A706" s="22">
        <f>VLOOKUP(D706,'Sample ID by Horizon'!A:B,2,FALSE)</f>
        <v>43440</v>
      </c>
      <c r="B706" s="21" t="str">
        <f>VLOOKUP(C706,Samples!A:C,3,FALSE)</f>
        <v>CSITE 06</v>
      </c>
      <c r="C706" s="21" t="str">
        <f t="shared" si="0"/>
        <v>18340.CS06</v>
      </c>
      <c r="D706" s="38" t="s">
        <v>703</v>
      </c>
      <c r="E706" s="21" t="s">
        <v>1249</v>
      </c>
      <c r="F706" s="21">
        <v>889</v>
      </c>
      <c r="G706" s="21">
        <v>3.14</v>
      </c>
      <c r="H706" s="21">
        <v>2.2799999999999998</v>
      </c>
      <c r="I706" s="23">
        <f t="shared" si="7"/>
        <v>27.388535031847145</v>
      </c>
      <c r="J706" s="23">
        <f t="shared" si="8"/>
        <v>645.51592356687888</v>
      </c>
      <c r="K706" s="21">
        <v>3.8889999999999998</v>
      </c>
      <c r="L706" s="21">
        <v>10</v>
      </c>
      <c r="M706" s="39">
        <f t="shared" si="9"/>
        <v>475.14455744133829</v>
      </c>
      <c r="N706" s="23">
        <f t="shared" si="4"/>
        <v>1.3585674369143432</v>
      </c>
      <c r="O706" s="23">
        <f t="shared" si="5"/>
        <v>1.1259924680598783</v>
      </c>
      <c r="P706" s="23">
        <f t="shared" si="15"/>
        <v>1000</v>
      </c>
      <c r="Q706" s="40">
        <f t="shared" si="10"/>
        <v>1125992.4680598783</v>
      </c>
    </row>
    <row r="707" spans="1:17" ht="15.75" customHeight="1" x14ac:dyDescent="0.2">
      <c r="A707" s="22">
        <f>VLOOKUP(D707,'Sample ID by Horizon'!A:B,2,FALSE)</f>
        <v>43440</v>
      </c>
      <c r="B707" s="21" t="str">
        <f>VLOOKUP(C707,Samples!A:C,3,FALSE)</f>
        <v>CSITE 06</v>
      </c>
      <c r="C707" s="21" t="str">
        <f t="shared" si="0"/>
        <v>18340.CS06</v>
      </c>
      <c r="D707" s="38" t="s">
        <v>703</v>
      </c>
      <c r="E707" s="21" t="s">
        <v>1250</v>
      </c>
      <c r="F707" s="21">
        <v>654</v>
      </c>
      <c r="G707" s="21">
        <v>3.82</v>
      </c>
      <c r="H707" s="21">
        <v>2.4300000000000002</v>
      </c>
      <c r="I707" s="23">
        <f t="shared" si="7"/>
        <v>36.387434554973815</v>
      </c>
      <c r="J707" s="23">
        <f t="shared" si="8"/>
        <v>416.02617801047126</v>
      </c>
      <c r="K707" s="21">
        <v>3.8889999999999998</v>
      </c>
      <c r="L707" s="21">
        <v>10</v>
      </c>
      <c r="M707" s="39">
        <f t="shared" si="9"/>
        <v>475.14455744133829</v>
      </c>
      <c r="N707" s="23">
        <f t="shared" si="4"/>
        <v>0.87557811932179008</v>
      </c>
      <c r="O707" s="23">
        <f t="shared" si="5"/>
        <v>1.1259924680598783</v>
      </c>
      <c r="P707" s="23">
        <f t="shared" si="15"/>
        <v>1000</v>
      </c>
      <c r="Q707" s="40">
        <f t="shared" si="10"/>
        <v>1125992.4680598783</v>
      </c>
    </row>
    <row r="708" spans="1:17" ht="15.75" customHeight="1" x14ac:dyDescent="0.2">
      <c r="A708" s="22">
        <f>VLOOKUP(D708,'Sample ID by Horizon'!A:B,2,FALSE)</f>
        <v>43440</v>
      </c>
      <c r="B708" s="21" t="str">
        <f>VLOOKUP(C708,Samples!A:C,3,FALSE)</f>
        <v>CSITE 06</v>
      </c>
      <c r="C708" s="21" t="str">
        <f t="shared" si="0"/>
        <v>18340.CS06</v>
      </c>
      <c r="D708" s="38" t="s">
        <v>703</v>
      </c>
      <c r="E708" s="21" t="s">
        <v>1251</v>
      </c>
      <c r="F708" s="21">
        <v>740</v>
      </c>
      <c r="G708" s="21">
        <v>4.82</v>
      </c>
      <c r="H708" s="21">
        <v>3.54</v>
      </c>
      <c r="I708" s="23">
        <f t="shared" si="7"/>
        <v>26.556016597510379</v>
      </c>
      <c r="J708" s="23">
        <f t="shared" si="8"/>
        <v>543.48547717842325</v>
      </c>
      <c r="K708" s="21">
        <v>3.8889999999999998</v>
      </c>
      <c r="L708" s="21">
        <v>10</v>
      </c>
      <c r="M708" s="39">
        <f t="shared" si="9"/>
        <v>475.14455744133829</v>
      </c>
      <c r="N708" s="23">
        <f t="shared" si="4"/>
        <v>1.1438318479435017</v>
      </c>
      <c r="O708" s="23">
        <f t="shared" si="5"/>
        <v>1.1259924680598783</v>
      </c>
      <c r="P708" s="23">
        <f t="shared" si="15"/>
        <v>1000</v>
      </c>
      <c r="Q708" s="40">
        <f t="shared" si="10"/>
        <v>1125992.4680598783</v>
      </c>
    </row>
    <row r="709" spans="1:17" ht="15.75" customHeight="1" x14ac:dyDescent="0.2">
      <c r="A709" s="22">
        <f>VLOOKUP(D709,'Sample ID by Horizon'!A:B,2,FALSE)</f>
        <v>43440</v>
      </c>
      <c r="B709" s="21" t="str">
        <f>VLOOKUP(C709,Samples!A:C,3,FALSE)</f>
        <v>CSITE 06</v>
      </c>
      <c r="C709" s="21" t="str">
        <f t="shared" si="0"/>
        <v>18340.CS06</v>
      </c>
      <c r="D709" s="38" t="s">
        <v>704</v>
      </c>
      <c r="E709" s="21" t="s">
        <v>1249</v>
      </c>
      <c r="F709" s="21">
        <v>850</v>
      </c>
      <c r="G709" s="21">
        <v>4.18</v>
      </c>
      <c r="H709" s="21">
        <v>3.13</v>
      </c>
      <c r="I709" s="23">
        <f t="shared" si="7"/>
        <v>25.119617224880379</v>
      </c>
      <c r="J709" s="23">
        <f t="shared" si="8"/>
        <v>636.48325358851673</v>
      </c>
      <c r="K709" s="21">
        <v>3.8889999999999998</v>
      </c>
      <c r="L709" s="21">
        <v>10</v>
      </c>
      <c r="M709" s="39">
        <f t="shared" si="9"/>
        <v>475.14455744133829</v>
      </c>
      <c r="N709" s="23">
        <f t="shared" si="4"/>
        <v>1.3395570750425725</v>
      </c>
      <c r="O709" s="23">
        <f t="shared" si="5"/>
        <v>1.2562188251628408</v>
      </c>
      <c r="P709" s="23">
        <f t="shared" si="15"/>
        <v>1000</v>
      </c>
      <c r="Q709" s="40">
        <f t="shared" si="10"/>
        <v>1256218.8251628408</v>
      </c>
    </row>
    <row r="710" spans="1:17" ht="15.75" customHeight="1" x14ac:dyDescent="0.2">
      <c r="A710" s="22">
        <f>VLOOKUP(D710,'Sample ID by Horizon'!A:B,2,FALSE)</f>
        <v>43440</v>
      </c>
      <c r="B710" s="21" t="str">
        <f>VLOOKUP(C710,Samples!A:C,3,FALSE)</f>
        <v>CSITE 06</v>
      </c>
      <c r="C710" s="21" t="str">
        <f t="shared" si="0"/>
        <v>18340.CS06</v>
      </c>
      <c r="D710" s="38" t="s">
        <v>704</v>
      </c>
      <c r="E710" s="21" t="s">
        <v>1250</v>
      </c>
      <c r="F710" s="21">
        <v>769</v>
      </c>
      <c r="G710" s="21">
        <v>4.0599999999999996</v>
      </c>
      <c r="H710" s="21">
        <v>2.86</v>
      </c>
      <c r="I710" s="23">
        <f t="shared" si="7"/>
        <v>29.556650246305416</v>
      </c>
      <c r="J710" s="23">
        <f t="shared" si="8"/>
        <v>541.70935960591135</v>
      </c>
      <c r="K710" s="21">
        <v>3.8889999999999998</v>
      </c>
      <c r="L710" s="21">
        <v>10</v>
      </c>
      <c r="M710" s="39">
        <f t="shared" si="9"/>
        <v>475.14455744133829</v>
      </c>
      <c r="N710" s="23">
        <f t="shared" si="4"/>
        <v>1.1400937906624158</v>
      </c>
      <c r="O710" s="23">
        <f t="shared" si="5"/>
        <v>1.2562188251628408</v>
      </c>
      <c r="P710" s="23">
        <f t="shared" si="15"/>
        <v>1000</v>
      </c>
      <c r="Q710" s="40">
        <f t="shared" si="10"/>
        <v>1256218.8251628408</v>
      </c>
    </row>
    <row r="711" spans="1:17" ht="15.75" customHeight="1" x14ac:dyDescent="0.2">
      <c r="A711" s="22">
        <f>VLOOKUP(D711,'Sample ID by Horizon'!A:B,2,FALSE)</f>
        <v>43440</v>
      </c>
      <c r="B711" s="21" t="str">
        <f>VLOOKUP(C711,Samples!A:C,3,FALSE)</f>
        <v>CSITE 06</v>
      </c>
      <c r="C711" s="21" t="str">
        <f t="shared" si="0"/>
        <v>18340.CS06</v>
      </c>
      <c r="D711" s="38" t="s">
        <v>704</v>
      </c>
      <c r="E711" s="21" t="s">
        <v>1251</v>
      </c>
      <c r="F711" s="21">
        <v>808</v>
      </c>
      <c r="G711" s="21">
        <v>5</v>
      </c>
      <c r="H711" s="21">
        <v>3.79</v>
      </c>
      <c r="I711" s="23">
        <f t="shared" si="7"/>
        <v>24.2</v>
      </c>
      <c r="J711" s="23">
        <f t="shared" si="8"/>
        <v>612.46399999999994</v>
      </c>
      <c r="K711" s="21">
        <v>3.8889999999999998</v>
      </c>
      <c r="L711" s="21">
        <v>10</v>
      </c>
      <c r="M711" s="39">
        <f t="shared" si="9"/>
        <v>475.14455744133829</v>
      </c>
      <c r="N711" s="23">
        <f t="shared" si="4"/>
        <v>1.2890056097835345</v>
      </c>
      <c r="O711" s="23">
        <f t="shared" si="5"/>
        <v>1.2562188251628408</v>
      </c>
      <c r="P711" s="23">
        <f t="shared" si="15"/>
        <v>1000</v>
      </c>
      <c r="Q711" s="40">
        <f t="shared" si="10"/>
        <v>1256218.8251628408</v>
      </c>
    </row>
    <row r="712" spans="1:17" ht="15.75" customHeight="1" x14ac:dyDescent="0.2">
      <c r="A712" s="22">
        <f>VLOOKUP(D712,'Sample ID by Horizon'!A:B,2,FALSE)</f>
        <v>43440</v>
      </c>
      <c r="B712" s="21" t="str">
        <f>VLOOKUP(C712,Samples!A:C,3,FALSE)</f>
        <v>CSITE 06</v>
      </c>
      <c r="C712" s="21" t="str">
        <f t="shared" si="0"/>
        <v>18340.CS06</v>
      </c>
      <c r="D712" s="38" t="s">
        <v>705</v>
      </c>
      <c r="E712" s="21" t="s">
        <v>1249</v>
      </c>
      <c r="F712" s="21">
        <v>893</v>
      </c>
      <c r="G712" s="21">
        <v>4.0599999999999996</v>
      </c>
      <c r="H712" s="21">
        <v>3.15</v>
      </c>
      <c r="I712" s="23">
        <f t="shared" si="7"/>
        <v>22.41379310344827</v>
      </c>
      <c r="J712" s="23">
        <f t="shared" si="8"/>
        <v>692.84482758620697</v>
      </c>
      <c r="K712" s="21">
        <v>3.8889999999999998</v>
      </c>
      <c r="L712" s="21">
        <v>10</v>
      </c>
      <c r="M712" s="39">
        <f t="shared" si="9"/>
        <v>475.14455744133829</v>
      </c>
      <c r="N712" s="23">
        <f t="shared" si="4"/>
        <v>1.4581769205506392</v>
      </c>
      <c r="O712" s="23">
        <f t="shared" si="5"/>
        <v>1.359847952502121</v>
      </c>
      <c r="P712" s="23">
        <f t="shared" si="15"/>
        <v>1000</v>
      </c>
      <c r="Q712" s="40">
        <f t="shared" si="10"/>
        <v>1359847.952502121</v>
      </c>
    </row>
    <row r="713" spans="1:17" ht="15.75" customHeight="1" x14ac:dyDescent="0.2">
      <c r="A713" s="22">
        <f>VLOOKUP(D713,'Sample ID by Horizon'!A:B,2,FALSE)</f>
        <v>43440</v>
      </c>
      <c r="B713" s="21" t="str">
        <f>VLOOKUP(C713,Samples!A:C,3,FALSE)</f>
        <v>CSITE 06</v>
      </c>
      <c r="C713" s="21" t="str">
        <f t="shared" si="0"/>
        <v>18340.CS06</v>
      </c>
      <c r="D713" s="38" t="s">
        <v>705</v>
      </c>
      <c r="E713" s="21" t="s">
        <v>1250</v>
      </c>
      <c r="F713" s="21">
        <v>766</v>
      </c>
      <c r="G713" s="21">
        <v>4.32</v>
      </c>
      <c r="H713" s="21">
        <v>3.3</v>
      </c>
      <c r="I713" s="23">
        <f t="shared" si="7"/>
        <v>23.611111111111121</v>
      </c>
      <c r="J713" s="23">
        <f t="shared" si="8"/>
        <v>585.1388888888888</v>
      </c>
      <c r="K713" s="21">
        <v>3.8889999999999998</v>
      </c>
      <c r="L713" s="21">
        <v>10</v>
      </c>
      <c r="M713" s="39">
        <f t="shared" si="9"/>
        <v>475.14455744133829</v>
      </c>
      <c r="N713" s="23">
        <f t="shared" si="4"/>
        <v>1.2314965618881797</v>
      </c>
      <c r="O713" s="23">
        <f t="shared" si="5"/>
        <v>1.359847952502121</v>
      </c>
      <c r="P713" s="23">
        <f t="shared" si="15"/>
        <v>1000</v>
      </c>
      <c r="Q713" s="40">
        <f t="shared" si="10"/>
        <v>1359847.952502121</v>
      </c>
    </row>
    <row r="714" spans="1:17" ht="15.75" customHeight="1" x14ac:dyDescent="0.2">
      <c r="A714" s="22">
        <f>VLOOKUP(D714,'Sample ID by Horizon'!A:B,2,FALSE)</f>
        <v>43440</v>
      </c>
      <c r="B714" s="21" t="str">
        <f>VLOOKUP(C714,Samples!A:C,3,FALSE)</f>
        <v>CSITE 06</v>
      </c>
      <c r="C714" s="21" t="str">
        <f t="shared" si="0"/>
        <v>18340.CS06</v>
      </c>
      <c r="D714" s="38" t="s">
        <v>705</v>
      </c>
      <c r="E714" s="21" t="s">
        <v>1251</v>
      </c>
      <c r="F714" s="21">
        <v>871</v>
      </c>
      <c r="G714" s="21">
        <v>4.88</v>
      </c>
      <c r="H714" s="21">
        <v>3.7</v>
      </c>
      <c r="I714" s="23">
        <f t="shared" si="7"/>
        <v>24.180327868852451</v>
      </c>
      <c r="J714" s="23">
        <f t="shared" si="8"/>
        <v>660.38934426229514</v>
      </c>
      <c r="K714" s="21">
        <v>3.8889999999999998</v>
      </c>
      <c r="L714" s="21">
        <v>10</v>
      </c>
      <c r="M714" s="39">
        <f t="shared" si="9"/>
        <v>475.14455744133829</v>
      </c>
      <c r="N714" s="23">
        <f t="shared" si="4"/>
        <v>1.3898703750675441</v>
      </c>
      <c r="O714" s="23">
        <f t="shared" si="5"/>
        <v>1.359847952502121</v>
      </c>
      <c r="P714" s="23">
        <f t="shared" si="15"/>
        <v>1000</v>
      </c>
      <c r="Q714" s="40">
        <f t="shared" si="10"/>
        <v>1359847.952502121</v>
      </c>
    </row>
    <row r="715" spans="1:17" ht="15.75" customHeight="1" x14ac:dyDescent="0.2">
      <c r="A715" s="22">
        <f>VLOOKUP(D715,'Sample ID by Horizon'!A:B,2,FALSE)</f>
        <v>43440</v>
      </c>
      <c r="B715" s="21" t="str">
        <f>VLOOKUP(C715,Samples!A:C,3,FALSE)</f>
        <v>CSITE 06</v>
      </c>
      <c r="C715" s="21" t="str">
        <f t="shared" si="0"/>
        <v>18340.CS06</v>
      </c>
      <c r="D715" s="38" t="s">
        <v>706</v>
      </c>
      <c r="E715" s="21" t="s">
        <v>1249</v>
      </c>
      <c r="F715" s="21">
        <v>2720</v>
      </c>
      <c r="G715" s="21">
        <v>4.22</v>
      </c>
      <c r="H715" s="21">
        <v>3.37</v>
      </c>
      <c r="I715" s="23">
        <f t="shared" si="7"/>
        <v>20.14218009478672</v>
      </c>
      <c r="J715" s="23">
        <f t="shared" si="8"/>
        <v>2172.1327014218014</v>
      </c>
      <c r="K715" s="21">
        <v>3.8889999999999998</v>
      </c>
      <c r="L715" s="21">
        <v>30</v>
      </c>
      <c r="M715" s="39">
        <f t="shared" si="9"/>
        <v>1425.4336723240147</v>
      </c>
      <c r="N715" s="23">
        <f t="shared" si="4"/>
        <v>1.5238398977066223</v>
      </c>
      <c r="O715" s="23">
        <f t="shared" si="5"/>
        <v>1.4554582456360465</v>
      </c>
      <c r="P715" s="23">
        <f t="shared" si="15"/>
        <v>3000</v>
      </c>
      <c r="Q715" s="40">
        <f t="shared" si="10"/>
        <v>4366374.7369081397</v>
      </c>
    </row>
    <row r="716" spans="1:17" ht="15.75" customHeight="1" x14ac:dyDescent="0.2">
      <c r="A716" s="22">
        <f>VLOOKUP(D716,'Sample ID by Horizon'!A:B,2,FALSE)</f>
        <v>43440</v>
      </c>
      <c r="B716" s="21" t="str">
        <f>VLOOKUP(C716,Samples!A:C,3,FALSE)</f>
        <v>CSITE 06</v>
      </c>
      <c r="C716" s="21" t="str">
        <f t="shared" si="0"/>
        <v>18340.CS06</v>
      </c>
      <c r="D716" s="38" t="s">
        <v>706</v>
      </c>
      <c r="E716" s="21" t="s">
        <v>1250</v>
      </c>
      <c r="F716" s="21">
        <v>2664</v>
      </c>
      <c r="G716" s="21">
        <v>4.96</v>
      </c>
      <c r="H716" s="21">
        <v>3.69</v>
      </c>
      <c r="I716" s="23">
        <f t="shared" si="7"/>
        <v>25.60483870967742</v>
      </c>
      <c r="J716" s="23">
        <f t="shared" si="8"/>
        <v>1981.8870967741937</v>
      </c>
      <c r="K716" s="21">
        <v>3.8889999999999998</v>
      </c>
      <c r="L716" s="21">
        <v>30</v>
      </c>
      <c r="M716" s="39">
        <f t="shared" si="9"/>
        <v>1425.4336723240147</v>
      </c>
      <c r="N716" s="23">
        <f t="shared" si="4"/>
        <v>1.3903748278535768</v>
      </c>
      <c r="O716" s="23">
        <f t="shared" si="5"/>
        <v>1.4554582456360465</v>
      </c>
      <c r="P716" s="23">
        <f t="shared" si="15"/>
        <v>3000</v>
      </c>
      <c r="Q716" s="40">
        <f t="shared" si="10"/>
        <v>4366374.7369081397</v>
      </c>
    </row>
    <row r="717" spans="1:17" ht="15.75" customHeight="1" x14ac:dyDescent="0.2">
      <c r="A717" s="22">
        <f>VLOOKUP(D717,'Sample ID by Horizon'!A:B,2,FALSE)</f>
        <v>43440</v>
      </c>
      <c r="B717" s="21" t="str">
        <f>VLOOKUP(C717,Samples!A:C,3,FALSE)</f>
        <v>CSITE 06</v>
      </c>
      <c r="C717" s="21" t="str">
        <f t="shared" si="0"/>
        <v>18340.CS06</v>
      </c>
      <c r="D717" s="38" t="s">
        <v>706</v>
      </c>
      <c r="E717" s="21" t="s">
        <v>1251</v>
      </c>
      <c r="F717" s="21">
        <v>2669</v>
      </c>
      <c r="G717" s="21">
        <v>4.5</v>
      </c>
      <c r="H717" s="21">
        <v>3.49</v>
      </c>
      <c r="I717" s="23">
        <f t="shared" si="7"/>
        <v>22.444444444444439</v>
      </c>
      <c r="J717" s="23">
        <f t="shared" si="8"/>
        <v>2069.9577777777777</v>
      </c>
      <c r="K717" s="21">
        <v>3.8889999999999998</v>
      </c>
      <c r="L717" s="21">
        <v>30</v>
      </c>
      <c r="M717" s="39">
        <f t="shared" si="9"/>
        <v>1425.4336723240147</v>
      </c>
      <c r="N717" s="23">
        <f t="shared" si="4"/>
        <v>1.4521600113479405</v>
      </c>
      <c r="O717" s="23">
        <f t="shared" si="5"/>
        <v>1.4554582456360465</v>
      </c>
      <c r="P717" s="23">
        <f t="shared" si="15"/>
        <v>3000</v>
      </c>
      <c r="Q717" s="40">
        <f t="shared" si="10"/>
        <v>4366374.7369081397</v>
      </c>
    </row>
    <row r="718" spans="1:17" ht="15.75" customHeight="1" x14ac:dyDescent="0.2">
      <c r="A718" s="22">
        <f>VLOOKUP(D718,'Sample ID by Horizon'!A:B,2,FALSE)</f>
        <v>43440</v>
      </c>
      <c r="B718" s="21" t="str">
        <f>VLOOKUP(C718,Samples!A:C,3,FALSE)</f>
        <v>CSITE 06</v>
      </c>
      <c r="C718" s="21" t="str">
        <f t="shared" si="0"/>
        <v>18340.CS06</v>
      </c>
      <c r="D718" s="38" t="s">
        <v>707</v>
      </c>
      <c r="E718" s="21" t="s">
        <v>1249</v>
      </c>
      <c r="F718" s="21">
        <v>3584</v>
      </c>
      <c r="G718" s="21">
        <v>4.88</v>
      </c>
      <c r="H718" s="21">
        <v>3.8</v>
      </c>
      <c r="I718" s="23">
        <f t="shared" si="7"/>
        <v>22.131147540983608</v>
      </c>
      <c r="J718" s="23">
        <f t="shared" si="8"/>
        <v>2790.8196721311474</v>
      </c>
      <c r="K718" s="21">
        <v>3.8889999999999998</v>
      </c>
      <c r="L718" s="21">
        <v>40</v>
      </c>
      <c r="M718" s="39">
        <f t="shared" si="9"/>
        <v>1900.5782297653532</v>
      </c>
      <c r="N718" s="23">
        <f t="shared" si="4"/>
        <v>1.4684055770099524</v>
      </c>
      <c r="O718" s="23">
        <f t="shared" si="5"/>
        <v>1.4882911268067172</v>
      </c>
      <c r="P718" s="23">
        <f t="shared" si="15"/>
        <v>4000</v>
      </c>
      <c r="Q718" s="40">
        <f t="shared" si="10"/>
        <v>5953164.5072268685</v>
      </c>
    </row>
    <row r="719" spans="1:17" ht="15.75" customHeight="1" x14ac:dyDescent="0.2">
      <c r="A719" s="22">
        <f>VLOOKUP(D719,'Sample ID by Horizon'!A:B,2,FALSE)</f>
        <v>43440</v>
      </c>
      <c r="B719" s="21" t="str">
        <f>VLOOKUP(C719,Samples!A:C,3,FALSE)</f>
        <v>CSITE 06</v>
      </c>
      <c r="C719" s="21" t="str">
        <f t="shared" si="0"/>
        <v>18340.CS06</v>
      </c>
      <c r="D719" s="38" t="s">
        <v>707</v>
      </c>
      <c r="E719" s="21" t="s">
        <v>1250</v>
      </c>
      <c r="F719" s="21">
        <v>3637</v>
      </c>
      <c r="G719" s="21">
        <v>4.4000000000000004</v>
      </c>
      <c r="H719" s="21">
        <v>3.54</v>
      </c>
      <c r="I719" s="23">
        <f t="shared" si="7"/>
        <v>19.54545454545455</v>
      </c>
      <c r="J719" s="23">
        <f t="shared" si="8"/>
        <v>2926.1318181818178</v>
      </c>
      <c r="K719" s="21">
        <v>3.8889999999999998</v>
      </c>
      <c r="L719" s="21">
        <v>40</v>
      </c>
      <c r="M719" s="39">
        <f t="shared" si="9"/>
        <v>1900.5782297653532</v>
      </c>
      <c r="N719" s="23">
        <f t="shared" si="4"/>
        <v>1.5396008290293215</v>
      </c>
      <c r="O719" s="23">
        <f t="shared" si="5"/>
        <v>1.4882911268067172</v>
      </c>
      <c r="P719" s="23">
        <f t="shared" si="15"/>
        <v>4000</v>
      </c>
      <c r="Q719" s="40">
        <f t="shared" si="10"/>
        <v>5953164.5072268685</v>
      </c>
    </row>
    <row r="720" spans="1:17" ht="15.75" customHeight="1" x14ac:dyDescent="0.2">
      <c r="A720" s="22">
        <f>VLOOKUP(D720,'Sample ID by Horizon'!A:B,2,FALSE)</f>
        <v>43440</v>
      </c>
      <c r="B720" s="21" t="str">
        <f>VLOOKUP(C720,Samples!A:C,3,FALSE)</f>
        <v>CSITE 06</v>
      </c>
      <c r="C720" s="21" t="str">
        <f t="shared" si="0"/>
        <v>18340.CS06</v>
      </c>
      <c r="D720" s="38" t="s">
        <v>707</v>
      </c>
      <c r="E720" s="21" t="s">
        <v>1251</v>
      </c>
      <c r="F720" s="21">
        <v>3553</v>
      </c>
      <c r="G720" s="21">
        <v>4.3499999999999996</v>
      </c>
      <c r="H720" s="21">
        <v>3.39</v>
      </c>
      <c r="I720" s="23">
        <f t="shared" si="7"/>
        <v>22.06896551724137</v>
      </c>
      <c r="J720" s="23">
        <f t="shared" si="8"/>
        <v>2768.8896551724142</v>
      </c>
      <c r="K720" s="21">
        <v>3.8889999999999998</v>
      </c>
      <c r="L720" s="21">
        <v>40</v>
      </c>
      <c r="M720" s="39">
        <f t="shared" si="9"/>
        <v>1900.5782297653532</v>
      </c>
      <c r="N720" s="23">
        <f t="shared" si="4"/>
        <v>1.4568669743808775</v>
      </c>
      <c r="O720" s="23">
        <f t="shared" si="5"/>
        <v>1.4882911268067172</v>
      </c>
      <c r="P720" s="23">
        <f t="shared" si="15"/>
        <v>4000</v>
      </c>
      <c r="Q720" s="40">
        <f t="shared" si="10"/>
        <v>5953164.5072268685</v>
      </c>
    </row>
    <row r="721" spans="1:17" ht="15.75" customHeight="1" x14ac:dyDescent="0.2">
      <c r="A721" s="22">
        <f>VLOOKUP(D721,'Sample ID by Horizon'!A:B,2,FALSE)</f>
        <v>43440</v>
      </c>
      <c r="B721" s="21" t="str">
        <f>VLOOKUP(C721,Samples!A:C,3,FALSE)</f>
        <v>CSITE 07</v>
      </c>
      <c r="C721" s="21" t="str">
        <f t="shared" si="0"/>
        <v>18340.CS07</v>
      </c>
      <c r="D721" s="38" t="s">
        <v>708</v>
      </c>
      <c r="E721" s="21" t="s">
        <v>1249</v>
      </c>
      <c r="F721" s="21">
        <v>794</v>
      </c>
      <c r="G721" s="21">
        <v>4.99</v>
      </c>
      <c r="H721" s="21">
        <v>3.84</v>
      </c>
      <c r="I721" s="23">
        <f t="shared" si="7"/>
        <v>23.046092184368742</v>
      </c>
      <c r="J721" s="23">
        <f t="shared" si="8"/>
        <v>611.01402805611224</v>
      </c>
      <c r="K721" s="21">
        <v>3.8889999999999998</v>
      </c>
      <c r="L721" s="21">
        <v>10</v>
      </c>
      <c r="M721" s="39">
        <f t="shared" si="9"/>
        <v>475.14455744133829</v>
      </c>
      <c r="N721" s="23">
        <f t="shared" si="4"/>
        <v>1.2859539659812866</v>
      </c>
      <c r="O721" s="23">
        <f t="shared" si="5"/>
        <v>1.2187702258756152</v>
      </c>
      <c r="P721" s="23">
        <f t="shared" si="15"/>
        <v>1000</v>
      </c>
      <c r="Q721" s="40">
        <f t="shared" si="10"/>
        <v>1218770.2258756154</v>
      </c>
    </row>
    <row r="722" spans="1:17" ht="15.75" customHeight="1" x14ac:dyDescent="0.2">
      <c r="A722" s="22">
        <f>VLOOKUP(D722,'Sample ID by Horizon'!A:B,2,FALSE)</f>
        <v>43440</v>
      </c>
      <c r="B722" s="21" t="str">
        <f>VLOOKUP(C722,Samples!A:C,3,FALSE)</f>
        <v>CSITE 07</v>
      </c>
      <c r="C722" s="21" t="str">
        <f t="shared" si="0"/>
        <v>18340.CS07</v>
      </c>
      <c r="D722" s="38" t="s">
        <v>708</v>
      </c>
      <c r="E722" s="21" t="s">
        <v>1250</v>
      </c>
      <c r="F722" s="21">
        <v>836</v>
      </c>
      <c r="G722" s="21">
        <v>4.43</v>
      </c>
      <c r="H722" s="21">
        <v>2.87</v>
      </c>
      <c r="I722" s="23">
        <f t="shared" si="7"/>
        <v>35.214446952595928</v>
      </c>
      <c r="J722" s="23">
        <f t="shared" si="8"/>
        <v>541.60722347629803</v>
      </c>
      <c r="K722" s="21">
        <v>3.8889999999999998</v>
      </c>
      <c r="L722" s="21">
        <v>10</v>
      </c>
      <c r="M722" s="39">
        <f t="shared" si="9"/>
        <v>475.14455744133829</v>
      </c>
      <c r="N722" s="23">
        <f t="shared" si="4"/>
        <v>1.1398788326501357</v>
      </c>
      <c r="O722" s="23">
        <f t="shared" si="5"/>
        <v>1.2187702258756152</v>
      </c>
      <c r="P722" s="23">
        <f t="shared" si="15"/>
        <v>1000</v>
      </c>
      <c r="Q722" s="40">
        <f t="shared" si="10"/>
        <v>1218770.2258756154</v>
      </c>
    </row>
    <row r="723" spans="1:17" ht="15.75" customHeight="1" x14ac:dyDescent="0.2">
      <c r="A723" s="22">
        <f>VLOOKUP(D723,'Sample ID by Horizon'!A:B,2,FALSE)</f>
        <v>43440</v>
      </c>
      <c r="B723" s="21" t="str">
        <f>VLOOKUP(C723,Samples!A:C,3,FALSE)</f>
        <v>CSITE 07</v>
      </c>
      <c r="C723" s="21" t="str">
        <f t="shared" si="0"/>
        <v>18340.CS07</v>
      </c>
      <c r="D723" s="38" t="s">
        <v>708</v>
      </c>
      <c r="E723" s="21" t="s">
        <v>1251</v>
      </c>
      <c r="F723" s="21">
        <v>858</v>
      </c>
      <c r="G723" s="21">
        <v>4.5199999999999996</v>
      </c>
      <c r="H723" s="21">
        <v>3.08</v>
      </c>
      <c r="I723" s="23">
        <f t="shared" si="7"/>
        <v>31.85840707964601</v>
      </c>
      <c r="J723" s="23">
        <f t="shared" si="8"/>
        <v>584.6548672566372</v>
      </c>
      <c r="K723" s="21">
        <v>3.8889999999999998</v>
      </c>
      <c r="L723" s="21">
        <v>10</v>
      </c>
      <c r="M723" s="39">
        <f t="shared" si="9"/>
        <v>475.14455744133829</v>
      </c>
      <c r="N723" s="23">
        <f t="shared" si="4"/>
        <v>1.2304778789954236</v>
      </c>
      <c r="O723" s="23">
        <f t="shared" si="5"/>
        <v>1.2187702258756152</v>
      </c>
      <c r="P723" s="23">
        <f t="shared" si="15"/>
        <v>1000</v>
      </c>
      <c r="Q723" s="40">
        <f t="shared" si="10"/>
        <v>1218770.2258756154</v>
      </c>
    </row>
    <row r="724" spans="1:17" ht="15.75" customHeight="1" x14ac:dyDescent="0.2">
      <c r="A724" s="22">
        <f>VLOOKUP(D724,'Sample ID by Horizon'!A:B,2,FALSE)</f>
        <v>43440</v>
      </c>
      <c r="B724" s="21" t="str">
        <f>VLOOKUP(C724,Samples!A:C,3,FALSE)</f>
        <v>CSITE 07</v>
      </c>
      <c r="C724" s="21" t="str">
        <f t="shared" si="0"/>
        <v>18340.CS07</v>
      </c>
      <c r="D724" s="38" t="s">
        <v>709</v>
      </c>
      <c r="E724" s="21" t="s">
        <v>1249</v>
      </c>
      <c r="F724" s="21">
        <v>855</v>
      </c>
      <c r="G724" s="21">
        <v>4.75</v>
      </c>
      <c r="H724" s="21">
        <v>3.6</v>
      </c>
      <c r="I724" s="23">
        <f t="shared" si="7"/>
        <v>24.210526315789473</v>
      </c>
      <c r="J724" s="23">
        <f t="shared" si="8"/>
        <v>648</v>
      </c>
      <c r="K724" s="21">
        <v>3.8889999999999998</v>
      </c>
      <c r="L724" s="21">
        <v>10</v>
      </c>
      <c r="M724" s="39">
        <f t="shared" si="9"/>
        <v>475.14455744133829</v>
      </c>
      <c r="N724" s="23">
        <f t="shared" si="4"/>
        <v>1.3637954804522887</v>
      </c>
      <c r="O724" s="23">
        <f t="shared" si="5"/>
        <v>1.3312091813037783</v>
      </c>
      <c r="P724" s="23">
        <f t="shared" si="15"/>
        <v>1000</v>
      </c>
      <c r="Q724" s="40">
        <f t="shared" si="10"/>
        <v>1331209.1813037782</v>
      </c>
    </row>
    <row r="725" spans="1:17" ht="15.75" customHeight="1" x14ac:dyDescent="0.2">
      <c r="A725" s="22">
        <f>VLOOKUP(D725,'Sample ID by Horizon'!A:B,2,FALSE)</f>
        <v>43440</v>
      </c>
      <c r="B725" s="21" t="str">
        <f>VLOOKUP(C725,Samples!A:C,3,FALSE)</f>
        <v>CSITE 07</v>
      </c>
      <c r="C725" s="21" t="str">
        <f t="shared" si="0"/>
        <v>18340.CS07</v>
      </c>
      <c r="D725" s="38" t="s">
        <v>709</v>
      </c>
      <c r="E725" s="21" t="s">
        <v>1250</v>
      </c>
      <c r="F725" s="21">
        <v>853</v>
      </c>
      <c r="G725" s="21">
        <v>4.7</v>
      </c>
      <c r="H725" s="21">
        <v>3.55</v>
      </c>
      <c r="I725" s="23">
        <f t="shared" si="7"/>
        <v>24.468085106382986</v>
      </c>
      <c r="J725" s="23">
        <f t="shared" si="8"/>
        <v>644.28723404255311</v>
      </c>
      <c r="K725" s="21">
        <v>3.8889999999999998</v>
      </c>
      <c r="L725" s="21">
        <v>10</v>
      </c>
      <c r="M725" s="39">
        <f t="shared" si="9"/>
        <v>475.14455744133829</v>
      </c>
      <c r="N725" s="23">
        <f t="shared" si="4"/>
        <v>1.3559815091054628</v>
      </c>
      <c r="O725" s="23">
        <f t="shared" si="5"/>
        <v>1.3312091813037783</v>
      </c>
      <c r="P725" s="23">
        <f t="shared" si="15"/>
        <v>1000</v>
      </c>
      <c r="Q725" s="40">
        <f t="shared" si="10"/>
        <v>1331209.1813037782</v>
      </c>
    </row>
    <row r="726" spans="1:17" ht="15.75" customHeight="1" x14ac:dyDescent="0.2">
      <c r="A726" s="22">
        <f>VLOOKUP(D726,'Sample ID by Horizon'!A:B,2,FALSE)</f>
        <v>43440</v>
      </c>
      <c r="B726" s="21" t="str">
        <f>VLOOKUP(C726,Samples!A:C,3,FALSE)</f>
        <v>CSITE 07</v>
      </c>
      <c r="C726" s="21" t="str">
        <f t="shared" si="0"/>
        <v>18340.CS07</v>
      </c>
      <c r="D726" s="38" t="s">
        <v>709</v>
      </c>
      <c r="E726" s="21" t="s">
        <v>1251</v>
      </c>
      <c r="F726" s="21">
        <v>800</v>
      </c>
      <c r="G726" s="21">
        <v>4.5599999999999996</v>
      </c>
      <c r="H726" s="21">
        <v>3.45</v>
      </c>
      <c r="I726" s="23">
        <f t="shared" si="7"/>
        <v>24.342105263157883</v>
      </c>
      <c r="J726" s="23">
        <f t="shared" si="8"/>
        <v>605.26315789473688</v>
      </c>
      <c r="K726" s="21">
        <v>3.8889999999999998</v>
      </c>
      <c r="L726" s="21">
        <v>10</v>
      </c>
      <c r="M726" s="39">
        <f t="shared" si="9"/>
        <v>475.14455744133829</v>
      </c>
      <c r="N726" s="23">
        <f t="shared" si="4"/>
        <v>1.2738505543535834</v>
      </c>
      <c r="O726" s="23">
        <f t="shared" si="5"/>
        <v>1.3312091813037783</v>
      </c>
      <c r="P726" s="23">
        <f t="shared" si="15"/>
        <v>1000</v>
      </c>
      <c r="Q726" s="40">
        <f t="shared" si="10"/>
        <v>1331209.1813037782</v>
      </c>
    </row>
    <row r="727" spans="1:17" ht="15.75" customHeight="1" x14ac:dyDescent="0.2">
      <c r="A727" s="22">
        <f>VLOOKUP(D727,'Sample ID by Horizon'!A:B,2,FALSE)</f>
        <v>43440</v>
      </c>
      <c r="B727" s="21" t="str">
        <f>VLOOKUP(C727,Samples!A:C,3,FALSE)</f>
        <v>CSITE 07</v>
      </c>
      <c r="C727" s="21" t="str">
        <f t="shared" si="0"/>
        <v>18340.CS07</v>
      </c>
      <c r="D727" s="38" t="s">
        <v>710</v>
      </c>
      <c r="E727" s="21" t="s">
        <v>1249</v>
      </c>
      <c r="F727" s="21">
        <v>855</v>
      </c>
      <c r="G727" s="21">
        <v>4.42</v>
      </c>
      <c r="H727" s="21">
        <v>3.43</v>
      </c>
      <c r="I727" s="23">
        <f t="shared" si="7"/>
        <v>22.398190045248864</v>
      </c>
      <c r="J727" s="23">
        <f t="shared" si="8"/>
        <v>663.49547511312221</v>
      </c>
      <c r="K727" s="21">
        <v>3.8889999999999998</v>
      </c>
      <c r="L727" s="21">
        <v>10</v>
      </c>
      <c r="M727" s="39">
        <f t="shared" si="9"/>
        <v>475.14455744133829</v>
      </c>
      <c r="N727" s="23">
        <f t="shared" si="4"/>
        <v>1.3964076084256483</v>
      </c>
      <c r="O727" s="23">
        <f t="shared" si="5"/>
        <v>1.3599887971819797</v>
      </c>
      <c r="P727" s="23">
        <f t="shared" si="15"/>
        <v>1000</v>
      </c>
      <c r="Q727" s="40">
        <f t="shared" si="10"/>
        <v>1359988.7971819795</v>
      </c>
    </row>
    <row r="728" spans="1:17" ht="15.75" customHeight="1" x14ac:dyDescent="0.2">
      <c r="A728" s="22">
        <f>VLOOKUP(D728,'Sample ID by Horizon'!A:B,2,FALSE)</f>
        <v>43440</v>
      </c>
      <c r="B728" s="21" t="str">
        <f>VLOOKUP(C728,Samples!A:C,3,FALSE)</f>
        <v>CSITE 07</v>
      </c>
      <c r="C728" s="21" t="str">
        <f t="shared" si="0"/>
        <v>18340.CS07</v>
      </c>
      <c r="D728" s="38" t="s">
        <v>710</v>
      </c>
      <c r="E728" s="21" t="s">
        <v>1250</v>
      </c>
      <c r="F728" s="21">
        <v>833</v>
      </c>
      <c r="G728" s="21">
        <v>4.21</v>
      </c>
      <c r="H728" s="21">
        <v>3.17</v>
      </c>
      <c r="I728" s="23">
        <f t="shared" si="7"/>
        <v>24.703087885985749</v>
      </c>
      <c r="J728" s="23">
        <f t="shared" si="8"/>
        <v>627.22327790973873</v>
      </c>
      <c r="K728" s="21">
        <v>3.8889999999999998</v>
      </c>
      <c r="L728" s="21">
        <v>10</v>
      </c>
      <c r="M728" s="39">
        <f t="shared" si="9"/>
        <v>475.14455744133829</v>
      </c>
      <c r="N728" s="23">
        <f t="shared" si="4"/>
        <v>1.3200683204440917</v>
      </c>
      <c r="O728" s="23">
        <f t="shared" si="5"/>
        <v>1.3599887971819797</v>
      </c>
      <c r="P728" s="23">
        <f t="shared" si="15"/>
        <v>1000</v>
      </c>
      <c r="Q728" s="40">
        <f t="shared" si="10"/>
        <v>1359988.7971819795</v>
      </c>
    </row>
    <row r="729" spans="1:17" ht="15.75" customHeight="1" x14ac:dyDescent="0.2">
      <c r="A729" s="22">
        <f>VLOOKUP(D729,'Sample ID by Horizon'!A:B,2,FALSE)</f>
        <v>43440</v>
      </c>
      <c r="B729" s="21" t="str">
        <f>VLOOKUP(C729,Samples!A:C,3,FALSE)</f>
        <v>CSITE 07</v>
      </c>
      <c r="C729" s="21" t="str">
        <f t="shared" si="0"/>
        <v>18340.CS07</v>
      </c>
      <c r="D729" s="38" t="s">
        <v>710</v>
      </c>
      <c r="E729" s="21" t="s">
        <v>1251</v>
      </c>
      <c r="F729" s="21">
        <v>868</v>
      </c>
      <c r="G729" s="21">
        <v>4.1399999999999997</v>
      </c>
      <c r="H729" s="21">
        <v>3.09</v>
      </c>
      <c r="I729" s="23">
        <f t="shared" si="7"/>
        <v>25.362318840579707</v>
      </c>
      <c r="J729" s="23">
        <f t="shared" si="8"/>
        <v>647.85507246376812</v>
      </c>
      <c r="K729" s="21">
        <v>3.8889999999999998</v>
      </c>
      <c r="L729" s="21">
        <v>10</v>
      </c>
      <c r="M729" s="39">
        <f t="shared" si="9"/>
        <v>475.14455744133829</v>
      </c>
      <c r="N729" s="23">
        <f t="shared" si="4"/>
        <v>1.363490462676199</v>
      </c>
      <c r="O729" s="23">
        <f t="shared" si="5"/>
        <v>1.3599887971819797</v>
      </c>
      <c r="P729" s="23">
        <f t="shared" si="15"/>
        <v>1000</v>
      </c>
      <c r="Q729" s="40">
        <f t="shared" si="10"/>
        <v>1359988.7971819795</v>
      </c>
    </row>
    <row r="730" spans="1:17" ht="15.75" customHeight="1" x14ac:dyDescent="0.2">
      <c r="A730" s="22">
        <f>VLOOKUP(D730,'Sample ID by Horizon'!A:B,2,FALSE)</f>
        <v>43440</v>
      </c>
      <c r="B730" s="21" t="str">
        <f>VLOOKUP(C730,Samples!A:C,3,FALSE)</f>
        <v>CSITE 07</v>
      </c>
      <c r="C730" s="21" t="str">
        <f t="shared" si="0"/>
        <v>18340.CS07</v>
      </c>
      <c r="D730" s="38" t="s">
        <v>711</v>
      </c>
      <c r="E730" s="21" t="s">
        <v>1249</v>
      </c>
      <c r="F730" s="21">
        <v>2719</v>
      </c>
      <c r="G730" s="21">
        <v>4.33</v>
      </c>
      <c r="H730" s="21">
        <v>3.66</v>
      </c>
      <c r="I730" s="23">
        <f t="shared" si="7"/>
        <v>15.473441108545034</v>
      </c>
      <c r="J730" s="23">
        <f t="shared" si="8"/>
        <v>2298.2771362586604</v>
      </c>
      <c r="K730" s="21">
        <v>3.8889999999999998</v>
      </c>
      <c r="L730" s="21">
        <v>30</v>
      </c>
      <c r="M730" s="39">
        <f t="shared" si="9"/>
        <v>1425.4336723240147</v>
      </c>
      <c r="N730" s="23">
        <f t="shared" si="4"/>
        <v>1.6123353761606947</v>
      </c>
      <c r="O730" s="23">
        <f t="shared" si="5"/>
        <v>1.5387055455250866</v>
      </c>
      <c r="P730" s="23">
        <f t="shared" si="15"/>
        <v>3000</v>
      </c>
      <c r="Q730" s="40">
        <f t="shared" si="10"/>
        <v>4616116.6365752593</v>
      </c>
    </row>
    <row r="731" spans="1:17" ht="15.75" customHeight="1" x14ac:dyDescent="0.2">
      <c r="A731" s="22">
        <f>VLOOKUP(D731,'Sample ID by Horizon'!A:B,2,FALSE)</f>
        <v>43440</v>
      </c>
      <c r="B731" s="21" t="str">
        <f>VLOOKUP(C731,Samples!A:C,3,FALSE)</f>
        <v>CSITE 07</v>
      </c>
      <c r="C731" s="21" t="str">
        <f t="shared" si="0"/>
        <v>18340.CS07</v>
      </c>
      <c r="D731" s="38" t="s">
        <v>711</v>
      </c>
      <c r="E731" s="21" t="s">
        <v>1250</v>
      </c>
      <c r="F731" s="21">
        <v>2737</v>
      </c>
      <c r="G731" s="21">
        <v>4.67</v>
      </c>
      <c r="H731" s="21">
        <v>3.76</v>
      </c>
      <c r="I731" s="23">
        <f t="shared" si="7"/>
        <v>19.486081370449682</v>
      </c>
      <c r="J731" s="23">
        <f t="shared" si="8"/>
        <v>2203.6659528907921</v>
      </c>
      <c r="K731" s="21">
        <v>3.8889999999999998</v>
      </c>
      <c r="L731" s="21">
        <v>30</v>
      </c>
      <c r="M731" s="39">
        <f t="shared" si="9"/>
        <v>1425.4336723240147</v>
      </c>
      <c r="N731" s="23">
        <f t="shared" si="4"/>
        <v>1.545961762849305</v>
      </c>
      <c r="O731" s="23">
        <f t="shared" si="5"/>
        <v>1.5387055455250866</v>
      </c>
      <c r="P731" s="23">
        <f t="shared" si="15"/>
        <v>3000</v>
      </c>
      <c r="Q731" s="40">
        <f t="shared" si="10"/>
        <v>4616116.6365752593</v>
      </c>
    </row>
    <row r="732" spans="1:17" ht="15.75" customHeight="1" x14ac:dyDescent="0.2">
      <c r="A732" s="22">
        <f>VLOOKUP(D732,'Sample ID by Horizon'!A:B,2,FALSE)</f>
        <v>43440</v>
      </c>
      <c r="B732" s="21" t="str">
        <f>VLOOKUP(C732,Samples!A:C,3,FALSE)</f>
        <v>CSITE 07</v>
      </c>
      <c r="C732" s="21" t="str">
        <f t="shared" si="0"/>
        <v>18340.CS07</v>
      </c>
      <c r="D732" s="38" t="s">
        <v>711</v>
      </c>
      <c r="E732" s="21" t="s">
        <v>1251</v>
      </c>
      <c r="F732" s="21">
        <v>2690</v>
      </c>
      <c r="G732" s="21">
        <v>4</v>
      </c>
      <c r="H732" s="21">
        <v>3.09</v>
      </c>
      <c r="I732" s="23">
        <f t="shared" si="7"/>
        <v>22.750000000000004</v>
      </c>
      <c r="J732" s="23">
        <f t="shared" si="8"/>
        <v>2078.0249999999996</v>
      </c>
      <c r="K732" s="21">
        <v>3.8889999999999998</v>
      </c>
      <c r="L732" s="21">
        <v>30</v>
      </c>
      <c r="M732" s="39">
        <f t="shared" si="9"/>
        <v>1425.4336723240147</v>
      </c>
      <c r="N732" s="23">
        <f t="shared" si="4"/>
        <v>1.4578194975652607</v>
      </c>
      <c r="O732" s="23">
        <f t="shared" si="5"/>
        <v>1.5387055455250866</v>
      </c>
      <c r="P732" s="23">
        <f t="shared" si="15"/>
        <v>3000</v>
      </c>
      <c r="Q732" s="40">
        <f t="shared" si="10"/>
        <v>4616116.6365752593</v>
      </c>
    </row>
    <row r="733" spans="1:17" ht="15.75" customHeight="1" x14ac:dyDescent="0.2">
      <c r="A733" s="22">
        <f>VLOOKUP(D733,'Sample ID by Horizon'!A:B,2,FALSE)</f>
        <v>43440</v>
      </c>
      <c r="B733" s="21" t="str">
        <f>VLOOKUP(C733,Samples!A:C,3,FALSE)</f>
        <v>CSITE 07</v>
      </c>
      <c r="C733" s="21" t="str">
        <f t="shared" si="0"/>
        <v>18340.CS07</v>
      </c>
      <c r="D733" s="38" t="s">
        <v>712</v>
      </c>
      <c r="E733" s="21" t="s">
        <v>1249</v>
      </c>
      <c r="F733" s="21">
        <v>3596</v>
      </c>
      <c r="G733" s="21">
        <v>3.89</v>
      </c>
      <c r="H733" s="21">
        <v>3.08</v>
      </c>
      <c r="I733" s="23">
        <f t="shared" si="7"/>
        <v>20.822622107969153</v>
      </c>
      <c r="J733" s="23">
        <f t="shared" si="8"/>
        <v>2847.2185089974291</v>
      </c>
      <c r="K733" s="21">
        <v>3.8889999999999998</v>
      </c>
      <c r="L733" s="21">
        <v>40</v>
      </c>
      <c r="M733" s="39">
        <f t="shared" si="9"/>
        <v>1900.5782297653532</v>
      </c>
      <c r="N733" s="23">
        <f t="shared" si="4"/>
        <v>1.4980801444563263</v>
      </c>
      <c r="O733" s="23">
        <f t="shared" si="5"/>
        <v>1.4901980139307309</v>
      </c>
      <c r="P733" s="23">
        <f t="shared" si="15"/>
        <v>4000</v>
      </c>
      <c r="Q733" s="40">
        <f t="shared" si="10"/>
        <v>5960792.0557229239</v>
      </c>
    </row>
    <row r="734" spans="1:17" ht="15.75" customHeight="1" x14ac:dyDescent="0.2">
      <c r="A734" s="22">
        <f>VLOOKUP(D734,'Sample ID by Horizon'!A:B,2,FALSE)</f>
        <v>43440</v>
      </c>
      <c r="B734" s="21" t="str">
        <f>VLOOKUP(C734,Samples!A:C,3,FALSE)</f>
        <v>CSITE 07</v>
      </c>
      <c r="C734" s="21" t="str">
        <f t="shared" si="0"/>
        <v>18340.CS07</v>
      </c>
      <c r="D734" s="38" t="s">
        <v>712</v>
      </c>
      <c r="E734" s="21" t="s">
        <v>1250</v>
      </c>
      <c r="F734" s="21">
        <v>3497</v>
      </c>
      <c r="G734" s="21">
        <v>4.12</v>
      </c>
      <c r="H734" s="21">
        <v>3.28</v>
      </c>
      <c r="I734" s="23">
        <f t="shared" si="7"/>
        <v>20.388349514563114</v>
      </c>
      <c r="J734" s="23">
        <f t="shared" si="8"/>
        <v>2784.019417475728</v>
      </c>
      <c r="K734" s="21">
        <v>3.8889999999999998</v>
      </c>
      <c r="L734" s="21">
        <v>40</v>
      </c>
      <c r="M734" s="39">
        <f t="shared" si="9"/>
        <v>1900.5782297653532</v>
      </c>
      <c r="N734" s="23">
        <f t="shared" si="4"/>
        <v>1.464827584508029</v>
      </c>
      <c r="O734" s="23">
        <f t="shared" si="5"/>
        <v>1.4901980139307309</v>
      </c>
      <c r="P734" s="23">
        <f t="shared" si="15"/>
        <v>4000</v>
      </c>
      <c r="Q734" s="40">
        <f t="shared" si="10"/>
        <v>5960792.0557229239</v>
      </c>
    </row>
    <row r="735" spans="1:17" ht="15.75" customHeight="1" x14ac:dyDescent="0.2">
      <c r="A735" s="22">
        <f>VLOOKUP(D735,'Sample ID by Horizon'!A:B,2,FALSE)</f>
        <v>43440</v>
      </c>
      <c r="B735" s="21" t="str">
        <f>VLOOKUP(C735,Samples!A:C,3,FALSE)</f>
        <v>CSITE 07</v>
      </c>
      <c r="C735" s="21" t="str">
        <f t="shared" si="0"/>
        <v>18340.CS07</v>
      </c>
      <c r="D735" s="38" t="s">
        <v>712</v>
      </c>
      <c r="E735" s="21" t="s">
        <v>1251</v>
      </c>
      <c r="F735" s="21">
        <v>3554</v>
      </c>
      <c r="G735" s="21">
        <v>3.51</v>
      </c>
      <c r="H735" s="21">
        <v>2.83</v>
      </c>
      <c r="I735" s="23">
        <f t="shared" si="7"/>
        <v>19.373219373219367</v>
      </c>
      <c r="J735" s="23">
        <f t="shared" si="8"/>
        <v>2865.4757834757838</v>
      </c>
      <c r="K735" s="21">
        <v>3.8889999999999998</v>
      </c>
      <c r="L735" s="21">
        <v>40</v>
      </c>
      <c r="M735" s="39">
        <f t="shared" si="9"/>
        <v>1900.5782297653532</v>
      </c>
      <c r="N735" s="23">
        <f t="shared" si="4"/>
        <v>1.5076863128278375</v>
      </c>
      <c r="O735" s="23">
        <f t="shared" si="5"/>
        <v>1.4901980139307309</v>
      </c>
      <c r="P735" s="23">
        <f t="shared" si="15"/>
        <v>4000</v>
      </c>
      <c r="Q735" s="40">
        <f t="shared" si="10"/>
        <v>5960792.0557229239</v>
      </c>
    </row>
    <row r="736" spans="1:17" ht="15.75" customHeight="1" x14ac:dyDescent="0.2">
      <c r="A736" s="22">
        <f>VLOOKUP(D736,'Sample ID by Horizon'!A:B,2,FALSE)</f>
        <v>43441</v>
      </c>
      <c r="B736" s="21" t="str">
        <f>VLOOKUP(C736,Samples!A:C,3,FALSE)</f>
        <v>CSITE 02</v>
      </c>
      <c r="C736" s="21" t="str">
        <f t="shared" si="0"/>
        <v>18341.CS02</v>
      </c>
      <c r="D736" s="38" t="s">
        <v>713</v>
      </c>
      <c r="E736" s="21" t="s">
        <v>1249</v>
      </c>
      <c r="F736" s="21">
        <v>879</v>
      </c>
      <c r="G736" s="21">
        <v>3.71</v>
      </c>
      <c r="H736" s="21">
        <v>2.92</v>
      </c>
      <c r="I736" s="23">
        <f t="shared" si="7"/>
        <v>21.293800539083559</v>
      </c>
      <c r="J736" s="23">
        <f t="shared" si="8"/>
        <v>691.82749326145552</v>
      </c>
      <c r="K736" s="21">
        <v>3.8889999999999998</v>
      </c>
      <c r="L736" s="21">
        <v>10</v>
      </c>
      <c r="M736" s="39">
        <f t="shared" si="9"/>
        <v>475.14455744133829</v>
      </c>
      <c r="N736" s="23">
        <f t="shared" si="4"/>
        <v>1.4560358156830389</v>
      </c>
      <c r="O736" s="23">
        <f t="shared" si="5"/>
        <v>1.4054996960449095</v>
      </c>
      <c r="P736" s="23">
        <f t="shared" si="15"/>
        <v>1000</v>
      </c>
      <c r="Q736" s="40">
        <f t="shared" si="10"/>
        <v>1405499.6960449095</v>
      </c>
    </row>
    <row r="737" spans="1:17" ht="15.75" customHeight="1" x14ac:dyDescent="0.2">
      <c r="A737" s="22">
        <f>VLOOKUP(D737,'Sample ID by Horizon'!A:B,2,FALSE)</f>
        <v>43441</v>
      </c>
      <c r="B737" s="21" t="str">
        <f>VLOOKUP(C737,Samples!A:C,3,FALSE)</f>
        <v>CSITE 02</v>
      </c>
      <c r="C737" s="21" t="str">
        <f t="shared" si="0"/>
        <v>18341.CS02</v>
      </c>
      <c r="D737" s="38" t="s">
        <v>713</v>
      </c>
      <c r="E737" s="21" t="s">
        <v>1250</v>
      </c>
      <c r="F737" s="21">
        <v>835</v>
      </c>
      <c r="G737" s="21">
        <v>3.57</v>
      </c>
      <c r="H737" s="21">
        <v>2.6</v>
      </c>
      <c r="I737" s="23">
        <f t="shared" si="7"/>
        <v>27.170868347338928</v>
      </c>
      <c r="J737" s="23">
        <f t="shared" si="8"/>
        <v>608.12324929971999</v>
      </c>
      <c r="K737" s="21">
        <v>3.8889999999999998</v>
      </c>
      <c r="L737" s="21">
        <v>10</v>
      </c>
      <c r="M737" s="39">
        <f t="shared" si="9"/>
        <v>475.14455744133829</v>
      </c>
      <c r="N737" s="23">
        <f t="shared" si="4"/>
        <v>1.2798699675199359</v>
      </c>
      <c r="O737" s="23">
        <f t="shared" si="5"/>
        <v>1.4054996960449095</v>
      </c>
      <c r="P737" s="23">
        <f t="shared" si="15"/>
        <v>1000</v>
      </c>
      <c r="Q737" s="40">
        <f t="shared" si="10"/>
        <v>1405499.6960449095</v>
      </c>
    </row>
    <row r="738" spans="1:17" ht="15.75" customHeight="1" x14ac:dyDescent="0.2">
      <c r="A738" s="22">
        <f>VLOOKUP(D738,'Sample ID by Horizon'!A:B,2,FALSE)</f>
        <v>43441</v>
      </c>
      <c r="B738" s="21" t="str">
        <f>VLOOKUP(C738,Samples!A:C,3,FALSE)</f>
        <v>CSITE 02</v>
      </c>
      <c r="C738" s="21" t="str">
        <f t="shared" si="0"/>
        <v>18341.CS02</v>
      </c>
      <c r="D738" s="38" t="s">
        <v>713</v>
      </c>
      <c r="E738" s="21" t="s">
        <v>1251</v>
      </c>
      <c r="F738" s="21">
        <v>929</v>
      </c>
      <c r="G738" s="21">
        <v>4.82</v>
      </c>
      <c r="H738" s="21">
        <v>3.65</v>
      </c>
      <c r="I738" s="23">
        <f t="shared" si="7"/>
        <v>24.273858921161832</v>
      </c>
      <c r="J738" s="23">
        <f t="shared" si="8"/>
        <v>703.49585062240658</v>
      </c>
      <c r="K738" s="21">
        <v>3.8889999999999998</v>
      </c>
      <c r="L738" s="21">
        <v>10</v>
      </c>
      <c r="M738" s="39">
        <f t="shared" si="9"/>
        <v>475.14455744133829</v>
      </c>
      <c r="N738" s="23">
        <f t="shared" si="4"/>
        <v>1.4805933049317537</v>
      </c>
      <c r="O738" s="23">
        <f t="shared" si="5"/>
        <v>1.4054996960449095</v>
      </c>
      <c r="P738" s="23">
        <f t="shared" si="15"/>
        <v>1000</v>
      </c>
      <c r="Q738" s="40">
        <f t="shared" si="10"/>
        <v>1405499.6960449095</v>
      </c>
    </row>
    <row r="739" spans="1:17" ht="15.75" customHeight="1" x14ac:dyDescent="0.2">
      <c r="A739" s="22">
        <f>VLOOKUP(D739,'Sample ID by Horizon'!A:B,2,FALSE)</f>
        <v>43441</v>
      </c>
      <c r="B739" s="21" t="str">
        <f>VLOOKUP(C739,Samples!A:C,3,FALSE)</f>
        <v>CSITE 02</v>
      </c>
      <c r="C739" s="21" t="str">
        <f t="shared" si="0"/>
        <v>18341.CS02</v>
      </c>
      <c r="D739" s="38" t="s">
        <v>714</v>
      </c>
      <c r="E739" s="21" t="s">
        <v>1249</v>
      </c>
      <c r="F739" s="21">
        <v>861</v>
      </c>
      <c r="G739" s="21">
        <v>4.37</v>
      </c>
      <c r="H739" s="21">
        <v>3.39</v>
      </c>
      <c r="I739" s="23">
        <f t="shared" si="7"/>
        <v>22.425629290617849</v>
      </c>
      <c r="J739" s="23">
        <f t="shared" si="8"/>
        <v>667.91533180778038</v>
      </c>
      <c r="K739" s="21">
        <v>3.8889999999999998</v>
      </c>
      <c r="L739" s="21">
        <v>10</v>
      </c>
      <c r="M739" s="39">
        <f t="shared" si="9"/>
        <v>475.14455744133829</v>
      </c>
      <c r="N739" s="23">
        <f t="shared" si="4"/>
        <v>1.4057097389571629</v>
      </c>
      <c r="O739" s="23">
        <f t="shared" si="5"/>
        <v>1.4626677608977399</v>
      </c>
      <c r="P739" s="23">
        <f t="shared" si="15"/>
        <v>1000</v>
      </c>
      <c r="Q739" s="40">
        <f t="shared" si="10"/>
        <v>1462667.7608977398</v>
      </c>
    </row>
    <row r="740" spans="1:17" ht="15.75" customHeight="1" x14ac:dyDescent="0.2">
      <c r="A740" s="22">
        <f>VLOOKUP(D740,'Sample ID by Horizon'!A:B,2,FALSE)</f>
        <v>43441</v>
      </c>
      <c r="B740" s="21" t="str">
        <f>VLOOKUP(C740,Samples!A:C,3,FALSE)</f>
        <v>CSITE 02</v>
      </c>
      <c r="C740" s="21" t="str">
        <f t="shared" si="0"/>
        <v>18341.CS02</v>
      </c>
      <c r="D740" s="38" t="s">
        <v>714</v>
      </c>
      <c r="E740" s="21" t="s">
        <v>1250</v>
      </c>
      <c r="F740" s="21">
        <v>825</v>
      </c>
      <c r="G740" s="21">
        <v>3.14</v>
      </c>
      <c r="H740" s="21">
        <v>2.52</v>
      </c>
      <c r="I740" s="23">
        <f t="shared" si="7"/>
        <v>19.745222929936311</v>
      </c>
      <c r="J740" s="23">
        <f t="shared" si="8"/>
        <v>662.10191082802544</v>
      </c>
      <c r="K740" s="21">
        <v>3.8889999999999998</v>
      </c>
      <c r="L740" s="21">
        <v>10</v>
      </c>
      <c r="M740" s="39">
        <f t="shared" si="9"/>
        <v>475.14455744133829</v>
      </c>
      <c r="N740" s="23">
        <f t="shared" si="4"/>
        <v>1.3934746814600081</v>
      </c>
      <c r="O740" s="23">
        <f t="shared" si="5"/>
        <v>1.4626677608977399</v>
      </c>
      <c r="P740" s="23">
        <f t="shared" si="15"/>
        <v>1000</v>
      </c>
      <c r="Q740" s="40">
        <f t="shared" si="10"/>
        <v>1462667.7608977398</v>
      </c>
    </row>
    <row r="741" spans="1:17" ht="15.75" customHeight="1" x14ac:dyDescent="0.2">
      <c r="A741" s="22">
        <f>VLOOKUP(D741,'Sample ID by Horizon'!A:B,2,FALSE)</f>
        <v>43441</v>
      </c>
      <c r="B741" s="21" t="str">
        <f>VLOOKUP(C741,Samples!A:C,3,FALSE)</f>
        <v>CSITE 02</v>
      </c>
      <c r="C741" s="21" t="str">
        <f t="shared" si="0"/>
        <v>18341.CS02</v>
      </c>
      <c r="D741" s="38" t="s">
        <v>714</v>
      </c>
      <c r="E741" s="21" t="s">
        <v>1251</v>
      </c>
      <c r="F741" s="21">
        <v>916</v>
      </c>
      <c r="G741" s="21">
        <v>3.81</v>
      </c>
      <c r="H741" s="21">
        <v>3.14</v>
      </c>
      <c r="I741" s="23">
        <f t="shared" si="7"/>
        <v>17.58530183727034</v>
      </c>
      <c r="J741" s="23">
        <f t="shared" si="8"/>
        <v>754.91863517060369</v>
      </c>
      <c r="K741" s="21">
        <v>3.8889999999999998</v>
      </c>
      <c r="L741" s="21">
        <v>10</v>
      </c>
      <c r="M741" s="39">
        <f t="shared" si="9"/>
        <v>475.14455744133829</v>
      </c>
      <c r="N741" s="23">
        <f t="shared" si="4"/>
        <v>1.5888188622760486</v>
      </c>
      <c r="O741" s="23">
        <f t="shared" si="5"/>
        <v>1.4626677608977399</v>
      </c>
      <c r="P741" s="23">
        <f t="shared" si="15"/>
        <v>1000</v>
      </c>
      <c r="Q741" s="40">
        <f t="shared" si="10"/>
        <v>1462667.7608977398</v>
      </c>
    </row>
    <row r="742" spans="1:17" ht="15.75" customHeight="1" x14ac:dyDescent="0.2">
      <c r="A742" s="22">
        <f>VLOOKUP(D742,'Sample ID by Horizon'!A:B,2,FALSE)</f>
        <v>43441</v>
      </c>
      <c r="B742" s="21" t="str">
        <f>VLOOKUP(C742,Samples!A:C,3,FALSE)</f>
        <v>CSITE 02</v>
      </c>
      <c r="C742" s="21" t="str">
        <f t="shared" si="0"/>
        <v>18341.CS02</v>
      </c>
      <c r="D742" s="38" t="s">
        <v>715</v>
      </c>
      <c r="E742" s="21" t="s">
        <v>1249</v>
      </c>
      <c r="F742" s="21">
        <v>889</v>
      </c>
      <c r="G742" s="21">
        <v>4.7300000000000004</v>
      </c>
      <c r="H742" s="21">
        <v>3.82</v>
      </c>
      <c r="I742" s="23">
        <f t="shared" si="7"/>
        <v>19.238900634249482</v>
      </c>
      <c r="J742" s="23">
        <f t="shared" si="8"/>
        <v>717.96617336152212</v>
      </c>
      <c r="K742" s="21">
        <v>3.8889999999999998</v>
      </c>
      <c r="L742" s="21">
        <v>10</v>
      </c>
      <c r="M742" s="39">
        <f t="shared" si="9"/>
        <v>475.14455744133829</v>
      </c>
      <c r="N742" s="23">
        <f t="shared" si="4"/>
        <v>1.5110478739939324</v>
      </c>
      <c r="O742" s="23">
        <f t="shared" si="5"/>
        <v>1.5155996039172683</v>
      </c>
      <c r="P742" s="23">
        <f t="shared" si="15"/>
        <v>1000</v>
      </c>
      <c r="Q742" s="40">
        <f t="shared" si="10"/>
        <v>1515599.6039172683</v>
      </c>
    </row>
    <row r="743" spans="1:17" ht="15.75" customHeight="1" x14ac:dyDescent="0.2">
      <c r="A743" s="22">
        <f>VLOOKUP(D743,'Sample ID by Horizon'!A:B,2,FALSE)</f>
        <v>43441</v>
      </c>
      <c r="B743" s="21" t="str">
        <f>VLOOKUP(C743,Samples!A:C,3,FALSE)</f>
        <v>CSITE 02</v>
      </c>
      <c r="C743" s="21" t="str">
        <f t="shared" si="0"/>
        <v>18341.CS02</v>
      </c>
      <c r="D743" s="38" t="s">
        <v>715</v>
      </c>
      <c r="E743" s="21" t="s">
        <v>1250</v>
      </c>
      <c r="F743" s="21">
        <v>855</v>
      </c>
      <c r="G743" s="21">
        <v>4.3899999999999997</v>
      </c>
      <c r="H743" s="21">
        <v>3.56</v>
      </c>
      <c r="I743" s="23">
        <f t="shared" si="7"/>
        <v>18.906605922551243</v>
      </c>
      <c r="J743" s="23">
        <f t="shared" si="8"/>
        <v>693.34851936218683</v>
      </c>
      <c r="K743" s="21">
        <v>3.8889999999999998</v>
      </c>
      <c r="L743" s="21">
        <v>10</v>
      </c>
      <c r="M743" s="39">
        <f t="shared" si="9"/>
        <v>475.14455744133829</v>
      </c>
      <c r="N743" s="23">
        <f t="shared" si="4"/>
        <v>1.4592370016735132</v>
      </c>
      <c r="O743" s="23">
        <f t="shared" si="5"/>
        <v>1.5155996039172683</v>
      </c>
      <c r="P743" s="23">
        <f t="shared" si="15"/>
        <v>1000</v>
      </c>
      <c r="Q743" s="40">
        <f t="shared" si="10"/>
        <v>1515599.6039172683</v>
      </c>
    </row>
    <row r="744" spans="1:17" ht="15.75" customHeight="1" x14ac:dyDescent="0.2">
      <c r="A744" s="22">
        <f>VLOOKUP(D744,'Sample ID by Horizon'!A:B,2,FALSE)</f>
        <v>43441</v>
      </c>
      <c r="B744" s="21" t="str">
        <f>VLOOKUP(C744,Samples!A:C,3,FALSE)</f>
        <v>CSITE 02</v>
      </c>
      <c r="C744" s="21" t="str">
        <f t="shared" si="0"/>
        <v>18341.CS02</v>
      </c>
      <c r="D744" s="38" t="s">
        <v>715</v>
      </c>
      <c r="E744" s="21" t="s">
        <v>1251</v>
      </c>
      <c r="F744" s="21">
        <v>917</v>
      </c>
      <c r="G744" s="21">
        <v>4.8600000000000003</v>
      </c>
      <c r="H744" s="21">
        <v>3.97</v>
      </c>
      <c r="I744" s="23">
        <f t="shared" si="7"/>
        <v>18.312757201646093</v>
      </c>
      <c r="J744" s="23">
        <f t="shared" si="8"/>
        <v>749.07201646090539</v>
      </c>
      <c r="K744" s="21">
        <v>3.8889999999999998</v>
      </c>
      <c r="L744" s="21">
        <v>10</v>
      </c>
      <c r="M744" s="39">
        <f t="shared" si="9"/>
        <v>475.14455744133829</v>
      </c>
      <c r="N744" s="23">
        <f t="shared" si="4"/>
        <v>1.5765139360843596</v>
      </c>
      <c r="O744" s="23">
        <f t="shared" si="5"/>
        <v>1.5155996039172683</v>
      </c>
      <c r="P744" s="23">
        <f t="shared" si="15"/>
        <v>1000</v>
      </c>
      <c r="Q744" s="40">
        <f t="shared" si="10"/>
        <v>1515599.6039172683</v>
      </c>
    </row>
    <row r="745" spans="1:17" ht="15.75" customHeight="1" x14ac:dyDescent="0.2">
      <c r="A745" s="22">
        <f>VLOOKUP(D745,'Sample ID by Horizon'!A:B,2,FALSE)</f>
        <v>43441</v>
      </c>
      <c r="B745" s="21" t="str">
        <f>VLOOKUP(C745,Samples!A:C,3,FALSE)</f>
        <v>CSITE 02</v>
      </c>
      <c r="C745" s="21" t="str">
        <f t="shared" si="0"/>
        <v>18341.CS02</v>
      </c>
      <c r="D745" s="38" t="s">
        <v>716</v>
      </c>
      <c r="E745" s="21" t="s">
        <v>1249</v>
      </c>
      <c r="F745" s="21">
        <v>2808</v>
      </c>
      <c r="G745" s="21">
        <v>4.96</v>
      </c>
      <c r="H745" s="21">
        <v>3.98</v>
      </c>
      <c r="I745" s="23">
        <f t="shared" si="7"/>
        <v>19.758064516129032</v>
      </c>
      <c r="J745" s="23">
        <f t="shared" si="8"/>
        <v>2253.1935483870966</v>
      </c>
      <c r="K745" s="21">
        <v>3.8889999999999998</v>
      </c>
      <c r="L745" s="21">
        <v>30</v>
      </c>
      <c r="M745" s="39">
        <f t="shared" si="9"/>
        <v>1425.4336723240147</v>
      </c>
      <c r="N745" s="23">
        <f t="shared" si="4"/>
        <v>1.5807073960260174</v>
      </c>
      <c r="O745" s="23">
        <f t="shared" si="5"/>
        <v>1.5516657921574</v>
      </c>
      <c r="P745" s="23">
        <f t="shared" si="15"/>
        <v>3000</v>
      </c>
      <c r="Q745" s="40">
        <f t="shared" si="10"/>
        <v>4654997.3764722003</v>
      </c>
    </row>
    <row r="746" spans="1:17" ht="15.75" customHeight="1" x14ac:dyDescent="0.2">
      <c r="A746" s="22">
        <f>VLOOKUP(D746,'Sample ID by Horizon'!A:B,2,FALSE)</f>
        <v>43441</v>
      </c>
      <c r="B746" s="21" t="str">
        <f>VLOOKUP(C746,Samples!A:C,3,FALSE)</f>
        <v>CSITE 02</v>
      </c>
      <c r="C746" s="21" t="str">
        <f t="shared" si="0"/>
        <v>18341.CS02</v>
      </c>
      <c r="D746" s="38" t="s">
        <v>716</v>
      </c>
      <c r="E746" s="21" t="s">
        <v>1250</v>
      </c>
      <c r="F746" s="21">
        <v>2623</v>
      </c>
      <c r="G746" s="21">
        <v>4.8899999999999997</v>
      </c>
      <c r="H746" s="21">
        <v>4.03</v>
      </c>
      <c r="I746" s="23">
        <f t="shared" si="7"/>
        <v>17.586912065439662</v>
      </c>
      <c r="J746" s="23">
        <f t="shared" si="8"/>
        <v>2161.6952965235178</v>
      </c>
      <c r="K746" s="21">
        <v>3.8889999999999998</v>
      </c>
      <c r="L746" s="21">
        <v>30</v>
      </c>
      <c r="M746" s="39">
        <f t="shared" si="9"/>
        <v>1425.4336723240147</v>
      </c>
      <c r="N746" s="23">
        <f t="shared" si="4"/>
        <v>1.5165176314371109</v>
      </c>
      <c r="O746" s="23">
        <f t="shared" si="5"/>
        <v>1.5516657921574</v>
      </c>
      <c r="P746" s="23">
        <f t="shared" si="15"/>
        <v>3000</v>
      </c>
      <c r="Q746" s="40">
        <f t="shared" si="10"/>
        <v>4654997.3764722003</v>
      </c>
    </row>
    <row r="747" spans="1:17" ht="15.75" customHeight="1" x14ac:dyDescent="0.2">
      <c r="A747" s="22">
        <f>VLOOKUP(D747,'Sample ID by Horizon'!A:B,2,FALSE)</f>
        <v>43441</v>
      </c>
      <c r="B747" s="21" t="str">
        <f>VLOOKUP(C747,Samples!A:C,3,FALSE)</f>
        <v>CSITE 02</v>
      </c>
      <c r="C747" s="21" t="str">
        <f t="shared" si="0"/>
        <v>18341.CS02</v>
      </c>
      <c r="D747" s="38" t="s">
        <v>716</v>
      </c>
      <c r="E747" s="21" t="s">
        <v>1251</v>
      </c>
      <c r="F747" s="21">
        <v>2766</v>
      </c>
      <c r="G747" s="21">
        <v>4.3099999999999996</v>
      </c>
      <c r="H747" s="21">
        <v>3.46</v>
      </c>
      <c r="I747" s="23">
        <f t="shared" si="7"/>
        <v>19.72157772621809</v>
      </c>
      <c r="J747" s="23">
        <f t="shared" si="8"/>
        <v>2220.5011600928074</v>
      </c>
      <c r="K747" s="21">
        <v>3.8889999999999998</v>
      </c>
      <c r="L747" s="21">
        <v>30</v>
      </c>
      <c r="M747" s="39">
        <f t="shared" si="9"/>
        <v>1425.4336723240147</v>
      </c>
      <c r="N747" s="23">
        <f t="shared" si="4"/>
        <v>1.5577723490090716</v>
      </c>
      <c r="O747" s="23">
        <f t="shared" si="5"/>
        <v>1.5516657921574</v>
      </c>
      <c r="P747" s="23">
        <f t="shared" si="15"/>
        <v>3000</v>
      </c>
      <c r="Q747" s="40">
        <f t="shared" si="10"/>
        <v>4654997.3764722003</v>
      </c>
    </row>
    <row r="748" spans="1:17" ht="15.75" customHeight="1" x14ac:dyDescent="0.2">
      <c r="A748" s="22">
        <f>VLOOKUP(D748,'Sample ID by Horizon'!A:B,2,FALSE)</f>
        <v>43441</v>
      </c>
      <c r="B748" s="21" t="str">
        <f>VLOOKUP(C748,Samples!A:C,3,FALSE)</f>
        <v>CSITE 02</v>
      </c>
      <c r="C748" s="21" t="str">
        <f t="shared" si="0"/>
        <v>18341.CS02</v>
      </c>
      <c r="D748" s="52" t="s">
        <v>717</v>
      </c>
      <c r="E748" s="21" t="s">
        <v>1249</v>
      </c>
      <c r="F748" s="21">
        <v>2596</v>
      </c>
      <c r="G748" s="21">
        <v>4.8099999999999996</v>
      </c>
      <c r="H748" s="21">
        <v>3.79</v>
      </c>
      <c r="I748" s="23">
        <f t="shared" si="7"/>
        <v>21.205821205821199</v>
      </c>
      <c r="J748" s="23">
        <f t="shared" si="8"/>
        <v>2045.4968814968815</v>
      </c>
      <c r="K748" s="21">
        <v>3.8889999999999998</v>
      </c>
      <c r="L748" s="21">
        <v>30</v>
      </c>
      <c r="M748" s="39">
        <f t="shared" si="9"/>
        <v>1425.4336723240147</v>
      </c>
      <c r="N748" s="23">
        <f t="shared" si="4"/>
        <v>1.4349996925229929</v>
      </c>
      <c r="O748" s="23">
        <f t="shared" si="5"/>
        <v>1.5055991190041711</v>
      </c>
      <c r="P748" s="53">
        <v>4000</v>
      </c>
      <c r="Q748" s="40">
        <f t="shared" si="10"/>
        <v>6022396.4760166844</v>
      </c>
    </row>
    <row r="749" spans="1:17" ht="15.75" customHeight="1" x14ac:dyDescent="0.2">
      <c r="A749" s="22">
        <f>VLOOKUP(D749,'Sample ID by Horizon'!A:B,2,FALSE)</f>
        <v>43441</v>
      </c>
      <c r="B749" s="21" t="str">
        <f>VLOOKUP(C749,Samples!A:C,3,FALSE)</f>
        <v>CSITE 02</v>
      </c>
      <c r="C749" s="21" t="str">
        <f t="shared" si="0"/>
        <v>18341.CS02</v>
      </c>
      <c r="D749" s="52" t="s">
        <v>717</v>
      </c>
      <c r="E749" s="21" t="s">
        <v>1250</v>
      </c>
      <c r="F749" s="21">
        <v>3649</v>
      </c>
      <c r="G749" s="21">
        <v>4.97</v>
      </c>
      <c r="H749" s="21">
        <v>3.98</v>
      </c>
      <c r="I749" s="23">
        <f t="shared" si="7"/>
        <v>19.919517102615693</v>
      </c>
      <c r="J749" s="23">
        <f t="shared" si="8"/>
        <v>2922.1368209255534</v>
      </c>
      <c r="K749" s="21">
        <v>3.8889999999999998</v>
      </c>
      <c r="L749" s="21">
        <v>40</v>
      </c>
      <c r="M749" s="39">
        <f t="shared" si="9"/>
        <v>1900.5782297653532</v>
      </c>
      <c r="N749" s="23">
        <f t="shared" si="4"/>
        <v>1.5374988385962531</v>
      </c>
      <c r="O749" s="23">
        <f t="shared" si="5"/>
        <v>1.5055991190041711</v>
      </c>
      <c r="P749" s="53">
        <v>4000</v>
      </c>
      <c r="Q749" s="40">
        <f t="shared" si="10"/>
        <v>6022396.4760166844</v>
      </c>
    </row>
    <row r="750" spans="1:17" ht="15.75" customHeight="1" x14ac:dyDescent="0.2">
      <c r="A750" s="22">
        <f>VLOOKUP(D750,'Sample ID by Horizon'!A:B,2,FALSE)</f>
        <v>43441</v>
      </c>
      <c r="B750" s="21" t="str">
        <f>VLOOKUP(C750,Samples!A:C,3,FALSE)</f>
        <v>CSITE 02</v>
      </c>
      <c r="C750" s="21" t="str">
        <f t="shared" si="0"/>
        <v>18341.CS02</v>
      </c>
      <c r="D750" s="52" t="s">
        <v>717</v>
      </c>
      <c r="E750" s="21" t="s">
        <v>1251</v>
      </c>
      <c r="F750" s="21">
        <v>3680</v>
      </c>
      <c r="G750" s="21">
        <v>4.9400000000000004</v>
      </c>
      <c r="H750" s="21">
        <v>3.94</v>
      </c>
      <c r="I750" s="23">
        <f t="shared" si="7"/>
        <v>20.242914979757092</v>
      </c>
      <c r="J750" s="23">
        <f t="shared" si="8"/>
        <v>2935.0607287449388</v>
      </c>
      <c r="K750" s="21">
        <v>3.8889999999999998</v>
      </c>
      <c r="L750" s="21">
        <v>40</v>
      </c>
      <c r="M750" s="39">
        <f t="shared" si="9"/>
        <v>1900.5782297653532</v>
      </c>
      <c r="N750" s="23">
        <f t="shared" si="4"/>
        <v>1.5442988258932671</v>
      </c>
      <c r="O750" s="23">
        <f t="shared" si="5"/>
        <v>1.5055991190041711</v>
      </c>
      <c r="P750" s="53">
        <v>4000</v>
      </c>
      <c r="Q750" s="40">
        <f t="shared" si="10"/>
        <v>6022396.4760166844</v>
      </c>
    </row>
    <row r="751" spans="1:17" ht="15.75" customHeight="1" x14ac:dyDescent="0.2">
      <c r="A751" s="22">
        <f>VLOOKUP(D751,'Sample ID by Horizon'!A:B,2,FALSE)</f>
        <v>43559</v>
      </c>
      <c r="B751" s="21" t="str">
        <f>VLOOKUP(C751,Samples!A:C,3,FALSE)</f>
        <v>EF02</v>
      </c>
      <c r="C751" s="21" t="str">
        <f t="shared" si="0"/>
        <v>19094.EF02</v>
      </c>
      <c r="D751" s="38" t="s">
        <v>718</v>
      </c>
      <c r="E751" s="21" t="s">
        <v>1249</v>
      </c>
      <c r="F751" s="21">
        <v>809.42</v>
      </c>
      <c r="G751" s="21">
        <v>4.99</v>
      </c>
      <c r="H751" s="21">
        <v>4.37</v>
      </c>
      <c r="I751" s="23">
        <f t="shared" si="7"/>
        <v>12.424849699398798</v>
      </c>
      <c r="J751" s="23">
        <f t="shared" si="8"/>
        <v>708.85078156312625</v>
      </c>
      <c r="K751" s="21">
        <v>3.8889999999999998</v>
      </c>
      <c r="L751" s="21">
        <v>10</v>
      </c>
      <c r="M751" s="39">
        <f t="shared" si="9"/>
        <v>475.14455744133829</v>
      </c>
      <c r="N751" s="23">
        <f t="shared" si="4"/>
        <v>1.4918634139056544</v>
      </c>
      <c r="O751" s="23">
        <f t="shared" si="5"/>
        <v>1.6136770831300014</v>
      </c>
      <c r="P751" s="23">
        <f t="shared" ref="P751:P777" si="16">SUMIF(D:D,D751,L:L)/COUNTIF(D:D,D751)*100</f>
        <v>1000</v>
      </c>
      <c r="Q751" s="40">
        <f t="shared" si="10"/>
        <v>1613677.0831300013</v>
      </c>
    </row>
    <row r="752" spans="1:17" ht="15.75" customHeight="1" x14ac:dyDescent="0.2">
      <c r="A752" s="22">
        <f>VLOOKUP(D752,'Sample ID by Horizon'!A:B,2,FALSE)</f>
        <v>43559</v>
      </c>
      <c r="B752" s="21" t="str">
        <f>VLOOKUP(C752,Samples!A:C,3,FALSE)</f>
        <v>EF02</v>
      </c>
      <c r="C752" s="21" t="str">
        <f t="shared" si="0"/>
        <v>19094.EF02</v>
      </c>
      <c r="D752" s="38" t="s">
        <v>718</v>
      </c>
      <c r="E752" s="21" t="s">
        <v>1250</v>
      </c>
      <c r="F752" s="21">
        <v>1014.01</v>
      </c>
      <c r="G752" s="21">
        <v>4.96</v>
      </c>
      <c r="H752" s="21">
        <v>4.21</v>
      </c>
      <c r="I752" s="23">
        <f t="shared" si="7"/>
        <v>15.120967741935484</v>
      </c>
      <c r="J752" s="23">
        <f t="shared" si="8"/>
        <v>860.68187499999999</v>
      </c>
      <c r="K752" s="21">
        <v>3.8889999999999998</v>
      </c>
      <c r="L752" s="21">
        <v>10</v>
      </c>
      <c r="M752" s="39">
        <f t="shared" si="9"/>
        <v>475.14455744133829</v>
      </c>
      <c r="N752" s="23">
        <f t="shared" si="4"/>
        <v>1.8114105728892</v>
      </c>
      <c r="O752" s="23">
        <f t="shared" si="5"/>
        <v>1.6136770831300014</v>
      </c>
      <c r="P752" s="23">
        <f t="shared" si="16"/>
        <v>1000</v>
      </c>
      <c r="Q752" s="40">
        <f t="shared" si="10"/>
        <v>1613677.0831300013</v>
      </c>
    </row>
    <row r="753" spans="1:17" ht="15.75" customHeight="1" x14ac:dyDescent="0.2">
      <c r="A753" s="22">
        <f>VLOOKUP(D753,'Sample ID by Horizon'!A:B,2,FALSE)</f>
        <v>43559</v>
      </c>
      <c r="B753" s="21" t="str">
        <f>VLOOKUP(C753,Samples!A:C,3,FALSE)</f>
        <v>EF02</v>
      </c>
      <c r="C753" s="21" t="str">
        <f t="shared" si="0"/>
        <v>19094.EF02</v>
      </c>
      <c r="D753" s="38" t="s">
        <v>718</v>
      </c>
      <c r="E753" s="21" t="s">
        <v>1251</v>
      </c>
      <c r="F753" s="21">
        <v>834.32</v>
      </c>
      <c r="G753" s="21">
        <v>4.99</v>
      </c>
      <c r="H753" s="21">
        <v>4.37</v>
      </c>
      <c r="I753" s="23">
        <f t="shared" si="7"/>
        <v>12.424849699398798</v>
      </c>
      <c r="J753" s="23">
        <f t="shared" si="8"/>
        <v>730.65699398797597</v>
      </c>
      <c r="K753" s="21">
        <v>3.8889999999999998</v>
      </c>
      <c r="L753" s="21">
        <v>10</v>
      </c>
      <c r="M753" s="39">
        <f t="shared" si="9"/>
        <v>475.14455744133829</v>
      </c>
      <c r="N753" s="23">
        <f t="shared" si="4"/>
        <v>1.5377572625951492</v>
      </c>
      <c r="O753" s="23">
        <f t="shared" si="5"/>
        <v>1.6136770831300014</v>
      </c>
      <c r="P753" s="23">
        <f t="shared" si="16"/>
        <v>1000</v>
      </c>
      <c r="Q753" s="40">
        <f t="shared" si="10"/>
        <v>1613677.0831300013</v>
      </c>
    </row>
    <row r="754" spans="1:17" ht="15.75" customHeight="1" x14ac:dyDescent="0.2">
      <c r="A754" s="22">
        <f>VLOOKUP(D754,'Sample ID by Horizon'!A:B,2,FALSE)</f>
        <v>43559</v>
      </c>
      <c r="B754" s="21" t="str">
        <f>VLOOKUP(C754,Samples!A:C,3,FALSE)</f>
        <v>EF02</v>
      </c>
      <c r="C754" s="21" t="str">
        <f t="shared" si="0"/>
        <v>19094.EF02</v>
      </c>
      <c r="D754" s="38" t="s">
        <v>719</v>
      </c>
      <c r="E754" s="21" t="s">
        <v>1249</v>
      </c>
      <c r="F754" s="21">
        <v>908.24</v>
      </c>
      <c r="G754" s="21">
        <v>4.96</v>
      </c>
      <c r="H754" s="21">
        <v>4.38</v>
      </c>
      <c r="I754" s="23">
        <f t="shared" si="7"/>
        <v>11.693548387096776</v>
      </c>
      <c r="J754" s="23">
        <f t="shared" si="8"/>
        <v>802.03451612903223</v>
      </c>
      <c r="K754" s="21">
        <v>3.8889999999999998</v>
      </c>
      <c r="L754" s="21">
        <v>10</v>
      </c>
      <c r="M754" s="39">
        <f t="shared" si="9"/>
        <v>475.14455744133829</v>
      </c>
      <c r="N754" s="23">
        <f t="shared" si="4"/>
        <v>1.6879800127523339</v>
      </c>
      <c r="O754" s="23">
        <f t="shared" si="5"/>
        <v>1.6952476029202057</v>
      </c>
      <c r="P754" s="23">
        <f t="shared" si="16"/>
        <v>1000</v>
      </c>
      <c r="Q754" s="40">
        <f t="shared" si="10"/>
        <v>1695247.6029202058</v>
      </c>
    </row>
    <row r="755" spans="1:17" ht="15.75" customHeight="1" x14ac:dyDescent="0.2">
      <c r="A755" s="22">
        <f>VLOOKUP(D755,'Sample ID by Horizon'!A:B,2,FALSE)</f>
        <v>43559</v>
      </c>
      <c r="B755" s="21" t="str">
        <f>VLOOKUP(C755,Samples!A:C,3,FALSE)</f>
        <v>EF02</v>
      </c>
      <c r="C755" s="21" t="str">
        <f t="shared" si="0"/>
        <v>19094.EF02</v>
      </c>
      <c r="D755" s="38" t="s">
        <v>719</v>
      </c>
      <c r="E755" s="21" t="s">
        <v>1250</v>
      </c>
      <c r="F755" s="21">
        <v>947.42</v>
      </c>
      <c r="G755" s="21">
        <v>5</v>
      </c>
      <c r="H755" s="21">
        <v>4.4000000000000004</v>
      </c>
      <c r="I755" s="23">
        <f t="shared" si="7"/>
        <v>11.999999999999993</v>
      </c>
      <c r="J755" s="23">
        <f t="shared" si="8"/>
        <v>833.7296</v>
      </c>
      <c r="K755" s="21">
        <v>3.8889999999999998</v>
      </c>
      <c r="L755" s="21">
        <v>10</v>
      </c>
      <c r="M755" s="39">
        <f t="shared" si="9"/>
        <v>475.14455744133829</v>
      </c>
      <c r="N755" s="23">
        <f t="shared" si="4"/>
        <v>1.7546862043198987</v>
      </c>
      <c r="O755" s="23">
        <f t="shared" si="5"/>
        <v>1.6952476029202057</v>
      </c>
      <c r="P755" s="23">
        <f t="shared" si="16"/>
        <v>1000</v>
      </c>
      <c r="Q755" s="40">
        <f t="shared" si="10"/>
        <v>1695247.6029202058</v>
      </c>
    </row>
    <row r="756" spans="1:17" ht="15.75" customHeight="1" x14ac:dyDescent="0.2">
      <c r="A756" s="22">
        <f>VLOOKUP(D756,'Sample ID by Horizon'!A:B,2,FALSE)</f>
        <v>43559</v>
      </c>
      <c r="B756" s="21" t="str">
        <f>VLOOKUP(C756,Samples!A:C,3,FALSE)</f>
        <v>EF02</v>
      </c>
      <c r="C756" s="21" t="str">
        <f t="shared" si="0"/>
        <v>19094.EF02</v>
      </c>
      <c r="D756" s="38" t="s">
        <v>719</v>
      </c>
      <c r="E756" s="21" t="s">
        <v>1251</v>
      </c>
      <c r="F756" s="21">
        <v>881.15</v>
      </c>
      <c r="G756" s="21">
        <v>5</v>
      </c>
      <c r="H756" s="21">
        <v>4.43</v>
      </c>
      <c r="I756" s="23">
        <f t="shared" si="7"/>
        <v>11.400000000000006</v>
      </c>
      <c r="J756" s="23">
        <f t="shared" si="8"/>
        <v>780.69889999999987</v>
      </c>
      <c r="K756" s="21">
        <v>3.8889999999999998</v>
      </c>
      <c r="L756" s="21">
        <v>10</v>
      </c>
      <c r="M756" s="39">
        <f t="shared" si="9"/>
        <v>475.14455744133829</v>
      </c>
      <c r="N756" s="23">
        <f t="shared" si="4"/>
        <v>1.6430765916883843</v>
      </c>
      <c r="O756" s="23">
        <f t="shared" si="5"/>
        <v>1.6952476029202057</v>
      </c>
      <c r="P756" s="23">
        <f t="shared" si="16"/>
        <v>1000</v>
      </c>
      <c r="Q756" s="40">
        <f t="shared" si="10"/>
        <v>1695247.6029202058</v>
      </c>
    </row>
    <row r="757" spans="1:17" ht="15.75" customHeight="1" x14ac:dyDescent="0.2">
      <c r="A757" s="22">
        <f>VLOOKUP(D757,'Sample ID by Horizon'!A:B,2,FALSE)</f>
        <v>43559</v>
      </c>
      <c r="B757" s="21" t="str">
        <f>VLOOKUP(C757,Samples!A:C,3,FALSE)</f>
        <v>EF02</v>
      </c>
      <c r="C757" s="21" t="str">
        <f t="shared" si="0"/>
        <v>19094.EF02</v>
      </c>
      <c r="D757" s="38" t="s">
        <v>720</v>
      </c>
      <c r="E757" s="21" t="s">
        <v>1249</v>
      </c>
      <c r="F757" s="21">
        <v>828.35</v>
      </c>
      <c r="G757" s="21">
        <v>4.96</v>
      </c>
      <c r="H757" s="21">
        <v>4.38</v>
      </c>
      <c r="I757" s="23">
        <f t="shared" si="7"/>
        <v>11.693548387096776</v>
      </c>
      <c r="J757" s="23">
        <f t="shared" si="8"/>
        <v>731.48649193548385</v>
      </c>
      <c r="K757" s="21">
        <v>3.8889999999999998</v>
      </c>
      <c r="L757" s="21">
        <v>10</v>
      </c>
      <c r="M757" s="39">
        <f t="shared" si="9"/>
        <v>475.14455744133829</v>
      </c>
      <c r="N757" s="23">
        <f t="shared" si="4"/>
        <v>1.5395030427677661</v>
      </c>
      <c r="O757" s="23">
        <f t="shared" si="5"/>
        <v>1.6445210301769011</v>
      </c>
      <c r="P757" s="23">
        <f t="shared" si="16"/>
        <v>1000</v>
      </c>
      <c r="Q757" s="40">
        <f t="shared" si="10"/>
        <v>1644521.0301769013</v>
      </c>
    </row>
    <row r="758" spans="1:17" ht="15.75" customHeight="1" x14ac:dyDescent="0.2">
      <c r="A758" s="22">
        <f>VLOOKUP(D758,'Sample ID by Horizon'!A:B,2,FALSE)</f>
        <v>43559</v>
      </c>
      <c r="B758" s="21" t="str">
        <f>VLOOKUP(C758,Samples!A:C,3,FALSE)</f>
        <v>EF02</v>
      </c>
      <c r="C758" s="21" t="str">
        <f t="shared" si="0"/>
        <v>19094.EF02</v>
      </c>
      <c r="D758" s="38" t="s">
        <v>720</v>
      </c>
      <c r="E758" s="21" t="s">
        <v>1250</v>
      </c>
      <c r="F758" s="21">
        <v>958.76</v>
      </c>
      <c r="G758" s="21">
        <v>4.93</v>
      </c>
      <c r="H758" s="21">
        <v>4.3499999999999996</v>
      </c>
      <c r="I758" s="23">
        <f t="shared" si="7"/>
        <v>11.764705882352944</v>
      </c>
      <c r="J758" s="23">
        <f t="shared" si="8"/>
        <v>845.96470588235286</v>
      </c>
      <c r="K758" s="21">
        <v>3.8889999999999998</v>
      </c>
      <c r="L758" s="21">
        <v>10</v>
      </c>
      <c r="M758" s="39">
        <f t="shared" si="9"/>
        <v>475.14455744133829</v>
      </c>
      <c r="N758" s="23">
        <f t="shared" si="4"/>
        <v>1.7804364853464545</v>
      </c>
      <c r="O758" s="23">
        <f t="shared" si="5"/>
        <v>1.6445210301769011</v>
      </c>
      <c r="P758" s="23">
        <f t="shared" si="16"/>
        <v>1000</v>
      </c>
      <c r="Q758" s="40">
        <f t="shared" si="10"/>
        <v>1644521.0301769013</v>
      </c>
    </row>
    <row r="759" spans="1:17" ht="15.75" customHeight="1" x14ac:dyDescent="0.2">
      <c r="A759" s="22">
        <f>VLOOKUP(D759,'Sample ID by Horizon'!A:B,2,FALSE)</f>
        <v>43559</v>
      </c>
      <c r="B759" s="21" t="str">
        <f>VLOOKUP(C759,Samples!A:C,3,FALSE)</f>
        <v>EF02</v>
      </c>
      <c r="C759" s="21" t="str">
        <f t="shared" si="0"/>
        <v>19094.EF02</v>
      </c>
      <c r="D759" s="38" t="s">
        <v>720</v>
      </c>
      <c r="E759" s="21" t="s">
        <v>1251</v>
      </c>
      <c r="F759" s="21">
        <v>860.8</v>
      </c>
      <c r="G759" s="21">
        <v>4.9400000000000004</v>
      </c>
      <c r="H759" s="21">
        <v>4.4000000000000004</v>
      </c>
      <c r="I759" s="23">
        <f t="shared" si="7"/>
        <v>10.931174089068826</v>
      </c>
      <c r="J759" s="23">
        <f t="shared" si="8"/>
        <v>766.70445344129553</v>
      </c>
      <c r="K759" s="21">
        <v>3.8889999999999998</v>
      </c>
      <c r="L759" s="21">
        <v>10</v>
      </c>
      <c r="M759" s="39">
        <f t="shared" si="9"/>
        <v>475.14455744133829</v>
      </c>
      <c r="N759" s="23">
        <f t="shared" si="4"/>
        <v>1.613623562416483</v>
      </c>
      <c r="O759" s="23">
        <f t="shared" si="5"/>
        <v>1.6445210301769011</v>
      </c>
      <c r="P759" s="23">
        <f t="shared" si="16"/>
        <v>1000</v>
      </c>
      <c r="Q759" s="40">
        <f t="shared" si="10"/>
        <v>1644521.0301769013</v>
      </c>
    </row>
    <row r="760" spans="1:17" ht="15.75" customHeight="1" x14ac:dyDescent="0.2">
      <c r="A760" s="22">
        <f>VLOOKUP(D760,'Sample ID by Horizon'!A:B,2,FALSE)</f>
        <v>43559</v>
      </c>
      <c r="B760" s="21" t="str">
        <f>VLOOKUP(C760,Samples!A:C,3,FALSE)</f>
        <v>EF02</v>
      </c>
      <c r="C760" s="21" t="str">
        <f t="shared" si="0"/>
        <v>19094.EF02</v>
      </c>
      <c r="D760" s="38" t="s">
        <v>721</v>
      </c>
      <c r="E760" s="21" t="s">
        <v>1249</v>
      </c>
      <c r="F760" s="21">
        <v>2397.08</v>
      </c>
      <c r="G760" s="21">
        <v>4.97</v>
      </c>
      <c r="H760" s="21">
        <v>4.41</v>
      </c>
      <c r="I760" s="23">
        <f t="shared" si="7"/>
        <v>11.267605633802811</v>
      </c>
      <c r="J760" s="23">
        <f t="shared" si="8"/>
        <v>2126.9864788732393</v>
      </c>
      <c r="K760" s="21">
        <v>3.8889999999999998</v>
      </c>
      <c r="L760" s="21">
        <v>30</v>
      </c>
      <c r="M760" s="39">
        <f t="shared" si="9"/>
        <v>1425.4336723240147</v>
      </c>
      <c r="N760" s="23">
        <f t="shared" si="4"/>
        <v>1.4921679767852116</v>
      </c>
      <c r="O760" s="23">
        <f t="shared" si="5"/>
        <v>1.5313943240638046</v>
      </c>
      <c r="P760" s="23">
        <f t="shared" si="16"/>
        <v>3000</v>
      </c>
      <c r="Q760" s="40">
        <f t="shared" si="10"/>
        <v>4594182.9721914139</v>
      </c>
    </row>
    <row r="761" spans="1:17" ht="15.75" customHeight="1" x14ac:dyDescent="0.2">
      <c r="A761" s="22">
        <f>VLOOKUP(D761,'Sample ID by Horizon'!A:B,2,FALSE)</f>
        <v>43559</v>
      </c>
      <c r="B761" s="21" t="str">
        <f>VLOOKUP(C761,Samples!A:C,3,FALSE)</f>
        <v>EF02</v>
      </c>
      <c r="C761" s="21" t="str">
        <f t="shared" si="0"/>
        <v>19094.EF02</v>
      </c>
      <c r="D761" s="38" t="s">
        <v>721</v>
      </c>
      <c r="E761" s="21" t="s">
        <v>1250</v>
      </c>
      <c r="F761" s="21">
        <v>2444.16</v>
      </c>
      <c r="G761" s="21">
        <v>4.9400000000000004</v>
      </c>
      <c r="H761" s="21">
        <v>4.16</v>
      </c>
      <c r="I761" s="23">
        <f t="shared" si="7"/>
        <v>15.789473684210531</v>
      </c>
      <c r="J761" s="23">
        <f t="shared" si="8"/>
        <v>2058.2399999999998</v>
      </c>
      <c r="K761" s="21">
        <v>3.8889999999999998</v>
      </c>
      <c r="L761" s="21">
        <v>30</v>
      </c>
      <c r="M761" s="39">
        <f t="shared" si="9"/>
        <v>1425.4336723240147</v>
      </c>
      <c r="N761" s="23">
        <f t="shared" si="4"/>
        <v>1.4439395111554107</v>
      </c>
      <c r="O761" s="23">
        <f t="shared" si="5"/>
        <v>1.5313943240638046</v>
      </c>
      <c r="P761" s="23">
        <f t="shared" si="16"/>
        <v>3000</v>
      </c>
      <c r="Q761" s="40">
        <f t="shared" si="10"/>
        <v>4594182.9721914139</v>
      </c>
    </row>
    <row r="762" spans="1:17" ht="15.75" customHeight="1" x14ac:dyDescent="0.2">
      <c r="A762" s="22">
        <f>VLOOKUP(D762,'Sample ID by Horizon'!A:B,2,FALSE)</f>
        <v>43559</v>
      </c>
      <c r="B762" s="21" t="str">
        <f>VLOOKUP(C762,Samples!A:C,3,FALSE)</f>
        <v>EF02</v>
      </c>
      <c r="C762" s="21" t="str">
        <f t="shared" si="0"/>
        <v>19094.EF02</v>
      </c>
      <c r="D762" s="38" t="s">
        <v>721</v>
      </c>
      <c r="E762" s="21" t="s">
        <v>1251</v>
      </c>
      <c r="F762" s="21">
        <v>2668.96</v>
      </c>
      <c r="G762" s="21">
        <v>4.9800000000000004</v>
      </c>
      <c r="H762" s="21">
        <v>4.41</v>
      </c>
      <c r="I762" s="23">
        <f t="shared" si="7"/>
        <v>11.445783132530126</v>
      </c>
      <c r="J762" s="23">
        <f t="shared" si="8"/>
        <v>2363.4766265060239</v>
      </c>
      <c r="K762" s="21">
        <v>3.8889999999999998</v>
      </c>
      <c r="L762" s="21">
        <v>30</v>
      </c>
      <c r="M762" s="39">
        <f t="shared" si="9"/>
        <v>1425.4336723240147</v>
      </c>
      <c r="N762" s="23">
        <f t="shared" si="4"/>
        <v>1.658075484250791</v>
      </c>
      <c r="O762" s="23">
        <f t="shared" si="5"/>
        <v>1.5313943240638046</v>
      </c>
      <c r="P762" s="23">
        <f t="shared" si="16"/>
        <v>3000</v>
      </c>
      <c r="Q762" s="40">
        <f t="shared" si="10"/>
        <v>4594182.9721914139</v>
      </c>
    </row>
    <row r="763" spans="1:17" ht="15.75" customHeight="1" x14ac:dyDescent="0.2">
      <c r="A763" s="22">
        <f>VLOOKUP(D763,'Sample ID by Horizon'!A:B,2,FALSE)</f>
        <v>43559</v>
      </c>
      <c r="B763" s="21" t="str">
        <f>VLOOKUP(C763,Samples!A:C,3,FALSE)</f>
        <v>EF02</v>
      </c>
      <c r="C763" s="21" t="str">
        <f t="shared" si="0"/>
        <v>19094.EF02</v>
      </c>
      <c r="D763" s="38" t="s">
        <v>722</v>
      </c>
      <c r="E763" s="21" t="s">
        <v>1249</v>
      </c>
      <c r="F763" s="21">
        <v>3447.04</v>
      </c>
      <c r="G763" s="21">
        <v>4.96</v>
      </c>
      <c r="H763" s="21">
        <v>4.08</v>
      </c>
      <c r="I763" s="23">
        <f t="shared" si="7"/>
        <v>17.741935483870964</v>
      </c>
      <c r="J763" s="23">
        <f t="shared" si="8"/>
        <v>2835.4683870967742</v>
      </c>
      <c r="K763" s="21">
        <v>3.8889999999999998</v>
      </c>
      <c r="L763" s="21">
        <v>40</v>
      </c>
      <c r="M763" s="39">
        <f t="shared" si="9"/>
        <v>1900.5782297653532</v>
      </c>
      <c r="N763" s="23">
        <f t="shared" si="4"/>
        <v>1.4918977512684881</v>
      </c>
      <c r="O763" s="23">
        <f t="shared" si="5"/>
        <v>1.3676226654580319</v>
      </c>
      <c r="P763" s="23">
        <f t="shared" si="16"/>
        <v>4000</v>
      </c>
      <c r="Q763" s="40">
        <f t="shared" si="10"/>
        <v>5470490.6618321277</v>
      </c>
    </row>
    <row r="764" spans="1:17" ht="15.75" customHeight="1" x14ac:dyDescent="0.2">
      <c r="A764" s="22">
        <f>VLOOKUP(D764,'Sample ID by Horizon'!A:B,2,FALSE)</f>
        <v>43559</v>
      </c>
      <c r="B764" s="21" t="str">
        <f>VLOOKUP(C764,Samples!A:C,3,FALSE)</f>
        <v>EF02</v>
      </c>
      <c r="C764" s="21" t="str">
        <f t="shared" si="0"/>
        <v>19094.EF02</v>
      </c>
      <c r="D764" s="38" t="s">
        <v>722</v>
      </c>
      <c r="E764" s="21" t="s">
        <v>1250</v>
      </c>
      <c r="F764" s="21">
        <v>2472.19</v>
      </c>
      <c r="G764" s="21">
        <v>4.99</v>
      </c>
      <c r="H764" s="21">
        <v>4.71</v>
      </c>
      <c r="I764" s="23">
        <f t="shared" si="7"/>
        <v>5.6112224448897843</v>
      </c>
      <c r="J764" s="23">
        <f t="shared" si="8"/>
        <v>2333.4699198396793</v>
      </c>
      <c r="K764" s="21">
        <v>3.8889999999999998</v>
      </c>
      <c r="L764" s="21">
        <v>40</v>
      </c>
      <c r="M764" s="39">
        <f t="shared" si="9"/>
        <v>1900.5782297653532</v>
      </c>
      <c r="N764" s="23">
        <f t="shared" si="4"/>
        <v>1.2277684145249688</v>
      </c>
      <c r="O764" s="23">
        <f t="shared" si="5"/>
        <v>1.3676226654580319</v>
      </c>
      <c r="P764" s="23">
        <f t="shared" si="16"/>
        <v>4000</v>
      </c>
      <c r="Q764" s="40">
        <f t="shared" si="10"/>
        <v>5470490.6618321277</v>
      </c>
    </row>
    <row r="765" spans="1:17" ht="15.75" customHeight="1" x14ac:dyDescent="0.2">
      <c r="A765" s="22">
        <f>VLOOKUP(D765,'Sample ID by Horizon'!A:B,2,FALSE)</f>
        <v>43559</v>
      </c>
      <c r="B765" s="21" t="str">
        <f>VLOOKUP(C765,Samples!A:C,3,FALSE)</f>
        <v>EF02</v>
      </c>
      <c r="C765" s="21" t="str">
        <f t="shared" si="0"/>
        <v>19094.EF02</v>
      </c>
      <c r="D765" s="38" t="s">
        <v>722</v>
      </c>
      <c r="E765" s="21" t="s">
        <v>1251</v>
      </c>
      <c r="F765" s="21">
        <v>2864.22</v>
      </c>
      <c r="G765" s="21">
        <v>4.99</v>
      </c>
      <c r="H765" s="21">
        <v>4.58</v>
      </c>
      <c r="I765" s="23">
        <f t="shared" si="7"/>
        <v>8.2164328657314663</v>
      </c>
      <c r="J765" s="23">
        <f t="shared" si="8"/>
        <v>2628.8832865731461</v>
      </c>
      <c r="K765" s="21">
        <v>3.8889999999999998</v>
      </c>
      <c r="L765" s="21">
        <v>40</v>
      </c>
      <c r="M765" s="39">
        <f t="shared" si="9"/>
        <v>1900.5782297653532</v>
      </c>
      <c r="N765" s="23">
        <f t="shared" si="4"/>
        <v>1.3832018305806386</v>
      </c>
      <c r="O765" s="23">
        <f t="shared" si="5"/>
        <v>1.3676226654580319</v>
      </c>
      <c r="P765" s="23">
        <f t="shared" si="16"/>
        <v>4000</v>
      </c>
      <c r="Q765" s="40">
        <f t="shared" si="10"/>
        <v>5470490.6618321277</v>
      </c>
    </row>
    <row r="766" spans="1:17" ht="15.75" customHeight="1" x14ac:dyDescent="0.2">
      <c r="A766" s="22">
        <f>VLOOKUP(D766,'Sample ID by Horizon'!A:B,2,FALSE)</f>
        <v>43560</v>
      </c>
      <c r="B766" s="21" t="str">
        <f>VLOOKUP(C766,Samples!A:C,3,FALSE)</f>
        <v>EF01</v>
      </c>
      <c r="C766" s="21" t="str">
        <f t="shared" si="0"/>
        <v>19095.EF01</v>
      </c>
      <c r="D766" s="38" t="s">
        <v>723</v>
      </c>
      <c r="E766" s="21" t="s">
        <v>1249</v>
      </c>
      <c r="F766" s="21">
        <v>823</v>
      </c>
      <c r="G766" s="21">
        <v>4.99</v>
      </c>
      <c r="H766" s="21">
        <v>4.22</v>
      </c>
      <c r="I766" s="23">
        <f t="shared" si="7"/>
        <v>15.430861723446904</v>
      </c>
      <c r="J766" s="23">
        <f t="shared" si="8"/>
        <v>696.004008016032</v>
      </c>
      <c r="K766" s="21">
        <v>3.8889999999999998</v>
      </c>
      <c r="L766" s="21">
        <v>10</v>
      </c>
      <c r="M766" s="39">
        <f t="shared" si="9"/>
        <v>475.14455744133829</v>
      </c>
      <c r="N766" s="23">
        <f t="shared" si="4"/>
        <v>1.4648258032545416</v>
      </c>
      <c r="O766" s="23">
        <f t="shared" si="5"/>
        <v>1.4769434212793708</v>
      </c>
      <c r="P766" s="23">
        <f t="shared" si="16"/>
        <v>1000</v>
      </c>
      <c r="Q766" s="40">
        <f t="shared" si="10"/>
        <v>1476943.4212793708</v>
      </c>
    </row>
    <row r="767" spans="1:17" ht="15.75" customHeight="1" x14ac:dyDescent="0.2">
      <c r="A767" s="22">
        <f>VLOOKUP(D767,'Sample ID by Horizon'!A:B,2,FALSE)</f>
        <v>43560</v>
      </c>
      <c r="B767" s="21" t="str">
        <f>VLOOKUP(C767,Samples!A:C,3,FALSE)</f>
        <v>EF01</v>
      </c>
      <c r="C767" s="21" t="str">
        <f t="shared" si="0"/>
        <v>19095.EF01</v>
      </c>
      <c r="D767" s="38" t="s">
        <v>723</v>
      </c>
      <c r="E767" s="21" t="s">
        <v>1250</v>
      </c>
      <c r="F767" s="21">
        <v>778.46</v>
      </c>
      <c r="G767" s="21">
        <v>4.97</v>
      </c>
      <c r="H767" s="21">
        <v>4.25</v>
      </c>
      <c r="I767" s="23">
        <f t="shared" si="7"/>
        <v>14.486921529175046</v>
      </c>
      <c r="J767" s="23">
        <f t="shared" si="8"/>
        <v>665.68511066398401</v>
      </c>
      <c r="K767" s="21">
        <v>3.8889999999999998</v>
      </c>
      <c r="L767" s="21">
        <v>10</v>
      </c>
      <c r="M767" s="39">
        <f t="shared" si="9"/>
        <v>475.14455744133829</v>
      </c>
      <c r="N767" s="23">
        <f t="shared" si="4"/>
        <v>1.4010159650122269</v>
      </c>
      <c r="O767" s="23">
        <f t="shared" si="5"/>
        <v>1.4769434212793708</v>
      </c>
      <c r="P767" s="23">
        <f t="shared" si="16"/>
        <v>1000</v>
      </c>
      <c r="Q767" s="40">
        <f t="shared" si="10"/>
        <v>1476943.4212793708</v>
      </c>
    </row>
    <row r="768" spans="1:17" ht="15.75" customHeight="1" x14ac:dyDescent="0.2">
      <c r="A768" s="22">
        <f>VLOOKUP(D768,'Sample ID by Horizon'!A:B,2,FALSE)</f>
        <v>43560</v>
      </c>
      <c r="B768" s="21" t="str">
        <f>VLOOKUP(C768,Samples!A:C,3,FALSE)</f>
        <v>EF01</v>
      </c>
      <c r="C768" s="21" t="str">
        <f t="shared" si="0"/>
        <v>19095.EF01</v>
      </c>
      <c r="D768" s="41" t="s">
        <v>723</v>
      </c>
      <c r="E768" s="43" t="s">
        <v>1251</v>
      </c>
      <c r="F768" s="43">
        <v>867.82</v>
      </c>
      <c r="G768" s="43">
        <v>4.96</v>
      </c>
      <c r="H768" s="43">
        <v>4.25</v>
      </c>
      <c r="I768" s="44">
        <f t="shared" si="7"/>
        <v>14.314516129032256</v>
      </c>
      <c r="J768" s="23">
        <f t="shared" si="8"/>
        <v>743.59576612903231</v>
      </c>
      <c r="K768" s="43">
        <v>3.8889999999999998</v>
      </c>
      <c r="L768" s="43">
        <v>10</v>
      </c>
      <c r="M768" s="39">
        <f t="shared" si="9"/>
        <v>475.14455744133829</v>
      </c>
      <c r="N768" s="23">
        <f t="shared" si="4"/>
        <v>1.5649884955713445</v>
      </c>
      <c r="O768" s="23">
        <f t="shared" si="5"/>
        <v>1.4769434212793708</v>
      </c>
      <c r="P768" s="23">
        <f t="shared" si="16"/>
        <v>1000</v>
      </c>
      <c r="Q768" s="40">
        <f t="shared" si="10"/>
        <v>1476943.4212793708</v>
      </c>
    </row>
    <row r="769" spans="1:27" ht="15.75" customHeight="1" x14ac:dyDescent="0.2">
      <c r="A769" s="22">
        <f>VLOOKUP(D769,'Sample ID by Horizon'!A:B,2,FALSE)</f>
        <v>43560</v>
      </c>
      <c r="B769" s="21" t="str">
        <f>VLOOKUP(C769,Samples!A:C,3,FALSE)</f>
        <v>EF01</v>
      </c>
      <c r="C769" s="21" t="str">
        <f t="shared" si="0"/>
        <v>19095.EF01</v>
      </c>
      <c r="D769" s="21" t="s">
        <v>724</v>
      </c>
      <c r="E769" s="21" t="s">
        <v>1249</v>
      </c>
      <c r="F769" s="21">
        <v>861.51</v>
      </c>
      <c r="G769" s="21">
        <v>4.99</v>
      </c>
      <c r="H769" s="21">
        <v>4.26</v>
      </c>
      <c r="I769" s="23">
        <f t="shared" si="7"/>
        <v>14.629258517034078</v>
      </c>
      <c r="J769" s="35">
        <f t="shared" si="8"/>
        <v>735.47747494989972</v>
      </c>
      <c r="K769" s="21">
        <v>3.8889999999999998</v>
      </c>
      <c r="L769" s="21">
        <v>10</v>
      </c>
      <c r="M769" s="36">
        <f t="shared" si="9"/>
        <v>475.14455744133829</v>
      </c>
      <c r="N769" s="35">
        <f t="shared" si="4"/>
        <v>1.5479025560357014</v>
      </c>
      <c r="O769" s="35">
        <f t="shared" si="5"/>
        <v>1.5245729345435748</v>
      </c>
      <c r="P769" s="35">
        <f t="shared" si="16"/>
        <v>1000</v>
      </c>
      <c r="Q769" s="37">
        <f t="shared" si="10"/>
        <v>1524572.9345435747</v>
      </c>
    </row>
    <row r="770" spans="1:27" ht="15.75" customHeight="1" x14ac:dyDescent="0.2">
      <c r="A770" s="22">
        <f>VLOOKUP(D770,'Sample ID by Horizon'!A:B,2,FALSE)</f>
        <v>43560</v>
      </c>
      <c r="B770" s="21" t="str">
        <f>VLOOKUP(C770,Samples!A:C,3,FALSE)</f>
        <v>EF01</v>
      </c>
      <c r="C770" s="21" t="str">
        <f t="shared" si="0"/>
        <v>19095.EF01</v>
      </c>
      <c r="D770" s="21" t="s">
        <v>724</v>
      </c>
      <c r="E770" s="21" t="s">
        <v>1250</v>
      </c>
      <c r="F770" s="21">
        <v>850.92</v>
      </c>
      <c r="G770" s="21">
        <v>4.9400000000000004</v>
      </c>
      <c r="H770" s="21">
        <v>4.2699999999999996</v>
      </c>
      <c r="I770" s="23">
        <f t="shared" si="7"/>
        <v>13.562753036437261</v>
      </c>
      <c r="J770" s="23">
        <f t="shared" si="8"/>
        <v>735.51182186234803</v>
      </c>
      <c r="K770" s="21">
        <v>3.8889999999999998</v>
      </c>
      <c r="L770" s="21">
        <v>10</v>
      </c>
      <c r="M770" s="39">
        <f t="shared" si="9"/>
        <v>475.14455744133829</v>
      </c>
      <c r="N770" s="23">
        <f t="shared" si="4"/>
        <v>1.5479748433257701</v>
      </c>
      <c r="O770" s="23">
        <f t="shared" si="5"/>
        <v>1.5245729345435748</v>
      </c>
      <c r="P770" s="23">
        <f t="shared" si="16"/>
        <v>1000</v>
      </c>
      <c r="Q770" s="40">
        <f t="shared" si="10"/>
        <v>1524572.9345435747</v>
      </c>
    </row>
    <row r="771" spans="1:27" ht="15.75" customHeight="1" x14ac:dyDescent="0.2">
      <c r="A771" s="22">
        <f>VLOOKUP(D771,'Sample ID by Horizon'!A:B,2,FALSE)</f>
        <v>43560</v>
      </c>
      <c r="B771" s="21" t="str">
        <f>VLOOKUP(C771,Samples!A:C,3,FALSE)</f>
        <v>EF01</v>
      </c>
      <c r="C771" s="21" t="str">
        <f t="shared" si="0"/>
        <v>19095.EF01</v>
      </c>
      <c r="D771" s="21" t="s">
        <v>724</v>
      </c>
      <c r="E771" s="21" t="s">
        <v>1251</v>
      </c>
      <c r="F771" s="21">
        <v>846.01</v>
      </c>
      <c r="G771" s="21">
        <v>5</v>
      </c>
      <c r="H771" s="21">
        <v>4.1500000000000004</v>
      </c>
      <c r="I771" s="23">
        <f t="shared" si="7"/>
        <v>16.999999999999993</v>
      </c>
      <c r="J771" s="23">
        <f t="shared" si="8"/>
        <v>702.18830000000003</v>
      </c>
      <c r="K771" s="21">
        <v>3.8889999999999998</v>
      </c>
      <c r="L771" s="21">
        <v>10</v>
      </c>
      <c r="M771" s="39">
        <f t="shared" si="9"/>
        <v>475.14455744133829</v>
      </c>
      <c r="N771" s="23">
        <f t="shared" si="4"/>
        <v>1.4778414042692527</v>
      </c>
      <c r="O771" s="23">
        <f t="shared" si="5"/>
        <v>1.5245729345435748</v>
      </c>
      <c r="P771" s="23">
        <f t="shared" si="16"/>
        <v>1000</v>
      </c>
      <c r="Q771" s="40">
        <f t="shared" si="10"/>
        <v>1524572.9345435747</v>
      </c>
    </row>
    <row r="772" spans="1:27" ht="15.75" customHeight="1" x14ac:dyDescent="0.2">
      <c r="A772" s="22">
        <f>VLOOKUP(D772,'Sample ID by Horizon'!A:B,2,FALSE)</f>
        <v>43560</v>
      </c>
      <c r="B772" s="21" t="str">
        <f>VLOOKUP(C772,Samples!A:C,3,FALSE)</f>
        <v>EF01</v>
      </c>
      <c r="C772" s="21" t="str">
        <f t="shared" si="0"/>
        <v>19095.EF01</v>
      </c>
      <c r="D772" s="21" t="s">
        <v>725</v>
      </c>
      <c r="E772" s="21" t="s">
        <v>1249</v>
      </c>
      <c r="F772" s="21">
        <v>833.67</v>
      </c>
      <c r="G772" s="21">
        <v>4.95</v>
      </c>
      <c r="H772" s="21">
        <v>4.29</v>
      </c>
      <c r="I772" s="23">
        <f t="shared" si="7"/>
        <v>13.333333333333336</v>
      </c>
      <c r="J772" s="23">
        <f t="shared" si="8"/>
        <v>722.5139999999999</v>
      </c>
      <c r="K772" s="21">
        <v>3.8889999999999998</v>
      </c>
      <c r="L772" s="21">
        <v>10</v>
      </c>
      <c r="M772" s="39">
        <f t="shared" si="9"/>
        <v>475.14455744133829</v>
      </c>
      <c r="N772" s="23">
        <f t="shared" si="4"/>
        <v>1.5206193329683715</v>
      </c>
      <c r="O772" s="23">
        <f t="shared" si="5"/>
        <v>1.5693543998115338</v>
      </c>
      <c r="P772" s="23">
        <f t="shared" si="16"/>
        <v>1000</v>
      </c>
      <c r="Q772" s="40">
        <f t="shared" si="10"/>
        <v>1569354.3998115337</v>
      </c>
    </row>
    <row r="773" spans="1:27" ht="15.75" customHeight="1" x14ac:dyDescent="0.2">
      <c r="A773" s="22">
        <f>VLOOKUP(D773,'Sample ID by Horizon'!A:B,2,FALSE)</f>
        <v>43560</v>
      </c>
      <c r="B773" s="21" t="str">
        <f>VLOOKUP(C773,Samples!A:C,3,FALSE)</f>
        <v>EF01</v>
      </c>
      <c r="C773" s="21" t="str">
        <f t="shared" si="0"/>
        <v>19095.EF01</v>
      </c>
      <c r="D773" s="21" t="s">
        <v>725</v>
      </c>
      <c r="E773" s="21" t="s">
        <v>1250</v>
      </c>
      <c r="F773" s="21">
        <v>896.53</v>
      </c>
      <c r="G773" s="21">
        <v>5</v>
      </c>
      <c r="H773" s="21">
        <v>4.38</v>
      </c>
      <c r="I773" s="23">
        <f t="shared" si="7"/>
        <v>12.400000000000002</v>
      </c>
      <c r="J773" s="23">
        <f t="shared" si="8"/>
        <v>785.36027999999999</v>
      </c>
      <c r="K773" s="21">
        <v>3.8889999999999998</v>
      </c>
      <c r="L773" s="21">
        <v>10</v>
      </c>
      <c r="M773" s="39">
        <f t="shared" si="9"/>
        <v>475.14455744133829</v>
      </c>
      <c r="N773" s="23">
        <f t="shared" si="4"/>
        <v>1.6528870376400369</v>
      </c>
      <c r="O773" s="23">
        <f t="shared" si="5"/>
        <v>1.5693543998115338</v>
      </c>
      <c r="P773" s="23">
        <f t="shared" si="16"/>
        <v>1000</v>
      </c>
      <c r="Q773" s="40">
        <f t="shared" si="10"/>
        <v>1569354.3998115337</v>
      </c>
    </row>
    <row r="774" spans="1:27" ht="15.75" customHeight="1" x14ac:dyDescent="0.2">
      <c r="A774" s="22">
        <f>VLOOKUP(D774,'Sample ID by Horizon'!A:B,2,FALSE)</f>
        <v>43560</v>
      </c>
      <c r="B774" s="21" t="str">
        <f>VLOOKUP(C774,Samples!A:C,3,FALSE)</f>
        <v>EF01</v>
      </c>
      <c r="C774" s="21" t="str">
        <f t="shared" si="0"/>
        <v>19095.EF01</v>
      </c>
      <c r="D774" s="21" t="s">
        <v>725</v>
      </c>
      <c r="E774" s="21" t="s">
        <v>1251</v>
      </c>
      <c r="F774" s="21">
        <v>846.41</v>
      </c>
      <c r="G774" s="21">
        <v>4.9800000000000004</v>
      </c>
      <c r="H774" s="21">
        <v>4.29</v>
      </c>
      <c r="I774" s="23">
        <f t="shared" si="7"/>
        <v>13.855421686746993</v>
      </c>
      <c r="J774" s="23">
        <f t="shared" si="8"/>
        <v>729.13632530120481</v>
      </c>
      <c r="K774" s="21">
        <v>3.8889999999999998</v>
      </c>
      <c r="L774" s="21">
        <v>10</v>
      </c>
      <c r="M774" s="39">
        <f t="shared" si="9"/>
        <v>475.14455744133829</v>
      </c>
      <c r="N774" s="23">
        <f t="shared" si="4"/>
        <v>1.5345568288261926</v>
      </c>
      <c r="O774" s="23">
        <f t="shared" si="5"/>
        <v>1.5693543998115338</v>
      </c>
      <c r="P774" s="23">
        <f t="shared" si="16"/>
        <v>1000</v>
      </c>
      <c r="Q774" s="40">
        <f t="shared" si="10"/>
        <v>1569354.3998115337</v>
      </c>
    </row>
    <row r="775" spans="1:27" ht="15.75" customHeight="1" x14ac:dyDescent="0.2">
      <c r="A775" s="22">
        <f>VLOOKUP(D775,'Sample ID by Horizon'!A:B,2,FALSE)</f>
        <v>43560</v>
      </c>
      <c r="B775" s="21" t="str">
        <f>VLOOKUP(C775,Samples!A:C,3,FALSE)</f>
        <v>EF01</v>
      </c>
      <c r="C775" s="21" t="str">
        <f t="shared" si="0"/>
        <v>19095.EF01</v>
      </c>
      <c r="D775" s="21" t="s">
        <v>726</v>
      </c>
      <c r="E775" s="21" t="s">
        <v>1249</v>
      </c>
      <c r="F775" s="21">
        <v>2424.27</v>
      </c>
      <c r="G775" s="21">
        <v>4.97</v>
      </c>
      <c r="H775" s="21">
        <v>4.3099999999999996</v>
      </c>
      <c r="I775" s="23">
        <f t="shared" si="7"/>
        <v>13.279678068410467</v>
      </c>
      <c r="J775" s="23">
        <f t="shared" si="8"/>
        <v>2102.3347484909455</v>
      </c>
      <c r="K775" s="21">
        <v>3.8889999999999998</v>
      </c>
      <c r="L775" s="21">
        <v>30</v>
      </c>
      <c r="M775" s="39">
        <f t="shared" si="9"/>
        <v>1425.4336723240147</v>
      </c>
      <c r="N775" s="23">
        <f t="shared" si="4"/>
        <v>1.47487378003588</v>
      </c>
      <c r="O775" s="23">
        <f t="shared" si="5"/>
        <v>1.5742424708261111</v>
      </c>
      <c r="P775" s="23">
        <f t="shared" si="16"/>
        <v>3000</v>
      </c>
      <c r="Q775" s="40">
        <f t="shared" si="10"/>
        <v>4722727.4124783333</v>
      </c>
    </row>
    <row r="776" spans="1:27" ht="15.75" customHeight="1" x14ac:dyDescent="0.2">
      <c r="A776" s="22">
        <f>VLOOKUP(D776,'Sample ID by Horizon'!A:B,2,FALSE)</f>
        <v>43560</v>
      </c>
      <c r="B776" s="21" t="str">
        <f>VLOOKUP(C776,Samples!A:C,3,FALSE)</f>
        <v>EF01</v>
      </c>
      <c r="C776" s="21" t="str">
        <f t="shared" si="0"/>
        <v>19095.EF01</v>
      </c>
      <c r="D776" s="21" t="s">
        <v>726</v>
      </c>
      <c r="E776" s="21" t="s">
        <v>1250</v>
      </c>
      <c r="F776" s="21">
        <v>2682.52</v>
      </c>
      <c r="G776" s="21">
        <v>4.9800000000000004</v>
      </c>
      <c r="H776" s="21">
        <v>4.32</v>
      </c>
      <c r="I776" s="23">
        <f t="shared" si="7"/>
        <v>13.253012048192772</v>
      </c>
      <c r="J776" s="23">
        <f t="shared" si="8"/>
        <v>2327.0053012048193</v>
      </c>
      <c r="K776" s="21">
        <v>3.8889999999999998</v>
      </c>
      <c r="L776" s="21">
        <v>30</v>
      </c>
      <c r="M776" s="39">
        <f t="shared" si="9"/>
        <v>1425.4336723240147</v>
      </c>
      <c r="N776" s="23">
        <f t="shared" si="4"/>
        <v>1.6324893584216305</v>
      </c>
      <c r="O776" s="23">
        <f t="shared" si="5"/>
        <v>1.5742424708261111</v>
      </c>
      <c r="P776" s="23">
        <f t="shared" si="16"/>
        <v>3000</v>
      </c>
      <c r="Q776" s="40">
        <f t="shared" si="10"/>
        <v>4722727.4124783333</v>
      </c>
    </row>
    <row r="777" spans="1:27" ht="15.75" customHeight="1" x14ac:dyDescent="0.2">
      <c r="A777" s="22">
        <f>VLOOKUP(D777,'Sample ID by Horizon'!A:B,2,FALSE)</f>
        <v>43560</v>
      </c>
      <c r="B777" s="21" t="str">
        <f>VLOOKUP(C777,Samples!A:C,3,FALSE)</f>
        <v>EF01</v>
      </c>
      <c r="C777" s="21" t="str">
        <f t="shared" si="0"/>
        <v>19095.EF01</v>
      </c>
      <c r="D777" s="21" t="s">
        <v>726</v>
      </c>
      <c r="E777" s="21" t="s">
        <v>1251</v>
      </c>
      <c r="F777" s="21">
        <v>2659.71</v>
      </c>
      <c r="G777" s="21">
        <v>4.99</v>
      </c>
      <c r="H777" s="21">
        <v>4.32</v>
      </c>
      <c r="I777" s="23">
        <f t="shared" si="7"/>
        <v>13.426853707414827</v>
      </c>
      <c r="J777" s="23">
        <f t="shared" si="8"/>
        <v>2302.5946292585172</v>
      </c>
      <c r="K777" s="21">
        <v>3.8889999999999998</v>
      </c>
      <c r="L777" s="21">
        <v>30</v>
      </c>
      <c r="M777" s="39">
        <f t="shared" si="9"/>
        <v>1425.4336723240147</v>
      </c>
      <c r="N777" s="23">
        <f t="shared" si="4"/>
        <v>1.6153642740208227</v>
      </c>
      <c r="O777" s="23">
        <f t="shared" si="5"/>
        <v>1.5742424708261111</v>
      </c>
      <c r="P777" s="23">
        <f t="shared" si="16"/>
        <v>3000</v>
      </c>
      <c r="Q777" s="40">
        <f t="shared" si="10"/>
        <v>4722727.4124783333</v>
      </c>
    </row>
    <row r="778" spans="1:27" ht="15.75" customHeight="1" x14ac:dyDescent="0.2">
      <c r="A778" s="22">
        <f>VLOOKUP(D778,'Sample ID by Horizon'!A:B,2,FALSE)</f>
        <v>43560</v>
      </c>
      <c r="B778" s="21" t="str">
        <f>VLOOKUP(C778,Samples!A:C,3,FALSE)</f>
        <v>EF01</v>
      </c>
      <c r="C778" s="21" t="str">
        <f t="shared" si="0"/>
        <v>19095.EF01</v>
      </c>
      <c r="D778" s="53" t="s">
        <v>727</v>
      </c>
      <c r="E778" s="21" t="s">
        <v>1249</v>
      </c>
      <c r="F778" s="21">
        <v>2912.74</v>
      </c>
      <c r="G778" s="21">
        <v>4.9800000000000004</v>
      </c>
      <c r="H778" s="21">
        <v>4.51</v>
      </c>
      <c r="I778" s="23">
        <f t="shared" si="7"/>
        <v>9.4377510040160768</v>
      </c>
      <c r="J778" s="23">
        <f t="shared" si="8"/>
        <v>2637.8428514056218</v>
      </c>
      <c r="K778" s="21">
        <v>3.8889999999999998</v>
      </c>
      <c r="L778" s="21">
        <v>40</v>
      </c>
      <c r="M778" s="39">
        <f t="shared" si="9"/>
        <v>1900.5782297653532</v>
      </c>
      <c r="N778" s="23">
        <f t="shared" si="4"/>
        <v>1.3879159563620236</v>
      </c>
      <c r="O778" s="23">
        <f t="shared" si="5"/>
        <v>1.5119368158070738</v>
      </c>
      <c r="P778" s="53">
        <v>4000</v>
      </c>
      <c r="Q778" s="40">
        <f t="shared" si="10"/>
        <v>6047747.2632282954</v>
      </c>
    </row>
    <row r="779" spans="1:27" ht="15.75" customHeight="1" x14ac:dyDescent="0.2">
      <c r="A779" s="22">
        <f>VLOOKUP(D779,'Sample ID by Horizon'!A:B,2,FALSE)</f>
        <v>43560</v>
      </c>
      <c r="B779" s="21" t="str">
        <f>VLOOKUP(C779,Samples!A:C,3,FALSE)</f>
        <v>EF01</v>
      </c>
      <c r="C779" s="21" t="str">
        <f t="shared" si="0"/>
        <v>19095.EF01</v>
      </c>
      <c r="D779" s="53" t="s">
        <v>727</v>
      </c>
      <c r="E779" s="21" t="s">
        <v>1250</v>
      </c>
      <c r="F779" s="21">
        <v>3094.4</v>
      </c>
      <c r="G779" s="21">
        <v>4.97</v>
      </c>
      <c r="H779" s="21">
        <v>4.3099999999999996</v>
      </c>
      <c r="I779" s="23">
        <f t="shared" si="7"/>
        <v>13.279678068410467</v>
      </c>
      <c r="J779" s="23">
        <f t="shared" si="8"/>
        <v>2683.4736418511065</v>
      </c>
      <c r="K779" s="21">
        <v>3.8889999999999998</v>
      </c>
      <c r="L779" s="21">
        <v>36.799999999999997</v>
      </c>
      <c r="M779" s="39">
        <f t="shared" si="9"/>
        <v>1748.5319713841247</v>
      </c>
      <c r="N779" s="23">
        <f t="shared" si="4"/>
        <v>1.534700929561436</v>
      </c>
      <c r="O779" s="23">
        <f t="shared" si="5"/>
        <v>1.5119368158070738</v>
      </c>
      <c r="P779" s="53">
        <v>4000</v>
      </c>
      <c r="Q779" s="40">
        <f t="shared" si="10"/>
        <v>6047747.2632282954</v>
      </c>
    </row>
    <row r="780" spans="1:27" ht="15.75" customHeight="1" x14ac:dyDescent="0.2">
      <c r="A780" s="54">
        <f>VLOOKUP(D780,'Sample ID by Horizon'!A:B,2,FALSE)</f>
        <v>43560</v>
      </c>
      <c r="B780" s="43" t="str">
        <f>VLOOKUP(C780,Samples!A:C,3,FALSE)</f>
        <v>EF01</v>
      </c>
      <c r="C780" s="43" t="str">
        <f t="shared" si="0"/>
        <v>19095.EF01</v>
      </c>
      <c r="D780" s="55" t="s">
        <v>727</v>
      </c>
      <c r="E780" s="43" t="s">
        <v>1251</v>
      </c>
      <c r="F780" s="43">
        <v>3645.46</v>
      </c>
      <c r="G780" s="43">
        <v>4.97</v>
      </c>
      <c r="H780" s="43">
        <v>4.18</v>
      </c>
      <c r="I780" s="44">
        <f t="shared" si="7"/>
        <v>15.895372233400403</v>
      </c>
      <c r="J780" s="44">
        <f t="shared" si="8"/>
        <v>3066.0005633802816</v>
      </c>
      <c r="K780" s="43">
        <v>3.8889999999999998</v>
      </c>
      <c r="L780" s="43">
        <v>40</v>
      </c>
      <c r="M780" s="45">
        <f t="shared" si="9"/>
        <v>1900.5782297653532</v>
      </c>
      <c r="N780" s="44">
        <f t="shared" si="4"/>
        <v>1.6131935614977619</v>
      </c>
      <c r="O780" s="44">
        <f t="shared" si="5"/>
        <v>1.5119368158070738</v>
      </c>
      <c r="P780" s="55">
        <v>4000</v>
      </c>
      <c r="Q780" s="46">
        <f t="shared" si="10"/>
        <v>6047747.2632282954</v>
      </c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spans="1:27" ht="15.75" customHeight="1" x14ac:dyDescent="0.2">
      <c r="A781" s="56">
        <v>43818</v>
      </c>
      <c r="B781" s="16" t="s">
        <v>1252</v>
      </c>
      <c r="C781" s="18" t="s">
        <v>356</v>
      </c>
      <c r="D781" s="18" t="s">
        <v>848</v>
      </c>
      <c r="I781" s="35" t="str">
        <f t="shared" si="7"/>
        <v/>
      </c>
      <c r="M781" s="39"/>
      <c r="N781" s="57">
        <v>1.3845564020000001</v>
      </c>
      <c r="O781" s="57">
        <v>1.3845564020000001</v>
      </c>
      <c r="Q781" s="57">
        <v>1384556.4</v>
      </c>
    </row>
    <row r="782" spans="1:27" ht="15.75" customHeight="1" x14ac:dyDescent="0.2">
      <c r="A782" s="56">
        <v>43818</v>
      </c>
      <c r="B782" s="16" t="s">
        <v>1252</v>
      </c>
      <c r="C782" s="18" t="s">
        <v>356</v>
      </c>
      <c r="D782" s="18" t="s">
        <v>849</v>
      </c>
      <c r="I782" s="23" t="str">
        <f t="shared" si="7"/>
        <v/>
      </c>
      <c r="M782" s="39"/>
      <c r="N782" s="57">
        <v>1.2775273739999999</v>
      </c>
      <c r="O782" s="57">
        <v>1.2775273739999999</v>
      </c>
      <c r="Q782" s="57">
        <v>1277527.3999999999</v>
      </c>
    </row>
    <row r="783" spans="1:27" ht="15.75" customHeight="1" x14ac:dyDescent="0.2">
      <c r="A783" s="56">
        <v>43818</v>
      </c>
      <c r="B783" s="16" t="s">
        <v>1252</v>
      </c>
      <c r="C783" s="18" t="s">
        <v>356</v>
      </c>
      <c r="D783" s="18" t="s">
        <v>850</v>
      </c>
      <c r="I783" s="23" t="str">
        <f t="shared" si="7"/>
        <v/>
      </c>
      <c r="M783" s="39"/>
      <c r="N783" s="57">
        <v>1.3426777919999999</v>
      </c>
      <c r="O783" s="57">
        <v>1.3426777919999999</v>
      </c>
      <c r="Q783" s="57">
        <v>1342677.8</v>
      </c>
    </row>
    <row r="784" spans="1:27" ht="15.75" customHeight="1" x14ac:dyDescent="0.2">
      <c r="A784" s="56">
        <v>43818</v>
      </c>
      <c r="B784" s="16" t="s">
        <v>1252</v>
      </c>
      <c r="C784" s="18" t="s">
        <v>356</v>
      </c>
      <c r="D784" s="18" t="s">
        <v>851</v>
      </c>
      <c r="E784" s="16"/>
      <c r="G784" s="16"/>
      <c r="I784" s="23" t="str">
        <f t="shared" ref="I784:I786" si="17">IFERROR((G784-O781)/G784*100,"")</f>
        <v/>
      </c>
      <c r="M784" s="39"/>
      <c r="N784" s="57">
        <v>1.387533962</v>
      </c>
      <c r="O784" s="57">
        <v>1.387533962</v>
      </c>
      <c r="Q784" s="57">
        <v>4162601.9</v>
      </c>
    </row>
    <row r="785" spans="1:17" ht="15.75" customHeight="1" x14ac:dyDescent="0.2">
      <c r="A785" s="56">
        <v>43818</v>
      </c>
      <c r="B785" s="16" t="s">
        <v>1252</v>
      </c>
      <c r="C785" s="18" t="s">
        <v>356</v>
      </c>
      <c r="D785" s="18" t="s">
        <v>852</v>
      </c>
      <c r="E785" s="16"/>
      <c r="G785" s="16"/>
      <c r="I785" s="23" t="str">
        <f t="shared" si="17"/>
        <v/>
      </c>
      <c r="M785" s="39"/>
      <c r="N785" s="57">
        <v>1.418852126</v>
      </c>
      <c r="O785" s="57">
        <v>1.418852126</v>
      </c>
      <c r="Q785" s="57">
        <v>5675408.5</v>
      </c>
    </row>
    <row r="786" spans="1:17" ht="15.75" customHeight="1" x14ac:dyDescent="0.2">
      <c r="A786" s="56">
        <v>43818</v>
      </c>
      <c r="B786" s="16" t="s">
        <v>1253</v>
      </c>
      <c r="C786" s="18" t="s">
        <v>357</v>
      </c>
      <c r="D786" s="18" t="s">
        <v>853</v>
      </c>
      <c r="E786" s="16"/>
      <c r="G786" s="16"/>
      <c r="I786" s="23" t="str">
        <f t="shared" si="17"/>
        <v/>
      </c>
      <c r="M786" s="39"/>
      <c r="N786" s="57">
        <v>1.4175709889999999</v>
      </c>
      <c r="O786" s="57">
        <v>1.4175709889999999</v>
      </c>
      <c r="Q786" s="57">
        <v>1417571</v>
      </c>
    </row>
    <row r="787" spans="1:17" ht="15.75" customHeight="1" x14ac:dyDescent="0.2">
      <c r="A787" s="56">
        <v>43818</v>
      </c>
      <c r="B787" s="16" t="s">
        <v>1253</v>
      </c>
      <c r="C787" s="18" t="s">
        <v>357</v>
      </c>
      <c r="D787" s="18" t="s">
        <v>854</v>
      </c>
      <c r="E787" s="16"/>
      <c r="G787" s="16"/>
      <c r="N787" s="57">
        <v>1.419892282</v>
      </c>
      <c r="O787" s="57">
        <v>1.419892282</v>
      </c>
      <c r="Q787" s="57">
        <v>1419892.3</v>
      </c>
    </row>
    <row r="788" spans="1:17" ht="15.75" customHeight="1" x14ac:dyDescent="0.2">
      <c r="A788" s="56">
        <v>43818</v>
      </c>
      <c r="B788" s="16" t="s">
        <v>1253</v>
      </c>
      <c r="C788" s="18" t="s">
        <v>357</v>
      </c>
      <c r="D788" s="18" t="s">
        <v>855</v>
      </c>
      <c r="E788" s="16"/>
      <c r="G788" s="16"/>
      <c r="N788" s="57">
        <v>1.4696085569999999</v>
      </c>
      <c r="O788" s="57">
        <v>1.4696085569999999</v>
      </c>
      <c r="Q788" s="57">
        <v>1469608.6</v>
      </c>
    </row>
    <row r="789" spans="1:17" ht="15.75" customHeight="1" x14ac:dyDescent="0.2">
      <c r="A789" s="56">
        <v>43818</v>
      </c>
      <c r="B789" s="16" t="s">
        <v>1253</v>
      </c>
      <c r="C789" s="18" t="s">
        <v>357</v>
      </c>
      <c r="D789" s="18" t="s">
        <v>856</v>
      </c>
      <c r="E789" s="16"/>
      <c r="G789" s="16"/>
      <c r="N789" s="57">
        <v>1.478041902</v>
      </c>
      <c r="O789" s="57">
        <v>1.478041902</v>
      </c>
      <c r="Q789" s="57">
        <v>4434125.7</v>
      </c>
    </row>
    <row r="790" spans="1:17" ht="15.75" customHeight="1" x14ac:dyDescent="0.2">
      <c r="A790" s="56">
        <v>43818</v>
      </c>
      <c r="B790" s="16" t="s">
        <v>1253</v>
      </c>
      <c r="C790" s="18" t="s">
        <v>357</v>
      </c>
      <c r="D790" s="18" t="s">
        <v>857</v>
      </c>
      <c r="E790" s="16"/>
      <c r="G790" s="16"/>
      <c r="N790" s="57">
        <v>1.586669903</v>
      </c>
      <c r="O790" s="57">
        <v>1.586669903</v>
      </c>
      <c r="Q790" s="57">
        <v>6346679.5999999996</v>
      </c>
    </row>
    <row r="791" spans="1:17" ht="15.75" customHeight="1" x14ac:dyDescent="0.2">
      <c r="A791" s="56">
        <v>43818</v>
      </c>
      <c r="B791" s="16" t="s">
        <v>1254</v>
      </c>
      <c r="C791" s="18" t="s">
        <v>358</v>
      </c>
      <c r="D791" s="18" t="s">
        <v>858</v>
      </c>
      <c r="E791" s="16"/>
      <c r="G791" s="16"/>
      <c r="N791" s="57">
        <v>1.2814960360000001</v>
      </c>
      <c r="O791" s="57">
        <v>1.2814960360000001</v>
      </c>
      <c r="Q791" s="57">
        <v>1281496</v>
      </c>
    </row>
    <row r="792" spans="1:17" ht="15.75" customHeight="1" x14ac:dyDescent="0.2">
      <c r="A792" s="56">
        <v>43818</v>
      </c>
      <c r="B792" s="16" t="s">
        <v>1254</v>
      </c>
      <c r="C792" s="18" t="s">
        <v>358</v>
      </c>
      <c r="D792" s="18" t="s">
        <v>859</v>
      </c>
      <c r="E792" s="16"/>
      <c r="G792" s="16"/>
      <c r="N792" s="57">
        <v>1.4044426489999999</v>
      </c>
      <c r="O792" s="57">
        <v>1.4044426489999999</v>
      </c>
      <c r="Q792" s="57">
        <v>1404442.6</v>
      </c>
    </row>
    <row r="793" spans="1:17" ht="15.75" customHeight="1" x14ac:dyDescent="0.2">
      <c r="A793" s="56">
        <v>43818</v>
      </c>
      <c r="B793" s="16" t="s">
        <v>1254</v>
      </c>
      <c r="C793" s="18" t="s">
        <v>358</v>
      </c>
      <c r="D793" s="18" t="s">
        <v>860</v>
      </c>
      <c r="E793" s="16"/>
      <c r="G793" s="16"/>
      <c r="N793" s="57">
        <v>1.4774823580000001</v>
      </c>
      <c r="O793" s="57">
        <v>1.4774823580000001</v>
      </c>
      <c r="Q793" s="57">
        <v>1477482.4</v>
      </c>
    </row>
    <row r="794" spans="1:17" ht="15.75" customHeight="1" x14ac:dyDescent="0.2">
      <c r="A794" s="56">
        <v>43818</v>
      </c>
      <c r="B794" s="16" t="s">
        <v>1254</v>
      </c>
      <c r="C794" s="18" t="s">
        <v>358</v>
      </c>
      <c r="D794" s="18" t="s">
        <v>861</v>
      </c>
      <c r="E794" s="16"/>
      <c r="G794" s="16"/>
      <c r="N794" s="57">
        <v>1.607568348</v>
      </c>
      <c r="O794" s="57">
        <v>1.607568348</v>
      </c>
      <c r="Q794" s="57">
        <v>4822705</v>
      </c>
    </row>
    <row r="795" spans="1:17" ht="15.75" customHeight="1" x14ac:dyDescent="0.2">
      <c r="A795" s="56">
        <v>43818</v>
      </c>
      <c r="B795" s="16" t="s">
        <v>1254</v>
      </c>
      <c r="C795" s="18" t="s">
        <v>358</v>
      </c>
      <c r="D795" s="18" t="s">
        <v>862</v>
      </c>
      <c r="E795" s="16"/>
      <c r="G795" s="16"/>
      <c r="N795" s="57">
        <v>1.551093233</v>
      </c>
      <c r="O795" s="57">
        <v>1.551093233</v>
      </c>
      <c r="Q795" s="57">
        <v>6204372.9000000004</v>
      </c>
    </row>
    <row r="796" spans="1:17" ht="15.75" customHeight="1" x14ac:dyDescent="0.2">
      <c r="A796" s="56">
        <v>43818</v>
      </c>
      <c r="B796" s="16" t="s">
        <v>289</v>
      </c>
      <c r="C796" s="18" t="s">
        <v>359</v>
      </c>
      <c r="D796" s="18" t="s">
        <v>863</v>
      </c>
      <c r="E796" s="16"/>
      <c r="G796" s="16"/>
      <c r="N796" s="57">
        <v>1.490824677</v>
      </c>
      <c r="O796" s="57">
        <v>1.490824677</v>
      </c>
      <c r="Q796" s="57">
        <v>1490824.7</v>
      </c>
    </row>
    <row r="797" spans="1:17" ht="15.75" customHeight="1" x14ac:dyDescent="0.2">
      <c r="A797" s="56">
        <v>43818</v>
      </c>
      <c r="B797" s="16" t="s">
        <v>289</v>
      </c>
      <c r="C797" s="18" t="s">
        <v>359</v>
      </c>
      <c r="D797" s="18" t="s">
        <v>864</v>
      </c>
      <c r="E797" s="16"/>
      <c r="G797" s="16"/>
      <c r="N797" s="57">
        <v>1.393340536</v>
      </c>
      <c r="O797" s="57">
        <v>1.393340536</v>
      </c>
      <c r="Q797" s="57">
        <v>1393340.5</v>
      </c>
    </row>
    <row r="798" spans="1:17" ht="15.75" customHeight="1" x14ac:dyDescent="0.2">
      <c r="A798" s="56">
        <v>43818</v>
      </c>
      <c r="B798" s="16" t="s">
        <v>289</v>
      </c>
      <c r="C798" s="18" t="s">
        <v>359</v>
      </c>
      <c r="D798" s="18" t="s">
        <v>865</v>
      </c>
      <c r="E798" s="16"/>
      <c r="G798" s="16"/>
      <c r="N798" s="57">
        <v>1.459498239</v>
      </c>
      <c r="O798" s="57">
        <v>1.459498239</v>
      </c>
      <c r="Q798" s="57">
        <v>1459498.2</v>
      </c>
    </row>
    <row r="799" spans="1:17" ht="15.75" customHeight="1" x14ac:dyDescent="0.2">
      <c r="A799" s="56">
        <v>43818</v>
      </c>
      <c r="B799" s="16" t="s">
        <v>289</v>
      </c>
      <c r="C799" s="18" t="s">
        <v>359</v>
      </c>
      <c r="D799" s="18" t="s">
        <v>866</v>
      </c>
      <c r="E799" s="16"/>
      <c r="G799" s="16"/>
      <c r="N799" s="57">
        <v>1.4437274520000001</v>
      </c>
      <c r="O799" s="57">
        <v>1.4437274520000001</v>
      </c>
      <c r="Q799" s="57">
        <v>4331182.4000000004</v>
      </c>
    </row>
    <row r="800" spans="1:17" ht="15.75" customHeight="1" x14ac:dyDescent="0.2">
      <c r="A800" s="56">
        <v>43818</v>
      </c>
      <c r="B800" s="16" t="s">
        <v>289</v>
      </c>
      <c r="C800" s="18" t="s">
        <v>359</v>
      </c>
      <c r="D800" s="18" t="s">
        <v>867</v>
      </c>
      <c r="E800" s="16"/>
      <c r="G800" s="16"/>
      <c r="N800" s="57">
        <v>1.5065000470000001</v>
      </c>
      <c r="O800" s="57">
        <v>1.5065000470000001</v>
      </c>
      <c r="Q800" s="57">
        <v>6026000.2000000002</v>
      </c>
    </row>
    <row r="801" spans="1:17" ht="15.75" customHeight="1" x14ac:dyDescent="0.2">
      <c r="A801" s="56">
        <v>43819</v>
      </c>
      <c r="B801" s="16" t="s">
        <v>1255</v>
      </c>
      <c r="C801" s="18" t="s">
        <v>360</v>
      </c>
      <c r="D801" s="18" t="s">
        <v>868</v>
      </c>
      <c r="E801" s="16"/>
      <c r="G801" s="16"/>
      <c r="N801" s="57">
        <v>1.274312927</v>
      </c>
      <c r="O801" s="57">
        <v>1.274312927</v>
      </c>
      <c r="Q801" s="57">
        <v>1274312.8999999999</v>
      </c>
    </row>
    <row r="802" spans="1:17" ht="15.75" customHeight="1" x14ac:dyDescent="0.2">
      <c r="A802" s="56">
        <v>43819</v>
      </c>
      <c r="B802" s="16" t="s">
        <v>1255</v>
      </c>
      <c r="C802" s="18" t="s">
        <v>360</v>
      </c>
      <c r="D802" s="18" t="s">
        <v>869</v>
      </c>
      <c r="E802" s="16"/>
      <c r="G802" s="16"/>
      <c r="N802" s="57">
        <v>1.293587373</v>
      </c>
      <c r="O802" s="57">
        <v>1.293587373</v>
      </c>
      <c r="Q802" s="57">
        <v>1293587.3999999999</v>
      </c>
    </row>
    <row r="803" spans="1:17" ht="15.75" customHeight="1" x14ac:dyDescent="0.2">
      <c r="A803" s="56">
        <v>43819</v>
      </c>
      <c r="B803" s="16" t="s">
        <v>1255</v>
      </c>
      <c r="C803" s="18" t="s">
        <v>360</v>
      </c>
      <c r="D803" s="18" t="s">
        <v>870</v>
      </c>
      <c r="E803" s="16"/>
      <c r="G803" s="16"/>
      <c r="N803" s="57">
        <v>1.3274067860000001</v>
      </c>
      <c r="O803" s="57">
        <v>1.3274067860000001</v>
      </c>
      <c r="Q803" s="57">
        <v>1327406.8</v>
      </c>
    </row>
    <row r="804" spans="1:17" ht="15.75" customHeight="1" x14ac:dyDescent="0.2">
      <c r="A804" s="56">
        <v>43819</v>
      </c>
      <c r="B804" s="16" t="s">
        <v>1255</v>
      </c>
      <c r="C804" s="18" t="s">
        <v>360</v>
      </c>
      <c r="D804" s="18" t="s">
        <v>871</v>
      </c>
      <c r="E804" s="16"/>
      <c r="G804" s="16"/>
      <c r="N804" s="57">
        <v>1.463691063</v>
      </c>
      <c r="O804" s="57">
        <v>1.463691063</v>
      </c>
      <c r="Q804" s="57">
        <v>4391073.2</v>
      </c>
    </row>
    <row r="805" spans="1:17" ht="15.75" customHeight="1" x14ac:dyDescent="0.2">
      <c r="A805" s="56">
        <v>43819</v>
      </c>
      <c r="B805" s="16" t="s">
        <v>1255</v>
      </c>
      <c r="C805" s="18" t="s">
        <v>360</v>
      </c>
      <c r="D805" s="18" t="s">
        <v>872</v>
      </c>
      <c r="E805" s="16"/>
      <c r="G805" s="16"/>
      <c r="N805" s="57">
        <v>1.618025874</v>
      </c>
      <c r="O805" s="57">
        <v>1.618025874</v>
      </c>
      <c r="Q805" s="57">
        <v>6472103.5</v>
      </c>
    </row>
    <row r="806" spans="1:17" ht="15.75" customHeight="1" x14ac:dyDescent="0.2">
      <c r="A806" s="56">
        <v>43819</v>
      </c>
      <c r="B806" s="16" t="s">
        <v>1256</v>
      </c>
      <c r="C806" s="18" t="s">
        <v>361</v>
      </c>
      <c r="D806" s="18" t="s">
        <v>873</v>
      </c>
      <c r="E806" s="16"/>
      <c r="G806" s="16"/>
      <c r="N806" s="57">
        <v>1.320801986</v>
      </c>
      <c r="O806" s="57">
        <v>1.320801986</v>
      </c>
      <c r="Q806" s="57">
        <v>1320802</v>
      </c>
    </row>
    <row r="807" spans="1:17" ht="15.75" customHeight="1" x14ac:dyDescent="0.2">
      <c r="A807" s="56">
        <v>43819</v>
      </c>
      <c r="B807" s="16" t="s">
        <v>1256</v>
      </c>
      <c r="C807" s="18" t="s">
        <v>361</v>
      </c>
      <c r="D807" s="18" t="s">
        <v>874</v>
      </c>
      <c r="E807" s="16"/>
      <c r="G807" s="16"/>
      <c r="N807" s="57">
        <v>1.3689825849999999</v>
      </c>
      <c r="O807" s="57">
        <v>1.3689825849999999</v>
      </c>
      <c r="Q807" s="57">
        <v>1368982.6</v>
      </c>
    </row>
    <row r="808" spans="1:17" ht="15.75" customHeight="1" x14ac:dyDescent="0.2">
      <c r="A808" s="56">
        <v>43819</v>
      </c>
      <c r="B808" s="16" t="s">
        <v>1256</v>
      </c>
      <c r="C808" s="18" t="s">
        <v>361</v>
      </c>
      <c r="D808" s="18" t="s">
        <v>875</v>
      </c>
      <c r="E808" s="16"/>
      <c r="G808" s="16"/>
      <c r="N808" s="57">
        <v>1.5211685070000001</v>
      </c>
      <c r="O808" s="57">
        <v>1.5211685070000001</v>
      </c>
      <c r="Q808" s="57">
        <v>1521168.5</v>
      </c>
    </row>
    <row r="809" spans="1:17" ht="15.75" customHeight="1" x14ac:dyDescent="0.2">
      <c r="A809" s="56">
        <v>43819</v>
      </c>
      <c r="B809" s="16" t="s">
        <v>1256</v>
      </c>
      <c r="C809" s="18" t="s">
        <v>361</v>
      </c>
      <c r="D809" s="18" t="s">
        <v>876</v>
      </c>
      <c r="E809" s="16"/>
      <c r="G809" s="16"/>
      <c r="N809" s="57">
        <v>1.5442734549999999</v>
      </c>
      <c r="O809" s="57">
        <v>1.5442734549999999</v>
      </c>
      <c r="Q809" s="57">
        <v>4632820.4000000004</v>
      </c>
    </row>
    <row r="810" spans="1:17" ht="15.75" customHeight="1" x14ac:dyDescent="0.2">
      <c r="A810" s="56">
        <v>43819</v>
      </c>
      <c r="B810" s="16" t="s">
        <v>1256</v>
      </c>
      <c r="C810" s="18" t="s">
        <v>361</v>
      </c>
      <c r="D810" s="18" t="s">
        <v>877</v>
      </c>
      <c r="E810" s="16"/>
      <c r="G810" s="16"/>
      <c r="N810" s="57">
        <v>1.4183641730000001</v>
      </c>
      <c r="O810" s="57">
        <v>1.4183641730000001</v>
      </c>
      <c r="Q810" s="57">
        <v>5673456.7000000002</v>
      </c>
    </row>
    <row r="811" spans="1:17" ht="15.75" customHeight="1" x14ac:dyDescent="0.2">
      <c r="A811" s="56">
        <v>43819</v>
      </c>
      <c r="B811" s="16" t="s">
        <v>1257</v>
      </c>
      <c r="C811" s="18" t="s">
        <v>362</v>
      </c>
      <c r="D811" s="18" t="s">
        <v>878</v>
      </c>
      <c r="E811" s="16"/>
      <c r="G811" s="16"/>
      <c r="N811" s="57">
        <v>1.5543432559999999</v>
      </c>
      <c r="O811" s="57">
        <v>1.5543432559999999</v>
      </c>
      <c r="Q811" s="57">
        <v>1554343.3</v>
      </c>
    </row>
    <row r="812" spans="1:17" ht="15.75" customHeight="1" x14ac:dyDescent="0.2">
      <c r="A812" s="56">
        <v>43819</v>
      </c>
      <c r="B812" s="16" t="s">
        <v>1257</v>
      </c>
      <c r="C812" s="18" t="s">
        <v>362</v>
      </c>
      <c r="D812" s="18" t="s">
        <v>879</v>
      </c>
      <c r="E812" s="16"/>
      <c r="G812" s="16"/>
      <c r="N812" s="57">
        <v>1.5376792699999999</v>
      </c>
      <c r="O812" s="57">
        <v>1.5376792699999999</v>
      </c>
      <c r="Q812" s="57">
        <v>1537679.3</v>
      </c>
    </row>
    <row r="813" spans="1:17" ht="15.75" customHeight="1" x14ac:dyDescent="0.2">
      <c r="A813" s="56">
        <v>43819</v>
      </c>
      <c r="B813" s="16" t="s">
        <v>1257</v>
      </c>
      <c r="C813" s="18" t="s">
        <v>362</v>
      </c>
      <c r="D813" s="18" t="s">
        <v>880</v>
      </c>
      <c r="E813" s="16"/>
      <c r="G813" s="16"/>
      <c r="N813" s="57">
        <v>1.435117381</v>
      </c>
      <c r="O813" s="57">
        <v>1.435117381</v>
      </c>
      <c r="Q813" s="57">
        <v>1435117.4</v>
      </c>
    </row>
    <row r="814" spans="1:17" ht="15.75" customHeight="1" x14ac:dyDescent="0.2">
      <c r="A814" s="56">
        <v>43819</v>
      </c>
      <c r="B814" s="16" t="s">
        <v>1257</v>
      </c>
      <c r="C814" s="18" t="s">
        <v>362</v>
      </c>
      <c r="D814" s="18" t="s">
        <v>881</v>
      </c>
      <c r="E814" s="16"/>
      <c r="G814" s="16"/>
      <c r="N814" s="57">
        <v>1.534043381</v>
      </c>
      <c r="O814" s="57">
        <v>1.534043381</v>
      </c>
      <c r="Q814" s="57">
        <v>4602130.0999999996</v>
      </c>
    </row>
    <row r="815" spans="1:17" ht="15.75" customHeight="1" x14ac:dyDescent="0.2">
      <c r="A815" s="56">
        <v>43819</v>
      </c>
      <c r="B815" s="16" t="s">
        <v>1257</v>
      </c>
      <c r="C815" s="18" t="s">
        <v>362</v>
      </c>
      <c r="D815" s="18" t="s">
        <v>882</v>
      </c>
      <c r="E815" s="16"/>
      <c r="G815" s="16"/>
      <c r="N815" s="57">
        <v>1.543523008</v>
      </c>
      <c r="O815" s="57">
        <v>1.543523008</v>
      </c>
      <c r="Q815" s="57">
        <v>6174092</v>
      </c>
    </row>
    <row r="816" spans="1:17" ht="15.75" customHeight="1" x14ac:dyDescent="0.2">
      <c r="A816" s="56">
        <v>43819</v>
      </c>
      <c r="B816" s="16" t="s">
        <v>291</v>
      </c>
      <c r="C816" s="18" t="s">
        <v>363</v>
      </c>
      <c r="D816" s="18" t="s">
        <v>883</v>
      </c>
      <c r="E816" s="16"/>
      <c r="G816" s="16"/>
      <c r="N816" s="57">
        <v>1.5070895399999999</v>
      </c>
      <c r="O816" s="57">
        <v>1.5070895399999999</v>
      </c>
      <c r="Q816" s="57">
        <v>1507089.5</v>
      </c>
    </row>
    <row r="817" spans="1:17" ht="15.75" customHeight="1" x14ac:dyDescent="0.2">
      <c r="A817" s="56">
        <v>43819</v>
      </c>
      <c r="B817" s="16" t="s">
        <v>291</v>
      </c>
      <c r="C817" s="18" t="s">
        <v>363</v>
      </c>
      <c r="D817" s="18" t="s">
        <v>884</v>
      </c>
      <c r="E817" s="16"/>
      <c r="G817" s="16"/>
      <c r="N817" s="57">
        <v>1.5741187539999999</v>
      </c>
      <c r="O817" s="57">
        <v>1.5741187539999999</v>
      </c>
      <c r="Q817" s="57">
        <v>1574118.8</v>
      </c>
    </row>
    <row r="818" spans="1:17" ht="15.75" customHeight="1" x14ac:dyDescent="0.2">
      <c r="A818" s="56">
        <v>43819</v>
      </c>
      <c r="B818" s="16" t="s">
        <v>291</v>
      </c>
      <c r="C818" s="18" t="s">
        <v>363</v>
      </c>
      <c r="D818" s="18" t="s">
        <v>885</v>
      </c>
      <c r="E818" s="16"/>
      <c r="G818" s="16"/>
      <c r="N818" s="57">
        <v>1.5307320879999999</v>
      </c>
      <c r="O818" s="57">
        <v>1.5307320879999999</v>
      </c>
      <c r="Q818" s="57">
        <v>1530732.1</v>
      </c>
    </row>
    <row r="819" spans="1:17" ht="15.75" customHeight="1" x14ac:dyDescent="0.2">
      <c r="A819" s="56">
        <v>43819</v>
      </c>
      <c r="B819" s="16" t="s">
        <v>291</v>
      </c>
      <c r="C819" s="18" t="s">
        <v>363</v>
      </c>
      <c r="D819" s="18" t="s">
        <v>886</v>
      </c>
      <c r="E819" s="16"/>
      <c r="G819" s="16"/>
      <c r="N819" s="57">
        <v>1.582758983</v>
      </c>
      <c r="O819" s="57">
        <v>1.582758983</v>
      </c>
      <c r="Q819" s="57">
        <v>4748276.9000000004</v>
      </c>
    </row>
    <row r="820" spans="1:17" ht="15.75" customHeight="1" x14ac:dyDescent="0.2">
      <c r="A820" s="56">
        <v>43819</v>
      </c>
      <c r="B820" s="16" t="s">
        <v>291</v>
      </c>
      <c r="C820" s="18" t="s">
        <v>363</v>
      </c>
      <c r="D820" s="18" t="s">
        <v>887</v>
      </c>
      <c r="E820" s="16"/>
      <c r="G820" s="16"/>
      <c r="N820" s="57">
        <v>1.6078346830000001</v>
      </c>
      <c r="O820" s="57">
        <v>1.6078346830000001</v>
      </c>
      <c r="Q820" s="57">
        <v>6431338.7000000002</v>
      </c>
    </row>
    <row r="821" spans="1:17" ht="15.75" customHeight="1" x14ac:dyDescent="0.2">
      <c r="A821" s="56">
        <v>43839</v>
      </c>
      <c r="B821" s="16" t="s">
        <v>1258</v>
      </c>
      <c r="C821" s="18" t="s">
        <v>364</v>
      </c>
      <c r="D821" s="18" t="s">
        <v>888</v>
      </c>
      <c r="E821" s="16"/>
      <c r="G821" s="16"/>
      <c r="N821" s="57">
        <v>1.40303008</v>
      </c>
      <c r="O821" s="57">
        <v>1.40303008</v>
      </c>
      <c r="Q821" s="57">
        <v>1403030.1</v>
      </c>
    </row>
    <row r="822" spans="1:17" ht="15.75" customHeight="1" x14ac:dyDescent="0.2">
      <c r="A822" s="56">
        <v>43839</v>
      </c>
      <c r="B822" s="16" t="s">
        <v>1258</v>
      </c>
      <c r="C822" s="18" t="s">
        <v>364</v>
      </c>
      <c r="D822" s="18" t="s">
        <v>889</v>
      </c>
      <c r="E822" s="16"/>
      <c r="G822" s="16"/>
      <c r="N822" s="57">
        <v>1.3236521109999999</v>
      </c>
      <c r="O822" s="57">
        <v>1.3236521109999999</v>
      </c>
      <c r="Q822" s="57">
        <v>1323652.1000000001</v>
      </c>
    </row>
    <row r="823" spans="1:17" ht="15.75" customHeight="1" x14ac:dyDescent="0.2">
      <c r="A823" s="56">
        <v>43839</v>
      </c>
      <c r="B823" s="16" t="s">
        <v>1258</v>
      </c>
      <c r="C823" s="18" t="s">
        <v>364</v>
      </c>
      <c r="D823" s="18" t="s">
        <v>890</v>
      </c>
      <c r="E823" s="16"/>
      <c r="G823" s="16"/>
      <c r="N823" s="57">
        <v>1.5151961279999999</v>
      </c>
      <c r="O823" s="57">
        <v>1.5151961279999999</v>
      </c>
      <c r="Q823" s="57">
        <v>1515196.1</v>
      </c>
    </row>
    <row r="824" spans="1:17" ht="15.75" customHeight="1" x14ac:dyDescent="0.2">
      <c r="A824" s="56">
        <v>43839</v>
      </c>
      <c r="B824" s="16" t="s">
        <v>1258</v>
      </c>
      <c r="C824" s="18" t="s">
        <v>364</v>
      </c>
      <c r="D824" s="18" t="s">
        <v>891</v>
      </c>
      <c r="E824" s="16"/>
      <c r="G824" s="16"/>
      <c r="N824" s="57">
        <v>1.532940492</v>
      </c>
      <c r="O824" s="57">
        <v>1.532940492</v>
      </c>
      <c r="Q824" s="57">
        <v>4598821.5</v>
      </c>
    </row>
    <row r="825" spans="1:17" ht="15.75" customHeight="1" x14ac:dyDescent="0.2">
      <c r="A825" s="56">
        <v>43839</v>
      </c>
      <c r="B825" s="16" t="s">
        <v>1258</v>
      </c>
      <c r="C825" s="18" t="s">
        <v>364</v>
      </c>
      <c r="D825" s="18" t="s">
        <v>892</v>
      </c>
      <c r="E825" s="16"/>
      <c r="G825" s="16"/>
      <c r="N825" s="57">
        <v>1.4451012560000001</v>
      </c>
      <c r="O825" s="57">
        <v>1.4451012560000001</v>
      </c>
      <c r="Q825" s="57">
        <v>5780405</v>
      </c>
    </row>
    <row r="826" spans="1:17" ht="15.75" customHeight="1" x14ac:dyDescent="0.2">
      <c r="A826" s="56">
        <v>43839</v>
      </c>
      <c r="B826" s="16" t="s">
        <v>1259</v>
      </c>
      <c r="C826" s="18" t="s">
        <v>365</v>
      </c>
      <c r="D826" s="18" t="s">
        <v>893</v>
      </c>
      <c r="E826" s="16"/>
      <c r="G826" s="16"/>
      <c r="N826" s="57">
        <v>1.351932879</v>
      </c>
      <c r="O826" s="57">
        <v>1.351932879</v>
      </c>
      <c r="Q826" s="57">
        <v>1351932.9</v>
      </c>
    </row>
    <row r="827" spans="1:17" ht="15.75" customHeight="1" x14ac:dyDescent="0.2">
      <c r="A827" s="56">
        <v>43839</v>
      </c>
      <c r="B827" s="16" t="s">
        <v>1259</v>
      </c>
      <c r="C827" s="18" t="s">
        <v>365</v>
      </c>
      <c r="D827" s="18" t="s">
        <v>894</v>
      </c>
      <c r="E827" s="16"/>
      <c r="G827" s="16"/>
      <c r="N827" s="57">
        <v>1.403294786</v>
      </c>
      <c r="O827" s="57">
        <v>1.403294786</v>
      </c>
      <c r="Q827" s="57">
        <v>1403294.8</v>
      </c>
    </row>
    <row r="828" spans="1:17" ht="15.75" customHeight="1" x14ac:dyDescent="0.2">
      <c r="A828" s="56">
        <v>43839</v>
      </c>
      <c r="B828" s="16" t="s">
        <v>1259</v>
      </c>
      <c r="C828" s="18" t="s">
        <v>365</v>
      </c>
      <c r="D828" s="18" t="s">
        <v>895</v>
      </c>
      <c r="E828" s="16"/>
      <c r="G828" s="16"/>
      <c r="N828" s="57">
        <v>1.5334634229999999</v>
      </c>
      <c r="O828" s="57">
        <v>1.5334634229999999</v>
      </c>
      <c r="Q828" s="57">
        <v>1533463.4</v>
      </c>
    </row>
    <row r="829" spans="1:17" ht="15.75" customHeight="1" x14ac:dyDescent="0.2">
      <c r="A829" s="56">
        <v>43839</v>
      </c>
      <c r="B829" s="16" t="s">
        <v>1259</v>
      </c>
      <c r="C829" s="18" t="s">
        <v>365</v>
      </c>
      <c r="D829" s="18" t="s">
        <v>896</v>
      </c>
      <c r="E829" s="16"/>
      <c r="G829" s="16"/>
      <c r="N829" s="57">
        <v>1.544672491</v>
      </c>
      <c r="O829" s="57">
        <v>1.544672491</v>
      </c>
      <c r="Q829" s="57">
        <v>4634017.5</v>
      </c>
    </row>
    <row r="830" spans="1:17" ht="15.75" customHeight="1" x14ac:dyDescent="0.2">
      <c r="A830" s="56">
        <v>43839</v>
      </c>
      <c r="B830" s="16" t="s">
        <v>1259</v>
      </c>
      <c r="C830" s="18" t="s">
        <v>365</v>
      </c>
      <c r="D830" s="18" t="s">
        <v>897</v>
      </c>
      <c r="E830" s="16"/>
      <c r="G830" s="16"/>
      <c r="N830" s="57">
        <v>1.504430202</v>
      </c>
      <c r="O830" s="57">
        <v>1.504430202</v>
      </c>
      <c r="Q830" s="57">
        <v>6017720.7999999998</v>
      </c>
    </row>
    <row r="831" spans="1:17" ht="15.75" customHeight="1" x14ac:dyDescent="0.2">
      <c r="A831" s="56">
        <v>43937</v>
      </c>
      <c r="B831" s="16" t="s">
        <v>289</v>
      </c>
      <c r="C831" s="18" t="s">
        <v>366</v>
      </c>
      <c r="D831" s="18" t="s">
        <v>898</v>
      </c>
      <c r="E831" s="16"/>
      <c r="G831" s="16"/>
      <c r="N831" s="57">
        <v>1.427312967</v>
      </c>
      <c r="O831" s="57">
        <v>1.427312967</v>
      </c>
      <c r="Q831" s="57">
        <v>1427313</v>
      </c>
    </row>
    <row r="832" spans="1:17" ht="15.75" customHeight="1" x14ac:dyDescent="0.2">
      <c r="A832" s="56">
        <v>43937</v>
      </c>
      <c r="B832" s="16" t="s">
        <v>289</v>
      </c>
      <c r="C832" s="18" t="s">
        <v>366</v>
      </c>
      <c r="D832" s="18" t="s">
        <v>899</v>
      </c>
      <c r="E832" s="16"/>
      <c r="G832" s="16"/>
      <c r="N832" s="57">
        <v>1.524651822</v>
      </c>
      <c r="O832" s="57">
        <v>1.524651822</v>
      </c>
      <c r="Q832" s="57">
        <v>1524651.8</v>
      </c>
    </row>
    <row r="833" spans="1:17" ht="15.75" customHeight="1" x14ac:dyDescent="0.2">
      <c r="A833" s="56">
        <v>43937</v>
      </c>
      <c r="B833" s="16" t="s">
        <v>289</v>
      </c>
      <c r="C833" s="18" t="s">
        <v>366</v>
      </c>
      <c r="D833" s="18" t="s">
        <v>900</v>
      </c>
      <c r="E833" s="16"/>
      <c r="G833" s="16"/>
      <c r="N833" s="57">
        <v>1.512691126</v>
      </c>
      <c r="O833" s="57">
        <v>1.512691126</v>
      </c>
      <c r="Q833" s="57">
        <v>1512691.1</v>
      </c>
    </row>
    <row r="834" spans="1:17" ht="15.75" customHeight="1" x14ac:dyDescent="0.2">
      <c r="A834" s="56">
        <v>43937</v>
      </c>
      <c r="B834" s="16" t="s">
        <v>289</v>
      </c>
      <c r="C834" s="18" t="s">
        <v>366</v>
      </c>
      <c r="D834" s="18" t="s">
        <v>901</v>
      </c>
      <c r="E834" s="16"/>
      <c r="G834" s="16"/>
      <c r="N834" s="57">
        <v>1.549094075</v>
      </c>
      <c r="O834" s="57">
        <v>1.549094075</v>
      </c>
      <c r="Q834" s="57">
        <v>4647282.2</v>
      </c>
    </row>
    <row r="835" spans="1:17" ht="15.75" customHeight="1" x14ac:dyDescent="0.2">
      <c r="A835" s="56">
        <v>43937</v>
      </c>
      <c r="B835" s="16" t="s">
        <v>289</v>
      </c>
      <c r="C835" s="18" t="s">
        <v>366</v>
      </c>
      <c r="D835" s="18" t="s">
        <v>902</v>
      </c>
      <c r="E835" s="16"/>
      <c r="G835" s="16"/>
      <c r="N835" s="57">
        <v>1.499540994</v>
      </c>
      <c r="O835" s="57">
        <v>1.499540994</v>
      </c>
      <c r="Q835" s="57">
        <v>5998164</v>
      </c>
    </row>
    <row r="836" spans="1:17" ht="15.75" customHeight="1" x14ac:dyDescent="0.2">
      <c r="A836" s="56">
        <v>43937</v>
      </c>
      <c r="B836" s="16" t="s">
        <v>291</v>
      </c>
      <c r="C836" s="18" t="s">
        <v>367</v>
      </c>
      <c r="D836" s="18" t="s">
        <v>903</v>
      </c>
      <c r="E836" s="16"/>
      <c r="G836" s="16"/>
      <c r="N836" s="57">
        <v>1.4567851629999999</v>
      </c>
      <c r="O836" s="57">
        <v>1.4567851629999999</v>
      </c>
      <c r="Q836" s="57">
        <v>1456785.2</v>
      </c>
    </row>
    <row r="837" spans="1:17" ht="15.75" customHeight="1" x14ac:dyDescent="0.2">
      <c r="A837" s="56">
        <v>43937</v>
      </c>
      <c r="B837" s="16" t="s">
        <v>291</v>
      </c>
      <c r="C837" s="18" t="s">
        <v>367</v>
      </c>
      <c r="D837" s="18" t="s">
        <v>904</v>
      </c>
      <c r="E837" s="16"/>
      <c r="G837" s="16"/>
      <c r="N837" s="57">
        <v>1.536324161</v>
      </c>
      <c r="O837" s="57">
        <v>1.536324161</v>
      </c>
      <c r="Q837" s="57">
        <v>1536324.2</v>
      </c>
    </row>
    <row r="838" spans="1:17" ht="15.75" customHeight="1" x14ac:dyDescent="0.2">
      <c r="A838" s="56">
        <v>43937</v>
      </c>
      <c r="B838" s="16" t="s">
        <v>291</v>
      </c>
      <c r="C838" s="18" t="s">
        <v>367</v>
      </c>
      <c r="D838" s="18" t="s">
        <v>905</v>
      </c>
      <c r="E838" s="16"/>
      <c r="G838" s="16"/>
      <c r="N838" s="57">
        <v>1.5742509339999999</v>
      </c>
      <c r="O838" s="57">
        <v>1.5742509339999999</v>
      </c>
      <c r="Q838" s="57">
        <v>1574250.9</v>
      </c>
    </row>
    <row r="839" spans="1:17" ht="15.75" customHeight="1" x14ac:dyDescent="0.2">
      <c r="A839" s="56">
        <v>43937</v>
      </c>
      <c r="B839" s="16" t="s">
        <v>291</v>
      </c>
      <c r="C839" s="18" t="s">
        <v>367</v>
      </c>
      <c r="D839" s="18" t="s">
        <v>906</v>
      </c>
      <c r="E839" s="16"/>
      <c r="G839" s="16"/>
      <c r="N839" s="57">
        <v>1.559416932</v>
      </c>
      <c r="O839" s="57">
        <v>1.559416932</v>
      </c>
      <c r="Q839" s="57">
        <v>4678250.8</v>
      </c>
    </row>
    <row r="840" spans="1:17" ht="15.75" customHeight="1" x14ac:dyDescent="0.2">
      <c r="A840" s="58">
        <v>43937</v>
      </c>
      <c r="B840" s="59" t="s">
        <v>291</v>
      </c>
      <c r="C840" s="60" t="s">
        <v>367</v>
      </c>
      <c r="D840" s="60" t="s">
        <v>907</v>
      </c>
      <c r="E840" s="16"/>
      <c r="G840" s="16"/>
      <c r="N840" s="61">
        <v>1.3650779179999999</v>
      </c>
      <c r="O840" s="61">
        <v>1.3650779179999999</v>
      </c>
      <c r="Q840" s="61">
        <v>5460311.7000000002</v>
      </c>
    </row>
    <row r="841" spans="1:17" ht="15.75" customHeight="1" x14ac:dyDescent="0.2">
      <c r="A841" s="19">
        <v>44156</v>
      </c>
      <c r="B841" s="16" t="s">
        <v>187</v>
      </c>
      <c r="D841" s="16" t="s">
        <v>908</v>
      </c>
      <c r="G841" s="16"/>
      <c r="N841" s="57">
        <v>0.94777880000000003</v>
      </c>
      <c r="O841" s="57">
        <v>0.94777880000000003</v>
      </c>
      <c r="Q841" s="57">
        <v>2843336.32</v>
      </c>
    </row>
    <row r="842" spans="1:17" ht="15.75" customHeight="1" x14ac:dyDescent="0.2">
      <c r="A842" s="19">
        <v>44156</v>
      </c>
      <c r="B842" s="16" t="s">
        <v>187</v>
      </c>
      <c r="D842" s="16" t="s">
        <v>909</v>
      </c>
      <c r="G842" s="16"/>
      <c r="N842" s="57">
        <v>1.06904</v>
      </c>
      <c r="O842" s="57">
        <v>1.06904</v>
      </c>
      <c r="Q842" s="57">
        <v>3207119.898</v>
      </c>
    </row>
    <row r="843" spans="1:17" ht="15.75" customHeight="1" x14ac:dyDescent="0.2">
      <c r="A843" s="19">
        <v>44156</v>
      </c>
      <c r="B843" s="16" t="s">
        <v>187</v>
      </c>
      <c r="D843" s="16" t="s">
        <v>910</v>
      </c>
      <c r="G843" s="59"/>
      <c r="N843" s="57">
        <v>1.2598214000000001</v>
      </c>
      <c r="O843" s="57">
        <v>1.2598214000000001</v>
      </c>
      <c r="Q843" s="57">
        <v>3779464.0780000002</v>
      </c>
    </row>
    <row r="844" spans="1:17" ht="15.75" customHeight="1" x14ac:dyDescent="0.2">
      <c r="A844" s="19">
        <v>44156</v>
      </c>
      <c r="B844" s="16" t="s">
        <v>187</v>
      </c>
      <c r="D844" s="16" t="s">
        <v>911</v>
      </c>
      <c r="N844" s="57">
        <v>1.2308817000000001</v>
      </c>
      <c r="O844" s="57">
        <v>1.2308817000000001</v>
      </c>
      <c r="Q844" s="57">
        <v>3692645.12</v>
      </c>
    </row>
    <row r="845" spans="1:17" ht="15.75" customHeight="1" x14ac:dyDescent="0.2">
      <c r="A845" s="19">
        <v>44156</v>
      </c>
      <c r="B845" s="16" t="s">
        <v>187</v>
      </c>
      <c r="D845" s="16" t="s">
        <v>912</v>
      </c>
      <c r="N845" s="57">
        <v>1.4096177000000001</v>
      </c>
      <c r="O845" s="57">
        <v>1.4096177000000001</v>
      </c>
      <c r="Q845" s="57">
        <v>4228853.09</v>
      </c>
    </row>
    <row r="846" spans="1:17" ht="15.75" customHeight="1" x14ac:dyDescent="0.2">
      <c r="A846" s="19">
        <v>44156</v>
      </c>
      <c r="B846" s="16" t="s">
        <v>187</v>
      </c>
      <c r="D846" s="16" t="s">
        <v>913</v>
      </c>
      <c r="N846" s="57">
        <v>1.4686625</v>
      </c>
      <c r="O846" s="57">
        <v>1.4686625</v>
      </c>
      <c r="Q846" s="57">
        <v>4405987.6320000002</v>
      </c>
    </row>
    <row r="847" spans="1:17" ht="15.75" customHeight="1" x14ac:dyDescent="0.2">
      <c r="A847" s="19">
        <v>44156</v>
      </c>
      <c r="B847" s="16" t="s">
        <v>187</v>
      </c>
      <c r="D847" s="16" t="s">
        <v>914</v>
      </c>
      <c r="N847" s="57">
        <v>1.5101112000000001</v>
      </c>
      <c r="O847" s="57">
        <v>1.5101112000000001</v>
      </c>
      <c r="Q847" s="57">
        <v>4530333.4879999999</v>
      </c>
    </row>
    <row r="848" spans="1:17" ht="15.75" customHeight="1" x14ac:dyDescent="0.2">
      <c r="A848" s="19">
        <v>44156</v>
      </c>
      <c r="B848" s="16" t="s">
        <v>187</v>
      </c>
      <c r="D848" s="16" t="s">
        <v>915</v>
      </c>
      <c r="N848" s="57">
        <v>1.4566566000000001</v>
      </c>
      <c r="O848" s="57">
        <v>1.4566566000000001</v>
      </c>
      <c r="Q848" s="57">
        <v>4369969.8260000004</v>
      </c>
    </row>
    <row r="849" spans="1:17" ht="15.75" customHeight="1" x14ac:dyDescent="0.2">
      <c r="A849" s="19">
        <v>44156</v>
      </c>
      <c r="B849" s="16" t="s">
        <v>187</v>
      </c>
      <c r="D849" s="16" t="s">
        <v>916</v>
      </c>
      <c r="N849" s="57">
        <v>1.5789641999999999</v>
      </c>
      <c r="O849" s="57">
        <v>1.5789641999999999</v>
      </c>
      <c r="Q849" s="57">
        <v>4736892.477</v>
      </c>
    </row>
    <row r="850" spans="1:17" ht="15.75" customHeight="1" x14ac:dyDescent="0.2">
      <c r="A850" s="19">
        <v>44156</v>
      </c>
      <c r="B850" s="16" t="s">
        <v>187</v>
      </c>
      <c r="D850" s="16" t="s">
        <v>917</v>
      </c>
      <c r="N850" s="57">
        <v>1.4094241999999999</v>
      </c>
      <c r="O850" s="57">
        <v>1.4094241999999999</v>
      </c>
      <c r="Q850" s="57">
        <v>2818848.443</v>
      </c>
    </row>
    <row r="851" spans="1:17" ht="15.75" customHeight="1" x14ac:dyDescent="0.2">
      <c r="A851" s="19">
        <v>44156</v>
      </c>
      <c r="B851" s="16" t="s">
        <v>187</v>
      </c>
      <c r="D851" s="16" t="s">
        <v>918</v>
      </c>
    </row>
    <row r="852" spans="1:17" ht="15.75" customHeight="1" x14ac:dyDescent="0.2">
      <c r="A852" s="19">
        <v>44156</v>
      </c>
      <c r="B852" s="16" t="s">
        <v>187</v>
      </c>
      <c r="D852" s="16" t="s">
        <v>919</v>
      </c>
    </row>
    <row r="853" spans="1:17" ht="15.75" customHeight="1" x14ac:dyDescent="0.2">
      <c r="A853" s="19">
        <v>44156</v>
      </c>
      <c r="B853" s="16" t="s">
        <v>181</v>
      </c>
      <c r="D853" s="16" t="s">
        <v>920</v>
      </c>
      <c r="N853" s="57">
        <v>1.330943</v>
      </c>
      <c r="O853" s="57">
        <v>1.330943</v>
      </c>
      <c r="Q853" s="57">
        <v>3992829.12</v>
      </c>
    </row>
    <row r="854" spans="1:17" ht="15.75" customHeight="1" x14ac:dyDescent="0.2">
      <c r="A854" s="19">
        <v>44156</v>
      </c>
      <c r="B854" s="16" t="s">
        <v>181</v>
      </c>
      <c r="D854" s="16" t="s">
        <v>921</v>
      </c>
      <c r="N854" s="57">
        <v>1.4351792000000001</v>
      </c>
      <c r="O854" s="57">
        <v>1.4351792000000001</v>
      </c>
      <c r="Q854" s="57">
        <v>4305537.53</v>
      </c>
    </row>
    <row r="855" spans="1:17" ht="15.75" customHeight="1" x14ac:dyDescent="0.2">
      <c r="A855" s="19">
        <v>44156</v>
      </c>
      <c r="B855" s="16" t="s">
        <v>181</v>
      </c>
      <c r="D855" s="16" t="s">
        <v>922</v>
      </c>
      <c r="N855" s="57">
        <v>1.4688015999999999</v>
      </c>
      <c r="O855" s="57">
        <v>1.4688015999999999</v>
      </c>
      <c r="Q855" s="57">
        <v>4406404.6950000003</v>
      </c>
    </row>
    <row r="856" spans="1:17" ht="15.75" customHeight="1" x14ac:dyDescent="0.2">
      <c r="A856" s="19">
        <v>44156</v>
      </c>
      <c r="B856" s="16" t="s">
        <v>181</v>
      </c>
      <c r="D856" s="16" t="s">
        <v>923</v>
      </c>
      <c r="N856" s="57">
        <v>1.4331617000000001</v>
      </c>
      <c r="O856" s="57">
        <v>1.4331617000000001</v>
      </c>
      <c r="Q856" s="57">
        <v>4299484.9850000003</v>
      </c>
    </row>
    <row r="857" spans="1:17" ht="15.75" customHeight="1" x14ac:dyDescent="0.2">
      <c r="A857" s="19">
        <v>44156</v>
      </c>
      <c r="B857" s="16" t="s">
        <v>181</v>
      </c>
      <c r="D857" s="16" t="s">
        <v>924</v>
      </c>
      <c r="N857" s="57">
        <v>1.6082677999999999</v>
      </c>
      <c r="O857" s="57">
        <v>1.6082677999999999</v>
      </c>
      <c r="Q857" s="57">
        <v>4824803.2630000003</v>
      </c>
    </row>
    <row r="858" spans="1:17" ht="15.75" customHeight="1" x14ac:dyDescent="0.2">
      <c r="A858" s="19">
        <v>44156</v>
      </c>
      <c r="B858" s="16" t="s">
        <v>181</v>
      </c>
      <c r="D858" s="16" t="s">
        <v>925</v>
      </c>
      <c r="N858" s="57">
        <v>1.5041164</v>
      </c>
      <c r="O858" s="57">
        <v>1.5041164</v>
      </c>
      <c r="Q858" s="57">
        <v>4512349.2410000004</v>
      </c>
    </row>
    <row r="859" spans="1:17" ht="15.75" customHeight="1" x14ac:dyDescent="0.2">
      <c r="A859" s="19">
        <v>44156</v>
      </c>
      <c r="B859" s="16" t="s">
        <v>181</v>
      </c>
      <c r="D859" s="16" t="s">
        <v>926</v>
      </c>
      <c r="N859" s="57">
        <v>1.5546001</v>
      </c>
      <c r="O859" s="57">
        <v>1.5546001</v>
      </c>
      <c r="Q859" s="57">
        <v>4663800.1900000004</v>
      </c>
    </row>
    <row r="860" spans="1:17" ht="15.75" customHeight="1" x14ac:dyDescent="0.2">
      <c r="A860" s="19">
        <v>44156</v>
      </c>
      <c r="B860" s="16" t="s">
        <v>181</v>
      </c>
      <c r="D860" s="16" t="s">
        <v>927</v>
      </c>
      <c r="N860" s="57">
        <v>1.5485051999999999</v>
      </c>
      <c r="O860" s="57">
        <v>1.5485051999999999</v>
      </c>
      <c r="Q860" s="57">
        <v>4645515.6540000001</v>
      </c>
    </row>
    <row r="861" spans="1:17" ht="15.75" customHeight="1" x14ac:dyDescent="0.2">
      <c r="A861" s="19">
        <v>44156</v>
      </c>
      <c r="B861" s="16" t="s">
        <v>181</v>
      </c>
      <c r="D861" s="16" t="s">
        <v>928</v>
      </c>
      <c r="N861" s="57">
        <v>1.4859564999999999</v>
      </c>
      <c r="O861" s="57">
        <v>1.4859564999999999</v>
      </c>
      <c r="Q861" s="57">
        <v>4457869.3609999996</v>
      </c>
    </row>
    <row r="862" spans="1:17" ht="15.75" customHeight="1" x14ac:dyDescent="0.2">
      <c r="A862" s="19">
        <v>44156</v>
      </c>
      <c r="B862" s="16" t="s">
        <v>181</v>
      </c>
      <c r="D862" s="16" t="s">
        <v>929</v>
      </c>
      <c r="N862" s="57">
        <v>1.3112683000000001</v>
      </c>
      <c r="O862" s="57">
        <v>1.3112683000000001</v>
      </c>
      <c r="Q862" s="57">
        <v>3933804.9509999999</v>
      </c>
    </row>
    <row r="863" spans="1:17" ht="15.75" customHeight="1" x14ac:dyDescent="0.2">
      <c r="A863" s="19">
        <v>44156</v>
      </c>
      <c r="B863" s="16" t="s">
        <v>181</v>
      </c>
      <c r="D863" s="16" t="s">
        <v>930</v>
      </c>
    </row>
    <row r="864" spans="1:17" ht="15.75" customHeight="1" x14ac:dyDescent="0.2">
      <c r="A864" s="19">
        <v>44156</v>
      </c>
      <c r="B864" s="16" t="s">
        <v>181</v>
      </c>
      <c r="D864" s="16" t="s">
        <v>931</v>
      </c>
    </row>
    <row r="865" spans="1:17" ht="15.75" customHeight="1" x14ac:dyDescent="0.2">
      <c r="A865" s="19">
        <v>44156</v>
      </c>
      <c r="B865" s="16" t="s">
        <v>189</v>
      </c>
      <c r="D865" s="16" t="s">
        <v>932</v>
      </c>
    </row>
    <row r="866" spans="1:17" ht="15.75" customHeight="1" x14ac:dyDescent="0.2">
      <c r="A866" s="19">
        <v>44156</v>
      </c>
      <c r="B866" s="16" t="s">
        <v>189</v>
      </c>
      <c r="D866" s="16" t="s">
        <v>933</v>
      </c>
    </row>
    <row r="867" spans="1:17" ht="15.75" customHeight="1" x14ac:dyDescent="0.2">
      <c r="A867" s="19">
        <v>44156</v>
      </c>
      <c r="B867" s="16" t="s">
        <v>189</v>
      </c>
      <c r="D867" s="16" t="s">
        <v>934</v>
      </c>
    </row>
    <row r="868" spans="1:17" ht="15.75" customHeight="1" x14ac:dyDescent="0.2">
      <c r="A868" s="19">
        <v>44156</v>
      </c>
      <c r="B868" s="16" t="s">
        <v>189</v>
      </c>
      <c r="D868" s="16" t="s">
        <v>935</v>
      </c>
    </row>
    <row r="869" spans="1:17" ht="15.75" customHeight="1" x14ac:dyDescent="0.2">
      <c r="A869" s="19">
        <v>44156</v>
      </c>
      <c r="B869" s="16" t="s">
        <v>189</v>
      </c>
      <c r="D869" s="16" t="s">
        <v>936</v>
      </c>
    </row>
    <row r="870" spans="1:17" ht="15.75" customHeight="1" x14ac:dyDescent="0.2">
      <c r="A870" s="19">
        <v>44156</v>
      </c>
      <c r="B870" s="16" t="s">
        <v>189</v>
      </c>
      <c r="D870" s="16" t="s">
        <v>937</v>
      </c>
    </row>
    <row r="871" spans="1:17" ht="15.75" customHeight="1" x14ac:dyDescent="0.2">
      <c r="A871" s="19">
        <v>44156</v>
      </c>
      <c r="B871" s="16" t="s">
        <v>189</v>
      </c>
      <c r="D871" s="16" t="s">
        <v>938</v>
      </c>
    </row>
    <row r="872" spans="1:17" ht="15.75" customHeight="1" x14ac:dyDescent="0.2">
      <c r="A872" s="19">
        <v>44156</v>
      </c>
      <c r="B872" s="16" t="s">
        <v>189</v>
      </c>
      <c r="D872" s="16" t="s">
        <v>939</v>
      </c>
    </row>
    <row r="873" spans="1:17" ht="15.75" customHeight="1" x14ac:dyDescent="0.2">
      <c r="A873" s="19">
        <v>44156</v>
      </c>
      <c r="B873" s="16" t="s">
        <v>189</v>
      </c>
      <c r="D873" s="16" t="s">
        <v>940</v>
      </c>
    </row>
    <row r="874" spans="1:17" ht="15.75" customHeight="1" x14ac:dyDescent="0.2">
      <c r="A874" s="19">
        <v>44156</v>
      </c>
      <c r="B874" s="16" t="s">
        <v>189</v>
      </c>
      <c r="D874" s="16" t="s">
        <v>941</v>
      </c>
    </row>
    <row r="875" spans="1:17" ht="15.75" customHeight="1" x14ac:dyDescent="0.2">
      <c r="A875" s="19">
        <v>44156</v>
      </c>
      <c r="B875" s="16" t="s">
        <v>189</v>
      </c>
      <c r="D875" s="16" t="s">
        <v>942</v>
      </c>
    </row>
    <row r="876" spans="1:17" ht="15.75" customHeight="1" x14ac:dyDescent="0.2">
      <c r="A876" s="19">
        <v>44156</v>
      </c>
      <c r="B876" s="16" t="s">
        <v>189</v>
      </c>
      <c r="D876" s="16" t="s">
        <v>943</v>
      </c>
    </row>
    <row r="877" spans="1:17" ht="15.75" customHeight="1" x14ac:dyDescent="0.2">
      <c r="A877" s="19">
        <v>44157</v>
      </c>
      <c r="B877" s="16" t="s">
        <v>197</v>
      </c>
      <c r="D877" s="16" t="s">
        <v>944</v>
      </c>
      <c r="N877" s="57">
        <v>0.88994280000000003</v>
      </c>
      <c r="O877" s="57">
        <v>0.88994280000000003</v>
      </c>
      <c r="Q877" s="57">
        <v>2669828.2880000002</v>
      </c>
    </row>
    <row r="878" spans="1:17" ht="15.75" customHeight="1" x14ac:dyDescent="0.2">
      <c r="A878" s="19">
        <v>44157</v>
      </c>
      <c r="B878" s="16" t="s">
        <v>197</v>
      </c>
      <c r="D878" s="16" t="s">
        <v>945</v>
      </c>
      <c r="N878" s="57">
        <v>0.8875383</v>
      </c>
      <c r="O878" s="57">
        <v>0.8875383</v>
      </c>
      <c r="Q878" s="57">
        <v>2662614.827</v>
      </c>
    </row>
    <row r="879" spans="1:17" ht="15.75" customHeight="1" x14ac:dyDescent="0.2">
      <c r="A879" s="19">
        <v>44157</v>
      </c>
      <c r="B879" s="16" t="s">
        <v>197</v>
      </c>
      <c r="D879" s="16" t="s">
        <v>946</v>
      </c>
      <c r="N879" s="57">
        <v>1.4086699</v>
      </c>
      <c r="O879" s="57">
        <v>1.4086699</v>
      </c>
      <c r="Q879" s="57">
        <v>4226009.6809999999</v>
      </c>
    </row>
    <row r="880" spans="1:17" ht="15.75" customHeight="1" x14ac:dyDescent="0.2">
      <c r="A880" s="19">
        <v>44157</v>
      </c>
      <c r="B880" s="16" t="s">
        <v>197</v>
      </c>
      <c r="D880" s="16" t="s">
        <v>947</v>
      </c>
      <c r="N880" s="57">
        <v>1.5553214</v>
      </c>
      <c r="O880" s="57">
        <v>1.5553214</v>
      </c>
      <c r="Q880" s="57">
        <v>4665964.3039999995</v>
      </c>
    </row>
    <row r="881" spans="1:17" ht="15.75" customHeight="1" x14ac:dyDescent="0.2">
      <c r="A881" s="19">
        <v>44157</v>
      </c>
      <c r="B881" s="16" t="s">
        <v>197</v>
      </c>
      <c r="D881" s="16" t="s">
        <v>948</v>
      </c>
      <c r="N881" s="57">
        <v>1.7469402999999999</v>
      </c>
      <c r="O881" s="57">
        <v>1.7469402999999999</v>
      </c>
      <c r="Q881" s="57">
        <v>5240820.9910000004</v>
      </c>
    </row>
    <row r="882" spans="1:17" ht="15.75" customHeight="1" x14ac:dyDescent="0.2">
      <c r="A882" s="19">
        <v>44157</v>
      </c>
      <c r="B882" s="16" t="s">
        <v>197</v>
      </c>
      <c r="D882" s="16" t="s">
        <v>949</v>
      </c>
      <c r="N882" s="57">
        <v>1.6450811999999999</v>
      </c>
      <c r="O882" s="57">
        <v>1.6450811999999999</v>
      </c>
      <c r="Q882" s="57">
        <v>4935243.6780000003</v>
      </c>
    </row>
    <row r="883" spans="1:17" ht="15.75" customHeight="1" x14ac:dyDescent="0.2">
      <c r="A883" s="19">
        <v>44157</v>
      </c>
      <c r="B883" s="16" t="s">
        <v>197</v>
      </c>
      <c r="D883" s="16" t="s">
        <v>950</v>
      </c>
      <c r="N883" s="57">
        <v>1.7185786999999999</v>
      </c>
      <c r="O883" s="57">
        <v>1.7185786999999999</v>
      </c>
      <c r="Q883" s="57">
        <v>5155736.1339999996</v>
      </c>
    </row>
    <row r="884" spans="1:17" ht="15.75" customHeight="1" x14ac:dyDescent="0.2">
      <c r="A884" s="19">
        <v>44157</v>
      </c>
      <c r="B884" s="16" t="s">
        <v>197</v>
      </c>
      <c r="D884" s="16" t="s">
        <v>951</v>
      </c>
      <c r="N884" s="57">
        <v>1.8393127</v>
      </c>
      <c r="O884" s="57">
        <v>1.8393127</v>
      </c>
      <c r="Q884" s="57">
        <v>5517938.2439999999</v>
      </c>
    </row>
    <row r="885" spans="1:17" ht="15.75" customHeight="1" x14ac:dyDescent="0.2">
      <c r="A885" s="19">
        <v>44157</v>
      </c>
      <c r="B885" s="16" t="s">
        <v>197</v>
      </c>
      <c r="D885" s="16" t="s">
        <v>952</v>
      </c>
      <c r="N885" s="57">
        <v>1.5193918</v>
      </c>
      <c r="O885" s="57">
        <v>1.5193918</v>
      </c>
      <c r="Q885" s="57">
        <v>1519391.7560000001</v>
      </c>
    </row>
    <row r="886" spans="1:17" ht="15.75" customHeight="1" x14ac:dyDescent="0.2">
      <c r="A886" s="19">
        <v>44157</v>
      </c>
      <c r="B886" s="16" t="s">
        <v>193</v>
      </c>
      <c r="D886" s="16" t="s">
        <v>953</v>
      </c>
      <c r="N886" s="57">
        <v>1.0572332</v>
      </c>
      <c r="O886" s="57">
        <v>1.0572332</v>
      </c>
      <c r="Q886" s="57">
        <v>3171699.6359999999</v>
      </c>
    </row>
    <row r="887" spans="1:17" ht="15.75" customHeight="1" x14ac:dyDescent="0.2">
      <c r="A887" s="19">
        <v>44157</v>
      </c>
      <c r="B887" s="16" t="s">
        <v>193</v>
      </c>
      <c r="D887" s="16" t="s">
        <v>954</v>
      </c>
      <c r="N887" s="57">
        <v>1.3745151</v>
      </c>
      <c r="O887" s="57">
        <v>1.3745151</v>
      </c>
      <c r="Q887" s="57">
        <v>4123545.2609999999</v>
      </c>
    </row>
    <row r="888" spans="1:17" ht="15.75" customHeight="1" x14ac:dyDescent="0.2">
      <c r="A888" s="19">
        <v>44157</v>
      </c>
      <c r="B888" s="16" t="s">
        <v>193</v>
      </c>
      <c r="D888" s="16" t="s">
        <v>955</v>
      </c>
      <c r="N888" s="57">
        <v>1.3003553999999999</v>
      </c>
      <c r="O888" s="57">
        <v>1.3003553999999999</v>
      </c>
      <c r="Q888" s="57">
        <v>3901066.1609999998</v>
      </c>
    </row>
    <row r="889" spans="1:17" ht="15.75" customHeight="1" x14ac:dyDescent="0.2">
      <c r="A889" s="19">
        <v>44157</v>
      </c>
      <c r="B889" s="16" t="s">
        <v>193</v>
      </c>
      <c r="D889" s="16" t="s">
        <v>956</v>
      </c>
      <c r="N889" s="57">
        <v>1.5544230999999999</v>
      </c>
      <c r="O889" s="57">
        <v>1.5544230999999999</v>
      </c>
      <c r="Q889" s="57">
        <v>4663269.1849999996</v>
      </c>
    </row>
    <row r="890" spans="1:17" ht="15.75" customHeight="1" x14ac:dyDescent="0.2">
      <c r="A890" s="19">
        <v>44157</v>
      </c>
      <c r="B890" s="16" t="s">
        <v>193</v>
      </c>
      <c r="D890" s="16" t="s">
        <v>957</v>
      </c>
      <c r="N890" s="57">
        <v>1.5627693</v>
      </c>
      <c r="O890" s="57">
        <v>1.5627693</v>
      </c>
      <c r="Q890" s="57">
        <v>4688308.0039999997</v>
      </c>
    </row>
    <row r="891" spans="1:17" ht="15.75" customHeight="1" x14ac:dyDescent="0.2">
      <c r="A891" s="19">
        <v>44157</v>
      </c>
      <c r="B891" s="16" t="s">
        <v>193</v>
      </c>
      <c r="D891" s="16" t="s">
        <v>958</v>
      </c>
      <c r="N891" s="57">
        <v>1.4607831</v>
      </c>
      <c r="O891" s="57">
        <v>1.4607831</v>
      </c>
      <c r="Q891" s="57">
        <v>4382349.2620000001</v>
      </c>
    </row>
    <row r="892" spans="1:17" ht="15.75" customHeight="1" x14ac:dyDescent="0.2">
      <c r="A892" s="19">
        <v>44157</v>
      </c>
      <c r="B892" s="16" t="s">
        <v>193</v>
      </c>
      <c r="D892" s="16" t="s">
        <v>959</v>
      </c>
      <c r="N892" s="57">
        <v>1.7062257000000001</v>
      </c>
      <c r="O892" s="57">
        <v>1.7062257000000001</v>
      </c>
      <c r="Q892" s="57">
        <v>5118677.0710000005</v>
      </c>
    </row>
    <row r="893" spans="1:17" ht="15.75" customHeight="1" x14ac:dyDescent="0.2">
      <c r="A893" s="19">
        <v>44157</v>
      </c>
      <c r="B893" s="16" t="s">
        <v>193</v>
      </c>
      <c r="D893" s="16" t="s">
        <v>960</v>
      </c>
      <c r="N893" s="57">
        <v>1.5839270999999999</v>
      </c>
      <c r="O893" s="57">
        <v>1.5839270999999999</v>
      </c>
      <c r="Q893" s="57">
        <v>4751781.1960000005</v>
      </c>
    </row>
    <row r="894" spans="1:17" ht="15.75" customHeight="1" x14ac:dyDescent="0.2">
      <c r="A894" s="19">
        <v>44157</v>
      </c>
      <c r="B894" s="16" t="s">
        <v>193</v>
      </c>
      <c r="D894" s="16" t="s">
        <v>961</v>
      </c>
      <c r="N894" s="57">
        <v>1.5137134999999999</v>
      </c>
      <c r="O894" s="57">
        <v>1.5137134999999999</v>
      </c>
      <c r="Q894" s="57">
        <v>4541140.3849999998</v>
      </c>
    </row>
    <row r="895" spans="1:17" ht="15.75" customHeight="1" x14ac:dyDescent="0.2">
      <c r="A895" s="19">
        <v>44157</v>
      </c>
      <c r="B895" s="16" t="s">
        <v>193</v>
      </c>
      <c r="D895" s="16" t="s">
        <v>962</v>
      </c>
      <c r="N895" s="57">
        <v>1.5619881</v>
      </c>
      <c r="O895" s="57">
        <v>1.5619881</v>
      </c>
      <c r="Q895" s="57">
        <v>3400866.0559999999</v>
      </c>
    </row>
    <row r="896" spans="1:17" ht="15.75" customHeight="1" x14ac:dyDescent="0.2">
      <c r="A896" s="19">
        <v>44157</v>
      </c>
      <c r="B896" s="16" t="s">
        <v>193</v>
      </c>
      <c r="D896" s="16" t="s">
        <v>963</v>
      </c>
    </row>
    <row r="897" spans="1:17" ht="15.75" customHeight="1" x14ac:dyDescent="0.2">
      <c r="A897" s="19">
        <v>44157</v>
      </c>
      <c r="B897" s="16" t="s">
        <v>193</v>
      </c>
      <c r="D897" s="16" t="s">
        <v>964</v>
      </c>
    </row>
    <row r="898" spans="1:17" ht="15.75" customHeight="1" x14ac:dyDescent="0.2">
      <c r="A898" s="19">
        <v>44157</v>
      </c>
      <c r="B898" s="16" t="s">
        <v>195</v>
      </c>
      <c r="D898" s="16" t="s">
        <v>965</v>
      </c>
      <c r="N898" s="57">
        <v>1.03698</v>
      </c>
      <c r="O898" s="57">
        <v>1.03698</v>
      </c>
      <c r="Q898" s="57">
        <v>3110940.122</v>
      </c>
    </row>
    <row r="899" spans="1:17" ht="15.75" customHeight="1" x14ac:dyDescent="0.2">
      <c r="A899" s="19">
        <v>44157</v>
      </c>
      <c r="B899" s="16" t="s">
        <v>195</v>
      </c>
      <c r="D899" s="16" t="s">
        <v>966</v>
      </c>
      <c r="N899" s="57">
        <v>1.2738027000000001</v>
      </c>
      <c r="O899" s="57">
        <v>1.2738027000000001</v>
      </c>
      <c r="Q899" s="57">
        <v>3821408.0759999999</v>
      </c>
    </row>
    <row r="900" spans="1:17" ht="15.75" customHeight="1" x14ac:dyDescent="0.2">
      <c r="A900" s="19">
        <v>44157</v>
      </c>
      <c r="B900" s="16" t="s">
        <v>195</v>
      </c>
      <c r="D900" s="16" t="s">
        <v>967</v>
      </c>
      <c r="N900" s="57">
        <v>1.3390751000000001</v>
      </c>
      <c r="O900" s="57">
        <v>1.3390751000000001</v>
      </c>
      <c r="Q900" s="57">
        <v>4017225.3810000001</v>
      </c>
    </row>
    <row r="901" spans="1:17" ht="15.75" customHeight="1" x14ac:dyDescent="0.2">
      <c r="A901" s="19">
        <v>44157</v>
      </c>
      <c r="B901" s="16" t="s">
        <v>195</v>
      </c>
      <c r="D901" s="16" t="s">
        <v>968</v>
      </c>
      <c r="N901" s="57">
        <v>1.3005306000000001</v>
      </c>
      <c r="O901" s="57">
        <v>1.3005306000000001</v>
      </c>
      <c r="Q901" s="57">
        <v>3901591.656</v>
      </c>
    </row>
    <row r="902" spans="1:17" ht="15.75" customHeight="1" x14ac:dyDescent="0.2">
      <c r="A902" s="19">
        <v>44157</v>
      </c>
      <c r="B902" s="16" t="s">
        <v>195</v>
      </c>
      <c r="D902" s="16" t="s">
        <v>969</v>
      </c>
      <c r="N902" s="57">
        <v>1.4717328999999999</v>
      </c>
      <c r="O902" s="57">
        <v>1.4717328999999999</v>
      </c>
      <c r="Q902" s="57">
        <v>4415198.6210000003</v>
      </c>
    </row>
    <row r="903" spans="1:17" ht="15.75" customHeight="1" x14ac:dyDescent="0.2">
      <c r="A903" s="19">
        <v>44157</v>
      </c>
      <c r="B903" s="16" t="s">
        <v>195</v>
      </c>
      <c r="D903" s="16" t="s">
        <v>970</v>
      </c>
      <c r="N903" s="57">
        <v>1.4640138</v>
      </c>
      <c r="O903" s="57">
        <v>1.4640138</v>
      </c>
      <c r="Q903" s="57">
        <v>4392041.3140000002</v>
      </c>
    </row>
    <row r="904" spans="1:17" ht="15.75" customHeight="1" x14ac:dyDescent="0.2">
      <c r="A904" s="19">
        <v>44157</v>
      </c>
      <c r="B904" s="16" t="s">
        <v>195</v>
      </c>
      <c r="D904" s="16" t="s">
        <v>971</v>
      </c>
      <c r="N904" s="57">
        <v>1.5292076999999999</v>
      </c>
      <c r="O904" s="57">
        <v>1.5292076999999999</v>
      </c>
      <c r="Q904" s="57">
        <v>4587622.9570000004</v>
      </c>
    </row>
    <row r="905" spans="1:17" ht="15.75" customHeight="1" x14ac:dyDescent="0.2">
      <c r="A905" s="19">
        <v>44157</v>
      </c>
      <c r="B905" s="16" t="s">
        <v>195</v>
      </c>
      <c r="D905" s="16" t="s">
        <v>972</v>
      </c>
      <c r="N905" s="57">
        <v>1.4113522999999999</v>
      </c>
      <c r="O905" s="57">
        <v>1.4113522999999999</v>
      </c>
      <c r="Q905" s="57">
        <v>4234056.7539999997</v>
      </c>
    </row>
    <row r="906" spans="1:17" ht="15.75" customHeight="1" x14ac:dyDescent="0.2">
      <c r="A906" s="19">
        <v>44157</v>
      </c>
      <c r="B906" s="16" t="s">
        <v>195</v>
      </c>
      <c r="D906" s="16" t="s">
        <v>973</v>
      </c>
      <c r="N906" s="57">
        <v>1.3878060000000001</v>
      </c>
      <c r="O906" s="57">
        <v>1.3878060000000001</v>
      </c>
      <c r="Q906" s="57">
        <v>4163417.8689999999</v>
      </c>
    </row>
    <row r="907" spans="1:17" ht="15.75" customHeight="1" x14ac:dyDescent="0.2">
      <c r="A907" s="19">
        <v>44157</v>
      </c>
      <c r="B907" s="16" t="s">
        <v>195</v>
      </c>
      <c r="D907" s="16" t="s">
        <v>974</v>
      </c>
      <c r="N907" s="57">
        <v>1.3220185</v>
      </c>
      <c r="O907" s="57">
        <v>1.3220185</v>
      </c>
      <c r="Q907" s="57">
        <v>3966055.4789999998</v>
      </c>
    </row>
    <row r="908" spans="1:17" ht="15.75" customHeight="1" x14ac:dyDescent="0.2">
      <c r="A908" s="19">
        <v>44157</v>
      </c>
      <c r="B908" s="16" t="s">
        <v>195</v>
      </c>
      <c r="D908" s="16" t="s">
        <v>975</v>
      </c>
    </row>
    <row r="909" spans="1:17" ht="15.75" customHeight="1" x14ac:dyDescent="0.2">
      <c r="A909" s="19">
        <v>44157</v>
      </c>
      <c r="B909" s="16" t="s">
        <v>195</v>
      </c>
      <c r="D909" s="16" t="s">
        <v>976</v>
      </c>
    </row>
    <row r="910" spans="1:17" ht="15.75" customHeight="1" x14ac:dyDescent="0.2">
      <c r="A910" s="19">
        <v>44157</v>
      </c>
      <c r="B910" s="16" t="s">
        <v>203</v>
      </c>
      <c r="D910" s="16" t="s">
        <v>977</v>
      </c>
      <c r="N910" s="57">
        <v>1.1755583000000001</v>
      </c>
      <c r="O910" s="57">
        <v>1.1755583000000001</v>
      </c>
      <c r="Q910" s="57">
        <v>3526674.7859999998</v>
      </c>
    </row>
    <row r="911" spans="1:17" ht="15.75" customHeight="1" x14ac:dyDescent="0.2">
      <c r="A911" s="19">
        <v>44157</v>
      </c>
      <c r="B911" s="16" t="s">
        <v>203</v>
      </c>
      <c r="D911" s="16" t="s">
        <v>978</v>
      </c>
      <c r="N911" s="57">
        <v>1.3443289</v>
      </c>
      <c r="O911" s="57">
        <v>1.3443289</v>
      </c>
      <c r="Q911" s="57">
        <v>4032986.8149999999</v>
      </c>
    </row>
    <row r="912" spans="1:17" ht="15.75" customHeight="1" x14ac:dyDescent="0.2">
      <c r="A912" s="19">
        <v>44157</v>
      </c>
      <c r="B912" s="16" t="s">
        <v>203</v>
      </c>
      <c r="D912" s="16" t="s">
        <v>979</v>
      </c>
      <c r="N912" s="57">
        <v>1.2633840999999999</v>
      </c>
      <c r="O912" s="57">
        <v>1.2633840999999999</v>
      </c>
      <c r="Q912" s="57">
        <v>3790152.395</v>
      </c>
    </row>
    <row r="913" spans="1:17" ht="15.75" customHeight="1" x14ac:dyDescent="0.2">
      <c r="A913" s="19">
        <v>44157</v>
      </c>
      <c r="B913" s="16" t="s">
        <v>203</v>
      </c>
      <c r="D913" s="16" t="s">
        <v>980</v>
      </c>
      <c r="N913" s="57">
        <v>1.2468063</v>
      </c>
      <c r="O913" s="57">
        <v>1.2468063</v>
      </c>
      <c r="Q913" s="57">
        <v>3740418.88</v>
      </c>
    </row>
    <row r="914" spans="1:17" ht="15.75" customHeight="1" x14ac:dyDescent="0.2">
      <c r="A914" s="19">
        <v>44157</v>
      </c>
      <c r="B914" s="16" t="s">
        <v>203</v>
      </c>
      <c r="D914" s="16" t="s">
        <v>981</v>
      </c>
      <c r="N914" s="57">
        <v>1.4465212000000001</v>
      </c>
      <c r="O914" s="57">
        <v>1.4465212000000001</v>
      </c>
      <c r="Q914" s="57">
        <v>4339563.6550000003</v>
      </c>
    </row>
    <row r="915" spans="1:17" ht="15.75" customHeight="1" x14ac:dyDescent="0.2">
      <c r="A915" s="19">
        <v>44157</v>
      </c>
      <c r="B915" s="16" t="s">
        <v>203</v>
      </c>
      <c r="D915" s="16" t="s">
        <v>982</v>
      </c>
      <c r="N915" s="57">
        <v>1.5345086999999999</v>
      </c>
      <c r="O915" s="57">
        <v>1.5345086999999999</v>
      </c>
      <c r="Q915" s="57">
        <v>4603526.233</v>
      </c>
    </row>
    <row r="916" spans="1:17" ht="15.75" customHeight="1" x14ac:dyDescent="0.2">
      <c r="A916" s="19">
        <v>44157</v>
      </c>
      <c r="B916" s="16" t="s">
        <v>203</v>
      </c>
      <c r="D916" s="16" t="s">
        <v>983</v>
      </c>
      <c r="N916" s="57">
        <v>1.4833897</v>
      </c>
      <c r="O916" s="57">
        <v>1.4833897</v>
      </c>
      <c r="Q916" s="57">
        <v>4450169.0609999998</v>
      </c>
    </row>
    <row r="917" spans="1:17" ht="15.75" customHeight="1" x14ac:dyDescent="0.2">
      <c r="A917" s="19">
        <v>44157</v>
      </c>
      <c r="B917" s="16" t="s">
        <v>203</v>
      </c>
      <c r="D917" s="16" t="s">
        <v>984</v>
      </c>
      <c r="N917" s="57">
        <v>1.5876002</v>
      </c>
      <c r="O917" s="57">
        <v>1.5876002</v>
      </c>
      <c r="Q917" s="57">
        <v>4762800.6540000001</v>
      </c>
    </row>
    <row r="918" spans="1:17" ht="15.75" customHeight="1" x14ac:dyDescent="0.2">
      <c r="A918" s="19">
        <v>44157</v>
      </c>
      <c r="B918" s="16" t="s">
        <v>203</v>
      </c>
      <c r="D918" s="16" t="s">
        <v>985</v>
      </c>
      <c r="N918" s="57">
        <v>1.534897</v>
      </c>
      <c r="O918" s="57">
        <v>1.534897</v>
      </c>
      <c r="Q918" s="57">
        <v>4604690.9419999998</v>
      </c>
    </row>
    <row r="919" spans="1:17" ht="15.75" customHeight="1" x14ac:dyDescent="0.2">
      <c r="A919" s="19">
        <v>44157</v>
      </c>
      <c r="B919" s="16" t="s">
        <v>203</v>
      </c>
      <c r="D919" s="16" t="s">
        <v>986</v>
      </c>
      <c r="N919" s="57">
        <v>1.4552319</v>
      </c>
      <c r="O919" s="57">
        <v>1.4552319</v>
      </c>
      <c r="Q919" s="57">
        <v>2910463.7790000001</v>
      </c>
    </row>
    <row r="920" spans="1:17" ht="15.75" customHeight="1" x14ac:dyDescent="0.2">
      <c r="A920" s="19">
        <v>44157</v>
      </c>
      <c r="B920" s="16" t="s">
        <v>203</v>
      </c>
      <c r="D920" s="16" t="s">
        <v>987</v>
      </c>
    </row>
    <row r="921" spans="1:17" ht="15.75" customHeight="1" x14ac:dyDescent="0.2">
      <c r="A921" s="19">
        <v>44159</v>
      </c>
      <c r="B921" s="16" t="s">
        <v>201</v>
      </c>
      <c r="D921" s="16" t="s">
        <v>988</v>
      </c>
      <c r="N921" s="57">
        <v>1.4581983000000001</v>
      </c>
      <c r="O921" s="57">
        <v>1.4581983000000001</v>
      </c>
      <c r="Q921" s="57">
        <v>4374595.0279999999</v>
      </c>
    </row>
    <row r="922" spans="1:17" ht="15.75" customHeight="1" x14ac:dyDescent="0.2">
      <c r="A922" s="19">
        <v>44159</v>
      </c>
      <c r="B922" s="16" t="s">
        <v>201</v>
      </c>
      <c r="D922" s="16" t="s">
        <v>989</v>
      </c>
      <c r="N922" s="57">
        <v>1.4597975999999999</v>
      </c>
      <c r="O922" s="57">
        <v>1.4597975999999999</v>
      </c>
      <c r="Q922" s="57">
        <v>4379392.9050000003</v>
      </c>
    </row>
    <row r="923" spans="1:17" ht="15.75" customHeight="1" x14ac:dyDescent="0.2">
      <c r="A923" s="19">
        <v>44159</v>
      </c>
      <c r="B923" s="16" t="s">
        <v>201</v>
      </c>
      <c r="D923" s="16" t="s">
        <v>990</v>
      </c>
      <c r="N923" s="57">
        <v>1.4869165</v>
      </c>
      <c r="O923" s="57">
        <v>1.4869165</v>
      </c>
      <c r="Q923" s="57">
        <v>4460749.4800000004</v>
      </c>
    </row>
    <row r="924" spans="1:17" ht="15.75" customHeight="1" x14ac:dyDescent="0.2">
      <c r="A924" s="19">
        <v>44159</v>
      </c>
      <c r="B924" s="16" t="s">
        <v>201</v>
      </c>
      <c r="D924" s="16" t="s">
        <v>991</v>
      </c>
      <c r="N924" s="57">
        <v>1.5869709999999999</v>
      </c>
      <c r="O924" s="57">
        <v>1.5869709999999999</v>
      </c>
      <c r="Q924" s="57">
        <v>4760912.9960000003</v>
      </c>
    </row>
    <row r="925" spans="1:17" ht="15.75" customHeight="1" x14ac:dyDescent="0.2">
      <c r="A925" s="19">
        <v>44159</v>
      </c>
      <c r="B925" s="16" t="s">
        <v>201</v>
      </c>
      <c r="D925" s="16" t="s">
        <v>992</v>
      </c>
      <c r="N925" s="57">
        <v>1.6850305000000001</v>
      </c>
      <c r="O925" s="57">
        <v>1.6850305000000001</v>
      </c>
      <c r="Q925" s="57">
        <v>5055091.4210000001</v>
      </c>
    </row>
    <row r="926" spans="1:17" ht="15.75" customHeight="1" x14ac:dyDescent="0.2">
      <c r="A926" s="19">
        <v>44159</v>
      </c>
      <c r="B926" s="16" t="s">
        <v>201</v>
      </c>
      <c r="D926" s="16" t="s">
        <v>993</v>
      </c>
      <c r="N926" s="57">
        <v>1.6195602</v>
      </c>
      <c r="O926" s="57">
        <v>1.6195602</v>
      </c>
      <c r="Q926" s="57">
        <v>4858680.7079999996</v>
      </c>
    </row>
    <row r="927" spans="1:17" ht="15.75" customHeight="1" x14ac:dyDescent="0.2">
      <c r="A927" s="19">
        <v>44159</v>
      </c>
      <c r="B927" s="16" t="s">
        <v>201</v>
      </c>
      <c r="D927" s="16" t="s">
        <v>994</v>
      </c>
      <c r="N927" s="57">
        <v>1.6081847</v>
      </c>
      <c r="O927" s="57">
        <v>1.6081847</v>
      </c>
      <c r="Q927" s="57">
        <v>4824554.1979999999</v>
      </c>
    </row>
    <row r="928" spans="1:17" ht="15.75" customHeight="1" x14ac:dyDescent="0.2">
      <c r="A928" s="19">
        <v>44159</v>
      </c>
      <c r="B928" s="16" t="s">
        <v>201</v>
      </c>
      <c r="D928" s="16" t="s">
        <v>995</v>
      </c>
      <c r="N928" s="57">
        <v>1.5673813999999999</v>
      </c>
      <c r="O928" s="57">
        <v>1.5673813999999999</v>
      </c>
      <c r="Q928" s="57">
        <v>4244994.875</v>
      </c>
    </row>
    <row r="929" spans="1:17" ht="15.75" customHeight="1" x14ac:dyDescent="0.2">
      <c r="A929" s="19">
        <v>44159</v>
      </c>
      <c r="B929" s="16" t="s">
        <v>201</v>
      </c>
      <c r="D929" s="16" t="s">
        <v>996</v>
      </c>
      <c r="N929" s="57">
        <v>1.5304757</v>
      </c>
      <c r="O929" s="57">
        <v>1.5304757</v>
      </c>
      <c r="Q929" s="57">
        <v>3060951.34</v>
      </c>
    </row>
    <row r="930" spans="1:17" ht="15.75" customHeight="1" x14ac:dyDescent="0.2">
      <c r="A930" s="19">
        <v>44159</v>
      </c>
      <c r="B930" s="16" t="s">
        <v>201</v>
      </c>
      <c r="D930" s="16" t="s">
        <v>997</v>
      </c>
      <c r="N930" s="57">
        <v>1.2797565</v>
      </c>
      <c r="O930" s="57">
        <v>1.2797565</v>
      </c>
      <c r="Q930" s="57">
        <v>2559512.9980000001</v>
      </c>
    </row>
    <row r="931" spans="1:17" ht="15.75" customHeight="1" x14ac:dyDescent="0.2">
      <c r="A931" s="19">
        <v>44157</v>
      </c>
      <c r="B931" s="16" t="s">
        <v>199</v>
      </c>
      <c r="D931" s="16" t="s">
        <v>998</v>
      </c>
      <c r="N931" s="57">
        <v>1.3813017999999999</v>
      </c>
      <c r="O931" s="57">
        <v>1.3813017999999999</v>
      </c>
      <c r="Q931" s="57">
        <v>2762603.5070000002</v>
      </c>
    </row>
    <row r="932" spans="1:17" ht="15.75" customHeight="1" x14ac:dyDescent="0.2">
      <c r="A932" s="19">
        <v>44157</v>
      </c>
      <c r="B932" s="16" t="s">
        <v>199</v>
      </c>
      <c r="D932" s="16" t="s">
        <v>999</v>
      </c>
      <c r="N932" s="57">
        <v>1.404436</v>
      </c>
      <c r="O932" s="57">
        <v>1.404436</v>
      </c>
      <c r="Q932" s="57">
        <v>2808871.9019999998</v>
      </c>
    </row>
    <row r="933" spans="1:17" ht="15.75" customHeight="1" x14ac:dyDescent="0.2">
      <c r="A933" s="19">
        <v>44157</v>
      </c>
      <c r="B933" s="16" t="s">
        <v>199</v>
      </c>
      <c r="D933" s="16" t="s">
        <v>1000</v>
      </c>
      <c r="N933" s="57">
        <v>1.4337123000000001</v>
      </c>
      <c r="O933" s="57">
        <v>1.4337123000000001</v>
      </c>
      <c r="Q933" s="57">
        <v>2867424.5430000001</v>
      </c>
    </row>
    <row r="934" spans="1:17" ht="15.75" customHeight="1" x14ac:dyDescent="0.2">
      <c r="A934" s="19">
        <v>44157</v>
      </c>
      <c r="B934" s="16" t="s">
        <v>199</v>
      </c>
      <c r="D934" s="16" t="s">
        <v>1001</v>
      </c>
      <c r="N934" s="57">
        <v>1.5090697</v>
      </c>
      <c r="O934" s="57">
        <v>1.5090697</v>
      </c>
      <c r="Q934" s="57">
        <v>3018139.4180000001</v>
      </c>
    </row>
    <row r="935" spans="1:17" ht="15.75" customHeight="1" x14ac:dyDescent="0.2">
      <c r="A935" s="19">
        <v>44157</v>
      </c>
      <c r="B935" s="16" t="s">
        <v>199</v>
      </c>
      <c r="D935" s="16" t="s">
        <v>1002</v>
      </c>
      <c r="N935" s="57">
        <v>1.5295718</v>
      </c>
      <c r="O935" s="57">
        <v>1.5295718</v>
      </c>
      <c r="Q935" s="57">
        <v>3059143.6919999998</v>
      </c>
    </row>
    <row r="936" spans="1:17" ht="15.75" customHeight="1" x14ac:dyDescent="0.2">
      <c r="A936" s="19">
        <v>44157</v>
      </c>
      <c r="B936" s="16" t="s">
        <v>199</v>
      </c>
      <c r="D936" s="16" t="s">
        <v>1003</v>
      </c>
      <c r="N936" s="57">
        <v>1.5715526</v>
      </c>
      <c r="O936" s="57">
        <v>1.5715526</v>
      </c>
      <c r="Q936" s="57">
        <v>3143105.1839999999</v>
      </c>
    </row>
    <row r="937" spans="1:17" ht="15.75" customHeight="1" x14ac:dyDescent="0.2">
      <c r="A937" s="19">
        <v>44157</v>
      </c>
      <c r="B937" s="16" t="s">
        <v>199</v>
      </c>
      <c r="D937" s="16" t="s">
        <v>1004</v>
      </c>
      <c r="N937" s="57">
        <v>1.4750984</v>
      </c>
      <c r="O937" s="57">
        <v>1.4750984</v>
      </c>
      <c r="Q937" s="57">
        <v>2950196.7370000002</v>
      </c>
    </row>
    <row r="938" spans="1:17" ht="15.75" customHeight="1" x14ac:dyDescent="0.2">
      <c r="A938" s="19">
        <v>44157</v>
      </c>
      <c r="B938" s="16" t="s">
        <v>199</v>
      </c>
      <c r="D938" s="16" t="s">
        <v>1005</v>
      </c>
      <c r="N938" s="57">
        <v>1.7070962999999999</v>
      </c>
      <c r="O938" s="57">
        <v>1.7070962999999999</v>
      </c>
      <c r="Q938" s="57">
        <v>3414192.6379999998</v>
      </c>
    </row>
    <row r="939" spans="1:17" ht="15.75" customHeight="1" x14ac:dyDescent="0.2">
      <c r="A939" s="19">
        <v>44157</v>
      </c>
      <c r="B939" s="16" t="s">
        <v>199</v>
      </c>
      <c r="D939" s="16" t="s">
        <v>1006</v>
      </c>
      <c r="N939" s="57">
        <v>1.9496758999999999</v>
      </c>
      <c r="O939" s="57">
        <v>1.9496758999999999</v>
      </c>
      <c r="Q939" s="57">
        <v>3899351.7009999999</v>
      </c>
    </row>
    <row r="940" spans="1:17" ht="15.75" customHeight="1" x14ac:dyDescent="0.2">
      <c r="A940" s="19">
        <v>44157</v>
      </c>
      <c r="B940" s="16" t="s">
        <v>199</v>
      </c>
      <c r="D940" s="16" t="s">
        <v>1007</v>
      </c>
      <c r="N940" s="57">
        <v>1.8643208</v>
      </c>
      <c r="O940" s="57">
        <v>1.8643208</v>
      </c>
      <c r="Q940" s="57">
        <v>3728641.52</v>
      </c>
    </row>
    <row r="941" spans="1:17" ht="15.75" customHeight="1" x14ac:dyDescent="0.2">
      <c r="A941" s="19">
        <v>44157</v>
      </c>
      <c r="B941" s="16" t="s">
        <v>199</v>
      </c>
      <c r="D941" s="16" t="s">
        <v>1008</v>
      </c>
    </row>
    <row r="942" spans="1:17" ht="15.75" customHeight="1" x14ac:dyDescent="0.2">
      <c r="A942" s="19">
        <v>44159</v>
      </c>
      <c r="B942" s="16" t="s">
        <v>289</v>
      </c>
      <c r="D942" s="16" t="s">
        <v>1009</v>
      </c>
    </row>
    <row r="943" spans="1:17" ht="15.75" customHeight="1" x14ac:dyDescent="0.2">
      <c r="A943" s="19">
        <v>44159</v>
      </c>
      <c r="B943" s="16" t="s">
        <v>289</v>
      </c>
      <c r="D943" s="16" t="s">
        <v>1010</v>
      </c>
    </row>
    <row r="944" spans="1:17" ht="15.75" customHeight="1" x14ac:dyDescent="0.2">
      <c r="A944" s="19">
        <v>44159</v>
      </c>
      <c r="B944" s="16" t="s">
        <v>289</v>
      </c>
      <c r="D944" s="16" t="s">
        <v>1011</v>
      </c>
    </row>
    <row r="945" spans="1:4" ht="15.75" customHeight="1" x14ac:dyDescent="0.2">
      <c r="A945" s="19">
        <v>44159</v>
      </c>
      <c r="B945" s="16" t="s">
        <v>289</v>
      </c>
      <c r="D945" s="16" t="s">
        <v>1012</v>
      </c>
    </row>
    <row r="946" spans="1:4" ht="15.75" customHeight="1" x14ac:dyDescent="0.2">
      <c r="A946" s="19">
        <v>44159</v>
      </c>
      <c r="B946" s="16" t="s">
        <v>289</v>
      </c>
      <c r="D946" s="16" t="s">
        <v>1013</v>
      </c>
    </row>
    <row r="947" spans="1:4" ht="15.75" customHeight="1" x14ac:dyDescent="0.2">
      <c r="A947" s="19">
        <v>44159</v>
      </c>
      <c r="B947" s="16" t="s">
        <v>289</v>
      </c>
      <c r="D947" s="16" t="s">
        <v>1014</v>
      </c>
    </row>
    <row r="948" spans="1:4" ht="15.75" customHeight="1" x14ac:dyDescent="0.2">
      <c r="A948" s="19">
        <v>44159</v>
      </c>
      <c r="B948" s="16" t="s">
        <v>289</v>
      </c>
      <c r="D948" s="16" t="s">
        <v>1015</v>
      </c>
    </row>
    <row r="949" spans="1:4" ht="15.75" customHeight="1" x14ac:dyDescent="0.2">
      <c r="A949" s="19">
        <v>44159</v>
      </c>
      <c r="B949" s="16" t="s">
        <v>289</v>
      </c>
      <c r="D949" s="16" t="s">
        <v>1016</v>
      </c>
    </row>
    <row r="950" spans="1:4" ht="15.75" customHeight="1" x14ac:dyDescent="0.2">
      <c r="A950" s="19">
        <v>44159</v>
      </c>
      <c r="B950" s="16" t="s">
        <v>289</v>
      </c>
      <c r="D950" s="16" t="s">
        <v>1017</v>
      </c>
    </row>
    <row r="951" spans="1:4" ht="15.75" customHeight="1" x14ac:dyDescent="0.2">
      <c r="A951" s="19">
        <v>44159</v>
      </c>
      <c r="B951" s="16" t="s">
        <v>289</v>
      </c>
      <c r="D951" s="16" t="s">
        <v>1018</v>
      </c>
    </row>
    <row r="952" spans="1:4" ht="15.75" customHeight="1" x14ac:dyDescent="0.2">
      <c r="A952" s="19">
        <v>44159</v>
      </c>
      <c r="B952" s="16" t="s">
        <v>289</v>
      </c>
      <c r="D952" s="16" t="s">
        <v>1019</v>
      </c>
    </row>
    <row r="953" spans="1:4" ht="15.75" customHeight="1" x14ac:dyDescent="0.2">
      <c r="A953" s="19">
        <v>44159</v>
      </c>
      <c r="B953" s="16" t="s">
        <v>289</v>
      </c>
      <c r="D953" s="16" t="s">
        <v>1020</v>
      </c>
    </row>
    <row r="954" spans="1:4" ht="15.75" customHeight="1" x14ac:dyDescent="0.2">
      <c r="A954" s="19">
        <v>44159</v>
      </c>
      <c r="B954" s="16" t="s">
        <v>289</v>
      </c>
      <c r="D954" s="16" t="s">
        <v>1021</v>
      </c>
    </row>
    <row r="955" spans="1:4" ht="15.75" customHeight="1" x14ac:dyDescent="0.2">
      <c r="A955" s="19">
        <v>44159</v>
      </c>
      <c r="B955" s="16" t="s">
        <v>289</v>
      </c>
      <c r="D955" s="16" t="s">
        <v>1022</v>
      </c>
    </row>
    <row r="956" spans="1:4" ht="15.75" customHeight="1" x14ac:dyDescent="0.2">
      <c r="A956" s="19">
        <v>44159</v>
      </c>
      <c r="B956" s="16" t="s">
        <v>289</v>
      </c>
      <c r="D956" s="16" t="s">
        <v>1023</v>
      </c>
    </row>
    <row r="957" spans="1:4" ht="15.75" customHeight="1" x14ac:dyDescent="0.2">
      <c r="A957" s="19">
        <v>44159</v>
      </c>
      <c r="B957" s="16" t="s">
        <v>289</v>
      </c>
      <c r="D957" s="16" t="s">
        <v>1024</v>
      </c>
    </row>
    <row r="958" spans="1:4" ht="15.75" customHeight="1" x14ac:dyDescent="0.2">
      <c r="A958" s="19">
        <v>44159</v>
      </c>
      <c r="B958" s="16" t="s">
        <v>289</v>
      </c>
      <c r="D958" s="16" t="s">
        <v>1025</v>
      </c>
    </row>
    <row r="959" spans="1:4" ht="15.75" customHeight="1" x14ac:dyDescent="0.2">
      <c r="A959" s="19">
        <v>44159</v>
      </c>
      <c r="B959" s="16" t="s">
        <v>289</v>
      </c>
      <c r="D959" s="16" t="s">
        <v>1026</v>
      </c>
    </row>
    <row r="960" spans="1:4" ht="15.75" customHeight="1" x14ac:dyDescent="0.2">
      <c r="A960" s="19">
        <v>44159</v>
      </c>
      <c r="B960" s="16" t="s">
        <v>289</v>
      </c>
      <c r="D960" s="16" t="s">
        <v>1027</v>
      </c>
    </row>
    <row r="961" spans="1:4" ht="15.75" customHeight="1" x14ac:dyDescent="0.2">
      <c r="A961" s="19">
        <v>44159</v>
      </c>
      <c r="B961" s="16" t="s">
        <v>289</v>
      </c>
      <c r="D961" s="16" t="s">
        <v>1028</v>
      </c>
    </row>
    <row r="962" spans="1:4" ht="15.75" customHeight="1" x14ac:dyDescent="0.2">
      <c r="A962" s="19">
        <v>44159</v>
      </c>
      <c r="B962" s="16" t="s">
        <v>289</v>
      </c>
      <c r="D962" s="16" t="s">
        <v>1029</v>
      </c>
    </row>
    <row r="963" spans="1:4" ht="15.75" customHeight="1" x14ac:dyDescent="0.2">
      <c r="A963" s="19">
        <v>44159</v>
      </c>
      <c r="B963" s="16" t="s">
        <v>289</v>
      </c>
      <c r="D963" s="16" t="s">
        <v>1030</v>
      </c>
    </row>
    <row r="964" spans="1:4" ht="15.75" customHeight="1" x14ac:dyDescent="0.2">
      <c r="A964" s="19">
        <v>44159</v>
      </c>
      <c r="B964" s="16" t="s">
        <v>291</v>
      </c>
      <c r="D964" s="16" t="s">
        <v>1031</v>
      </c>
    </row>
    <row r="965" spans="1:4" ht="15.75" customHeight="1" x14ac:dyDescent="0.2">
      <c r="A965" s="19">
        <v>44159</v>
      </c>
      <c r="B965" s="16" t="s">
        <v>291</v>
      </c>
      <c r="D965" s="16" t="s">
        <v>1032</v>
      </c>
    </row>
    <row r="966" spans="1:4" ht="15.75" customHeight="1" x14ac:dyDescent="0.2">
      <c r="A966" s="19">
        <v>44159</v>
      </c>
      <c r="B966" s="16" t="s">
        <v>291</v>
      </c>
      <c r="D966" s="16" t="s">
        <v>1033</v>
      </c>
    </row>
    <row r="967" spans="1:4" ht="15.75" customHeight="1" x14ac:dyDescent="0.2">
      <c r="A967" s="19">
        <v>44159</v>
      </c>
      <c r="B967" s="16" t="s">
        <v>291</v>
      </c>
      <c r="D967" s="16" t="s">
        <v>1034</v>
      </c>
    </row>
    <row r="968" spans="1:4" ht="15.75" customHeight="1" x14ac:dyDescent="0.2">
      <c r="A968" s="19">
        <v>44159</v>
      </c>
      <c r="B968" s="16" t="s">
        <v>291</v>
      </c>
      <c r="D968" s="16" t="s">
        <v>1035</v>
      </c>
    </row>
    <row r="969" spans="1:4" ht="15.75" customHeight="1" x14ac:dyDescent="0.2">
      <c r="A969" s="19">
        <v>44159</v>
      </c>
      <c r="B969" s="16" t="s">
        <v>291</v>
      </c>
      <c r="D969" s="16" t="s">
        <v>1036</v>
      </c>
    </row>
    <row r="970" spans="1:4" ht="15.75" customHeight="1" x14ac:dyDescent="0.2">
      <c r="A970" s="19">
        <v>44159</v>
      </c>
      <c r="B970" s="16" t="s">
        <v>291</v>
      </c>
      <c r="D970" s="16" t="s">
        <v>1037</v>
      </c>
    </row>
    <row r="971" spans="1:4" ht="15.75" customHeight="1" x14ac:dyDescent="0.2">
      <c r="A971" s="19">
        <v>44159</v>
      </c>
      <c r="B971" s="16" t="s">
        <v>291</v>
      </c>
      <c r="D971" s="16" t="s">
        <v>1038</v>
      </c>
    </row>
    <row r="972" spans="1:4" ht="15.75" customHeight="1" x14ac:dyDescent="0.2">
      <c r="A972" s="19">
        <v>44159</v>
      </c>
      <c r="B972" s="16" t="s">
        <v>291</v>
      </c>
      <c r="D972" s="16" t="s">
        <v>1039</v>
      </c>
    </row>
    <row r="973" spans="1:4" ht="15.75" customHeight="1" x14ac:dyDescent="0.2">
      <c r="A973" s="19">
        <v>44157</v>
      </c>
      <c r="B973" s="16" t="s">
        <v>291</v>
      </c>
      <c r="D973" s="16" t="s">
        <v>1040</v>
      </c>
    </row>
    <row r="974" spans="1:4" ht="15.75" customHeight="1" x14ac:dyDescent="0.2">
      <c r="A974" s="19">
        <v>44157</v>
      </c>
      <c r="B974" s="16" t="s">
        <v>291</v>
      </c>
      <c r="D974" s="16" t="s">
        <v>1041</v>
      </c>
    </row>
    <row r="975" spans="1:4" ht="15.75" customHeight="1" x14ac:dyDescent="0.2">
      <c r="A975" s="19">
        <v>44157</v>
      </c>
      <c r="B975" s="16" t="s">
        <v>291</v>
      </c>
      <c r="D975" s="16" t="s">
        <v>1042</v>
      </c>
    </row>
    <row r="976" spans="1:4" ht="15.75" customHeight="1" x14ac:dyDescent="0.2">
      <c r="A976" s="19">
        <v>44157</v>
      </c>
      <c r="B976" s="16" t="s">
        <v>291</v>
      </c>
      <c r="D976" s="16" t="s">
        <v>1043</v>
      </c>
    </row>
    <row r="977" spans="1:4" ht="15.75" customHeight="1" x14ac:dyDescent="0.2">
      <c r="A977" s="19">
        <v>44157</v>
      </c>
      <c r="B977" s="16" t="s">
        <v>291</v>
      </c>
      <c r="D977" s="16" t="s">
        <v>1044</v>
      </c>
    </row>
    <row r="978" spans="1:4" ht="15.75" customHeight="1" x14ac:dyDescent="0.2">
      <c r="A978" s="19">
        <v>44157</v>
      </c>
      <c r="B978" s="16" t="s">
        <v>291</v>
      </c>
      <c r="D978" s="16" t="s">
        <v>1045</v>
      </c>
    </row>
    <row r="979" spans="1:4" ht="15.75" customHeight="1" x14ac:dyDescent="0.2">
      <c r="A979" s="19">
        <v>44157</v>
      </c>
      <c r="B979" s="16" t="s">
        <v>291</v>
      </c>
      <c r="D979" s="16" t="s">
        <v>1046</v>
      </c>
    </row>
    <row r="980" spans="1:4" ht="15.75" customHeight="1" x14ac:dyDescent="0.2">
      <c r="A980" s="19">
        <v>44157</v>
      </c>
      <c r="B980" s="16" t="s">
        <v>291</v>
      </c>
      <c r="D980" s="16" t="s">
        <v>1047</v>
      </c>
    </row>
    <row r="981" spans="1:4" ht="15.75" customHeight="1" x14ac:dyDescent="0.2">
      <c r="A981" s="19">
        <v>44157</v>
      </c>
      <c r="B981" s="16" t="s">
        <v>291</v>
      </c>
      <c r="D981" s="16" t="s">
        <v>1048</v>
      </c>
    </row>
    <row r="982" spans="1:4" ht="15.75" customHeight="1" x14ac:dyDescent="0.2">
      <c r="A982" s="19">
        <v>44157</v>
      </c>
      <c r="B982" s="16" t="s">
        <v>291</v>
      </c>
      <c r="D982" s="16" t="s">
        <v>1049</v>
      </c>
    </row>
    <row r="983" spans="1:4" ht="15.75" customHeight="1" x14ac:dyDescent="0.2">
      <c r="A983" s="19">
        <v>44159</v>
      </c>
      <c r="B983" s="16" t="s">
        <v>291</v>
      </c>
      <c r="D983" s="16" t="s">
        <v>1050</v>
      </c>
    </row>
    <row r="984" spans="1:4" ht="15.75" customHeight="1" x14ac:dyDescent="0.2">
      <c r="A984" s="19">
        <v>44159</v>
      </c>
      <c r="B984" s="16" t="s">
        <v>291</v>
      </c>
      <c r="D984" s="16" t="s">
        <v>1051</v>
      </c>
    </row>
    <row r="985" spans="1:4" ht="15.75" customHeight="1" x14ac:dyDescent="0.2">
      <c r="A985" s="19">
        <v>44159</v>
      </c>
      <c r="B985" s="16" t="s">
        <v>291</v>
      </c>
      <c r="D985" s="16" t="s">
        <v>1052</v>
      </c>
    </row>
    <row r="986" spans="1:4" ht="15.75" customHeight="1" x14ac:dyDescent="0.2">
      <c r="A986" s="19">
        <v>44159</v>
      </c>
      <c r="B986" s="16" t="s">
        <v>291</v>
      </c>
      <c r="D986" s="16" t="s">
        <v>1053</v>
      </c>
    </row>
    <row r="987" spans="1:4" ht="15.75" customHeight="1" x14ac:dyDescent="0.2">
      <c r="A987" s="19">
        <v>44159</v>
      </c>
      <c r="B987" s="16" t="s">
        <v>291</v>
      </c>
      <c r="D987" s="16" t="s">
        <v>1054</v>
      </c>
    </row>
    <row r="988" spans="1:4" ht="15.75" customHeight="1" x14ac:dyDescent="0.2">
      <c r="A988" s="19">
        <v>44159</v>
      </c>
      <c r="B988" s="16" t="s">
        <v>291</v>
      </c>
      <c r="D988" s="16" t="s">
        <v>1055</v>
      </c>
    </row>
    <row r="989" spans="1:4" ht="15.75" customHeight="1" x14ac:dyDescent="0.2">
      <c r="A989" s="19">
        <v>44159</v>
      </c>
      <c r="B989" s="16" t="s">
        <v>291</v>
      </c>
      <c r="D989" s="16" t="s">
        <v>1056</v>
      </c>
    </row>
    <row r="990" spans="1:4" ht="15.75" customHeight="1" x14ac:dyDescent="0.2">
      <c r="A990" s="19">
        <v>44159</v>
      </c>
      <c r="B990" s="16" t="s">
        <v>291</v>
      </c>
      <c r="D990" s="16" t="s">
        <v>1057</v>
      </c>
    </row>
    <row r="991" spans="1:4" ht="15.75" customHeight="1" x14ac:dyDescent="0.2">
      <c r="A991" s="19">
        <v>44159</v>
      </c>
      <c r="B991" s="16" t="s">
        <v>291</v>
      </c>
      <c r="D991" s="16" t="s">
        <v>1058</v>
      </c>
    </row>
    <row r="992" spans="1:4" ht="15.75" customHeight="1" x14ac:dyDescent="0.2">
      <c r="A992" s="19">
        <v>44159</v>
      </c>
      <c r="B992" s="16" t="s">
        <v>291</v>
      </c>
      <c r="D992" s="16" t="s">
        <v>1059</v>
      </c>
    </row>
    <row r="993" spans="1:4" ht="15.75" customHeight="1" x14ac:dyDescent="0.2">
      <c r="A993" s="19">
        <v>44159</v>
      </c>
      <c r="B993" s="16" t="s">
        <v>291</v>
      </c>
      <c r="D993" s="16" t="s">
        <v>1060</v>
      </c>
    </row>
    <row r="994" spans="1:4" ht="15.75" customHeight="1" x14ac:dyDescent="0.2">
      <c r="A994" s="19">
        <v>44159</v>
      </c>
      <c r="B994" s="16" t="s">
        <v>291</v>
      </c>
      <c r="D994" s="16" t="s">
        <v>1061</v>
      </c>
    </row>
    <row r="995" spans="1:4" ht="15.75" customHeight="1" x14ac:dyDescent="0.2">
      <c r="A995" s="19">
        <v>44159</v>
      </c>
      <c r="B995" s="16" t="s">
        <v>291</v>
      </c>
      <c r="D995" s="16" t="s">
        <v>1062</v>
      </c>
    </row>
    <row r="996" spans="1:4" ht="15.75" customHeight="1" x14ac:dyDescent="0.2">
      <c r="A996" s="19">
        <v>44157</v>
      </c>
      <c r="B996" s="16" t="s">
        <v>291</v>
      </c>
      <c r="D996" s="16" t="s">
        <v>1063</v>
      </c>
    </row>
    <row r="997" spans="1:4" ht="15.75" customHeight="1" x14ac:dyDescent="0.2">
      <c r="A997" s="19">
        <v>44157</v>
      </c>
      <c r="B997" s="16" t="s">
        <v>291</v>
      </c>
      <c r="D997" s="16" t="s">
        <v>1064</v>
      </c>
    </row>
    <row r="998" spans="1:4" ht="15.75" customHeight="1" x14ac:dyDescent="0.2">
      <c r="A998" s="19">
        <v>44157</v>
      </c>
      <c r="B998" s="16" t="s">
        <v>291</v>
      </c>
      <c r="D998" s="16" t="s">
        <v>1065</v>
      </c>
    </row>
    <row r="999" spans="1:4" ht="15.75" customHeight="1" x14ac:dyDescent="0.2">
      <c r="A999" s="19">
        <v>44157</v>
      </c>
      <c r="B999" s="16" t="s">
        <v>291</v>
      </c>
      <c r="D999" s="16" t="s">
        <v>1066</v>
      </c>
    </row>
    <row r="1000" spans="1:4" ht="15.75" customHeight="1" x14ac:dyDescent="0.2">
      <c r="A1000" s="19">
        <v>44157</v>
      </c>
      <c r="B1000" s="16" t="s">
        <v>291</v>
      </c>
      <c r="D1000" s="16" t="s">
        <v>1067</v>
      </c>
    </row>
    <row r="1001" spans="1:4" ht="15.75" customHeight="1" x14ac:dyDescent="0.2">
      <c r="A1001" s="19">
        <v>44157</v>
      </c>
      <c r="B1001" s="16" t="s">
        <v>291</v>
      </c>
      <c r="D1001" s="16" t="s">
        <v>1068</v>
      </c>
    </row>
    <row r="1002" spans="1:4" ht="15.75" customHeight="1" x14ac:dyDescent="0.2">
      <c r="A1002" s="19">
        <v>44157</v>
      </c>
      <c r="B1002" s="16" t="s">
        <v>291</v>
      </c>
      <c r="D1002" s="16" t="s">
        <v>1069</v>
      </c>
    </row>
    <row r="1003" spans="1:4" ht="15.75" customHeight="1" x14ac:dyDescent="0.2">
      <c r="A1003" s="19">
        <v>44157</v>
      </c>
      <c r="B1003" s="16" t="s">
        <v>291</v>
      </c>
      <c r="D1003" s="16" t="s">
        <v>1070</v>
      </c>
    </row>
    <row r="1004" spans="1:4" ht="15.75" customHeight="1" x14ac:dyDescent="0.2"/>
    <row r="1005" spans="1:4" ht="15.75" customHeight="1" x14ac:dyDescent="0.2"/>
    <row r="1006" spans="1:4" ht="15.75" customHeight="1" x14ac:dyDescent="0.2"/>
    <row r="1007" spans="1:4" ht="15.75" customHeight="1" x14ac:dyDescent="0.2"/>
    <row r="1008" spans="1:4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6"/>
  <sheetViews>
    <sheetView workbookViewId="0"/>
  </sheetViews>
  <sheetFormatPr baseColWidth="10" defaultColWidth="14.5" defaultRowHeight="15" customHeight="1" x14ac:dyDescent="0.2"/>
  <cols>
    <col min="1" max="2" width="25.33203125" customWidth="1"/>
    <col min="3" max="8" width="8.6640625" customWidth="1"/>
  </cols>
  <sheetData>
    <row r="1" spans="1:10" ht="14.25" customHeight="1" x14ac:dyDescent="0.2">
      <c r="A1" s="29" t="s">
        <v>1240</v>
      </c>
      <c r="B1" s="62" t="s">
        <v>1260</v>
      </c>
      <c r="C1" s="3" t="s">
        <v>1261</v>
      </c>
      <c r="D1" s="3" t="s">
        <v>47</v>
      </c>
      <c r="E1" s="3" t="s">
        <v>50</v>
      </c>
      <c r="F1" s="3" t="s">
        <v>51</v>
      </c>
      <c r="G1" s="3" t="s">
        <v>52</v>
      </c>
      <c r="H1" s="3" t="s">
        <v>55</v>
      </c>
      <c r="I1" s="31" t="s">
        <v>57</v>
      </c>
      <c r="J1" s="31" t="s">
        <v>59</v>
      </c>
    </row>
    <row r="2" spans="1:10" ht="14.25" customHeight="1" x14ac:dyDescent="0.2">
      <c r="A2" s="24">
        <f>VLOOKUP(B2,'Sample ID by Horizon'!A:B,2,FALSE)</f>
        <v>42649</v>
      </c>
      <c r="B2" s="63" t="s">
        <v>1262</v>
      </c>
      <c r="C2" s="64">
        <v>1</v>
      </c>
      <c r="D2" s="65">
        <v>7</v>
      </c>
      <c r="E2" s="65">
        <v>3</v>
      </c>
      <c r="F2" s="66">
        <f t="shared" ref="F2:F55" si="0">SUM(D2:E2)</f>
        <v>10</v>
      </c>
      <c r="G2" s="66">
        <f t="shared" ref="G2:G55" si="1">D2/F2*100</f>
        <v>70</v>
      </c>
      <c r="H2" s="66">
        <f t="shared" ref="H2:H55" si="2">E2/F2*100</f>
        <v>30</v>
      </c>
      <c r="I2" s="66">
        <f t="shared" ref="I2:J2" si="3">AVERAGE(G2:G4)</f>
        <v>71</v>
      </c>
      <c r="J2" s="66">
        <f t="shared" si="3"/>
        <v>29</v>
      </c>
    </row>
    <row r="3" spans="1:10" ht="14.25" customHeight="1" x14ac:dyDescent="0.2">
      <c r="A3" s="24">
        <f>VLOOKUP(B3,'Sample ID by Horizon'!A:B,2,FALSE)</f>
        <v>42649</v>
      </c>
      <c r="B3" s="16" t="s">
        <v>1262</v>
      </c>
      <c r="C3" s="64">
        <v>2</v>
      </c>
      <c r="D3" s="65">
        <v>7.1</v>
      </c>
      <c r="E3" s="65">
        <v>2.9</v>
      </c>
      <c r="F3" s="66">
        <f t="shared" si="0"/>
        <v>10</v>
      </c>
      <c r="G3" s="66">
        <f t="shared" si="1"/>
        <v>71</v>
      </c>
      <c r="H3" s="66">
        <f t="shared" si="2"/>
        <v>28.999999999999996</v>
      </c>
      <c r="I3" s="66">
        <f t="shared" ref="I3:J3" si="4">I2</f>
        <v>71</v>
      </c>
      <c r="J3" s="66">
        <f t="shared" si="4"/>
        <v>29</v>
      </c>
    </row>
    <row r="4" spans="1:10" ht="14.25" customHeight="1" x14ac:dyDescent="0.2">
      <c r="A4" s="24">
        <f>VLOOKUP(B4,'Sample ID by Horizon'!A:B,2,FALSE)</f>
        <v>42649</v>
      </c>
      <c r="B4" s="59" t="s">
        <v>1262</v>
      </c>
      <c r="C4" s="64">
        <v>3</v>
      </c>
      <c r="D4" s="65">
        <v>7.2</v>
      </c>
      <c r="E4" s="65">
        <v>2.8</v>
      </c>
      <c r="F4" s="66">
        <f t="shared" si="0"/>
        <v>10</v>
      </c>
      <c r="G4" s="66">
        <f t="shared" si="1"/>
        <v>72</v>
      </c>
      <c r="H4" s="66">
        <f t="shared" si="2"/>
        <v>27.999999999999996</v>
      </c>
      <c r="I4" s="66">
        <f t="shared" ref="I4:J4" si="5">I2</f>
        <v>71</v>
      </c>
      <c r="J4" s="66">
        <f t="shared" si="5"/>
        <v>29</v>
      </c>
    </row>
    <row r="5" spans="1:10" ht="14.25" customHeight="1" x14ac:dyDescent="0.2">
      <c r="A5" s="24">
        <f>VLOOKUP(B5,'Sample ID by Horizon'!A:B,2,FALSE)</f>
        <v>42649</v>
      </c>
      <c r="B5" s="16" t="s">
        <v>504</v>
      </c>
      <c r="C5" s="66">
        <f t="shared" ref="C5:C55" si="6">C2</f>
        <v>1</v>
      </c>
      <c r="D5" s="65">
        <v>7.3</v>
      </c>
      <c r="E5" s="65">
        <v>2.7</v>
      </c>
      <c r="F5" s="66">
        <f t="shared" si="0"/>
        <v>10</v>
      </c>
      <c r="G5" s="66">
        <f t="shared" si="1"/>
        <v>73</v>
      </c>
      <c r="H5" s="66">
        <f t="shared" si="2"/>
        <v>27</v>
      </c>
      <c r="I5" s="66">
        <f t="shared" ref="I5:J5" si="7">AVERAGE(G5:G7)</f>
        <v>74</v>
      </c>
      <c r="J5" s="66">
        <f t="shared" si="7"/>
        <v>26</v>
      </c>
    </row>
    <row r="6" spans="1:10" ht="14.25" customHeight="1" x14ac:dyDescent="0.2">
      <c r="A6" s="24">
        <f>VLOOKUP(B6,'Sample ID by Horizon'!A:B,2,FALSE)</f>
        <v>42649</v>
      </c>
      <c r="B6" s="16" t="s">
        <v>504</v>
      </c>
      <c r="C6" s="66">
        <f t="shared" si="6"/>
        <v>2</v>
      </c>
      <c r="D6" s="65">
        <v>7.4</v>
      </c>
      <c r="E6" s="65">
        <v>2.6</v>
      </c>
      <c r="F6" s="66">
        <f t="shared" si="0"/>
        <v>10</v>
      </c>
      <c r="G6" s="66">
        <f t="shared" si="1"/>
        <v>74</v>
      </c>
      <c r="H6" s="66">
        <f t="shared" si="2"/>
        <v>26</v>
      </c>
      <c r="I6" s="66">
        <f t="shared" ref="I6:J6" si="8">I5</f>
        <v>74</v>
      </c>
      <c r="J6" s="66">
        <f t="shared" si="8"/>
        <v>26</v>
      </c>
    </row>
    <row r="7" spans="1:10" ht="14.25" customHeight="1" x14ac:dyDescent="0.2">
      <c r="A7" s="24">
        <f>VLOOKUP(B7,'Sample ID by Horizon'!A:B,2,FALSE)</f>
        <v>42649</v>
      </c>
      <c r="B7" s="59" t="s">
        <v>504</v>
      </c>
      <c r="C7" s="66">
        <f t="shared" si="6"/>
        <v>3</v>
      </c>
      <c r="D7" s="65">
        <v>7.5</v>
      </c>
      <c r="E7" s="65">
        <v>2.5</v>
      </c>
      <c r="F7" s="66">
        <f t="shared" si="0"/>
        <v>10</v>
      </c>
      <c r="G7" s="66">
        <f t="shared" si="1"/>
        <v>75</v>
      </c>
      <c r="H7" s="66">
        <f t="shared" si="2"/>
        <v>25</v>
      </c>
      <c r="I7" s="66">
        <f t="shared" ref="I7:J7" si="9">I5</f>
        <v>74</v>
      </c>
      <c r="J7" s="66">
        <f t="shared" si="9"/>
        <v>26</v>
      </c>
    </row>
    <row r="8" spans="1:10" ht="14.25" customHeight="1" x14ac:dyDescent="0.2">
      <c r="A8" s="24">
        <f>VLOOKUP(B8,'Sample ID by Horizon'!A:B,2,FALSE)</f>
        <v>42649</v>
      </c>
      <c r="B8" s="16" t="s">
        <v>505</v>
      </c>
      <c r="C8" s="66">
        <f t="shared" si="6"/>
        <v>1</v>
      </c>
      <c r="D8" s="65">
        <v>7.6</v>
      </c>
      <c r="E8" s="65">
        <v>2.4</v>
      </c>
      <c r="F8" s="66">
        <f t="shared" si="0"/>
        <v>10</v>
      </c>
      <c r="G8" s="66">
        <f t="shared" si="1"/>
        <v>76</v>
      </c>
      <c r="H8" s="66">
        <f t="shared" si="2"/>
        <v>24</v>
      </c>
      <c r="I8" s="66">
        <f t="shared" ref="I8:J8" si="10">AVERAGE(G8:G10)</f>
        <v>77</v>
      </c>
      <c r="J8" s="66">
        <f t="shared" si="10"/>
        <v>23</v>
      </c>
    </row>
    <row r="9" spans="1:10" ht="14.25" customHeight="1" x14ac:dyDescent="0.2">
      <c r="A9" s="24">
        <f>VLOOKUP(B9,'Sample ID by Horizon'!A:B,2,FALSE)</f>
        <v>42649</v>
      </c>
      <c r="B9" s="16" t="s">
        <v>505</v>
      </c>
      <c r="C9" s="66">
        <f t="shared" si="6"/>
        <v>2</v>
      </c>
      <c r="D9" s="65">
        <v>7.7</v>
      </c>
      <c r="E9" s="65">
        <v>2.2999999999999998</v>
      </c>
      <c r="F9" s="66">
        <f t="shared" si="0"/>
        <v>10</v>
      </c>
      <c r="G9" s="66">
        <f t="shared" si="1"/>
        <v>77</v>
      </c>
      <c r="H9" s="66">
        <f t="shared" si="2"/>
        <v>23</v>
      </c>
      <c r="I9" s="66">
        <f t="shared" ref="I9:J9" si="11">I8</f>
        <v>77</v>
      </c>
      <c r="J9" s="66">
        <f t="shared" si="11"/>
        <v>23</v>
      </c>
    </row>
    <row r="10" spans="1:10" ht="14.25" customHeight="1" x14ac:dyDescent="0.2">
      <c r="A10" s="24">
        <f>VLOOKUP(B10,'Sample ID by Horizon'!A:B,2,FALSE)</f>
        <v>42649</v>
      </c>
      <c r="B10" s="59" t="s">
        <v>505</v>
      </c>
      <c r="C10" s="66">
        <f t="shared" si="6"/>
        <v>3</v>
      </c>
      <c r="D10" s="65">
        <v>7.8</v>
      </c>
      <c r="E10" s="65">
        <v>2.2000000000000002</v>
      </c>
      <c r="F10" s="66">
        <f t="shared" si="0"/>
        <v>10</v>
      </c>
      <c r="G10" s="66">
        <f t="shared" si="1"/>
        <v>78</v>
      </c>
      <c r="H10" s="66">
        <f t="shared" si="2"/>
        <v>22.000000000000004</v>
      </c>
      <c r="I10" s="66">
        <f t="shared" ref="I10:J10" si="12">I8</f>
        <v>77</v>
      </c>
      <c r="J10" s="66">
        <f t="shared" si="12"/>
        <v>23</v>
      </c>
    </row>
    <row r="11" spans="1:10" ht="14.25" customHeight="1" x14ac:dyDescent="0.2">
      <c r="A11" s="24">
        <f>VLOOKUP(B11,'Sample ID by Horizon'!A:B,2,FALSE)</f>
        <v>42649</v>
      </c>
      <c r="B11" s="16" t="s">
        <v>506</v>
      </c>
      <c r="C11" s="66">
        <f t="shared" si="6"/>
        <v>1</v>
      </c>
      <c r="D11" s="65">
        <v>7.9</v>
      </c>
      <c r="E11" s="65">
        <v>2.1</v>
      </c>
      <c r="F11" s="66">
        <f t="shared" si="0"/>
        <v>10</v>
      </c>
      <c r="G11" s="66">
        <f t="shared" si="1"/>
        <v>79</v>
      </c>
      <c r="H11" s="66">
        <f t="shared" si="2"/>
        <v>21.000000000000004</v>
      </c>
      <c r="I11" s="66">
        <f t="shared" ref="I11:J11" si="13">AVERAGE(G11:G13)</f>
        <v>80</v>
      </c>
      <c r="J11" s="66">
        <f t="shared" si="13"/>
        <v>20</v>
      </c>
    </row>
    <row r="12" spans="1:10" ht="14.25" customHeight="1" x14ac:dyDescent="0.2">
      <c r="A12" s="24">
        <f>VLOOKUP(B12,'Sample ID by Horizon'!A:B,2,FALSE)</f>
        <v>42649</v>
      </c>
      <c r="B12" s="16" t="s">
        <v>506</v>
      </c>
      <c r="C12" s="66">
        <f t="shared" si="6"/>
        <v>2</v>
      </c>
      <c r="D12" s="65">
        <v>8</v>
      </c>
      <c r="E12" s="65">
        <v>2</v>
      </c>
      <c r="F12" s="66">
        <f t="shared" si="0"/>
        <v>10</v>
      </c>
      <c r="G12" s="66">
        <f t="shared" si="1"/>
        <v>80</v>
      </c>
      <c r="H12" s="66">
        <f t="shared" si="2"/>
        <v>20</v>
      </c>
      <c r="I12" s="66">
        <f t="shared" ref="I12:J12" si="14">I11</f>
        <v>80</v>
      </c>
      <c r="J12" s="66">
        <f t="shared" si="14"/>
        <v>20</v>
      </c>
    </row>
    <row r="13" spans="1:10" ht="14.25" customHeight="1" x14ac:dyDescent="0.2">
      <c r="A13" s="24">
        <f>VLOOKUP(B13,'Sample ID by Horizon'!A:B,2,FALSE)</f>
        <v>42649</v>
      </c>
      <c r="B13" s="59" t="s">
        <v>506</v>
      </c>
      <c r="C13" s="66">
        <f t="shared" si="6"/>
        <v>3</v>
      </c>
      <c r="D13" s="65">
        <v>8.1</v>
      </c>
      <c r="E13" s="65">
        <v>1.9</v>
      </c>
      <c r="F13" s="66">
        <f t="shared" si="0"/>
        <v>10</v>
      </c>
      <c r="G13" s="66">
        <f t="shared" si="1"/>
        <v>81</v>
      </c>
      <c r="H13" s="66">
        <f t="shared" si="2"/>
        <v>19</v>
      </c>
      <c r="I13" s="66">
        <f t="shared" ref="I13:J13" si="15">I11</f>
        <v>80</v>
      </c>
      <c r="J13" s="66">
        <f t="shared" si="15"/>
        <v>20</v>
      </c>
    </row>
    <row r="14" spans="1:10" ht="14.25" customHeight="1" x14ac:dyDescent="0.2">
      <c r="A14" s="24">
        <f>VLOOKUP(B14,'Sample ID by Horizon'!A:B,2,FALSE)</f>
        <v>42649</v>
      </c>
      <c r="B14" s="16" t="s">
        <v>507</v>
      </c>
      <c r="C14" s="66">
        <f t="shared" si="6"/>
        <v>1</v>
      </c>
      <c r="D14" s="65">
        <v>8.1999999999999993</v>
      </c>
      <c r="E14" s="65">
        <v>1.8</v>
      </c>
      <c r="F14" s="66">
        <f t="shared" si="0"/>
        <v>10</v>
      </c>
      <c r="G14" s="66">
        <f t="shared" si="1"/>
        <v>82</v>
      </c>
      <c r="H14" s="66">
        <f t="shared" si="2"/>
        <v>18</v>
      </c>
      <c r="I14" s="66">
        <f t="shared" ref="I14:J14" si="16">AVERAGE(G14:G16)</f>
        <v>83</v>
      </c>
      <c r="J14" s="66">
        <f t="shared" si="16"/>
        <v>17</v>
      </c>
    </row>
    <row r="15" spans="1:10" ht="14.25" customHeight="1" x14ac:dyDescent="0.2">
      <c r="A15" s="24">
        <f>VLOOKUP(B15,'Sample ID by Horizon'!A:B,2,FALSE)</f>
        <v>42649</v>
      </c>
      <c r="B15" s="16" t="s">
        <v>507</v>
      </c>
      <c r="C15" s="66">
        <f t="shared" si="6"/>
        <v>2</v>
      </c>
      <c r="D15" s="65">
        <v>8.3000000000000007</v>
      </c>
      <c r="E15" s="65">
        <v>1.7</v>
      </c>
      <c r="F15" s="66">
        <f t="shared" si="0"/>
        <v>10</v>
      </c>
      <c r="G15" s="66">
        <f t="shared" si="1"/>
        <v>83</v>
      </c>
      <c r="H15" s="66">
        <f t="shared" si="2"/>
        <v>17</v>
      </c>
      <c r="I15" s="66">
        <f t="shared" ref="I15:J15" si="17">I14</f>
        <v>83</v>
      </c>
      <c r="J15" s="66">
        <f t="shared" si="17"/>
        <v>17</v>
      </c>
    </row>
    <row r="16" spans="1:10" ht="14.25" customHeight="1" x14ac:dyDescent="0.2">
      <c r="A16" s="24">
        <f>VLOOKUP(B16,'Sample ID by Horizon'!A:B,2,FALSE)</f>
        <v>42649</v>
      </c>
      <c r="B16" s="59" t="s">
        <v>507</v>
      </c>
      <c r="C16" s="66">
        <f t="shared" si="6"/>
        <v>3</v>
      </c>
      <c r="D16" s="65">
        <v>8.4</v>
      </c>
      <c r="E16" s="65">
        <v>1.6</v>
      </c>
      <c r="F16" s="66">
        <f t="shared" si="0"/>
        <v>10</v>
      </c>
      <c r="G16" s="66">
        <f t="shared" si="1"/>
        <v>84.000000000000014</v>
      </c>
      <c r="H16" s="66">
        <f t="shared" si="2"/>
        <v>16</v>
      </c>
      <c r="I16" s="66">
        <f t="shared" ref="I16:J16" si="18">I14</f>
        <v>83</v>
      </c>
      <c r="J16" s="66">
        <f t="shared" si="18"/>
        <v>17</v>
      </c>
    </row>
    <row r="17" spans="1:10" ht="14.25" customHeight="1" x14ac:dyDescent="0.2">
      <c r="A17" s="24">
        <f>VLOOKUP(B17,'Sample ID by Horizon'!A:B,2,FALSE)</f>
        <v>42500</v>
      </c>
      <c r="B17" s="16" t="s">
        <v>471</v>
      </c>
      <c r="C17" s="66">
        <f t="shared" si="6"/>
        <v>1</v>
      </c>
      <c r="D17" s="65">
        <v>8.5</v>
      </c>
      <c r="E17" s="65">
        <v>1.5</v>
      </c>
      <c r="F17" s="66">
        <f t="shared" si="0"/>
        <v>10</v>
      </c>
      <c r="G17" s="66">
        <f t="shared" si="1"/>
        <v>85</v>
      </c>
      <c r="H17" s="66">
        <f t="shared" si="2"/>
        <v>15</v>
      </c>
      <c r="I17" s="66">
        <f t="shared" ref="I17:J17" si="19">AVERAGE(G17:G19)</f>
        <v>86</v>
      </c>
      <c r="J17" s="66">
        <f t="shared" si="19"/>
        <v>14</v>
      </c>
    </row>
    <row r="18" spans="1:10" ht="14.25" customHeight="1" x14ac:dyDescent="0.2">
      <c r="A18" s="24">
        <f>VLOOKUP(B18,'Sample ID by Horizon'!A:B,2,FALSE)</f>
        <v>42500</v>
      </c>
      <c r="B18" s="16" t="s">
        <v>471</v>
      </c>
      <c r="C18" s="66">
        <f t="shared" si="6"/>
        <v>2</v>
      </c>
      <c r="D18" s="65">
        <v>8.6</v>
      </c>
      <c r="E18" s="65">
        <v>1.4</v>
      </c>
      <c r="F18" s="66">
        <f t="shared" si="0"/>
        <v>10</v>
      </c>
      <c r="G18" s="66">
        <f t="shared" si="1"/>
        <v>86</v>
      </c>
      <c r="H18" s="66">
        <f t="shared" si="2"/>
        <v>13.999999999999998</v>
      </c>
      <c r="I18" s="66">
        <f t="shared" ref="I18:J18" si="20">I17</f>
        <v>86</v>
      </c>
      <c r="J18" s="66">
        <f t="shared" si="20"/>
        <v>14</v>
      </c>
    </row>
    <row r="19" spans="1:10" ht="14.25" customHeight="1" x14ac:dyDescent="0.2">
      <c r="A19" s="24">
        <f>VLOOKUP(B19,'Sample ID by Horizon'!A:B,2,FALSE)</f>
        <v>42500</v>
      </c>
      <c r="B19" s="59" t="s">
        <v>471</v>
      </c>
      <c r="C19" s="66">
        <f t="shared" si="6"/>
        <v>3</v>
      </c>
      <c r="D19" s="65">
        <v>8.6999999999999993</v>
      </c>
      <c r="E19" s="65">
        <v>1.3</v>
      </c>
      <c r="F19" s="66">
        <f t="shared" si="0"/>
        <v>10</v>
      </c>
      <c r="G19" s="66">
        <f t="shared" si="1"/>
        <v>86.999999999999986</v>
      </c>
      <c r="H19" s="66">
        <f t="shared" si="2"/>
        <v>13</v>
      </c>
      <c r="I19" s="66">
        <f t="shared" ref="I19:J19" si="21">I17</f>
        <v>86</v>
      </c>
      <c r="J19" s="66">
        <f t="shared" si="21"/>
        <v>14</v>
      </c>
    </row>
    <row r="20" spans="1:10" ht="14.25" customHeight="1" x14ac:dyDescent="0.2">
      <c r="A20" s="24">
        <f>VLOOKUP(B20,'Sample ID by Horizon'!A:B,2,FALSE)</f>
        <v>42500</v>
      </c>
      <c r="B20" s="16" t="s">
        <v>472</v>
      </c>
      <c r="C20" s="66">
        <f t="shared" si="6"/>
        <v>1</v>
      </c>
      <c r="D20" s="65">
        <v>8.8000000000000007</v>
      </c>
      <c r="E20" s="65">
        <v>1.2</v>
      </c>
      <c r="F20" s="66">
        <f t="shared" si="0"/>
        <v>10</v>
      </c>
      <c r="G20" s="66">
        <f t="shared" si="1"/>
        <v>88.000000000000014</v>
      </c>
      <c r="H20" s="66">
        <f t="shared" si="2"/>
        <v>12</v>
      </c>
      <c r="I20" s="66">
        <f t="shared" ref="I20:J20" si="22">AVERAGE(G20:G22)</f>
        <v>89</v>
      </c>
      <c r="J20" s="66">
        <f t="shared" si="22"/>
        <v>11</v>
      </c>
    </row>
    <row r="21" spans="1:10" ht="14.25" customHeight="1" x14ac:dyDescent="0.2">
      <c r="A21" s="24">
        <f>VLOOKUP(B21,'Sample ID by Horizon'!A:B,2,FALSE)</f>
        <v>42500</v>
      </c>
      <c r="B21" s="16" t="s">
        <v>472</v>
      </c>
      <c r="C21" s="66">
        <f t="shared" si="6"/>
        <v>2</v>
      </c>
      <c r="D21" s="65">
        <v>8.9</v>
      </c>
      <c r="E21" s="65">
        <v>1.1000000000000001</v>
      </c>
      <c r="F21" s="66">
        <f t="shared" si="0"/>
        <v>10</v>
      </c>
      <c r="G21" s="66">
        <f t="shared" si="1"/>
        <v>89</v>
      </c>
      <c r="H21" s="66">
        <f t="shared" si="2"/>
        <v>11.000000000000002</v>
      </c>
      <c r="I21" s="66">
        <f t="shared" ref="I21:J21" si="23">I20</f>
        <v>89</v>
      </c>
      <c r="J21" s="66">
        <f t="shared" si="23"/>
        <v>11</v>
      </c>
    </row>
    <row r="22" spans="1:10" ht="14.25" customHeight="1" x14ac:dyDescent="0.2">
      <c r="A22" s="24">
        <f>VLOOKUP(B22,'Sample ID by Horizon'!A:B,2,FALSE)</f>
        <v>42500</v>
      </c>
      <c r="B22" s="59" t="s">
        <v>472</v>
      </c>
      <c r="C22" s="66">
        <f t="shared" si="6"/>
        <v>3</v>
      </c>
      <c r="D22" s="65">
        <v>9</v>
      </c>
      <c r="E22" s="65">
        <v>1</v>
      </c>
      <c r="F22" s="66">
        <f t="shared" si="0"/>
        <v>10</v>
      </c>
      <c r="G22" s="66">
        <f t="shared" si="1"/>
        <v>90</v>
      </c>
      <c r="H22" s="66">
        <f t="shared" si="2"/>
        <v>10</v>
      </c>
      <c r="I22" s="66">
        <f t="shared" ref="I22:J22" si="24">I20</f>
        <v>89</v>
      </c>
      <c r="J22" s="66">
        <f t="shared" si="24"/>
        <v>11</v>
      </c>
    </row>
    <row r="23" spans="1:10" ht="14.25" customHeight="1" x14ac:dyDescent="0.2">
      <c r="A23" s="24">
        <f>VLOOKUP(B23,'Sample ID by Horizon'!A:B,2,FALSE)</f>
        <v>42500</v>
      </c>
      <c r="B23" s="16" t="s">
        <v>473</v>
      </c>
      <c r="C23" s="66">
        <f t="shared" si="6"/>
        <v>1</v>
      </c>
      <c r="D23" s="65">
        <v>8.9</v>
      </c>
      <c r="E23" s="65">
        <v>1.1000000000000001</v>
      </c>
      <c r="F23" s="66">
        <f t="shared" si="0"/>
        <v>10</v>
      </c>
      <c r="G23" s="66">
        <f t="shared" si="1"/>
        <v>89</v>
      </c>
      <c r="H23" s="66">
        <f t="shared" si="2"/>
        <v>11.000000000000002</v>
      </c>
      <c r="I23" s="66">
        <f t="shared" ref="I23:J23" si="25">AVERAGE(G23:G25)</f>
        <v>88</v>
      </c>
      <c r="J23" s="66">
        <f t="shared" si="25"/>
        <v>12</v>
      </c>
    </row>
    <row r="24" spans="1:10" ht="14.25" customHeight="1" x14ac:dyDescent="0.2">
      <c r="A24" s="24">
        <f>VLOOKUP(B24,'Sample ID by Horizon'!A:B,2,FALSE)</f>
        <v>42500</v>
      </c>
      <c r="B24" s="16" t="s">
        <v>473</v>
      </c>
      <c r="C24" s="66">
        <f t="shared" si="6"/>
        <v>2</v>
      </c>
      <c r="D24" s="65">
        <v>8.8000000000000007</v>
      </c>
      <c r="E24" s="65">
        <v>1.2</v>
      </c>
      <c r="F24" s="66">
        <f t="shared" si="0"/>
        <v>10</v>
      </c>
      <c r="G24" s="66">
        <f t="shared" si="1"/>
        <v>88.000000000000014</v>
      </c>
      <c r="H24" s="66">
        <f t="shared" si="2"/>
        <v>12</v>
      </c>
      <c r="I24" s="66">
        <f t="shared" ref="I24:J24" si="26">I23</f>
        <v>88</v>
      </c>
      <c r="J24" s="66">
        <f t="shared" si="26"/>
        <v>12</v>
      </c>
    </row>
    <row r="25" spans="1:10" ht="14.25" customHeight="1" x14ac:dyDescent="0.2">
      <c r="A25" s="24">
        <f>VLOOKUP(B25,'Sample ID by Horizon'!A:B,2,FALSE)</f>
        <v>42500</v>
      </c>
      <c r="B25" s="59" t="s">
        <v>473</v>
      </c>
      <c r="C25" s="66">
        <f t="shared" si="6"/>
        <v>3</v>
      </c>
      <c r="D25" s="65">
        <v>8.6999999999999993</v>
      </c>
      <c r="E25" s="65">
        <v>1.3</v>
      </c>
      <c r="F25" s="66">
        <f t="shared" si="0"/>
        <v>10</v>
      </c>
      <c r="G25" s="66">
        <f t="shared" si="1"/>
        <v>86.999999999999986</v>
      </c>
      <c r="H25" s="66">
        <f t="shared" si="2"/>
        <v>13</v>
      </c>
      <c r="I25" s="66">
        <f t="shared" ref="I25:J25" si="27">I23</f>
        <v>88</v>
      </c>
      <c r="J25" s="66">
        <f t="shared" si="27"/>
        <v>12</v>
      </c>
    </row>
    <row r="26" spans="1:10" ht="14.25" customHeight="1" x14ac:dyDescent="0.2">
      <c r="A26" s="24">
        <f>VLOOKUP(B26,'Sample ID by Horizon'!A:B,2,FALSE)</f>
        <v>42500</v>
      </c>
      <c r="B26" s="16" t="s">
        <v>474</v>
      </c>
      <c r="C26" s="66">
        <f t="shared" si="6"/>
        <v>1</v>
      </c>
      <c r="D26" s="65">
        <v>8.6</v>
      </c>
      <c r="E26" s="65">
        <v>1.4</v>
      </c>
      <c r="F26" s="66">
        <f t="shared" si="0"/>
        <v>10</v>
      </c>
      <c r="G26" s="66">
        <f t="shared" si="1"/>
        <v>86</v>
      </c>
      <c r="H26" s="66">
        <f t="shared" si="2"/>
        <v>13.999999999999998</v>
      </c>
      <c r="I26" s="66">
        <f t="shared" ref="I26:J26" si="28">AVERAGE(G26:G28)</f>
        <v>85</v>
      </c>
      <c r="J26" s="66">
        <f t="shared" si="28"/>
        <v>15</v>
      </c>
    </row>
    <row r="27" spans="1:10" ht="14.25" customHeight="1" x14ac:dyDescent="0.2">
      <c r="A27" s="24">
        <f>VLOOKUP(B27,'Sample ID by Horizon'!A:B,2,FALSE)</f>
        <v>42500</v>
      </c>
      <c r="B27" s="16" t="s">
        <v>474</v>
      </c>
      <c r="C27" s="66">
        <f t="shared" si="6"/>
        <v>2</v>
      </c>
      <c r="D27" s="65">
        <v>8.5</v>
      </c>
      <c r="E27" s="65">
        <v>1.5</v>
      </c>
      <c r="F27" s="66">
        <f t="shared" si="0"/>
        <v>10</v>
      </c>
      <c r="G27" s="66">
        <f t="shared" si="1"/>
        <v>85</v>
      </c>
      <c r="H27" s="66">
        <f t="shared" si="2"/>
        <v>15</v>
      </c>
      <c r="I27" s="66">
        <f t="shared" ref="I27:J27" si="29">I26</f>
        <v>85</v>
      </c>
      <c r="J27" s="66">
        <f t="shared" si="29"/>
        <v>15</v>
      </c>
    </row>
    <row r="28" spans="1:10" ht="14.25" customHeight="1" x14ac:dyDescent="0.2">
      <c r="A28" s="24">
        <f>VLOOKUP(B28,'Sample ID by Horizon'!A:B,2,FALSE)</f>
        <v>42500</v>
      </c>
      <c r="B28" s="59" t="s">
        <v>474</v>
      </c>
      <c r="C28" s="66">
        <f t="shared" si="6"/>
        <v>3</v>
      </c>
      <c r="D28" s="65">
        <v>8.4</v>
      </c>
      <c r="E28" s="65">
        <v>1.6</v>
      </c>
      <c r="F28" s="66">
        <f t="shared" si="0"/>
        <v>10</v>
      </c>
      <c r="G28" s="66">
        <f t="shared" si="1"/>
        <v>84.000000000000014</v>
      </c>
      <c r="H28" s="66">
        <f t="shared" si="2"/>
        <v>16</v>
      </c>
      <c r="I28" s="66">
        <f t="shared" ref="I28:J28" si="30">I26</f>
        <v>85</v>
      </c>
      <c r="J28" s="66">
        <f t="shared" si="30"/>
        <v>15</v>
      </c>
    </row>
    <row r="29" spans="1:10" ht="14.25" customHeight="1" x14ac:dyDescent="0.2">
      <c r="A29" s="24">
        <f>VLOOKUP(B29,'Sample ID by Horizon'!A:B,2,FALSE)</f>
        <v>42888</v>
      </c>
      <c r="B29" s="16" t="s">
        <v>583</v>
      </c>
      <c r="C29" s="66">
        <f t="shared" si="6"/>
        <v>1</v>
      </c>
      <c r="D29" s="65">
        <v>8.3000000000000007</v>
      </c>
      <c r="E29" s="65">
        <v>1.7</v>
      </c>
      <c r="F29" s="66">
        <f t="shared" si="0"/>
        <v>10</v>
      </c>
      <c r="G29" s="66">
        <f t="shared" si="1"/>
        <v>83</v>
      </c>
      <c r="H29" s="66">
        <f t="shared" si="2"/>
        <v>17</v>
      </c>
      <c r="I29" s="66">
        <f t="shared" ref="I29:J29" si="31">AVERAGE(G29:G31)</f>
        <v>82</v>
      </c>
      <c r="J29" s="66">
        <f t="shared" si="31"/>
        <v>18</v>
      </c>
    </row>
    <row r="30" spans="1:10" ht="14.25" customHeight="1" x14ac:dyDescent="0.2">
      <c r="A30" s="24">
        <f>VLOOKUP(B30,'Sample ID by Horizon'!A:B,2,FALSE)</f>
        <v>42888</v>
      </c>
      <c r="B30" s="16" t="s">
        <v>583</v>
      </c>
      <c r="C30" s="66">
        <f t="shared" si="6"/>
        <v>2</v>
      </c>
      <c r="D30" s="65">
        <v>8.1999999999999993</v>
      </c>
      <c r="E30" s="65">
        <v>1.8</v>
      </c>
      <c r="F30" s="66">
        <f t="shared" si="0"/>
        <v>10</v>
      </c>
      <c r="G30" s="66">
        <f t="shared" si="1"/>
        <v>82</v>
      </c>
      <c r="H30" s="66">
        <f t="shared" si="2"/>
        <v>18</v>
      </c>
      <c r="I30" s="66">
        <f t="shared" ref="I30:J30" si="32">I29</f>
        <v>82</v>
      </c>
      <c r="J30" s="66">
        <f t="shared" si="32"/>
        <v>18</v>
      </c>
    </row>
    <row r="31" spans="1:10" ht="14.25" customHeight="1" x14ac:dyDescent="0.2">
      <c r="A31" s="24">
        <f>VLOOKUP(B31,'Sample ID by Horizon'!A:B,2,FALSE)</f>
        <v>42888</v>
      </c>
      <c r="B31" s="59" t="s">
        <v>583</v>
      </c>
      <c r="C31" s="66">
        <f t="shared" si="6"/>
        <v>3</v>
      </c>
      <c r="D31" s="65">
        <v>8.1</v>
      </c>
      <c r="E31" s="65">
        <v>1.9</v>
      </c>
      <c r="F31" s="66">
        <f t="shared" si="0"/>
        <v>10</v>
      </c>
      <c r="G31" s="66">
        <f t="shared" si="1"/>
        <v>81</v>
      </c>
      <c r="H31" s="66">
        <f t="shared" si="2"/>
        <v>19</v>
      </c>
      <c r="I31" s="66">
        <f t="shared" ref="I31:J31" si="33">I29</f>
        <v>82</v>
      </c>
      <c r="J31" s="66">
        <f t="shared" si="33"/>
        <v>18</v>
      </c>
    </row>
    <row r="32" spans="1:10" ht="14.25" customHeight="1" x14ac:dyDescent="0.2">
      <c r="A32" s="24">
        <f>VLOOKUP(B32,'Sample ID by Horizon'!A:B,2,FALSE)</f>
        <v>42888</v>
      </c>
      <c r="B32" s="16" t="s">
        <v>584</v>
      </c>
      <c r="C32" s="66">
        <f t="shared" si="6"/>
        <v>1</v>
      </c>
      <c r="D32" s="65">
        <v>8</v>
      </c>
      <c r="E32" s="65">
        <v>2</v>
      </c>
      <c r="F32" s="66">
        <f t="shared" si="0"/>
        <v>10</v>
      </c>
      <c r="G32" s="66">
        <f t="shared" si="1"/>
        <v>80</v>
      </c>
      <c r="H32" s="66">
        <f t="shared" si="2"/>
        <v>20</v>
      </c>
      <c r="I32" s="66">
        <f t="shared" ref="I32:J32" si="34">AVERAGE(G32:G34)</f>
        <v>79</v>
      </c>
      <c r="J32" s="66">
        <f t="shared" si="34"/>
        <v>21</v>
      </c>
    </row>
    <row r="33" spans="1:10" ht="14.25" customHeight="1" x14ac:dyDescent="0.2">
      <c r="A33" s="24">
        <f>VLOOKUP(B33,'Sample ID by Horizon'!A:B,2,FALSE)</f>
        <v>42888</v>
      </c>
      <c r="B33" s="16" t="s">
        <v>584</v>
      </c>
      <c r="C33" s="66">
        <f t="shared" si="6"/>
        <v>2</v>
      </c>
      <c r="D33" s="65">
        <v>7.9</v>
      </c>
      <c r="E33" s="65">
        <v>2.1</v>
      </c>
      <c r="F33" s="66">
        <f t="shared" si="0"/>
        <v>10</v>
      </c>
      <c r="G33" s="66">
        <f t="shared" si="1"/>
        <v>79</v>
      </c>
      <c r="H33" s="66">
        <f t="shared" si="2"/>
        <v>21.000000000000004</v>
      </c>
      <c r="I33" s="66">
        <f t="shared" ref="I33:J33" si="35">I32</f>
        <v>79</v>
      </c>
      <c r="J33" s="66">
        <f t="shared" si="35"/>
        <v>21</v>
      </c>
    </row>
    <row r="34" spans="1:10" ht="14.25" customHeight="1" x14ac:dyDescent="0.2">
      <c r="A34" s="24">
        <f>VLOOKUP(B34,'Sample ID by Horizon'!A:B,2,FALSE)</f>
        <v>42888</v>
      </c>
      <c r="B34" s="59" t="s">
        <v>584</v>
      </c>
      <c r="C34" s="66">
        <f t="shared" si="6"/>
        <v>3</v>
      </c>
      <c r="D34" s="65">
        <v>7.8</v>
      </c>
      <c r="E34" s="65">
        <v>2.2000000000000002</v>
      </c>
      <c r="F34" s="66">
        <f t="shared" si="0"/>
        <v>10</v>
      </c>
      <c r="G34" s="66">
        <f t="shared" si="1"/>
        <v>78</v>
      </c>
      <c r="H34" s="66">
        <f t="shared" si="2"/>
        <v>22.000000000000004</v>
      </c>
      <c r="I34" s="66">
        <f t="shared" ref="I34:J34" si="36">I32</f>
        <v>79</v>
      </c>
      <c r="J34" s="66">
        <f t="shared" si="36"/>
        <v>21</v>
      </c>
    </row>
    <row r="35" spans="1:10" ht="14.25" customHeight="1" x14ac:dyDescent="0.2">
      <c r="A35" s="24">
        <f>VLOOKUP(B35,'Sample ID by Horizon'!A:B,2,FALSE)</f>
        <v>42888</v>
      </c>
      <c r="B35" s="16" t="s">
        <v>585</v>
      </c>
      <c r="C35" s="66">
        <f t="shared" si="6"/>
        <v>1</v>
      </c>
      <c r="D35" s="65">
        <v>7.7</v>
      </c>
      <c r="E35" s="65">
        <v>2.2999999999999998</v>
      </c>
      <c r="F35" s="66">
        <f t="shared" si="0"/>
        <v>10</v>
      </c>
      <c r="G35" s="66">
        <f t="shared" si="1"/>
        <v>77</v>
      </c>
      <c r="H35" s="66">
        <f t="shared" si="2"/>
        <v>23</v>
      </c>
      <c r="I35" s="66">
        <f t="shared" ref="I35:J35" si="37">AVERAGE(G35:G37)</f>
        <v>76</v>
      </c>
      <c r="J35" s="66">
        <f t="shared" si="37"/>
        <v>24</v>
      </c>
    </row>
    <row r="36" spans="1:10" ht="14.25" customHeight="1" x14ac:dyDescent="0.2">
      <c r="A36" s="24">
        <f>VLOOKUP(B36,'Sample ID by Horizon'!A:B,2,FALSE)</f>
        <v>42888</v>
      </c>
      <c r="B36" s="16" t="s">
        <v>585</v>
      </c>
      <c r="C36" s="66">
        <f t="shared" si="6"/>
        <v>2</v>
      </c>
      <c r="D36" s="65">
        <v>7.6</v>
      </c>
      <c r="E36" s="65">
        <v>2.4</v>
      </c>
      <c r="F36" s="66">
        <f t="shared" si="0"/>
        <v>10</v>
      </c>
      <c r="G36" s="66">
        <f t="shared" si="1"/>
        <v>76</v>
      </c>
      <c r="H36" s="66">
        <f t="shared" si="2"/>
        <v>24</v>
      </c>
      <c r="I36" s="66">
        <f t="shared" ref="I36:J36" si="38">I35</f>
        <v>76</v>
      </c>
      <c r="J36" s="66">
        <f t="shared" si="38"/>
        <v>24</v>
      </c>
    </row>
    <row r="37" spans="1:10" ht="14.25" customHeight="1" x14ac:dyDescent="0.2">
      <c r="A37" s="24">
        <f>VLOOKUP(B37,'Sample ID by Horizon'!A:B,2,FALSE)</f>
        <v>42888</v>
      </c>
      <c r="B37" s="59" t="s">
        <v>585</v>
      </c>
      <c r="C37" s="66">
        <f t="shared" si="6"/>
        <v>3</v>
      </c>
      <c r="D37" s="65">
        <v>7.5</v>
      </c>
      <c r="E37" s="65">
        <v>2.5</v>
      </c>
      <c r="F37" s="66">
        <f t="shared" si="0"/>
        <v>10</v>
      </c>
      <c r="G37" s="66">
        <f t="shared" si="1"/>
        <v>75</v>
      </c>
      <c r="H37" s="66">
        <f t="shared" si="2"/>
        <v>25</v>
      </c>
      <c r="I37" s="66">
        <f t="shared" ref="I37:J37" si="39">I35</f>
        <v>76</v>
      </c>
      <c r="J37" s="66">
        <f t="shared" si="39"/>
        <v>24</v>
      </c>
    </row>
    <row r="38" spans="1:10" ht="14.25" customHeight="1" x14ac:dyDescent="0.2">
      <c r="A38" s="24">
        <f>VLOOKUP(B38,'Sample ID by Horizon'!A:B,2,FALSE)</f>
        <v>42888</v>
      </c>
      <c r="B38" s="16" t="s">
        <v>586</v>
      </c>
      <c r="C38" s="66">
        <f t="shared" si="6"/>
        <v>1</v>
      </c>
      <c r="D38" s="65">
        <v>7.4</v>
      </c>
      <c r="E38" s="65">
        <v>2.6</v>
      </c>
      <c r="F38" s="66">
        <f t="shared" si="0"/>
        <v>10</v>
      </c>
      <c r="G38" s="66">
        <f t="shared" si="1"/>
        <v>74</v>
      </c>
      <c r="H38" s="66">
        <f t="shared" si="2"/>
        <v>26</v>
      </c>
      <c r="I38" s="66">
        <f t="shared" ref="I38:J38" si="40">AVERAGE(G38:G40)</f>
        <v>73</v>
      </c>
      <c r="J38" s="66">
        <f t="shared" si="40"/>
        <v>27</v>
      </c>
    </row>
    <row r="39" spans="1:10" ht="14.25" customHeight="1" x14ac:dyDescent="0.2">
      <c r="A39" s="24">
        <f>VLOOKUP(B39,'Sample ID by Horizon'!A:B,2,FALSE)</f>
        <v>42888</v>
      </c>
      <c r="B39" s="16" t="s">
        <v>586</v>
      </c>
      <c r="C39" s="66">
        <f t="shared" si="6"/>
        <v>2</v>
      </c>
      <c r="D39" s="65">
        <v>7.3</v>
      </c>
      <c r="E39" s="65">
        <v>2.7</v>
      </c>
      <c r="F39" s="66">
        <f t="shared" si="0"/>
        <v>10</v>
      </c>
      <c r="G39" s="66">
        <f t="shared" si="1"/>
        <v>73</v>
      </c>
      <c r="H39" s="66">
        <f t="shared" si="2"/>
        <v>27</v>
      </c>
      <c r="I39" s="66">
        <f t="shared" ref="I39:J39" si="41">I38</f>
        <v>73</v>
      </c>
      <c r="J39" s="66">
        <f t="shared" si="41"/>
        <v>27</v>
      </c>
    </row>
    <row r="40" spans="1:10" ht="14.25" customHeight="1" x14ac:dyDescent="0.2">
      <c r="A40" s="24">
        <f>VLOOKUP(B40,'Sample ID by Horizon'!A:B,2,FALSE)</f>
        <v>42888</v>
      </c>
      <c r="B40" s="59" t="s">
        <v>586</v>
      </c>
      <c r="C40" s="66">
        <f t="shared" si="6"/>
        <v>3</v>
      </c>
      <c r="D40" s="65">
        <v>7.2</v>
      </c>
      <c r="E40" s="65">
        <v>2.8</v>
      </c>
      <c r="F40" s="66">
        <f t="shared" si="0"/>
        <v>10</v>
      </c>
      <c r="G40" s="66">
        <f t="shared" si="1"/>
        <v>72</v>
      </c>
      <c r="H40" s="66">
        <f t="shared" si="2"/>
        <v>27.999999999999996</v>
      </c>
      <c r="I40" s="66">
        <f t="shared" ref="I40:J40" si="42">I38</f>
        <v>73</v>
      </c>
      <c r="J40" s="66">
        <f t="shared" si="42"/>
        <v>27</v>
      </c>
    </row>
    <row r="41" spans="1:10" ht="14.25" customHeight="1" x14ac:dyDescent="0.2">
      <c r="A41" s="24">
        <f>VLOOKUP(B41,'Sample ID by Horizon'!A:B,2,FALSE)</f>
        <v>42888</v>
      </c>
      <c r="B41" s="16" t="s">
        <v>587</v>
      </c>
      <c r="C41" s="66">
        <f t="shared" si="6"/>
        <v>1</v>
      </c>
      <c r="D41" s="65">
        <v>7.1</v>
      </c>
      <c r="E41" s="65">
        <v>2.9</v>
      </c>
      <c r="F41" s="66">
        <f t="shared" si="0"/>
        <v>10</v>
      </c>
      <c r="G41" s="66">
        <f t="shared" si="1"/>
        <v>71</v>
      </c>
      <c r="H41" s="66">
        <f t="shared" si="2"/>
        <v>28.999999999999996</v>
      </c>
      <c r="I41" s="66">
        <f t="shared" ref="I41:J41" si="43">AVERAGE(G41:G43)</f>
        <v>70.666666666666671</v>
      </c>
      <c r="J41" s="66">
        <f t="shared" si="43"/>
        <v>29.333333333333332</v>
      </c>
    </row>
    <row r="42" spans="1:10" ht="14.25" customHeight="1" x14ac:dyDescent="0.2">
      <c r="A42" s="24">
        <f>VLOOKUP(B42,'Sample ID by Horizon'!A:B,2,FALSE)</f>
        <v>42888</v>
      </c>
      <c r="B42" s="16" t="s">
        <v>587</v>
      </c>
      <c r="C42" s="66">
        <f t="shared" si="6"/>
        <v>2</v>
      </c>
      <c r="D42" s="65">
        <v>7</v>
      </c>
      <c r="E42" s="65">
        <v>3</v>
      </c>
      <c r="F42" s="66">
        <f t="shared" si="0"/>
        <v>10</v>
      </c>
      <c r="G42" s="66">
        <f t="shared" si="1"/>
        <v>70</v>
      </c>
      <c r="H42" s="66">
        <f t="shared" si="2"/>
        <v>30</v>
      </c>
      <c r="I42" s="66">
        <f t="shared" ref="I42:J42" si="44">I41</f>
        <v>70.666666666666671</v>
      </c>
      <c r="J42" s="66">
        <f t="shared" si="44"/>
        <v>29.333333333333332</v>
      </c>
    </row>
    <row r="43" spans="1:10" ht="14.25" customHeight="1" x14ac:dyDescent="0.2">
      <c r="A43" s="24">
        <f>VLOOKUP(B43,'Sample ID by Horizon'!A:B,2,FALSE)</f>
        <v>42888</v>
      </c>
      <c r="B43" s="59" t="s">
        <v>587</v>
      </c>
      <c r="C43" s="66">
        <f t="shared" si="6"/>
        <v>3</v>
      </c>
      <c r="D43" s="65">
        <v>7.1</v>
      </c>
      <c r="E43" s="65">
        <v>2.9</v>
      </c>
      <c r="F43" s="66">
        <f t="shared" si="0"/>
        <v>10</v>
      </c>
      <c r="G43" s="66">
        <f t="shared" si="1"/>
        <v>71</v>
      </c>
      <c r="H43" s="66">
        <f t="shared" si="2"/>
        <v>28.999999999999996</v>
      </c>
      <c r="I43" s="66">
        <f t="shared" ref="I43:J43" si="45">I41</f>
        <v>70.666666666666671</v>
      </c>
      <c r="J43" s="66">
        <f t="shared" si="45"/>
        <v>29.333333333333332</v>
      </c>
    </row>
    <row r="44" spans="1:10" ht="14.25" customHeight="1" x14ac:dyDescent="0.2">
      <c r="A44" s="24">
        <f>VLOOKUP(B44,'Sample ID by Horizon'!A:B,2,FALSE)</f>
        <v>42521</v>
      </c>
      <c r="B44" s="16" t="s">
        <v>495</v>
      </c>
      <c r="C44" s="66">
        <f t="shared" si="6"/>
        <v>1</v>
      </c>
      <c r="D44" s="65">
        <v>7.2</v>
      </c>
      <c r="E44" s="65">
        <v>2.8</v>
      </c>
      <c r="F44" s="66">
        <f t="shared" si="0"/>
        <v>10</v>
      </c>
      <c r="G44" s="66">
        <f t="shared" si="1"/>
        <v>72</v>
      </c>
      <c r="H44" s="66">
        <f t="shared" si="2"/>
        <v>27.999999999999996</v>
      </c>
      <c r="I44" s="66">
        <f t="shared" ref="I44:J44" si="46">AVERAGE(G44:G46)</f>
        <v>73</v>
      </c>
      <c r="J44" s="66">
        <f t="shared" si="46"/>
        <v>27</v>
      </c>
    </row>
    <row r="45" spans="1:10" ht="14.25" customHeight="1" x14ac:dyDescent="0.2">
      <c r="A45" s="24">
        <f>VLOOKUP(B45,'Sample ID by Horizon'!A:B,2,FALSE)</f>
        <v>42521</v>
      </c>
      <c r="B45" s="16" t="s">
        <v>495</v>
      </c>
      <c r="C45" s="66">
        <f t="shared" si="6"/>
        <v>2</v>
      </c>
      <c r="D45" s="65">
        <v>7.3</v>
      </c>
      <c r="E45" s="65">
        <v>2.7</v>
      </c>
      <c r="F45" s="66">
        <f t="shared" si="0"/>
        <v>10</v>
      </c>
      <c r="G45" s="66">
        <f t="shared" si="1"/>
        <v>73</v>
      </c>
      <c r="H45" s="66">
        <f t="shared" si="2"/>
        <v>27</v>
      </c>
      <c r="I45" s="66">
        <f t="shared" ref="I45:J45" si="47">I44</f>
        <v>73</v>
      </c>
      <c r="J45" s="66">
        <f t="shared" si="47"/>
        <v>27</v>
      </c>
    </row>
    <row r="46" spans="1:10" ht="14.25" customHeight="1" x14ac:dyDescent="0.2">
      <c r="A46" s="24">
        <f>VLOOKUP(B46,'Sample ID by Horizon'!A:B,2,FALSE)</f>
        <v>42521</v>
      </c>
      <c r="B46" s="59" t="s">
        <v>495</v>
      </c>
      <c r="C46" s="66">
        <f t="shared" si="6"/>
        <v>3</v>
      </c>
      <c r="D46" s="65">
        <v>7.4</v>
      </c>
      <c r="E46" s="65">
        <v>2.6</v>
      </c>
      <c r="F46" s="66">
        <f t="shared" si="0"/>
        <v>10</v>
      </c>
      <c r="G46" s="66">
        <f t="shared" si="1"/>
        <v>74</v>
      </c>
      <c r="H46" s="66">
        <f t="shared" si="2"/>
        <v>26</v>
      </c>
      <c r="I46" s="66">
        <f t="shared" ref="I46:J46" si="48">I44</f>
        <v>73</v>
      </c>
      <c r="J46" s="66">
        <f t="shared" si="48"/>
        <v>27</v>
      </c>
    </row>
    <row r="47" spans="1:10" ht="14.25" customHeight="1" x14ac:dyDescent="0.2">
      <c r="A47" s="24">
        <f>VLOOKUP(B47,'Sample ID by Horizon'!A:B,2,FALSE)</f>
        <v>42521</v>
      </c>
      <c r="B47" s="16" t="s">
        <v>496</v>
      </c>
      <c r="C47" s="66">
        <f t="shared" si="6"/>
        <v>1</v>
      </c>
      <c r="D47" s="65">
        <v>7.5</v>
      </c>
      <c r="E47" s="65">
        <v>2.5</v>
      </c>
      <c r="F47" s="66">
        <f t="shared" si="0"/>
        <v>10</v>
      </c>
      <c r="G47" s="66">
        <f t="shared" si="1"/>
        <v>75</v>
      </c>
      <c r="H47" s="66">
        <f t="shared" si="2"/>
        <v>25</v>
      </c>
      <c r="I47" s="66">
        <f t="shared" ref="I47:J47" si="49">AVERAGE(G47:G49)</f>
        <v>76</v>
      </c>
      <c r="J47" s="66">
        <f t="shared" si="49"/>
        <v>24</v>
      </c>
    </row>
    <row r="48" spans="1:10" ht="14.25" customHeight="1" x14ac:dyDescent="0.2">
      <c r="A48" s="24">
        <f>VLOOKUP(B48,'Sample ID by Horizon'!A:B,2,FALSE)</f>
        <v>42521</v>
      </c>
      <c r="B48" s="16" t="s">
        <v>496</v>
      </c>
      <c r="C48" s="66">
        <f t="shared" si="6"/>
        <v>2</v>
      </c>
      <c r="D48" s="65">
        <v>7.6</v>
      </c>
      <c r="E48" s="65">
        <v>2.4</v>
      </c>
      <c r="F48" s="66">
        <f t="shared" si="0"/>
        <v>10</v>
      </c>
      <c r="G48" s="66">
        <f t="shared" si="1"/>
        <v>76</v>
      </c>
      <c r="H48" s="66">
        <f t="shared" si="2"/>
        <v>24</v>
      </c>
      <c r="I48" s="66">
        <f t="shared" ref="I48:J48" si="50">I47</f>
        <v>76</v>
      </c>
      <c r="J48" s="66">
        <f t="shared" si="50"/>
        <v>24</v>
      </c>
    </row>
    <row r="49" spans="1:10" ht="14.25" customHeight="1" x14ac:dyDescent="0.2">
      <c r="A49" s="24">
        <f>VLOOKUP(B49,'Sample ID by Horizon'!A:B,2,FALSE)</f>
        <v>42521</v>
      </c>
      <c r="B49" s="59" t="s">
        <v>496</v>
      </c>
      <c r="C49" s="66">
        <f t="shared" si="6"/>
        <v>3</v>
      </c>
      <c r="D49" s="65">
        <v>7.7</v>
      </c>
      <c r="E49" s="65">
        <v>2.2999999999999998</v>
      </c>
      <c r="F49" s="66">
        <f t="shared" si="0"/>
        <v>10</v>
      </c>
      <c r="G49" s="66">
        <f t="shared" si="1"/>
        <v>77</v>
      </c>
      <c r="H49" s="66">
        <f t="shared" si="2"/>
        <v>23</v>
      </c>
      <c r="I49" s="66">
        <f t="shared" ref="I49:J49" si="51">I47</f>
        <v>76</v>
      </c>
      <c r="J49" s="66">
        <f t="shared" si="51"/>
        <v>24</v>
      </c>
    </row>
    <row r="50" spans="1:10" ht="14.25" customHeight="1" x14ac:dyDescent="0.2">
      <c r="A50" s="24">
        <f>VLOOKUP(B50,'Sample ID by Horizon'!A:B,2,FALSE)</f>
        <v>42521</v>
      </c>
      <c r="B50" s="16" t="s">
        <v>497</v>
      </c>
      <c r="C50" s="66">
        <f t="shared" si="6"/>
        <v>1</v>
      </c>
      <c r="D50" s="65">
        <v>7.8</v>
      </c>
      <c r="E50" s="65">
        <v>2.2000000000000002</v>
      </c>
      <c r="F50" s="66">
        <f t="shared" si="0"/>
        <v>10</v>
      </c>
      <c r="G50" s="66">
        <f t="shared" si="1"/>
        <v>78</v>
      </c>
      <c r="H50" s="66">
        <f t="shared" si="2"/>
        <v>22.000000000000004</v>
      </c>
      <c r="I50" s="66">
        <f t="shared" ref="I50:J50" si="52">AVERAGE(G50:G52)</f>
        <v>79</v>
      </c>
      <c r="J50" s="66">
        <f t="shared" si="52"/>
        <v>21.000000000000004</v>
      </c>
    </row>
    <row r="51" spans="1:10" ht="14.25" customHeight="1" x14ac:dyDescent="0.2">
      <c r="A51" s="24">
        <f>VLOOKUP(B51,'Sample ID by Horizon'!A:B,2,FALSE)</f>
        <v>42521</v>
      </c>
      <c r="B51" s="16" t="s">
        <v>497</v>
      </c>
      <c r="C51" s="66">
        <f t="shared" si="6"/>
        <v>2</v>
      </c>
      <c r="D51" s="65">
        <v>7.9</v>
      </c>
      <c r="E51" s="65">
        <v>2.1</v>
      </c>
      <c r="F51" s="66">
        <f t="shared" si="0"/>
        <v>10</v>
      </c>
      <c r="G51" s="66">
        <f t="shared" si="1"/>
        <v>79</v>
      </c>
      <c r="H51" s="66">
        <f t="shared" si="2"/>
        <v>21.000000000000004</v>
      </c>
      <c r="I51" s="66">
        <f t="shared" ref="I51:J51" si="53">I50</f>
        <v>79</v>
      </c>
      <c r="J51" s="66">
        <f t="shared" si="53"/>
        <v>21.000000000000004</v>
      </c>
    </row>
    <row r="52" spans="1:10" ht="14.25" customHeight="1" x14ac:dyDescent="0.2">
      <c r="A52" s="24">
        <f>VLOOKUP(B52,'Sample ID by Horizon'!A:B,2,FALSE)</f>
        <v>42521</v>
      </c>
      <c r="B52" s="59" t="s">
        <v>497</v>
      </c>
      <c r="C52" s="66">
        <f t="shared" si="6"/>
        <v>3</v>
      </c>
      <c r="D52" s="65">
        <v>8</v>
      </c>
      <c r="E52" s="65">
        <v>2</v>
      </c>
      <c r="F52" s="66">
        <f t="shared" si="0"/>
        <v>10</v>
      </c>
      <c r="G52" s="66">
        <f t="shared" si="1"/>
        <v>80</v>
      </c>
      <c r="H52" s="66">
        <f t="shared" si="2"/>
        <v>20</v>
      </c>
      <c r="I52" s="66">
        <f t="shared" ref="I52:J52" si="54">I50</f>
        <v>79</v>
      </c>
      <c r="J52" s="66">
        <f t="shared" si="54"/>
        <v>21.000000000000004</v>
      </c>
    </row>
    <row r="53" spans="1:10" ht="14.25" customHeight="1" x14ac:dyDescent="0.2">
      <c r="A53" s="24">
        <f>VLOOKUP(B53,'Sample ID by Horizon'!A:B,2,FALSE)</f>
        <v>42521</v>
      </c>
      <c r="B53" s="16" t="s">
        <v>498</v>
      </c>
      <c r="C53" s="66">
        <f t="shared" si="6"/>
        <v>1</v>
      </c>
      <c r="D53" s="65">
        <v>8.1</v>
      </c>
      <c r="E53" s="65">
        <v>1.9</v>
      </c>
      <c r="F53" s="66">
        <f t="shared" si="0"/>
        <v>10</v>
      </c>
      <c r="G53" s="66">
        <f t="shared" si="1"/>
        <v>81</v>
      </c>
      <c r="H53" s="66">
        <f t="shared" si="2"/>
        <v>19</v>
      </c>
      <c r="I53" s="66">
        <f t="shared" ref="I53:J53" si="55">AVERAGE(G53:G55)</f>
        <v>82</v>
      </c>
      <c r="J53" s="66">
        <f t="shared" si="55"/>
        <v>18</v>
      </c>
    </row>
    <row r="54" spans="1:10" ht="14.25" customHeight="1" x14ac:dyDescent="0.2">
      <c r="A54" s="24">
        <f>VLOOKUP(B54,'Sample ID by Horizon'!A:B,2,FALSE)</f>
        <v>42521</v>
      </c>
      <c r="B54" s="16" t="s">
        <v>498</v>
      </c>
      <c r="C54" s="66">
        <f t="shared" si="6"/>
        <v>2</v>
      </c>
      <c r="D54" s="65">
        <v>8.1999999999999993</v>
      </c>
      <c r="E54" s="65">
        <v>1.8</v>
      </c>
      <c r="F54" s="66">
        <f t="shared" si="0"/>
        <v>10</v>
      </c>
      <c r="G54" s="66">
        <f t="shared" si="1"/>
        <v>82</v>
      </c>
      <c r="H54" s="66">
        <f t="shared" si="2"/>
        <v>18</v>
      </c>
      <c r="I54" s="66">
        <f t="shared" ref="I54:J54" si="56">I53</f>
        <v>82</v>
      </c>
      <c r="J54" s="66">
        <f t="shared" si="56"/>
        <v>18</v>
      </c>
    </row>
    <row r="55" spans="1:10" ht="14.25" customHeight="1" x14ac:dyDescent="0.2">
      <c r="A55" s="24">
        <f>VLOOKUP(B55,'Sample ID by Horizon'!A:B,2,FALSE)</f>
        <v>42521</v>
      </c>
      <c r="B55" s="59" t="s">
        <v>498</v>
      </c>
      <c r="C55" s="66">
        <f t="shared" si="6"/>
        <v>3</v>
      </c>
      <c r="D55" s="65">
        <v>8.3000000000000007</v>
      </c>
      <c r="E55" s="65">
        <v>1.7</v>
      </c>
      <c r="F55" s="66">
        <f t="shared" si="0"/>
        <v>10</v>
      </c>
      <c r="G55" s="66">
        <f t="shared" si="1"/>
        <v>83</v>
      </c>
      <c r="H55" s="66">
        <f t="shared" si="2"/>
        <v>17</v>
      </c>
      <c r="I55" s="66">
        <f t="shared" ref="I55:J55" si="57">I53</f>
        <v>82</v>
      </c>
      <c r="J55" s="66">
        <f t="shared" si="57"/>
        <v>18</v>
      </c>
    </row>
    <row r="56" spans="1:10" ht="14.25" customHeight="1" x14ac:dyDescent="0.2">
      <c r="G56" s="23" t="str">
        <f t="shared" ref="G56:G996" si="58">IFERROR(D56/F56,"")</f>
        <v/>
      </c>
      <c r="H56" s="23" t="str">
        <f t="shared" ref="H56:H996" si="59">IFERROR(E56/F56,"")</f>
        <v/>
      </c>
    </row>
    <row r="57" spans="1:10" ht="14.25" customHeight="1" x14ac:dyDescent="0.2">
      <c r="G57" s="23" t="str">
        <f t="shared" si="58"/>
        <v/>
      </c>
      <c r="H57" s="23" t="str">
        <f t="shared" si="59"/>
        <v/>
      </c>
    </row>
    <row r="58" spans="1:10" ht="14.25" customHeight="1" x14ac:dyDescent="0.2">
      <c r="G58" s="23" t="str">
        <f t="shared" si="58"/>
        <v/>
      </c>
      <c r="H58" s="23" t="str">
        <f t="shared" si="59"/>
        <v/>
      </c>
    </row>
    <row r="59" spans="1:10" ht="14.25" customHeight="1" x14ac:dyDescent="0.2">
      <c r="G59" s="23" t="str">
        <f t="shared" si="58"/>
        <v/>
      </c>
      <c r="H59" s="23" t="str">
        <f t="shared" si="59"/>
        <v/>
      </c>
    </row>
    <row r="60" spans="1:10" ht="14.25" customHeight="1" x14ac:dyDescent="0.2">
      <c r="G60" s="23" t="str">
        <f t="shared" si="58"/>
        <v/>
      </c>
      <c r="H60" s="23" t="str">
        <f t="shared" si="59"/>
        <v/>
      </c>
    </row>
    <row r="61" spans="1:10" ht="14.25" customHeight="1" x14ac:dyDescent="0.2">
      <c r="G61" s="23" t="str">
        <f t="shared" si="58"/>
        <v/>
      </c>
      <c r="H61" s="23" t="str">
        <f t="shared" si="59"/>
        <v/>
      </c>
    </row>
    <row r="62" spans="1:10" ht="14.25" customHeight="1" x14ac:dyDescent="0.2">
      <c r="G62" s="23" t="str">
        <f t="shared" si="58"/>
        <v/>
      </c>
      <c r="H62" s="23" t="str">
        <f t="shared" si="59"/>
        <v/>
      </c>
    </row>
    <row r="63" spans="1:10" ht="14.25" customHeight="1" x14ac:dyDescent="0.2">
      <c r="G63" s="23" t="str">
        <f t="shared" si="58"/>
        <v/>
      </c>
      <c r="H63" s="23" t="str">
        <f t="shared" si="59"/>
        <v/>
      </c>
    </row>
    <row r="64" spans="1:10" ht="14.25" customHeight="1" x14ac:dyDescent="0.2">
      <c r="G64" s="23" t="str">
        <f t="shared" si="58"/>
        <v/>
      </c>
      <c r="H64" s="23" t="str">
        <f t="shared" si="59"/>
        <v/>
      </c>
    </row>
    <row r="65" spans="7:8" ht="14.25" customHeight="1" x14ac:dyDescent="0.2">
      <c r="G65" s="23" t="str">
        <f t="shared" si="58"/>
        <v/>
      </c>
      <c r="H65" s="23" t="str">
        <f t="shared" si="59"/>
        <v/>
      </c>
    </row>
    <row r="66" spans="7:8" ht="14.25" customHeight="1" x14ac:dyDescent="0.2">
      <c r="G66" s="23" t="str">
        <f t="shared" si="58"/>
        <v/>
      </c>
      <c r="H66" s="23" t="str">
        <f t="shared" si="59"/>
        <v/>
      </c>
    </row>
    <row r="67" spans="7:8" ht="14.25" customHeight="1" x14ac:dyDescent="0.2">
      <c r="G67" s="23" t="str">
        <f t="shared" si="58"/>
        <v/>
      </c>
      <c r="H67" s="23" t="str">
        <f t="shared" si="59"/>
        <v/>
      </c>
    </row>
    <row r="68" spans="7:8" ht="14.25" customHeight="1" x14ac:dyDescent="0.2">
      <c r="G68" s="23" t="str">
        <f t="shared" si="58"/>
        <v/>
      </c>
      <c r="H68" s="23" t="str">
        <f t="shared" si="59"/>
        <v/>
      </c>
    </row>
    <row r="69" spans="7:8" ht="14.25" customHeight="1" x14ac:dyDescent="0.2">
      <c r="G69" s="23" t="str">
        <f t="shared" si="58"/>
        <v/>
      </c>
      <c r="H69" s="23" t="str">
        <f t="shared" si="59"/>
        <v/>
      </c>
    </row>
    <row r="70" spans="7:8" ht="14.25" customHeight="1" x14ac:dyDescent="0.2">
      <c r="G70" s="23" t="str">
        <f t="shared" si="58"/>
        <v/>
      </c>
      <c r="H70" s="23" t="str">
        <f t="shared" si="59"/>
        <v/>
      </c>
    </row>
    <row r="71" spans="7:8" ht="14.25" customHeight="1" x14ac:dyDescent="0.2">
      <c r="G71" s="23" t="str">
        <f t="shared" si="58"/>
        <v/>
      </c>
      <c r="H71" s="23" t="str">
        <f t="shared" si="59"/>
        <v/>
      </c>
    </row>
    <row r="72" spans="7:8" ht="14.25" customHeight="1" x14ac:dyDescent="0.2">
      <c r="G72" s="23" t="str">
        <f t="shared" si="58"/>
        <v/>
      </c>
      <c r="H72" s="23" t="str">
        <f t="shared" si="59"/>
        <v/>
      </c>
    </row>
    <row r="73" spans="7:8" ht="14.25" customHeight="1" x14ac:dyDescent="0.2">
      <c r="G73" s="23" t="str">
        <f t="shared" si="58"/>
        <v/>
      </c>
      <c r="H73" s="23" t="str">
        <f t="shared" si="59"/>
        <v/>
      </c>
    </row>
    <row r="74" spans="7:8" ht="14.25" customHeight="1" x14ac:dyDescent="0.2">
      <c r="G74" s="23" t="str">
        <f t="shared" si="58"/>
        <v/>
      </c>
      <c r="H74" s="23" t="str">
        <f t="shared" si="59"/>
        <v/>
      </c>
    </row>
    <row r="75" spans="7:8" ht="14.25" customHeight="1" x14ac:dyDescent="0.2">
      <c r="G75" s="23" t="str">
        <f t="shared" si="58"/>
        <v/>
      </c>
      <c r="H75" s="23" t="str">
        <f t="shared" si="59"/>
        <v/>
      </c>
    </row>
    <row r="76" spans="7:8" ht="14.25" customHeight="1" x14ac:dyDescent="0.2">
      <c r="G76" s="23" t="str">
        <f t="shared" si="58"/>
        <v/>
      </c>
      <c r="H76" s="23" t="str">
        <f t="shared" si="59"/>
        <v/>
      </c>
    </row>
    <row r="77" spans="7:8" ht="14.25" customHeight="1" x14ac:dyDescent="0.2">
      <c r="G77" s="23" t="str">
        <f t="shared" si="58"/>
        <v/>
      </c>
      <c r="H77" s="23" t="str">
        <f t="shared" si="59"/>
        <v/>
      </c>
    </row>
    <row r="78" spans="7:8" ht="14.25" customHeight="1" x14ac:dyDescent="0.2">
      <c r="G78" s="23" t="str">
        <f t="shared" si="58"/>
        <v/>
      </c>
      <c r="H78" s="23" t="str">
        <f t="shared" si="59"/>
        <v/>
      </c>
    </row>
    <row r="79" spans="7:8" ht="14.25" customHeight="1" x14ac:dyDescent="0.2">
      <c r="G79" s="23" t="str">
        <f t="shared" si="58"/>
        <v/>
      </c>
      <c r="H79" s="23" t="str">
        <f t="shared" si="59"/>
        <v/>
      </c>
    </row>
    <row r="80" spans="7:8" ht="14.25" customHeight="1" x14ac:dyDescent="0.2">
      <c r="G80" s="23" t="str">
        <f t="shared" si="58"/>
        <v/>
      </c>
      <c r="H80" s="23" t="str">
        <f t="shared" si="59"/>
        <v/>
      </c>
    </row>
    <row r="81" spans="7:8" ht="14.25" customHeight="1" x14ac:dyDescent="0.2">
      <c r="G81" s="23" t="str">
        <f t="shared" si="58"/>
        <v/>
      </c>
      <c r="H81" s="23" t="str">
        <f t="shared" si="59"/>
        <v/>
      </c>
    </row>
    <row r="82" spans="7:8" ht="14.25" customHeight="1" x14ac:dyDescent="0.2">
      <c r="G82" s="23" t="str">
        <f t="shared" si="58"/>
        <v/>
      </c>
      <c r="H82" s="23" t="str">
        <f t="shared" si="59"/>
        <v/>
      </c>
    </row>
    <row r="83" spans="7:8" ht="14.25" customHeight="1" x14ac:dyDescent="0.2">
      <c r="G83" s="23" t="str">
        <f t="shared" si="58"/>
        <v/>
      </c>
      <c r="H83" s="23" t="str">
        <f t="shared" si="59"/>
        <v/>
      </c>
    </row>
    <row r="84" spans="7:8" ht="14.25" customHeight="1" x14ac:dyDescent="0.2">
      <c r="G84" s="23" t="str">
        <f t="shared" si="58"/>
        <v/>
      </c>
      <c r="H84" s="23" t="str">
        <f t="shared" si="59"/>
        <v/>
      </c>
    </row>
    <row r="85" spans="7:8" ht="14.25" customHeight="1" x14ac:dyDescent="0.2">
      <c r="G85" s="23" t="str">
        <f t="shared" si="58"/>
        <v/>
      </c>
      <c r="H85" s="23" t="str">
        <f t="shared" si="59"/>
        <v/>
      </c>
    </row>
    <row r="86" spans="7:8" ht="14.25" customHeight="1" x14ac:dyDescent="0.2">
      <c r="G86" s="23" t="str">
        <f t="shared" si="58"/>
        <v/>
      </c>
      <c r="H86" s="23" t="str">
        <f t="shared" si="59"/>
        <v/>
      </c>
    </row>
    <row r="87" spans="7:8" ht="14.25" customHeight="1" x14ac:dyDescent="0.2">
      <c r="G87" s="23" t="str">
        <f t="shared" si="58"/>
        <v/>
      </c>
      <c r="H87" s="23" t="str">
        <f t="shared" si="59"/>
        <v/>
      </c>
    </row>
    <row r="88" spans="7:8" ht="14.25" customHeight="1" x14ac:dyDescent="0.2">
      <c r="G88" s="23" t="str">
        <f t="shared" si="58"/>
        <v/>
      </c>
      <c r="H88" s="23" t="str">
        <f t="shared" si="59"/>
        <v/>
      </c>
    </row>
    <row r="89" spans="7:8" ht="14.25" customHeight="1" x14ac:dyDescent="0.2">
      <c r="G89" s="23" t="str">
        <f t="shared" si="58"/>
        <v/>
      </c>
      <c r="H89" s="23" t="str">
        <f t="shared" si="59"/>
        <v/>
      </c>
    </row>
    <row r="90" spans="7:8" ht="14.25" customHeight="1" x14ac:dyDescent="0.2">
      <c r="G90" s="23" t="str">
        <f t="shared" si="58"/>
        <v/>
      </c>
      <c r="H90" s="23" t="str">
        <f t="shared" si="59"/>
        <v/>
      </c>
    </row>
    <row r="91" spans="7:8" ht="14.25" customHeight="1" x14ac:dyDescent="0.2">
      <c r="G91" s="23" t="str">
        <f t="shared" si="58"/>
        <v/>
      </c>
      <c r="H91" s="23" t="str">
        <f t="shared" si="59"/>
        <v/>
      </c>
    </row>
    <row r="92" spans="7:8" ht="14.25" customHeight="1" x14ac:dyDescent="0.2">
      <c r="G92" s="23" t="str">
        <f t="shared" si="58"/>
        <v/>
      </c>
      <c r="H92" s="23" t="str">
        <f t="shared" si="59"/>
        <v/>
      </c>
    </row>
    <row r="93" spans="7:8" ht="14.25" customHeight="1" x14ac:dyDescent="0.2">
      <c r="G93" s="23" t="str">
        <f t="shared" si="58"/>
        <v/>
      </c>
      <c r="H93" s="23" t="str">
        <f t="shared" si="59"/>
        <v/>
      </c>
    </row>
    <row r="94" spans="7:8" ht="14.25" customHeight="1" x14ac:dyDescent="0.2">
      <c r="G94" s="23" t="str">
        <f t="shared" si="58"/>
        <v/>
      </c>
      <c r="H94" s="23" t="str">
        <f t="shared" si="59"/>
        <v/>
      </c>
    </row>
    <row r="95" spans="7:8" ht="14.25" customHeight="1" x14ac:dyDescent="0.2">
      <c r="G95" s="23" t="str">
        <f t="shared" si="58"/>
        <v/>
      </c>
      <c r="H95" s="23" t="str">
        <f t="shared" si="59"/>
        <v/>
      </c>
    </row>
    <row r="96" spans="7:8" ht="14.25" customHeight="1" x14ac:dyDescent="0.2">
      <c r="G96" s="23" t="str">
        <f t="shared" si="58"/>
        <v/>
      </c>
      <c r="H96" s="23" t="str">
        <f t="shared" si="59"/>
        <v/>
      </c>
    </row>
    <row r="97" spans="7:8" ht="14.25" customHeight="1" x14ac:dyDescent="0.2">
      <c r="G97" s="23" t="str">
        <f t="shared" si="58"/>
        <v/>
      </c>
      <c r="H97" s="23" t="str">
        <f t="shared" si="59"/>
        <v/>
      </c>
    </row>
    <row r="98" spans="7:8" ht="14.25" customHeight="1" x14ac:dyDescent="0.2">
      <c r="G98" s="23" t="str">
        <f t="shared" si="58"/>
        <v/>
      </c>
      <c r="H98" s="23" t="str">
        <f t="shared" si="59"/>
        <v/>
      </c>
    </row>
    <row r="99" spans="7:8" ht="14.25" customHeight="1" x14ac:dyDescent="0.2">
      <c r="G99" s="23" t="str">
        <f t="shared" si="58"/>
        <v/>
      </c>
      <c r="H99" s="23" t="str">
        <f t="shared" si="59"/>
        <v/>
      </c>
    </row>
    <row r="100" spans="7:8" ht="14.25" customHeight="1" x14ac:dyDescent="0.2">
      <c r="G100" s="23" t="str">
        <f t="shared" si="58"/>
        <v/>
      </c>
      <c r="H100" s="23" t="str">
        <f t="shared" si="59"/>
        <v/>
      </c>
    </row>
    <row r="101" spans="7:8" ht="14.25" customHeight="1" x14ac:dyDescent="0.2">
      <c r="G101" s="23" t="str">
        <f t="shared" si="58"/>
        <v/>
      </c>
      <c r="H101" s="23" t="str">
        <f t="shared" si="59"/>
        <v/>
      </c>
    </row>
    <row r="102" spans="7:8" ht="14.25" customHeight="1" x14ac:dyDescent="0.2">
      <c r="G102" s="23" t="str">
        <f t="shared" si="58"/>
        <v/>
      </c>
      <c r="H102" s="23" t="str">
        <f t="shared" si="59"/>
        <v/>
      </c>
    </row>
    <row r="103" spans="7:8" ht="14.25" customHeight="1" x14ac:dyDescent="0.2">
      <c r="G103" s="23" t="str">
        <f t="shared" si="58"/>
        <v/>
      </c>
      <c r="H103" s="23" t="str">
        <f t="shared" si="59"/>
        <v/>
      </c>
    </row>
    <row r="104" spans="7:8" ht="14.25" customHeight="1" x14ac:dyDescent="0.2">
      <c r="G104" s="23" t="str">
        <f t="shared" si="58"/>
        <v/>
      </c>
      <c r="H104" s="23" t="str">
        <f t="shared" si="59"/>
        <v/>
      </c>
    </row>
    <row r="105" spans="7:8" ht="14.25" customHeight="1" x14ac:dyDescent="0.2">
      <c r="G105" s="23" t="str">
        <f t="shared" si="58"/>
        <v/>
      </c>
      <c r="H105" s="23" t="str">
        <f t="shared" si="59"/>
        <v/>
      </c>
    </row>
    <row r="106" spans="7:8" ht="14.25" customHeight="1" x14ac:dyDescent="0.2">
      <c r="G106" s="23" t="str">
        <f t="shared" si="58"/>
        <v/>
      </c>
      <c r="H106" s="23" t="str">
        <f t="shared" si="59"/>
        <v/>
      </c>
    </row>
    <row r="107" spans="7:8" ht="14.25" customHeight="1" x14ac:dyDescent="0.2">
      <c r="G107" s="23" t="str">
        <f t="shared" si="58"/>
        <v/>
      </c>
      <c r="H107" s="23" t="str">
        <f t="shared" si="59"/>
        <v/>
      </c>
    </row>
    <row r="108" spans="7:8" ht="14.25" customHeight="1" x14ac:dyDescent="0.2">
      <c r="G108" s="23" t="str">
        <f t="shared" si="58"/>
        <v/>
      </c>
      <c r="H108" s="23" t="str">
        <f t="shared" si="59"/>
        <v/>
      </c>
    </row>
    <row r="109" spans="7:8" ht="14.25" customHeight="1" x14ac:dyDescent="0.2">
      <c r="G109" s="23" t="str">
        <f t="shared" si="58"/>
        <v/>
      </c>
      <c r="H109" s="23" t="str">
        <f t="shared" si="59"/>
        <v/>
      </c>
    </row>
    <row r="110" spans="7:8" ht="14.25" customHeight="1" x14ac:dyDescent="0.2">
      <c r="G110" s="23" t="str">
        <f t="shared" si="58"/>
        <v/>
      </c>
      <c r="H110" s="23" t="str">
        <f t="shared" si="59"/>
        <v/>
      </c>
    </row>
    <row r="111" spans="7:8" ht="14.25" customHeight="1" x14ac:dyDescent="0.2">
      <c r="G111" s="23" t="str">
        <f t="shared" si="58"/>
        <v/>
      </c>
      <c r="H111" s="23" t="str">
        <f t="shared" si="59"/>
        <v/>
      </c>
    </row>
    <row r="112" spans="7:8" ht="14.25" customHeight="1" x14ac:dyDescent="0.2">
      <c r="G112" s="23" t="str">
        <f t="shared" si="58"/>
        <v/>
      </c>
      <c r="H112" s="23" t="str">
        <f t="shared" si="59"/>
        <v/>
      </c>
    </row>
    <row r="113" spans="7:8" ht="14.25" customHeight="1" x14ac:dyDescent="0.2">
      <c r="G113" s="23" t="str">
        <f t="shared" si="58"/>
        <v/>
      </c>
      <c r="H113" s="23" t="str">
        <f t="shared" si="59"/>
        <v/>
      </c>
    </row>
    <row r="114" spans="7:8" ht="14.25" customHeight="1" x14ac:dyDescent="0.2">
      <c r="G114" s="23" t="str">
        <f t="shared" si="58"/>
        <v/>
      </c>
      <c r="H114" s="23" t="str">
        <f t="shared" si="59"/>
        <v/>
      </c>
    </row>
    <row r="115" spans="7:8" ht="14.25" customHeight="1" x14ac:dyDescent="0.2">
      <c r="G115" s="23" t="str">
        <f t="shared" si="58"/>
        <v/>
      </c>
      <c r="H115" s="23" t="str">
        <f t="shared" si="59"/>
        <v/>
      </c>
    </row>
    <row r="116" spans="7:8" ht="14.25" customHeight="1" x14ac:dyDescent="0.2">
      <c r="G116" s="23" t="str">
        <f t="shared" si="58"/>
        <v/>
      </c>
      <c r="H116" s="23" t="str">
        <f t="shared" si="59"/>
        <v/>
      </c>
    </row>
    <row r="117" spans="7:8" ht="14.25" customHeight="1" x14ac:dyDescent="0.2">
      <c r="G117" s="23" t="str">
        <f t="shared" si="58"/>
        <v/>
      </c>
      <c r="H117" s="23" t="str">
        <f t="shared" si="59"/>
        <v/>
      </c>
    </row>
    <row r="118" spans="7:8" ht="14.25" customHeight="1" x14ac:dyDescent="0.2">
      <c r="G118" s="23" t="str">
        <f t="shared" si="58"/>
        <v/>
      </c>
      <c r="H118" s="23" t="str">
        <f t="shared" si="59"/>
        <v/>
      </c>
    </row>
    <row r="119" spans="7:8" ht="14.25" customHeight="1" x14ac:dyDescent="0.2">
      <c r="G119" s="23" t="str">
        <f t="shared" si="58"/>
        <v/>
      </c>
      <c r="H119" s="23" t="str">
        <f t="shared" si="59"/>
        <v/>
      </c>
    </row>
    <row r="120" spans="7:8" ht="14.25" customHeight="1" x14ac:dyDescent="0.2">
      <c r="G120" s="23" t="str">
        <f t="shared" si="58"/>
        <v/>
      </c>
      <c r="H120" s="23" t="str">
        <f t="shared" si="59"/>
        <v/>
      </c>
    </row>
    <row r="121" spans="7:8" ht="14.25" customHeight="1" x14ac:dyDescent="0.2">
      <c r="G121" s="23" t="str">
        <f t="shared" si="58"/>
        <v/>
      </c>
      <c r="H121" s="23" t="str">
        <f t="shared" si="59"/>
        <v/>
      </c>
    </row>
    <row r="122" spans="7:8" ht="14.25" customHeight="1" x14ac:dyDescent="0.2">
      <c r="G122" s="23" t="str">
        <f t="shared" si="58"/>
        <v/>
      </c>
      <c r="H122" s="23" t="str">
        <f t="shared" si="59"/>
        <v/>
      </c>
    </row>
    <row r="123" spans="7:8" ht="14.25" customHeight="1" x14ac:dyDescent="0.2">
      <c r="G123" s="23" t="str">
        <f t="shared" si="58"/>
        <v/>
      </c>
      <c r="H123" s="23" t="str">
        <f t="shared" si="59"/>
        <v/>
      </c>
    </row>
    <row r="124" spans="7:8" ht="14.25" customHeight="1" x14ac:dyDescent="0.2">
      <c r="G124" s="23" t="str">
        <f t="shared" si="58"/>
        <v/>
      </c>
      <c r="H124" s="23" t="str">
        <f t="shared" si="59"/>
        <v/>
      </c>
    </row>
    <row r="125" spans="7:8" ht="14.25" customHeight="1" x14ac:dyDescent="0.2">
      <c r="G125" s="23" t="str">
        <f t="shared" si="58"/>
        <v/>
      </c>
      <c r="H125" s="23" t="str">
        <f t="shared" si="59"/>
        <v/>
      </c>
    </row>
    <row r="126" spans="7:8" ht="14.25" customHeight="1" x14ac:dyDescent="0.2">
      <c r="G126" s="23" t="str">
        <f t="shared" si="58"/>
        <v/>
      </c>
      <c r="H126" s="23" t="str">
        <f t="shared" si="59"/>
        <v/>
      </c>
    </row>
    <row r="127" spans="7:8" ht="14.25" customHeight="1" x14ac:dyDescent="0.2">
      <c r="G127" s="23" t="str">
        <f t="shared" si="58"/>
        <v/>
      </c>
      <c r="H127" s="23" t="str">
        <f t="shared" si="59"/>
        <v/>
      </c>
    </row>
    <row r="128" spans="7:8" ht="14.25" customHeight="1" x14ac:dyDescent="0.2">
      <c r="G128" s="23" t="str">
        <f t="shared" si="58"/>
        <v/>
      </c>
      <c r="H128" s="23" t="str">
        <f t="shared" si="59"/>
        <v/>
      </c>
    </row>
    <row r="129" spans="7:8" ht="14.25" customHeight="1" x14ac:dyDescent="0.2">
      <c r="G129" s="23" t="str">
        <f t="shared" si="58"/>
        <v/>
      </c>
      <c r="H129" s="23" t="str">
        <f t="shared" si="59"/>
        <v/>
      </c>
    </row>
    <row r="130" spans="7:8" ht="14.25" customHeight="1" x14ac:dyDescent="0.2">
      <c r="G130" s="23" t="str">
        <f t="shared" si="58"/>
        <v/>
      </c>
      <c r="H130" s="23" t="str">
        <f t="shared" si="59"/>
        <v/>
      </c>
    </row>
    <row r="131" spans="7:8" ht="14.25" customHeight="1" x14ac:dyDescent="0.2">
      <c r="G131" s="23" t="str">
        <f t="shared" si="58"/>
        <v/>
      </c>
      <c r="H131" s="23" t="str">
        <f t="shared" si="59"/>
        <v/>
      </c>
    </row>
    <row r="132" spans="7:8" ht="14.25" customHeight="1" x14ac:dyDescent="0.2">
      <c r="G132" s="23" t="str">
        <f t="shared" si="58"/>
        <v/>
      </c>
      <c r="H132" s="23" t="str">
        <f t="shared" si="59"/>
        <v/>
      </c>
    </row>
    <row r="133" spans="7:8" ht="14.25" customHeight="1" x14ac:dyDescent="0.2">
      <c r="G133" s="23" t="str">
        <f t="shared" si="58"/>
        <v/>
      </c>
      <c r="H133" s="23" t="str">
        <f t="shared" si="59"/>
        <v/>
      </c>
    </row>
    <row r="134" spans="7:8" ht="14.25" customHeight="1" x14ac:dyDescent="0.2">
      <c r="G134" s="23" t="str">
        <f t="shared" si="58"/>
        <v/>
      </c>
      <c r="H134" s="23" t="str">
        <f t="shared" si="59"/>
        <v/>
      </c>
    </row>
    <row r="135" spans="7:8" ht="14.25" customHeight="1" x14ac:dyDescent="0.2">
      <c r="G135" s="23" t="str">
        <f t="shared" si="58"/>
        <v/>
      </c>
      <c r="H135" s="23" t="str">
        <f t="shared" si="59"/>
        <v/>
      </c>
    </row>
    <row r="136" spans="7:8" ht="14.25" customHeight="1" x14ac:dyDescent="0.2">
      <c r="G136" s="23" t="str">
        <f t="shared" si="58"/>
        <v/>
      </c>
      <c r="H136" s="23" t="str">
        <f t="shared" si="59"/>
        <v/>
      </c>
    </row>
    <row r="137" spans="7:8" ht="14.25" customHeight="1" x14ac:dyDescent="0.2">
      <c r="G137" s="23" t="str">
        <f t="shared" si="58"/>
        <v/>
      </c>
      <c r="H137" s="23" t="str">
        <f t="shared" si="59"/>
        <v/>
      </c>
    </row>
    <row r="138" spans="7:8" ht="14.25" customHeight="1" x14ac:dyDescent="0.2">
      <c r="G138" s="23" t="str">
        <f t="shared" si="58"/>
        <v/>
      </c>
      <c r="H138" s="23" t="str">
        <f t="shared" si="59"/>
        <v/>
      </c>
    </row>
    <row r="139" spans="7:8" ht="14.25" customHeight="1" x14ac:dyDescent="0.2">
      <c r="G139" s="23" t="str">
        <f t="shared" si="58"/>
        <v/>
      </c>
      <c r="H139" s="23" t="str">
        <f t="shared" si="59"/>
        <v/>
      </c>
    </row>
    <row r="140" spans="7:8" ht="14.25" customHeight="1" x14ac:dyDescent="0.2">
      <c r="G140" s="23" t="str">
        <f t="shared" si="58"/>
        <v/>
      </c>
      <c r="H140" s="23" t="str">
        <f t="shared" si="59"/>
        <v/>
      </c>
    </row>
    <row r="141" spans="7:8" ht="14.25" customHeight="1" x14ac:dyDescent="0.2">
      <c r="G141" s="23" t="str">
        <f t="shared" si="58"/>
        <v/>
      </c>
      <c r="H141" s="23" t="str">
        <f t="shared" si="59"/>
        <v/>
      </c>
    </row>
    <row r="142" spans="7:8" ht="14.25" customHeight="1" x14ac:dyDescent="0.2">
      <c r="G142" s="23" t="str">
        <f t="shared" si="58"/>
        <v/>
      </c>
      <c r="H142" s="23" t="str">
        <f t="shared" si="59"/>
        <v/>
      </c>
    </row>
    <row r="143" spans="7:8" ht="14.25" customHeight="1" x14ac:dyDescent="0.2">
      <c r="G143" s="23" t="str">
        <f t="shared" si="58"/>
        <v/>
      </c>
      <c r="H143" s="23" t="str">
        <f t="shared" si="59"/>
        <v/>
      </c>
    </row>
    <row r="144" spans="7:8" ht="14.25" customHeight="1" x14ac:dyDescent="0.2">
      <c r="G144" s="23" t="str">
        <f t="shared" si="58"/>
        <v/>
      </c>
      <c r="H144" s="23" t="str">
        <f t="shared" si="59"/>
        <v/>
      </c>
    </row>
    <row r="145" spans="7:8" ht="14.25" customHeight="1" x14ac:dyDescent="0.2">
      <c r="G145" s="23" t="str">
        <f t="shared" si="58"/>
        <v/>
      </c>
      <c r="H145" s="23" t="str">
        <f t="shared" si="59"/>
        <v/>
      </c>
    </row>
    <row r="146" spans="7:8" ht="14.25" customHeight="1" x14ac:dyDescent="0.2">
      <c r="G146" s="23" t="str">
        <f t="shared" si="58"/>
        <v/>
      </c>
      <c r="H146" s="23" t="str">
        <f t="shared" si="59"/>
        <v/>
      </c>
    </row>
    <row r="147" spans="7:8" ht="14.25" customHeight="1" x14ac:dyDescent="0.2">
      <c r="G147" s="23" t="str">
        <f t="shared" si="58"/>
        <v/>
      </c>
      <c r="H147" s="23" t="str">
        <f t="shared" si="59"/>
        <v/>
      </c>
    </row>
    <row r="148" spans="7:8" ht="14.25" customHeight="1" x14ac:dyDescent="0.2">
      <c r="G148" s="23" t="str">
        <f t="shared" si="58"/>
        <v/>
      </c>
      <c r="H148" s="23" t="str">
        <f t="shared" si="59"/>
        <v/>
      </c>
    </row>
    <row r="149" spans="7:8" ht="14.25" customHeight="1" x14ac:dyDescent="0.2">
      <c r="G149" s="23" t="str">
        <f t="shared" si="58"/>
        <v/>
      </c>
      <c r="H149" s="23" t="str">
        <f t="shared" si="59"/>
        <v/>
      </c>
    </row>
    <row r="150" spans="7:8" ht="14.25" customHeight="1" x14ac:dyDescent="0.2">
      <c r="G150" s="23" t="str">
        <f t="shared" si="58"/>
        <v/>
      </c>
      <c r="H150" s="23" t="str">
        <f t="shared" si="59"/>
        <v/>
      </c>
    </row>
    <row r="151" spans="7:8" ht="14.25" customHeight="1" x14ac:dyDescent="0.2">
      <c r="G151" s="23" t="str">
        <f t="shared" si="58"/>
        <v/>
      </c>
      <c r="H151" s="23" t="str">
        <f t="shared" si="59"/>
        <v/>
      </c>
    </row>
    <row r="152" spans="7:8" ht="14.25" customHeight="1" x14ac:dyDescent="0.2">
      <c r="G152" s="23" t="str">
        <f t="shared" si="58"/>
        <v/>
      </c>
      <c r="H152" s="23" t="str">
        <f t="shared" si="59"/>
        <v/>
      </c>
    </row>
    <row r="153" spans="7:8" ht="14.25" customHeight="1" x14ac:dyDescent="0.2">
      <c r="G153" s="23" t="str">
        <f t="shared" si="58"/>
        <v/>
      </c>
      <c r="H153" s="23" t="str">
        <f t="shared" si="59"/>
        <v/>
      </c>
    </row>
    <row r="154" spans="7:8" ht="14.25" customHeight="1" x14ac:dyDescent="0.2">
      <c r="G154" s="23" t="str">
        <f t="shared" si="58"/>
        <v/>
      </c>
      <c r="H154" s="23" t="str">
        <f t="shared" si="59"/>
        <v/>
      </c>
    </row>
    <row r="155" spans="7:8" ht="14.25" customHeight="1" x14ac:dyDescent="0.2">
      <c r="G155" s="23" t="str">
        <f t="shared" si="58"/>
        <v/>
      </c>
      <c r="H155" s="23" t="str">
        <f t="shared" si="59"/>
        <v/>
      </c>
    </row>
    <row r="156" spans="7:8" ht="14.25" customHeight="1" x14ac:dyDescent="0.2">
      <c r="G156" s="23" t="str">
        <f t="shared" si="58"/>
        <v/>
      </c>
      <c r="H156" s="23" t="str">
        <f t="shared" si="59"/>
        <v/>
      </c>
    </row>
    <row r="157" spans="7:8" ht="14.25" customHeight="1" x14ac:dyDescent="0.2">
      <c r="G157" s="23" t="str">
        <f t="shared" si="58"/>
        <v/>
      </c>
      <c r="H157" s="23" t="str">
        <f t="shared" si="59"/>
        <v/>
      </c>
    </row>
    <row r="158" spans="7:8" ht="14.25" customHeight="1" x14ac:dyDescent="0.2">
      <c r="G158" s="23" t="str">
        <f t="shared" si="58"/>
        <v/>
      </c>
      <c r="H158" s="23" t="str">
        <f t="shared" si="59"/>
        <v/>
      </c>
    </row>
    <row r="159" spans="7:8" ht="14.25" customHeight="1" x14ac:dyDescent="0.2">
      <c r="G159" s="23" t="str">
        <f t="shared" si="58"/>
        <v/>
      </c>
      <c r="H159" s="23" t="str">
        <f t="shared" si="59"/>
        <v/>
      </c>
    </row>
    <row r="160" spans="7:8" ht="14.25" customHeight="1" x14ac:dyDescent="0.2">
      <c r="G160" s="23" t="str">
        <f t="shared" si="58"/>
        <v/>
      </c>
      <c r="H160" s="23" t="str">
        <f t="shared" si="59"/>
        <v/>
      </c>
    </row>
    <row r="161" spans="7:8" ht="14.25" customHeight="1" x14ac:dyDescent="0.2">
      <c r="G161" s="23" t="str">
        <f t="shared" si="58"/>
        <v/>
      </c>
      <c r="H161" s="23" t="str">
        <f t="shared" si="59"/>
        <v/>
      </c>
    </row>
    <row r="162" spans="7:8" ht="14.25" customHeight="1" x14ac:dyDescent="0.2">
      <c r="G162" s="23" t="str">
        <f t="shared" si="58"/>
        <v/>
      </c>
      <c r="H162" s="23" t="str">
        <f t="shared" si="59"/>
        <v/>
      </c>
    </row>
    <row r="163" spans="7:8" ht="14.25" customHeight="1" x14ac:dyDescent="0.2">
      <c r="G163" s="23" t="str">
        <f t="shared" si="58"/>
        <v/>
      </c>
      <c r="H163" s="23" t="str">
        <f t="shared" si="59"/>
        <v/>
      </c>
    </row>
    <row r="164" spans="7:8" ht="14.25" customHeight="1" x14ac:dyDescent="0.2">
      <c r="G164" s="23" t="str">
        <f t="shared" si="58"/>
        <v/>
      </c>
      <c r="H164" s="23" t="str">
        <f t="shared" si="59"/>
        <v/>
      </c>
    </row>
    <row r="165" spans="7:8" ht="14.25" customHeight="1" x14ac:dyDescent="0.2">
      <c r="G165" s="23" t="str">
        <f t="shared" si="58"/>
        <v/>
      </c>
      <c r="H165" s="23" t="str">
        <f t="shared" si="59"/>
        <v/>
      </c>
    </row>
    <row r="166" spans="7:8" ht="14.25" customHeight="1" x14ac:dyDescent="0.2">
      <c r="G166" s="23" t="str">
        <f t="shared" si="58"/>
        <v/>
      </c>
      <c r="H166" s="23" t="str">
        <f t="shared" si="59"/>
        <v/>
      </c>
    </row>
    <row r="167" spans="7:8" ht="14.25" customHeight="1" x14ac:dyDescent="0.2">
      <c r="G167" s="23" t="str">
        <f t="shared" si="58"/>
        <v/>
      </c>
      <c r="H167" s="23" t="str">
        <f t="shared" si="59"/>
        <v/>
      </c>
    </row>
    <row r="168" spans="7:8" ht="14.25" customHeight="1" x14ac:dyDescent="0.2">
      <c r="G168" s="23" t="str">
        <f t="shared" si="58"/>
        <v/>
      </c>
      <c r="H168" s="23" t="str">
        <f t="shared" si="59"/>
        <v/>
      </c>
    </row>
    <row r="169" spans="7:8" ht="14.25" customHeight="1" x14ac:dyDescent="0.2">
      <c r="G169" s="23" t="str">
        <f t="shared" si="58"/>
        <v/>
      </c>
      <c r="H169" s="23" t="str">
        <f t="shared" si="59"/>
        <v/>
      </c>
    </row>
    <row r="170" spans="7:8" ht="14.25" customHeight="1" x14ac:dyDescent="0.2">
      <c r="G170" s="23" t="str">
        <f t="shared" si="58"/>
        <v/>
      </c>
      <c r="H170" s="23" t="str">
        <f t="shared" si="59"/>
        <v/>
      </c>
    </row>
    <row r="171" spans="7:8" ht="14.25" customHeight="1" x14ac:dyDescent="0.2">
      <c r="G171" s="23" t="str">
        <f t="shared" si="58"/>
        <v/>
      </c>
      <c r="H171" s="23" t="str">
        <f t="shared" si="59"/>
        <v/>
      </c>
    </row>
    <row r="172" spans="7:8" ht="14.25" customHeight="1" x14ac:dyDescent="0.2">
      <c r="G172" s="23" t="str">
        <f t="shared" si="58"/>
        <v/>
      </c>
      <c r="H172" s="23" t="str">
        <f t="shared" si="59"/>
        <v/>
      </c>
    </row>
    <row r="173" spans="7:8" ht="14.25" customHeight="1" x14ac:dyDescent="0.2">
      <c r="G173" s="23" t="str">
        <f t="shared" si="58"/>
        <v/>
      </c>
      <c r="H173" s="23" t="str">
        <f t="shared" si="59"/>
        <v/>
      </c>
    </row>
    <row r="174" spans="7:8" ht="14.25" customHeight="1" x14ac:dyDescent="0.2">
      <c r="G174" s="23" t="str">
        <f t="shared" si="58"/>
        <v/>
      </c>
      <c r="H174" s="23" t="str">
        <f t="shared" si="59"/>
        <v/>
      </c>
    </row>
    <row r="175" spans="7:8" ht="14.25" customHeight="1" x14ac:dyDescent="0.2">
      <c r="G175" s="23" t="str">
        <f t="shared" si="58"/>
        <v/>
      </c>
      <c r="H175" s="23" t="str">
        <f t="shared" si="59"/>
        <v/>
      </c>
    </row>
    <row r="176" spans="7:8" ht="14.25" customHeight="1" x14ac:dyDescent="0.2">
      <c r="G176" s="23" t="str">
        <f t="shared" si="58"/>
        <v/>
      </c>
      <c r="H176" s="23" t="str">
        <f t="shared" si="59"/>
        <v/>
      </c>
    </row>
    <row r="177" spans="7:8" ht="14.25" customHeight="1" x14ac:dyDescent="0.2">
      <c r="G177" s="23" t="str">
        <f t="shared" si="58"/>
        <v/>
      </c>
      <c r="H177" s="23" t="str">
        <f t="shared" si="59"/>
        <v/>
      </c>
    </row>
    <row r="178" spans="7:8" ht="14.25" customHeight="1" x14ac:dyDescent="0.2">
      <c r="G178" s="23" t="str">
        <f t="shared" si="58"/>
        <v/>
      </c>
      <c r="H178" s="23" t="str">
        <f t="shared" si="59"/>
        <v/>
      </c>
    </row>
    <row r="179" spans="7:8" ht="14.25" customHeight="1" x14ac:dyDescent="0.2">
      <c r="G179" s="23" t="str">
        <f t="shared" si="58"/>
        <v/>
      </c>
      <c r="H179" s="23" t="str">
        <f t="shared" si="59"/>
        <v/>
      </c>
    </row>
    <row r="180" spans="7:8" ht="14.25" customHeight="1" x14ac:dyDescent="0.2">
      <c r="G180" s="23" t="str">
        <f t="shared" si="58"/>
        <v/>
      </c>
      <c r="H180" s="23" t="str">
        <f t="shared" si="59"/>
        <v/>
      </c>
    </row>
    <row r="181" spans="7:8" ht="14.25" customHeight="1" x14ac:dyDescent="0.2">
      <c r="G181" s="23" t="str">
        <f t="shared" si="58"/>
        <v/>
      </c>
      <c r="H181" s="23" t="str">
        <f t="shared" si="59"/>
        <v/>
      </c>
    </row>
    <row r="182" spans="7:8" ht="14.25" customHeight="1" x14ac:dyDescent="0.2">
      <c r="G182" s="23" t="str">
        <f t="shared" si="58"/>
        <v/>
      </c>
      <c r="H182" s="23" t="str">
        <f t="shared" si="59"/>
        <v/>
      </c>
    </row>
    <row r="183" spans="7:8" ht="14.25" customHeight="1" x14ac:dyDescent="0.2">
      <c r="G183" s="23" t="str">
        <f t="shared" si="58"/>
        <v/>
      </c>
      <c r="H183" s="23" t="str">
        <f t="shared" si="59"/>
        <v/>
      </c>
    </row>
    <row r="184" spans="7:8" ht="14.25" customHeight="1" x14ac:dyDescent="0.2">
      <c r="G184" s="23" t="str">
        <f t="shared" si="58"/>
        <v/>
      </c>
      <c r="H184" s="23" t="str">
        <f t="shared" si="59"/>
        <v/>
      </c>
    </row>
    <row r="185" spans="7:8" ht="14.25" customHeight="1" x14ac:dyDescent="0.2">
      <c r="G185" s="23" t="str">
        <f t="shared" si="58"/>
        <v/>
      </c>
      <c r="H185" s="23" t="str">
        <f t="shared" si="59"/>
        <v/>
      </c>
    </row>
    <row r="186" spans="7:8" ht="14.25" customHeight="1" x14ac:dyDescent="0.2">
      <c r="G186" s="23" t="str">
        <f t="shared" si="58"/>
        <v/>
      </c>
      <c r="H186" s="23" t="str">
        <f t="shared" si="59"/>
        <v/>
      </c>
    </row>
    <row r="187" spans="7:8" ht="14.25" customHeight="1" x14ac:dyDescent="0.2">
      <c r="G187" s="23" t="str">
        <f t="shared" si="58"/>
        <v/>
      </c>
      <c r="H187" s="23" t="str">
        <f t="shared" si="59"/>
        <v/>
      </c>
    </row>
    <row r="188" spans="7:8" ht="14.25" customHeight="1" x14ac:dyDescent="0.2">
      <c r="G188" s="23" t="str">
        <f t="shared" si="58"/>
        <v/>
      </c>
      <c r="H188" s="23" t="str">
        <f t="shared" si="59"/>
        <v/>
      </c>
    </row>
    <row r="189" spans="7:8" ht="14.25" customHeight="1" x14ac:dyDescent="0.2">
      <c r="G189" s="23" t="str">
        <f t="shared" si="58"/>
        <v/>
      </c>
      <c r="H189" s="23" t="str">
        <f t="shared" si="59"/>
        <v/>
      </c>
    </row>
    <row r="190" spans="7:8" ht="14.25" customHeight="1" x14ac:dyDescent="0.2">
      <c r="G190" s="23" t="str">
        <f t="shared" si="58"/>
        <v/>
      </c>
      <c r="H190" s="23" t="str">
        <f t="shared" si="59"/>
        <v/>
      </c>
    </row>
    <row r="191" spans="7:8" ht="14.25" customHeight="1" x14ac:dyDescent="0.2">
      <c r="G191" s="23" t="str">
        <f t="shared" si="58"/>
        <v/>
      </c>
      <c r="H191" s="23" t="str">
        <f t="shared" si="59"/>
        <v/>
      </c>
    </row>
    <row r="192" spans="7:8" ht="14.25" customHeight="1" x14ac:dyDescent="0.2">
      <c r="G192" s="23" t="str">
        <f t="shared" si="58"/>
        <v/>
      </c>
      <c r="H192" s="23" t="str">
        <f t="shared" si="59"/>
        <v/>
      </c>
    </row>
    <row r="193" spans="7:8" ht="14.25" customHeight="1" x14ac:dyDescent="0.2">
      <c r="G193" s="23" t="str">
        <f t="shared" si="58"/>
        <v/>
      </c>
      <c r="H193" s="23" t="str">
        <f t="shared" si="59"/>
        <v/>
      </c>
    </row>
    <row r="194" spans="7:8" ht="14.25" customHeight="1" x14ac:dyDescent="0.2">
      <c r="G194" s="23" t="str">
        <f t="shared" si="58"/>
        <v/>
      </c>
      <c r="H194" s="23" t="str">
        <f t="shared" si="59"/>
        <v/>
      </c>
    </row>
    <row r="195" spans="7:8" ht="14.25" customHeight="1" x14ac:dyDescent="0.2">
      <c r="G195" s="23" t="str">
        <f t="shared" si="58"/>
        <v/>
      </c>
      <c r="H195" s="23" t="str">
        <f t="shared" si="59"/>
        <v/>
      </c>
    </row>
    <row r="196" spans="7:8" ht="14.25" customHeight="1" x14ac:dyDescent="0.2">
      <c r="G196" s="23" t="str">
        <f t="shared" si="58"/>
        <v/>
      </c>
      <c r="H196" s="23" t="str">
        <f t="shared" si="59"/>
        <v/>
      </c>
    </row>
    <row r="197" spans="7:8" ht="14.25" customHeight="1" x14ac:dyDescent="0.2">
      <c r="G197" s="23" t="str">
        <f t="shared" si="58"/>
        <v/>
      </c>
      <c r="H197" s="23" t="str">
        <f t="shared" si="59"/>
        <v/>
      </c>
    </row>
    <row r="198" spans="7:8" ht="14.25" customHeight="1" x14ac:dyDescent="0.2">
      <c r="G198" s="23" t="str">
        <f t="shared" si="58"/>
        <v/>
      </c>
      <c r="H198" s="23" t="str">
        <f t="shared" si="59"/>
        <v/>
      </c>
    </row>
    <row r="199" spans="7:8" ht="14.25" customHeight="1" x14ac:dyDescent="0.2">
      <c r="G199" s="23" t="str">
        <f t="shared" si="58"/>
        <v/>
      </c>
      <c r="H199" s="23" t="str">
        <f t="shared" si="59"/>
        <v/>
      </c>
    </row>
    <row r="200" spans="7:8" ht="14.25" customHeight="1" x14ac:dyDescent="0.2">
      <c r="G200" s="23" t="str">
        <f t="shared" si="58"/>
        <v/>
      </c>
      <c r="H200" s="23" t="str">
        <f t="shared" si="59"/>
        <v/>
      </c>
    </row>
    <row r="201" spans="7:8" ht="14.25" customHeight="1" x14ac:dyDescent="0.2">
      <c r="G201" s="23" t="str">
        <f t="shared" si="58"/>
        <v/>
      </c>
      <c r="H201" s="23" t="str">
        <f t="shared" si="59"/>
        <v/>
      </c>
    </row>
    <row r="202" spans="7:8" ht="14.25" customHeight="1" x14ac:dyDescent="0.2">
      <c r="G202" s="23" t="str">
        <f t="shared" si="58"/>
        <v/>
      </c>
      <c r="H202" s="23" t="str">
        <f t="shared" si="59"/>
        <v/>
      </c>
    </row>
    <row r="203" spans="7:8" ht="14.25" customHeight="1" x14ac:dyDescent="0.2">
      <c r="G203" s="23" t="str">
        <f t="shared" si="58"/>
        <v/>
      </c>
      <c r="H203" s="23" t="str">
        <f t="shared" si="59"/>
        <v/>
      </c>
    </row>
    <row r="204" spans="7:8" ht="14.25" customHeight="1" x14ac:dyDescent="0.2">
      <c r="G204" s="23" t="str">
        <f t="shared" si="58"/>
        <v/>
      </c>
      <c r="H204" s="23" t="str">
        <f t="shared" si="59"/>
        <v/>
      </c>
    </row>
    <row r="205" spans="7:8" ht="14.25" customHeight="1" x14ac:dyDescent="0.2">
      <c r="G205" s="23" t="str">
        <f t="shared" si="58"/>
        <v/>
      </c>
      <c r="H205" s="23" t="str">
        <f t="shared" si="59"/>
        <v/>
      </c>
    </row>
    <row r="206" spans="7:8" ht="14.25" customHeight="1" x14ac:dyDescent="0.2">
      <c r="G206" s="23" t="str">
        <f t="shared" si="58"/>
        <v/>
      </c>
      <c r="H206" s="23" t="str">
        <f t="shared" si="59"/>
        <v/>
      </c>
    </row>
    <row r="207" spans="7:8" ht="14.25" customHeight="1" x14ac:dyDescent="0.2">
      <c r="G207" s="23" t="str">
        <f t="shared" si="58"/>
        <v/>
      </c>
      <c r="H207" s="23" t="str">
        <f t="shared" si="59"/>
        <v/>
      </c>
    </row>
    <row r="208" spans="7:8" ht="14.25" customHeight="1" x14ac:dyDescent="0.2">
      <c r="G208" s="23" t="str">
        <f t="shared" si="58"/>
        <v/>
      </c>
      <c r="H208" s="23" t="str">
        <f t="shared" si="59"/>
        <v/>
      </c>
    </row>
    <row r="209" spans="7:8" ht="14.25" customHeight="1" x14ac:dyDescent="0.2">
      <c r="G209" s="23" t="str">
        <f t="shared" si="58"/>
        <v/>
      </c>
      <c r="H209" s="23" t="str">
        <f t="shared" si="59"/>
        <v/>
      </c>
    </row>
    <row r="210" spans="7:8" ht="14.25" customHeight="1" x14ac:dyDescent="0.2">
      <c r="G210" s="23" t="str">
        <f t="shared" si="58"/>
        <v/>
      </c>
      <c r="H210" s="23" t="str">
        <f t="shared" si="59"/>
        <v/>
      </c>
    </row>
    <row r="211" spans="7:8" ht="14.25" customHeight="1" x14ac:dyDescent="0.2">
      <c r="G211" s="23" t="str">
        <f t="shared" si="58"/>
        <v/>
      </c>
      <c r="H211" s="23" t="str">
        <f t="shared" si="59"/>
        <v/>
      </c>
    </row>
    <row r="212" spans="7:8" ht="14.25" customHeight="1" x14ac:dyDescent="0.2">
      <c r="G212" s="23" t="str">
        <f t="shared" si="58"/>
        <v/>
      </c>
      <c r="H212" s="23" t="str">
        <f t="shared" si="59"/>
        <v/>
      </c>
    </row>
    <row r="213" spans="7:8" ht="14.25" customHeight="1" x14ac:dyDescent="0.2">
      <c r="G213" s="23" t="str">
        <f t="shared" si="58"/>
        <v/>
      </c>
      <c r="H213" s="23" t="str">
        <f t="shared" si="59"/>
        <v/>
      </c>
    </row>
    <row r="214" spans="7:8" ht="14.25" customHeight="1" x14ac:dyDescent="0.2">
      <c r="G214" s="23" t="str">
        <f t="shared" si="58"/>
        <v/>
      </c>
      <c r="H214" s="23" t="str">
        <f t="shared" si="59"/>
        <v/>
      </c>
    </row>
    <row r="215" spans="7:8" ht="14.25" customHeight="1" x14ac:dyDescent="0.2">
      <c r="G215" s="23" t="str">
        <f t="shared" si="58"/>
        <v/>
      </c>
      <c r="H215" s="23" t="str">
        <f t="shared" si="59"/>
        <v/>
      </c>
    </row>
    <row r="216" spans="7:8" ht="14.25" customHeight="1" x14ac:dyDescent="0.2">
      <c r="G216" s="23" t="str">
        <f t="shared" si="58"/>
        <v/>
      </c>
      <c r="H216" s="23" t="str">
        <f t="shared" si="59"/>
        <v/>
      </c>
    </row>
    <row r="217" spans="7:8" ht="15.75" customHeight="1" x14ac:dyDescent="0.2">
      <c r="G217" s="23" t="str">
        <f t="shared" si="58"/>
        <v/>
      </c>
      <c r="H217" s="23" t="str">
        <f t="shared" si="59"/>
        <v/>
      </c>
    </row>
    <row r="218" spans="7:8" ht="15.75" customHeight="1" x14ac:dyDescent="0.2">
      <c r="G218" s="23" t="str">
        <f t="shared" si="58"/>
        <v/>
      </c>
      <c r="H218" s="23" t="str">
        <f t="shared" si="59"/>
        <v/>
      </c>
    </row>
    <row r="219" spans="7:8" ht="15.75" customHeight="1" x14ac:dyDescent="0.2">
      <c r="G219" s="23" t="str">
        <f t="shared" si="58"/>
        <v/>
      </c>
      <c r="H219" s="23" t="str">
        <f t="shared" si="59"/>
        <v/>
      </c>
    </row>
    <row r="220" spans="7:8" ht="15.75" customHeight="1" x14ac:dyDescent="0.2">
      <c r="G220" s="23" t="str">
        <f t="shared" si="58"/>
        <v/>
      </c>
      <c r="H220" s="23" t="str">
        <f t="shared" si="59"/>
        <v/>
      </c>
    </row>
    <row r="221" spans="7:8" ht="15.75" customHeight="1" x14ac:dyDescent="0.2">
      <c r="G221" s="23" t="str">
        <f t="shared" si="58"/>
        <v/>
      </c>
      <c r="H221" s="23" t="str">
        <f t="shared" si="59"/>
        <v/>
      </c>
    </row>
    <row r="222" spans="7:8" ht="15.75" customHeight="1" x14ac:dyDescent="0.2">
      <c r="G222" s="23" t="str">
        <f t="shared" si="58"/>
        <v/>
      </c>
      <c r="H222" s="23" t="str">
        <f t="shared" si="59"/>
        <v/>
      </c>
    </row>
    <row r="223" spans="7:8" ht="15.75" customHeight="1" x14ac:dyDescent="0.2">
      <c r="G223" s="23" t="str">
        <f t="shared" si="58"/>
        <v/>
      </c>
      <c r="H223" s="23" t="str">
        <f t="shared" si="59"/>
        <v/>
      </c>
    </row>
    <row r="224" spans="7:8" ht="15.75" customHeight="1" x14ac:dyDescent="0.2">
      <c r="G224" s="23" t="str">
        <f t="shared" si="58"/>
        <v/>
      </c>
      <c r="H224" s="23" t="str">
        <f t="shared" si="59"/>
        <v/>
      </c>
    </row>
    <row r="225" spans="7:8" ht="15.75" customHeight="1" x14ac:dyDescent="0.2">
      <c r="G225" s="23" t="str">
        <f t="shared" si="58"/>
        <v/>
      </c>
      <c r="H225" s="23" t="str">
        <f t="shared" si="59"/>
        <v/>
      </c>
    </row>
    <row r="226" spans="7:8" ht="15.75" customHeight="1" x14ac:dyDescent="0.2">
      <c r="G226" s="23" t="str">
        <f t="shared" si="58"/>
        <v/>
      </c>
      <c r="H226" s="23" t="str">
        <f t="shared" si="59"/>
        <v/>
      </c>
    </row>
    <row r="227" spans="7:8" ht="15.75" customHeight="1" x14ac:dyDescent="0.2">
      <c r="G227" s="23" t="str">
        <f t="shared" si="58"/>
        <v/>
      </c>
      <c r="H227" s="23" t="str">
        <f t="shared" si="59"/>
        <v/>
      </c>
    </row>
    <row r="228" spans="7:8" ht="15.75" customHeight="1" x14ac:dyDescent="0.2">
      <c r="G228" s="23" t="str">
        <f t="shared" si="58"/>
        <v/>
      </c>
      <c r="H228" s="23" t="str">
        <f t="shared" si="59"/>
        <v/>
      </c>
    </row>
    <row r="229" spans="7:8" ht="15.75" customHeight="1" x14ac:dyDescent="0.2">
      <c r="G229" s="23" t="str">
        <f t="shared" si="58"/>
        <v/>
      </c>
      <c r="H229" s="23" t="str">
        <f t="shared" si="59"/>
        <v/>
      </c>
    </row>
    <row r="230" spans="7:8" ht="15.75" customHeight="1" x14ac:dyDescent="0.2">
      <c r="G230" s="23" t="str">
        <f t="shared" si="58"/>
        <v/>
      </c>
      <c r="H230" s="23" t="str">
        <f t="shared" si="59"/>
        <v/>
      </c>
    </row>
    <row r="231" spans="7:8" ht="15.75" customHeight="1" x14ac:dyDescent="0.2">
      <c r="G231" s="23" t="str">
        <f t="shared" si="58"/>
        <v/>
      </c>
      <c r="H231" s="23" t="str">
        <f t="shared" si="59"/>
        <v/>
      </c>
    </row>
    <row r="232" spans="7:8" ht="15.75" customHeight="1" x14ac:dyDescent="0.2">
      <c r="G232" s="23" t="str">
        <f t="shared" si="58"/>
        <v/>
      </c>
      <c r="H232" s="23" t="str">
        <f t="shared" si="59"/>
        <v/>
      </c>
    </row>
    <row r="233" spans="7:8" ht="15.75" customHeight="1" x14ac:dyDescent="0.2">
      <c r="G233" s="23" t="str">
        <f t="shared" si="58"/>
        <v/>
      </c>
      <c r="H233" s="23" t="str">
        <f t="shared" si="59"/>
        <v/>
      </c>
    </row>
    <row r="234" spans="7:8" ht="15.75" customHeight="1" x14ac:dyDescent="0.2">
      <c r="G234" s="23" t="str">
        <f t="shared" si="58"/>
        <v/>
      </c>
      <c r="H234" s="23" t="str">
        <f t="shared" si="59"/>
        <v/>
      </c>
    </row>
    <row r="235" spans="7:8" ht="15.75" customHeight="1" x14ac:dyDescent="0.2">
      <c r="G235" s="23" t="str">
        <f t="shared" si="58"/>
        <v/>
      </c>
      <c r="H235" s="23" t="str">
        <f t="shared" si="59"/>
        <v/>
      </c>
    </row>
    <row r="236" spans="7:8" ht="15.75" customHeight="1" x14ac:dyDescent="0.2">
      <c r="G236" s="23" t="str">
        <f t="shared" si="58"/>
        <v/>
      </c>
      <c r="H236" s="23" t="str">
        <f t="shared" si="59"/>
        <v/>
      </c>
    </row>
    <row r="237" spans="7:8" ht="15.75" customHeight="1" x14ac:dyDescent="0.2">
      <c r="G237" s="23" t="str">
        <f t="shared" si="58"/>
        <v/>
      </c>
      <c r="H237" s="23" t="str">
        <f t="shared" si="59"/>
        <v/>
      </c>
    </row>
    <row r="238" spans="7:8" ht="15.75" customHeight="1" x14ac:dyDescent="0.2">
      <c r="G238" s="23" t="str">
        <f t="shared" si="58"/>
        <v/>
      </c>
      <c r="H238" s="23" t="str">
        <f t="shared" si="59"/>
        <v/>
      </c>
    </row>
    <row r="239" spans="7:8" ht="15.75" customHeight="1" x14ac:dyDescent="0.2">
      <c r="G239" s="23" t="str">
        <f t="shared" si="58"/>
        <v/>
      </c>
      <c r="H239" s="23" t="str">
        <f t="shared" si="59"/>
        <v/>
      </c>
    </row>
    <row r="240" spans="7:8" ht="15.75" customHeight="1" x14ac:dyDescent="0.2">
      <c r="G240" s="23" t="str">
        <f t="shared" si="58"/>
        <v/>
      </c>
      <c r="H240" s="23" t="str">
        <f t="shared" si="59"/>
        <v/>
      </c>
    </row>
    <row r="241" spans="7:8" ht="15.75" customHeight="1" x14ac:dyDescent="0.2">
      <c r="G241" s="23" t="str">
        <f t="shared" si="58"/>
        <v/>
      </c>
      <c r="H241" s="23" t="str">
        <f t="shared" si="59"/>
        <v/>
      </c>
    </row>
    <row r="242" spans="7:8" ht="15.75" customHeight="1" x14ac:dyDescent="0.2">
      <c r="G242" s="23" t="str">
        <f t="shared" si="58"/>
        <v/>
      </c>
      <c r="H242" s="23" t="str">
        <f t="shared" si="59"/>
        <v/>
      </c>
    </row>
    <row r="243" spans="7:8" ht="15.75" customHeight="1" x14ac:dyDescent="0.2">
      <c r="G243" s="23" t="str">
        <f t="shared" si="58"/>
        <v/>
      </c>
      <c r="H243" s="23" t="str">
        <f t="shared" si="59"/>
        <v/>
      </c>
    </row>
    <row r="244" spans="7:8" ht="15.75" customHeight="1" x14ac:dyDescent="0.2">
      <c r="G244" s="23" t="str">
        <f t="shared" si="58"/>
        <v/>
      </c>
      <c r="H244" s="23" t="str">
        <f t="shared" si="59"/>
        <v/>
      </c>
    </row>
    <row r="245" spans="7:8" ht="15.75" customHeight="1" x14ac:dyDescent="0.2">
      <c r="G245" s="23" t="str">
        <f t="shared" si="58"/>
        <v/>
      </c>
      <c r="H245" s="23" t="str">
        <f t="shared" si="59"/>
        <v/>
      </c>
    </row>
    <row r="246" spans="7:8" ht="15.75" customHeight="1" x14ac:dyDescent="0.2">
      <c r="G246" s="23" t="str">
        <f t="shared" si="58"/>
        <v/>
      </c>
      <c r="H246" s="23" t="str">
        <f t="shared" si="59"/>
        <v/>
      </c>
    </row>
    <row r="247" spans="7:8" ht="15.75" customHeight="1" x14ac:dyDescent="0.2">
      <c r="G247" s="23" t="str">
        <f t="shared" si="58"/>
        <v/>
      </c>
      <c r="H247" s="23" t="str">
        <f t="shared" si="59"/>
        <v/>
      </c>
    </row>
    <row r="248" spans="7:8" ht="15.75" customHeight="1" x14ac:dyDescent="0.2">
      <c r="G248" s="23" t="str">
        <f t="shared" si="58"/>
        <v/>
      </c>
      <c r="H248" s="23" t="str">
        <f t="shared" si="59"/>
        <v/>
      </c>
    </row>
    <row r="249" spans="7:8" ht="15.75" customHeight="1" x14ac:dyDescent="0.2">
      <c r="G249" s="23" t="str">
        <f t="shared" si="58"/>
        <v/>
      </c>
      <c r="H249" s="23" t="str">
        <f t="shared" si="59"/>
        <v/>
      </c>
    </row>
    <row r="250" spans="7:8" ht="15.75" customHeight="1" x14ac:dyDescent="0.2">
      <c r="G250" s="23" t="str">
        <f t="shared" si="58"/>
        <v/>
      </c>
      <c r="H250" s="23" t="str">
        <f t="shared" si="59"/>
        <v/>
      </c>
    </row>
    <row r="251" spans="7:8" ht="15.75" customHeight="1" x14ac:dyDescent="0.2">
      <c r="G251" s="23" t="str">
        <f t="shared" si="58"/>
        <v/>
      </c>
      <c r="H251" s="23" t="str">
        <f t="shared" si="59"/>
        <v/>
      </c>
    </row>
    <row r="252" spans="7:8" ht="15.75" customHeight="1" x14ac:dyDescent="0.2">
      <c r="G252" s="23" t="str">
        <f t="shared" si="58"/>
        <v/>
      </c>
      <c r="H252" s="23" t="str">
        <f t="shared" si="59"/>
        <v/>
      </c>
    </row>
    <row r="253" spans="7:8" ht="15.75" customHeight="1" x14ac:dyDescent="0.2">
      <c r="G253" s="23" t="str">
        <f t="shared" si="58"/>
        <v/>
      </c>
      <c r="H253" s="23" t="str">
        <f t="shared" si="59"/>
        <v/>
      </c>
    </row>
    <row r="254" spans="7:8" ht="15.75" customHeight="1" x14ac:dyDescent="0.2">
      <c r="G254" s="23" t="str">
        <f t="shared" si="58"/>
        <v/>
      </c>
      <c r="H254" s="23" t="str">
        <f t="shared" si="59"/>
        <v/>
      </c>
    </row>
    <row r="255" spans="7:8" ht="15.75" customHeight="1" x14ac:dyDescent="0.2">
      <c r="G255" s="23" t="str">
        <f t="shared" si="58"/>
        <v/>
      </c>
      <c r="H255" s="23" t="str">
        <f t="shared" si="59"/>
        <v/>
      </c>
    </row>
    <row r="256" spans="7:8" ht="15.75" customHeight="1" x14ac:dyDescent="0.2">
      <c r="G256" s="23" t="str">
        <f t="shared" si="58"/>
        <v/>
      </c>
      <c r="H256" s="23" t="str">
        <f t="shared" si="59"/>
        <v/>
      </c>
    </row>
    <row r="257" spans="7:8" ht="15.75" customHeight="1" x14ac:dyDescent="0.2">
      <c r="G257" s="23" t="str">
        <f t="shared" si="58"/>
        <v/>
      </c>
      <c r="H257" s="23" t="str">
        <f t="shared" si="59"/>
        <v/>
      </c>
    </row>
    <row r="258" spans="7:8" ht="15.75" customHeight="1" x14ac:dyDescent="0.2">
      <c r="G258" s="23" t="str">
        <f t="shared" si="58"/>
        <v/>
      </c>
      <c r="H258" s="23" t="str">
        <f t="shared" si="59"/>
        <v/>
      </c>
    </row>
    <row r="259" spans="7:8" ht="15.75" customHeight="1" x14ac:dyDescent="0.2">
      <c r="G259" s="23" t="str">
        <f t="shared" si="58"/>
        <v/>
      </c>
      <c r="H259" s="23" t="str">
        <f t="shared" si="59"/>
        <v/>
      </c>
    </row>
    <row r="260" spans="7:8" ht="15.75" customHeight="1" x14ac:dyDescent="0.2">
      <c r="G260" s="23" t="str">
        <f t="shared" si="58"/>
        <v/>
      </c>
      <c r="H260" s="23" t="str">
        <f t="shared" si="59"/>
        <v/>
      </c>
    </row>
    <row r="261" spans="7:8" ht="15.75" customHeight="1" x14ac:dyDescent="0.2">
      <c r="G261" s="23" t="str">
        <f t="shared" si="58"/>
        <v/>
      </c>
      <c r="H261" s="23" t="str">
        <f t="shared" si="59"/>
        <v/>
      </c>
    </row>
    <row r="262" spans="7:8" ht="15.75" customHeight="1" x14ac:dyDescent="0.2">
      <c r="G262" s="23" t="str">
        <f t="shared" si="58"/>
        <v/>
      </c>
      <c r="H262" s="23" t="str">
        <f t="shared" si="59"/>
        <v/>
      </c>
    </row>
    <row r="263" spans="7:8" ht="15.75" customHeight="1" x14ac:dyDescent="0.2">
      <c r="G263" s="23" t="str">
        <f t="shared" si="58"/>
        <v/>
      </c>
      <c r="H263" s="23" t="str">
        <f t="shared" si="59"/>
        <v/>
      </c>
    </row>
    <row r="264" spans="7:8" ht="15.75" customHeight="1" x14ac:dyDescent="0.2">
      <c r="G264" s="23" t="str">
        <f t="shared" si="58"/>
        <v/>
      </c>
      <c r="H264" s="23" t="str">
        <f t="shared" si="59"/>
        <v/>
      </c>
    </row>
    <row r="265" spans="7:8" ht="15.75" customHeight="1" x14ac:dyDescent="0.2">
      <c r="G265" s="23" t="str">
        <f t="shared" si="58"/>
        <v/>
      </c>
      <c r="H265" s="23" t="str">
        <f t="shared" si="59"/>
        <v/>
      </c>
    </row>
    <row r="266" spans="7:8" ht="15.75" customHeight="1" x14ac:dyDescent="0.2">
      <c r="G266" s="23" t="str">
        <f t="shared" si="58"/>
        <v/>
      </c>
      <c r="H266" s="23" t="str">
        <f t="shared" si="59"/>
        <v/>
      </c>
    </row>
    <row r="267" spans="7:8" ht="15.75" customHeight="1" x14ac:dyDescent="0.2">
      <c r="G267" s="23" t="str">
        <f t="shared" si="58"/>
        <v/>
      </c>
      <c r="H267" s="23" t="str">
        <f t="shared" si="59"/>
        <v/>
      </c>
    </row>
    <row r="268" spans="7:8" ht="15.75" customHeight="1" x14ac:dyDescent="0.2">
      <c r="G268" s="23" t="str">
        <f t="shared" si="58"/>
        <v/>
      </c>
      <c r="H268" s="23" t="str">
        <f t="shared" si="59"/>
        <v/>
      </c>
    </row>
    <row r="269" spans="7:8" ht="15.75" customHeight="1" x14ac:dyDescent="0.2">
      <c r="G269" s="23" t="str">
        <f t="shared" si="58"/>
        <v/>
      </c>
      <c r="H269" s="23" t="str">
        <f t="shared" si="59"/>
        <v/>
      </c>
    </row>
    <row r="270" spans="7:8" ht="15.75" customHeight="1" x14ac:dyDescent="0.2">
      <c r="G270" s="23" t="str">
        <f t="shared" si="58"/>
        <v/>
      </c>
      <c r="H270" s="23" t="str">
        <f t="shared" si="59"/>
        <v/>
      </c>
    </row>
    <row r="271" spans="7:8" ht="15.75" customHeight="1" x14ac:dyDescent="0.2">
      <c r="G271" s="23" t="str">
        <f t="shared" si="58"/>
        <v/>
      </c>
      <c r="H271" s="23" t="str">
        <f t="shared" si="59"/>
        <v/>
      </c>
    </row>
    <row r="272" spans="7:8" ht="15.75" customHeight="1" x14ac:dyDescent="0.2">
      <c r="G272" s="23" t="str">
        <f t="shared" si="58"/>
        <v/>
      </c>
      <c r="H272" s="23" t="str">
        <f t="shared" si="59"/>
        <v/>
      </c>
    </row>
    <row r="273" spans="7:8" ht="15.75" customHeight="1" x14ac:dyDescent="0.2">
      <c r="G273" s="23" t="str">
        <f t="shared" si="58"/>
        <v/>
      </c>
      <c r="H273" s="23" t="str">
        <f t="shared" si="59"/>
        <v/>
      </c>
    </row>
    <row r="274" spans="7:8" ht="15.75" customHeight="1" x14ac:dyDescent="0.2">
      <c r="G274" s="23" t="str">
        <f t="shared" si="58"/>
        <v/>
      </c>
      <c r="H274" s="23" t="str">
        <f t="shared" si="59"/>
        <v/>
      </c>
    </row>
    <row r="275" spans="7:8" ht="15.75" customHeight="1" x14ac:dyDescent="0.2">
      <c r="G275" s="23" t="str">
        <f t="shared" si="58"/>
        <v/>
      </c>
      <c r="H275" s="23" t="str">
        <f t="shared" si="59"/>
        <v/>
      </c>
    </row>
    <row r="276" spans="7:8" ht="15.75" customHeight="1" x14ac:dyDescent="0.2">
      <c r="G276" s="23" t="str">
        <f t="shared" si="58"/>
        <v/>
      </c>
      <c r="H276" s="23" t="str">
        <f t="shared" si="59"/>
        <v/>
      </c>
    </row>
    <row r="277" spans="7:8" ht="15.75" customHeight="1" x14ac:dyDescent="0.2">
      <c r="G277" s="23" t="str">
        <f t="shared" si="58"/>
        <v/>
      </c>
      <c r="H277" s="23" t="str">
        <f t="shared" si="59"/>
        <v/>
      </c>
    </row>
    <row r="278" spans="7:8" ht="15.75" customHeight="1" x14ac:dyDescent="0.2">
      <c r="G278" s="23" t="str">
        <f t="shared" si="58"/>
        <v/>
      </c>
      <c r="H278" s="23" t="str">
        <f t="shared" si="59"/>
        <v/>
      </c>
    </row>
    <row r="279" spans="7:8" ht="15.75" customHeight="1" x14ac:dyDescent="0.2">
      <c r="G279" s="23" t="str">
        <f t="shared" si="58"/>
        <v/>
      </c>
      <c r="H279" s="23" t="str">
        <f t="shared" si="59"/>
        <v/>
      </c>
    </row>
    <row r="280" spans="7:8" ht="15.75" customHeight="1" x14ac:dyDescent="0.2">
      <c r="G280" s="23" t="str">
        <f t="shared" si="58"/>
        <v/>
      </c>
      <c r="H280" s="23" t="str">
        <f t="shared" si="59"/>
        <v/>
      </c>
    </row>
    <row r="281" spans="7:8" ht="15.75" customHeight="1" x14ac:dyDescent="0.2">
      <c r="G281" s="23" t="str">
        <f t="shared" si="58"/>
        <v/>
      </c>
      <c r="H281" s="23" t="str">
        <f t="shared" si="59"/>
        <v/>
      </c>
    </row>
    <row r="282" spans="7:8" ht="15.75" customHeight="1" x14ac:dyDescent="0.2">
      <c r="G282" s="23" t="str">
        <f t="shared" si="58"/>
        <v/>
      </c>
      <c r="H282" s="23" t="str">
        <f t="shared" si="59"/>
        <v/>
      </c>
    </row>
    <row r="283" spans="7:8" ht="15.75" customHeight="1" x14ac:dyDescent="0.2">
      <c r="G283" s="23" t="str">
        <f t="shared" si="58"/>
        <v/>
      </c>
      <c r="H283" s="23" t="str">
        <f t="shared" si="59"/>
        <v/>
      </c>
    </row>
    <row r="284" spans="7:8" ht="15.75" customHeight="1" x14ac:dyDescent="0.2">
      <c r="G284" s="23" t="str">
        <f t="shared" si="58"/>
        <v/>
      </c>
      <c r="H284" s="23" t="str">
        <f t="shared" si="59"/>
        <v/>
      </c>
    </row>
    <row r="285" spans="7:8" ht="15.75" customHeight="1" x14ac:dyDescent="0.2">
      <c r="G285" s="23" t="str">
        <f t="shared" si="58"/>
        <v/>
      </c>
      <c r="H285" s="23" t="str">
        <f t="shared" si="59"/>
        <v/>
      </c>
    </row>
    <row r="286" spans="7:8" ht="15.75" customHeight="1" x14ac:dyDescent="0.2">
      <c r="G286" s="23" t="str">
        <f t="shared" si="58"/>
        <v/>
      </c>
      <c r="H286" s="23" t="str">
        <f t="shared" si="59"/>
        <v/>
      </c>
    </row>
    <row r="287" spans="7:8" ht="15.75" customHeight="1" x14ac:dyDescent="0.2">
      <c r="G287" s="23" t="str">
        <f t="shared" si="58"/>
        <v/>
      </c>
      <c r="H287" s="23" t="str">
        <f t="shared" si="59"/>
        <v/>
      </c>
    </row>
    <row r="288" spans="7:8" ht="15.75" customHeight="1" x14ac:dyDescent="0.2">
      <c r="G288" s="23" t="str">
        <f t="shared" si="58"/>
        <v/>
      </c>
      <c r="H288" s="23" t="str">
        <f t="shared" si="59"/>
        <v/>
      </c>
    </row>
    <row r="289" spans="7:8" ht="15.75" customHeight="1" x14ac:dyDescent="0.2">
      <c r="G289" s="23" t="str">
        <f t="shared" si="58"/>
        <v/>
      </c>
      <c r="H289" s="23" t="str">
        <f t="shared" si="59"/>
        <v/>
      </c>
    </row>
    <row r="290" spans="7:8" ht="15.75" customHeight="1" x14ac:dyDescent="0.2">
      <c r="G290" s="23" t="str">
        <f t="shared" si="58"/>
        <v/>
      </c>
      <c r="H290" s="23" t="str">
        <f t="shared" si="59"/>
        <v/>
      </c>
    </row>
    <row r="291" spans="7:8" ht="15.75" customHeight="1" x14ac:dyDescent="0.2">
      <c r="G291" s="23" t="str">
        <f t="shared" si="58"/>
        <v/>
      </c>
      <c r="H291" s="23" t="str">
        <f t="shared" si="59"/>
        <v/>
      </c>
    </row>
    <row r="292" spans="7:8" ht="15.75" customHeight="1" x14ac:dyDescent="0.2">
      <c r="G292" s="23" t="str">
        <f t="shared" si="58"/>
        <v/>
      </c>
      <c r="H292" s="23" t="str">
        <f t="shared" si="59"/>
        <v/>
      </c>
    </row>
    <row r="293" spans="7:8" ht="15.75" customHeight="1" x14ac:dyDescent="0.2">
      <c r="G293" s="23" t="str">
        <f t="shared" si="58"/>
        <v/>
      </c>
      <c r="H293" s="23" t="str">
        <f t="shared" si="59"/>
        <v/>
      </c>
    </row>
    <row r="294" spans="7:8" ht="15.75" customHeight="1" x14ac:dyDescent="0.2">
      <c r="G294" s="23" t="str">
        <f t="shared" si="58"/>
        <v/>
      </c>
      <c r="H294" s="23" t="str">
        <f t="shared" si="59"/>
        <v/>
      </c>
    </row>
    <row r="295" spans="7:8" ht="15.75" customHeight="1" x14ac:dyDescent="0.2">
      <c r="G295" s="23" t="str">
        <f t="shared" si="58"/>
        <v/>
      </c>
      <c r="H295" s="23" t="str">
        <f t="shared" si="59"/>
        <v/>
      </c>
    </row>
    <row r="296" spans="7:8" ht="15.75" customHeight="1" x14ac:dyDescent="0.2">
      <c r="G296" s="23" t="str">
        <f t="shared" si="58"/>
        <v/>
      </c>
      <c r="H296" s="23" t="str">
        <f t="shared" si="59"/>
        <v/>
      </c>
    </row>
    <row r="297" spans="7:8" ht="15.75" customHeight="1" x14ac:dyDescent="0.2">
      <c r="G297" s="23" t="str">
        <f t="shared" si="58"/>
        <v/>
      </c>
      <c r="H297" s="23" t="str">
        <f t="shared" si="59"/>
        <v/>
      </c>
    </row>
    <row r="298" spans="7:8" ht="15.75" customHeight="1" x14ac:dyDescent="0.2">
      <c r="G298" s="23" t="str">
        <f t="shared" si="58"/>
        <v/>
      </c>
      <c r="H298" s="23" t="str">
        <f t="shared" si="59"/>
        <v/>
      </c>
    </row>
    <row r="299" spans="7:8" ht="15.75" customHeight="1" x14ac:dyDescent="0.2">
      <c r="G299" s="23" t="str">
        <f t="shared" si="58"/>
        <v/>
      </c>
      <c r="H299" s="23" t="str">
        <f t="shared" si="59"/>
        <v/>
      </c>
    </row>
    <row r="300" spans="7:8" ht="15.75" customHeight="1" x14ac:dyDescent="0.2">
      <c r="G300" s="23" t="str">
        <f t="shared" si="58"/>
        <v/>
      </c>
      <c r="H300" s="23" t="str">
        <f t="shared" si="59"/>
        <v/>
      </c>
    </row>
    <row r="301" spans="7:8" ht="15.75" customHeight="1" x14ac:dyDescent="0.2">
      <c r="G301" s="23" t="str">
        <f t="shared" si="58"/>
        <v/>
      </c>
      <c r="H301" s="23" t="str">
        <f t="shared" si="59"/>
        <v/>
      </c>
    </row>
    <row r="302" spans="7:8" ht="15.75" customHeight="1" x14ac:dyDescent="0.2">
      <c r="G302" s="23" t="str">
        <f t="shared" si="58"/>
        <v/>
      </c>
      <c r="H302" s="23" t="str">
        <f t="shared" si="59"/>
        <v/>
      </c>
    </row>
    <row r="303" spans="7:8" ht="15.75" customHeight="1" x14ac:dyDescent="0.2">
      <c r="G303" s="23" t="str">
        <f t="shared" si="58"/>
        <v/>
      </c>
      <c r="H303" s="23" t="str">
        <f t="shared" si="59"/>
        <v/>
      </c>
    </row>
    <row r="304" spans="7:8" ht="15.75" customHeight="1" x14ac:dyDescent="0.2">
      <c r="G304" s="23" t="str">
        <f t="shared" si="58"/>
        <v/>
      </c>
      <c r="H304" s="23" t="str">
        <f t="shared" si="59"/>
        <v/>
      </c>
    </row>
    <row r="305" spans="7:8" ht="15.75" customHeight="1" x14ac:dyDescent="0.2">
      <c r="G305" s="23" t="str">
        <f t="shared" si="58"/>
        <v/>
      </c>
      <c r="H305" s="23" t="str">
        <f t="shared" si="59"/>
        <v/>
      </c>
    </row>
    <row r="306" spans="7:8" ht="15.75" customHeight="1" x14ac:dyDescent="0.2">
      <c r="G306" s="23" t="str">
        <f t="shared" si="58"/>
        <v/>
      </c>
      <c r="H306" s="23" t="str">
        <f t="shared" si="59"/>
        <v/>
      </c>
    </row>
    <row r="307" spans="7:8" ht="15.75" customHeight="1" x14ac:dyDescent="0.2">
      <c r="G307" s="23" t="str">
        <f t="shared" si="58"/>
        <v/>
      </c>
      <c r="H307" s="23" t="str">
        <f t="shared" si="59"/>
        <v/>
      </c>
    </row>
    <row r="308" spans="7:8" ht="15.75" customHeight="1" x14ac:dyDescent="0.2">
      <c r="G308" s="23" t="str">
        <f t="shared" si="58"/>
        <v/>
      </c>
      <c r="H308" s="23" t="str">
        <f t="shared" si="59"/>
        <v/>
      </c>
    </row>
    <row r="309" spans="7:8" ht="15.75" customHeight="1" x14ac:dyDescent="0.2">
      <c r="G309" s="23" t="str">
        <f t="shared" si="58"/>
        <v/>
      </c>
      <c r="H309" s="23" t="str">
        <f t="shared" si="59"/>
        <v/>
      </c>
    </row>
    <row r="310" spans="7:8" ht="15.75" customHeight="1" x14ac:dyDescent="0.2">
      <c r="G310" s="23" t="str">
        <f t="shared" si="58"/>
        <v/>
      </c>
      <c r="H310" s="23" t="str">
        <f t="shared" si="59"/>
        <v/>
      </c>
    </row>
    <row r="311" spans="7:8" ht="15.75" customHeight="1" x14ac:dyDescent="0.2">
      <c r="G311" s="23" t="str">
        <f t="shared" si="58"/>
        <v/>
      </c>
      <c r="H311" s="23" t="str">
        <f t="shared" si="59"/>
        <v/>
      </c>
    </row>
    <row r="312" spans="7:8" ht="15.75" customHeight="1" x14ac:dyDescent="0.2">
      <c r="G312" s="23" t="str">
        <f t="shared" si="58"/>
        <v/>
      </c>
      <c r="H312" s="23" t="str">
        <f t="shared" si="59"/>
        <v/>
      </c>
    </row>
    <row r="313" spans="7:8" ht="15.75" customHeight="1" x14ac:dyDescent="0.2">
      <c r="G313" s="23" t="str">
        <f t="shared" si="58"/>
        <v/>
      </c>
      <c r="H313" s="23" t="str">
        <f t="shared" si="59"/>
        <v/>
      </c>
    </row>
    <row r="314" spans="7:8" ht="15.75" customHeight="1" x14ac:dyDescent="0.2">
      <c r="G314" s="23" t="str">
        <f t="shared" si="58"/>
        <v/>
      </c>
      <c r="H314" s="23" t="str">
        <f t="shared" si="59"/>
        <v/>
      </c>
    </row>
    <row r="315" spans="7:8" ht="15.75" customHeight="1" x14ac:dyDescent="0.2">
      <c r="G315" s="23" t="str">
        <f t="shared" si="58"/>
        <v/>
      </c>
      <c r="H315" s="23" t="str">
        <f t="shared" si="59"/>
        <v/>
      </c>
    </row>
    <row r="316" spans="7:8" ht="15.75" customHeight="1" x14ac:dyDescent="0.2">
      <c r="G316" s="23" t="str">
        <f t="shared" si="58"/>
        <v/>
      </c>
      <c r="H316" s="23" t="str">
        <f t="shared" si="59"/>
        <v/>
      </c>
    </row>
    <row r="317" spans="7:8" ht="15.75" customHeight="1" x14ac:dyDescent="0.2">
      <c r="G317" s="23" t="str">
        <f t="shared" si="58"/>
        <v/>
      </c>
      <c r="H317" s="23" t="str">
        <f t="shared" si="59"/>
        <v/>
      </c>
    </row>
    <row r="318" spans="7:8" ht="15.75" customHeight="1" x14ac:dyDescent="0.2">
      <c r="G318" s="23" t="str">
        <f t="shared" si="58"/>
        <v/>
      </c>
      <c r="H318" s="23" t="str">
        <f t="shared" si="59"/>
        <v/>
      </c>
    </row>
    <row r="319" spans="7:8" ht="15.75" customHeight="1" x14ac:dyDescent="0.2">
      <c r="G319" s="23" t="str">
        <f t="shared" si="58"/>
        <v/>
      </c>
      <c r="H319" s="23" t="str">
        <f t="shared" si="59"/>
        <v/>
      </c>
    </row>
    <row r="320" spans="7:8" ht="15.75" customHeight="1" x14ac:dyDescent="0.2">
      <c r="G320" s="23" t="str">
        <f t="shared" si="58"/>
        <v/>
      </c>
      <c r="H320" s="23" t="str">
        <f t="shared" si="59"/>
        <v/>
      </c>
    </row>
    <row r="321" spans="7:8" ht="15.75" customHeight="1" x14ac:dyDescent="0.2">
      <c r="G321" s="23" t="str">
        <f t="shared" si="58"/>
        <v/>
      </c>
      <c r="H321" s="23" t="str">
        <f t="shared" si="59"/>
        <v/>
      </c>
    </row>
    <row r="322" spans="7:8" ht="15.75" customHeight="1" x14ac:dyDescent="0.2">
      <c r="G322" s="23" t="str">
        <f t="shared" si="58"/>
        <v/>
      </c>
      <c r="H322" s="23" t="str">
        <f t="shared" si="59"/>
        <v/>
      </c>
    </row>
    <row r="323" spans="7:8" ht="15.75" customHeight="1" x14ac:dyDescent="0.2">
      <c r="G323" s="23" t="str">
        <f t="shared" si="58"/>
        <v/>
      </c>
      <c r="H323" s="23" t="str">
        <f t="shared" si="59"/>
        <v/>
      </c>
    </row>
    <row r="324" spans="7:8" ht="15.75" customHeight="1" x14ac:dyDescent="0.2">
      <c r="G324" s="23" t="str">
        <f t="shared" si="58"/>
        <v/>
      </c>
      <c r="H324" s="23" t="str">
        <f t="shared" si="59"/>
        <v/>
      </c>
    </row>
    <row r="325" spans="7:8" ht="15.75" customHeight="1" x14ac:dyDescent="0.2">
      <c r="G325" s="23" t="str">
        <f t="shared" si="58"/>
        <v/>
      </c>
      <c r="H325" s="23" t="str">
        <f t="shared" si="59"/>
        <v/>
      </c>
    </row>
    <row r="326" spans="7:8" ht="15.75" customHeight="1" x14ac:dyDescent="0.2">
      <c r="G326" s="23" t="str">
        <f t="shared" si="58"/>
        <v/>
      </c>
      <c r="H326" s="23" t="str">
        <f t="shared" si="59"/>
        <v/>
      </c>
    </row>
    <row r="327" spans="7:8" ht="15.75" customHeight="1" x14ac:dyDescent="0.2">
      <c r="G327" s="23" t="str">
        <f t="shared" si="58"/>
        <v/>
      </c>
      <c r="H327" s="23" t="str">
        <f t="shared" si="59"/>
        <v/>
      </c>
    </row>
    <row r="328" spans="7:8" ht="15.75" customHeight="1" x14ac:dyDescent="0.2">
      <c r="G328" s="23" t="str">
        <f t="shared" si="58"/>
        <v/>
      </c>
      <c r="H328" s="23" t="str">
        <f t="shared" si="59"/>
        <v/>
      </c>
    </row>
    <row r="329" spans="7:8" ht="15.75" customHeight="1" x14ac:dyDescent="0.2">
      <c r="G329" s="23" t="str">
        <f t="shared" si="58"/>
        <v/>
      </c>
      <c r="H329" s="23" t="str">
        <f t="shared" si="59"/>
        <v/>
      </c>
    </row>
    <row r="330" spans="7:8" ht="15.75" customHeight="1" x14ac:dyDescent="0.2">
      <c r="G330" s="23" t="str">
        <f t="shared" si="58"/>
        <v/>
      </c>
      <c r="H330" s="23" t="str">
        <f t="shared" si="59"/>
        <v/>
      </c>
    </row>
    <row r="331" spans="7:8" ht="15.75" customHeight="1" x14ac:dyDescent="0.2">
      <c r="G331" s="23" t="str">
        <f t="shared" si="58"/>
        <v/>
      </c>
      <c r="H331" s="23" t="str">
        <f t="shared" si="59"/>
        <v/>
      </c>
    </row>
    <row r="332" spans="7:8" ht="15.75" customHeight="1" x14ac:dyDescent="0.2">
      <c r="G332" s="23" t="str">
        <f t="shared" si="58"/>
        <v/>
      </c>
      <c r="H332" s="23" t="str">
        <f t="shared" si="59"/>
        <v/>
      </c>
    </row>
    <row r="333" spans="7:8" ht="15.75" customHeight="1" x14ac:dyDescent="0.2">
      <c r="G333" s="23" t="str">
        <f t="shared" si="58"/>
        <v/>
      </c>
      <c r="H333" s="23" t="str">
        <f t="shared" si="59"/>
        <v/>
      </c>
    </row>
    <row r="334" spans="7:8" ht="15.75" customHeight="1" x14ac:dyDescent="0.2">
      <c r="G334" s="23" t="str">
        <f t="shared" si="58"/>
        <v/>
      </c>
      <c r="H334" s="23" t="str">
        <f t="shared" si="59"/>
        <v/>
      </c>
    </row>
    <row r="335" spans="7:8" ht="15.75" customHeight="1" x14ac:dyDescent="0.2">
      <c r="G335" s="23" t="str">
        <f t="shared" si="58"/>
        <v/>
      </c>
      <c r="H335" s="23" t="str">
        <f t="shared" si="59"/>
        <v/>
      </c>
    </row>
    <row r="336" spans="7:8" ht="15.75" customHeight="1" x14ac:dyDescent="0.2">
      <c r="G336" s="23" t="str">
        <f t="shared" si="58"/>
        <v/>
      </c>
      <c r="H336" s="23" t="str">
        <f t="shared" si="59"/>
        <v/>
      </c>
    </row>
    <row r="337" spans="7:8" ht="15.75" customHeight="1" x14ac:dyDescent="0.2">
      <c r="G337" s="23" t="str">
        <f t="shared" si="58"/>
        <v/>
      </c>
      <c r="H337" s="23" t="str">
        <f t="shared" si="59"/>
        <v/>
      </c>
    </row>
    <row r="338" spans="7:8" ht="15.75" customHeight="1" x14ac:dyDescent="0.2">
      <c r="G338" s="23" t="str">
        <f t="shared" si="58"/>
        <v/>
      </c>
      <c r="H338" s="23" t="str">
        <f t="shared" si="59"/>
        <v/>
      </c>
    </row>
    <row r="339" spans="7:8" ht="15.75" customHeight="1" x14ac:dyDescent="0.2">
      <c r="G339" s="23" t="str">
        <f t="shared" si="58"/>
        <v/>
      </c>
      <c r="H339" s="23" t="str">
        <f t="shared" si="59"/>
        <v/>
      </c>
    </row>
    <row r="340" spans="7:8" ht="15.75" customHeight="1" x14ac:dyDescent="0.2">
      <c r="G340" s="23" t="str">
        <f t="shared" si="58"/>
        <v/>
      </c>
      <c r="H340" s="23" t="str">
        <f t="shared" si="59"/>
        <v/>
      </c>
    </row>
    <row r="341" spans="7:8" ht="15.75" customHeight="1" x14ac:dyDescent="0.2">
      <c r="G341" s="23" t="str">
        <f t="shared" si="58"/>
        <v/>
      </c>
      <c r="H341" s="23" t="str">
        <f t="shared" si="59"/>
        <v/>
      </c>
    </row>
    <row r="342" spans="7:8" ht="15.75" customHeight="1" x14ac:dyDescent="0.2">
      <c r="G342" s="23" t="str">
        <f t="shared" si="58"/>
        <v/>
      </c>
      <c r="H342" s="23" t="str">
        <f t="shared" si="59"/>
        <v/>
      </c>
    </row>
    <row r="343" spans="7:8" ht="15.75" customHeight="1" x14ac:dyDescent="0.2">
      <c r="G343" s="23" t="str">
        <f t="shared" si="58"/>
        <v/>
      </c>
      <c r="H343" s="23" t="str">
        <f t="shared" si="59"/>
        <v/>
      </c>
    </row>
    <row r="344" spans="7:8" ht="15.75" customHeight="1" x14ac:dyDescent="0.2">
      <c r="G344" s="23" t="str">
        <f t="shared" si="58"/>
        <v/>
      </c>
      <c r="H344" s="23" t="str">
        <f t="shared" si="59"/>
        <v/>
      </c>
    </row>
    <row r="345" spans="7:8" ht="15.75" customHeight="1" x14ac:dyDescent="0.2">
      <c r="G345" s="23" t="str">
        <f t="shared" si="58"/>
        <v/>
      </c>
      <c r="H345" s="23" t="str">
        <f t="shared" si="59"/>
        <v/>
      </c>
    </row>
    <row r="346" spans="7:8" ht="15.75" customHeight="1" x14ac:dyDescent="0.2">
      <c r="G346" s="23" t="str">
        <f t="shared" si="58"/>
        <v/>
      </c>
      <c r="H346" s="23" t="str">
        <f t="shared" si="59"/>
        <v/>
      </c>
    </row>
    <row r="347" spans="7:8" ht="15.75" customHeight="1" x14ac:dyDescent="0.2">
      <c r="G347" s="23" t="str">
        <f t="shared" si="58"/>
        <v/>
      </c>
      <c r="H347" s="23" t="str">
        <f t="shared" si="59"/>
        <v/>
      </c>
    </row>
    <row r="348" spans="7:8" ht="15.75" customHeight="1" x14ac:dyDescent="0.2">
      <c r="G348" s="23" t="str">
        <f t="shared" si="58"/>
        <v/>
      </c>
      <c r="H348" s="23" t="str">
        <f t="shared" si="59"/>
        <v/>
      </c>
    </row>
    <row r="349" spans="7:8" ht="15.75" customHeight="1" x14ac:dyDescent="0.2">
      <c r="G349" s="23" t="str">
        <f t="shared" si="58"/>
        <v/>
      </c>
      <c r="H349" s="23" t="str">
        <f t="shared" si="59"/>
        <v/>
      </c>
    </row>
    <row r="350" spans="7:8" ht="15.75" customHeight="1" x14ac:dyDescent="0.2">
      <c r="G350" s="23" t="str">
        <f t="shared" si="58"/>
        <v/>
      </c>
      <c r="H350" s="23" t="str">
        <f t="shared" si="59"/>
        <v/>
      </c>
    </row>
    <row r="351" spans="7:8" ht="15.75" customHeight="1" x14ac:dyDescent="0.2">
      <c r="G351" s="23" t="str">
        <f t="shared" si="58"/>
        <v/>
      </c>
      <c r="H351" s="23" t="str">
        <f t="shared" si="59"/>
        <v/>
      </c>
    </row>
    <row r="352" spans="7:8" ht="15.75" customHeight="1" x14ac:dyDescent="0.2">
      <c r="G352" s="23" t="str">
        <f t="shared" si="58"/>
        <v/>
      </c>
      <c r="H352" s="23" t="str">
        <f t="shared" si="59"/>
        <v/>
      </c>
    </row>
    <row r="353" spans="7:8" ht="15.75" customHeight="1" x14ac:dyDescent="0.2">
      <c r="G353" s="23" t="str">
        <f t="shared" si="58"/>
        <v/>
      </c>
      <c r="H353" s="23" t="str">
        <f t="shared" si="59"/>
        <v/>
      </c>
    </row>
    <row r="354" spans="7:8" ht="15.75" customHeight="1" x14ac:dyDescent="0.2">
      <c r="G354" s="23" t="str">
        <f t="shared" si="58"/>
        <v/>
      </c>
      <c r="H354" s="23" t="str">
        <f t="shared" si="59"/>
        <v/>
      </c>
    </row>
    <row r="355" spans="7:8" ht="15.75" customHeight="1" x14ac:dyDescent="0.2">
      <c r="G355" s="23" t="str">
        <f t="shared" si="58"/>
        <v/>
      </c>
      <c r="H355" s="23" t="str">
        <f t="shared" si="59"/>
        <v/>
      </c>
    </row>
    <row r="356" spans="7:8" ht="15.75" customHeight="1" x14ac:dyDescent="0.2">
      <c r="G356" s="23" t="str">
        <f t="shared" si="58"/>
        <v/>
      </c>
      <c r="H356" s="23" t="str">
        <f t="shared" si="59"/>
        <v/>
      </c>
    </row>
    <row r="357" spans="7:8" ht="15.75" customHeight="1" x14ac:dyDescent="0.2">
      <c r="G357" s="23" t="str">
        <f t="shared" si="58"/>
        <v/>
      </c>
      <c r="H357" s="23" t="str">
        <f t="shared" si="59"/>
        <v/>
      </c>
    </row>
    <row r="358" spans="7:8" ht="15.75" customHeight="1" x14ac:dyDescent="0.2">
      <c r="G358" s="23" t="str">
        <f t="shared" si="58"/>
        <v/>
      </c>
      <c r="H358" s="23" t="str">
        <f t="shared" si="59"/>
        <v/>
      </c>
    </row>
    <row r="359" spans="7:8" ht="15.75" customHeight="1" x14ac:dyDescent="0.2">
      <c r="G359" s="23" t="str">
        <f t="shared" si="58"/>
        <v/>
      </c>
      <c r="H359" s="23" t="str">
        <f t="shared" si="59"/>
        <v/>
      </c>
    </row>
    <row r="360" spans="7:8" ht="15.75" customHeight="1" x14ac:dyDescent="0.2">
      <c r="G360" s="23" t="str">
        <f t="shared" si="58"/>
        <v/>
      </c>
      <c r="H360" s="23" t="str">
        <f t="shared" si="59"/>
        <v/>
      </c>
    </row>
    <row r="361" spans="7:8" ht="15.75" customHeight="1" x14ac:dyDescent="0.2">
      <c r="G361" s="23" t="str">
        <f t="shared" si="58"/>
        <v/>
      </c>
      <c r="H361" s="23" t="str">
        <f t="shared" si="59"/>
        <v/>
      </c>
    </row>
    <row r="362" spans="7:8" ht="15.75" customHeight="1" x14ac:dyDescent="0.2">
      <c r="G362" s="23" t="str">
        <f t="shared" si="58"/>
        <v/>
      </c>
      <c r="H362" s="23" t="str">
        <f t="shared" si="59"/>
        <v/>
      </c>
    </row>
    <row r="363" spans="7:8" ht="15.75" customHeight="1" x14ac:dyDescent="0.2">
      <c r="G363" s="23" t="str">
        <f t="shared" si="58"/>
        <v/>
      </c>
      <c r="H363" s="23" t="str">
        <f t="shared" si="59"/>
        <v/>
      </c>
    </row>
    <row r="364" spans="7:8" ht="15.75" customHeight="1" x14ac:dyDescent="0.2">
      <c r="G364" s="23" t="str">
        <f t="shared" si="58"/>
        <v/>
      </c>
      <c r="H364" s="23" t="str">
        <f t="shared" si="59"/>
        <v/>
      </c>
    </row>
    <row r="365" spans="7:8" ht="15.75" customHeight="1" x14ac:dyDescent="0.2">
      <c r="G365" s="23" t="str">
        <f t="shared" si="58"/>
        <v/>
      </c>
      <c r="H365" s="23" t="str">
        <f t="shared" si="59"/>
        <v/>
      </c>
    </row>
    <row r="366" spans="7:8" ht="15.75" customHeight="1" x14ac:dyDescent="0.2">
      <c r="G366" s="23" t="str">
        <f t="shared" si="58"/>
        <v/>
      </c>
      <c r="H366" s="23" t="str">
        <f t="shared" si="59"/>
        <v/>
      </c>
    </row>
    <row r="367" spans="7:8" ht="15.75" customHeight="1" x14ac:dyDescent="0.2">
      <c r="G367" s="23" t="str">
        <f t="shared" si="58"/>
        <v/>
      </c>
      <c r="H367" s="23" t="str">
        <f t="shared" si="59"/>
        <v/>
      </c>
    </row>
    <row r="368" spans="7:8" ht="15.75" customHeight="1" x14ac:dyDescent="0.2">
      <c r="G368" s="23" t="str">
        <f t="shared" si="58"/>
        <v/>
      </c>
      <c r="H368" s="23" t="str">
        <f t="shared" si="59"/>
        <v/>
      </c>
    </row>
    <row r="369" spans="7:8" ht="15.75" customHeight="1" x14ac:dyDescent="0.2">
      <c r="G369" s="23" t="str">
        <f t="shared" si="58"/>
        <v/>
      </c>
      <c r="H369" s="23" t="str">
        <f t="shared" si="59"/>
        <v/>
      </c>
    </row>
    <row r="370" spans="7:8" ht="15.75" customHeight="1" x14ac:dyDescent="0.2">
      <c r="G370" s="23" t="str">
        <f t="shared" si="58"/>
        <v/>
      </c>
      <c r="H370" s="23" t="str">
        <f t="shared" si="59"/>
        <v/>
      </c>
    </row>
    <row r="371" spans="7:8" ht="15.75" customHeight="1" x14ac:dyDescent="0.2">
      <c r="G371" s="23" t="str">
        <f t="shared" si="58"/>
        <v/>
      </c>
      <c r="H371" s="23" t="str">
        <f t="shared" si="59"/>
        <v/>
      </c>
    </row>
    <row r="372" spans="7:8" ht="15.75" customHeight="1" x14ac:dyDescent="0.2">
      <c r="G372" s="23" t="str">
        <f t="shared" si="58"/>
        <v/>
      </c>
      <c r="H372" s="23" t="str">
        <f t="shared" si="59"/>
        <v/>
      </c>
    </row>
    <row r="373" spans="7:8" ht="15.75" customHeight="1" x14ac:dyDescent="0.2">
      <c r="G373" s="23" t="str">
        <f t="shared" si="58"/>
        <v/>
      </c>
      <c r="H373" s="23" t="str">
        <f t="shared" si="59"/>
        <v/>
      </c>
    </row>
    <row r="374" spans="7:8" ht="15.75" customHeight="1" x14ac:dyDescent="0.2">
      <c r="G374" s="23" t="str">
        <f t="shared" si="58"/>
        <v/>
      </c>
      <c r="H374" s="23" t="str">
        <f t="shared" si="59"/>
        <v/>
      </c>
    </row>
    <row r="375" spans="7:8" ht="15.75" customHeight="1" x14ac:dyDescent="0.2">
      <c r="G375" s="23" t="str">
        <f t="shared" si="58"/>
        <v/>
      </c>
      <c r="H375" s="23" t="str">
        <f t="shared" si="59"/>
        <v/>
      </c>
    </row>
    <row r="376" spans="7:8" ht="15.75" customHeight="1" x14ac:dyDescent="0.2">
      <c r="G376" s="23" t="str">
        <f t="shared" si="58"/>
        <v/>
      </c>
      <c r="H376" s="23" t="str">
        <f t="shared" si="59"/>
        <v/>
      </c>
    </row>
    <row r="377" spans="7:8" ht="15.75" customHeight="1" x14ac:dyDescent="0.2">
      <c r="G377" s="23" t="str">
        <f t="shared" si="58"/>
        <v/>
      </c>
      <c r="H377" s="23" t="str">
        <f t="shared" si="59"/>
        <v/>
      </c>
    </row>
    <row r="378" spans="7:8" ht="15.75" customHeight="1" x14ac:dyDescent="0.2">
      <c r="G378" s="23" t="str">
        <f t="shared" si="58"/>
        <v/>
      </c>
      <c r="H378" s="23" t="str">
        <f t="shared" si="59"/>
        <v/>
      </c>
    </row>
    <row r="379" spans="7:8" ht="15.75" customHeight="1" x14ac:dyDescent="0.2">
      <c r="G379" s="23" t="str">
        <f t="shared" si="58"/>
        <v/>
      </c>
      <c r="H379" s="23" t="str">
        <f t="shared" si="59"/>
        <v/>
      </c>
    </row>
    <row r="380" spans="7:8" ht="15.75" customHeight="1" x14ac:dyDescent="0.2">
      <c r="G380" s="23" t="str">
        <f t="shared" si="58"/>
        <v/>
      </c>
      <c r="H380" s="23" t="str">
        <f t="shared" si="59"/>
        <v/>
      </c>
    </row>
    <row r="381" spans="7:8" ht="15.75" customHeight="1" x14ac:dyDescent="0.2">
      <c r="G381" s="23" t="str">
        <f t="shared" si="58"/>
        <v/>
      </c>
      <c r="H381" s="23" t="str">
        <f t="shared" si="59"/>
        <v/>
      </c>
    </row>
    <row r="382" spans="7:8" ht="15.75" customHeight="1" x14ac:dyDescent="0.2">
      <c r="G382" s="23" t="str">
        <f t="shared" si="58"/>
        <v/>
      </c>
      <c r="H382" s="23" t="str">
        <f t="shared" si="59"/>
        <v/>
      </c>
    </row>
    <row r="383" spans="7:8" ht="15.75" customHeight="1" x14ac:dyDescent="0.2">
      <c r="G383" s="23" t="str">
        <f t="shared" si="58"/>
        <v/>
      </c>
      <c r="H383" s="23" t="str">
        <f t="shared" si="59"/>
        <v/>
      </c>
    </row>
    <row r="384" spans="7:8" ht="15.75" customHeight="1" x14ac:dyDescent="0.2">
      <c r="G384" s="23" t="str">
        <f t="shared" si="58"/>
        <v/>
      </c>
      <c r="H384" s="23" t="str">
        <f t="shared" si="59"/>
        <v/>
      </c>
    </row>
    <row r="385" spans="7:8" ht="15.75" customHeight="1" x14ac:dyDescent="0.2">
      <c r="G385" s="23" t="str">
        <f t="shared" si="58"/>
        <v/>
      </c>
      <c r="H385" s="23" t="str">
        <f t="shared" si="59"/>
        <v/>
      </c>
    </row>
    <row r="386" spans="7:8" ht="15.75" customHeight="1" x14ac:dyDescent="0.2">
      <c r="G386" s="23" t="str">
        <f t="shared" si="58"/>
        <v/>
      </c>
      <c r="H386" s="23" t="str">
        <f t="shared" si="59"/>
        <v/>
      </c>
    </row>
    <row r="387" spans="7:8" ht="15.75" customHeight="1" x14ac:dyDescent="0.2">
      <c r="G387" s="23" t="str">
        <f t="shared" si="58"/>
        <v/>
      </c>
      <c r="H387" s="23" t="str">
        <f t="shared" si="59"/>
        <v/>
      </c>
    </row>
    <row r="388" spans="7:8" ht="15.75" customHeight="1" x14ac:dyDescent="0.2">
      <c r="G388" s="23" t="str">
        <f t="shared" si="58"/>
        <v/>
      </c>
      <c r="H388" s="23" t="str">
        <f t="shared" si="59"/>
        <v/>
      </c>
    </row>
    <row r="389" spans="7:8" ht="15.75" customHeight="1" x14ac:dyDescent="0.2">
      <c r="G389" s="23" t="str">
        <f t="shared" si="58"/>
        <v/>
      </c>
      <c r="H389" s="23" t="str">
        <f t="shared" si="59"/>
        <v/>
      </c>
    </row>
    <row r="390" spans="7:8" ht="15.75" customHeight="1" x14ac:dyDescent="0.2">
      <c r="G390" s="23" t="str">
        <f t="shared" si="58"/>
        <v/>
      </c>
      <c r="H390" s="23" t="str">
        <f t="shared" si="59"/>
        <v/>
      </c>
    </row>
    <row r="391" spans="7:8" ht="15.75" customHeight="1" x14ac:dyDescent="0.2">
      <c r="G391" s="23" t="str">
        <f t="shared" si="58"/>
        <v/>
      </c>
      <c r="H391" s="23" t="str">
        <f t="shared" si="59"/>
        <v/>
      </c>
    </row>
    <row r="392" spans="7:8" ht="15.75" customHeight="1" x14ac:dyDescent="0.2">
      <c r="G392" s="23" t="str">
        <f t="shared" si="58"/>
        <v/>
      </c>
      <c r="H392" s="23" t="str">
        <f t="shared" si="59"/>
        <v/>
      </c>
    </row>
    <row r="393" spans="7:8" ht="15.75" customHeight="1" x14ac:dyDescent="0.2">
      <c r="G393" s="23" t="str">
        <f t="shared" si="58"/>
        <v/>
      </c>
      <c r="H393" s="23" t="str">
        <f t="shared" si="59"/>
        <v/>
      </c>
    </row>
    <row r="394" spans="7:8" ht="15.75" customHeight="1" x14ac:dyDescent="0.2">
      <c r="G394" s="23" t="str">
        <f t="shared" si="58"/>
        <v/>
      </c>
      <c r="H394" s="23" t="str">
        <f t="shared" si="59"/>
        <v/>
      </c>
    </row>
    <row r="395" spans="7:8" ht="15.75" customHeight="1" x14ac:dyDescent="0.2">
      <c r="G395" s="23" t="str">
        <f t="shared" si="58"/>
        <v/>
      </c>
      <c r="H395" s="23" t="str">
        <f t="shared" si="59"/>
        <v/>
      </c>
    </row>
    <row r="396" spans="7:8" ht="15.75" customHeight="1" x14ac:dyDescent="0.2">
      <c r="G396" s="23" t="str">
        <f t="shared" si="58"/>
        <v/>
      </c>
      <c r="H396" s="23" t="str">
        <f t="shared" si="59"/>
        <v/>
      </c>
    </row>
    <row r="397" spans="7:8" ht="15.75" customHeight="1" x14ac:dyDescent="0.2">
      <c r="G397" s="23" t="str">
        <f t="shared" si="58"/>
        <v/>
      </c>
      <c r="H397" s="23" t="str">
        <f t="shared" si="59"/>
        <v/>
      </c>
    </row>
    <row r="398" spans="7:8" ht="15.75" customHeight="1" x14ac:dyDescent="0.2">
      <c r="G398" s="23" t="str">
        <f t="shared" si="58"/>
        <v/>
      </c>
      <c r="H398" s="23" t="str">
        <f t="shared" si="59"/>
        <v/>
      </c>
    </row>
    <row r="399" spans="7:8" ht="15.75" customHeight="1" x14ac:dyDescent="0.2">
      <c r="G399" s="23" t="str">
        <f t="shared" si="58"/>
        <v/>
      </c>
      <c r="H399" s="23" t="str">
        <f t="shared" si="59"/>
        <v/>
      </c>
    </row>
    <row r="400" spans="7:8" ht="15.75" customHeight="1" x14ac:dyDescent="0.2">
      <c r="G400" s="23" t="str">
        <f t="shared" si="58"/>
        <v/>
      </c>
      <c r="H400" s="23" t="str">
        <f t="shared" si="59"/>
        <v/>
      </c>
    </row>
    <row r="401" spans="7:8" ht="15.75" customHeight="1" x14ac:dyDescent="0.2">
      <c r="G401" s="23" t="str">
        <f t="shared" si="58"/>
        <v/>
      </c>
      <c r="H401" s="23" t="str">
        <f t="shared" si="59"/>
        <v/>
      </c>
    </row>
    <row r="402" spans="7:8" ht="15.75" customHeight="1" x14ac:dyDescent="0.2">
      <c r="G402" s="23" t="str">
        <f t="shared" si="58"/>
        <v/>
      </c>
      <c r="H402" s="23" t="str">
        <f t="shared" si="59"/>
        <v/>
      </c>
    </row>
    <row r="403" spans="7:8" ht="15.75" customHeight="1" x14ac:dyDescent="0.2">
      <c r="G403" s="23" t="str">
        <f t="shared" si="58"/>
        <v/>
      </c>
      <c r="H403" s="23" t="str">
        <f t="shared" si="59"/>
        <v/>
      </c>
    </row>
    <row r="404" spans="7:8" ht="15.75" customHeight="1" x14ac:dyDescent="0.2">
      <c r="G404" s="23" t="str">
        <f t="shared" si="58"/>
        <v/>
      </c>
      <c r="H404" s="23" t="str">
        <f t="shared" si="59"/>
        <v/>
      </c>
    </row>
    <row r="405" spans="7:8" ht="15.75" customHeight="1" x14ac:dyDescent="0.2">
      <c r="G405" s="23" t="str">
        <f t="shared" si="58"/>
        <v/>
      </c>
      <c r="H405" s="23" t="str">
        <f t="shared" si="59"/>
        <v/>
      </c>
    </row>
    <row r="406" spans="7:8" ht="15.75" customHeight="1" x14ac:dyDescent="0.2">
      <c r="G406" s="23" t="str">
        <f t="shared" si="58"/>
        <v/>
      </c>
      <c r="H406" s="23" t="str">
        <f t="shared" si="59"/>
        <v/>
      </c>
    </row>
    <row r="407" spans="7:8" ht="15.75" customHeight="1" x14ac:dyDescent="0.2">
      <c r="G407" s="23" t="str">
        <f t="shared" si="58"/>
        <v/>
      </c>
      <c r="H407" s="23" t="str">
        <f t="shared" si="59"/>
        <v/>
      </c>
    </row>
    <row r="408" spans="7:8" ht="15.75" customHeight="1" x14ac:dyDescent="0.2">
      <c r="G408" s="23" t="str">
        <f t="shared" si="58"/>
        <v/>
      </c>
      <c r="H408" s="23" t="str">
        <f t="shared" si="59"/>
        <v/>
      </c>
    </row>
    <row r="409" spans="7:8" ht="15.75" customHeight="1" x14ac:dyDescent="0.2">
      <c r="G409" s="23" t="str">
        <f t="shared" si="58"/>
        <v/>
      </c>
      <c r="H409" s="23" t="str">
        <f t="shared" si="59"/>
        <v/>
      </c>
    </row>
    <row r="410" spans="7:8" ht="15.75" customHeight="1" x14ac:dyDescent="0.2">
      <c r="G410" s="23" t="str">
        <f t="shared" si="58"/>
        <v/>
      </c>
      <c r="H410" s="23" t="str">
        <f t="shared" si="59"/>
        <v/>
      </c>
    </row>
    <row r="411" spans="7:8" ht="15.75" customHeight="1" x14ac:dyDescent="0.2">
      <c r="G411" s="23" t="str">
        <f t="shared" si="58"/>
        <v/>
      </c>
      <c r="H411" s="23" t="str">
        <f t="shared" si="59"/>
        <v/>
      </c>
    </row>
    <row r="412" spans="7:8" ht="15.75" customHeight="1" x14ac:dyDescent="0.2">
      <c r="G412" s="23" t="str">
        <f t="shared" si="58"/>
        <v/>
      </c>
      <c r="H412" s="23" t="str">
        <f t="shared" si="59"/>
        <v/>
      </c>
    </row>
    <row r="413" spans="7:8" ht="15.75" customHeight="1" x14ac:dyDescent="0.2">
      <c r="G413" s="23" t="str">
        <f t="shared" si="58"/>
        <v/>
      </c>
      <c r="H413" s="23" t="str">
        <f t="shared" si="59"/>
        <v/>
      </c>
    </row>
    <row r="414" spans="7:8" ht="15.75" customHeight="1" x14ac:dyDescent="0.2">
      <c r="G414" s="23" t="str">
        <f t="shared" si="58"/>
        <v/>
      </c>
      <c r="H414" s="23" t="str">
        <f t="shared" si="59"/>
        <v/>
      </c>
    </row>
    <row r="415" spans="7:8" ht="15.75" customHeight="1" x14ac:dyDescent="0.2">
      <c r="G415" s="23" t="str">
        <f t="shared" si="58"/>
        <v/>
      </c>
      <c r="H415" s="23" t="str">
        <f t="shared" si="59"/>
        <v/>
      </c>
    </row>
    <row r="416" spans="7:8" ht="15.75" customHeight="1" x14ac:dyDescent="0.2">
      <c r="G416" s="23" t="str">
        <f t="shared" si="58"/>
        <v/>
      </c>
      <c r="H416" s="23" t="str">
        <f t="shared" si="59"/>
        <v/>
      </c>
    </row>
    <row r="417" spans="7:8" ht="15.75" customHeight="1" x14ac:dyDescent="0.2">
      <c r="G417" s="23" t="str">
        <f t="shared" si="58"/>
        <v/>
      </c>
      <c r="H417" s="23" t="str">
        <f t="shared" si="59"/>
        <v/>
      </c>
    </row>
    <row r="418" spans="7:8" ht="15.75" customHeight="1" x14ac:dyDescent="0.2">
      <c r="G418" s="23" t="str">
        <f t="shared" si="58"/>
        <v/>
      </c>
      <c r="H418" s="23" t="str">
        <f t="shared" si="59"/>
        <v/>
      </c>
    </row>
    <row r="419" spans="7:8" ht="15.75" customHeight="1" x14ac:dyDescent="0.2">
      <c r="G419" s="23" t="str">
        <f t="shared" si="58"/>
        <v/>
      </c>
      <c r="H419" s="23" t="str">
        <f t="shared" si="59"/>
        <v/>
      </c>
    </row>
    <row r="420" spans="7:8" ht="15.75" customHeight="1" x14ac:dyDescent="0.2">
      <c r="G420" s="23" t="str">
        <f t="shared" si="58"/>
        <v/>
      </c>
      <c r="H420" s="23" t="str">
        <f t="shared" si="59"/>
        <v/>
      </c>
    </row>
    <row r="421" spans="7:8" ht="15.75" customHeight="1" x14ac:dyDescent="0.2">
      <c r="G421" s="23" t="str">
        <f t="shared" si="58"/>
        <v/>
      </c>
      <c r="H421" s="23" t="str">
        <f t="shared" si="59"/>
        <v/>
      </c>
    </row>
    <row r="422" spans="7:8" ht="15.75" customHeight="1" x14ac:dyDescent="0.2">
      <c r="G422" s="23" t="str">
        <f t="shared" si="58"/>
        <v/>
      </c>
      <c r="H422" s="23" t="str">
        <f t="shared" si="59"/>
        <v/>
      </c>
    </row>
    <row r="423" spans="7:8" ht="15.75" customHeight="1" x14ac:dyDescent="0.2">
      <c r="G423" s="23" t="str">
        <f t="shared" si="58"/>
        <v/>
      </c>
      <c r="H423" s="23" t="str">
        <f t="shared" si="59"/>
        <v/>
      </c>
    </row>
    <row r="424" spans="7:8" ht="15.75" customHeight="1" x14ac:dyDescent="0.2">
      <c r="G424" s="23" t="str">
        <f t="shared" si="58"/>
        <v/>
      </c>
      <c r="H424" s="23" t="str">
        <f t="shared" si="59"/>
        <v/>
      </c>
    </row>
    <row r="425" spans="7:8" ht="15.75" customHeight="1" x14ac:dyDescent="0.2">
      <c r="G425" s="23" t="str">
        <f t="shared" si="58"/>
        <v/>
      </c>
      <c r="H425" s="23" t="str">
        <f t="shared" si="59"/>
        <v/>
      </c>
    </row>
    <row r="426" spans="7:8" ht="15.75" customHeight="1" x14ac:dyDescent="0.2">
      <c r="G426" s="23" t="str">
        <f t="shared" si="58"/>
        <v/>
      </c>
      <c r="H426" s="23" t="str">
        <f t="shared" si="59"/>
        <v/>
      </c>
    </row>
    <row r="427" spans="7:8" ht="15.75" customHeight="1" x14ac:dyDescent="0.2">
      <c r="G427" s="23" t="str">
        <f t="shared" si="58"/>
        <v/>
      </c>
      <c r="H427" s="23" t="str">
        <f t="shared" si="59"/>
        <v/>
      </c>
    </row>
    <row r="428" spans="7:8" ht="15.75" customHeight="1" x14ac:dyDescent="0.2">
      <c r="G428" s="23" t="str">
        <f t="shared" si="58"/>
        <v/>
      </c>
      <c r="H428" s="23" t="str">
        <f t="shared" si="59"/>
        <v/>
      </c>
    </row>
    <row r="429" spans="7:8" ht="15.75" customHeight="1" x14ac:dyDescent="0.2">
      <c r="G429" s="23" t="str">
        <f t="shared" si="58"/>
        <v/>
      </c>
      <c r="H429" s="23" t="str">
        <f t="shared" si="59"/>
        <v/>
      </c>
    </row>
    <row r="430" spans="7:8" ht="15.75" customHeight="1" x14ac:dyDescent="0.2">
      <c r="G430" s="23" t="str">
        <f t="shared" si="58"/>
        <v/>
      </c>
      <c r="H430" s="23" t="str">
        <f t="shared" si="59"/>
        <v/>
      </c>
    </row>
    <row r="431" spans="7:8" ht="15.75" customHeight="1" x14ac:dyDescent="0.2">
      <c r="G431" s="23" t="str">
        <f t="shared" si="58"/>
        <v/>
      </c>
      <c r="H431" s="23" t="str">
        <f t="shared" si="59"/>
        <v/>
      </c>
    </row>
    <row r="432" spans="7:8" ht="15.75" customHeight="1" x14ac:dyDescent="0.2">
      <c r="G432" s="23" t="str">
        <f t="shared" si="58"/>
        <v/>
      </c>
      <c r="H432" s="23" t="str">
        <f t="shared" si="59"/>
        <v/>
      </c>
    </row>
    <row r="433" spans="7:8" ht="15.75" customHeight="1" x14ac:dyDescent="0.2">
      <c r="G433" s="23" t="str">
        <f t="shared" si="58"/>
        <v/>
      </c>
      <c r="H433" s="23" t="str">
        <f t="shared" si="59"/>
        <v/>
      </c>
    </row>
    <row r="434" spans="7:8" ht="15.75" customHeight="1" x14ac:dyDescent="0.2">
      <c r="G434" s="23" t="str">
        <f t="shared" si="58"/>
        <v/>
      </c>
      <c r="H434" s="23" t="str">
        <f t="shared" si="59"/>
        <v/>
      </c>
    </row>
    <row r="435" spans="7:8" ht="15.75" customHeight="1" x14ac:dyDescent="0.2">
      <c r="G435" s="23" t="str">
        <f t="shared" si="58"/>
        <v/>
      </c>
      <c r="H435" s="23" t="str">
        <f t="shared" si="59"/>
        <v/>
      </c>
    </row>
    <row r="436" spans="7:8" ht="15.75" customHeight="1" x14ac:dyDescent="0.2">
      <c r="G436" s="23" t="str">
        <f t="shared" si="58"/>
        <v/>
      </c>
      <c r="H436" s="23" t="str">
        <f t="shared" si="59"/>
        <v/>
      </c>
    </row>
    <row r="437" spans="7:8" ht="15.75" customHeight="1" x14ac:dyDescent="0.2">
      <c r="G437" s="23" t="str">
        <f t="shared" si="58"/>
        <v/>
      </c>
      <c r="H437" s="23" t="str">
        <f t="shared" si="59"/>
        <v/>
      </c>
    </row>
    <row r="438" spans="7:8" ht="15.75" customHeight="1" x14ac:dyDescent="0.2">
      <c r="G438" s="23" t="str">
        <f t="shared" si="58"/>
        <v/>
      </c>
      <c r="H438" s="23" t="str">
        <f t="shared" si="59"/>
        <v/>
      </c>
    </row>
    <row r="439" spans="7:8" ht="15.75" customHeight="1" x14ac:dyDescent="0.2">
      <c r="G439" s="23" t="str">
        <f t="shared" si="58"/>
        <v/>
      </c>
      <c r="H439" s="23" t="str">
        <f t="shared" si="59"/>
        <v/>
      </c>
    </row>
    <row r="440" spans="7:8" ht="15.75" customHeight="1" x14ac:dyDescent="0.2">
      <c r="G440" s="23" t="str">
        <f t="shared" si="58"/>
        <v/>
      </c>
      <c r="H440" s="23" t="str">
        <f t="shared" si="59"/>
        <v/>
      </c>
    </row>
    <row r="441" spans="7:8" ht="15.75" customHeight="1" x14ac:dyDescent="0.2">
      <c r="G441" s="23" t="str">
        <f t="shared" si="58"/>
        <v/>
      </c>
      <c r="H441" s="23" t="str">
        <f t="shared" si="59"/>
        <v/>
      </c>
    </row>
    <row r="442" spans="7:8" ht="15.75" customHeight="1" x14ac:dyDescent="0.2">
      <c r="G442" s="23" t="str">
        <f t="shared" si="58"/>
        <v/>
      </c>
      <c r="H442" s="23" t="str">
        <f t="shared" si="59"/>
        <v/>
      </c>
    </row>
    <row r="443" spans="7:8" ht="15.75" customHeight="1" x14ac:dyDescent="0.2">
      <c r="G443" s="23" t="str">
        <f t="shared" si="58"/>
        <v/>
      </c>
      <c r="H443" s="23" t="str">
        <f t="shared" si="59"/>
        <v/>
      </c>
    </row>
    <row r="444" spans="7:8" ht="15.75" customHeight="1" x14ac:dyDescent="0.2">
      <c r="G444" s="23" t="str">
        <f t="shared" si="58"/>
        <v/>
      </c>
      <c r="H444" s="23" t="str">
        <f t="shared" si="59"/>
        <v/>
      </c>
    </row>
    <row r="445" spans="7:8" ht="15.75" customHeight="1" x14ac:dyDescent="0.2">
      <c r="G445" s="23" t="str">
        <f t="shared" si="58"/>
        <v/>
      </c>
      <c r="H445" s="23" t="str">
        <f t="shared" si="59"/>
        <v/>
      </c>
    </row>
    <row r="446" spans="7:8" ht="15.75" customHeight="1" x14ac:dyDescent="0.2">
      <c r="G446" s="23" t="str">
        <f t="shared" si="58"/>
        <v/>
      </c>
      <c r="H446" s="23" t="str">
        <f t="shared" si="59"/>
        <v/>
      </c>
    </row>
    <row r="447" spans="7:8" ht="15.75" customHeight="1" x14ac:dyDescent="0.2">
      <c r="G447" s="23" t="str">
        <f t="shared" si="58"/>
        <v/>
      </c>
      <c r="H447" s="23" t="str">
        <f t="shared" si="59"/>
        <v/>
      </c>
    </row>
    <row r="448" spans="7:8" ht="15.75" customHeight="1" x14ac:dyDescent="0.2">
      <c r="G448" s="23" t="str">
        <f t="shared" si="58"/>
        <v/>
      </c>
      <c r="H448" s="23" t="str">
        <f t="shared" si="59"/>
        <v/>
      </c>
    </row>
    <row r="449" spans="7:8" ht="15.75" customHeight="1" x14ac:dyDescent="0.2">
      <c r="G449" s="23" t="str">
        <f t="shared" si="58"/>
        <v/>
      </c>
      <c r="H449" s="23" t="str">
        <f t="shared" si="59"/>
        <v/>
      </c>
    </row>
    <row r="450" spans="7:8" ht="15.75" customHeight="1" x14ac:dyDescent="0.2">
      <c r="G450" s="23" t="str">
        <f t="shared" si="58"/>
        <v/>
      </c>
      <c r="H450" s="23" t="str">
        <f t="shared" si="59"/>
        <v/>
      </c>
    </row>
    <row r="451" spans="7:8" ht="15.75" customHeight="1" x14ac:dyDescent="0.2">
      <c r="G451" s="23" t="str">
        <f t="shared" si="58"/>
        <v/>
      </c>
      <c r="H451" s="23" t="str">
        <f t="shared" si="59"/>
        <v/>
      </c>
    </row>
    <row r="452" spans="7:8" ht="15.75" customHeight="1" x14ac:dyDescent="0.2">
      <c r="G452" s="23" t="str">
        <f t="shared" si="58"/>
        <v/>
      </c>
      <c r="H452" s="23" t="str">
        <f t="shared" si="59"/>
        <v/>
      </c>
    </row>
    <row r="453" spans="7:8" ht="15.75" customHeight="1" x14ac:dyDescent="0.2">
      <c r="G453" s="23" t="str">
        <f t="shared" si="58"/>
        <v/>
      </c>
      <c r="H453" s="23" t="str">
        <f t="shared" si="59"/>
        <v/>
      </c>
    </row>
    <row r="454" spans="7:8" ht="15.75" customHeight="1" x14ac:dyDescent="0.2">
      <c r="G454" s="23" t="str">
        <f t="shared" si="58"/>
        <v/>
      </c>
      <c r="H454" s="23" t="str">
        <f t="shared" si="59"/>
        <v/>
      </c>
    </row>
    <row r="455" spans="7:8" ht="15.75" customHeight="1" x14ac:dyDescent="0.2">
      <c r="G455" s="23" t="str">
        <f t="shared" si="58"/>
        <v/>
      </c>
      <c r="H455" s="23" t="str">
        <f t="shared" si="59"/>
        <v/>
      </c>
    </row>
    <row r="456" spans="7:8" ht="15.75" customHeight="1" x14ac:dyDescent="0.2">
      <c r="G456" s="23" t="str">
        <f t="shared" si="58"/>
        <v/>
      </c>
      <c r="H456" s="23" t="str">
        <f t="shared" si="59"/>
        <v/>
      </c>
    </row>
    <row r="457" spans="7:8" ht="15.75" customHeight="1" x14ac:dyDescent="0.2">
      <c r="G457" s="23" t="str">
        <f t="shared" si="58"/>
        <v/>
      </c>
      <c r="H457" s="23" t="str">
        <f t="shared" si="59"/>
        <v/>
      </c>
    </row>
    <row r="458" spans="7:8" ht="15.75" customHeight="1" x14ac:dyDescent="0.2">
      <c r="G458" s="23" t="str">
        <f t="shared" si="58"/>
        <v/>
      </c>
      <c r="H458" s="23" t="str">
        <f t="shared" si="59"/>
        <v/>
      </c>
    </row>
    <row r="459" spans="7:8" ht="15.75" customHeight="1" x14ac:dyDescent="0.2">
      <c r="G459" s="23" t="str">
        <f t="shared" si="58"/>
        <v/>
      </c>
      <c r="H459" s="23" t="str">
        <f t="shared" si="59"/>
        <v/>
      </c>
    </row>
    <row r="460" spans="7:8" ht="15.75" customHeight="1" x14ac:dyDescent="0.2">
      <c r="G460" s="23" t="str">
        <f t="shared" si="58"/>
        <v/>
      </c>
      <c r="H460" s="23" t="str">
        <f t="shared" si="59"/>
        <v/>
      </c>
    </row>
    <row r="461" spans="7:8" ht="15.75" customHeight="1" x14ac:dyDescent="0.2">
      <c r="G461" s="23" t="str">
        <f t="shared" si="58"/>
        <v/>
      </c>
      <c r="H461" s="23" t="str">
        <f t="shared" si="59"/>
        <v/>
      </c>
    </row>
    <row r="462" spans="7:8" ht="15.75" customHeight="1" x14ac:dyDescent="0.2">
      <c r="G462" s="23" t="str">
        <f t="shared" si="58"/>
        <v/>
      </c>
      <c r="H462" s="23" t="str">
        <f t="shared" si="59"/>
        <v/>
      </c>
    </row>
    <row r="463" spans="7:8" ht="15.75" customHeight="1" x14ac:dyDescent="0.2">
      <c r="G463" s="23" t="str">
        <f t="shared" si="58"/>
        <v/>
      </c>
      <c r="H463" s="23" t="str">
        <f t="shared" si="59"/>
        <v/>
      </c>
    </row>
    <row r="464" spans="7:8" ht="15.75" customHeight="1" x14ac:dyDescent="0.2">
      <c r="G464" s="23" t="str">
        <f t="shared" si="58"/>
        <v/>
      </c>
      <c r="H464" s="23" t="str">
        <f t="shared" si="59"/>
        <v/>
      </c>
    </row>
    <row r="465" spans="7:8" ht="15.75" customHeight="1" x14ac:dyDescent="0.2">
      <c r="G465" s="23" t="str">
        <f t="shared" si="58"/>
        <v/>
      </c>
      <c r="H465" s="23" t="str">
        <f t="shared" si="59"/>
        <v/>
      </c>
    </row>
    <row r="466" spans="7:8" ht="15.75" customHeight="1" x14ac:dyDescent="0.2">
      <c r="G466" s="23" t="str">
        <f t="shared" si="58"/>
        <v/>
      </c>
      <c r="H466" s="23" t="str">
        <f t="shared" si="59"/>
        <v/>
      </c>
    </row>
    <row r="467" spans="7:8" ht="15.75" customHeight="1" x14ac:dyDescent="0.2">
      <c r="G467" s="23" t="str">
        <f t="shared" si="58"/>
        <v/>
      </c>
      <c r="H467" s="23" t="str">
        <f t="shared" si="59"/>
        <v/>
      </c>
    </row>
    <row r="468" spans="7:8" ht="15.75" customHeight="1" x14ac:dyDescent="0.2">
      <c r="G468" s="23" t="str">
        <f t="shared" si="58"/>
        <v/>
      </c>
      <c r="H468" s="23" t="str">
        <f t="shared" si="59"/>
        <v/>
      </c>
    </row>
    <row r="469" spans="7:8" ht="15.75" customHeight="1" x14ac:dyDescent="0.2">
      <c r="G469" s="23" t="str">
        <f t="shared" si="58"/>
        <v/>
      </c>
      <c r="H469" s="23" t="str">
        <f t="shared" si="59"/>
        <v/>
      </c>
    </row>
    <row r="470" spans="7:8" ht="15.75" customHeight="1" x14ac:dyDescent="0.2">
      <c r="G470" s="23" t="str">
        <f t="shared" si="58"/>
        <v/>
      </c>
      <c r="H470" s="23" t="str">
        <f t="shared" si="59"/>
        <v/>
      </c>
    </row>
    <row r="471" spans="7:8" ht="15.75" customHeight="1" x14ac:dyDescent="0.2">
      <c r="G471" s="23" t="str">
        <f t="shared" si="58"/>
        <v/>
      </c>
      <c r="H471" s="23" t="str">
        <f t="shared" si="59"/>
        <v/>
      </c>
    </row>
    <row r="472" spans="7:8" ht="15.75" customHeight="1" x14ac:dyDescent="0.2">
      <c r="G472" s="23" t="str">
        <f t="shared" si="58"/>
        <v/>
      </c>
      <c r="H472" s="23" t="str">
        <f t="shared" si="59"/>
        <v/>
      </c>
    </row>
    <row r="473" spans="7:8" ht="15.75" customHeight="1" x14ac:dyDescent="0.2">
      <c r="G473" s="23" t="str">
        <f t="shared" si="58"/>
        <v/>
      </c>
      <c r="H473" s="23" t="str">
        <f t="shared" si="59"/>
        <v/>
      </c>
    </row>
    <row r="474" spans="7:8" ht="15.75" customHeight="1" x14ac:dyDescent="0.2">
      <c r="G474" s="23" t="str">
        <f t="shared" si="58"/>
        <v/>
      </c>
      <c r="H474" s="23" t="str">
        <f t="shared" si="59"/>
        <v/>
      </c>
    </row>
    <row r="475" spans="7:8" ht="15.75" customHeight="1" x14ac:dyDescent="0.2">
      <c r="G475" s="23" t="str">
        <f t="shared" si="58"/>
        <v/>
      </c>
      <c r="H475" s="23" t="str">
        <f t="shared" si="59"/>
        <v/>
      </c>
    </row>
    <row r="476" spans="7:8" ht="15.75" customHeight="1" x14ac:dyDescent="0.2">
      <c r="G476" s="23" t="str">
        <f t="shared" si="58"/>
        <v/>
      </c>
      <c r="H476" s="23" t="str">
        <f t="shared" si="59"/>
        <v/>
      </c>
    </row>
    <row r="477" spans="7:8" ht="15.75" customHeight="1" x14ac:dyDescent="0.2">
      <c r="G477" s="23" t="str">
        <f t="shared" si="58"/>
        <v/>
      </c>
      <c r="H477" s="23" t="str">
        <f t="shared" si="59"/>
        <v/>
      </c>
    </row>
    <row r="478" spans="7:8" ht="15.75" customHeight="1" x14ac:dyDescent="0.2">
      <c r="G478" s="23" t="str">
        <f t="shared" si="58"/>
        <v/>
      </c>
      <c r="H478" s="23" t="str">
        <f t="shared" si="59"/>
        <v/>
      </c>
    </row>
    <row r="479" spans="7:8" ht="15.75" customHeight="1" x14ac:dyDescent="0.2">
      <c r="G479" s="23" t="str">
        <f t="shared" si="58"/>
        <v/>
      </c>
      <c r="H479" s="23" t="str">
        <f t="shared" si="59"/>
        <v/>
      </c>
    </row>
    <row r="480" spans="7:8" ht="15.75" customHeight="1" x14ac:dyDescent="0.2">
      <c r="G480" s="23" t="str">
        <f t="shared" si="58"/>
        <v/>
      </c>
      <c r="H480" s="23" t="str">
        <f t="shared" si="59"/>
        <v/>
      </c>
    </row>
    <row r="481" spans="7:8" ht="15.75" customHeight="1" x14ac:dyDescent="0.2">
      <c r="G481" s="23" t="str">
        <f t="shared" si="58"/>
        <v/>
      </c>
      <c r="H481" s="23" t="str">
        <f t="shared" si="59"/>
        <v/>
      </c>
    </row>
    <row r="482" spans="7:8" ht="15.75" customHeight="1" x14ac:dyDescent="0.2">
      <c r="G482" s="23" t="str">
        <f t="shared" si="58"/>
        <v/>
      </c>
      <c r="H482" s="23" t="str">
        <f t="shared" si="59"/>
        <v/>
      </c>
    </row>
    <row r="483" spans="7:8" ht="15.75" customHeight="1" x14ac:dyDescent="0.2">
      <c r="G483" s="23" t="str">
        <f t="shared" si="58"/>
        <v/>
      </c>
      <c r="H483" s="23" t="str">
        <f t="shared" si="59"/>
        <v/>
      </c>
    </row>
    <row r="484" spans="7:8" ht="15.75" customHeight="1" x14ac:dyDescent="0.2">
      <c r="G484" s="23" t="str">
        <f t="shared" si="58"/>
        <v/>
      </c>
      <c r="H484" s="23" t="str">
        <f t="shared" si="59"/>
        <v/>
      </c>
    </row>
    <row r="485" spans="7:8" ht="15.75" customHeight="1" x14ac:dyDescent="0.2">
      <c r="G485" s="23" t="str">
        <f t="shared" si="58"/>
        <v/>
      </c>
      <c r="H485" s="23" t="str">
        <f t="shared" si="59"/>
        <v/>
      </c>
    </row>
    <row r="486" spans="7:8" ht="15.75" customHeight="1" x14ac:dyDescent="0.2">
      <c r="G486" s="23" t="str">
        <f t="shared" si="58"/>
        <v/>
      </c>
      <c r="H486" s="23" t="str">
        <f t="shared" si="59"/>
        <v/>
      </c>
    </row>
    <row r="487" spans="7:8" ht="15.75" customHeight="1" x14ac:dyDescent="0.2">
      <c r="G487" s="23" t="str">
        <f t="shared" si="58"/>
        <v/>
      </c>
      <c r="H487" s="23" t="str">
        <f t="shared" si="59"/>
        <v/>
      </c>
    </row>
    <row r="488" spans="7:8" ht="15.75" customHeight="1" x14ac:dyDescent="0.2">
      <c r="G488" s="23" t="str">
        <f t="shared" si="58"/>
        <v/>
      </c>
      <c r="H488" s="23" t="str">
        <f t="shared" si="59"/>
        <v/>
      </c>
    </row>
    <row r="489" spans="7:8" ht="15.75" customHeight="1" x14ac:dyDescent="0.2">
      <c r="G489" s="23" t="str">
        <f t="shared" si="58"/>
        <v/>
      </c>
      <c r="H489" s="23" t="str">
        <f t="shared" si="59"/>
        <v/>
      </c>
    </row>
    <row r="490" spans="7:8" ht="15.75" customHeight="1" x14ac:dyDescent="0.2">
      <c r="G490" s="23" t="str">
        <f t="shared" si="58"/>
        <v/>
      </c>
      <c r="H490" s="23" t="str">
        <f t="shared" si="59"/>
        <v/>
      </c>
    </row>
    <row r="491" spans="7:8" ht="15.75" customHeight="1" x14ac:dyDescent="0.2">
      <c r="G491" s="23" t="str">
        <f t="shared" si="58"/>
        <v/>
      </c>
      <c r="H491" s="23" t="str">
        <f t="shared" si="59"/>
        <v/>
      </c>
    </row>
    <row r="492" spans="7:8" ht="15.75" customHeight="1" x14ac:dyDescent="0.2">
      <c r="G492" s="23" t="str">
        <f t="shared" si="58"/>
        <v/>
      </c>
      <c r="H492" s="23" t="str">
        <f t="shared" si="59"/>
        <v/>
      </c>
    </row>
    <row r="493" spans="7:8" ht="15.75" customHeight="1" x14ac:dyDescent="0.2">
      <c r="G493" s="23" t="str">
        <f t="shared" si="58"/>
        <v/>
      </c>
      <c r="H493" s="23" t="str">
        <f t="shared" si="59"/>
        <v/>
      </c>
    </row>
    <row r="494" spans="7:8" ht="15.75" customHeight="1" x14ac:dyDescent="0.2">
      <c r="G494" s="23" t="str">
        <f t="shared" si="58"/>
        <v/>
      </c>
      <c r="H494" s="23" t="str">
        <f t="shared" si="59"/>
        <v/>
      </c>
    </row>
    <row r="495" spans="7:8" ht="15.75" customHeight="1" x14ac:dyDescent="0.2">
      <c r="G495" s="23" t="str">
        <f t="shared" si="58"/>
        <v/>
      </c>
      <c r="H495" s="23" t="str">
        <f t="shared" si="59"/>
        <v/>
      </c>
    </row>
    <row r="496" spans="7:8" ht="15.75" customHeight="1" x14ac:dyDescent="0.2">
      <c r="G496" s="23" t="str">
        <f t="shared" si="58"/>
        <v/>
      </c>
      <c r="H496" s="23" t="str">
        <f t="shared" si="59"/>
        <v/>
      </c>
    </row>
    <row r="497" spans="7:8" ht="15.75" customHeight="1" x14ac:dyDescent="0.2">
      <c r="G497" s="23" t="str">
        <f t="shared" si="58"/>
        <v/>
      </c>
      <c r="H497" s="23" t="str">
        <f t="shared" si="59"/>
        <v/>
      </c>
    </row>
    <row r="498" spans="7:8" ht="15.75" customHeight="1" x14ac:dyDescent="0.2">
      <c r="G498" s="23" t="str">
        <f t="shared" si="58"/>
        <v/>
      </c>
      <c r="H498" s="23" t="str">
        <f t="shared" si="59"/>
        <v/>
      </c>
    </row>
    <row r="499" spans="7:8" ht="15.75" customHeight="1" x14ac:dyDescent="0.2">
      <c r="G499" s="23" t="str">
        <f t="shared" si="58"/>
        <v/>
      </c>
      <c r="H499" s="23" t="str">
        <f t="shared" si="59"/>
        <v/>
      </c>
    </row>
    <row r="500" spans="7:8" ht="15.75" customHeight="1" x14ac:dyDescent="0.2">
      <c r="G500" s="23" t="str">
        <f t="shared" si="58"/>
        <v/>
      </c>
      <c r="H500" s="23" t="str">
        <f t="shared" si="59"/>
        <v/>
      </c>
    </row>
    <row r="501" spans="7:8" ht="15.75" customHeight="1" x14ac:dyDescent="0.2">
      <c r="G501" s="23" t="str">
        <f t="shared" si="58"/>
        <v/>
      </c>
      <c r="H501" s="23" t="str">
        <f t="shared" si="59"/>
        <v/>
      </c>
    </row>
    <row r="502" spans="7:8" ht="15.75" customHeight="1" x14ac:dyDescent="0.2">
      <c r="G502" s="23" t="str">
        <f t="shared" si="58"/>
        <v/>
      </c>
      <c r="H502" s="23" t="str">
        <f t="shared" si="59"/>
        <v/>
      </c>
    </row>
    <row r="503" spans="7:8" ht="15.75" customHeight="1" x14ac:dyDescent="0.2">
      <c r="G503" s="23" t="str">
        <f t="shared" si="58"/>
        <v/>
      </c>
      <c r="H503" s="23" t="str">
        <f t="shared" si="59"/>
        <v/>
      </c>
    </row>
    <row r="504" spans="7:8" ht="15.75" customHeight="1" x14ac:dyDescent="0.2">
      <c r="G504" s="23" t="str">
        <f t="shared" si="58"/>
        <v/>
      </c>
      <c r="H504" s="23" t="str">
        <f t="shared" si="59"/>
        <v/>
      </c>
    </row>
    <row r="505" spans="7:8" ht="15.75" customHeight="1" x14ac:dyDescent="0.2">
      <c r="G505" s="23" t="str">
        <f t="shared" si="58"/>
        <v/>
      </c>
      <c r="H505" s="23" t="str">
        <f t="shared" si="59"/>
        <v/>
      </c>
    </row>
    <row r="506" spans="7:8" ht="15.75" customHeight="1" x14ac:dyDescent="0.2">
      <c r="G506" s="23" t="str">
        <f t="shared" si="58"/>
        <v/>
      </c>
      <c r="H506" s="23" t="str">
        <f t="shared" si="59"/>
        <v/>
      </c>
    </row>
    <row r="507" spans="7:8" ht="15.75" customHeight="1" x14ac:dyDescent="0.2">
      <c r="G507" s="23" t="str">
        <f t="shared" si="58"/>
        <v/>
      </c>
      <c r="H507" s="23" t="str">
        <f t="shared" si="59"/>
        <v/>
      </c>
    </row>
    <row r="508" spans="7:8" ht="15.75" customHeight="1" x14ac:dyDescent="0.2">
      <c r="G508" s="23" t="str">
        <f t="shared" si="58"/>
        <v/>
      </c>
      <c r="H508" s="23" t="str">
        <f t="shared" si="59"/>
        <v/>
      </c>
    </row>
    <row r="509" spans="7:8" ht="15.75" customHeight="1" x14ac:dyDescent="0.2">
      <c r="G509" s="23" t="str">
        <f t="shared" si="58"/>
        <v/>
      </c>
      <c r="H509" s="23" t="str">
        <f t="shared" si="59"/>
        <v/>
      </c>
    </row>
    <row r="510" spans="7:8" ht="15.75" customHeight="1" x14ac:dyDescent="0.2">
      <c r="G510" s="23" t="str">
        <f t="shared" si="58"/>
        <v/>
      </c>
      <c r="H510" s="23" t="str">
        <f t="shared" si="59"/>
        <v/>
      </c>
    </row>
    <row r="511" spans="7:8" ht="15.75" customHeight="1" x14ac:dyDescent="0.2">
      <c r="G511" s="23" t="str">
        <f t="shared" si="58"/>
        <v/>
      </c>
      <c r="H511" s="23" t="str">
        <f t="shared" si="59"/>
        <v/>
      </c>
    </row>
    <row r="512" spans="7:8" ht="15.75" customHeight="1" x14ac:dyDescent="0.2">
      <c r="G512" s="23" t="str">
        <f t="shared" si="58"/>
        <v/>
      </c>
      <c r="H512" s="23" t="str">
        <f t="shared" si="59"/>
        <v/>
      </c>
    </row>
    <row r="513" spans="7:8" ht="15.75" customHeight="1" x14ac:dyDescent="0.2">
      <c r="G513" s="23" t="str">
        <f t="shared" si="58"/>
        <v/>
      </c>
      <c r="H513" s="23" t="str">
        <f t="shared" si="59"/>
        <v/>
      </c>
    </row>
    <row r="514" spans="7:8" ht="15.75" customHeight="1" x14ac:dyDescent="0.2">
      <c r="G514" s="23" t="str">
        <f t="shared" si="58"/>
        <v/>
      </c>
      <c r="H514" s="23" t="str">
        <f t="shared" si="59"/>
        <v/>
      </c>
    </row>
    <row r="515" spans="7:8" ht="15.75" customHeight="1" x14ac:dyDescent="0.2">
      <c r="G515" s="23" t="str">
        <f t="shared" si="58"/>
        <v/>
      </c>
      <c r="H515" s="23" t="str">
        <f t="shared" si="59"/>
        <v/>
      </c>
    </row>
    <row r="516" spans="7:8" ht="15.75" customHeight="1" x14ac:dyDescent="0.2">
      <c r="G516" s="23" t="str">
        <f t="shared" si="58"/>
        <v/>
      </c>
      <c r="H516" s="23" t="str">
        <f t="shared" si="59"/>
        <v/>
      </c>
    </row>
    <row r="517" spans="7:8" ht="15.75" customHeight="1" x14ac:dyDescent="0.2">
      <c r="G517" s="23" t="str">
        <f t="shared" si="58"/>
        <v/>
      </c>
      <c r="H517" s="23" t="str">
        <f t="shared" si="59"/>
        <v/>
      </c>
    </row>
    <row r="518" spans="7:8" ht="15.75" customHeight="1" x14ac:dyDescent="0.2">
      <c r="G518" s="23" t="str">
        <f t="shared" si="58"/>
        <v/>
      </c>
      <c r="H518" s="23" t="str">
        <f t="shared" si="59"/>
        <v/>
      </c>
    </row>
    <row r="519" spans="7:8" ht="15.75" customHeight="1" x14ac:dyDescent="0.2">
      <c r="G519" s="23" t="str">
        <f t="shared" si="58"/>
        <v/>
      </c>
      <c r="H519" s="23" t="str">
        <f t="shared" si="59"/>
        <v/>
      </c>
    </row>
    <row r="520" spans="7:8" ht="15.75" customHeight="1" x14ac:dyDescent="0.2">
      <c r="G520" s="23" t="str">
        <f t="shared" si="58"/>
        <v/>
      </c>
      <c r="H520" s="23" t="str">
        <f t="shared" si="59"/>
        <v/>
      </c>
    </row>
    <row r="521" spans="7:8" ht="15.75" customHeight="1" x14ac:dyDescent="0.2">
      <c r="G521" s="23" t="str">
        <f t="shared" si="58"/>
        <v/>
      </c>
      <c r="H521" s="23" t="str">
        <f t="shared" si="59"/>
        <v/>
      </c>
    </row>
    <row r="522" spans="7:8" ht="15.75" customHeight="1" x14ac:dyDescent="0.2">
      <c r="G522" s="23" t="str">
        <f t="shared" si="58"/>
        <v/>
      </c>
      <c r="H522" s="23" t="str">
        <f t="shared" si="59"/>
        <v/>
      </c>
    </row>
    <row r="523" spans="7:8" ht="15.75" customHeight="1" x14ac:dyDescent="0.2">
      <c r="G523" s="23" t="str">
        <f t="shared" si="58"/>
        <v/>
      </c>
      <c r="H523" s="23" t="str">
        <f t="shared" si="59"/>
        <v/>
      </c>
    </row>
    <row r="524" spans="7:8" ht="15.75" customHeight="1" x14ac:dyDescent="0.2">
      <c r="G524" s="23" t="str">
        <f t="shared" si="58"/>
        <v/>
      </c>
      <c r="H524" s="23" t="str">
        <f t="shared" si="59"/>
        <v/>
      </c>
    </row>
    <row r="525" spans="7:8" ht="15.75" customHeight="1" x14ac:dyDescent="0.2">
      <c r="G525" s="23" t="str">
        <f t="shared" si="58"/>
        <v/>
      </c>
      <c r="H525" s="23" t="str">
        <f t="shared" si="59"/>
        <v/>
      </c>
    </row>
    <row r="526" spans="7:8" ht="15.75" customHeight="1" x14ac:dyDescent="0.2">
      <c r="G526" s="23" t="str">
        <f t="shared" si="58"/>
        <v/>
      </c>
      <c r="H526" s="23" t="str">
        <f t="shared" si="59"/>
        <v/>
      </c>
    </row>
    <row r="527" spans="7:8" ht="15.75" customHeight="1" x14ac:dyDescent="0.2">
      <c r="G527" s="23" t="str">
        <f t="shared" si="58"/>
        <v/>
      </c>
      <c r="H527" s="23" t="str">
        <f t="shared" si="59"/>
        <v/>
      </c>
    </row>
    <row r="528" spans="7:8" ht="15.75" customHeight="1" x14ac:dyDescent="0.2">
      <c r="G528" s="23" t="str">
        <f t="shared" si="58"/>
        <v/>
      </c>
      <c r="H528" s="23" t="str">
        <f t="shared" si="59"/>
        <v/>
      </c>
    </row>
    <row r="529" spans="7:8" ht="15.75" customHeight="1" x14ac:dyDescent="0.2">
      <c r="G529" s="23" t="str">
        <f t="shared" si="58"/>
        <v/>
      </c>
      <c r="H529" s="23" t="str">
        <f t="shared" si="59"/>
        <v/>
      </c>
    </row>
    <row r="530" spans="7:8" ht="15.75" customHeight="1" x14ac:dyDescent="0.2">
      <c r="G530" s="23" t="str">
        <f t="shared" si="58"/>
        <v/>
      </c>
      <c r="H530" s="23" t="str">
        <f t="shared" si="59"/>
        <v/>
      </c>
    </row>
    <row r="531" spans="7:8" ht="15.75" customHeight="1" x14ac:dyDescent="0.2">
      <c r="G531" s="23" t="str">
        <f t="shared" si="58"/>
        <v/>
      </c>
      <c r="H531" s="23" t="str">
        <f t="shared" si="59"/>
        <v/>
      </c>
    </row>
    <row r="532" spans="7:8" ht="15.75" customHeight="1" x14ac:dyDescent="0.2">
      <c r="G532" s="23" t="str">
        <f t="shared" si="58"/>
        <v/>
      </c>
      <c r="H532" s="23" t="str">
        <f t="shared" si="59"/>
        <v/>
      </c>
    </row>
    <row r="533" spans="7:8" ht="15.75" customHeight="1" x14ac:dyDescent="0.2">
      <c r="G533" s="23" t="str">
        <f t="shared" si="58"/>
        <v/>
      </c>
      <c r="H533" s="23" t="str">
        <f t="shared" si="59"/>
        <v/>
      </c>
    </row>
    <row r="534" spans="7:8" ht="15.75" customHeight="1" x14ac:dyDescent="0.2">
      <c r="G534" s="23" t="str">
        <f t="shared" si="58"/>
        <v/>
      </c>
      <c r="H534" s="23" t="str">
        <f t="shared" si="59"/>
        <v/>
      </c>
    </row>
    <row r="535" spans="7:8" ht="15.75" customHeight="1" x14ac:dyDescent="0.2">
      <c r="G535" s="23" t="str">
        <f t="shared" si="58"/>
        <v/>
      </c>
      <c r="H535" s="23" t="str">
        <f t="shared" si="59"/>
        <v/>
      </c>
    </row>
    <row r="536" spans="7:8" ht="15.75" customHeight="1" x14ac:dyDescent="0.2">
      <c r="G536" s="23" t="str">
        <f t="shared" si="58"/>
        <v/>
      </c>
      <c r="H536" s="23" t="str">
        <f t="shared" si="59"/>
        <v/>
      </c>
    </row>
    <row r="537" spans="7:8" ht="15.75" customHeight="1" x14ac:dyDescent="0.2">
      <c r="G537" s="23" t="str">
        <f t="shared" si="58"/>
        <v/>
      </c>
      <c r="H537" s="23" t="str">
        <f t="shared" si="59"/>
        <v/>
      </c>
    </row>
    <row r="538" spans="7:8" ht="15.75" customHeight="1" x14ac:dyDescent="0.2">
      <c r="G538" s="23" t="str">
        <f t="shared" si="58"/>
        <v/>
      </c>
      <c r="H538" s="23" t="str">
        <f t="shared" si="59"/>
        <v/>
      </c>
    </row>
    <row r="539" spans="7:8" ht="15.75" customHeight="1" x14ac:dyDescent="0.2">
      <c r="G539" s="23" t="str">
        <f t="shared" si="58"/>
        <v/>
      </c>
      <c r="H539" s="23" t="str">
        <f t="shared" si="59"/>
        <v/>
      </c>
    </row>
    <row r="540" spans="7:8" ht="15.75" customHeight="1" x14ac:dyDescent="0.2">
      <c r="G540" s="23" t="str">
        <f t="shared" si="58"/>
        <v/>
      </c>
      <c r="H540" s="23" t="str">
        <f t="shared" si="59"/>
        <v/>
      </c>
    </row>
    <row r="541" spans="7:8" ht="15.75" customHeight="1" x14ac:dyDescent="0.2">
      <c r="G541" s="23" t="str">
        <f t="shared" si="58"/>
        <v/>
      </c>
      <c r="H541" s="23" t="str">
        <f t="shared" si="59"/>
        <v/>
      </c>
    </row>
    <row r="542" spans="7:8" ht="15.75" customHeight="1" x14ac:dyDescent="0.2">
      <c r="G542" s="23" t="str">
        <f t="shared" si="58"/>
        <v/>
      </c>
      <c r="H542" s="23" t="str">
        <f t="shared" si="59"/>
        <v/>
      </c>
    </row>
    <row r="543" spans="7:8" ht="15.75" customHeight="1" x14ac:dyDescent="0.2">
      <c r="G543" s="23" t="str">
        <f t="shared" si="58"/>
        <v/>
      </c>
      <c r="H543" s="23" t="str">
        <f t="shared" si="59"/>
        <v/>
      </c>
    </row>
    <row r="544" spans="7:8" ht="15.75" customHeight="1" x14ac:dyDescent="0.2">
      <c r="G544" s="23" t="str">
        <f t="shared" si="58"/>
        <v/>
      </c>
      <c r="H544" s="23" t="str">
        <f t="shared" si="59"/>
        <v/>
      </c>
    </row>
    <row r="545" spans="7:8" ht="15.75" customHeight="1" x14ac:dyDescent="0.2">
      <c r="G545" s="23" t="str">
        <f t="shared" si="58"/>
        <v/>
      </c>
      <c r="H545" s="23" t="str">
        <f t="shared" si="59"/>
        <v/>
      </c>
    </row>
    <row r="546" spans="7:8" ht="15.75" customHeight="1" x14ac:dyDescent="0.2">
      <c r="G546" s="23" t="str">
        <f t="shared" si="58"/>
        <v/>
      </c>
      <c r="H546" s="23" t="str">
        <f t="shared" si="59"/>
        <v/>
      </c>
    </row>
    <row r="547" spans="7:8" ht="15.75" customHeight="1" x14ac:dyDescent="0.2">
      <c r="G547" s="23" t="str">
        <f t="shared" si="58"/>
        <v/>
      </c>
      <c r="H547" s="23" t="str">
        <f t="shared" si="59"/>
        <v/>
      </c>
    </row>
    <row r="548" spans="7:8" ht="15.75" customHeight="1" x14ac:dyDescent="0.2">
      <c r="G548" s="23" t="str">
        <f t="shared" si="58"/>
        <v/>
      </c>
      <c r="H548" s="23" t="str">
        <f t="shared" si="59"/>
        <v/>
      </c>
    </row>
    <row r="549" spans="7:8" ht="15.75" customHeight="1" x14ac:dyDescent="0.2">
      <c r="G549" s="23" t="str">
        <f t="shared" si="58"/>
        <v/>
      </c>
      <c r="H549" s="23" t="str">
        <f t="shared" si="59"/>
        <v/>
      </c>
    </row>
    <row r="550" spans="7:8" ht="15.75" customHeight="1" x14ac:dyDescent="0.2">
      <c r="G550" s="23" t="str">
        <f t="shared" si="58"/>
        <v/>
      </c>
      <c r="H550" s="23" t="str">
        <f t="shared" si="59"/>
        <v/>
      </c>
    </row>
    <row r="551" spans="7:8" ht="15.75" customHeight="1" x14ac:dyDescent="0.2">
      <c r="G551" s="23" t="str">
        <f t="shared" si="58"/>
        <v/>
      </c>
      <c r="H551" s="23" t="str">
        <f t="shared" si="59"/>
        <v/>
      </c>
    </row>
    <row r="552" spans="7:8" ht="15.75" customHeight="1" x14ac:dyDescent="0.2">
      <c r="G552" s="23" t="str">
        <f t="shared" si="58"/>
        <v/>
      </c>
      <c r="H552" s="23" t="str">
        <f t="shared" si="59"/>
        <v/>
      </c>
    </row>
    <row r="553" spans="7:8" ht="15.75" customHeight="1" x14ac:dyDescent="0.2">
      <c r="G553" s="23" t="str">
        <f t="shared" si="58"/>
        <v/>
      </c>
      <c r="H553" s="23" t="str">
        <f t="shared" si="59"/>
        <v/>
      </c>
    </row>
    <row r="554" spans="7:8" ht="15.75" customHeight="1" x14ac:dyDescent="0.2">
      <c r="G554" s="23" t="str">
        <f t="shared" si="58"/>
        <v/>
      </c>
      <c r="H554" s="23" t="str">
        <f t="shared" si="59"/>
        <v/>
      </c>
    </row>
    <row r="555" spans="7:8" ht="15.75" customHeight="1" x14ac:dyDescent="0.2">
      <c r="G555" s="23" t="str">
        <f t="shared" si="58"/>
        <v/>
      </c>
      <c r="H555" s="23" t="str">
        <f t="shared" si="59"/>
        <v/>
      </c>
    </row>
    <row r="556" spans="7:8" ht="15.75" customHeight="1" x14ac:dyDescent="0.2">
      <c r="G556" s="23" t="str">
        <f t="shared" si="58"/>
        <v/>
      </c>
      <c r="H556" s="23" t="str">
        <f t="shared" si="59"/>
        <v/>
      </c>
    </row>
    <row r="557" spans="7:8" ht="15.75" customHeight="1" x14ac:dyDescent="0.2">
      <c r="G557" s="23" t="str">
        <f t="shared" si="58"/>
        <v/>
      </c>
      <c r="H557" s="23" t="str">
        <f t="shared" si="59"/>
        <v/>
      </c>
    </row>
    <row r="558" spans="7:8" ht="15.75" customHeight="1" x14ac:dyDescent="0.2">
      <c r="G558" s="23" t="str">
        <f t="shared" si="58"/>
        <v/>
      </c>
      <c r="H558" s="23" t="str">
        <f t="shared" si="59"/>
        <v/>
      </c>
    </row>
    <row r="559" spans="7:8" ht="15.75" customHeight="1" x14ac:dyDescent="0.2">
      <c r="G559" s="23" t="str">
        <f t="shared" si="58"/>
        <v/>
      </c>
      <c r="H559" s="23" t="str">
        <f t="shared" si="59"/>
        <v/>
      </c>
    </row>
    <row r="560" spans="7:8" ht="15.75" customHeight="1" x14ac:dyDescent="0.2">
      <c r="G560" s="23" t="str">
        <f t="shared" si="58"/>
        <v/>
      </c>
      <c r="H560" s="23" t="str">
        <f t="shared" si="59"/>
        <v/>
      </c>
    </row>
    <row r="561" spans="7:8" ht="15.75" customHeight="1" x14ac:dyDescent="0.2">
      <c r="G561" s="23" t="str">
        <f t="shared" si="58"/>
        <v/>
      </c>
      <c r="H561" s="23" t="str">
        <f t="shared" si="59"/>
        <v/>
      </c>
    </row>
    <row r="562" spans="7:8" ht="15.75" customHeight="1" x14ac:dyDescent="0.2">
      <c r="G562" s="23" t="str">
        <f t="shared" si="58"/>
        <v/>
      </c>
      <c r="H562" s="23" t="str">
        <f t="shared" si="59"/>
        <v/>
      </c>
    </row>
    <row r="563" spans="7:8" ht="15.75" customHeight="1" x14ac:dyDescent="0.2">
      <c r="G563" s="23" t="str">
        <f t="shared" si="58"/>
        <v/>
      </c>
      <c r="H563" s="23" t="str">
        <f t="shared" si="59"/>
        <v/>
      </c>
    </row>
    <row r="564" spans="7:8" ht="15.75" customHeight="1" x14ac:dyDescent="0.2">
      <c r="G564" s="23" t="str">
        <f t="shared" si="58"/>
        <v/>
      </c>
      <c r="H564" s="23" t="str">
        <f t="shared" si="59"/>
        <v/>
      </c>
    </row>
    <row r="565" spans="7:8" ht="15.75" customHeight="1" x14ac:dyDescent="0.2">
      <c r="G565" s="23" t="str">
        <f t="shared" si="58"/>
        <v/>
      </c>
      <c r="H565" s="23" t="str">
        <f t="shared" si="59"/>
        <v/>
      </c>
    </row>
    <row r="566" spans="7:8" ht="15.75" customHeight="1" x14ac:dyDescent="0.2">
      <c r="G566" s="23" t="str">
        <f t="shared" si="58"/>
        <v/>
      </c>
      <c r="H566" s="23" t="str">
        <f t="shared" si="59"/>
        <v/>
      </c>
    </row>
    <row r="567" spans="7:8" ht="15.75" customHeight="1" x14ac:dyDescent="0.2">
      <c r="G567" s="23" t="str">
        <f t="shared" si="58"/>
        <v/>
      </c>
      <c r="H567" s="23" t="str">
        <f t="shared" si="59"/>
        <v/>
      </c>
    </row>
    <row r="568" spans="7:8" ht="15.75" customHeight="1" x14ac:dyDescent="0.2">
      <c r="G568" s="23" t="str">
        <f t="shared" si="58"/>
        <v/>
      </c>
      <c r="H568" s="23" t="str">
        <f t="shared" si="59"/>
        <v/>
      </c>
    </row>
    <row r="569" spans="7:8" ht="15.75" customHeight="1" x14ac:dyDescent="0.2">
      <c r="G569" s="23" t="str">
        <f t="shared" si="58"/>
        <v/>
      </c>
      <c r="H569" s="23" t="str">
        <f t="shared" si="59"/>
        <v/>
      </c>
    </row>
    <row r="570" spans="7:8" ht="15.75" customHeight="1" x14ac:dyDescent="0.2">
      <c r="G570" s="23" t="str">
        <f t="shared" si="58"/>
        <v/>
      </c>
      <c r="H570" s="23" t="str">
        <f t="shared" si="59"/>
        <v/>
      </c>
    </row>
    <row r="571" spans="7:8" ht="15.75" customHeight="1" x14ac:dyDescent="0.2">
      <c r="G571" s="23" t="str">
        <f t="shared" si="58"/>
        <v/>
      </c>
      <c r="H571" s="23" t="str">
        <f t="shared" si="59"/>
        <v/>
      </c>
    </row>
    <row r="572" spans="7:8" ht="15.75" customHeight="1" x14ac:dyDescent="0.2">
      <c r="G572" s="23" t="str">
        <f t="shared" si="58"/>
        <v/>
      </c>
      <c r="H572" s="23" t="str">
        <f t="shared" si="59"/>
        <v/>
      </c>
    </row>
    <row r="573" spans="7:8" ht="15.75" customHeight="1" x14ac:dyDescent="0.2">
      <c r="G573" s="23" t="str">
        <f t="shared" si="58"/>
        <v/>
      </c>
      <c r="H573" s="23" t="str">
        <f t="shared" si="59"/>
        <v/>
      </c>
    </row>
    <row r="574" spans="7:8" ht="15.75" customHeight="1" x14ac:dyDescent="0.2">
      <c r="G574" s="23" t="str">
        <f t="shared" si="58"/>
        <v/>
      </c>
      <c r="H574" s="23" t="str">
        <f t="shared" si="59"/>
        <v/>
      </c>
    </row>
    <row r="575" spans="7:8" ht="15.75" customHeight="1" x14ac:dyDescent="0.2">
      <c r="G575" s="23" t="str">
        <f t="shared" si="58"/>
        <v/>
      </c>
      <c r="H575" s="23" t="str">
        <f t="shared" si="59"/>
        <v/>
      </c>
    </row>
    <row r="576" spans="7:8" ht="15.75" customHeight="1" x14ac:dyDescent="0.2">
      <c r="G576" s="23" t="str">
        <f t="shared" si="58"/>
        <v/>
      </c>
      <c r="H576" s="23" t="str">
        <f t="shared" si="59"/>
        <v/>
      </c>
    </row>
    <row r="577" spans="7:8" ht="15.75" customHeight="1" x14ac:dyDescent="0.2">
      <c r="G577" s="23" t="str">
        <f t="shared" si="58"/>
        <v/>
      </c>
      <c r="H577" s="23" t="str">
        <f t="shared" si="59"/>
        <v/>
      </c>
    </row>
    <row r="578" spans="7:8" ht="15.75" customHeight="1" x14ac:dyDescent="0.2">
      <c r="G578" s="23" t="str">
        <f t="shared" si="58"/>
        <v/>
      </c>
      <c r="H578" s="23" t="str">
        <f t="shared" si="59"/>
        <v/>
      </c>
    </row>
    <row r="579" spans="7:8" ht="15.75" customHeight="1" x14ac:dyDescent="0.2">
      <c r="G579" s="23" t="str">
        <f t="shared" si="58"/>
        <v/>
      </c>
      <c r="H579" s="23" t="str">
        <f t="shared" si="59"/>
        <v/>
      </c>
    </row>
    <row r="580" spans="7:8" ht="15.75" customHeight="1" x14ac:dyDescent="0.2">
      <c r="G580" s="23" t="str">
        <f t="shared" si="58"/>
        <v/>
      </c>
      <c r="H580" s="23" t="str">
        <f t="shared" si="59"/>
        <v/>
      </c>
    </row>
    <row r="581" spans="7:8" ht="15.75" customHeight="1" x14ac:dyDescent="0.2">
      <c r="G581" s="23" t="str">
        <f t="shared" si="58"/>
        <v/>
      </c>
      <c r="H581" s="23" t="str">
        <f t="shared" si="59"/>
        <v/>
      </c>
    </row>
    <row r="582" spans="7:8" ht="15.75" customHeight="1" x14ac:dyDescent="0.2">
      <c r="G582" s="23" t="str">
        <f t="shared" si="58"/>
        <v/>
      </c>
      <c r="H582" s="23" t="str">
        <f t="shared" si="59"/>
        <v/>
      </c>
    </row>
    <row r="583" spans="7:8" ht="15.75" customHeight="1" x14ac:dyDescent="0.2">
      <c r="G583" s="23" t="str">
        <f t="shared" si="58"/>
        <v/>
      </c>
      <c r="H583" s="23" t="str">
        <f t="shared" si="59"/>
        <v/>
      </c>
    </row>
    <row r="584" spans="7:8" ht="15.75" customHeight="1" x14ac:dyDescent="0.2">
      <c r="G584" s="23" t="str">
        <f t="shared" si="58"/>
        <v/>
      </c>
      <c r="H584" s="23" t="str">
        <f t="shared" si="59"/>
        <v/>
      </c>
    </row>
    <row r="585" spans="7:8" ht="15.75" customHeight="1" x14ac:dyDescent="0.2">
      <c r="G585" s="23" t="str">
        <f t="shared" si="58"/>
        <v/>
      </c>
      <c r="H585" s="23" t="str">
        <f t="shared" si="59"/>
        <v/>
      </c>
    </row>
    <row r="586" spans="7:8" ht="15.75" customHeight="1" x14ac:dyDescent="0.2">
      <c r="G586" s="23" t="str">
        <f t="shared" si="58"/>
        <v/>
      </c>
      <c r="H586" s="23" t="str">
        <f t="shared" si="59"/>
        <v/>
      </c>
    </row>
    <row r="587" spans="7:8" ht="15.75" customHeight="1" x14ac:dyDescent="0.2">
      <c r="G587" s="23" t="str">
        <f t="shared" si="58"/>
        <v/>
      </c>
      <c r="H587" s="23" t="str">
        <f t="shared" si="59"/>
        <v/>
      </c>
    </row>
    <row r="588" spans="7:8" ht="15.75" customHeight="1" x14ac:dyDescent="0.2">
      <c r="G588" s="23" t="str">
        <f t="shared" si="58"/>
        <v/>
      </c>
      <c r="H588" s="23" t="str">
        <f t="shared" si="59"/>
        <v/>
      </c>
    </row>
    <row r="589" spans="7:8" ht="15.75" customHeight="1" x14ac:dyDescent="0.2">
      <c r="G589" s="23" t="str">
        <f t="shared" si="58"/>
        <v/>
      </c>
      <c r="H589" s="23" t="str">
        <f t="shared" si="59"/>
        <v/>
      </c>
    </row>
    <row r="590" spans="7:8" ht="15.75" customHeight="1" x14ac:dyDescent="0.2">
      <c r="G590" s="23" t="str">
        <f t="shared" si="58"/>
        <v/>
      </c>
      <c r="H590" s="23" t="str">
        <f t="shared" si="59"/>
        <v/>
      </c>
    </row>
    <row r="591" spans="7:8" ht="15.75" customHeight="1" x14ac:dyDescent="0.2">
      <c r="G591" s="23" t="str">
        <f t="shared" si="58"/>
        <v/>
      </c>
      <c r="H591" s="23" t="str">
        <f t="shared" si="59"/>
        <v/>
      </c>
    </row>
    <row r="592" spans="7:8" ht="15.75" customHeight="1" x14ac:dyDescent="0.2">
      <c r="G592" s="23" t="str">
        <f t="shared" si="58"/>
        <v/>
      </c>
      <c r="H592" s="23" t="str">
        <f t="shared" si="59"/>
        <v/>
      </c>
    </row>
    <row r="593" spans="7:8" ht="15.75" customHeight="1" x14ac:dyDescent="0.2">
      <c r="G593" s="23" t="str">
        <f t="shared" si="58"/>
        <v/>
      </c>
      <c r="H593" s="23" t="str">
        <f t="shared" si="59"/>
        <v/>
      </c>
    </row>
    <row r="594" spans="7:8" ht="15.75" customHeight="1" x14ac:dyDescent="0.2">
      <c r="G594" s="23" t="str">
        <f t="shared" si="58"/>
        <v/>
      </c>
      <c r="H594" s="23" t="str">
        <f t="shared" si="59"/>
        <v/>
      </c>
    </row>
    <row r="595" spans="7:8" ht="15.75" customHeight="1" x14ac:dyDescent="0.2">
      <c r="G595" s="23" t="str">
        <f t="shared" si="58"/>
        <v/>
      </c>
      <c r="H595" s="23" t="str">
        <f t="shared" si="59"/>
        <v/>
      </c>
    </row>
    <row r="596" spans="7:8" ht="15.75" customHeight="1" x14ac:dyDescent="0.2">
      <c r="G596" s="23" t="str">
        <f t="shared" si="58"/>
        <v/>
      </c>
      <c r="H596" s="23" t="str">
        <f t="shared" si="59"/>
        <v/>
      </c>
    </row>
    <row r="597" spans="7:8" ht="15.75" customHeight="1" x14ac:dyDescent="0.2">
      <c r="G597" s="23" t="str">
        <f t="shared" si="58"/>
        <v/>
      </c>
      <c r="H597" s="23" t="str">
        <f t="shared" si="59"/>
        <v/>
      </c>
    </row>
    <row r="598" spans="7:8" ht="15.75" customHeight="1" x14ac:dyDescent="0.2">
      <c r="G598" s="23" t="str">
        <f t="shared" si="58"/>
        <v/>
      </c>
      <c r="H598" s="23" t="str">
        <f t="shared" si="59"/>
        <v/>
      </c>
    </row>
    <row r="599" spans="7:8" ht="15.75" customHeight="1" x14ac:dyDescent="0.2">
      <c r="G599" s="23" t="str">
        <f t="shared" si="58"/>
        <v/>
      </c>
      <c r="H599" s="23" t="str">
        <f t="shared" si="59"/>
        <v/>
      </c>
    </row>
    <row r="600" spans="7:8" ht="15.75" customHeight="1" x14ac:dyDescent="0.2">
      <c r="G600" s="23" t="str">
        <f t="shared" si="58"/>
        <v/>
      </c>
      <c r="H600" s="23" t="str">
        <f t="shared" si="59"/>
        <v/>
      </c>
    </row>
    <row r="601" spans="7:8" ht="15.75" customHeight="1" x14ac:dyDescent="0.2">
      <c r="G601" s="23" t="str">
        <f t="shared" si="58"/>
        <v/>
      </c>
      <c r="H601" s="23" t="str">
        <f t="shared" si="59"/>
        <v/>
      </c>
    </row>
    <row r="602" spans="7:8" ht="15.75" customHeight="1" x14ac:dyDescent="0.2">
      <c r="G602" s="23" t="str">
        <f t="shared" si="58"/>
        <v/>
      </c>
      <c r="H602" s="23" t="str">
        <f t="shared" si="59"/>
        <v/>
      </c>
    </row>
    <row r="603" spans="7:8" ht="15.75" customHeight="1" x14ac:dyDescent="0.2">
      <c r="G603" s="23" t="str">
        <f t="shared" si="58"/>
        <v/>
      </c>
      <c r="H603" s="23" t="str">
        <f t="shared" si="59"/>
        <v/>
      </c>
    </row>
    <row r="604" spans="7:8" ht="15.75" customHeight="1" x14ac:dyDescent="0.2">
      <c r="G604" s="23" t="str">
        <f t="shared" si="58"/>
        <v/>
      </c>
      <c r="H604" s="23" t="str">
        <f t="shared" si="59"/>
        <v/>
      </c>
    </row>
    <row r="605" spans="7:8" ht="15.75" customHeight="1" x14ac:dyDescent="0.2">
      <c r="G605" s="23" t="str">
        <f t="shared" si="58"/>
        <v/>
      </c>
      <c r="H605" s="23" t="str">
        <f t="shared" si="59"/>
        <v/>
      </c>
    </row>
    <row r="606" spans="7:8" ht="15.75" customHeight="1" x14ac:dyDescent="0.2">
      <c r="G606" s="23" t="str">
        <f t="shared" si="58"/>
        <v/>
      </c>
      <c r="H606" s="23" t="str">
        <f t="shared" si="59"/>
        <v/>
      </c>
    </row>
    <row r="607" spans="7:8" ht="15.75" customHeight="1" x14ac:dyDescent="0.2">
      <c r="G607" s="23" t="str">
        <f t="shared" si="58"/>
        <v/>
      </c>
      <c r="H607" s="23" t="str">
        <f t="shared" si="59"/>
        <v/>
      </c>
    </row>
    <row r="608" spans="7:8" ht="15.75" customHeight="1" x14ac:dyDescent="0.2">
      <c r="G608" s="23" t="str">
        <f t="shared" si="58"/>
        <v/>
      </c>
      <c r="H608" s="23" t="str">
        <f t="shared" si="59"/>
        <v/>
      </c>
    </row>
    <row r="609" spans="7:8" ht="15.75" customHeight="1" x14ac:dyDescent="0.2">
      <c r="G609" s="23" t="str">
        <f t="shared" si="58"/>
        <v/>
      </c>
      <c r="H609" s="23" t="str">
        <f t="shared" si="59"/>
        <v/>
      </c>
    </row>
    <row r="610" spans="7:8" ht="15.75" customHeight="1" x14ac:dyDescent="0.2">
      <c r="G610" s="23" t="str">
        <f t="shared" si="58"/>
        <v/>
      </c>
      <c r="H610" s="23" t="str">
        <f t="shared" si="59"/>
        <v/>
      </c>
    </row>
    <row r="611" spans="7:8" ht="15.75" customHeight="1" x14ac:dyDescent="0.2">
      <c r="G611" s="23" t="str">
        <f t="shared" si="58"/>
        <v/>
      </c>
      <c r="H611" s="23" t="str">
        <f t="shared" si="59"/>
        <v/>
      </c>
    </row>
    <row r="612" spans="7:8" ht="15.75" customHeight="1" x14ac:dyDescent="0.2">
      <c r="G612" s="23" t="str">
        <f t="shared" si="58"/>
        <v/>
      </c>
      <c r="H612" s="23" t="str">
        <f t="shared" si="59"/>
        <v/>
      </c>
    </row>
    <row r="613" spans="7:8" ht="15.75" customHeight="1" x14ac:dyDescent="0.2">
      <c r="G613" s="23" t="str">
        <f t="shared" si="58"/>
        <v/>
      </c>
      <c r="H613" s="23" t="str">
        <f t="shared" si="59"/>
        <v/>
      </c>
    </row>
    <row r="614" spans="7:8" ht="15.75" customHeight="1" x14ac:dyDescent="0.2">
      <c r="G614" s="23" t="str">
        <f t="shared" si="58"/>
        <v/>
      </c>
      <c r="H614" s="23" t="str">
        <f t="shared" si="59"/>
        <v/>
      </c>
    </row>
    <row r="615" spans="7:8" ht="15.75" customHeight="1" x14ac:dyDescent="0.2">
      <c r="G615" s="23" t="str">
        <f t="shared" si="58"/>
        <v/>
      </c>
      <c r="H615" s="23" t="str">
        <f t="shared" si="59"/>
        <v/>
      </c>
    </row>
    <row r="616" spans="7:8" ht="15.75" customHeight="1" x14ac:dyDescent="0.2">
      <c r="G616" s="23" t="str">
        <f t="shared" si="58"/>
        <v/>
      </c>
      <c r="H616" s="23" t="str">
        <f t="shared" si="59"/>
        <v/>
      </c>
    </row>
    <row r="617" spans="7:8" ht="15.75" customHeight="1" x14ac:dyDescent="0.2">
      <c r="G617" s="23" t="str">
        <f t="shared" si="58"/>
        <v/>
      </c>
      <c r="H617" s="23" t="str">
        <f t="shared" si="59"/>
        <v/>
      </c>
    </row>
    <row r="618" spans="7:8" ht="15.75" customHeight="1" x14ac:dyDescent="0.2">
      <c r="G618" s="23" t="str">
        <f t="shared" si="58"/>
        <v/>
      </c>
      <c r="H618" s="23" t="str">
        <f t="shared" si="59"/>
        <v/>
      </c>
    </row>
    <row r="619" spans="7:8" ht="15.75" customHeight="1" x14ac:dyDescent="0.2">
      <c r="G619" s="23" t="str">
        <f t="shared" si="58"/>
        <v/>
      </c>
      <c r="H619" s="23" t="str">
        <f t="shared" si="59"/>
        <v/>
      </c>
    </row>
    <row r="620" spans="7:8" ht="15.75" customHeight="1" x14ac:dyDescent="0.2">
      <c r="G620" s="23" t="str">
        <f t="shared" si="58"/>
        <v/>
      </c>
      <c r="H620" s="23" t="str">
        <f t="shared" si="59"/>
        <v/>
      </c>
    </row>
    <row r="621" spans="7:8" ht="15.75" customHeight="1" x14ac:dyDescent="0.2">
      <c r="G621" s="23" t="str">
        <f t="shared" si="58"/>
        <v/>
      </c>
      <c r="H621" s="23" t="str">
        <f t="shared" si="59"/>
        <v/>
      </c>
    </row>
    <row r="622" spans="7:8" ht="15.75" customHeight="1" x14ac:dyDescent="0.2">
      <c r="G622" s="23" t="str">
        <f t="shared" si="58"/>
        <v/>
      </c>
      <c r="H622" s="23" t="str">
        <f t="shared" si="59"/>
        <v/>
      </c>
    </row>
    <row r="623" spans="7:8" ht="15.75" customHeight="1" x14ac:dyDescent="0.2">
      <c r="G623" s="23" t="str">
        <f t="shared" si="58"/>
        <v/>
      </c>
      <c r="H623" s="23" t="str">
        <f t="shared" si="59"/>
        <v/>
      </c>
    </row>
    <row r="624" spans="7:8" ht="15.75" customHeight="1" x14ac:dyDescent="0.2">
      <c r="G624" s="23" t="str">
        <f t="shared" si="58"/>
        <v/>
      </c>
      <c r="H624" s="23" t="str">
        <f t="shared" si="59"/>
        <v/>
      </c>
    </row>
    <row r="625" spans="7:8" ht="15.75" customHeight="1" x14ac:dyDescent="0.2">
      <c r="G625" s="23" t="str">
        <f t="shared" si="58"/>
        <v/>
      </c>
      <c r="H625" s="23" t="str">
        <f t="shared" si="59"/>
        <v/>
      </c>
    </row>
    <row r="626" spans="7:8" ht="15.75" customHeight="1" x14ac:dyDescent="0.2">
      <c r="G626" s="23" t="str">
        <f t="shared" si="58"/>
        <v/>
      </c>
      <c r="H626" s="23" t="str">
        <f t="shared" si="59"/>
        <v/>
      </c>
    </row>
    <row r="627" spans="7:8" ht="15.75" customHeight="1" x14ac:dyDescent="0.2">
      <c r="G627" s="23" t="str">
        <f t="shared" si="58"/>
        <v/>
      </c>
      <c r="H627" s="23" t="str">
        <f t="shared" si="59"/>
        <v/>
      </c>
    </row>
    <row r="628" spans="7:8" ht="15.75" customHeight="1" x14ac:dyDescent="0.2">
      <c r="G628" s="23" t="str">
        <f t="shared" si="58"/>
        <v/>
      </c>
      <c r="H628" s="23" t="str">
        <f t="shared" si="59"/>
        <v/>
      </c>
    </row>
    <row r="629" spans="7:8" ht="15.75" customHeight="1" x14ac:dyDescent="0.2">
      <c r="G629" s="23" t="str">
        <f t="shared" si="58"/>
        <v/>
      </c>
      <c r="H629" s="23" t="str">
        <f t="shared" si="59"/>
        <v/>
      </c>
    </row>
    <row r="630" spans="7:8" ht="15.75" customHeight="1" x14ac:dyDescent="0.2">
      <c r="G630" s="23" t="str">
        <f t="shared" si="58"/>
        <v/>
      </c>
      <c r="H630" s="23" t="str">
        <f t="shared" si="59"/>
        <v/>
      </c>
    </row>
    <row r="631" spans="7:8" ht="15.75" customHeight="1" x14ac:dyDescent="0.2">
      <c r="G631" s="23" t="str">
        <f t="shared" si="58"/>
        <v/>
      </c>
      <c r="H631" s="23" t="str">
        <f t="shared" si="59"/>
        <v/>
      </c>
    </row>
    <row r="632" spans="7:8" ht="15.75" customHeight="1" x14ac:dyDescent="0.2">
      <c r="G632" s="23" t="str">
        <f t="shared" si="58"/>
        <v/>
      </c>
      <c r="H632" s="23" t="str">
        <f t="shared" si="59"/>
        <v/>
      </c>
    </row>
    <row r="633" spans="7:8" ht="15.75" customHeight="1" x14ac:dyDescent="0.2">
      <c r="G633" s="23" t="str">
        <f t="shared" si="58"/>
        <v/>
      </c>
      <c r="H633" s="23" t="str">
        <f t="shared" si="59"/>
        <v/>
      </c>
    </row>
    <row r="634" spans="7:8" ht="15.75" customHeight="1" x14ac:dyDescent="0.2">
      <c r="G634" s="23" t="str">
        <f t="shared" si="58"/>
        <v/>
      </c>
      <c r="H634" s="23" t="str">
        <f t="shared" si="59"/>
        <v/>
      </c>
    </row>
    <row r="635" spans="7:8" ht="15.75" customHeight="1" x14ac:dyDescent="0.2">
      <c r="G635" s="23" t="str">
        <f t="shared" si="58"/>
        <v/>
      </c>
      <c r="H635" s="23" t="str">
        <f t="shared" si="59"/>
        <v/>
      </c>
    </row>
    <row r="636" spans="7:8" ht="15.75" customHeight="1" x14ac:dyDescent="0.2">
      <c r="G636" s="23" t="str">
        <f t="shared" si="58"/>
        <v/>
      </c>
      <c r="H636" s="23" t="str">
        <f t="shared" si="59"/>
        <v/>
      </c>
    </row>
    <row r="637" spans="7:8" ht="15.75" customHeight="1" x14ac:dyDescent="0.2">
      <c r="G637" s="23" t="str">
        <f t="shared" si="58"/>
        <v/>
      </c>
      <c r="H637" s="23" t="str">
        <f t="shared" si="59"/>
        <v/>
      </c>
    </row>
    <row r="638" spans="7:8" ht="15.75" customHeight="1" x14ac:dyDescent="0.2">
      <c r="G638" s="23" t="str">
        <f t="shared" si="58"/>
        <v/>
      </c>
      <c r="H638" s="23" t="str">
        <f t="shared" si="59"/>
        <v/>
      </c>
    </row>
    <row r="639" spans="7:8" ht="15.75" customHeight="1" x14ac:dyDescent="0.2">
      <c r="G639" s="23" t="str">
        <f t="shared" si="58"/>
        <v/>
      </c>
      <c r="H639" s="23" t="str">
        <f t="shared" si="59"/>
        <v/>
      </c>
    </row>
    <row r="640" spans="7:8" ht="15.75" customHeight="1" x14ac:dyDescent="0.2">
      <c r="G640" s="23" t="str">
        <f t="shared" si="58"/>
        <v/>
      </c>
      <c r="H640" s="23" t="str">
        <f t="shared" si="59"/>
        <v/>
      </c>
    </row>
    <row r="641" spans="7:8" ht="15.75" customHeight="1" x14ac:dyDescent="0.2">
      <c r="G641" s="23" t="str">
        <f t="shared" si="58"/>
        <v/>
      </c>
      <c r="H641" s="23" t="str">
        <f t="shared" si="59"/>
        <v/>
      </c>
    </row>
    <row r="642" spans="7:8" ht="15.75" customHeight="1" x14ac:dyDescent="0.2">
      <c r="G642" s="23" t="str">
        <f t="shared" si="58"/>
        <v/>
      </c>
      <c r="H642" s="23" t="str">
        <f t="shared" si="59"/>
        <v/>
      </c>
    </row>
    <row r="643" spans="7:8" ht="15.75" customHeight="1" x14ac:dyDescent="0.2">
      <c r="G643" s="23" t="str">
        <f t="shared" si="58"/>
        <v/>
      </c>
      <c r="H643" s="23" t="str">
        <f t="shared" si="59"/>
        <v/>
      </c>
    </row>
    <row r="644" spans="7:8" ht="15.75" customHeight="1" x14ac:dyDescent="0.2">
      <c r="G644" s="23" t="str">
        <f t="shared" si="58"/>
        <v/>
      </c>
      <c r="H644" s="23" t="str">
        <f t="shared" si="59"/>
        <v/>
      </c>
    </row>
    <row r="645" spans="7:8" ht="15.75" customHeight="1" x14ac:dyDescent="0.2">
      <c r="G645" s="23" t="str">
        <f t="shared" si="58"/>
        <v/>
      </c>
      <c r="H645" s="23" t="str">
        <f t="shared" si="59"/>
        <v/>
      </c>
    </row>
    <row r="646" spans="7:8" ht="15.75" customHeight="1" x14ac:dyDescent="0.2">
      <c r="G646" s="23" t="str">
        <f t="shared" si="58"/>
        <v/>
      </c>
      <c r="H646" s="23" t="str">
        <f t="shared" si="59"/>
        <v/>
      </c>
    </row>
    <row r="647" spans="7:8" ht="15.75" customHeight="1" x14ac:dyDescent="0.2">
      <c r="G647" s="23" t="str">
        <f t="shared" si="58"/>
        <v/>
      </c>
      <c r="H647" s="23" t="str">
        <f t="shared" si="59"/>
        <v/>
      </c>
    </row>
    <row r="648" spans="7:8" ht="15.75" customHeight="1" x14ac:dyDescent="0.2">
      <c r="G648" s="23" t="str">
        <f t="shared" si="58"/>
        <v/>
      </c>
      <c r="H648" s="23" t="str">
        <f t="shared" si="59"/>
        <v/>
      </c>
    </row>
    <row r="649" spans="7:8" ht="15.75" customHeight="1" x14ac:dyDescent="0.2">
      <c r="G649" s="23" t="str">
        <f t="shared" si="58"/>
        <v/>
      </c>
      <c r="H649" s="23" t="str">
        <f t="shared" si="59"/>
        <v/>
      </c>
    </row>
    <row r="650" spans="7:8" ht="15.75" customHeight="1" x14ac:dyDescent="0.2">
      <c r="G650" s="23" t="str">
        <f t="shared" si="58"/>
        <v/>
      </c>
      <c r="H650" s="23" t="str">
        <f t="shared" si="59"/>
        <v/>
      </c>
    </row>
    <row r="651" spans="7:8" ht="15.75" customHeight="1" x14ac:dyDescent="0.2">
      <c r="G651" s="23" t="str">
        <f t="shared" si="58"/>
        <v/>
      </c>
      <c r="H651" s="23" t="str">
        <f t="shared" si="59"/>
        <v/>
      </c>
    </row>
    <row r="652" spans="7:8" ht="15.75" customHeight="1" x14ac:dyDescent="0.2">
      <c r="G652" s="23" t="str">
        <f t="shared" si="58"/>
        <v/>
      </c>
      <c r="H652" s="23" t="str">
        <f t="shared" si="59"/>
        <v/>
      </c>
    </row>
    <row r="653" spans="7:8" ht="15.75" customHeight="1" x14ac:dyDescent="0.2">
      <c r="G653" s="23" t="str">
        <f t="shared" si="58"/>
        <v/>
      </c>
      <c r="H653" s="23" t="str">
        <f t="shared" si="59"/>
        <v/>
      </c>
    </row>
    <row r="654" spans="7:8" ht="15.75" customHeight="1" x14ac:dyDescent="0.2">
      <c r="G654" s="23" t="str">
        <f t="shared" si="58"/>
        <v/>
      </c>
      <c r="H654" s="23" t="str">
        <f t="shared" si="59"/>
        <v/>
      </c>
    </row>
    <row r="655" spans="7:8" ht="15.75" customHeight="1" x14ac:dyDescent="0.2">
      <c r="G655" s="23" t="str">
        <f t="shared" si="58"/>
        <v/>
      </c>
      <c r="H655" s="23" t="str">
        <f t="shared" si="59"/>
        <v/>
      </c>
    </row>
    <row r="656" spans="7:8" ht="15.75" customHeight="1" x14ac:dyDescent="0.2">
      <c r="G656" s="23" t="str">
        <f t="shared" si="58"/>
        <v/>
      </c>
      <c r="H656" s="23" t="str">
        <f t="shared" si="59"/>
        <v/>
      </c>
    </row>
    <row r="657" spans="7:8" ht="15.75" customHeight="1" x14ac:dyDescent="0.2">
      <c r="G657" s="23" t="str">
        <f t="shared" si="58"/>
        <v/>
      </c>
      <c r="H657" s="23" t="str">
        <f t="shared" si="59"/>
        <v/>
      </c>
    </row>
    <row r="658" spans="7:8" ht="15.75" customHeight="1" x14ac:dyDescent="0.2">
      <c r="G658" s="23" t="str">
        <f t="shared" si="58"/>
        <v/>
      </c>
      <c r="H658" s="23" t="str">
        <f t="shared" si="59"/>
        <v/>
      </c>
    </row>
    <row r="659" spans="7:8" ht="15.75" customHeight="1" x14ac:dyDescent="0.2">
      <c r="G659" s="23" t="str">
        <f t="shared" si="58"/>
        <v/>
      </c>
      <c r="H659" s="23" t="str">
        <f t="shared" si="59"/>
        <v/>
      </c>
    </row>
    <row r="660" spans="7:8" ht="15.75" customHeight="1" x14ac:dyDescent="0.2">
      <c r="G660" s="23" t="str">
        <f t="shared" si="58"/>
        <v/>
      </c>
      <c r="H660" s="23" t="str">
        <f t="shared" si="59"/>
        <v/>
      </c>
    </row>
    <row r="661" spans="7:8" ht="15.75" customHeight="1" x14ac:dyDescent="0.2">
      <c r="G661" s="23" t="str">
        <f t="shared" si="58"/>
        <v/>
      </c>
      <c r="H661" s="23" t="str">
        <f t="shared" si="59"/>
        <v/>
      </c>
    </row>
    <row r="662" spans="7:8" ht="15.75" customHeight="1" x14ac:dyDescent="0.2">
      <c r="G662" s="23" t="str">
        <f t="shared" si="58"/>
        <v/>
      </c>
      <c r="H662" s="23" t="str">
        <f t="shared" si="59"/>
        <v/>
      </c>
    </row>
    <row r="663" spans="7:8" ht="15.75" customHeight="1" x14ac:dyDescent="0.2">
      <c r="G663" s="23" t="str">
        <f t="shared" si="58"/>
        <v/>
      </c>
      <c r="H663" s="23" t="str">
        <f t="shared" si="59"/>
        <v/>
      </c>
    </row>
    <row r="664" spans="7:8" ht="15.75" customHeight="1" x14ac:dyDescent="0.2">
      <c r="G664" s="23" t="str">
        <f t="shared" si="58"/>
        <v/>
      </c>
      <c r="H664" s="23" t="str">
        <f t="shared" si="59"/>
        <v/>
      </c>
    </row>
    <row r="665" spans="7:8" ht="15.75" customHeight="1" x14ac:dyDescent="0.2">
      <c r="G665" s="23" t="str">
        <f t="shared" si="58"/>
        <v/>
      </c>
      <c r="H665" s="23" t="str">
        <f t="shared" si="59"/>
        <v/>
      </c>
    </row>
    <row r="666" spans="7:8" ht="15.75" customHeight="1" x14ac:dyDescent="0.2">
      <c r="G666" s="23" t="str">
        <f t="shared" si="58"/>
        <v/>
      </c>
      <c r="H666" s="23" t="str">
        <f t="shared" si="59"/>
        <v/>
      </c>
    </row>
    <row r="667" spans="7:8" ht="15.75" customHeight="1" x14ac:dyDescent="0.2">
      <c r="G667" s="23" t="str">
        <f t="shared" si="58"/>
        <v/>
      </c>
      <c r="H667" s="23" t="str">
        <f t="shared" si="59"/>
        <v/>
      </c>
    </row>
    <row r="668" spans="7:8" ht="15.75" customHeight="1" x14ac:dyDescent="0.2">
      <c r="G668" s="23" t="str">
        <f t="shared" si="58"/>
        <v/>
      </c>
      <c r="H668" s="23" t="str">
        <f t="shared" si="59"/>
        <v/>
      </c>
    </row>
    <row r="669" spans="7:8" ht="15.75" customHeight="1" x14ac:dyDescent="0.2">
      <c r="G669" s="23" t="str">
        <f t="shared" si="58"/>
        <v/>
      </c>
      <c r="H669" s="23" t="str">
        <f t="shared" si="59"/>
        <v/>
      </c>
    </row>
    <row r="670" spans="7:8" ht="15.75" customHeight="1" x14ac:dyDescent="0.2">
      <c r="G670" s="23" t="str">
        <f t="shared" si="58"/>
        <v/>
      </c>
      <c r="H670" s="23" t="str">
        <f t="shared" si="59"/>
        <v/>
      </c>
    </row>
    <row r="671" spans="7:8" ht="15.75" customHeight="1" x14ac:dyDescent="0.2">
      <c r="G671" s="23" t="str">
        <f t="shared" si="58"/>
        <v/>
      </c>
      <c r="H671" s="23" t="str">
        <f t="shared" si="59"/>
        <v/>
      </c>
    </row>
    <row r="672" spans="7:8" ht="15.75" customHeight="1" x14ac:dyDescent="0.2">
      <c r="G672" s="23" t="str">
        <f t="shared" si="58"/>
        <v/>
      </c>
      <c r="H672" s="23" t="str">
        <f t="shared" si="59"/>
        <v/>
      </c>
    </row>
    <row r="673" spans="7:8" ht="15.75" customHeight="1" x14ac:dyDescent="0.2">
      <c r="G673" s="23" t="str">
        <f t="shared" si="58"/>
        <v/>
      </c>
      <c r="H673" s="23" t="str">
        <f t="shared" si="59"/>
        <v/>
      </c>
    </row>
    <row r="674" spans="7:8" ht="15.75" customHeight="1" x14ac:dyDescent="0.2">
      <c r="G674" s="23" t="str">
        <f t="shared" si="58"/>
        <v/>
      </c>
      <c r="H674" s="23" t="str">
        <f t="shared" si="59"/>
        <v/>
      </c>
    </row>
    <row r="675" spans="7:8" ht="15.75" customHeight="1" x14ac:dyDescent="0.2">
      <c r="G675" s="23" t="str">
        <f t="shared" si="58"/>
        <v/>
      </c>
      <c r="H675" s="23" t="str">
        <f t="shared" si="59"/>
        <v/>
      </c>
    </row>
    <row r="676" spans="7:8" ht="15.75" customHeight="1" x14ac:dyDescent="0.2">
      <c r="G676" s="23" t="str">
        <f t="shared" si="58"/>
        <v/>
      </c>
      <c r="H676" s="23" t="str">
        <f t="shared" si="59"/>
        <v/>
      </c>
    </row>
    <row r="677" spans="7:8" ht="15.75" customHeight="1" x14ac:dyDescent="0.2">
      <c r="G677" s="23" t="str">
        <f t="shared" si="58"/>
        <v/>
      </c>
      <c r="H677" s="23" t="str">
        <f t="shared" si="59"/>
        <v/>
      </c>
    </row>
    <row r="678" spans="7:8" ht="15.75" customHeight="1" x14ac:dyDescent="0.2">
      <c r="G678" s="23" t="str">
        <f t="shared" si="58"/>
        <v/>
      </c>
      <c r="H678" s="23" t="str">
        <f t="shared" si="59"/>
        <v/>
      </c>
    </row>
    <row r="679" spans="7:8" ht="15.75" customHeight="1" x14ac:dyDescent="0.2">
      <c r="G679" s="23" t="str">
        <f t="shared" si="58"/>
        <v/>
      </c>
      <c r="H679" s="23" t="str">
        <f t="shared" si="59"/>
        <v/>
      </c>
    </row>
    <row r="680" spans="7:8" ht="15.75" customHeight="1" x14ac:dyDescent="0.2">
      <c r="G680" s="23" t="str">
        <f t="shared" si="58"/>
        <v/>
      </c>
      <c r="H680" s="23" t="str">
        <f t="shared" si="59"/>
        <v/>
      </c>
    </row>
    <row r="681" spans="7:8" ht="15.75" customHeight="1" x14ac:dyDescent="0.2">
      <c r="G681" s="23" t="str">
        <f t="shared" si="58"/>
        <v/>
      </c>
      <c r="H681" s="23" t="str">
        <f t="shared" si="59"/>
        <v/>
      </c>
    </row>
    <row r="682" spans="7:8" ht="15.75" customHeight="1" x14ac:dyDescent="0.2">
      <c r="G682" s="23" t="str">
        <f t="shared" si="58"/>
        <v/>
      </c>
      <c r="H682" s="23" t="str">
        <f t="shared" si="59"/>
        <v/>
      </c>
    </row>
    <row r="683" spans="7:8" ht="15.75" customHeight="1" x14ac:dyDescent="0.2">
      <c r="G683" s="23" t="str">
        <f t="shared" si="58"/>
        <v/>
      </c>
      <c r="H683" s="23" t="str">
        <f t="shared" si="59"/>
        <v/>
      </c>
    </row>
    <row r="684" spans="7:8" ht="15.75" customHeight="1" x14ac:dyDescent="0.2">
      <c r="G684" s="23" t="str">
        <f t="shared" si="58"/>
        <v/>
      </c>
      <c r="H684" s="23" t="str">
        <f t="shared" si="59"/>
        <v/>
      </c>
    </row>
    <row r="685" spans="7:8" ht="15.75" customHeight="1" x14ac:dyDescent="0.2">
      <c r="G685" s="23" t="str">
        <f t="shared" si="58"/>
        <v/>
      </c>
      <c r="H685" s="23" t="str">
        <f t="shared" si="59"/>
        <v/>
      </c>
    </row>
    <row r="686" spans="7:8" ht="15.75" customHeight="1" x14ac:dyDescent="0.2">
      <c r="G686" s="23" t="str">
        <f t="shared" si="58"/>
        <v/>
      </c>
      <c r="H686" s="23" t="str">
        <f t="shared" si="59"/>
        <v/>
      </c>
    </row>
    <row r="687" spans="7:8" ht="15.75" customHeight="1" x14ac:dyDescent="0.2">
      <c r="G687" s="23" t="str">
        <f t="shared" si="58"/>
        <v/>
      </c>
      <c r="H687" s="23" t="str">
        <f t="shared" si="59"/>
        <v/>
      </c>
    </row>
    <row r="688" spans="7:8" ht="15.75" customHeight="1" x14ac:dyDescent="0.2">
      <c r="G688" s="23" t="str">
        <f t="shared" si="58"/>
        <v/>
      </c>
      <c r="H688" s="23" t="str">
        <f t="shared" si="59"/>
        <v/>
      </c>
    </row>
    <row r="689" spans="7:8" ht="15.75" customHeight="1" x14ac:dyDescent="0.2">
      <c r="G689" s="23" t="str">
        <f t="shared" si="58"/>
        <v/>
      </c>
      <c r="H689" s="23" t="str">
        <f t="shared" si="59"/>
        <v/>
      </c>
    </row>
    <row r="690" spans="7:8" ht="15.75" customHeight="1" x14ac:dyDescent="0.2">
      <c r="G690" s="23" t="str">
        <f t="shared" si="58"/>
        <v/>
      </c>
      <c r="H690" s="23" t="str">
        <f t="shared" si="59"/>
        <v/>
      </c>
    </row>
    <row r="691" spans="7:8" ht="15.75" customHeight="1" x14ac:dyDescent="0.2">
      <c r="G691" s="23" t="str">
        <f t="shared" si="58"/>
        <v/>
      </c>
      <c r="H691" s="23" t="str">
        <f t="shared" si="59"/>
        <v/>
      </c>
    </row>
    <row r="692" spans="7:8" ht="15.75" customHeight="1" x14ac:dyDescent="0.2">
      <c r="G692" s="23" t="str">
        <f t="shared" si="58"/>
        <v/>
      </c>
      <c r="H692" s="23" t="str">
        <f t="shared" si="59"/>
        <v/>
      </c>
    </row>
    <row r="693" spans="7:8" ht="15.75" customHeight="1" x14ac:dyDescent="0.2">
      <c r="G693" s="23" t="str">
        <f t="shared" si="58"/>
        <v/>
      </c>
      <c r="H693" s="23" t="str">
        <f t="shared" si="59"/>
        <v/>
      </c>
    </row>
    <row r="694" spans="7:8" ht="15.75" customHeight="1" x14ac:dyDescent="0.2">
      <c r="G694" s="23" t="str">
        <f t="shared" si="58"/>
        <v/>
      </c>
      <c r="H694" s="23" t="str">
        <f t="shared" si="59"/>
        <v/>
      </c>
    </row>
    <row r="695" spans="7:8" ht="15.75" customHeight="1" x14ac:dyDescent="0.2">
      <c r="G695" s="23" t="str">
        <f t="shared" si="58"/>
        <v/>
      </c>
      <c r="H695" s="23" t="str">
        <f t="shared" si="59"/>
        <v/>
      </c>
    </row>
    <row r="696" spans="7:8" ht="15.75" customHeight="1" x14ac:dyDescent="0.2">
      <c r="G696" s="23" t="str">
        <f t="shared" si="58"/>
        <v/>
      </c>
      <c r="H696" s="23" t="str">
        <f t="shared" si="59"/>
        <v/>
      </c>
    </row>
    <row r="697" spans="7:8" ht="15.75" customHeight="1" x14ac:dyDescent="0.2">
      <c r="G697" s="23" t="str">
        <f t="shared" si="58"/>
        <v/>
      </c>
      <c r="H697" s="23" t="str">
        <f t="shared" si="59"/>
        <v/>
      </c>
    </row>
    <row r="698" spans="7:8" ht="15.75" customHeight="1" x14ac:dyDescent="0.2">
      <c r="G698" s="23" t="str">
        <f t="shared" si="58"/>
        <v/>
      </c>
      <c r="H698" s="23" t="str">
        <f t="shared" si="59"/>
        <v/>
      </c>
    </row>
    <row r="699" spans="7:8" ht="15.75" customHeight="1" x14ac:dyDescent="0.2">
      <c r="G699" s="23" t="str">
        <f t="shared" si="58"/>
        <v/>
      </c>
      <c r="H699" s="23" t="str">
        <f t="shared" si="59"/>
        <v/>
      </c>
    </row>
    <row r="700" spans="7:8" ht="15.75" customHeight="1" x14ac:dyDescent="0.2">
      <c r="G700" s="23" t="str">
        <f t="shared" si="58"/>
        <v/>
      </c>
      <c r="H700" s="23" t="str">
        <f t="shared" si="59"/>
        <v/>
      </c>
    </row>
    <row r="701" spans="7:8" ht="15.75" customHeight="1" x14ac:dyDescent="0.2">
      <c r="G701" s="23" t="str">
        <f t="shared" si="58"/>
        <v/>
      </c>
      <c r="H701" s="23" t="str">
        <f t="shared" si="59"/>
        <v/>
      </c>
    </row>
    <row r="702" spans="7:8" ht="15.75" customHeight="1" x14ac:dyDescent="0.2">
      <c r="G702" s="23" t="str">
        <f t="shared" si="58"/>
        <v/>
      </c>
      <c r="H702" s="23" t="str">
        <f t="shared" si="59"/>
        <v/>
      </c>
    </row>
    <row r="703" spans="7:8" ht="15.75" customHeight="1" x14ac:dyDescent="0.2">
      <c r="G703" s="23" t="str">
        <f t="shared" si="58"/>
        <v/>
      </c>
      <c r="H703" s="23" t="str">
        <f t="shared" si="59"/>
        <v/>
      </c>
    </row>
    <row r="704" spans="7:8" ht="15.75" customHeight="1" x14ac:dyDescent="0.2">
      <c r="G704" s="23" t="str">
        <f t="shared" si="58"/>
        <v/>
      </c>
      <c r="H704" s="23" t="str">
        <f t="shared" si="59"/>
        <v/>
      </c>
    </row>
    <row r="705" spans="7:8" ht="15.75" customHeight="1" x14ac:dyDescent="0.2">
      <c r="G705" s="23" t="str">
        <f t="shared" si="58"/>
        <v/>
      </c>
      <c r="H705" s="23" t="str">
        <f t="shared" si="59"/>
        <v/>
      </c>
    </row>
    <row r="706" spans="7:8" ht="15.75" customHeight="1" x14ac:dyDescent="0.2">
      <c r="G706" s="23" t="str">
        <f t="shared" si="58"/>
        <v/>
      </c>
      <c r="H706" s="23" t="str">
        <f t="shared" si="59"/>
        <v/>
      </c>
    </row>
    <row r="707" spans="7:8" ht="15.75" customHeight="1" x14ac:dyDescent="0.2">
      <c r="G707" s="23" t="str">
        <f t="shared" si="58"/>
        <v/>
      </c>
      <c r="H707" s="23" t="str">
        <f t="shared" si="59"/>
        <v/>
      </c>
    </row>
    <row r="708" spans="7:8" ht="15.75" customHeight="1" x14ac:dyDescent="0.2">
      <c r="G708" s="23" t="str">
        <f t="shared" si="58"/>
        <v/>
      </c>
      <c r="H708" s="23" t="str">
        <f t="shared" si="59"/>
        <v/>
      </c>
    </row>
    <row r="709" spans="7:8" ht="15.75" customHeight="1" x14ac:dyDescent="0.2">
      <c r="G709" s="23" t="str">
        <f t="shared" si="58"/>
        <v/>
      </c>
      <c r="H709" s="23" t="str">
        <f t="shared" si="59"/>
        <v/>
      </c>
    </row>
    <row r="710" spans="7:8" ht="15.75" customHeight="1" x14ac:dyDescent="0.2">
      <c r="G710" s="23" t="str">
        <f t="shared" si="58"/>
        <v/>
      </c>
      <c r="H710" s="23" t="str">
        <f t="shared" si="59"/>
        <v/>
      </c>
    </row>
    <row r="711" spans="7:8" ht="15.75" customHeight="1" x14ac:dyDescent="0.2">
      <c r="G711" s="23" t="str">
        <f t="shared" si="58"/>
        <v/>
      </c>
      <c r="H711" s="23" t="str">
        <f t="shared" si="59"/>
        <v/>
      </c>
    </row>
    <row r="712" spans="7:8" ht="15.75" customHeight="1" x14ac:dyDescent="0.2">
      <c r="G712" s="23" t="str">
        <f t="shared" si="58"/>
        <v/>
      </c>
      <c r="H712" s="23" t="str">
        <f t="shared" si="59"/>
        <v/>
      </c>
    </row>
    <row r="713" spans="7:8" ht="15.75" customHeight="1" x14ac:dyDescent="0.2">
      <c r="G713" s="23" t="str">
        <f t="shared" si="58"/>
        <v/>
      </c>
      <c r="H713" s="23" t="str">
        <f t="shared" si="59"/>
        <v/>
      </c>
    </row>
    <row r="714" spans="7:8" ht="15.75" customHeight="1" x14ac:dyDescent="0.2">
      <c r="G714" s="23" t="str">
        <f t="shared" si="58"/>
        <v/>
      </c>
      <c r="H714" s="23" t="str">
        <f t="shared" si="59"/>
        <v/>
      </c>
    </row>
    <row r="715" spans="7:8" ht="15.75" customHeight="1" x14ac:dyDescent="0.2">
      <c r="G715" s="23" t="str">
        <f t="shared" si="58"/>
        <v/>
      </c>
      <c r="H715" s="23" t="str">
        <f t="shared" si="59"/>
        <v/>
      </c>
    </row>
    <row r="716" spans="7:8" ht="15.75" customHeight="1" x14ac:dyDescent="0.2">
      <c r="G716" s="23" t="str">
        <f t="shared" si="58"/>
        <v/>
      </c>
      <c r="H716" s="23" t="str">
        <f t="shared" si="59"/>
        <v/>
      </c>
    </row>
    <row r="717" spans="7:8" ht="15.75" customHeight="1" x14ac:dyDescent="0.2">
      <c r="G717" s="23" t="str">
        <f t="shared" si="58"/>
        <v/>
      </c>
      <c r="H717" s="23" t="str">
        <f t="shared" si="59"/>
        <v/>
      </c>
    </row>
    <row r="718" spans="7:8" ht="15.75" customHeight="1" x14ac:dyDescent="0.2">
      <c r="G718" s="23" t="str">
        <f t="shared" si="58"/>
        <v/>
      </c>
      <c r="H718" s="23" t="str">
        <f t="shared" si="59"/>
        <v/>
      </c>
    </row>
    <row r="719" spans="7:8" ht="15.75" customHeight="1" x14ac:dyDescent="0.2">
      <c r="G719" s="23" t="str">
        <f t="shared" si="58"/>
        <v/>
      </c>
      <c r="H719" s="23" t="str">
        <f t="shared" si="59"/>
        <v/>
      </c>
    </row>
    <row r="720" spans="7:8" ht="15.75" customHeight="1" x14ac:dyDescent="0.2">
      <c r="G720" s="23" t="str">
        <f t="shared" si="58"/>
        <v/>
      </c>
      <c r="H720" s="23" t="str">
        <f t="shared" si="59"/>
        <v/>
      </c>
    </row>
    <row r="721" spans="7:8" ht="15.75" customHeight="1" x14ac:dyDescent="0.2">
      <c r="G721" s="23" t="str">
        <f t="shared" si="58"/>
        <v/>
      </c>
      <c r="H721" s="23" t="str">
        <f t="shared" si="59"/>
        <v/>
      </c>
    </row>
    <row r="722" spans="7:8" ht="15.75" customHeight="1" x14ac:dyDescent="0.2">
      <c r="G722" s="23" t="str">
        <f t="shared" si="58"/>
        <v/>
      </c>
      <c r="H722" s="23" t="str">
        <f t="shared" si="59"/>
        <v/>
      </c>
    </row>
    <row r="723" spans="7:8" ht="15.75" customHeight="1" x14ac:dyDescent="0.2">
      <c r="G723" s="23" t="str">
        <f t="shared" si="58"/>
        <v/>
      </c>
      <c r="H723" s="23" t="str">
        <f t="shared" si="59"/>
        <v/>
      </c>
    </row>
    <row r="724" spans="7:8" ht="15.75" customHeight="1" x14ac:dyDescent="0.2">
      <c r="G724" s="23" t="str">
        <f t="shared" si="58"/>
        <v/>
      </c>
      <c r="H724" s="23" t="str">
        <f t="shared" si="59"/>
        <v/>
      </c>
    </row>
    <row r="725" spans="7:8" ht="15.75" customHeight="1" x14ac:dyDescent="0.2">
      <c r="G725" s="23" t="str">
        <f t="shared" si="58"/>
        <v/>
      </c>
      <c r="H725" s="23" t="str">
        <f t="shared" si="59"/>
        <v/>
      </c>
    </row>
    <row r="726" spans="7:8" ht="15.75" customHeight="1" x14ac:dyDescent="0.2">
      <c r="G726" s="23" t="str">
        <f t="shared" si="58"/>
        <v/>
      </c>
      <c r="H726" s="23" t="str">
        <f t="shared" si="59"/>
        <v/>
      </c>
    </row>
    <row r="727" spans="7:8" ht="15.75" customHeight="1" x14ac:dyDescent="0.2">
      <c r="G727" s="23" t="str">
        <f t="shared" si="58"/>
        <v/>
      </c>
      <c r="H727" s="23" t="str">
        <f t="shared" si="59"/>
        <v/>
      </c>
    </row>
    <row r="728" spans="7:8" ht="15.75" customHeight="1" x14ac:dyDescent="0.2">
      <c r="G728" s="23" t="str">
        <f t="shared" si="58"/>
        <v/>
      </c>
      <c r="H728" s="23" t="str">
        <f t="shared" si="59"/>
        <v/>
      </c>
    </row>
    <row r="729" spans="7:8" ht="15.75" customHeight="1" x14ac:dyDescent="0.2">
      <c r="G729" s="23" t="str">
        <f t="shared" si="58"/>
        <v/>
      </c>
      <c r="H729" s="23" t="str">
        <f t="shared" si="59"/>
        <v/>
      </c>
    </row>
    <row r="730" spans="7:8" ht="15.75" customHeight="1" x14ac:dyDescent="0.2">
      <c r="G730" s="23" t="str">
        <f t="shared" si="58"/>
        <v/>
      </c>
      <c r="H730" s="23" t="str">
        <f t="shared" si="59"/>
        <v/>
      </c>
    </row>
    <row r="731" spans="7:8" ht="15.75" customHeight="1" x14ac:dyDescent="0.2">
      <c r="G731" s="23" t="str">
        <f t="shared" si="58"/>
        <v/>
      </c>
      <c r="H731" s="23" t="str">
        <f t="shared" si="59"/>
        <v/>
      </c>
    </row>
    <row r="732" spans="7:8" ht="15.75" customHeight="1" x14ac:dyDescent="0.2">
      <c r="G732" s="23" t="str">
        <f t="shared" si="58"/>
        <v/>
      </c>
      <c r="H732" s="23" t="str">
        <f t="shared" si="59"/>
        <v/>
      </c>
    </row>
    <row r="733" spans="7:8" ht="15.75" customHeight="1" x14ac:dyDescent="0.2">
      <c r="G733" s="23" t="str">
        <f t="shared" si="58"/>
        <v/>
      </c>
      <c r="H733" s="23" t="str">
        <f t="shared" si="59"/>
        <v/>
      </c>
    </row>
    <row r="734" spans="7:8" ht="15.75" customHeight="1" x14ac:dyDescent="0.2">
      <c r="G734" s="23" t="str">
        <f t="shared" si="58"/>
        <v/>
      </c>
      <c r="H734" s="23" t="str">
        <f t="shared" si="59"/>
        <v/>
      </c>
    </row>
    <row r="735" spans="7:8" ht="15.75" customHeight="1" x14ac:dyDescent="0.2">
      <c r="G735" s="23" t="str">
        <f t="shared" si="58"/>
        <v/>
      </c>
      <c r="H735" s="23" t="str">
        <f t="shared" si="59"/>
        <v/>
      </c>
    </row>
    <row r="736" spans="7:8" ht="15.75" customHeight="1" x14ac:dyDescent="0.2">
      <c r="G736" s="23" t="str">
        <f t="shared" si="58"/>
        <v/>
      </c>
      <c r="H736" s="23" t="str">
        <f t="shared" si="59"/>
        <v/>
      </c>
    </row>
    <row r="737" spans="7:8" ht="15.75" customHeight="1" x14ac:dyDescent="0.2">
      <c r="G737" s="23" t="str">
        <f t="shared" si="58"/>
        <v/>
      </c>
      <c r="H737" s="23" t="str">
        <f t="shared" si="59"/>
        <v/>
      </c>
    </row>
    <row r="738" spans="7:8" ht="15.75" customHeight="1" x14ac:dyDescent="0.2">
      <c r="G738" s="23" t="str">
        <f t="shared" si="58"/>
        <v/>
      </c>
      <c r="H738" s="23" t="str">
        <f t="shared" si="59"/>
        <v/>
      </c>
    </row>
    <row r="739" spans="7:8" ht="15.75" customHeight="1" x14ac:dyDescent="0.2">
      <c r="G739" s="23" t="str">
        <f t="shared" si="58"/>
        <v/>
      </c>
      <c r="H739" s="23" t="str">
        <f t="shared" si="59"/>
        <v/>
      </c>
    </row>
    <row r="740" spans="7:8" ht="15.75" customHeight="1" x14ac:dyDescent="0.2">
      <c r="G740" s="23" t="str">
        <f t="shared" si="58"/>
        <v/>
      </c>
      <c r="H740" s="23" t="str">
        <f t="shared" si="59"/>
        <v/>
      </c>
    </row>
    <row r="741" spans="7:8" ht="15.75" customHeight="1" x14ac:dyDescent="0.2">
      <c r="G741" s="23" t="str">
        <f t="shared" si="58"/>
        <v/>
      </c>
      <c r="H741" s="23" t="str">
        <f t="shared" si="59"/>
        <v/>
      </c>
    </row>
    <row r="742" spans="7:8" ht="15.75" customHeight="1" x14ac:dyDescent="0.2">
      <c r="G742" s="23" t="str">
        <f t="shared" si="58"/>
        <v/>
      </c>
      <c r="H742" s="23" t="str">
        <f t="shared" si="59"/>
        <v/>
      </c>
    </row>
    <row r="743" spans="7:8" ht="15.75" customHeight="1" x14ac:dyDescent="0.2">
      <c r="G743" s="23" t="str">
        <f t="shared" si="58"/>
        <v/>
      </c>
      <c r="H743" s="23" t="str">
        <f t="shared" si="59"/>
        <v/>
      </c>
    </row>
    <row r="744" spans="7:8" ht="15.75" customHeight="1" x14ac:dyDescent="0.2">
      <c r="G744" s="23" t="str">
        <f t="shared" si="58"/>
        <v/>
      </c>
      <c r="H744" s="23" t="str">
        <f t="shared" si="59"/>
        <v/>
      </c>
    </row>
    <row r="745" spans="7:8" ht="15.75" customHeight="1" x14ac:dyDescent="0.2">
      <c r="G745" s="23" t="str">
        <f t="shared" si="58"/>
        <v/>
      </c>
      <c r="H745" s="23" t="str">
        <f t="shared" si="59"/>
        <v/>
      </c>
    </row>
    <row r="746" spans="7:8" ht="15.75" customHeight="1" x14ac:dyDescent="0.2">
      <c r="G746" s="23" t="str">
        <f t="shared" si="58"/>
        <v/>
      </c>
      <c r="H746" s="23" t="str">
        <f t="shared" si="59"/>
        <v/>
      </c>
    </row>
    <row r="747" spans="7:8" ht="15.75" customHeight="1" x14ac:dyDescent="0.2">
      <c r="G747" s="23" t="str">
        <f t="shared" si="58"/>
        <v/>
      </c>
      <c r="H747" s="23" t="str">
        <f t="shared" si="59"/>
        <v/>
      </c>
    </row>
    <row r="748" spans="7:8" ht="15.75" customHeight="1" x14ac:dyDescent="0.2">
      <c r="G748" s="23" t="str">
        <f t="shared" si="58"/>
        <v/>
      </c>
      <c r="H748" s="23" t="str">
        <f t="shared" si="59"/>
        <v/>
      </c>
    </row>
    <row r="749" spans="7:8" ht="15.75" customHeight="1" x14ac:dyDescent="0.2">
      <c r="G749" s="23" t="str">
        <f t="shared" si="58"/>
        <v/>
      </c>
      <c r="H749" s="23" t="str">
        <f t="shared" si="59"/>
        <v/>
      </c>
    </row>
    <row r="750" spans="7:8" ht="15.75" customHeight="1" x14ac:dyDescent="0.2">
      <c r="G750" s="23" t="str">
        <f t="shared" si="58"/>
        <v/>
      </c>
      <c r="H750" s="23" t="str">
        <f t="shared" si="59"/>
        <v/>
      </c>
    </row>
    <row r="751" spans="7:8" ht="15.75" customHeight="1" x14ac:dyDescent="0.2">
      <c r="G751" s="23" t="str">
        <f t="shared" si="58"/>
        <v/>
      </c>
      <c r="H751" s="23" t="str">
        <f t="shared" si="59"/>
        <v/>
      </c>
    </row>
    <row r="752" spans="7:8" ht="15.75" customHeight="1" x14ac:dyDescent="0.2">
      <c r="G752" s="23" t="str">
        <f t="shared" si="58"/>
        <v/>
      </c>
      <c r="H752" s="23" t="str">
        <f t="shared" si="59"/>
        <v/>
      </c>
    </row>
    <row r="753" spans="7:8" ht="15.75" customHeight="1" x14ac:dyDescent="0.2">
      <c r="G753" s="23" t="str">
        <f t="shared" si="58"/>
        <v/>
      </c>
      <c r="H753" s="23" t="str">
        <f t="shared" si="59"/>
        <v/>
      </c>
    </row>
    <row r="754" spans="7:8" ht="15.75" customHeight="1" x14ac:dyDescent="0.2">
      <c r="G754" s="23" t="str">
        <f t="shared" si="58"/>
        <v/>
      </c>
      <c r="H754" s="23" t="str">
        <f t="shared" si="59"/>
        <v/>
      </c>
    </row>
    <row r="755" spans="7:8" ht="15.75" customHeight="1" x14ac:dyDescent="0.2">
      <c r="G755" s="23" t="str">
        <f t="shared" si="58"/>
        <v/>
      </c>
      <c r="H755" s="23" t="str">
        <f t="shared" si="59"/>
        <v/>
      </c>
    </row>
    <row r="756" spans="7:8" ht="15.75" customHeight="1" x14ac:dyDescent="0.2">
      <c r="G756" s="23" t="str">
        <f t="shared" si="58"/>
        <v/>
      </c>
      <c r="H756" s="23" t="str">
        <f t="shared" si="59"/>
        <v/>
      </c>
    </row>
    <row r="757" spans="7:8" ht="15.75" customHeight="1" x14ac:dyDescent="0.2">
      <c r="G757" s="23" t="str">
        <f t="shared" si="58"/>
        <v/>
      </c>
      <c r="H757" s="23" t="str">
        <f t="shared" si="59"/>
        <v/>
      </c>
    </row>
    <row r="758" spans="7:8" ht="15.75" customHeight="1" x14ac:dyDescent="0.2">
      <c r="G758" s="23" t="str">
        <f t="shared" si="58"/>
        <v/>
      </c>
      <c r="H758" s="23" t="str">
        <f t="shared" si="59"/>
        <v/>
      </c>
    </row>
    <row r="759" spans="7:8" ht="15.75" customHeight="1" x14ac:dyDescent="0.2">
      <c r="G759" s="23" t="str">
        <f t="shared" si="58"/>
        <v/>
      </c>
      <c r="H759" s="23" t="str">
        <f t="shared" si="59"/>
        <v/>
      </c>
    </row>
    <row r="760" spans="7:8" ht="15.75" customHeight="1" x14ac:dyDescent="0.2">
      <c r="G760" s="23" t="str">
        <f t="shared" si="58"/>
        <v/>
      </c>
      <c r="H760" s="23" t="str">
        <f t="shared" si="59"/>
        <v/>
      </c>
    </row>
    <row r="761" spans="7:8" ht="15.75" customHeight="1" x14ac:dyDescent="0.2">
      <c r="G761" s="23" t="str">
        <f t="shared" si="58"/>
        <v/>
      </c>
      <c r="H761" s="23" t="str">
        <f t="shared" si="59"/>
        <v/>
      </c>
    </row>
    <row r="762" spans="7:8" ht="15.75" customHeight="1" x14ac:dyDescent="0.2">
      <c r="G762" s="23" t="str">
        <f t="shared" si="58"/>
        <v/>
      </c>
      <c r="H762" s="23" t="str">
        <f t="shared" si="59"/>
        <v/>
      </c>
    </row>
    <row r="763" spans="7:8" ht="15.75" customHeight="1" x14ac:dyDescent="0.2">
      <c r="G763" s="23" t="str">
        <f t="shared" si="58"/>
        <v/>
      </c>
      <c r="H763" s="23" t="str">
        <f t="shared" si="59"/>
        <v/>
      </c>
    </row>
    <row r="764" spans="7:8" ht="15.75" customHeight="1" x14ac:dyDescent="0.2">
      <c r="G764" s="23" t="str">
        <f t="shared" si="58"/>
        <v/>
      </c>
      <c r="H764" s="23" t="str">
        <f t="shared" si="59"/>
        <v/>
      </c>
    </row>
    <row r="765" spans="7:8" ht="15.75" customHeight="1" x14ac:dyDescent="0.2">
      <c r="G765" s="23" t="str">
        <f t="shared" si="58"/>
        <v/>
      </c>
      <c r="H765" s="23" t="str">
        <f t="shared" si="59"/>
        <v/>
      </c>
    </row>
    <row r="766" spans="7:8" ht="15.75" customHeight="1" x14ac:dyDescent="0.2">
      <c r="G766" s="23" t="str">
        <f t="shared" si="58"/>
        <v/>
      </c>
      <c r="H766" s="23" t="str">
        <f t="shared" si="59"/>
        <v/>
      </c>
    </row>
    <row r="767" spans="7:8" ht="15.75" customHeight="1" x14ac:dyDescent="0.2">
      <c r="G767" s="23" t="str">
        <f t="shared" si="58"/>
        <v/>
      </c>
      <c r="H767" s="23" t="str">
        <f t="shared" si="59"/>
        <v/>
      </c>
    </row>
    <row r="768" spans="7:8" ht="15.75" customHeight="1" x14ac:dyDescent="0.2">
      <c r="G768" s="23" t="str">
        <f t="shared" si="58"/>
        <v/>
      </c>
      <c r="H768" s="23" t="str">
        <f t="shared" si="59"/>
        <v/>
      </c>
    </row>
    <row r="769" spans="7:8" ht="15.75" customHeight="1" x14ac:dyDescent="0.2">
      <c r="G769" s="23" t="str">
        <f t="shared" si="58"/>
        <v/>
      </c>
      <c r="H769" s="23" t="str">
        <f t="shared" si="59"/>
        <v/>
      </c>
    </row>
    <row r="770" spans="7:8" ht="15.75" customHeight="1" x14ac:dyDescent="0.2">
      <c r="G770" s="23" t="str">
        <f t="shared" si="58"/>
        <v/>
      </c>
      <c r="H770" s="23" t="str">
        <f t="shared" si="59"/>
        <v/>
      </c>
    </row>
    <row r="771" spans="7:8" ht="15.75" customHeight="1" x14ac:dyDescent="0.2">
      <c r="G771" s="23" t="str">
        <f t="shared" si="58"/>
        <v/>
      </c>
      <c r="H771" s="23" t="str">
        <f t="shared" si="59"/>
        <v/>
      </c>
    </row>
    <row r="772" spans="7:8" ht="15.75" customHeight="1" x14ac:dyDescent="0.2">
      <c r="G772" s="23" t="str">
        <f t="shared" si="58"/>
        <v/>
      </c>
      <c r="H772" s="23" t="str">
        <f t="shared" si="59"/>
        <v/>
      </c>
    </row>
    <row r="773" spans="7:8" ht="15.75" customHeight="1" x14ac:dyDescent="0.2">
      <c r="G773" s="23" t="str">
        <f t="shared" si="58"/>
        <v/>
      </c>
      <c r="H773" s="23" t="str">
        <f t="shared" si="59"/>
        <v/>
      </c>
    </row>
    <row r="774" spans="7:8" ht="15.75" customHeight="1" x14ac:dyDescent="0.2">
      <c r="G774" s="23" t="str">
        <f t="shared" si="58"/>
        <v/>
      </c>
      <c r="H774" s="23" t="str">
        <f t="shared" si="59"/>
        <v/>
      </c>
    </row>
    <row r="775" spans="7:8" ht="15.75" customHeight="1" x14ac:dyDescent="0.2">
      <c r="G775" s="23" t="str">
        <f t="shared" si="58"/>
        <v/>
      </c>
      <c r="H775" s="23" t="str">
        <f t="shared" si="59"/>
        <v/>
      </c>
    </row>
    <row r="776" spans="7:8" ht="15.75" customHeight="1" x14ac:dyDescent="0.2">
      <c r="G776" s="23" t="str">
        <f t="shared" si="58"/>
        <v/>
      </c>
      <c r="H776" s="23" t="str">
        <f t="shared" si="59"/>
        <v/>
      </c>
    </row>
    <row r="777" spans="7:8" ht="15.75" customHeight="1" x14ac:dyDescent="0.2">
      <c r="G777" s="23" t="str">
        <f t="shared" si="58"/>
        <v/>
      </c>
      <c r="H777" s="23" t="str">
        <f t="shared" si="59"/>
        <v/>
      </c>
    </row>
    <row r="778" spans="7:8" ht="15.75" customHeight="1" x14ac:dyDescent="0.2">
      <c r="G778" s="23" t="str">
        <f t="shared" si="58"/>
        <v/>
      </c>
      <c r="H778" s="23" t="str">
        <f t="shared" si="59"/>
        <v/>
      </c>
    </row>
    <row r="779" spans="7:8" ht="15.75" customHeight="1" x14ac:dyDescent="0.2">
      <c r="G779" s="23" t="str">
        <f t="shared" si="58"/>
        <v/>
      </c>
      <c r="H779" s="23" t="str">
        <f t="shared" si="59"/>
        <v/>
      </c>
    </row>
    <row r="780" spans="7:8" ht="15.75" customHeight="1" x14ac:dyDescent="0.2">
      <c r="G780" s="23" t="str">
        <f t="shared" si="58"/>
        <v/>
      </c>
      <c r="H780" s="23" t="str">
        <f t="shared" si="59"/>
        <v/>
      </c>
    </row>
    <row r="781" spans="7:8" ht="15.75" customHeight="1" x14ac:dyDescent="0.2">
      <c r="G781" s="23" t="str">
        <f t="shared" si="58"/>
        <v/>
      </c>
      <c r="H781" s="23" t="str">
        <f t="shared" si="59"/>
        <v/>
      </c>
    </row>
    <row r="782" spans="7:8" ht="15.75" customHeight="1" x14ac:dyDescent="0.2">
      <c r="G782" s="23" t="str">
        <f t="shared" si="58"/>
        <v/>
      </c>
      <c r="H782" s="23" t="str">
        <f t="shared" si="59"/>
        <v/>
      </c>
    </row>
    <row r="783" spans="7:8" ht="15.75" customHeight="1" x14ac:dyDescent="0.2">
      <c r="G783" s="23" t="str">
        <f t="shared" si="58"/>
        <v/>
      </c>
      <c r="H783" s="23" t="str">
        <f t="shared" si="59"/>
        <v/>
      </c>
    </row>
    <row r="784" spans="7:8" ht="15.75" customHeight="1" x14ac:dyDescent="0.2">
      <c r="G784" s="23" t="str">
        <f t="shared" si="58"/>
        <v/>
      </c>
      <c r="H784" s="23" t="str">
        <f t="shared" si="59"/>
        <v/>
      </c>
    </row>
    <row r="785" spans="7:8" ht="15.75" customHeight="1" x14ac:dyDescent="0.2">
      <c r="G785" s="23" t="str">
        <f t="shared" si="58"/>
        <v/>
      </c>
      <c r="H785" s="23" t="str">
        <f t="shared" si="59"/>
        <v/>
      </c>
    </row>
    <row r="786" spans="7:8" ht="15.75" customHeight="1" x14ac:dyDescent="0.2">
      <c r="G786" s="23" t="str">
        <f t="shared" si="58"/>
        <v/>
      </c>
      <c r="H786" s="23" t="str">
        <f t="shared" si="59"/>
        <v/>
      </c>
    </row>
    <row r="787" spans="7:8" ht="15.75" customHeight="1" x14ac:dyDescent="0.2">
      <c r="G787" s="23" t="str">
        <f t="shared" si="58"/>
        <v/>
      </c>
      <c r="H787" s="23" t="str">
        <f t="shared" si="59"/>
        <v/>
      </c>
    </row>
    <row r="788" spans="7:8" ht="15.75" customHeight="1" x14ac:dyDescent="0.2">
      <c r="G788" s="23" t="str">
        <f t="shared" si="58"/>
        <v/>
      </c>
      <c r="H788" s="23" t="str">
        <f t="shared" si="59"/>
        <v/>
      </c>
    </row>
    <row r="789" spans="7:8" ht="15.75" customHeight="1" x14ac:dyDescent="0.2">
      <c r="G789" s="23" t="str">
        <f t="shared" si="58"/>
        <v/>
      </c>
      <c r="H789" s="23" t="str">
        <f t="shared" si="59"/>
        <v/>
      </c>
    </row>
    <row r="790" spans="7:8" ht="15.75" customHeight="1" x14ac:dyDescent="0.2">
      <c r="G790" s="23" t="str">
        <f t="shared" si="58"/>
        <v/>
      </c>
      <c r="H790" s="23" t="str">
        <f t="shared" si="59"/>
        <v/>
      </c>
    </row>
    <row r="791" spans="7:8" ht="15.75" customHeight="1" x14ac:dyDescent="0.2">
      <c r="G791" s="23" t="str">
        <f t="shared" si="58"/>
        <v/>
      </c>
      <c r="H791" s="23" t="str">
        <f t="shared" si="59"/>
        <v/>
      </c>
    </row>
    <row r="792" spans="7:8" ht="15.75" customHeight="1" x14ac:dyDescent="0.2">
      <c r="G792" s="23" t="str">
        <f t="shared" si="58"/>
        <v/>
      </c>
      <c r="H792" s="23" t="str">
        <f t="shared" si="59"/>
        <v/>
      </c>
    </row>
    <row r="793" spans="7:8" ht="15.75" customHeight="1" x14ac:dyDescent="0.2">
      <c r="G793" s="23" t="str">
        <f t="shared" si="58"/>
        <v/>
      </c>
      <c r="H793" s="23" t="str">
        <f t="shared" si="59"/>
        <v/>
      </c>
    </row>
    <row r="794" spans="7:8" ht="15.75" customHeight="1" x14ac:dyDescent="0.2">
      <c r="G794" s="23" t="str">
        <f t="shared" si="58"/>
        <v/>
      </c>
      <c r="H794" s="23" t="str">
        <f t="shared" si="59"/>
        <v/>
      </c>
    </row>
    <row r="795" spans="7:8" ht="15.75" customHeight="1" x14ac:dyDescent="0.2">
      <c r="G795" s="23" t="str">
        <f t="shared" si="58"/>
        <v/>
      </c>
      <c r="H795" s="23" t="str">
        <f t="shared" si="59"/>
        <v/>
      </c>
    </row>
    <row r="796" spans="7:8" ht="15.75" customHeight="1" x14ac:dyDescent="0.2">
      <c r="G796" s="23" t="str">
        <f t="shared" si="58"/>
        <v/>
      </c>
      <c r="H796" s="23" t="str">
        <f t="shared" si="59"/>
        <v/>
      </c>
    </row>
    <row r="797" spans="7:8" ht="15.75" customHeight="1" x14ac:dyDescent="0.2">
      <c r="G797" s="23" t="str">
        <f t="shared" si="58"/>
        <v/>
      </c>
      <c r="H797" s="23" t="str">
        <f t="shared" si="59"/>
        <v/>
      </c>
    </row>
    <row r="798" spans="7:8" ht="15.75" customHeight="1" x14ac:dyDescent="0.2">
      <c r="G798" s="23" t="str">
        <f t="shared" si="58"/>
        <v/>
      </c>
      <c r="H798" s="23" t="str">
        <f t="shared" si="59"/>
        <v/>
      </c>
    </row>
    <row r="799" spans="7:8" ht="15.75" customHeight="1" x14ac:dyDescent="0.2">
      <c r="G799" s="23" t="str">
        <f t="shared" si="58"/>
        <v/>
      </c>
      <c r="H799" s="23" t="str">
        <f t="shared" si="59"/>
        <v/>
      </c>
    </row>
    <row r="800" spans="7:8" ht="15.75" customHeight="1" x14ac:dyDescent="0.2">
      <c r="G800" s="23" t="str">
        <f t="shared" si="58"/>
        <v/>
      </c>
      <c r="H800" s="23" t="str">
        <f t="shared" si="59"/>
        <v/>
      </c>
    </row>
    <row r="801" spans="7:8" ht="15.75" customHeight="1" x14ac:dyDescent="0.2">
      <c r="G801" s="23" t="str">
        <f t="shared" si="58"/>
        <v/>
      </c>
      <c r="H801" s="23" t="str">
        <f t="shared" si="59"/>
        <v/>
      </c>
    </row>
    <row r="802" spans="7:8" ht="15.75" customHeight="1" x14ac:dyDescent="0.2">
      <c r="G802" s="23" t="str">
        <f t="shared" si="58"/>
        <v/>
      </c>
      <c r="H802" s="23" t="str">
        <f t="shared" si="59"/>
        <v/>
      </c>
    </row>
    <row r="803" spans="7:8" ht="15.75" customHeight="1" x14ac:dyDescent="0.2">
      <c r="G803" s="23" t="str">
        <f t="shared" si="58"/>
        <v/>
      </c>
      <c r="H803" s="23" t="str">
        <f t="shared" si="59"/>
        <v/>
      </c>
    </row>
    <row r="804" spans="7:8" ht="15.75" customHeight="1" x14ac:dyDescent="0.2">
      <c r="G804" s="23" t="str">
        <f t="shared" si="58"/>
        <v/>
      </c>
      <c r="H804" s="23" t="str">
        <f t="shared" si="59"/>
        <v/>
      </c>
    </row>
    <row r="805" spans="7:8" ht="15.75" customHeight="1" x14ac:dyDescent="0.2">
      <c r="G805" s="23" t="str">
        <f t="shared" si="58"/>
        <v/>
      </c>
      <c r="H805" s="23" t="str">
        <f t="shared" si="59"/>
        <v/>
      </c>
    </row>
    <row r="806" spans="7:8" ht="15.75" customHeight="1" x14ac:dyDescent="0.2">
      <c r="G806" s="23" t="str">
        <f t="shared" si="58"/>
        <v/>
      </c>
      <c r="H806" s="23" t="str">
        <f t="shared" si="59"/>
        <v/>
      </c>
    </row>
    <row r="807" spans="7:8" ht="15.75" customHeight="1" x14ac:dyDescent="0.2">
      <c r="G807" s="23" t="str">
        <f t="shared" si="58"/>
        <v/>
      </c>
      <c r="H807" s="23" t="str">
        <f t="shared" si="59"/>
        <v/>
      </c>
    </row>
    <row r="808" spans="7:8" ht="15.75" customHeight="1" x14ac:dyDescent="0.2">
      <c r="G808" s="23" t="str">
        <f t="shared" si="58"/>
        <v/>
      </c>
      <c r="H808" s="23" t="str">
        <f t="shared" si="59"/>
        <v/>
      </c>
    </row>
    <row r="809" spans="7:8" ht="15.75" customHeight="1" x14ac:dyDescent="0.2">
      <c r="G809" s="23" t="str">
        <f t="shared" si="58"/>
        <v/>
      </c>
      <c r="H809" s="23" t="str">
        <f t="shared" si="59"/>
        <v/>
      </c>
    </row>
    <row r="810" spans="7:8" ht="15.75" customHeight="1" x14ac:dyDescent="0.2">
      <c r="G810" s="23" t="str">
        <f t="shared" si="58"/>
        <v/>
      </c>
      <c r="H810" s="23" t="str">
        <f t="shared" si="59"/>
        <v/>
      </c>
    </row>
    <row r="811" spans="7:8" ht="15.75" customHeight="1" x14ac:dyDescent="0.2">
      <c r="G811" s="23" t="str">
        <f t="shared" si="58"/>
        <v/>
      </c>
      <c r="H811" s="23" t="str">
        <f t="shared" si="59"/>
        <v/>
      </c>
    </row>
    <row r="812" spans="7:8" ht="15.75" customHeight="1" x14ac:dyDescent="0.2">
      <c r="G812" s="23" t="str">
        <f t="shared" si="58"/>
        <v/>
      </c>
      <c r="H812" s="23" t="str">
        <f t="shared" si="59"/>
        <v/>
      </c>
    </row>
    <row r="813" spans="7:8" ht="15.75" customHeight="1" x14ac:dyDescent="0.2">
      <c r="G813" s="23" t="str">
        <f t="shared" si="58"/>
        <v/>
      </c>
      <c r="H813" s="23" t="str">
        <f t="shared" si="59"/>
        <v/>
      </c>
    </row>
    <row r="814" spans="7:8" ht="15.75" customHeight="1" x14ac:dyDescent="0.2">
      <c r="G814" s="23" t="str">
        <f t="shared" si="58"/>
        <v/>
      </c>
      <c r="H814" s="23" t="str">
        <f t="shared" si="59"/>
        <v/>
      </c>
    </row>
    <row r="815" spans="7:8" ht="15.75" customHeight="1" x14ac:dyDescent="0.2">
      <c r="G815" s="23" t="str">
        <f t="shared" si="58"/>
        <v/>
      </c>
      <c r="H815" s="23" t="str">
        <f t="shared" si="59"/>
        <v/>
      </c>
    </row>
    <row r="816" spans="7:8" ht="15.75" customHeight="1" x14ac:dyDescent="0.2">
      <c r="G816" s="23" t="str">
        <f t="shared" si="58"/>
        <v/>
      </c>
      <c r="H816" s="23" t="str">
        <f t="shared" si="59"/>
        <v/>
      </c>
    </row>
    <row r="817" spans="7:8" ht="15.75" customHeight="1" x14ac:dyDescent="0.2">
      <c r="G817" s="23" t="str">
        <f t="shared" si="58"/>
        <v/>
      </c>
      <c r="H817" s="23" t="str">
        <f t="shared" si="59"/>
        <v/>
      </c>
    </row>
    <row r="818" spans="7:8" ht="15.75" customHeight="1" x14ac:dyDescent="0.2">
      <c r="G818" s="23" t="str">
        <f t="shared" si="58"/>
        <v/>
      </c>
      <c r="H818" s="23" t="str">
        <f t="shared" si="59"/>
        <v/>
      </c>
    </row>
    <row r="819" spans="7:8" ht="15.75" customHeight="1" x14ac:dyDescent="0.2">
      <c r="G819" s="23" t="str">
        <f t="shared" si="58"/>
        <v/>
      </c>
      <c r="H819" s="23" t="str">
        <f t="shared" si="59"/>
        <v/>
      </c>
    </row>
    <row r="820" spans="7:8" ht="15.75" customHeight="1" x14ac:dyDescent="0.2">
      <c r="G820" s="23" t="str">
        <f t="shared" si="58"/>
        <v/>
      </c>
      <c r="H820" s="23" t="str">
        <f t="shared" si="59"/>
        <v/>
      </c>
    </row>
    <row r="821" spans="7:8" ht="15.75" customHeight="1" x14ac:dyDescent="0.2">
      <c r="G821" s="23" t="str">
        <f t="shared" si="58"/>
        <v/>
      </c>
      <c r="H821" s="23" t="str">
        <f t="shared" si="59"/>
        <v/>
      </c>
    </row>
    <row r="822" spans="7:8" ht="15.75" customHeight="1" x14ac:dyDescent="0.2">
      <c r="G822" s="23" t="str">
        <f t="shared" si="58"/>
        <v/>
      </c>
      <c r="H822" s="23" t="str">
        <f t="shared" si="59"/>
        <v/>
      </c>
    </row>
    <row r="823" spans="7:8" ht="15.75" customHeight="1" x14ac:dyDescent="0.2">
      <c r="G823" s="23" t="str">
        <f t="shared" si="58"/>
        <v/>
      </c>
      <c r="H823" s="23" t="str">
        <f t="shared" si="59"/>
        <v/>
      </c>
    </row>
    <row r="824" spans="7:8" ht="15.75" customHeight="1" x14ac:dyDescent="0.2">
      <c r="G824" s="23" t="str">
        <f t="shared" si="58"/>
        <v/>
      </c>
      <c r="H824" s="23" t="str">
        <f t="shared" si="59"/>
        <v/>
      </c>
    </row>
    <row r="825" spans="7:8" ht="15.75" customHeight="1" x14ac:dyDescent="0.2">
      <c r="G825" s="23" t="str">
        <f t="shared" si="58"/>
        <v/>
      </c>
      <c r="H825" s="23" t="str">
        <f t="shared" si="59"/>
        <v/>
      </c>
    </row>
    <row r="826" spans="7:8" ht="15.75" customHeight="1" x14ac:dyDescent="0.2">
      <c r="G826" s="23" t="str">
        <f t="shared" si="58"/>
        <v/>
      </c>
      <c r="H826" s="23" t="str">
        <f t="shared" si="59"/>
        <v/>
      </c>
    </row>
    <row r="827" spans="7:8" ht="15.75" customHeight="1" x14ac:dyDescent="0.2">
      <c r="G827" s="23" t="str">
        <f t="shared" si="58"/>
        <v/>
      </c>
      <c r="H827" s="23" t="str">
        <f t="shared" si="59"/>
        <v/>
      </c>
    </row>
    <row r="828" spans="7:8" ht="15.75" customHeight="1" x14ac:dyDescent="0.2">
      <c r="G828" s="23" t="str">
        <f t="shared" si="58"/>
        <v/>
      </c>
      <c r="H828" s="23" t="str">
        <f t="shared" si="59"/>
        <v/>
      </c>
    </row>
    <row r="829" spans="7:8" ht="15.75" customHeight="1" x14ac:dyDescent="0.2">
      <c r="G829" s="23" t="str">
        <f t="shared" si="58"/>
        <v/>
      </c>
      <c r="H829" s="23" t="str">
        <f t="shared" si="59"/>
        <v/>
      </c>
    </row>
    <row r="830" spans="7:8" ht="15.75" customHeight="1" x14ac:dyDescent="0.2">
      <c r="G830" s="23" t="str">
        <f t="shared" si="58"/>
        <v/>
      </c>
      <c r="H830" s="23" t="str">
        <f t="shared" si="59"/>
        <v/>
      </c>
    </row>
    <row r="831" spans="7:8" ht="15.75" customHeight="1" x14ac:dyDescent="0.2">
      <c r="G831" s="23" t="str">
        <f t="shared" si="58"/>
        <v/>
      </c>
      <c r="H831" s="23" t="str">
        <f t="shared" si="59"/>
        <v/>
      </c>
    </row>
    <row r="832" spans="7:8" ht="15.75" customHeight="1" x14ac:dyDescent="0.2">
      <c r="G832" s="23" t="str">
        <f t="shared" si="58"/>
        <v/>
      </c>
      <c r="H832" s="23" t="str">
        <f t="shared" si="59"/>
        <v/>
      </c>
    </row>
    <row r="833" spans="7:8" ht="15.75" customHeight="1" x14ac:dyDescent="0.2">
      <c r="G833" s="23" t="str">
        <f t="shared" si="58"/>
        <v/>
      </c>
      <c r="H833" s="23" t="str">
        <f t="shared" si="59"/>
        <v/>
      </c>
    </row>
    <row r="834" spans="7:8" ht="15.75" customHeight="1" x14ac:dyDescent="0.2">
      <c r="G834" s="23" t="str">
        <f t="shared" si="58"/>
        <v/>
      </c>
      <c r="H834" s="23" t="str">
        <f t="shared" si="59"/>
        <v/>
      </c>
    </row>
    <row r="835" spans="7:8" ht="15.75" customHeight="1" x14ac:dyDescent="0.2">
      <c r="G835" s="23" t="str">
        <f t="shared" si="58"/>
        <v/>
      </c>
      <c r="H835" s="23" t="str">
        <f t="shared" si="59"/>
        <v/>
      </c>
    </row>
    <row r="836" spans="7:8" ht="15.75" customHeight="1" x14ac:dyDescent="0.2">
      <c r="G836" s="23" t="str">
        <f t="shared" si="58"/>
        <v/>
      </c>
      <c r="H836" s="23" t="str">
        <f t="shared" si="59"/>
        <v/>
      </c>
    </row>
    <row r="837" spans="7:8" ht="15.75" customHeight="1" x14ac:dyDescent="0.2">
      <c r="G837" s="23" t="str">
        <f t="shared" si="58"/>
        <v/>
      </c>
      <c r="H837" s="23" t="str">
        <f t="shared" si="59"/>
        <v/>
      </c>
    </row>
    <row r="838" spans="7:8" ht="15.75" customHeight="1" x14ac:dyDescent="0.2">
      <c r="G838" s="23" t="str">
        <f t="shared" si="58"/>
        <v/>
      </c>
      <c r="H838" s="23" t="str">
        <f t="shared" si="59"/>
        <v/>
      </c>
    </row>
    <row r="839" spans="7:8" ht="15.75" customHeight="1" x14ac:dyDescent="0.2">
      <c r="G839" s="23" t="str">
        <f t="shared" si="58"/>
        <v/>
      </c>
      <c r="H839" s="23" t="str">
        <f t="shared" si="59"/>
        <v/>
      </c>
    </row>
    <row r="840" spans="7:8" ht="15.75" customHeight="1" x14ac:dyDescent="0.2">
      <c r="G840" s="23" t="str">
        <f t="shared" si="58"/>
        <v/>
      </c>
      <c r="H840" s="23" t="str">
        <f t="shared" si="59"/>
        <v/>
      </c>
    </row>
    <row r="841" spans="7:8" ht="15.75" customHeight="1" x14ac:dyDescent="0.2">
      <c r="G841" s="23" t="str">
        <f t="shared" si="58"/>
        <v/>
      </c>
      <c r="H841" s="23" t="str">
        <f t="shared" si="59"/>
        <v/>
      </c>
    </row>
    <row r="842" spans="7:8" ht="15.75" customHeight="1" x14ac:dyDescent="0.2">
      <c r="G842" s="23" t="str">
        <f t="shared" si="58"/>
        <v/>
      </c>
      <c r="H842" s="23" t="str">
        <f t="shared" si="59"/>
        <v/>
      </c>
    </row>
    <row r="843" spans="7:8" ht="15.75" customHeight="1" x14ac:dyDescent="0.2">
      <c r="G843" s="23" t="str">
        <f t="shared" si="58"/>
        <v/>
      </c>
      <c r="H843" s="23" t="str">
        <f t="shared" si="59"/>
        <v/>
      </c>
    </row>
    <row r="844" spans="7:8" ht="15.75" customHeight="1" x14ac:dyDescent="0.2">
      <c r="G844" s="23" t="str">
        <f t="shared" si="58"/>
        <v/>
      </c>
      <c r="H844" s="23" t="str">
        <f t="shared" si="59"/>
        <v/>
      </c>
    </row>
    <row r="845" spans="7:8" ht="15.75" customHeight="1" x14ac:dyDescent="0.2">
      <c r="G845" s="23" t="str">
        <f t="shared" si="58"/>
        <v/>
      </c>
      <c r="H845" s="23" t="str">
        <f t="shared" si="59"/>
        <v/>
      </c>
    </row>
    <row r="846" spans="7:8" ht="15.75" customHeight="1" x14ac:dyDescent="0.2">
      <c r="G846" s="23" t="str">
        <f t="shared" si="58"/>
        <v/>
      </c>
      <c r="H846" s="23" t="str">
        <f t="shared" si="59"/>
        <v/>
      </c>
    </row>
    <row r="847" spans="7:8" ht="15.75" customHeight="1" x14ac:dyDescent="0.2">
      <c r="G847" s="23" t="str">
        <f t="shared" si="58"/>
        <v/>
      </c>
      <c r="H847" s="23" t="str">
        <f t="shared" si="59"/>
        <v/>
      </c>
    </row>
    <row r="848" spans="7:8" ht="15.75" customHeight="1" x14ac:dyDescent="0.2">
      <c r="G848" s="23" t="str">
        <f t="shared" si="58"/>
        <v/>
      </c>
      <c r="H848" s="23" t="str">
        <f t="shared" si="59"/>
        <v/>
      </c>
    </row>
    <row r="849" spans="7:8" ht="15.75" customHeight="1" x14ac:dyDescent="0.2">
      <c r="G849" s="23" t="str">
        <f t="shared" si="58"/>
        <v/>
      </c>
      <c r="H849" s="23" t="str">
        <f t="shared" si="59"/>
        <v/>
      </c>
    </row>
    <row r="850" spans="7:8" ht="15.75" customHeight="1" x14ac:dyDescent="0.2">
      <c r="G850" s="23" t="str">
        <f t="shared" si="58"/>
        <v/>
      </c>
      <c r="H850" s="23" t="str">
        <f t="shared" si="59"/>
        <v/>
      </c>
    </row>
    <row r="851" spans="7:8" ht="15.75" customHeight="1" x14ac:dyDescent="0.2">
      <c r="G851" s="23" t="str">
        <f t="shared" si="58"/>
        <v/>
      </c>
      <c r="H851" s="23" t="str">
        <f t="shared" si="59"/>
        <v/>
      </c>
    </row>
    <row r="852" spans="7:8" ht="15.75" customHeight="1" x14ac:dyDescent="0.2">
      <c r="G852" s="23" t="str">
        <f t="shared" si="58"/>
        <v/>
      </c>
      <c r="H852" s="23" t="str">
        <f t="shared" si="59"/>
        <v/>
      </c>
    </row>
    <row r="853" spans="7:8" ht="15.75" customHeight="1" x14ac:dyDescent="0.2">
      <c r="G853" s="23" t="str">
        <f t="shared" si="58"/>
        <v/>
      </c>
      <c r="H853" s="23" t="str">
        <f t="shared" si="59"/>
        <v/>
      </c>
    </row>
    <row r="854" spans="7:8" ht="15.75" customHeight="1" x14ac:dyDescent="0.2">
      <c r="G854" s="23" t="str">
        <f t="shared" si="58"/>
        <v/>
      </c>
      <c r="H854" s="23" t="str">
        <f t="shared" si="59"/>
        <v/>
      </c>
    </row>
    <row r="855" spans="7:8" ht="15.75" customHeight="1" x14ac:dyDescent="0.2">
      <c r="G855" s="23" t="str">
        <f t="shared" si="58"/>
        <v/>
      </c>
      <c r="H855" s="23" t="str">
        <f t="shared" si="59"/>
        <v/>
      </c>
    </row>
    <row r="856" spans="7:8" ht="15.75" customHeight="1" x14ac:dyDescent="0.2">
      <c r="G856" s="23" t="str">
        <f t="shared" si="58"/>
        <v/>
      </c>
      <c r="H856" s="23" t="str">
        <f t="shared" si="59"/>
        <v/>
      </c>
    </row>
    <row r="857" spans="7:8" ht="15.75" customHeight="1" x14ac:dyDescent="0.2">
      <c r="G857" s="23" t="str">
        <f t="shared" si="58"/>
        <v/>
      </c>
      <c r="H857" s="23" t="str">
        <f t="shared" si="59"/>
        <v/>
      </c>
    </row>
    <row r="858" spans="7:8" ht="15.75" customHeight="1" x14ac:dyDescent="0.2">
      <c r="G858" s="23" t="str">
        <f t="shared" si="58"/>
        <v/>
      </c>
      <c r="H858" s="23" t="str">
        <f t="shared" si="59"/>
        <v/>
      </c>
    </row>
    <row r="859" spans="7:8" ht="15.75" customHeight="1" x14ac:dyDescent="0.2">
      <c r="G859" s="23" t="str">
        <f t="shared" si="58"/>
        <v/>
      </c>
      <c r="H859" s="23" t="str">
        <f t="shared" si="59"/>
        <v/>
      </c>
    </row>
    <row r="860" spans="7:8" ht="15.75" customHeight="1" x14ac:dyDescent="0.2">
      <c r="G860" s="23" t="str">
        <f t="shared" si="58"/>
        <v/>
      </c>
      <c r="H860" s="23" t="str">
        <f t="shared" si="59"/>
        <v/>
      </c>
    </row>
    <row r="861" spans="7:8" ht="15.75" customHeight="1" x14ac:dyDescent="0.2">
      <c r="G861" s="23" t="str">
        <f t="shared" si="58"/>
        <v/>
      </c>
      <c r="H861" s="23" t="str">
        <f t="shared" si="59"/>
        <v/>
      </c>
    </row>
    <row r="862" spans="7:8" ht="15.75" customHeight="1" x14ac:dyDescent="0.2">
      <c r="G862" s="23" t="str">
        <f t="shared" si="58"/>
        <v/>
      </c>
      <c r="H862" s="23" t="str">
        <f t="shared" si="59"/>
        <v/>
      </c>
    </row>
    <row r="863" spans="7:8" ht="15.75" customHeight="1" x14ac:dyDescent="0.2">
      <c r="G863" s="23" t="str">
        <f t="shared" si="58"/>
        <v/>
      </c>
      <c r="H863" s="23" t="str">
        <f t="shared" si="59"/>
        <v/>
      </c>
    </row>
    <row r="864" spans="7:8" ht="15.75" customHeight="1" x14ac:dyDescent="0.2">
      <c r="G864" s="23" t="str">
        <f t="shared" si="58"/>
        <v/>
      </c>
      <c r="H864" s="23" t="str">
        <f t="shared" si="59"/>
        <v/>
      </c>
    </row>
    <row r="865" spans="7:8" ht="15.75" customHeight="1" x14ac:dyDescent="0.2">
      <c r="G865" s="23" t="str">
        <f t="shared" si="58"/>
        <v/>
      </c>
      <c r="H865" s="23" t="str">
        <f t="shared" si="59"/>
        <v/>
      </c>
    </row>
    <row r="866" spans="7:8" ht="15.75" customHeight="1" x14ac:dyDescent="0.2">
      <c r="G866" s="23" t="str">
        <f t="shared" si="58"/>
        <v/>
      </c>
      <c r="H866" s="23" t="str">
        <f t="shared" si="59"/>
        <v/>
      </c>
    </row>
    <row r="867" spans="7:8" ht="15.75" customHeight="1" x14ac:dyDescent="0.2">
      <c r="G867" s="23" t="str">
        <f t="shared" si="58"/>
        <v/>
      </c>
      <c r="H867" s="23" t="str">
        <f t="shared" si="59"/>
        <v/>
      </c>
    </row>
    <row r="868" spans="7:8" ht="15.75" customHeight="1" x14ac:dyDescent="0.2">
      <c r="G868" s="23" t="str">
        <f t="shared" si="58"/>
        <v/>
      </c>
      <c r="H868" s="23" t="str">
        <f t="shared" si="59"/>
        <v/>
      </c>
    </row>
    <row r="869" spans="7:8" ht="15.75" customHeight="1" x14ac:dyDescent="0.2">
      <c r="G869" s="23" t="str">
        <f t="shared" si="58"/>
        <v/>
      </c>
      <c r="H869" s="23" t="str">
        <f t="shared" si="59"/>
        <v/>
      </c>
    </row>
    <row r="870" spans="7:8" ht="15.75" customHeight="1" x14ac:dyDescent="0.2">
      <c r="G870" s="23" t="str">
        <f t="shared" si="58"/>
        <v/>
      </c>
      <c r="H870" s="23" t="str">
        <f t="shared" si="59"/>
        <v/>
      </c>
    </row>
    <row r="871" spans="7:8" ht="15.75" customHeight="1" x14ac:dyDescent="0.2">
      <c r="G871" s="23" t="str">
        <f t="shared" si="58"/>
        <v/>
      </c>
      <c r="H871" s="23" t="str">
        <f t="shared" si="59"/>
        <v/>
      </c>
    </row>
    <row r="872" spans="7:8" ht="15.75" customHeight="1" x14ac:dyDescent="0.2">
      <c r="G872" s="23" t="str">
        <f t="shared" si="58"/>
        <v/>
      </c>
      <c r="H872" s="23" t="str">
        <f t="shared" si="59"/>
        <v/>
      </c>
    </row>
    <row r="873" spans="7:8" ht="15.75" customHeight="1" x14ac:dyDescent="0.2">
      <c r="G873" s="23" t="str">
        <f t="shared" si="58"/>
        <v/>
      </c>
      <c r="H873" s="23" t="str">
        <f t="shared" si="59"/>
        <v/>
      </c>
    </row>
    <row r="874" spans="7:8" ht="15.75" customHeight="1" x14ac:dyDescent="0.2">
      <c r="G874" s="23" t="str">
        <f t="shared" si="58"/>
        <v/>
      </c>
      <c r="H874" s="23" t="str">
        <f t="shared" si="59"/>
        <v/>
      </c>
    </row>
    <row r="875" spans="7:8" ht="15.75" customHeight="1" x14ac:dyDescent="0.2">
      <c r="G875" s="23" t="str">
        <f t="shared" si="58"/>
        <v/>
      </c>
      <c r="H875" s="23" t="str">
        <f t="shared" si="59"/>
        <v/>
      </c>
    </row>
    <row r="876" spans="7:8" ht="15.75" customHeight="1" x14ac:dyDescent="0.2">
      <c r="G876" s="23" t="str">
        <f t="shared" si="58"/>
        <v/>
      </c>
      <c r="H876" s="23" t="str">
        <f t="shared" si="59"/>
        <v/>
      </c>
    </row>
    <row r="877" spans="7:8" ht="15.75" customHeight="1" x14ac:dyDescent="0.2">
      <c r="G877" s="23" t="str">
        <f t="shared" si="58"/>
        <v/>
      </c>
      <c r="H877" s="23" t="str">
        <f t="shared" si="59"/>
        <v/>
      </c>
    </row>
    <row r="878" spans="7:8" ht="15.75" customHeight="1" x14ac:dyDescent="0.2">
      <c r="G878" s="23" t="str">
        <f t="shared" si="58"/>
        <v/>
      </c>
      <c r="H878" s="23" t="str">
        <f t="shared" si="59"/>
        <v/>
      </c>
    </row>
    <row r="879" spans="7:8" ht="15.75" customHeight="1" x14ac:dyDescent="0.2">
      <c r="G879" s="23" t="str">
        <f t="shared" si="58"/>
        <v/>
      </c>
      <c r="H879" s="23" t="str">
        <f t="shared" si="59"/>
        <v/>
      </c>
    </row>
    <row r="880" spans="7:8" ht="15.75" customHeight="1" x14ac:dyDescent="0.2">
      <c r="G880" s="23" t="str">
        <f t="shared" si="58"/>
        <v/>
      </c>
      <c r="H880" s="23" t="str">
        <f t="shared" si="59"/>
        <v/>
      </c>
    </row>
    <row r="881" spans="7:8" ht="15.75" customHeight="1" x14ac:dyDescent="0.2">
      <c r="G881" s="23" t="str">
        <f t="shared" si="58"/>
        <v/>
      </c>
      <c r="H881" s="23" t="str">
        <f t="shared" si="59"/>
        <v/>
      </c>
    </row>
    <row r="882" spans="7:8" ht="15.75" customHeight="1" x14ac:dyDescent="0.2">
      <c r="G882" s="23" t="str">
        <f t="shared" si="58"/>
        <v/>
      </c>
      <c r="H882" s="23" t="str">
        <f t="shared" si="59"/>
        <v/>
      </c>
    </row>
    <row r="883" spans="7:8" ht="15.75" customHeight="1" x14ac:dyDescent="0.2">
      <c r="G883" s="23" t="str">
        <f t="shared" si="58"/>
        <v/>
      </c>
      <c r="H883" s="23" t="str">
        <f t="shared" si="59"/>
        <v/>
      </c>
    </row>
    <row r="884" spans="7:8" ht="15.75" customHeight="1" x14ac:dyDescent="0.2">
      <c r="G884" s="23" t="str">
        <f t="shared" si="58"/>
        <v/>
      </c>
      <c r="H884" s="23" t="str">
        <f t="shared" si="59"/>
        <v/>
      </c>
    </row>
    <row r="885" spans="7:8" ht="15.75" customHeight="1" x14ac:dyDescent="0.2">
      <c r="G885" s="23" t="str">
        <f t="shared" si="58"/>
        <v/>
      </c>
      <c r="H885" s="23" t="str">
        <f t="shared" si="59"/>
        <v/>
      </c>
    </row>
    <row r="886" spans="7:8" ht="15.75" customHeight="1" x14ac:dyDescent="0.2">
      <c r="G886" s="23" t="str">
        <f t="shared" si="58"/>
        <v/>
      </c>
      <c r="H886" s="23" t="str">
        <f t="shared" si="59"/>
        <v/>
      </c>
    </row>
    <row r="887" spans="7:8" ht="15.75" customHeight="1" x14ac:dyDescent="0.2">
      <c r="G887" s="23" t="str">
        <f t="shared" si="58"/>
        <v/>
      </c>
      <c r="H887" s="23" t="str">
        <f t="shared" si="59"/>
        <v/>
      </c>
    </row>
    <row r="888" spans="7:8" ht="15.75" customHeight="1" x14ac:dyDescent="0.2">
      <c r="G888" s="23" t="str">
        <f t="shared" si="58"/>
        <v/>
      </c>
      <c r="H888" s="23" t="str">
        <f t="shared" si="59"/>
        <v/>
      </c>
    </row>
    <row r="889" spans="7:8" ht="15.75" customHeight="1" x14ac:dyDescent="0.2">
      <c r="G889" s="23" t="str">
        <f t="shared" si="58"/>
        <v/>
      </c>
      <c r="H889" s="23" t="str">
        <f t="shared" si="59"/>
        <v/>
      </c>
    </row>
    <row r="890" spans="7:8" ht="15.75" customHeight="1" x14ac:dyDescent="0.2">
      <c r="G890" s="23" t="str">
        <f t="shared" si="58"/>
        <v/>
      </c>
      <c r="H890" s="23" t="str">
        <f t="shared" si="59"/>
        <v/>
      </c>
    </row>
    <row r="891" spans="7:8" ht="15.75" customHeight="1" x14ac:dyDescent="0.2">
      <c r="G891" s="23" t="str">
        <f t="shared" si="58"/>
        <v/>
      </c>
      <c r="H891" s="23" t="str">
        <f t="shared" si="59"/>
        <v/>
      </c>
    </row>
    <row r="892" spans="7:8" ht="15.75" customHeight="1" x14ac:dyDescent="0.2">
      <c r="G892" s="23" t="str">
        <f t="shared" si="58"/>
        <v/>
      </c>
      <c r="H892" s="23" t="str">
        <f t="shared" si="59"/>
        <v/>
      </c>
    </row>
    <row r="893" spans="7:8" ht="15.75" customHeight="1" x14ac:dyDescent="0.2">
      <c r="G893" s="23" t="str">
        <f t="shared" si="58"/>
        <v/>
      </c>
      <c r="H893" s="23" t="str">
        <f t="shared" si="59"/>
        <v/>
      </c>
    </row>
    <row r="894" spans="7:8" ht="15.75" customHeight="1" x14ac:dyDescent="0.2">
      <c r="G894" s="23" t="str">
        <f t="shared" si="58"/>
        <v/>
      </c>
      <c r="H894" s="23" t="str">
        <f t="shared" si="59"/>
        <v/>
      </c>
    </row>
    <row r="895" spans="7:8" ht="15.75" customHeight="1" x14ac:dyDescent="0.2">
      <c r="G895" s="23" t="str">
        <f t="shared" si="58"/>
        <v/>
      </c>
      <c r="H895" s="23" t="str">
        <f t="shared" si="59"/>
        <v/>
      </c>
    </row>
    <row r="896" spans="7:8" ht="15.75" customHeight="1" x14ac:dyDescent="0.2">
      <c r="G896" s="23" t="str">
        <f t="shared" si="58"/>
        <v/>
      </c>
      <c r="H896" s="23" t="str">
        <f t="shared" si="59"/>
        <v/>
      </c>
    </row>
    <row r="897" spans="7:8" ht="15.75" customHeight="1" x14ac:dyDescent="0.2">
      <c r="G897" s="23" t="str">
        <f t="shared" si="58"/>
        <v/>
      </c>
      <c r="H897" s="23" t="str">
        <f t="shared" si="59"/>
        <v/>
      </c>
    </row>
    <row r="898" spans="7:8" ht="15.75" customHeight="1" x14ac:dyDescent="0.2">
      <c r="G898" s="23" t="str">
        <f t="shared" si="58"/>
        <v/>
      </c>
      <c r="H898" s="23" t="str">
        <f t="shared" si="59"/>
        <v/>
      </c>
    </row>
    <row r="899" spans="7:8" ht="15.75" customHeight="1" x14ac:dyDescent="0.2">
      <c r="G899" s="23" t="str">
        <f t="shared" si="58"/>
        <v/>
      </c>
      <c r="H899" s="23" t="str">
        <f t="shared" si="59"/>
        <v/>
      </c>
    </row>
    <row r="900" spans="7:8" ht="15.75" customHeight="1" x14ac:dyDescent="0.2">
      <c r="G900" s="23" t="str">
        <f t="shared" si="58"/>
        <v/>
      </c>
      <c r="H900" s="23" t="str">
        <f t="shared" si="59"/>
        <v/>
      </c>
    </row>
    <row r="901" spans="7:8" ht="15.75" customHeight="1" x14ac:dyDescent="0.2">
      <c r="G901" s="23" t="str">
        <f t="shared" si="58"/>
        <v/>
      </c>
      <c r="H901" s="23" t="str">
        <f t="shared" si="59"/>
        <v/>
      </c>
    </row>
    <row r="902" spans="7:8" ht="15.75" customHeight="1" x14ac:dyDescent="0.2">
      <c r="G902" s="23" t="str">
        <f t="shared" si="58"/>
        <v/>
      </c>
      <c r="H902" s="23" t="str">
        <f t="shared" si="59"/>
        <v/>
      </c>
    </row>
    <row r="903" spans="7:8" ht="15.75" customHeight="1" x14ac:dyDescent="0.2">
      <c r="G903" s="23" t="str">
        <f t="shared" si="58"/>
        <v/>
      </c>
      <c r="H903" s="23" t="str">
        <f t="shared" si="59"/>
        <v/>
      </c>
    </row>
    <row r="904" spans="7:8" ht="15.75" customHeight="1" x14ac:dyDescent="0.2">
      <c r="G904" s="23" t="str">
        <f t="shared" si="58"/>
        <v/>
      </c>
      <c r="H904" s="23" t="str">
        <f t="shared" si="59"/>
        <v/>
      </c>
    </row>
    <row r="905" spans="7:8" ht="15.75" customHeight="1" x14ac:dyDescent="0.2">
      <c r="G905" s="23" t="str">
        <f t="shared" si="58"/>
        <v/>
      </c>
      <c r="H905" s="23" t="str">
        <f t="shared" si="59"/>
        <v/>
      </c>
    </row>
    <row r="906" spans="7:8" ht="15.75" customHeight="1" x14ac:dyDescent="0.2">
      <c r="G906" s="23" t="str">
        <f t="shared" si="58"/>
        <v/>
      </c>
      <c r="H906" s="23" t="str">
        <f t="shared" si="59"/>
        <v/>
      </c>
    </row>
    <row r="907" spans="7:8" ht="15.75" customHeight="1" x14ac:dyDescent="0.2">
      <c r="G907" s="23" t="str">
        <f t="shared" si="58"/>
        <v/>
      </c>
      <c r="H907" s="23" t="str">
        <f t="shared" si="59"/>
        <v/>
      </c>
    </row>
    <row r="908" spans="7:8" ht="15.75" customHeight="1" x14ac:dyDescent="0.2">
      <c r="G908" s="23" t="str">
        <f t="shared" si="58"/>
        <v/>
      </c>
      <c r="H908" s="23" t="str">
        <f t="shared" si="59"/>
        <v/>
      </c>
    </row>
    <row r="909" spans="7:8" ht="15.75" customHeight="1" x14ac:dyDescent="0.2">
      <c r="G909" s="23" t="str">
        <f t="shared" si="58"/>
        <v/>
      </c>
      <c r="H909" s="23" t="str">
        <f t="shared" si="59"/>
        <v/>
      </c>
    </row>
    <row r="910" spans="7:8" ht="15.75" customHeight="1" x14ac:dyDescent="0.2">
      <c r="G910" s="23" t="str">
        <f t="shared" si="58"/>
        <v/>
      </c>
      <c r="H910" s="23" t="str">
        <f t="shared" si="59"/>
        <v/>
      </c>
    </row>
    <row r="911" spans="7:8" ht="15.75" customHeight="1" x14ac:dyDescent="0.2">
      <c r="G911" s="23" t="str">
        <f t="shared" si="58"/>
        <v/>
      </c>
      <c r="H911" s="23" t="str">
        <f t="shared" si="59"/>
        <v/>
      </c>
    </row>
    <row r="912" spans="7:8" ht="15.75" customHeight="1" x14ac:dyDescent="0.2">
      <c r="G912" s="23" t="str">
        <f t="shared" si="58"/>
        <v/>
      </c>
      <c r="H912" s="23" t="str">
        <f t="shared" si="59"/>
        <v/>
      </c>
    </row>
    <row r="913" spans="7:8" ht="15.75" customHeight="1" x14ac:dyDescent="0.2">
      <c r="G913" s="23" t="str">
        <f t="shared" si="58"/>
        <v/>
      </c>
      <c r="H913" s="23" t="str">
        <f t="shared" si="59"/>
        <v/>
      </c>
    </row>
    <row r="914" spans="7:8" ht="15.75" customHeight="1" x14ac:dyDescent="0.2">
      <c r="G914" s="23" t="str">
        <f t="shared" si="58"/>
        <v/>
      </c>
      <c r="H914" s="23" t="str">
        <f t="shared" si="59"/>
        <v/>
      </c>
    </row>
    <row r="915" spans="7:8" ht="15.75" customHeight="1" x14ac:dyDescent="0.2">
      <c r="G915" s="23" t="str">
        <f t="shared" si="58"/>
        <v/>
      </c>
      <c r="H915" s="23" t="str">
        <f t="shared" si="59"/>
        <v/>
      </c>
    </row>
    <row r="916" spans="7:8" ht="15.75" customHeight="1" x14ac:dyDescent="0.2">
      <c r="G916" s="23" t="str">
        <f t="shared" si="58"/>
        <v/>
      </c>
      <c r="H916" s="23" t="str">
        <f t="shared" si="59"/>
        <v/>
      </c>
    </row>
    <row r="917" spans="7:8" ht="15.75" customHeight="1" x14ac:dyDescent="0.2">
      <c r="G917" s="23" t="str">
        <f t="shared" si="58"/>
        <v/>
      </c>
      <c r="H917" s="23" t="str">
        <f t="shared" si="59"/>
        <v/>
      </c>
    </row>
    <row r="918" spans="7:8" ht="15.75" customHeight="1" x14ac:dyDescent="0.2">
      <c r="G918" s="23" t="str">
        <f t="shared" si="58"/>
        <v/>
      </c>
      <c r="H918" s="23" t="str">
        <f t="shared" si="59"/>
        <v/>
      </c>
    </row>
    <row r="919" spans="7:8" ht="15.75" customHeight="1" x14ac:dyDescent="0.2">
      <c r="G919" s="23" t="str">
        <f t="shared" si="58"/>
        <v/>
      </c>
      <c r="H919" s="23" t="str">
        <f t="shared" si="59"/>
        <v/>
      </c>
    </row>
    <row r="920" spans="7:8" ht="15.75" customHeight="1" x14ac:dyDescent="0.2">
      <c r="G920" s="23" t="str">
        <f t="shared" si="58"/>
        <v/>
      </c>
      <c r="H920" s="23" t="str">
        <f t="shared" si="59"/>
        <v/>
      </c>
    </row>
    <row r="921" spans="7:8" ht="15.75" customHeight="1" x14ac:dyDescent="0.2">
      <c r="G921" s="23" t="str">
        <f t="shared" si="58"/>
        <v/>
      </c>
      <c r="H921" s="23" t="str">
        <f t="shared" si="59"/>
        <v/>
      </c>
    </row>
    <row r="922" spans="7:8" ht="15.75" customHeight="1" x14ac:dyDescent="0.2">
      <c r="G922" s="23" t="str">
        <f t="shared" si="58"/>
        <v/>
      </c>
      <c r="H922" s="23" t="str">
        <f t="shared" si="59"/>
        <v/>
      </c>
    </row>
    <row r="923" spans="7:8" ht="15.75" customHeight="1" x14ac:dyDescent="0.2">
      <c r="G923" s="23" t="str">
        <f t="shared" si="58"/>
        <v/>
      </c>
      <c r="H923" s="23" t="str">
        <f t="shared" si="59"/>
        <v/>
      </c>
    </row>
    <row r="924" spans="7:8" ht="15.75" customHeight="1" x14ac:dyDescent="0.2">
      <c r="G924" s="23" t="str">
        <f t="shared" si="58"/>
        <v/>
      </c>
      <c r="H924" s="23" t="str">
        <f t="shared" si="59"/>
        <v/>
      </c>
    </row>
    <row r="925" spans="7:8" ht="15.75" customHeight="1" x14ac:dyDescent="0.2">
      <c r="G925" s="23" t="str">
        <f t="shared" si="58"/>
        <v/>
      </c>
      <c r="H925" s="23" t="str">
        <f t="shared" si="59"/>
        <v/>
      </c>
    </row>
    <row r="926" spans="7:8" ht="15.75" customHeight="1" x14ac:dyDescent="0.2">
      <c r="G926" s="23" t="str">
        <f t="shared" si="58"/>
        <v/>
      </c>
      <c r="H926" s="23" t="str">
        <f t="shared" si="59"/>
        <v/>
      </c>
    </row>
    <row r="927" spans="7:8" ht="15.75" customHeight="1" x14ac:dyDescent="0.2">
      <c r="G927" s="23" t="str">
        <f t="shared" si="58"/>
        <v/>
      </c>
      <c r="H927" s="23" t="str">
        <f t="shared" si="59"/>
        <v/>
      </c>
    </row>
    <row r="928" spans="7:8" ht="15.75" customHeight="1" x14ac:dyDescent="0.2">
      <c r="G928" s="23" t="str">
        <f t="shared" si="58"/>
        <v/>
      </c>
      <c r="H928" s="23" t="str">
        <f t="shared" si="59"/>
        <v/>
      </c>
    </row>
    <row r="929" spans="7:8" ht="15.75" customHeight="1" x14ac:dyDescent="0.2">
      <c r="G929" s="23" t="str">
        <f t="shared" si="58"/>
        <v/>
      </c>
      <c r="H929" s="23" t="str">
        <f t="shared" si="59"/>
        <v/>
      </c>
    </row>
    <row r="930" spans="7:8" ht="15.75" customHeight="1" x14ac:dyDescent="0.2">
      <c r="G930" s="23" t="str">
        <f t="shared" si="58"/>
        <v/>
      </c>
      <c r="H930" s="23" t="str">
        <f t="shared" si="59"/>
        <v/>
      </c>
    </row>
    <row r="931" spans="7:8" ht="15.75" customHeight="1" x14ac:dyDescent="0.2">
      <c r="G931" s="23" t="str">
        <f t="shared" si="58"/>
        <v/>
      </c>
      <c r="H931" s="23" t="str">
        <f t="shared" si="59"/>
        <v/>
      </c>
    </row>
    <row r="932" spans="7:8" ht="15.75" customHeight="1" x14ac:dyDescent="0.2">
      <c r="G932" s="23" t="str">
        <f t="shared" si="58"/>
        <v/>
      </c>
      <c r="H932" s="23" t="str">
        <f t="shared" si="59"/>
        <v/>
      </c>
    </row>
    <row r="933" spans="7:8" ht="15.75" customHeight="1" x14ac:dyDescent="0.2">
      <c r="G933" s="23" t="str">
        <f t="shared" si="58"/>
        <v/>
      </c>
      <c r="H933" s="23" t="str">
        <f t="shared" si="59"/>
        <v/>
      </c>
    </row>
    <row r="934" spans="7:8" ht="15.75" customHeight="1" x14ac:dyDescent="0.2">
      <c r="G934" s="23" t="str">
        <f t="shared" si="58"/>
        <v/>
      </c>
      <c r="H934" s="23" t="str">
        <f t="shared" si="59"/>
        <v/>
      </c>
    </row>
    <row r="935" spans="7:8" ht="15.75" customHeight="1" x14ac:dyDescent="0.2">
      <c r="G935" s="23" t="str">
        <f t="shared" si="58"/>
        <v/>
      </c>
      <c r="H935" s="23" t="str">
        <f t="shared" si="59"/>
        <v/>
      </c>
    </row>
    <row r="936" spans="7:8" ht="15.75" customHeight="1" x14ac:dyDescent="0.2">
      <c r="G936" s="23" t="str">
        <f t="shared" si="58"/>
        <v/>
      </c>
      <c r="H936" s="23" t="str">
        <f t="shared" si="59"/>
        <v/>
      </c>
    </row>
    <row r="937" spans="7:8" ht="15.75" customHeight="1" x14ac:dyDescent="0.2">
      <c r="G937" s="23" t="str">
        <f t="shared" si="58"/>
        <v/>
      </c>
      <c r="H937" s="23" t="str">
        <f t="shared" si="59"/>
        <v/>
      </c>
    </row>
    <row r="938" spans="7:8" ht="15.75" customHeight="1" x14ac:dyDescent="0.2">
      <c r="G938" s="23" t="str">
        <f t="shared" si="58"/>
        <v/>
      </c>
      <c r="H938" s="23" t="str">
        <f t="shared" si="59"/>
        <v/>
      </c>
    </row>
    <row r="939" spans="7:8" ht="15.75" customHeight="1" x14ac:dyDescent="0.2">
      <c r="G939" s="23" t="str">
        <f t="shared" si="58"/>
        <v/>
      </c>
      <c r="H939" s="23" t="str">
        <f t="shared" si="59"/>
        <v/>
      </c>
    </row>
    <row r="940" spans="7:8" ht="15.75" customHeight="1" x14ac:dyDescent="0.2">
      <c r="G940" s="23" t="str">
        <f t="shared" si="58"/>
        <v/>
      </c>
      <c r="H940" s="23" t="str">
        <f t="shared" si="59"/>
        <v/>
      </c>
    </row>
    <row r="941" spans="7:8" ht="15.75" customHeight="1" x14ac:dyDescent="0.2">
      <c r="G941" s="23" t="str">
        <f t="shared" si="58"/>
        <v/>
      </c>
      <c r="H941" s="23" t="str">
        <f t="shared" si="59"/>
        <v/>
      </c>
    </row>
    <row r="942" spans="7:8" ht="15.75" customHeight="1" x14ac:dyDescent="0.2">
      <c r="G942" s="23" t="str">
        <f t="shared" si="58"/>
        <v/>
      </c>
      <c r="H942" s="23" t="str">
        <f t="shared" si="59"/>
        <v/>
      </c>
    </row>
    <row r="943" spans="7:8" ht="15.75" customHeight="1" x14ac:dyDescent="0.2">
      <c r="G943" s="23" t="str">
        <f t="shared" si="58"/>
        <v/>
      </c>
      <c r="H943" s="23" t="str">
        <f t="shared" si="59"/>
        <v/>
      </c>
    </row>
    <row r="944" spans="7:8" ht="15.75" customHeight="1" x14ac:dyDescent="0.2">
      <c r="G944" s="23" t="str">
        <f t="shared" si="58"/>
        <v/>
      </c>
      <c r="H944" s="23" t="str">
        <f t="shared" si="59"/>
        <v/>
      </c>
    </row>
    <row r="945" spans="7:8" ht="15.75" customHeight="1" x14ac:dyDescent="0.2">
      <c r="G945" s="23" t="str">
        <f t="shared" si="58"/>
        <v/>
      </c>
      <c r="H945" s="23" t="str">
        <f t="shared" si="59"/>
        <v/>
      </c>
    </row>
    <row r="946" spans="7:8" ht="15.75" customHeight="1" x14ac:dyDescent="0.2">
      <c r="G946" s="23" t="str">
        <f t="shared" si="58"/>
        <v/>
      </c>
      <c r="H946" s="23" t="str">
        <f t="shared" si="59"/>
        <v/>
      </c>
    </row>
    <row r="947" spans="7:8" ht="15.75" customHeight="1" x14ac:dyDescent="0.2">
      <c r="G947" s="23" t="str">
        <f t="shared" si="58"/>
        <v/>
      </c>
      <c r="H947" s="23" t="str">
        <f t="shared" si="59"/>
        <v/>
      </c>
    </row>
    <row r="948" spans="7:8" ht="15.75" customHeight="1" x14ac:dyDescent="0.2">
      <c r="G948" s="23" t="str">
        <f t="shared" si="58"/>
        <v/>
      </c>
      <c r="H948" s="23" t="str">
        <f t="shared" si="59"/>
        <v/>
      </c>
    </row>
    <row r="949" spans="7:8" ht="15.75" customHeight="1" x14ac:dyDescent="0.2">
      <c r="G949" s="23" t="str">
        <f t="shared" si="58"/>
        <v/>
      </c>
      <c r="H949" s="23" t="str">
        <f t="shared" si="59"/>
        <v/>
      </c>
    </row>
    <row r="950" spans="7:8" ht="15.75" customHeight="1" x14ac:dyDescent="0.2">
      <c r="G950" s="23" t="str">
        <f t="shared" si="58"/>
        <v/>
      </c>
      <c r="H950" s="23" t="str">
        <f t="shared" si="59"/>
        <v/>
      </c>
    </row>
    <row r="951" spans="7:8" ht="15.75" customHeight="1" x14ac:dyDescent="0.2">
      <c r="G951" s="23" t="str">
        <f t="shared" si="58"/>
        <v/>
      </c>
      <c r="H951" s="23" t="str">
        <f t="shared" si="59"/>
        <v/>
      </c>
    </row>
    <row r="952" spans="7:8" ht="15.75" customHeight="1" x14ac:dyDescent="0.2">
      <c r="G952" s="23" t="str">
        <f t="shared" si="58"/>
        <v/>
      </c>
      <c r="H952" s="23" t="str">
        <f t="shared" si="59"/>
        <v/>
      </c>
    </row>
    <row r="953" spans="7:8" ht="15.75" customHeight="1" x14ac:dyDescent="0.2">
      <c r="G953" s="23" t="str">
        <f t="shared" si="58"/>
        <v/>
      </c>
      <c r="H953" s="23" t="str">
        <f t="shared" si="59"/>
        <v/>
      </c>
    </row>
    <row r="954" spans="7:8" ht="15.75" customHeight="1" x14ac:dyDescent="0.2">
      <c r="G954" s="23" t="str">
        <f t="shared" si="58"/>
        <v/>
      </c>
      <c r="H954" s="23" t="str">
        <f t="shared" si="59"/>
        <v/>
      </c>
    </row>
    <row r="955" spans="7:8" ht="15.75" customHeight="1" x14ac:dyDescent="0.2">
      <c r="G955" s="23" t="str">
        <f t="shared" si="58"/>
        <v/>
      </c>
      <c r="H955" s="23" t="str">
        <f t="shared" si="59"/>
        <v/>
      </c>
    </row>
    <row r="956" spans="7:8" ht="15.75" customHeight="1" x14ac:dyDescent="0.2">
      <c r="G956" s="23" t="str">
        <f t="shared" si="58"/>
        <v/>
      </c>
      <c r="H956" s="23" t="str">
        <f t="shared" si="59"/>
        <v/>
      </c>
    </row>
    <row r="957" spans="7:8" ht="15.75" customHeight="1" x14ac:dyDescent="0.2">
      <c r="G957" s="23" t="str">
        <f t="shared" si="58"/>
        <v/>
      </c>
      <c r="H957" s="23" t="str">
        <f t="shared" si="59"/>
        <v/>
      </c>
    </row>
    <row r="958" spans="7:8" ht="15.75" customHeight="1" x14ac:dyDescent="0.2">
      <c r="G958" s="23" t="str">
        <f t="shared" si="58"/>
        <v/>
      </c>
      <c r="H958" s="23" t="str">
        <f t="shared" si="59"/>
        <v/>
      </c>
    </row>
    <row r="959" spans="7:8" ht="15.75" customHeight="1" x14ac:dyDescent="0.2">
      <c r="G959" s="23" t="str">
        <f t="shared" si="58"/>
        <v/>
      </c>
      <c r="H959" s="23" t="str">
        <f t="shared" si="59"/>
        <v/>
      </c>
    </row>
    <row r="960" spans="7:8" ht="15.75" customHeight="1" x14ac:dyDescent="0.2">
      <c r="G960" s="23" t="str">
        <f t="shared" si="58"/>
        <v/>
      </c>
      <c r="H960" s="23" t="str">
        <f t="shared" si="59"/>
        <v/>
      </c>
    </row>
    <row r="961" spans="7:8" ht="15.75" customHeight="1" x14ac:dyDescent="0.2">
      <c r="G961" s="23" t="str">
        <f t="shared" si="58"/>
        <v/>
      </c>
      <c r="H961" s="23" t="str">
        <f t="shared" si="59"/>
        <v/>
      </c>
    </row>
    <row r="962" spans="7:8" ht="15.75" customHeight="1" x14ac:dyDescent="0.2">
      <c r="G962" s="23" t="str">
        <f t="shared" si="58"/>
        <v/>
      </c>
      <c r="H962" s="23" t="str">
        <f t="shared" si="59"/>
        <v/>
      </c>
    </row>
    <row r="963" spans="7:8" ht="15.75" customHeight="1" x14ac:dyDescent="0.2">
      <c r="G963" s="23" t="str">
        <f t="shared" si="58"/>
        <v/>
      </c>
      <c r="H963" s="23" t="str">
        <f t="shared" si="59"/>
        <v/>
      </c>
    </row>
    <row r="964" spans="7:8" ht="15.75" customHeight="1" x14ac:dyDescent="0.2">
      <c r="G964" s="23" t="str">
        <f t="shared" si="58"/>
        <v/>
      </c>
      <c r="H964" s="23" t="str">
        <f t="shared" si="59"/>
        <v/>
      </c>
    </row>
    <row r="965" spans="7:8" ht="15.75" customHeight="1" x14ac:dyDescent="0.2">
      <c r="G965" s="23" t="str">
        <f t="shared" si="58"/>
        <v/>
      </c>
      <c r="H965" s="23" t="str">
        <f t="shared" si="59"/>
        <v/>
      </c>
    </row>
    <row r="966" spans="7:8" ht="15.75" customHeight="1" x14ac:dyDescent="0.2">
      <c r="G966" s="23" t="str">
        <f t="shared" si="58"/>
        <v/>
      </c>
      <c r="H966" s="23" t="str">
        <f t="shared" si="59"/>
        <v/>
      </c>
    </row>
    <row r="967" spans="7:8" ht="15.75" customHeight="1" x14ac:dyDescent="0.2">
      <c r="G967" s="23" t="str">
        <f t="shared" si="58"/>
        <v/>
      </c>
      <c r="H967" s="23" t="str">
        <f t="shared" si="59"/>
        <v/>
      </c>
    </row>
    <row r="968" spans="7:8" ht="15.75" customHeight="1" x14ac:dyDescent="0.2">
      <c r="G968" s="23" t="str">
        <f t="shared" si="58"/>
        <v/>
      </c>
      <c r="H968" s="23" t="str">
        <f t="shared" si="59"/>
        <v/>
      </c>
    </row>
    <row r="969" spans="7:8" ht="15.75" customHeight="1" x14ac:dyDescent="0.2">
      <c r="G969" s="23" t="str">
        <f t="shared" si="58"/>
        <v/>
      </c>
      <c r="H969" s="23" t="str">
        <f t="shared" si="59"/>
        <v/>
      </c>
    </row>
    <row r="970" spans="7:8" ht="15.75" customHeight="1" x14ac:dyDescent="0.2">
      <c r="G970" s="23" t="str">
        <f t="shared" si="58"/>
        <v/>
      </c>
      <c r="H970" s="23" t="str">
        <f t="shared" si="59"/>
        <v/>
      </c>
    </row>
    <row r="971" spans="7:8" ht="15.75" customHeight="1" x14ac:dyDescent="0.2">
      <c r="G971" s="23" t="str">
        <f t="shared" si="58"/>
        <v/>
      </c>
      <c r="H971" s="23" t="str">
        <f t="shared" si="59"/>
        <v/>
      </c>
    </row>
    <row r="972" spans="7:8" ht="15.75" customHeight="1" x14ac:dyDescent="0.2">
      <c r="G972" s="23" t="str">
        <f t="shared" si="58"/>
        <v/>
      </c>
      <c r="H972" s="23" t="str">
        <f t="shared" si="59"/>
        <v/>
      </c>
    </row>
    <row r="973" spans="7:8" ht="15.75" customHeight="1" x14ac:dyDescent="0.2">
      <c r="G973" s="23" t="str">
        <f t="shared" si="58"/>
        <v/>
      </c>
      <c r="H973" s="23" t="str">
        <f t="shared" si="59"/>
        <v/>
      </c>
    </row>
    <row r="974" spans="7:8" ht="15.75" customHeight="1" x14ac:dyDescent="0.2">
      <c r="G974" s="23" t="str">
        <f t="shared" si="58"/>
        <v/>
      </c>
      <c r="H974" s="23" t="str">
        <f t="shared" si="59"/>
        <v/>
      </c>
    </row>
    <row r="975" spans="7:8" ht="15.75" customHeight="1" x14ac:dyDescent="0.2">
      <c r="G975" s="23" t="str">
        <f t="shared" si="58"/>
        <v/>
      </c>
      <c r="H975" s="23" t="str">
        <f t="shared" si="59"/>
        <v/>
      </c>
    </row>
    <row r="976" spans="7:8" ht="15.75" customHeight="1" x14ac:dyDescent="0.2">
      <c r="G976" s="23" t="str">
        <f t="shared" si="58"/>
        <v/>
      </c>
      <c r="H976" s="23" t="str">
        <f t="shared" si="59"/>
        <v/>
      </c>
    </row>
    <row r="977" spans="7:8" ht="15.75" customHeight="1" x14ac:dyDescent="0.2">
      <c r="G977" s="23" t="str">
        <f t="shared" si="58"/>
        <v/>
      </c>
      <c r="H977" s="23" t="str">
        <f t="shared" si="59"/>
        <v/>
      </c>
    </row>
    <row r="978" spans="7:8" ht="15.75" customHeight="1" x14ac:dyDescent="0.2">
      <c r="G978" s="23" t="str">
        <f t="shared" si="58"/>
        <v/>
      </c>
      <c r="H978" s="23" t="str">
        <f t="shared" si="59"/>
        <v/>
      </c>
    </row>
    <row r="979" spans="7:8" ht="15.75" customHeight="1" x14ac:dyDescent="0.2">
      <c r="G979" s="23" t="str">
        <f t="shared" si="58"/>
        <v/>
      </c>
      <c r="H979" s="23" t="str">
        <f t="shared" si="59"/>
        <v/>
      </c>
    </row>
    <row r="980" spans="7:8" ht="15.75" customHeight="1" x14ac:dyDescent="0.2">
      <c r="G980" s="23" t="str">
        <f t="shared" si="58"/>
        <v/>
      </c>
      <c r="H980" s="23" t="str">
        <f t="shared" si="59"/>
        <v/>
      </c>
    </row>
    <row r="981" spans="7:8" ht="15.75" customHeight="1" x14ac:dyDescent="0.2">
      <c r="G981" s="23" t="str">
        <f t="shared" si="58"/>
        <v/>
      </c>
      <c r="H981" s="23" t="str">
        <f t="shared" si="59"/>
        <v/>
      </c>
    </row>
    <row r="982" spans="7:8" ht="15.75" customHeight="1" x14ac:dyDescent="0.2">
      <c r="G982" s="23" t="str">
        <f t="shared" si="58"/>
        <v/>
      </c>
      <c r="H982" s="23" t="str">
        <f t="shared" si="59"/>
        <v/>
      </c>
    </row>
    <row r="983" spans="7:8" ht="15.75" customHeight="1" x14ac:dyDescent="0.2">
      <c r="G983" s="23" t="str">
        <f t="shared" si="58"/>
        <v/>
      </c>
      <c r="H983" s="23" t="str">
        <f t="shared" si="59"/>
        <v/>
      </c>
    </row>
    <row r="984" spans="7:8" ht="15.75" customHeight="1" x14ac:dyDescent="0.2">
      <c r="G984" s="23" t="str">
        <f t="shared" si="58"/>
        <v/>
      </c>
      <c r="H984" s="23" t="str">
        <f t="shared" si="59"/>
        <v/>
      </c>
    </row>
    <row r="985" spans="7:8" ht="15.75" customHeight="1" x14ac:dyDescent="0.2">
      <c r="G985" s="23" t="str">
        <f t="shared" si="58"/>
        <v/>
      </c>
      <c r="H985" s="23" t="str">
        <f t="shared" si="59"/>
        <v/>
      </c>
    </row>
    <row r="986" spans="7:8" ht="15.75" customHeight="1" x14ac:dyDescent="0.2">
      <c r="G986" s="23" t="str">
        <f t="shared" si="58"/>
        <v/>
      </c>
      <c r="H986" s="23" t="str">
        <f t="shared" si="59"/>
        <v/>
      </c>
    </row>
    <row r="987" spans="7:8" ht="15.75" customHeight="1" x14ac:dyDescent="0.2">
      <c r="G987" s="23" t="str">
        <f t="shared" si="58"/>
        <v/>
      </c>
      <c r="H987" s="23" t="str">
        <f t="shared" si="59"/>
        <v/>
      </c>
    </row>
    <row r="988" spans="7:8" ht="15.75" customHeight="1" x14ac:dyDescent="0.2">
      <c r="G988" s="23" t="str">
        <f t="shared" si="58"/>
        <v/>
      </c>
      <c r="H988" s="23" t="str">
        <f t="shared" si="59"/>
        <v/>
      </c>
    </row>
    <row r="989" spans="7:8" ht="15.75" customHeight="1" x14ac:dyDescent="0.2">
      <c r="G989" s="23" t="str">
        <f t="shared" si="58"/>
        <v/>
      </c>
      <c r="H989" s="23" t="str">
        <f t="shared" si="59"/>
        <v/>
      </c>
    </row>
    <row r="990" spans="7:8" ht="15.75" customHeight="1" x14ac:dyDescent="0.2">
      <c r="G990" s="23" t="str">
        <f t="shared" si="58"/>
        <v/>
      </c>
      <c r="H990" s="23" t="str">
        <f t="shared" si="59"/>
        <v/>
      </c>
    </row>
    <row r="991" spans="7:8" ht="15.75" customHeight="1" x14ac:dyDescent="0.2">
      <c r="G991" s="23" t="str">
        <f t="shared" si="58"/>
        <v/>
      </c>
      <c r="H991" s="23" t="str">
        <f t="shared" si="59"/>
        <v/>
      </c>
    </row>
    <row r="992" spans="7:8" ht="15.75" customHeight="1" x14ac:dyDescent="0.2">
      <c r="G992" s="23" t="str">
        <f t="shared" si="58"/>
        <v/>
      </c>
      <c r="H992" s="23" t="str">
        <f t="shared" si="59"/>
        <v/>
      </c>
    </row>
    <row r="993" spans="7:8" ht="15.75" customHeight="1" x14ac:dyDescent="0.2">
      <c r="G993" s="23" t="str">
        <f t="shared" si="58"/>
        <v/>
      </c>
      <c r="H993" s="23" t="str">
        <f t="shared" si="59"/>
        <v/>
      </c>
    </row>
    <row r="994" spans="7:8" ht="15.75" customHeight="1" x14ac:dyDescent="0.2">
      <c r="G994" s="23" t="str">
        <f t="shared" si="58"/>
        <v/>
      </c>
      <c r="H994" s="23" t="str">
        <f t="shared" si="59"/>
        <v/>
      </c>
    </row>
    <row r="995" spans="7:8" ht="15.75" customHeight="1" x14ac:dyDescent="0.2">
      <c r="G995" s="23" t="str">
        <f t="shared" si="58"/>
        <v/>
      </c>
      <c r="H995" s="23" t="str">
        <f t="shared" si="59"/>
        <v/>
      </c>
    </row>
    <row r="996" spans="7:8" ht="15.75" customHeight="1" x14ac:dyDescent="0.2">
      <c r="G996" s="23" t="str">
        <f t="shared" si="58"/>
        <v/>
      </c>
      <c r="H996" s="23" t="str">
        <f t="shared" si="59"/>
        <v/>
      </c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92"/>
  <sheetViews>
    <sheetView workbookViewId="0"/>
  </sheetViews>
  <sheetFormatPr baseColWidth="10" defaultColWidth="14.5" defaultRowHeight="15" customHeight="1" x14ac:dyDescent="0.2"/>
  <cols>
    <col min="1" max="2" width="25.33203125" customWidth="1"/>
    <col min="3" max="4" width="7.1640625" customWidth="1"/>
    <col min="5" max="6" width="8.6640625" customWidth="1"/>
    <col min="7" max="7" width="10.1640625" customWidth="1"/>
    <col min="8" max="8" width="10.5" customWidth="1"/>
    <col min="9" max="9" width="9.83203125" customWidth="1"/>
    <col min="10" max="10" width="12" customWidth="1"/>
  </cols>
  <sheetData>
    <row r="1" spans="1:11" ht="42.75" customHeight="1" x14ac:dyDescent="0.2">
      <c r="A1" s="62"/>
      <c r="B1" s="62"/>
      <c r="C1" s="121" t="s">
        <v>1263</v>
      </c>
      <c r="D1" s="122"/>
      <c r="E1" s="122"/>
      <c r="F1" s="122"/>
      <c r="G1" s="122"/>
      <c r="H1" s="122"/>
      <c r="I1" s="122"/>
      <c r="J1" s="122"/>
      <c r="K1" s="31"/>
    </row>
    <row r="2" spans="1:11" ht="42.75" customHeight="1" x14ac:dyDescent="0.2">
      <c r="A2" s="29" t="s">
        <v>1240</v>
      </c>
      <c r="B2" s="62" t="s">
        <v>1260</v>
      </c>
      <c r="C2" s="67" t="s">
        <v>1264</v>
      </c>
      <c r="D2" s="68" t="s">
        <v>1265</v>
      </c>
      <c r="E2" s="68" t="s">
        <v>1266</v>
      </c>
      <c r="F2" s="68" t="s">
        <v>1267</v>
      </c>
      <c r="G2" s="68" t="s">
        <v>1268</v>
      </c>
      <c r="H2" s="68" t="s">
        <v>1269</v>
      </c>
      <c r="I2" s="68" t="s">
        <v>1270</v>
      </c>
      <c r="J2" s="68" t="s">
        <v>1271</v>
      </c>
      <c r="K2" s="31" t="s">
        <v>1272</v>
      </c>
    </row>
    <row r="3" spans="1:11" ht="14.25" customHeight="1" x14ac:dyDescent="0.2">
      <c r="A3" s="22">
        <f>VLOOKUP(B3,'Sample ID by Horizon'!A:B,2,FALSE)</f>
        <v>42500</v>
      </c>
      <c r="B3" s="16" t="s">
        <v>471</v>
      </c>
      <c r="C3" s="57">
        <v>21.25</v>
      </c>
      <c r="D3" s="57">
        <v>10.86</v>
      </c>
      <c r="E3" s="57">
        <v>6.75</v>
      </c>
      <c r="F3" s="57">
        <v>5.09</v>
      </c>
      <c r="G3" s="57">
        <v>4.88</v>
      </c>
      <c r="H3" s="57">
        <v>4.62</v>
      </c>
      <c r="I3" s="57">
        <v>2.9</v>
      </c>
      <c r="J3" s="57">
        <v>2.58</v>
      </c>
      <c r="K3" s="69">
        <f t="shared" ref="K3:K174" si="0">SUM(C3:J3)</f>
        <v>58.93</v>
      </c>
    </row>
    <row r="4" spans="1:11" ht="14.25" customHeight="1" x14ac:dyDescent="0.2">
      <c r="A4" s="22">
        <f>VLOOKUP(B4,'Sample ID by Horizon'!A:B,2,FALSE)</f>
        <v>42500</v>
      </c>
      <c r="B4" s="16" t="s">
        <v>472</v>
      </c>
      <c r="C4" s="57">
        <v>31.55</v>
      </c>
      <c r="D4" s="57">
        <v>9.9600000000000009</v>
      </c>
      <c r="E4" s="57">
        <v>6.87</v>
      </c>
      <c r="F4" s="57">
        <v>4.72</v>
      </c>
      <c r="G4" s="57">
        <v>3.88</v>
      </c>
      <c r="H4" s="57">
        <v>2.71</v>
      </c>
      <c r="I4" s="57">
        <v>1.41</v>
      </c>
      <c r="J4" s="57">
        <v>0.75</v>
      </c>
      <c r="K4" s="69">
        <f t="shared" si="0"/>
        <v>61.85</v>
      </c>
    </row>
    <row r="5" spans="1:11" ht="14.25" customHeight="1" x14ac:dyDescent="0.2">
      <c r="A5" s="22">
        <f>VLOOKUP(B5,'Sample ID by Horizon'!A:B,2,FALSE)</f>
        <v>42500</v>
      </c>
      <c r="B5" s="16" t="s">
        <v>473</v>
      </c>
      <c r="C5" s="57">
        <v>37.619999999999997</v>
      </c>
      <c r="D5" s="57">
        <v>21.5</v>
      </c>
      <c r="E5" s="57">
        <v>15.99</v>
      </c>
      <c r="F5" s="57">
        <v>14.51</v>
      </c>
      <c r="G5" s="57">
        <v>17.07</v>
      </c>
      <c r="H5" s="57">
        <v>12.52</v>
      </c>
      <c r="I5" s="57">
        <v>6.93</v>
      </c>
      <c r="J5" s="57">
        <v>4.75</v>
      </c>
      <c r="K5" s="69">
        <f t="shared" si="0"/>
        <v>130.88999999999999</v>
      </c>
    </row>
    <row r="6" spans="1:11" ht="14.25" customHeight="1" x14ac:dyDescent="0.2">
      <c r="A6" s="22">
        <f>VLOOKUP(B6,'Sample ID by Horizon'!A:B,2,FALSE)</f>
        <v>42499</v>
      </c>
      <c r="B6" s="16" t="s">
        <v>467</v>
      </c>
      <c r="C6" s="57">
        <v>60.84</v>
      </c>
      <c r="D6" s="57">
        <v>23.25</v>
      </c>
      <c r="E6" s="57">
        <v>17.05</v>
      </c>
      <c r="F6" s="57">
        <v>11.43</v>
      </c>
      <c r="G6" s="57">
        <v>6.6</v>
      </c>
      <c r="H6" s="57">
        <v>2.76</v>
      </c>
      <c r="I6" s="57">
        <v>0.94</v>
      </c>
      <c r="J6" s="57">
        <v>0.61</v>
      </c>
      <c r="K6" s="69">
        <f t="shared" si="0"/>
        <v>123.47999999999999</v>
      </c>
    </row>
    <row r="7" spans="1:11" ht="14.25" customHeight="1" x14ac:dyDescent="0.2">
      <c r="A7" s="22">
        <f>VLOOKUP(B7,'Sample ID by Horizon'!A:B,2,FALSE)</f>
        <v>42499</v>
      </c>
      <c r="B7" s="16" t="s">
        <v>468</v>
      </c>
      <c r="C7" s="57">
        <v>74.12</v>
      </c>
      <c r="D7" s="57">
        <v>25.14</v>
      </c>
      <c r="E7" s="57">
        <v>13.5</v>
      </c>
      <c r="F7" s="57">
        <v>5.23</v>
      </c>
      <c r="G7" s="57">
        <v>1.0900000000000001</v>
      </c>
      <c r="H7" s="57">
        <v>0.3</v>
      </c>
      <c r="I7" s="57">
        <v>0.15</v>
      </c>
      <c r="J7" s="57">
        <v>0.14000000000000001</v>
      </c>
      <c r="K7" s="69">
        <f t="shared" si="0"/>
        <v>119.67000000000002</v>
      </c>
    </row>
    <row r="8" spans="1:11" ht="14.25" customHeight="1" x14ac:dyDescent="0.2">
      <c r="A8" s="22">
        <f>VLOOKUP(B8,'Sample ID by Horizon'!A:B,2,FALSE)</f>
        <v>42499</v>
      </c>
      <c r="B8" s="16" t="s">
        <v>469</v>
      </c>
      <c r="C8" s="57">
        <v>155.61000000000001</v>
      </c>
      <c r="D8" s="57">
        <v>23.86</v>
      </c>
      <c r="E8" s="57">
        <v>13.44</v>
      </c>
      <c r="F8" s="57">
        <v>5.42</v>
      </c>
      <c r="G8" s="57">
        <v>1.61</v>
      </c>
      <c r="H8" s="57">
        <v>0.59</v>
      </c>
      <c r="I8" s="57">
        <v>0.28000000000000003</v>
      </c>
      <c r="J8" s="57">
        <v>0.28999999999999998</v>
      </c>
      <c r="K8" s="69">
        <f t="shared" si="0"/>
        <v>201.10000000000002</v>
      </c>
    </row>
    <row r="9" spans="1:11" ht="14.25" customHeight="1" x14ac:dyDescent="0.2">
      <c r="A9" s="22">
        <f>VLOOKUP(B9,'Sample ID by Horizon'!A:B,2,FALSE)</f>
        <v>42505</v>
      </c>
      <c r="B9" s="16" t="s">
        <v>475</v>
      </c>
      <c r="C9" s="57">
        <v>71.14</v>
      </c>
      <c r="D9" s="57">
        <v>32.5</v>
      </c>
      <c r="E9" s="57">
        <v>25.97</v>
      </c>
      <c r="F9" s="57">
        <v>13.67</v>
      </c>
      <c r="G9" s="57">
        <v>4.28</v>
      </c>
      <c r="H9" s="57">
        <v>1.03</v>
      </c>
      <c r="I9" s="57">
        <v>0.38</v>
      </c>
      <c r="J9" s="57">
        <v>0.5</v>
      </c>
      <c r="K9" s="69">
        <f t="shared" si="0"/>
        <v>149.47</v>
      </c>
    </row>
    <row r="10" spans="1:11" ht="14.25" customHeight="1" x14ac:dyDescent="0.2">
      <c r="A10" s="22">
        <f>VLOOKUP(B10,'Sample ID by Horizon'!A:B,2,FALSE)</f>
        <v>42505</v>
      </c>
      <c r="B10" s="16" t="s">
        <v>476</v>
      </c>
      <c r="C10" s="57">
        <v>101.47</v>
      </c>
      <c r="D10" s="57">
        <v>22.99</v>
      </c>
      <c r="E10" s="57">
        <v>13.42</v>
      </c>
      <c r="F10" s="57">
        <v>5.24</v>
      </c>
      <c r="G10" s="57">
        <v>1.57</v>
      </c>
      <c r="H10" s="57">
        <v>0.5</v>
      </c>
      <c r="I10" s="57">
        <v>0.24</v>
      </c>
      <c r="J10" s="57">
        <v>0.35</v>
      </c>
      <c r="K10" s="69">
        <f t="shared" si="0"/>
        <v>145.78</v>
      </c>
    </row>
    <row r="11" spans="1:11" ht="14.25" customHeight="1" x14ac:dyDescent="0.2">
      <c r="A11" s="22">
        <f>VLOOKUP(B11,'Sample ID by Horizon'!A:B,2,FALSE)</f>
        <v>42505</v>
      </c>
      <c r="B11" s="16" t="s">
        <v>477</v>
      </c>
      <c r="C11" s="57">
        <v>114.95</v>
      </c>
      <c r="D11" s="57">
        <v>16.260000000000002</v>
      </c>
      <c r="E11" s="57">
        <v>3.82</v>
      </c>
      <c r="F11" s="57">
        <v>0.86</v>
      </c>
      <c r="G11" s="57">
        <v>0.28999999999999998</v>
      </c>
      <c r="H11" s="57">
        <v>0.12</v>
      </c>
      <c r="I11" s="57">
        <v>0.21</v>
      </c>
      <c r="J11" s="57">
        <v>0.1</v>
      </c>
      <c r="K11" s="69">
        <f t="shared" si="0"/>
        <v>136.61000000000001</v>
      </c>
    </row>
    <row r="12" spans="1:11" ht="14.25" customHeight="1" x14ac:dyDescent="0.2">
      <c r="A12" s="22">
        <f>VLOOKUP(B12,'Sample ID by Horizon'!A:B,2,FALSE)</f>
        <v>42506</v>
      </c>
      <c r="B12" s="16" t="s">
        <v>479</v>
      </c>
      <c r="C12" s="57">
        <v>44.23</v>
      </c>
      <c r="D12" s="57">
        <v>14.05</v>
      </c>
      <c r="E12" s="57">
        <v>16.059999999999999</v>
      </c>
      <c r="F12" s="57">
        <v>17.16</v>
      </c>
      <c r="G12" s="57">
        <v>12.97</v>
      </c>
      <c r="H12" s="57">
        <v>5.16</v>
      </c>
      <c r="I12" s="57">
        <v>1.81</v>
      </c>
      <c r="J12" s="57">
        <v>1.25</v>
      </c>
      <c r="K12" s="69">
        <f t="shared" si="0"/>
        <v>112.69</v>
      </c>
    </row>
    <row r="13" spans="1:11" ht="14.25" customHeight="1" x14ac:dyDescent="0.2">
      <c r="A13" s="22">
        <f>VLOOKUP(B13,'Sample ID by Horizon'!A:B,2,FALSE)</f>
        <v>42506</v>
      </c>
      <c r="B13" s="16" t="s">
        <v>480</v>
      </c>
      <c r="C13" s="57">
        <v>42.05</v>
      </c>
      <c r="D13" s="57">
        <v>19.28</v>
      </c>
      <c r="E13" s="57">
        <v>20.75</v>
      </c>
      <c r="F13" s="57">
        <v>19.91</v>
      </c>
      <c r="G13" s="57">
        <v>14.52</v>
      </c>
      <c r="H13" s="57">
        <v>5.13</v>
      </c>
      <c r="I13" s="57">
        <v>1.54</v>
      </c>
      <c r="J13" s="57">
        <v>0.94</v>
      </c>
      <c r="K13" s="69">
        <f t="shared" si="0"/>
        <v>124.11999999999999</v>
      </c>
    </row>
    <row r="14" spans="1:11" ht="14.25" customHeight="1" x14ac:dyDescent="0.2">
      <c r="A14" s="22">
        <f>VLOOKUP(B14,'Sample ID by Horizon'!A:B,2,FALSE)</f>
        <v>42506</v>
      </c>
      <c r="B14" s="16" t="s">
        <v>481</v>
      </c>
      <c r="C14" s="57">
        <v>49.96</v>
      </c>
      <c r="D14" s="57">
        <v>27.13</v>
      </c>
      <c r="E14" s="57">
        <v>29.58</v>
      </c>
      <c r="F14" s="57">
        <v>22.96</v>
      </c>
      <c r="G14" s="57">
        <v>13.3</v>
      </c>
      <c r="H14" s="57">
        <v>4.7699999999999996</v>
      </c>
      <c r="I14" s="57">
        <v>1.67</v>
      </c>
      <c r="J14" s="57">
        <v>1.18</v>
      </c>
      <c r="K14" s="69">
        <f t="shared" si="0"/>
        <v>150.55000000000001</v>
      </c>
    </row>
    <row r="15" spans="1:11" ht="14.25" customHeight="1" x14ac:dyDescent="0.2">
      <c r="A15" s="22">
        <f>VLOOKUP(B15,'Sample ID by Horizon'!A:B,2,FALSE)</f>
        <v>42512</v>
      </c>
      <c r="B15" s="16" t="s">
        <v>483</v>
      </c>
      <c r="C15" s="57">
        <v>84.52</v>
      </c>
      <c r="D15" s="57">
        <v>38.03</v>
      </c>
      <c r="E15" s="57">
        <v>30.58</v>
      </c>
      <c r="F15" s="57">
        <v>18.25</v>
      </c>
      <c r="G15" s="57">
        <v>9.07</v>
      </c>
      <c r="H15" s="57">
        <v>3.89</v>
      </c>
      <c r="I15" s="57">
        <v>1.69</v>
      </c>
      <c r="J15" s="57">
        <v>2.27</v>
      </c>
      <c r="K15" s="69">
        <f t="shared" si="0"/>
        <v>188.29999999999998</v>
      </c>
    </row>
    <row r="16" spans="1:11" ht="14.25" customHeight="1" x14ac:dyDescent="0.2">
      <c r="A16" s="22">
        <f>VLOOKUP(B16,'Sample ID by Horizon'!A:B,2,FALSE)</f>
        <v>42512</v>
      </c>
      <c r="B16" s="16" t="s">
        <v>484</v>
      </c>
      <c r="C16" s="57">
        <v>107.65</v>
      </c>
      <c r="D16" s="57">
        <v>31.77</v>
      </c>
      <c r="E16" s="57">
        <v>18.7</v>
      </c>
      <c r="F16" s="57">
        <v>9.9700000000000006</v>
      </c>
      <c r="G16" s="57">
        <v>5.75</v>
      </c>
      <c r="H16" s="57">
        <v>2.63</v>
      </c>
      <c r="I16" s="57">
        <v>1.17</v>
      </c>
      <c r="J16" s="57">
        <v>1.48</v>
      </c>
      <c r="K16" s="69">
        <f t="shared" si="0"/>
        <v>179.11999999999998</v>
      </c>
    </row>
    <row r="17" spans="1:11" ht="14.25" customHeight="1" x14ac:dyDescent="0.2">
      <c r="A17" s="22">
        <f>VLOOKUP(B17,'Sample ID by Horizon'!A:B,2,FALSE)</f>
        <v>42512</v>
      </c>
      <c r="B17" s="16" t="s">
        <v>485</v>
      </c>
      <c r="C17" s="57">
        <v>101.84</v>
      </c>
      <c r="D17" s="57">
        <v>37.57</v>
      </c>
      <c r="E17" s="57">
        <v>26.44</v>
      </c>
      <c r="F17" s="57">
        <v>13.26</v>
      </c>
      <c r="G17" s="57">
        <v>5.46</v>
      </c>
      <c r="H17" s="57">
        <v>1.83</v>
      </c>
      <c r="I17" s="57">
        <v>0.77</v>
      </c>
      <c r="J17" s="57">
        <v>1.3</v>
      </c>
      <c r="K17" s="69">
        <f t="shared" si="0"/>
        <v>188.47000000000003</v>
      </c>
    </row>
    <row r="18" spans="1:11" ht="14.25" customHeight="1" x14ac:dyDescent="0.2">
      <c r="A18" s="22">
        <f>VLOOKUP(B18,'Sample ID by Horizon'!A:B,2,FALSE)</f>
        <v>42512</v>
      </c>
      <c r="B18" s="16" t="s">
        <v>487</v>
      </c>
      <c r="C18" s="57">
        <v>27.58</v>
      </c>
      <c r="D18" s="57">
        <v>18.21</v>
      </c>
      <c r="E18" s="57">
        <v>14.47</v>
      </c>
      <c r="F18" s="57">
        <v>12.01</v>
      </c>
      <c r="G18" s="57">
        <v>7.86</v>
      </c>
      <c r="H18" s="57">
        <v>3.39</v>
      </c>
      <c r="I18" s="57">
        <v>1.1399999999999999</v>
      </c>
      <c r="J18" s="57">
        <v>0.72</v>
      </c>
      <c r="K18" s="69">
        <f t="shared" si="0"/>
        <v>85.38</v>
      </c>
    </row>
    <row r="19" spans="1:11" ht="14.25" customHeight="1" x14ac:dyDescent="0.2">
      <c r="A19" s="22">
        <f>VLOOKUP(B19,'Sample ID by Horizon'!A:B,2,FALSE)</f>
        <v>42512</v>
      </c>
      <c r="B19" s="16" t="s">
        <v>488</v>
      </c>
      <c r="C19" s="57">
        <v>61.12</v>
      </c>
      <c r="D19" s="57">
        <v>19.25</v>
      </c>
      <c r="E19" s="57">
        <v>11</v>
      </c>
      <c r="F19" s="57">
        <v>6.04</v>
      </c>
      <c r="G19" s="57">
        <v>2.41</v>
      </c>
      <c r="H19" s="57">
        <v>0.54</v>
      </c>
      <c r="I19" s="57">
        <v>0.16</v>
      </c>
      <c r="J19" s="57">
        <v>0.17</v>
      </c>
      <c r="K19" s="69">
        <f t="shared" si="0"/>
        <v>100.69000000000001</v>
      </c>
    </row>
    <row r="20" spans="1:11" ht="14.25" customHeight="1" x14ac:dyDescent="0.2">
      <c r="A20" s="22">
        <f>VLOOKUP(B20,'Sample ID by Horizon'!A:B,2,FALSE)</f>
        <v>42512</v>
      </c>
      <c r="B20" s="16" t="s">
        <v>489</v>
      </c>
      <c r="C20" s="57">
        <v>99.4</v>
      </c>
      <c r="D20" s="57">
        <v>28.93</v>
      </c>
      <c r="E20" s="57">
        <v>20.059999999999999</v>
      </c>
      <c r="F20" s="57">
        <v>14.42</v>
      </c>
      <c r="G20" s="57">
        <v>7.69</v>
      </c>
      <c r="H20" s="57">
        <v>2.76</v>
      </c>
      <c r="I20" s="57">
        <v>0.94</v>
      </c>
      <c r="J20" s="57">
        <v>0.79</v>
      </c>
      <c r="K20" s="69">
        <f t="shared" si="0"/>
        <v>174.98999999999998</v>
      </c>
    </row>
    <row r="21" spans="1:11" ht="14.25" customHeight="1" x14ac:dyDescent="0.2">
      <c r="A21" s="22">
        <f>VLOOKUP(B21,'Sample ID by Horizon'!A:B,2,FALSE)</f>
        <v>42514</v>
      </c>
      <c r="B21" s="16" t="s">
        <v>491</v>
      </c>
      <c r="C21" s="57">
        <v>64.78</v>
      </c>
      <c r="D21" s="57">
        <v>27.07</v>
      </c>
      <c r="E21" s="57">
        <v>20.88</v>
      </c>
      <c r="F21" s="57">
        <v>14.05</v>
      </c>
      <c r="G21" s="57">
        <v>8.23</v>
      </c>
      <c r="H21" s="57">
        <v>3.84</v>
      </c>
      <c r="I21" s="57">
        <v>1.65</v>
      </c>
      <c r="J21" s="57">
        <v>2</v>
      </c>
      <c r="K21" s="69">
        <f t="shared" si="0"/>
        <v>142.5</v>
      </c>
    </row>
    <row r="22" spans="1:11" ht="14.25" customHeight="1" x14ac:dyDescent="0.2">
      <c r="A22" s="22">
        <f>VLOOKUP(B22,'Sample ID by Horizon'!A:B,2,FALSE)</f>
        <v>42514</v>
      </c>
      <c r="B22" s="16" t="s">
        <v>492</v>
      </c>
      <c r="C22" s="57">
        <v>39.32</v>
      </c>
      <c r="D22" s="57">
        <v>12.66</v>
      </c>
      <c r="E22" s="57">
        <v>7.94</v>
      </c>
      <c r="F22" s="57">
        <v>4.63</v>
      </c>
      <c r="G22" s="57">
        <v>2.52</v>
      </c>
      <c r="H22" s="57">
        <v>0.97</v>
      </c>
      <c r="I22" s="57">
        <v>0.36</v>
      </c>
      <c r="J22" s="57">
        <v>0.34</v>
      </c>
      <c r="K22" s="69">
        <f t="shared" si="0"/>
        <v>68.739999999999995</v>
      </c>
    </row>
    <row r="23" spans="1:11" ht="14.25" customHeight="1" x14ac:dyDescent="0.2">
      <c r="A23" s="22">
        <f>VLOOKUP(B23,'Sample ID by Horizon'!A:B,2,FALSE)</f>
        <v>42514</v>
      </c>
      <c r="B23" s="16" t="s">
        <v>493</v>
      </c>
      <c r="C23" s="57">
        <v>112.6</v>
      </c>
      <c r="D23" s="57">
        <v>20.170000000000002</v>
      </c>
      <c r="E23" s="57">
        <v>10.86</v>
      </c>
      <c r="F23" s="57">
        <v>5.01</v>
      </c>
      <c r="G23" s="57">
        <v>2.36</v>
      </c>
      <c r="H23" s="57">
        <v>1.06</v>
      </c>
      <c r="I23" s="57">
        <v>0.48</v>
      </c>
      <c r="J23" s="57">
        <v>0.22</v>
      </c>
      <c r="K23" s="69">
        <f t="shared" si="0"/>
        <v>152.76</v>
      </c>
    </row>
    <row r="24" spans="1:11" ht="14.25" customHeight="1" x14ac:dyDescent="0.2">
      <c r="A24" s="22">
        <f>VLOOKUP(B24,'Sample ID by Horizon'!A:B,2,FALSE)</f>
        <v>42521</v>
      </c>
      <c r="B24" s="16" t="s">
        <v>495</v>
      </c>
      <c r="C24" s="57">
        <v>36.26</v>
      </c>
      <c r="D24" s="57">
        <v>16.920000000000002</v>
      </c>
      <c r="E24" s="57">
        <v>13.15</v>
      </c>
      <c r="F24" s="57">
        <v>11.54</v>
      </c>
      <c r="G24" s="57">
        <v>10.029999999999999</v>
      </c>
      <c r="H24" s="57">
        <v>7.61</v>
      </c>
      <c r="I24" s="57">
        <v>4.49</v>
      </c>
      <c r="J24" s="57">
        <v>3.65</v>
      </c>
      <c r="K24" s="69">
        <f t="shared" si="0"/>
        <v>103.65</v>
      </c>
    </row>
    <row r="25" spans="1:11" ht="14.25" customHeight="1" x14ac:dyDescent="0.2">
      <c r="A25" s="22">
        <f>VLOOKUP(B25,'Sample ID by Horizon'!A:B,2,FALSE)</f>
        <v>42521</v>
      </c>
      <c r="B25" s="16" t="s">
        <v>496</v>
      </c>
      <c r="C25" s="57">
        <v>20.05</v>
      </c>
      <c r="D25" s="57">
        <v>13.27</v>
      </c>
      <c r="E25" s="57">
        <v>8.77</v>
      </c>
      <c r="F25" s="57">
        <v>7.14</v>
      </c>
      <c r="G25" s="57">
        <v>6.6</v>
      </c>
      <c r="H25" s="57">
        <v>5.15</v>
      </c>
      <c r="I25" s="57">
        <v>2.68</v>
      </c>
      <c r="J25" s="57">
        <v>2.06</v>
      </c>
      <c r="K25" s="69">
        <f t="shared" si="0"/>
        <v>65.72</v>
      </c>
    </row>
    <row r="26" spans="1:11" ht="14.25" customHeight="1" x14ac:dyDescent="0.2">
      <c r="A26" s="22">
        <f>VLOOKUP(B26,'Sample ID by Horizon'!A:B,2,FALSE)</f>
        <v>42521</v>
      </c>
      <c r="B26" s="16" t="s">
        <v>497</v>
      </c>
      <c r="C26" s="57">
        <v>73.58</v>
      </c>
      <c r="D26" s="57">
        <v>29.76</v>
      </c>
      <c r="E26" s="57">
        <v>17.93</v>
      </c>
      <c r="F26" s="57">
        <v>12.37</v>
      </c>
      <c r="G26" s="57">
        <v>10.67</v>
      </c>
      <c r="H26" s="57">
        <v>7.45</v>
      </c>
      <c r="I26" s="57">
        <v>3.41</v>
      </c>
      <c r="J26" s="57">
        <v>2.61</v>
      </c>
      <c r="K26" s="69">
        <f t="shared" si="0"/>
        <v>157.78</v>
      </c>
    </row>
    <row r="27" spans="1:11" ht="14.25" customHeight="1" x14ac:dyDescent="0.2">
      <c r="A27" s="22">
        <f>VLOOKUP(B27,'Sample ID by Horizon'!A:B,2,FALSE)</f>
        <v>42526</v>
      </c>
      <c r="B27" s="16" t="s">
        <v>499</v>
      </c>
      <c r="C27" s="57">
        <v>8.24</v>
      </c>
      <c r="D27" s="57">
        <v>6.61</v>
      </c>
      <c r="E27" s="57">
        <v>6.61</v>
      </c>
      <c r="F27" s="57">
        <v>5.61</v>
      </c>
      <c r="G27" s="57">
        <v>4.2699999999999996</v>
      </c>
      <c r="H27" s="57">
        <v>4.0199999999999996</v>
      </c>
      <c r="I27" s="57">
        <v>3.25</v>
      </c>
      <c r="J27" s="57">
        <v>3.49</v>
      </c>
      <c r="K27" s="69">
        <f t="shared" si="0"/>
        <v>42.1</v>
      </c>
    </row>
    <row r="28" spans="1:11" ht="14.25" customHeight="1" x14ac:dyDescent="0.2">
      <c r="A28" s="22">
        <f>VLOOKUP(B28,'Sample ID by Horizon'!A:B,2,FALSE)</f>
        <v>42526</v>
      </c>
      <c r="B28" s="16" t="s">
        <v>500</v>
      </c>
      <c r="C28" s="57">
        <v>17.670000000000002</v>
      </c>
      <c r="D28" s="57">
        <v>12.2</v>
      </c>
      <c r="E28" s="57">
        <v>10.31</v>
      </c>
      <c r="F28" s="57">
        <v>7.6</v>
      </c>
      <c r="G28" s="57">
        <v>5.93</v>
      </c>
      <c r="H28" s="57">
        <v>6.1</v>
      </c>
      <c r="I28" s="57">
        <v>4.6900000000000004</v>
      </c>
      <c r="J28" s="57">
        <v>4.42</v>
      </c>
      <c r="K28" s="69">
        <f t="shared" si="0"/>
        <v>68.92</v>
      </c>
    </row>
    <row r="29" spans="1:11" ht="14.25" customHeight="1" x14ac:dyDescent="0.2">
      <c r="A29" s="22">
        <f>VLOOKUP(B29,'Sample ID by Horizon'!A:B,2,FALSE)</f>
        <v>42526</v>
      </c>
      <c r="B29" s="16" t="s">
        <v>501</v>
      </c>
      <c r="C29" s="57">
        <v>58.04</v>
      </c>
      <c r="D29" s="57">
        <v>32.85</v>
      </c>
      <c r="E29" s="57">
        <v>23.37</v>
      </c>
      <c r="F29" s="57">
        <v>15.56</v>
      </c>
      <c r="G29" s="57">
        <v>12.34</v>
      </c>
      <c r="H29" s="57">
        <v>13.11</v>
      </c>
      <c r="I29" s="57">
        <v>9.06</v>
      </c>
      <c r="J29" s="57">
        <v>6.76</v>
      </c>
      <c r="K29" s="69">
        <f t="shared" si="0"/>
        <v>171.08999999999997</v>
      </c>
    </row>
    <row r="30" spans="1:11" ht="14.25" customHeight="1" x14ac:dyDescent="0.2">
      <c r="A30" s="22">
        <f>VLOOKUP(B30,'Sample ID by Horizon'!A:B,2,FALSE)</f>
        <v>42649</v>
      </c>
      <c r="B30" s="16" t="s">
        <v>503</v>
      </c>
      <c r="C30" s="57">
        <v>17.86</v>
      </c>
      <c r="D30" s="57">
        <v>11.48</v>
      </c>
      <c r="E30" s="57">
        <v>6.97</v>
      </c>
      <c r="F30" s="57">
        <v>4.38</v>
      </c>
      <c r="G30" s="57">
        <v>3.38</v>
      </c>
      <c r="H30" s="57">
        <v>2.58</v>
      </c>
      <c r="I30" s="57">
        <v>1.69</v>
      </c>
      <c r="J30" s="57">
        <v>1.52</v>
      </c>
      <c r="K30" s="69">
        <f t="shared" si="0"/>
        <v>49.860000000000007</v>
      </c>
    </row>
    <row r="31" spans="1:11" ht="14.25" customHeight="1" x14ac:dyDescent="0.2">
      <c r="A31" s="22">
        <f>VLOOKUP(B31,'Sample ID by Horizon'!A:B,2,FALSE)</f>
        <v>42649</v>
      </c>
      <c r="B31" s="16" t="s">
        <v>504</v>
      </c>
      <c r="C31" s="57">
        <v>8.27</v>
      </c>
      <c r="D31" s="57">
        <v>12.91</v>
      </c>
      <c r="E31" s="57">
        <v>10.23</v>
      </c>
      <c r="F31" s="57">
        <v>8.65</v>
      </c>
      <c r="G31" s="57">
        <v>8.48</v>
      </c>
      <c r="H31" s="57">
        <v>7.42</v>
      </c>
      <c r="I31" s="57">
        <v>5</v>
      </c>
      <c r="J31" s="57">
        <v>4.8600000000000003</v>
      </c>
      <c r="K31" s="69">
        <f t="shared" si="0"/>
        <v>65.820000000000007</v>
      </c>
    </row>
    <row r="32" spans="1:11" ht="14.25" customHeight="1" x14ac:dyDescent="0.2">
      <c r="A32" s="22">
        <f>VLOOKUP(B32,'Sample ID by Horizon'!A:B,2,FALSE)</f>
        <v>42649</v>
      </c>
      <c r="B32" s="16" t="s">
        <v>505</v>
      </c>
      <c r="C32" s="57">
        <v>50.97</v>
      </c>
      <c r="D32" s="57">
        <v>15.41</v>
      </c>
      <c r="E32" s="57">
        <v>7.34</v>
      </c>
      <c r="F32" s="57">
        <v>4.33</v>
      </c>
      <c r="G32" s="57">
        <v>3.6</v>
      </c>
      <c r="H32" s="57">
        <v>3.16</v>
      </c>
      <c r="I32" s="57">
        <v>2.37</v>
      </c>
      <c r="J32" s="57">
        <v>2.52</v>
      </c>
      <c r="K32" s="69">
        <f t="shared" si="0"/>
        <v>89.699999999999989</v>
      </c>
    </row>
    <row r="33" spans="1:11" ht="14.25" customHeight="1" x14ac:dyDescent="0.2">
      <c r="A33" s="22">
        <f>VLOOKUP(B33,'Sample ID by Horizon'!A:B,2,FALSE)</f>
        <v>42649</v>
      </c>
      <c r="B33" s="16" t="s">
        <v>506</v>
      </c>
      <c r="C33" s="57">
        <v>629.96</v>
      </c>
      <c r="D33" s="57">
        <v>145.82</v>
      </c>
      <c r="E33" s="57">
        <v>89.74</v>
      </c>
      <c r="F33" s="57">
        <v>68.75</v>
      </c>
      <c r="G33" s="57">
        <v>95.28</v>
      </c>
      <c r="H33" s="57">
        <v>153.58000000000001</v>
      </c>
      <c r="I33" s="57">
        <v>66.8</v>
      </c>
      <c r="J33" s="57">
        <v>33.119999999999997</v>
      </c>
      <c r="K33" s="69">
        <f t="shared" si="0"/>
        <v>1283.0499999999997</v>
      </c>
    </row>
    <row r="34" spans="1:11" ht="14.25" customHeight="1" x14ac:dyDescent="0.2">
      <c r="A34" s="22">
        <f>VLOOKUP(B34,'Sample ID by Horizon'!A:B,2,FALSE)</f>
        <v>42649</v>
      </c>
      <c r="B34" s="16" t="s">
        <v>507</v>
      </c>
      <c r="C34" s="57">
        <v>318.52</v>
      </c>
      <c r="D34" s="57">
        <v>122.98</v>
      </c>
      <c r="E34" s="57">
        <v>82.09</v>
      </c>
      <c r="F34" s="57">
        <v>78.89</v>
      </c>
      <c r="G34" s="57">
        <v>207.79</v>
      </c>
      <c r="H34" s="57">
        <v>505.55</v>
      </c>
      <c r="I34" s="57">
        <v>258.74</v>
      </c>
      <c r="J34" s="57">
        <v>208.55</v>
      </c>
      <c r="K34" s="69">
        <f t="shared" si="0"/>
        <v>1783.11</v>
      </c>
    </row>
    <row r="35" spans="1:11" ht="14.25" customHeight="1" x14ac:dyDescent="0.2">
      <c r="A35" s="22">
        <f>VLOOKUP(B35,'Sample ID by Horizon'!A:B,2,FALSE)</f>
        <v>42649</v>
      </c>
      <c r="B35" s="16" t="s">
        <v>508</v>
      </c>
      <c r="C35" s="57">
        <v>13.4</v>
      </c>
      <c r="D35" s="57">
        <v>10.48</v>
      </c>
      <c r="E35" s="57">
        <v>7.51</v>
      </c>
      <c r="F35" s="57">
        <v>5.94</v>
      </c>
      <c r="G35" s="57">
        <v>4.18</v>
      </c>
      <c r="H35" s="57">
        <v>2.1800000000000002</v>
      </c>
      <c r="I35" s="57">
        <v>0.99</v>
      </c>
      <c r="J35" s="57">
        <v>1.1399999999999999</v>
      </c>
      <c r="K35" s="69">
        <f t="shared" si="0"/>
        <v>45.82</v>
      </c>
    </row>
    <row r="36" spans="1:11" ht="14.25" customHeight="1" x14ac:dyDescent="0.2">
      <c r="A36" s="22">
        <f>VLOOKUP(B36,'Sample ID by Horizon'!A:B,2,FALSE)</f>
        <v>42649</v>
      </c>
      <c r="B36" s="16" t="s">
        <v>509</v>
      </c>
      <c r="C36" s="57">
        <v>45.2</v>
      </c>
      <c r="D36" s="57">
        <v>6.14</v>
      </c>
      <c r="E36" s="57">
        <v>3.29</v>
      </c>
      <c r="F36" s="57">
        <v>2.06</v>
      </c>
      <c r="G36" s="57">
        <v>1.43</v>
      </c>
      <c r="H36" s="57">
        <v>0.93</v>
      </c>
      <c r="I36" s="57">
        <v>0.49</v>
      </c>
      <c r="J36" s="57">
        <v>0.63</v>
      </c>
      <c r="K36" s="69">
        <f t="shared" si="0"/>
        <v>60.170000000000009</v>
      </c>
    </row>
    <row r="37" spans="1:11" ht="14.25" customHeight="1" x14ac:dyDescent="0.2">
      <c r="A37" s="22">
        <f>VLOOKUP(B37,'Sample ID by Horizon'!A:B,2,FALSE)</f>
        <v>42649</v>
      </c>
      <c r="B37" s="16" t="s">
        <v>510</v>
      </c>
      <c r="C37" s="57">
        <v>80.05</v>
      </c>
      <c r="D37" s="57">
        <v>11.05</v>
      </c>
      <c r="E37" s="57">
        <v>8.9700000000000006</v>
      </c>
      <c r="F37" s="57">
        <v>6.51</v>
      </c>
      <c r="G37" s="57">
        <v>4.3600000000000003</v>
      </c>
      <c r="H37" s="57">
        <v>2.5499999999999998</v>
      </c>
      <c r="I37" s="57">
        <v>1.28</v>
      </c>
      <c r="J37" s="57">
        <v>1.55</v>
      </c>
      <c r="K37" s="69">
        <f t="shared" si="0"/>
        <v>116.32</v>
      </c>
    </row>
    <row r="38" spans="1:11" ht="14.25" customHeight="1" x14ac:dyDescent="0.2">
      <c r="A38" s="22">
        <f>VLOOKUP(B38,'Sample ID by Horizon'!A:B,2,FALSE)</f>
        <v>42649</v>
      </c>
      <c r="B38" s="16" t="s">
        <v>511</v>
      </c>
      <c r="C38" s="57">
        <v>1344.24</v>
      </c>
      <c r="D38" s="57">
        <v>145.96</v>
      </c>
      <c r="E38" s="57">
        <v>78.81</v>
      </c>
      <c r="F38" s="57">
        <v>40.15</v>
      </c>
      <c r="G38" s="57">
        <v>21.14</v>
      </c>
      <c r="H38" s="57">
        <v>11.72</v>
      </c>
      <c r="I38" s="57">
        <v>6.72</v>
      </c>
      <c r="J38" s="57">
        <v>13.03</v>
      </c>
      <c r="K38" s="69">
        <f t="shared" si="0"/>
        <v>1661.7700000000002</v>
      </c>
    </row>
    <row r="39" spans="1:11" ht="14.25" customHeight="1" x14ac:dyDescent="0.2">
      <c r="A39" s="22">
        <f>VLOOKUP(B39,'Sample ID by Horizon'!A:B,2,FALSE)</f>
        <v>42649</v>
      </c>
      <c r="B39" s="16" t="s">
        <v>512</v>
      </c>
      <c r="C39" s="57">
        <v>1385.25</v>
      </c>
      <c r="D39" s="57">
        <v>355.54</v>
      </c>
      <c r="E39" s="57">
        <v>209.51</v>
      </c>
      <c r="F39" s="57">
        <v>116.25</v>
      </c>
      <c r="G39" s="57">
        <v>56.39</v>
      </c>
      <c r="H39" s="57">
        <v>29.78</v>
      </c>
      <c r="I39" s="57">
        <v>15.55</v>
      </c>
      <c r="J39" s="57">
        <v>84.99</v>
      </c>
      <c r="K39" s="69">
        <f t="shared" si="0"/>
        <v>2253.2600000000002</v>
      </c>
    </row>
    <row r="40" spans="1:11" ht="14.25" customHeight="1" x14ac:dyDescent="0.2">
      <c r="A40" s="22">
        <f>VLOOKUP(B40,'Sample ID by Horizon'!A:B,2,FALSE)</f>
        <v>42649</v>
      </c>
      <c r="B40" s="16" t="s">
        <v>513</v>
      </c>
      <c r="C40" s="57">
        <v>17.66</v>
      </c>
      <c r="D40" s="57">
        <v>11.38</v>
      </c>
      <c r="E40" s="57">
        <v>8.02</v>
      </c>
      <c r="F40" s="57">
        <v>5.08</v>
      </c>
      <c r="G40" s="57">
        <v>2.38</v>
      </c>
      <c r="H40" s="57">
        <v>1.22</v>
      </c>
      <c r="I40" s="57">
        <v>0.63</v>
      </c>
      <c r="J40" s="57">
        <v>0.54</v>
      </c>
      <c r="K40" s="69">
        <f t="shared" si="0"/>
        <v>46.910000000000004</v>
      </c>
    </row>
    <row r="41" spans="1:11" ht="14.25" customHeight="1" x14ac:dyDescent="0.2">
      <c r="A41" s="22">
        <f>VLOOKUP(B41,'Sample ID by Horizon'!A:B,2,FALSE)</f>
        <v>42649</v>
      </c>
      <c r="B41" s="16" t="s">
        <v>514</v>
      </c>
      <c r="C41" s="57">
        <v>32.99</v>
      </c>
      <c r="D41" s="57">
        <v>13.69</v>
      </c>
      <c r="E41" s="57">
        <v>9.91</v>
      </c>
      <c r="F41" s="57">
        <v>6.22</v>
      </c>
      <c r="G41" s="57">
        <v>3.67</v>
      </c>
      <c r="H41" s="57">
        <v>2.34</v>
      </c>
      <c r="I41" s="57">
        <v>1.21</v>
      </c>
      <c r="J41" s="57">
        <v>1.44</v>
      </c>
      <c r="K41" s="69">
        <f t="shared" si="0"/>
        <v>71.47</v>
      </c>
    </row>
    <row r="42" spans="1:11" ht="14.25" customHeight="1" x14ac:dyDescent="0.2">
      <c r="A42" s="22">
        <f>VLOOKUP(B42,'Sample ID by Horizon'!A:B,2,FALSE)</f>
        <v>42649</v>
      </c>
      <c r="B42" s="16" t="s">
        <v>515</v>
      </c>
      <c r="C42" s="57">
        <v>89.03</v>
      </c>
      <c r="D42" s="57">
        <v>19.649999999999999</v>
      </c>
      <c r="E42" s="57">
        <v>14.16</v>
      </c>
      <c r="F42" s="57">
        <v>9.16</v>
      </c>
      <c r="G42" s="57">
        <v>5.03</v>
      </c>
      <c r="H42" s="57">
        <v>2.64</v>
      </c>
      <c r="I42" s="57">
        <v>1.68</v>
      </c>
      <c r="J42" s="57">
        <v>2.37</v>
      </c>
      <c r="K42" s="69">
        <f t="shared" si="0"/>
        <v>143.72</v>
      </c>
    </row>
    <row r="43" spans="1:11" ht="14.25" customHeight="1" x14ac:dyDescent="0.2">
      <c r="A43" s="22">
        <f>VLOOKUP(B43,'Sample ID by Horizon'!A:B,2,FALSE)</f>
        <v>42649</v>
      </c>
      <c r="B43" s="16" t="s">
        <v>516</v>
      </c>
      <c r="C43" s="57">
        <v>744.2</v>
      </c>
      <c r="D43" s="57">
        <v>299.19</v>
      </c>
      <c r="E43" s="57">
        <v>215.67</v>
      </c>
      <c r="F43" s="57">
        <v>140.30000000000001</v>
      </c>
      <c r="G43" s="57">
        <v>70.31</v>
      </c>
      <c r="H43" s="57">
        <v>34.68</v>
      </c>
      <c r="I43" s="57">
        <v>21.57</v>
      </c>
      <c r="J43" s="57">
        <v>49.1</v>
      </c>
      <c r="K43" s="69">
        <f t="shared" si="0"/>
        <v>1575.02</v>
      </c>
    </row>
    <row r="44" spans="1:11" ht="14.25" customHeight="1" x14ac:dyDescent="0.2">
      <c r="A44" s="22">
        <f>VLOOKUP(B44,'Sample ID by Horizon'!A:B,2,FALSE)</f>
        <v>42649</v>
      </c>
      <c r="B44" s="16" t="s">
        <v>517</v>
      </c>
      <c r="C44" s="57">
        <v>1137.3399999999999</v>
      </c>
      <c r="D44" s="57">
        <v>370.21</v>
      </c>
      <c r="E44" s="57">
        <v>224.2</v>
      </c>
      <c r="F44" s="57">
        <v>135.76</v>
      </c>
      <c r="G44" s="57">
        <v>66.7</v>
      </c>
      <c r="H44" s="57">
        <v>33.770000000000003</v>
      </c>
      <c r="I44" s="57">
        <v>23.72</v>
      </c>
      <c r="J44" s="57">
        <v>181.46</v>
      </c>
      <c r="K44" s="69">
        <f t="shared" si="0"/>
        <v>2173.16</v>
      </c>
    </row>
    <row r="45" spans="1:11" ht="14.25" customHeight="1" x14ac:dyDescent="0.2">
      <c r="A45" s="22">
        <f>VLOOKUP(B45,'Sample ID by Horizon'!A:B,2,FALSE)</f>
        <v>42649</v>
      </c>
      <c r="B45" s="16" t="s">
        <v>518</v>
      </c>
      <c r="C45" s="57">
        <v>12.96</v>
      </c>
      <c r="D45" s="57">
        <v>9.3000000000000007</v>
      </c>
      <c r="E45" s="57">
        <v>9.76</v>
      </c>
      <c r="F45" s="57">
        <v>10.17</v>
      </c>
      <c r="G45" s="57">
        <v>7.74</v>
      </c>
      <c r="H45" s="57">
        <v>3.42</v>
      </c>
      <c r="I45" s="57">
        <v>1.58</v>
      </c>
      <c r="J45" s="57">
        <v>2.19</v>
      </c>
      <c r="K45" s="69">
        <f t="shared" si="0"/>
        <v>57.120000000000005</v>
      </c>
    </row>
    <row r="46" spans="1:11" ht="14.25" customHeight="1" x14ac:dyDescent="0.2">
      <c r="A46" s="22">
        <f>VLOOKUP(B46,'Sample ID by Horizon'!A:B,2,FALSE)</f>
        <v>42649</v>
      </c>
      <c r="B46" s="16" t="s">
        <v>519</v>
      </c>
      <c r="C46" s="57">
        <v>30.1</v>
      </c>
      <c r="D46" s="57">
        <v>22.14</v>
      </c>
      <c r="E46" s="57">
        <v>23.94</v>
      </c>
      <c r="F46" s="57">
        <v>20.86</v>
      </c>
      <c r="G46" s="57">
        <v>13.89</v>
      </c>
      <c r="H46" s="57">
        <v>5.29</v>
      </c>
      <c r="I46" s="57">
        <v>2.4</v>
      </c>
      <c r="J46" s="57">
        <v>3.33</v>
      </c>
      <c r="K46" s="69">
        <f t="shared" si="0"/>
        <v>121.95000000000002</v>
      </c>
    </row>
    <row r="47" spans="1:11" ht="14.25" customHeight="1" x14ac:dyDescent="0.2">
      <c r="A47" s="22">
        <f>VLOOKUP(B47,'Sample ID by Horizon'!A:B,2,FALSE)</f>
        <v>42649</v>
      </c>
      <c r="B47" s="16" t="s">
        <v>520</v>
      </c>
      <c r="C47" s="57">
        <v>7.36</v>
      </c>
      <c r="D47" s="57">
        <v>14.21</v>
      </c>
      <c r="E47" s="57">
        <v>15.98</v>
      </c>
      <c r="F47" s="57">
        <v>14.49</v>
      </c>
      <c r="G47" s="57">
        <v>10.15</v>
      </c>
      <c r="H47" s="57">
        <v>4.3899999999999997</v>
      </c>
      <c r="I47" s="57">
        <v>2.21</v>
      </c>
      <c r="J47" s="57">
        <v>3</v>
      </c>
      <c r="K47" s="69">
        <f t="shared" si="0"/>
        <v>71.789999999999992</v>
      </c>
    </row>
    <row r="48" spans="1:11" ht="14.25" customHeight="1" x14ac:dyDescent="0.2">
      <c r="A48" s="22">
        <f>VLOOKUP(B48,'Sample ID by Horizon'!A:B,2,FALSE)</f>
        <v>42649</v>
      </c>
      <c r="B48" s="16" t="s">
        <v>521</v>
      </c>
      <c r="C48" s="57">
        <v>255.65</v>
      </c>
      <c r="D48" s="57">
        <v>216.16</v>
      </c>
      <c r="E48" s="57">
        <v>254.77</v>
      </c>
      <c r="F48" s="57">
        <v>293.83</v>
      </c>
      <c r="G48" s="57">
        <v>250.65</v>
      </c>
      <c r="H48" s="57">
        <v>83.2</v>
      </c>
      <c r="I48" s="57">
        <v>33.979999999999997</v>
      </c>
      <c r="J48" s="57">
        <v>63.88</v>
      </c>
      <c r="K48" s="69">
        <f t="shared" si="0"/>
        <v>1452.1200000000003</v>
      </c>
    </row>
    <row r="49" spans="1:11" ht="14.25" customHeight="1" x14ac:dyDescent="0.2">
      <c r="A49" s="22">
        <f>VLOOKUP(B49,'Sample ID by Horizon'!A:B,2,FALSE)</f>
        <v>42649</v>
      </c>
      <c r="B49" s="16" t="s">
        <v>522</v>
      </c>
      <c r="C49" s="57">
        <v>394.4</v>
      </c>
      <c r="D49" s="57">
        <v>318.7</v>
      </c>
      <c r="E49" s="57">
        <v>337.15</v>
      </c>
      <c r="F49" s="57">
        <v>320.27999999999997</v>
      </c>
      <c r="G49" s="57">
        <v>395.75</v>
      </c>
      <c r="H49" s="57">
        <v>172.42</v>
      </c>
      <c r="I49" s="57">
        <v>41.67</v>
      </c>
      <c r="J49" s="57">
        <v>77.92</v>
      </c>
      <c r="K49" s="69">
        <f t="shared" si="0"/>
        <v>2058.29</v>
      </c>
    </row>
    <row r="50" spans="1:11" ht="14.25" customHeight="1" x14ac:dyDescent="0.2">
      <c r="A50" s="22">
        <f>VLOOKUP(B50,'Sample ID by Horizon'!A:B,2,FALSE)</f>
        <v>42649</v>
      </c>
      <c r="B50" s="16" t="s">
        <v>523</v>
      </c>
      <c r="C50" s="57">
        <v>50.38</v>
      </c>
      <c r="D50" s="57">
        <v>7.8</v>
      </c>
      <c r="E50" s="57">
        <v>6.25</v>
      </c>
      <c r="F50" s="57">
        <v>3.58</v>
      </c>
      <c r="G50" s="57">
        <v>1.73</v>
      </c>
      <c r="H50" s="57">
        <v>0.85</v>
      </c>
      <c r="I50" s="57">
        <v>0.47</v>
      </c>
      <c r="J50" s="57">
        <v>0.55000000000000004</v>
      </c>
      <c r="K50" s="69">
        <f t="shared" si="0"/>
        <v>71.61</v>
      </c>
    </row>
    <row r="51" spans="1:11" ht="14.25" customHeight="1" x14ac:dyDescent="0.2">
      <c r="A51" s="22">
        <f>VLOOKUP(B51,'Sample ID by Horizon'!A:B,2,FALSE)</f>
        <v>42649</v>
      </c>
      <c r="B51" s="16" t="s">
        <v>524</v>
      </c>
      <c r="C51" s="57">
        <v>52.6</v>
      </c>
      <c r="D51" s="57">
        <v>25.03</v>
      </c>
      <c r="E51" s="57">
        <v>17.420000000000002</v>
      </c>
      <c r="F51" s="57">
        <v>9.07</v>
      </c>
      <c r="G51" s="57">
        <v>4.0999999999999996</v>
      </c>
      <c r="H51" s="57">
        <v>1.64</v>
      </c>
      <c r="I51" s="57">
        <v>0.81</v>
      </c>
      <c r="J51" s="57">
        <v>1.39</v>
      </c>
      <c r="K51" s="69">
        <f t="shared" si="0"/>
        <v>112.06</v>
      </c>
    </row>
    <row r="52" spans="1:11" ht="14.25" customHeight="1" x14ac:dyDescent="0.2">
      <c r="A52" s="22">
        <f>VLOOKUP(B52,'Sample ID by Horizon'!A:B,2,FALSE)</f>
        <v>42649</v>
      </c>
      <c r="B52" s="16" t="s">
        <v>525</v>
      </c>
      <c r="C52" s="57">
        <v>130.43</v>
      </c>
      <c r="D52" s="57">
        <v>28.51</v>
      </c>
      <c r="E52" s="57">
        <v>10.24</v>
      </c>
      <c r="F52" s="57">
        <v>3.64</v>
      </c>
      <c r="G52" s="57">
        <v>1.36</v>
      </c>
      <c r="H52" s="57">
        <v>0.64</v>
      </c>
      <c r="I52" s="57">
        <v>0.45</v>
      </c>
      <c r="J52" s="57">
        <v>0.99</v>
      </c>
      <c r="K52" s="69">
        <f t="shared" si="0"/>
        <v>176.26</v>
      </c>
    </row>
    <row r="53" spans="1:11" ht="14.25" customHeight="1" x14ac:dyDescent="0.2">
      <c r="A53" s="22">
        <f>VLOOKUP(B53,'Sample ID by Horizon'!A:B,2,FALSE)</f>
        <v>42649</v>
      </c>
      <c r="B53" s="16" t="s">
        <v>526</v>
      </c>
      <c r="C53" s="57">
        <v>791.71</v>
      </c>
      <c r="D53" s="57">
        <v>250.79</v>
      </c>
      <c r="E53" s="57">
        <v>201.31</v>
      </c>
      <c r="F53" s="57">
        <v>148.15</v>
      </c>
      <c r="G53" s="57">
        <v>89.48</v>
      </c>
      <c r="H53" s="57">
        <v>42.6</v>
      </c>
      <c r="I53" s="57">
        <v>17.39</v>
      </c>
      <c r="J53" s="57">
        <v>67.290000000000006</v>
      </c>
      <c r="K53" s="69">
        <f t="shared" si="0"/>
        <v>1608.72</v>
      </c>
    </row>
    <row r="54" spans="1:11" ht="14.25" customHeight="1" x14ac:dyDescent="0.2">
      <c r="A54" s="22">
        <f>VLOOKUP(B54,'Sample ID by Horizon'!A:B,2,FALSE)</f>
        <v>42649</v>
      </c>
      <c r="B54" s="16" t="s">
        <v>527</v>
      </c>
      <c r="C54" s="57">
        <v>1258</v>
      </c>
      <c r="D54" s="57">
        <v>430.84</v>
      </c>
      <c r="E54" s="57">
        <v>235.7</v>
      </c>
      <c r="F54" s="57">
        <v>108.95</v>
      </c>
      <c r="G54" s="57">
        <v>54.44</v>
      </c>
      <c r="H54" s="57">
        <v>24.64</v>
      </c>
      <c r="I54" s="57">
        <v>6.28</v>
      </c>
      <c r="J54" s="57">
        <v>103.6</v>
      </c>
      <c r="K54" s="69">
        <f t="shared" si="0"/>
        <v>2222.4499999999998</v>
      </c>
    </row>
    <row r="55" spans="1:11" ht="14.25" customHeight="1" x14ac:dyDescent="0.2">
      <c r="A55" s="22">
        <f>VLOOKUP(B55,'Sample ID by Horizon'!A:B,2,FALSE)</f>
        <v>42655</v>
      </c>
      <c r="B55" s="16" t="s">
        <v>528</v>
      </c>
      <c r="C55" s="57">
        <v>11.23</v>
      </c>
      <c r="D55" s="57">
        <v>9.32</v>
      </c>
      <c r="E55" s="57">
        <v>6.25</v>
      </c>
      <c r="F55" s="57">
        <v>4.88</v>
      </c>
      <c r="G55" s="57">
        <v>2.64</v>
      </c>
      <c r="H55" s="57">
        <v>1.23</v>
      </c>
      <c r="I55" s="57">
        <v>0.71</v>
      </c>
      <c r="J55" s="57">
        <v>0.51</v>
      </c>
      <c r="K55" s="69">
        <f t="shared" si="0"/>
        <v>36.769999999999996</v>
      </c>
    </row>
    <row r="56" spans="1:11" ht="14.25" customHeight="1" x14ac:dyDescent="0.2">
      <c r="A56" s="22">
        <f>VLOOKUP(B56,'Sample ID by Horizon'!A:B,2,FALSE)</f>
        <v>42655</v>
      </c>
      <c r="B56" s="16" t="s">
        <v>529</v>
      </c>
      <c r="C56" s="57">
        <v>75.010000000000005</v>
      </c>
      <c r="D56" s="57">
        <v>16.43</v>
      </c>
      <c r="E56" s="57">
        <v>9.32</v>
      </c>
      <c r="F56" s="57">
        <v>6.62</v>
      </c>
      <c r="G56" s="57">
        <v>4.1500000000000004</v>
      </c>
      <c r="H56" s="57">
        <v>2.29</v>
      </c>
      <c r="I56" s="57">
        <v>1.42</v>
      </c>
      <c r="J56" s="57">
        <v>1.05</v>
      </c>
      <c r="K56" s="69">
        <f t="shared" si="0"/>
        <v>116.29</v>
      </c>
    </row>
    <row r="57" spans="1:11" ht="14.25" customHeight="1" x14ac:dyDescent="0.2">
      <c r="A57" s="22">
        <f>VLOOKUP(B57,'Sample ID by Horizon'!A:B,2,FALSE)</f>
        <v>42655</v>
      </c>
      <c r="B57" s="16" t="s">
        <v>530</v>
      </c>
      <c r="C57" s="57">
        <v>108.75</v>
      </c>
      <c r="D57" s="57">
        <v>15.88</v>
      </c>
      <c r="E57" s="57">
        <v>6.7</v>
      </c>
      <c r="F57" s="57">
        <v>3.05</v>
      </c>
      <c r="G57" s="57">
        <v>1.48</v>
      </c>
      <c r="H57" s="57">
        <v>0.81</v>
      </c>
      <c r="I57" s="57">
        <v>0.73</v>
      </c>
      <c r="J57" s="57">
        <v>0.4</v>
      </c>
      <c r="K57" s="69">
        <f t="shared" si="0"/>
        <v>137.79999999999998</v>
      </c>
    </row>
    <row r="58" spans="1:11" ht="14.25" customHeight="1" x14ac:dyDescent="0.2">
      <c r="A58" s="22">
        <f>VLOOKUP(B58,'Sample ID by Horizon'!A:B,2,FALSE)</f>
        <v>42655</v>
      </c>
      <c r="B58" s="16" t="s">
        <v>531</v>
      </c>
      <c r="C58" s="57">
        <v>967</v>
      </c>
      <c r="D58" s="57">
        <v>200.05</v>
      </c>
      <c r="E58" s="57">
        <v>147.1</v>
      </c>
      <c r="F58" s="57">
        <v>107</v>
      </c>
      <c r="G58" s="57">
        <v>72.27</v>
      </c>
      <c r="H58" s="57">
        <v>32.33</v>
      </c>
      <c r="I58" s="57">
        <v>15.16</v>
      </c>
      <c r="J58" s="57">
        <v>37.06</v>
      </c>
      <c r="K58" s="69">
        <f t="shared" si="0"/>
        <v>1577.9699999999998</v>
      </c>
    </row>
    <row r="59" spans="1:11" ht="14.25" customHeight="1" x14ac:dyDescent="0.2">
      <c r="A59" s="22">
        <f>VLOOKUP(B59,'Sample ID by Horizon'!A:B,2,FALSE)</f>
        <v>42655</v>
      </c>
      <c r="B59" s="16" t="s">
        <v>532</v>
      </c>
      <c r="C59" s="57">
        <v>1318</v>
      </c>
      <c r="D59" s="57">
        <v>303.64999999999998</v>
      </c>
      <c r="E59" s="57">
        <v>186.22</v>
      </c>
      <c r="F59" s="57">
        <v>124.22</v>
      </c>
      <c r="G59" s="57">
        <v>59.17</v>
      </c>
      <c r="H59" s="57">
        <v>32.71</v>
      </c>
      <c r="I59" s="57">
        <v>16.37</v>
      </c>
      <c r="J59" s="57">
        <v>99.73</v>
      </c>
      <c r="K59" s="69">
        <f t="shared" si="0"/>
        <v>2140.0700000000002</v>
      </c>
    </row>
    <row r="60" spans="1:11" ht="14.25" customHeight="1" x14ac:dyDescent="0.2">
      <c r="A60" s="22">
        <f>VLOOKUP(B60,'Sample ID by Horizon'!A:B,2,FALSE)</f>
        <v>42655</v>
      </c>
      <c r="B60" s="16" t="s">
        <v>533</v>
      </c>
      <c r="C60" s="57">
        <v>69.489999999999995</v>
      </c>
      <c r="D60" s="57">
        <v>7.76</v>
      </c>
      <c r="E60" s="57">
        <v>3.83</v>
      </c>
      <c r="F60" s="57">
        <v>1.78</v>
      </c>
      <c r="G60" s="57">
        <v>0.63</v>
      </c>
      <c r="H60" s="57">
        <v>0.24</v>
      </c>
      <c r="I60" s="57">
        <v>0.17</v>
      </c>
      <c r="J60" s="57">
        <v>7.0000000000000007E-2</v>
      </c>
      <c r="K60" s="69">
        <f t="shared" si="0"/>
        <v>83.969999999999985</v>
      </c>
    </row>
    <row r="61" spans="1:11" ht="14.25" customHeight="1" x14ac:dyDescent="0.2">
      <c r="A61" s="22">
        <f>VLOOKUP(B61,'Sample ID by Horizon'!A:B,2,FALSE)</f>
        <v>42655</v>
      </c>
      <c r="B61" s="16" t="s">
        <v>534</v>
      </c>
      <c r="C61" s="57">
        <v>36.78</v>
      </c>
      <c r="D61" s="57">
        <v>0.28000000000000003</v>
      </c>
      <c r="E61" s="57">
        <v>0.05</v>
      </c>
      <c r="F61" s="57">
        <v>0.05</v>
      </c>
      <c r="G61" s="57">
        <v>0.04</v>
      </c>
      <c r="H61" s="57">
        <v>0.04</v>
      </c>
      <c r="I61" s="57">
        <v>0.17</v>
      </c>
      <c r="J61" s="57">
        <v>0.06</v>
      </c>
      <c r="K61" s="69">
        <f t="shared" si="0"/>
        <v>37.47</v>
      </c>
    </row>
    <row r="62" spans="1:11" ht="14.25" customHeight="1" x14ac:dyDescent="0.2">
      <c r="A62" s="22">
        <f>VLOOKUP(B62,'Sample ID by Horizon'!A:B,2,FALSE)</f>
        <v>42655</v>
      </c>
      <c r="B62" s="16" t="s">
        <v>535</v>
      </c>
      <c r="C62" s="57">
        <v>148.29</v>
      </c>
      <c r="D62" s="57">
        <v>7.14</v>
      </c>
      <c r="E62" s="57">
        <v>2.56</v>
      </c>
      <c r="F62" s="57">
        <v>1.08</v>
      </c>
      <c r="G62" s="57">
        <v>0.56999999999999995</v>
      </c>
      <c r="H62" s="57">
        <v>0.23</v>
      </c>
      <c r="I62" s="57">
        <v>0.13</v>
      </c>
      <c r="J62" s="57">
        <v>0.13</v>
      </c>
      <c r="K62" s="69">
        <f t="shared" si="0"/>
        <v>160.12999999999997</v>
      </c>
    </row>
    <row r="63" spans="1:11" ht="14.25" customHeight="1" x14ac:dyDescent="0.2">
      <c r="A63" s="22">
        <f>VLOOKUP(B63,'Sample ID by Horizon'!A:B,2,FALSE)</f>
        <v>42655</v>
      </c>
      <c r="B63" s="16" t="s">
        <v>536</v>
      </c>
      <c r="C63" s="57">
        <v>1476</v>
      </c>
      <c r="D63" s="57">
        <v>125.48</v>
      </c>
      <c r="E63" s="57">
        <v>53.45</v>
      </c>
      <c r="F63" s="57">
        <v>19.05</v>
      </c>
      <c r="G63" s="57">
        <v>7.03</v>
      </c>
      <c r="H63" s="57">
        <v>3.53</v>
      </c>
      <c r="I63" s="57">
        <v>2.98</v>
      </c>
      <c r="J63" s="57">
        <v>3.42</v>
      </c>
      <c r="K63" s="69">
        <f t="shared" si="0"/>
        <v>1690.94</v>
      </c>
    </row>
    <row r="64" spans="1:11" ht="14.25" customHeight="1" x14ac:dyDescent="0.2">
      <c r="A64" s="22">
        <f>VLOOKUP(B64,'Sample ID by Horizon'!A:B,2,FALSE)</f>
        <v>42655</v>
      </c>
      <c r="B64" s="16" t="s">
        <v>537</v>
      </c>
      <c r="C64" s="57">
        <v>2027</v>
      </c>
      <c r="D64" s="57">
        <v>173.91</v>
      </c>
      <c r="E64" s="57">
        <v>89.91</v>
      </c>
      <c r="F64" s="57">
        <v>47.29</v>
      </c>
      <c r="G64" s="57">
        <v>24.88</v>
      </c>
      <c r="H64" s="57">
        <v>11.94</v>
      </c>
      <c r="I64" s="57">
        <v>6.94</v>
      </c>
      <c r="J64" s="57">
        <v>16.760000000000002</v>
      </c>
      <c r="K64" s="69">
        <f t="shared" si="0"/>
        <v>2398.63</v>
      </c>
    </row>
    <row r="65" spans="1:11" ht="14.25" customHeight="1" x14ac:dyDescent="0.2">
      <c r="A65" s="22">
        <f>VLOOKUP(B65,'Sample ID by Horizon'!A:B,2,FALSE)</f>
        <v>42655</v>
      </c>
      <c r="B65" s="16" t="s">
        <v>538</v>
      </c>
      <c r="C65" s="57">
        <v>16.27</v>
      </c>
      <c r="D65" s="57">
        <v>1.84</v>
      </c>
      <c r="E65" s="57">
        <v>1.1599999999999999</v>
      </c>
      <c r="F65" s="57">
        <v>0.64</v>
      </c>
      <c r="G65" s="57">
        <v>0.53</v>
      </c>
      <c r="H65" s="57">
        <v>0.42</v>
      </c>
      <c r="I65" s="57">
        <v>0.28999999999999998</v>
      </c>
      <c r="J65" s="57">
        <v>0.32</v>
      </c>
      <c r="K65" s="69">
        <f t="shared" si="0"/>
        <v>21.470000000000002</v>
      </c>
    </row>
    <row r="66" spans="1:11" ht="14.25" customHeight="1" x14ac:dyDescent="0.2">
      <c r="A66" s="22">
        <f>VLOOKUP(B66,'Sample ID by Horizon'!A:B,2,FALSE)</f>
        <v>42655</v>
      </c>
      <c r="B66" s="16" t="s">
        <v>539</v>
      </c>
      <c r="C66" s="57">
        <v>18.25</v>
      </c>
      <c r="D66" s="57">
        <v>4.42</v>
      </c>
      <c r="E66" s="57">
        <v>1.96</v>
      </c>
      <c r="F66" s="57">
        <v>1.36</v>
      </c>
      <c r="G66" s="57">
        <v>0.83</v>
      </c>
      <c r="H66" s="57">
        <v>0.65</v>
      </c>
      <c r="I66" s="57">
        <v>0.41</v>
      </c>
      <c r="J66" s="57">
        <v>0.34</v>
      </c>
      <c r="K66" s="69">
        <f t="shared" si="0"/>
        <v>28.22</v>
      </c>
    </row>
    <row r="67" spans="1:11" ht="14.25" customHeight="1" x14ac:dyDescent="0.2">
      <c r="A67" s="22">
        <f>VLOOKUP(B67,'Sample ID by Horizon'!A:B,2,FALSE)</f>
        <v>42655</v>
      </c>
      <c r="B67" s="16" t="s">
        <v>540</v>
      </c>
      <c r="C67" s="57">
        <v>34.6</v>
      </c>
      <c r="D67" s="57">
        <v>12.68</v>
      </c>
      <c r="E67" s="57">
        <v>7.58</v>
      </c>
      <c r="F67" s="57">
        <v>4.62</v>
      </c>
      <c r="G67" s="57">
        <v>3.31</v>
      </c>
      <c r="H67" s="57">
        <v>3.22</v>
      </c>
      <c r="I67" s="57">
        <v>2.2200000000000002</v>
      </c>
      <c r="J67" s="57">
        <v>1.77</v>
      </c>
      <c r="K67" s="69">
        <f t="shared" si="0"/>
        <v>70</v>
      </c>
    </row>
    <row r="68" spans="1:11" ht="14.25" customHeight="1" x14ac:dyDescent="0.2">
      <c r="A68" s="22">
        <f>VLOOKUP(B68,'Sample ID by Horizon'!A:B,2,FALSE)</f>
        <v>42655</v>
      </c>
      <c r="B68" s="16" t="s">
        <v>541</v>
      </c>
      <c r="C68" s="57">
        <v>584.76</v>
      </c>
      <c r="D68" s="57">
        <v>275.23</v>
      </c>
      <c r="E68" s="57">
        <v>198.8</v>
      </c>
      <c r="F68" s="57">
        <v>145.72</v>
      </c>
      <c r="G68" s="57">
        <v>120.97</v>
      </c>
      <c r="H68" s="57">
        <v>134.26</v>
      </c>
      <c r="I68" s="57">
        <v>76.56</v>
      </c>
      <c r="J68" s="57">
        <v>68.34</v>
      </c>
      <c r="K68" s="69">
        <f t="shared" si="0"/>
        <v>1604.6399999999999</v>
      </c>
    </row>
    <row r="69" spans="1:11" ht="14.25" customHeight="1" x14ac:dyDescent="0.2">
      <c r="A69" s="22">
        <f>VLOOKUP(B69,'Sample ID by Horizon'!A:B,2,FALSE)</f>
        <v>42655</v>
      </c>
      <c r="B69" s="16" t="s">
        <v>542</v>
      </c>
      <c r="C69" s="57">
        <v>1029</v>
      </c>
      <c r="D69" s="57">
        <v>301.02</v>
      </c>
      <c r="E69" s="57">
        <v>209.78</v>
      </c>
      <c r="F69" s="57">
        <v>132.62</v>
      </c>
      <c r="G69" s="57">
        <v>107.74</v>
      </c>
      <c r="H69" s="57">
        <v>161.82</v>
      </c>
      <c r="I69" s="57">
        <v>158.91999999999999</v>
      </c>
      <c r="J69" s="57">
        <v>236.6</v>
      </c>
      <c r="K69" s="69">
        <f t="shared" si="0"/>
        <v>2337.5</v>
      </c>
    </row>
    <row r="70" spans="1:11" ht="14.25" customHeight="1" x14ac:dyDescent="0.2">
      <c r="A70" s="22">
        <f>VLOOKUP(B70,'Sample ID by Horizon'!A:B,2,FALSE)</f>
        <v>42655</v>
      </c>
      <c r="B70" s="16" t="s">
        <v>543</v>
      </c>
      <c r="C70" s="57"/>
      <c r="D70" s="57"/>
      <c r="E70" s="57"/>
      <c r="F70" s="57"/>
      <c r="G70" s="57"/>
      <c r="H70" s="57"/>
      <c r="I70" s="57"/>
      <c r="J70" s="57"/>
      <c r="K70" s="69">
        <f t="shared" si="0"/>
        <v>0</v>
      </c>
    </row>
    <row r="71" spans="1:11" ht="14.25" customHeight="1" x14ac:dyDescent="0.2">
      <c r="A71" s="22">
        <f>VLOOKUP(B71,'Sample ID by Horizon'!A:B,2,FALSE)</f>
        <v>42655</v>
      </c>
      <c r="B71" s="16" t="s">
        <v>544</v>
      </c>
      <c r="C71" s="57"/>
      <c r="D71" s="57"/>
      <c r="E71" s="57"/>
      <c r="F71" s="57"/>
      <c r="G71" s="57"/>
      <c r="H71" s="57"/>
      <c r="I71" s="57"/>
      <c r="J71" s="57"/>
      <c r="K71" s="69">
        <f t="shared" si="0"/>
        <v>0</v>
      </c>
    </row>
    <row r="72" spans="1:11" ht="14.25" customHeight="1" x14ac:dyDescent="0.2">
      <c r="A72" s="22">
        <f>VLOOKUP(B72,'Sample ID by Horizon'!A:B,2,FALSE)</f>
        <v>42655</v>
      </c>
      <c r="B72" s="16" t="s">
        <v>545</v>
      </c>
      <c r="C72" s="57"/>
      <c r="D72" s="57"/>
      <c r="E72" s="57"/>
      <c r="F72" s="57"/>
      <c r="G72" s="57"/>
      <c r="H72" s="57"/>
      <c r="I72" s="57"/>
      <c r="J72" s="57"/>
      <c r="K72" s="69">
        <f t="shared" si="0"/>
        <v>0</v>
      </c>
    </row>
    <row r="73" spans="1:11" ht="14.25" customHeight="1" x14ac:dyDescent="0.2">
      <c r="A73" s="22">
        <f>VLOOKUP(B73,'Sample ID by Horizon'!A:B,2,FALSE)</f>
        <v>42655</v>
      </c>
      <c r="B73" s="16" t="s">
        <v>546</v>
      </c>
      <c r="C73" s="57"/>
      <c r="D73" s="57"/>
      <c r="E73" s="57"/>
      <c r="F73" s="57"/>
      <c r="G73" s="57"/>
      <c r="H73" s="57"/>
      <c r="I73" s="57"/>
      <c r="J73" s="57"/>
      <c r="K73" s="69">
        <f t="shared" si="0"/>
        <v>0</v>
      </c>
    </row>
    <row r="74" spans="1:11" ht="14.25" customHeight="1" x14ac:dyDescent="0.2">
      <c r="A74" s="22">
        <f>VLOOKUP(B74,'Sample ID by Horizon'!A:B,2,FALSE)</f>
        <v>42655</v>
      </c>
      <c r="B74" s="16" t="s">
        <v>547</v>
      </c>
      <c r="C74" s="57"/>
      <c r="D74" s="57"/>
      <c r="E74" s="57"/>
      <c r="F74" s="57"/>
      <c r="G74" s="57"/>
      <c r="H74" s="57"/>
      <c r="I74" s="57"/>
      <c r="J74" s="57"/>
      <c r="K74" s="69">
        <f t="shared" si="0"/>
        <v>0</v>
      </c>
    </row>
    <row r="75" spans="1:11" ht="14.25" customHeight="1" x14ac:dyDescent="0.2">
      <c r="A75" s="22">
        <f>VLOOKUP(B75,'Sample ID by Horizon'!A:B,2,FALSE)</f>
        <v>42878</v>
      </c>
      <c r="B75" s="16" t="s">
        <v>548</v>
      </c>
      <c r="C75" s="57">
        <v>37.79</v>
      </c>
      <c r="D75" s="57">
        <v>21.42</v>
      </c>
      <c r="E75" s="57">
        <v>15.61</v>
      </c>
      <c r="F75" s="57">
        <v>12.18</v>
      </c>
      <c r="G75" s="57">
        <v>10.96</v>
      </c>
      <c r="H75" s="57">
        <v>8.0500000000000007</v>
      </c>
      <c r="I75" s="57">
        <v>3.91</v>
      </c>
      <c r="J75" s="57">
        <v>2.85</v>
      </c>
      <c r="K75" s="69">
        <f t="shared" si="0"/>
        <v>112.77</v>
      </c>
    </row>
    <row r="76" spans="1:11" ht="14.25" customHeight="1" x14ac:dyDescent="0.2">
      <c r="A76" s="22">
        <f>VLOOKUP(B76,'Sample ID by Horizon'!A:B,2,FALSE)</f>
        <v>42878</v>
      </c>
      <c r="B76" s="16" t="s">
        <v>549</v>
      </c>
      <c r="C76" s="57">
        <v>30.23</v>
      </c>
      <c r="D76" s="57">
        <v>29.41</v>
      </c>
      <c r="E76" s="57">
        <v>23.04</v>
      </c>
      <c r="F76" s="57">
        <v>17.64</v>
      </c>
      <c r="G76" s="57">
        <v>15.82</v>
      </c>
      <c r="H76" s="57">
        <v>13.97</v>
      </c>
      <c r="I76" s="57">
        <v>5.62</v>
      </c>
      <c r="J76" s="57">
        <v>4.0199999999999996</v>
      </c>
      <c r="K76" s="69">
        <f t="shared" si="0"/>
        <v>139.75000000000003</v>
      </c>
    </row>
    <row r="77" spans="1:11" ht="14.25" customHeight="1" x14ac:dyDescent="0.2">
      <c r="A77" s="22">
        <f>VLOOKUP(B77,'Sample ID by Horizon'!A:B,2,FALSE)</f>
        <v>42878</v>
      </c>
      <c r="B77" s="16" t="s">
        <v>550</v>
      </c>
      <c r="C77" s="57">
        <v>70.08</v>
      </c>
      <c r="D77" s="57">
        <v>37.229999999999997</v>
      </c>
      <c r="E77" s="57">
        <v>22.84</v>
      </c>
      <c r="F77" s="57">
        <v>14.32</v>
      </c>
      <c r="G77" s="57">
        <v>11.79</v>
      </c>
      <c r="H77" s="57">
        <v>9.0500000000000007</v>
      </c>
      <c r="I77" s="57">
        <v>4.4800000000000004</v>
      </c>
      <c r="J77" s="57">
        <v>2.58</v>
      </c>
      <c r="K77" s="69">
        <f t="shared" si="0"/>
        <v>172.37</v>
      </c>
    </row>
    <row r="78" spans="1:11" ht="14.25" customHeight="1" x14ac:dyDescent="0.2">
      <c r="A78" s="22">
        <f>VLOOKUP(B78,'Sample ID by Horizon'!A:B,2,FALSE)</f>
        <v>42878</v>
      </c>
      <c r="B78" s="16" t="s">
        <v>551</v>
      </c>
      <c r="C78" s="57">
        <v>482</v>
      </c>
      <c r="D78" s="57">
        <v>193</v>
      </c>
      <c r="E78" s="57">
        <v>177</v>
      </c>
      <c r="F78" s="57">
        <v>155</v>
      </c>
      <c r="G78" s="57">
        <v>190</v>
      </c>
      <c r="H78" s="57">
        <v>135</v>
      </c>
      <c r="I78" s="57">
        <v>50</v>
      </c>
      <c r="J78" s="57">
        <v>29</v>
      </c>
      <c r="K78" s="69">
        <f t="shared" si="0"/>
        <v>1411</v>
      </c>
    </row>
    <row r="79" spans="1:11" ht="14.25" customHeight="1" x14ac:dyDescent="0.2">
      <c r="A79" s="22">
        <f>VLOOKUP(B79,'Sample ID by Horizon'!A:B,2,FALSE)</f>
        <v>42878</v>
      </c>
      <c r="B79" s="16" t="s">
        <v>552</v>
      </c>
      <c r="C79" s="57">
        <v>443</v>
      </c>
      <c r="D79" s="57">
        <v>176</v>
      </c>
      <c r="E79" s="57">
        <v>124</v>
      </c>
      <c r="F79" s="57">
        <v>85</v>
      </c>
      <c r="G79" s="57">
        <v>95</v>
      </c>
      <c r="H79" s="57">
        <v>998</v>
      </c>
      <c r="I79" s="57">
        <v>127</v>
      </c>
      <c r="J79" s="57">
        <v>80</v>
      </c>
      <c r="K79" s="69">
        <f t="shared" si="0"/>
        <v>2128</v>
      </c>
    </row>
    <row r="80" spans="1:11" ht="14.25" customHeight="1" x14ac:dyDescent="0.2">
      <c r="A80" s="22">
        <f>VLOOKUP(B80,'Sample ID by Horizon'!A:B,2,FALSE)</f>
        <v>42878</v>
      </c>
      <c r="B80" s="16" t="s">
        <v>553</v>
      </c>
      <c r="C80" s="57">
        <v>66.91</v>
      </c>
      <c r="D80" s="57">
        <v>28.51</v>
      </c>
      <c r="E80" s="57">
        <v>27.78</v>
      </c>
      <c r="F80" s="57">
        <v>17.010000000000002</v>
      </c>
      <c r="G80" s="57">
        <v>8.65</v>
      </c>
      <c r="H80" s="57">
        <v>3.02</v>
      </c>
      <c r="I80" s="57">
        <v>0.86</v>
      </c>
      <c r="J80" s="57">
        <v>0.56000000000000005</v>
      </c>
      <c r="K80" s="69">
        <f t="shared" si="0"/>
        <v>153.30000000000004</v>
      </c>
    </row>
    <row r="81" spans="1:11" ht="14.25" customHeight="1" x14ac:dyDescent="0.2">
      <c r="A81" s="22">
        <f>VLOOKUP(B81,'Sample ID by Horizon'!A:B,2,FALSE)</f>
        <v>42878</v>
      </c>
      <c r="B81" s="16" t="s">
        <v>554</v>
      </c>
      <c r="C81" s="57">
        <v>81.459999999999994</v>
      </c>
      <c r="D81" s="57">
        <v>44.22</v>
      </c>
      <c r="E81" s="57">
        <v>33.270000000000003</v>
      </c>
      <c r="F81" s="57">
        <v>19.38</v>
      </c>
      <c r="G81" s="57">
        <v>9.34</v>
      </c>
      <c r="H81" s="57">
        <v>3.51</v>
      </c>
      <c r="I81" s="57">
        <v>1.05</v>
      </c>
      <c r="J81" s="57">
        <v>0.93</v>
      </c>
      <c r="K81" s="69">
        <f t="shared" si="0"/>
        <v>193.16</v>
      </c>
    </row>
    <row r="82" spans="1:11" ht="14.25" customHeight="1" x14ac:dyDescent="0.2">
      <c r="A82" s="22">
        <f>VLOOKUP(B82,'Sample ID by Horizon'!A:B,2,FALSE)</f>
        <v>42878</v>
      </c>
      <c r="B82" s="16" t="s">
        <v>555</v>
      </c>
      <c r="C82" s="57">
        <v>163.96</v>
      </c>
      <c r="D82" s="57">
        <v>34.28</v>
      </c>
      <c r="E82" s="57">
        <v>23.58</v>
      </c>
      <c r="F82" s="57">
        <v>12.57</v>
      </c>
      <c r="G82" s="57">
        <v>5.28</v>
      </c>
      <c r="H82" s="57">
        <v>2.2999999999999998</v>
      </c>
      <c r="I82" s="57">
        <v>1.01</v>
      </c>
      <c r="J82" s="57">
        <v>0.7</v>
      </c>
      <c r="K82" s="69">
        <f t="shared" si="0"/>
        <v>243.67999999999998</v>
      </c>
    </row>
    <row r="83" spans="1:11" ht="14.25" customHeight="1" x14ac:dyDescent="0.2">
      <c r="A83" s="22">
        <f>VLOOKUP(B83,'Sample ID by Horizon'!A:B,2,FALSE)</f>
        <v>42878</v>
      </c>
      <c r="B83" s="16" t="s">
        <v>556</v>
      </c>
      <c r="C83" s="57">
        <v>1486</v>
      </c>
      <c r="D83" s="57">
        <v>138.91</v>
      </c>
      <c r="E83" s="57">
        <v>74.97</v>
      </c>
      <c r="F83" s="57">
        <v>37.799999999999997</v>
      </c>
      <c r="G83" s="57">
        <v>17.010000000000002</v>
      </c>
      <c r="H83" s="57">
        <v>9.51</v>
      </c>
      <c r="I83" s="57">
        <v>4.72</v>
      </c>
      <c r="J83" s="57">
        <v>10.17</v>
      </c>
      <c r="K83" s="69">
        <f t="shared" si="0"/>
        <v>1779.0900000000001</v>
      </c>
    </row>
    <row r="84" spans="1:11" ht="14.25" customHeight="1" x14ac:dyDescent="0.2">
      <c r="A84" s="22">
        <f>VLOOKUP(B84,'Sample ID by Horizon'!A:B,2,FALSE)</f>
        <v>42878</v>
      </c>
      <c r="B84" s="16" t="s">
        <v>557</v>
      </c>
      <c r="C84" s="57">
        <v>1806</v>
      </c>
      <c r="D84" s="57">
        <v>267</v>
      </c>
      <c r="E84" s="57">
        <v>160.61000000000001</v>
      </c>
      <c r="F84" s="57">
        <v>84.29</v>
      </c>
      <c r="G84" s="57">
        <v>41.62</v>
      </c>
      <c r="H84" s="57">
        <v>22.37</v>
      </c>
      <c r="I84" s="57">
        <v>18.239999999999998</v>
      </c>
      <c r="J84" s="57">
        <v>61.84</v>
      </c>
      <c r="K84" s="69">
        <f t="shared" si="0"/>
        <v>2461.9699999999998</v>
      </c>
    </row>
    <row r="85" spans="1:11" ht="14.25" customHeight="1" x14ac:dyDescent="0.2">
      <c r="A85" s="22">
        <f>VLOOKUP(B85,'Sample ID by Horizon'!A:B,2,FALSE)</f>
        <v>42879</v>
      </c>
      <c r="B85" s="16" t="s">
        <v>558</v>
      </c>
      <c r="C85" s="57">
        <v>64.48</v>
      </c>
      <c r="D85" s="57">
        <v>22.48</v>
      </c>
      <c r="E85" s="57">
        <v>19.63</v>
      </c>
      <c r="F85" s="57">
        <v>13.8</v>
      </c>
      <c r="G85" s="57">
        <v>6.71</v>
      </c>
      <c r="H85" s="57">
        <v>2.34</v>
      </c>
      <c r="I85" s="57">
        <v>0.86</v>
      </c>
      <c r="J85" s="57">
        <v>0.76</v>
      </c>
      <c r="K85" s="69">
        <f t="shared" si="0"/>
        <v>131.06</v>
      </c>
    </row>
    <row r="86" spans="1:11" ht="14.25" customHeight="1" x14ac:dyDescent="0.2">
      <c r="A86" s="22">
        <f>VLOOKUP(B86,'Sample ID by Horizon'!A:B,2,FALSE)</f>
        <v>42879</v>
      </c>
      <c r="B86" s="16" t="s">
        <v>559</v>
      </c>
      <c r="C86" s="57">
        <v>114.86</v>
      </c>
      <c r="D86" s="57">
        <v>30.51</v>
      </c>
      <c r="E86" s="57">
        <v>20.49</v>
      </c>
      <c r="F86" s="57">
        <v>9.94</v>
      </c>
      <c r="G86" s="57">
        <v>4.13</v>
      </c>
      <c r="H86" s="57">
        <v>1.59</v>
      </c>
      <c r="I86" s="57">
        <v>0.7</v>
      </c>
      <c r="J86" s="57">
        <v>0.77</v>
      </c>
      <c r="K86" s="69">
        <f t="shared" si="0"/>
        <v>182.99</v>
      </c>
    </row>
    <row r="87" spans="1:11" ht="14.25" customHeight="1" x14ac:dyDescent="0.2">
      <c r="A87" s="22">
        <f>VLOOKUP(B87,'Sample ID by Horizon'!A:B,2,FALSE)</f>
        <v>42879</v>
      </c>
      <c r="B87" s="16" t="s">
        <v>560</v>
      </c>
      <c r="C87" s="57">
        <v>213</v>
      </c>
      <c r="D87" s="57">
        <v>15.24</v>
      </c>
      <c r="E87" s="57">
        <v>5.81</v>
      </c>
      <c r="F87" s="57">
        <v>2.71</v>
      </c>
      <c r="G87" s="57">
        <v>1.1000000000000001</v>
      </c>
      <c r="H87" s="57">
        <v>0.51</v>
      </c>
      <c r="I87" s="57">
        <v>0.28000000000000003</v>
      </c>
      <c r="J87" s="57">
        <v>0.47</v>
      </c>
      <c r="K87" s="69">
        <f t="shared" si="0"/>
        <v>239.12</v>
      </c>
    </row>
    <row r="88" spans="1:11" ht="14.25" customHeight="1" x14ac:dyDescent="0.2">
      <c r="A88" s="22">
        <f>VLOOKUP(B88,'Sample ID by Horizon'!A:B,2,FALSE)</f>
        <v>42879</v>
      </c>
      <c r="B88" s="16" t="s">
        <v>561</v>
      </c>
      <c r="C88" s="57">
        <v>198</v>
      </c>
      <c r="D88" s="57">
        <v>221</v>
      </c>
      <c r="E88" s="57">
        <v>166.5</v>
      </c>
      <c r="F88" s="57">
        <v>102.28</v>
      </c>
      <c r="G88" s="57">
        <v>50.9</v>
      </c>
      <c r="H88" s="57">
        <v>23.32</v>
      </c>
      <c r="I88" s="57">
        <v>10.61</v>
      </c>
      <c r="J88" s="57">
        <v>11.96</v>
      </c>
      <c r="K88" s="69">
        <f t="shared" si="0"/>
        <v>784.57</v>
      </c>
    </row>
    <row r="89" spans="1:11" ht="14.25" customHeight="1" x14ac:dyDescent="0.2">
      <c r="A89" s="22">
        <f>VLOOKUP(B89,'Sample ID by Horizon'!A:B,2,FALSE)</f>
        <v>42879</v>
      </c>
      <c r="B89" s="16" t="s">
        <v>562</v>
      </c>
      <c r="C89" s="57">
        <v>1684</v>
      </c>
      <c r="D89" s="57">
        <v>264</v>
      </c>
      <c r="E89" s="57">
        <v>160.52000000000001</v>
      </c>
      <c r="F89" s="57">
        <v>80.489999999999995</v>
      </c>
      <c r="G89" s="57">
        <v>34.32</v>
      </c>
      <c r="H89" s="57">
        <v>17.38</v>
      </c>
      <c r="I89" s="57">
        <v>13.1</v>
      </c>
      <c r="J89" s="57">
        <v>44.92</v>
      </c>
      <c r="K89" s="69">
        <f t="shared" si="0"/>
        <v>2298.73</v>
      </c>
    </row>
    <row r="90" spans="1:11" ht="14.25" customHeight="1" x14ac:dyDescent="0.2">
      <c r="A90" s="22">
        <f>VLOOKUP(B90,'Sample ID by Horizon'!A:B,2,FALSE)</f>
        <v>42879</v>
      </c>
      <c r="B90" s="16" t="s">
        <v>563</v>
      </c>
      <c r="C90" s="57">
        <v>55.99</v>
      </c>
      <c r="D90" s="57">
        <v>27.82</v>
      </c>
      <c r="E90" s="57">
        <v>28.59</v>
      </c>
      <c r="F90" s="57">
        <v>26.43</v>
      </c>
      <c r="G90" s="57">
        <v>20.2</v>
      </c>
      <c r="H90" s="57">
        <v>8.23</v>
      </c>
      <c r="I90" s="57">
        <v>3.21</v>
      </c>
      <c r="J90" s="57">
        <v>3</v>
      </c>
      <c r="K90" s="69">
        <f t="shared" si="0"/>
        <v>173.47</v>
      </c>
    </row>
    <row r="91" spans="1:11" ht="14.25" customHeight="1" x14ac:dyDescent="0.2">
      <c r="A91" s="22">
        <f>VLOOKUP(B91,'Sample ID by Horizon'!A:B,2,FALSE)</f>
        <v>42879</v>
      </c>
      <c r="B91" s="16" t="s">
        <v>564</v>
      </c>
      <c r="C91" s="57">
        <v>65.63</v>
      </c>
      <c r="D91" s="57">
        <v>36.369999999999997</v>
      </c>
      <c r="E91" s="57">
        <v>38.869999999999997</v>
      </c>
      <c r="F91" s="57">
        <v>36.67</v>
      </c>
      <c r="G91" s="57">
        <v>22.79</v>
      </c>
      <c r="H91" s="57">
        <v>7.61</v>
      </c>
      <c r="I91" s="57">
        <v>2.37</v>
      </c>
      <c r="J91" s="57">
        <v>2.4500000000000002</v>
      </c>
      <c r="K91" s="69">
        <f t="shared" si="0"/>
        <v>212.76000000000002</v>
      </c>
    </row>
    <row r="92" spans="1:11" ht="14.25" customHeight="1" x14ac:dyDescent="0.2">
      <c r="A92" s="22">
        <f>VLOOKUP(B92,'Sample ID by Horizon'!A:B,2,FALSE)</f>
        <v>42879</v>
      </c>
      <c r="B92" s="16" t="s">
        <v>565</v>
      </c>
      <c r="C92" s="57">
        <v>82.21</v>
      </c>
      <c r="D92" s="57">
        <v>52.61</v>
      </c>
      <c r="E92" s="57">
        <v>56.28</v>
      </c>
      <c r="F92" s="57">
        <v>46.79</v>
      </c>
      <c r="G92" s="57">
        <v>30.41</v>
      </c>
      <c r="H92" s="57">
        <v>9.81</v>
      </c>
      <c r="I92" s="57">
        <v>3.41</v>
      </c>
      <c r="J92" s="57">
        <v>3.43</v>
      </c>
      <c r="K92" s="69">
        <f t="shared" si="0"/>
        <v>284.95000000000005</v>
      </c>
    </row>
    <row r="93" spans="1:11" ht="14.25" customHeight="1" x14ac:dyDescent="0.2">
      <c r="A93" s="22">
        <f>VLOOKUP(B93,'Sample ID by Horizon'!A:B,2,FALSE)</f>
        <v>42879</v>
      </c>
      <c r="B93" s="16" t="s">
        <v>566</v>
      </c>
      <c r="C93" s="57">
        <v>587.04999999999995</v>
      </c>
      <c r="D93" s="57">
        <v>351.2</v>
      </c>
      <c r="E93" s="57">
        <v>341.08</v>
      </c>
      <c r="F93" s="57">
        <v>237.22</v>
      </c>
      <c r="G93" s="57">
        <v>102.04</v>
      </c>
      <c r="H93" s="57">
        <v>19.64</v>
      </c>
      <c r="I93" s="57">
        <v>7.54</v>
      </c>
      <c r="J93" s="57">
        <v>9.19</v>
      </c>
      <c r="K93" s="69">
        <f t="shared" si="0"/>
        <v>1654.96</v>
      </c>
    </row>
    <row r="94" spans="1:11" ht="14.25" customHeight="1" x14ac:dyDescent="0.2">
      <c r="A94" s="22">
        <f>VLOOKUP(B94,'Sample ID by Horizon'!A:B,2,FALSE)</f>
        <v>42879</v>
      </c>
      <c r="B94" s="16" t="s">
        <v>567</v>
      </c>
      <c r="C94" s="57">
        <v>598.38</v>
      </c>
      <c r="D94" s="57">
        <v>465.34</v>
      </c>
      <c r="E94" s="57">
        <v>472.35</v>
      </c>
      <c r="F94" s="57">
        <v>508.18</v>
      </c>
      <c r="G94" s="57">
        <v>295.27</v>
      </c>
      <c r="H94" s="57">
        <v>60.78</v>
      </c>
      <c r="I94" s="57">
        <v>19.04</v>
      </c>
      <c r="J94" s="57">
        <v>26.27</v>
      </c>
      <c r="K94" s="69">
        <f t="shared" si="0"/>
        <v>2445.6100000000006</v>
      </c>
    </row>
    <row r="95" spans="1:11" ht="14.25" customHeight="1" x14ac:dyDescent="0.2">
      <c r="A95" s="22">
        <f>VLOOKUP(B95,'Sample ID by Horizon'!A:B,2,FALSE)</f>
        <v>42879</v>
      </c>
      <c r="B95" s="16" t="s">
        <v>568</v>
      </c>
      <c r="C95" s="57">
        <v>60.8</v>
      </c>
      <c r="D95" s="57">
        <v>17.41</v>
      </c>
      <c r="E95" s="57">
        <v>10.85</v>
      </c>
      <c r="F95" s="57">
        <v>5.33</v>
      </c>
      <c r="G95" s="57">
        <v>1.98</v>
      </c>
      <c r="H95" s="57">
        <v>0.69</v>
      </c>
      <c r="I95" s="57">
        <v>0.26</v>
      </c>
      <c r="J95" s="57">
        <v>0.37</v>
      </c>
      <c r="K95" s="69">
        <f t="shared" si="0"/>
        <v>97.69</v>
      </c>
    </row>
    <row r="96" spans="1:11" ht="14.25" customHeight="1" x14ac:dyDescent="0.2">
      <c r="A96" s="22">
        <f>VLOOKUP(B96,'Sample ID by Horizon'!A:B,2,FALSE)</f>
        <v>42879</v>
      </c>
      <c r="B96" s="16" t="s">
        <v>569</v>
      </c>
      <c r="C96" s="57">
        <v>98.44</v>
      </c>
      <c r="D96" s="57">
        <v>40.71</v>
      </c>
      <c r="E96" s="57">
        <v>26.91</v>
      </c>
      <c r="F96" s="57">
        <v>14.16</v>
      </c>
      <c r="G96" s="57">
        <v>6.49</v>
      </c>
      <c r="H96" s="57">
        <v>2.2799999999999998</v>
      </c>
      <c r="I96" s="57">
        <v>0.86</v>
      </c>
      <c r="J96" s="57">
        <v>1.68</v>
      </c>
      <c r="K96" s="69">
        <f t="shared" si="0"/>
        <v>191.53000000000003</v>
      </c>
    </row>
    <row r="97" spans="1:11" ht="14.25" customHeight="1" x14ac:dyDescent="0.2">
      <c r="A97" s="22">
        <f>VLOOKUP(B97,'Sample ID by Horizon'!A:B,2,FALSE)</f>
        <v>42879</v>
      </c>
      <c r="B97" s="16" t="s">
        <v>570</v>
      </c>
      <c r="C97" s="57">
        <v>138.52000000000001</v>
      </c>
      <c r="D97" s="57">
        <v>30.49</v>
      </c>
      <c r="E97" s="57">
        <v>14</v>
      </c>
      <c r="F97" s="57">
        <v>5.08</v>
      </c>
      <c r="G97" s="57">
        <v>1.64</v>
      </c>
      <c r="H97" s="57">
        <v>0.81</v>
      </c>
      <c r="I97" s="57">
        <v>0.43</v>
      </c>
      <c r="J97" s="57">
        <v>1.08</v>
      </c>
      <c r="K97" s="69">
        <f t="shared" si="0"/>
        <v>192.05000000000004</v>
      </c>
    </row>
    <row r="98" spans="1:11" ht="14.25" customHeight="1" x14ac:dyDescent="0.2">
      <c r="A98" s="22">
        <f>VLOOKUP(B98,'Sample ID by Horizon'!A:B,2,FALSE)</f>
        <v>42879</v>
      </c>
      <c r="B98" s="16" t="s">
        <v>571</v>
      </c>
      <c r="C98" s="57">
        <v>1250</v>
      </c>
      <c r="D98" s="57">
        <v>222.23</v>
      </c>
      <c r="E98" s="57">
        <v>102.29</v>
      </c>
      <c r="F98" s="57">
        <v>26.66</v>
      </c>
      <c r="G98" s="57">
        <v>8.3800000000000008</v>
      </c>
      <c r="H98" s="57">
        <v>4.22</v>
      </c>
      <c r="I98" s="57">
        <v>5.01</v>
      </c>
      <c r="J98" s="57">
        <v>5.44</v>
      </c>
      <c r="K98" s="69">
        <f t="shared" si="0"/>
        <v>1624.2300000000002</v>
      </c>
    </row>
    <row r="99" spans="1:11" ht="14.25" customHeight="1" x14ac:dyDescent="0.2">
      <c r="A99" s="22">
        <f>VLOOKUP(B99,'Sample ID by Horizon'!A:B,2,FALSE)</f>
        <v>42879</v>
      </c>
      <c r="B99" s="16" t="s">
        <v>572</v>
      </c>
      <c r="C99" s="57">
        <v>1777</v>
      </c>
      <c r="D99" s="57">
        <v>337.23</v>
      </c>
      <c r="E99" s="57">
        <v>156.72</v>
      </c>
      <c r="F99" s="57">
        <v>54.91</v>
      </c>
      <c r="G99" s="57">
        <v>22.5</v>
      </c>
      <c r="H99" s="57">
        <v>11.07</v>
      </c>
      <c r="I99" s="57">
        <v>9.36</v>
      </c>
      <c r="J99" s="57">
        <v>23.92</v>
      </c>
      <c r="K99" s="69">
        <f t="shared" si="0"/>
        <v>2392.71</v>
      </c>
    </row>
    <row r="100" spans="1:11" ht="14.25" customHeight="1" x14ac:dyDescent="0.2">
      <c r="A100" s="22">
        <f>VLOOKUP(B100,'Sample ID by Horizon'!A:B,2,FALSE)</f>
        <v>42887</v>
      </c>
      <c r="B100" s="16" t="s">
        <v>573</v>
      </c>
      <c r="C100" s="57">
        <v>100.33</v>
      </c>
      <c r="D100" s="57">
        <v>44</v>
      </c>
      <c r="E100" s="57">
        <v>30.42</v>
      </c>
      <c r="F100" s="57">
        <v>12.98</v>
      </c>
      <c r="G100" s="57">
        <v>3.96</v>
      </c>
      <c r="H100" s="57">
        <v>0.93</v>
      </c>
      <c r="I100" s="57">
        <v>0.5</v>
      </c>
      <c r="J100" s="57">
        <v>0.56000000000000005</v>
      </c>
      <c r="K100" s="69">
        <f t="shared" si="0"/>
        <v>193.68</v>
      </c>
    </row>
    <row r="101" spans="1:11" ht="14.25" customHeight="1" x14ac:dyDescent="0.2">
      <c r="A101" s="22">
        <f>VLOOKUP(B101,'Sample ID by Horizon'!A:B,2,FALSE)</f>
        <v>42887</v>
      </c>
      <c r="B101" s="16" t="s">
        <v>574</v>
      </c>
      <c r="C101" s="57">
        <v>173.55</v>
      </c>
      <c r="D101" s="57">
        <v>59.48</v>
      </c>
      <c r="E101" s="57">
        <v>30.96</v>
      </c>
      <c r="F101" s="57">
        <v>13.21</v>
      </c>
      <c r="G101" s="57">
        <v>4.13</v>
      </c>
      <c r="H101" s="57">
        <v>1.25</v>
      </c>
      <c r="I101" s="57">
        <v>0.65</v>
      </c>
      <c r="J101" s="57">
        <v>0.82</v>
      </c>
      <c r="K101" s="69">
        <f t="shared" si="0"/>
        <v>284.04999999999995</v>
      </c>
    </row>
    <row r="102" spans="1:11" ht="14.25" customHeight="1" x14ac:dyDescent="0.2">
      <c r="A102" s="22">
        <f>VLOOKUP(B102,'Sample ID by Horizon'!A:B,2,FALSE)</f>
        <v>42887</v>
      </c>
      <c r="B102" s="16" t="s">
        <v>575</v>
      </c>
      <c r="C102" s="57">
        <v>177.95</v>
      </c>
      <c r="D102" s="57">
        <v>56.99</v>
      </c>
      <c r="E102" s="57">
        <v>30.77</v>
      </c>
      <c r="F102" s="57">
        <v>12.4</v>
      </c>
      <c r="G102" s="57">
        <v>4.01</v>
      </c>
      <c r="H102" s="57">
        <v>1.44</v>
      </c>
      <c r="I102" s="57">
        <v>0.71</v>
      </c>
      <c r="J102" s="57">
        <v>0.77</v>
      </c>
      <c r="K102" s="69">
        <f t="shared" si="0"/>
        <v>285.03999999999991</v>
      </c>
    </row>
    <row r="103" spans="1:11" ht="14.25" customHeight="1" x14ac:dyDescent="0.2">
      <c r="A103" s="22">
        <f>VLOOKUP(B103,'Sample ID by Horizon'!A:B,2,FALSE)</f>
        <v>42887</v>
      </c>
      <c r="B103" s="16" t="s">
        <v>576</v>
      </c>
      <c r="C103" s="57">
        <v>1122.52</v>
      </c>
      <c r="D103" s="57">
        <v>250.67</v>
      </c>
      <c r="E103" s="57">
        <v>109.4</v>
      </c>
      <c r="F103" s="57">
        <v>37.880000000000003</v>
      </c>
      <c r="G103" s="57">
        <v>11.37</v>
      </c>
      <c r="H103" s="57">
        <v>5.18</v>
      </c>
      <c r="I103" s="57">
        <v>5.67</v>
      </c>
      <c r="J103" s="57">
        <v>7.46</v>
      </c>
      <c r="K103" s="69">
        <f t="shared" si="0"/>
        <v>1550.1500000000003</v>
      </c>
    </row>
    <row r="104" spans="1:11" ht="14.25" customHeight="1" x14ac:dyDescent="0.2">
      <c r="A104" s="22">
        <f>VLOOKUP(B104,'Sample ID by Horizon'!A:B,2,FALSE)</f>
        <v>42887</v>
      </c>
      <c r="B104" s="16" t="s">
        <v>577</v>
      </c>
      <c r="C104" s="57">
        <v>1673</v>
      </c>
      <c r="D104" s="57">
        <v>374.04</v>
      </c>
      <c r="E104" s="57">
        <v>152.04</v>
      </c>
      <c r="F104" s="57">
        <v>49.83</v>
      </c>
      <c r="G104" s="57">
        <v>19.13</v>
      </c>
      <c r="H104" s="57">
        <v>11.12</v>
      </c>
      <c r="I104" s="57">
        <v>12.26</v>
      </c>
      <c r="J104" s="57">
        <v>56.42</v>
      </c>
      <c r="K104" s="69">
        <f t="shared" si="0"/>
        <v>2347.84</v>
      </c>
    </row>
    <row r="105" spans="1:11" ht="14.25" customHeight="1" x14ac:dyDescent="0.2">
      <c r="A105" s="22">
        <f>VLOOKUP(B105,'Sample ID by Horizon'!A:B,2,FALSE)</f>
        <v>42888</v>
      </c>
      <c r="B105" s="16" t="s">
        <v>578</v>
      </c>
      <c r="C105" s="57">
        <v>184.38</v>
      </c>
      <c r="D105" s="57">
        <v>23.02</v>
      </c>
      <c r="E105" s="57">
        <v>10.69</v>
      </c>
      <c r="F105" s="57">
        <v>4.12</v>
      </c>
      <c r="G105" s="57">
        <v>1.45</v>
      </c>
      <c r="H105" s="57">
        <v>0.61</v>
      </c>
      <c r="I105" s="57">
        <v>0.28000000000000003</v>
      </c>
      <c r="J105" s="57">
        <v>0.3</v>
      </c>
      <c r="K105" s="69">
        <f t="shared" si="0"/>
        <v>224.85000000000002</v>
      </c>
    </row>
    <row r="106" spans="1:11" ht="14.25" customHeight="1" x14ac:dyDescent="0.2">
      <c r="A106" s="22">
        <f>VLOOKUP(B106,'Sample ID by Horizon'!A:B,2,FALSE)</f>
        <v>42888</v>
      </c>
      <c r="B106" s="16" t="s">
        <v>579</v>
      </c>
      <c r="C106" s="57">
        <v>234.33</v>
      </c>
      <c r="D106" s="57">
        <v>28</v>
      </c>
      <c r="E106" s="57">
        <v>9.24</v>
      </c>
      <c r="F106" s="57">
        <v>2.76</v>
      </c>
      <c r="G106" s="57">
        <v>1.06</v>
      </c>
      <c r="H106" s="57">
        <v>0.6</v>
      </c>
      <c r="I106" s="57">
        <v>0.37</v>
      </c>
      <c r="J106" s="57">
        <v>0.48</v>
      </c>
      <c r="K106" s="69">
        <f t="shared" si="0"/>
        <v>276.84000000000009</v>
      </c>
    </row>
    <row r="107" spans="1:11" ht="14.25" customHeight="1" x14ac:dyDescent="0.2">
      <c r="A107" s="22">
        <f>VLOOKUP(B107,'Sample ID by Horizon'!A:B,2,FALSE)</f>
        <v>42888</v>
      </c>
      <c r="B107" s="16" t="s">
        <v>580</v>
      </c>
      <c r="C107" s="57">
        <v>282.22000000000003</v>
      </c>
      <c r="D107" s="57">
        <v>30.39</v>
      </c>
      <c r="E107" s="57">
        <v>11.9</v>
      </c>
      <c r="F107" s="57">
        <v>2.98</v>
      </c>
      <c r="G107" s="57">
        <v>0.94</v>
      </c>
      <c r="H107" s="57">
        <v>0.47</v>
      </c>
      <c r="I107" s="57">
        <v>0.36</v>
      </c>
      <c r="J107" s="57">
        <v>0.3</v>
      </c>
      <c r="K107" s="69">
        <f t="shared" si="0"/>
        <v>329.56000000000006</v>
      </c>
    </row>
    <row r="108" spans="1:11" ht="14.25" customHeight="1" x14ac:dyDescent="0.2">
      <c r="A108" s="22">
        <f>VLOOKUP(B108,'Sample ID by Horizon'!A:B,2,FALSE)</f>
        <v>42888</v>
      </c>
      <c r="B108" s="16" t="s">
        <v>581</v>
      </c>
      <c r="C108" s="57">
        <v>0</v>
      </c>
      <c r="D108" s="57">
        <v>118.75</v>
      </c>
      <c r="E108" s="57">
        <v>36.700000000000003</v>
      </c>
      <c r="F108" s="57">
        <v>12.57</v>
      </c>
      <c r="G108" s="57">
        <v>5.58</v>
      </c>
      <c r="H108" s="57">
        <v>3.63</v>
      </c>
      <c r="I108" s="57">
        <v>3.02</v>
      </c>
      <c r="J108" s="57">
        <v>1.97</v>
      </c>
      <c r="K108" s="69">
        <f t="shared" si="0"/>
        <v>182.22</v>
      </c>
    </row>
    <row r="109" spans="1:11" ht="14.25" customHeight="1" x14ac:dyDescent="0.2">
      <c r="A109" s="22">
        <f>VLOOKUP(B109,'Sample ID by Horizon'!A:B,2,FALSE)</f>
        <v>42888</v>
      </c>
      <c r="B109" s="16" t="s">
        <v>582</v>
      </c>
      <c r="C109" s="57">
        <v>2021</v>
      </c>
      <c r="D109" s="57">
        <v>259.23</v>
      </c>
      <c r="E109" s="57">
        <v>107.62</v>
      </c>
      <c r="F109" s="57">
        <v>35.799999999999997</v>
      </c>
      <c r="G109" s="57">
        <v>16.37</v>
      </c>
      <c r="H109" s="57">
        <v>10.98</v>
      </c>
      <c r="I109" s="57">
        <v>19.73</v>
      </c>
      <c r="J109" s="57">
        <v>14.36</v>
      </c>
      <c r="K109" s="69">
        <f t="shared" si="0"/>
        <v>2485.09</v>
      </c>
    </row>
    <row r="110" spans="1:11" ht="14.25" customHeight="1" x14ac:dyDescent="0.2">
      <c r="A110" s="22">
        <f>VLOOKUP(B110,'Sample ID by Horizon'!A:B,2,FALSE)</f>
        <v>42888</v>
      </c>
      <c r="B110" s="16" t="s">
        <v>583</v>
      </c>
      <c r="C110" s="57">
        <v>102.48</v>
      </c>
      <c r="D110" s="57">
        <v>34.880000000000003</v>
      </c>
      <c r="E110" s="57">
        <v>28.89</v>
      </c>
      <c r="F110" s="57">
        <v>21.85</v>
      </c>
      <c r="G110" s="57">
        <v>14.84</v>
      </c>
      <c r="H110" s="57">
        <v>9.32</v>
      </c>
      <c r="I110" s="57">
        <v>4.84</v>
      </c>
      <c r="J110" s="57">
        <v>4.07</v>
      </c>
      <c r="K110" s="69">
        <f t="shared" si="0"/>
        <v>221.17</v>
      </c>
    </row>
    <row r="111" spans="1:11" ht="14.25" customHeight="1" x14ac:dyDescent="0.2">
      <c r="A111" s="22">
        <f>VLOOKUP(B111,'Sample ID by Horizon'!A:B,2,FALSE)</f>
        <v>42888</v>
      </c>
      <c r="B111" s="16" t="s">
        <v>584</v>
      </c>
      <c r="C111" s="57">
        <v>130.03</v>
      </c>
      <c r="D111" s="57">
        <v>46.93</v>
      </c>
      <c r="E111" s="57">
        <v>31.57</v>
      </c>
      <c r="F111" s="57">
        <v>17.57</v>
      </c>
      <c r="G111" s="57">
        <v>8.65</v>
      </c>
      <c r="H111" s="57">
        <v>4.6500000000000004</v>
      </c>
      <c r="I111" s="57">
        <v>2.77</v>
      </c>
      <c r="J111" s="57">
        <v>2.99</v>
      </c>
      <c r="K111" s="69">
        <f t="shared" si="0"/>
        <v>245.16000000000003</v>
      </c>
    </row>
    <row r="112" spans="1:11" ht="14.25" customHeight="1" x14ac:dyDescent="0.2">
      <c r="A112" s="22">
        <f>VLOOKUP(B112,'Sample ID by Horizon'!A:B,2,FALSE)</f>
        <v>42888</v>
      </c>
      <c r="B112" s="16" t="s">
        <v>585</v>
      </c>
      <c r="C112" s="57">
        <v>167.44</v>
      </c>
      <c r="D112" s="57">
        <v>44.08</v>
      </c>
      <c r="E112" s="57">
        <v>27.78</v>
      </c>
      <c r="F112" s="57">
        <v>15.85</v>
      </c>
      <c r="G112" s="57">
        <v>9.85</v>
      </c>
      <c r="H112" s="57">
        <v>6.21</v>
      </c>
      <c r="I112" s="57">
        <v>3.68</v>
      </c>
      <c r="J112" s="57">
        <v>3.26</v>
      </c>
      <c r="K112" s="69">
        <f t="shared" si="0"/>
        <v>278.14999999999998</v>
      </c>
    </row>
    <row r="113" spans="1:11" ht="14.25" customHeight="1" x14ac:dyDescent="0.2">
      <c r="A113" s="22">
        <f>VLOOKUP(B113,'Sample ID by Horizon'!A:B,2,FALSE)</f>
        <v>42888</v>
      </c>
      <c r="B113" s="16" t="s">
        <v>586</v>
      </c>
      <c r="C113" s="57">
        <v>1246</v>
      </c>
      <c r="D113" s="57">
        <v>253.19</v>
      </c>
      <c r="E113" s="57">
        <v>105.81</v>
      </c>
      <c r="F113" s="57">
        <v>41.41</v>
      </c>
      <c r="G113" s="57">
        <v>22.47</v>
      </c>
      <c r="H113" s="57">
        <v>21.46</v>
      </c>
      <c r="I113" s="57">
        <v>18.29</v>
      </c>
      <c r="J113" s="57">
        <v>25.86</v>
      </c>
      <c r="K113" s="69">
        <f t="shared" si="0"/>
        <v>1734.49</v>
      </c>
    </row>
    <row r="114" spans="1:11" ht="14.25" customHeight="1" x14ac:dyDescent="0.2">
      <c r="A114" s="22">
        <f>VLOOKUP(B114,'Sample ID by Horizon'!A:B,2,FALSE)</f>
        <v>42888</v>
      </c>
      <c r="B114" s="16" t="s">
        <v>587</v>
      </c>
      <c r="C114" s="57">
        <v>1231</v>
      </c>
      <c r="D114" s="57">
        <v>231.1</v>
      </c>
      <c r="E114" s="57">
        <v>126.18</v>
      </c>
      <c r="F114" s="57">
        <v>62.89</v>
      </c>
      <c r="G114" s="57">
        <v>55.59</v>
      </c>
      <c r="H114" s="57">
        <v>170.98</v>
      </c>
      <c r="I114" s="57">
        <v>197</v>
      </c>
      <c r="J114" s="57">
        <v>246.11</v>
      </c>
      <c r="K114" s="69">
        <f t="shared" si="0"/>
        <v>2320.85</v>
      </c>
    </row>
    <row r="115" spans="1:11" ht="14.25" customHeight="1" x14ac:dyDescent="0.2">
      <c r="A115" s="22">
        <f>VLOOKUP(B115,'Sample ID by Horizon'!A:B,2,FALSE)</f>
        <v>42893</v>
      </c>
      <c r="B115" s="16" t="s">
        <v>588</v>
      </c>
      <c r="C115" s="57">
        <v>92.85</v>
      </c>
      <c r="D115" s="57">
        <v>27.16</v>
      </c>
      <c r="E115" s="57">
        <v>24.57</v>
      </c>
      <c r="F115" s="57">
        <v>13.37</v>
      </c>
      <c r="G115" s="57">
        <v>4.22</v>
      </c>
      <c r="H115" s="57">
        <v>2.5299999999999998</v>
      </c>
      <c r="I115" s="57">
        <v>2.17</v>
      </c>
      <c r="J115" s="57">
        <v>2.74</v>
      </c>
      <c r="K115" s="69">
        <f t="shared" si="0"/>
        <v>169.60999999999999</v>
      </c>
    </row>
    <row r="116" spans="1:11" ht="14.25" customHeight="1" x14ac:dyDescent="0.2">
      <c r="A116" s="22">
        <f>VLOOKUP(B116,'Sample ID by Horizon'!A:B,2,FALSE)</f>
        <v>42893</v>
      </c>
      <c r="B116" s="16" t="s">
        <v>589</v>
      </c>
      <c r="C116" s="57">
        <v>212.1</v>
      </c>
      <c r="D116" s="57">
        <v>41.42</v>
      </c>
      <c r="E116" s="57">
        <v>21.61</v>
      </c>
      <c r="F116" s="57">
        <v>8.86</v>
      </c>
      <c r="G116" s="57">
        <v>4.41</v>
      </c>
      <c r="H116" s="57">
        <v>4.01</v>
      </c>
      <c r="I116" s="57">
        <v>3.73</v>
      </c>
      <c r="J116" s="57">
        <v>4.4400000000000004</v>
      </c>
      <c r="K116" s="69">
        <f t="shared" si="0"/>
        <v>300.58000000000004</v>
      </c>
    </row>
    <row r="117" spans="1:11" ht="14.25" customHeight="1" x14ac:dyDescent="0.2">
      <c r="A117" s="22">
        <f>VLOOKUP(B117,'Sample ID by Horizon'!A:B,2,FALSE)</f>
        <v>42893</v>
      </c>
      <c r="B117" s="16" t="s">
        <v>590</v>
      </c>
      <c r="C117" s="57">
        <v>171.58</v>
      </c>
      <c r="D117" s="57">
        <v>56.42</v>
      </c>
      <c r="E117" s="57">
        <v>15.27</v>
      </c>
      <c r="F117" s="57">
        <v>33.07</v>
      </c>
      <c r="G117" s="57">
        <v>7.09</v>
      </c>
      <c r="H117" s="57">
        <v>5.28</v>
      </c>
      <c r="I117" s="57">
        <v>4.2300000000000004</v>
      </c>
      <c r="J117" s="57">
        <v>4.67</v>
      </c>
      <c r="K117" s="69">
        <f t="shared" si="0"/>
        <v>297.61</v>
      </c>
    </row>
    <row r="118" spans="1:11" ht="14.25" customHeight="1" x14ac:dyDescent="0.2">
      <c r="A118" s="22">
        <f>VLOOKUP(B118,'Sample ID by Horizon'!A:B,2,FALSE)</f>
        <v>42893</v>
      </c>
      <c r="B118" s="16" t="s">
        <v>591</v>
      </c>
      <c r="C118" s="57">
        <v>752</v>
      </c>
      <c r="D118" s="57">
        <v>159.69</v>
      </c>
      <c r="E118" s="57">
        <v>115.74</v>
      </c>
      <c r="F118" s="57">
        <v>92.16</v>
      </c>
      <c r="G118" s="57">
        <v>112.41</v>
      </c>
      <c r="H118" s="57">
        <v>138.03</v>
      </c>
      <c r="I118" s="57">
        <v>98.89</v>
      </c>
      <c r="J118" s="57">
        <v>59.49</v>
      </c>
      <c r="K118" s="69">
        <f t="shared" si="0"/>
        <v>1528.4100000000003</v>
      </c>
    </row>
    <row r="119" spans="1:11" ht="14.25" customHeight="1" x14ac:dyDescent="0.2">
      <c r="A119" s="22">
        <f>VLOOKUP(B119,'Sample ID by Horizon'!A:B,2,FALSE)</f>
        <v>42893</v>
      </c>
      <c r="B119" s="16" t="s">
        <v>592</v>
      </c>
      <c r="C119" s="57">
        <v>638.12</v>
      </c>
      <c r="D119" s="57">
        <v>110.59</v>
      </c>
      <c r="E119" s="57">
        <v>89.75</v>
      </c>
      <c r="F119" s="57">
        <v>116.5</v>
      </c>
      <c r="G119" s="57">
        <v>331.35</v>
      </c>
      <c r="H119" s="57">
        <v>653.19000000000005</v>
      </c>
      <c r="I119" s="57">
        <v>274.16000000000003</v>
      </c>
      <c r="J119" s="57">
        <v>74.36</v>
      </c>
      <c r="K119" s="69">
        <f t="shared" si="0"/>
        <v>2288.02</v>
      </c>
    </row>
    <row r="120" spans="1:11" ht="14.25" customHeight="1" x14ac:dyDescent="0.2">
      <c r="A120" s="22">
        <f>VLOOKUP(B120,'Sample ID by Horizon'!A:B,2,FALSE)</f>
        <v>43042</v>
      </c>
      <c r="B120" s="16" t="s">
        <v>593</v>
      </c>
      <c r="C120" s="57">
        <v>43.01</v>
      </c>
      <c r="D120" s="57">
        <v>26.77</v>
      </c>
      <c r="E120" s="57">
        <v>19.25</v>
      </c>
      <c r="F120" s="57">
        <v>14.25</v>
      </c>
      <c r="G120" s="57">
        <v>10.27</v>
      </c>
      <c r="H120" s="57">
        <v>6.08</v>
      </c>
      <c r="I120" s="57">
        <v>3.05</v>
      </c>
      <c r="J120" s="57">
        <v>2.2200000000000002</v>
      </c>
      <c r="K120" s="69">
        <f t="shared" si="0"/>
        <v>124.89999999999999</v>
      </c>
    </row>
    <row r="121" spans="1:11" ht="14.25" customHeight="1" x14ac:dyDescent="0.2">
      <c r="A121" s="22">
        <f>VLOOKUP(B121,'Sample ID by Horizon'!A:B,2,FALSE)</f>
        <v>43042</v>
      </c>
      <c r="B121" s="16" t="s">
        <v>594</v>
      </c>
      <c r="C121" s="57">
        <v>0</v>
      </c>
      <c r="D121" s="57">
        <v>29.1</v>
      </c>
      <c r="E121" s="57">
        <v>24.09</v>
      </c>
      <c r="F121" s="57">
        <v>18.43</v>
      </c>
      <c r="G121" s="57">
        <v>13.89</v>
      </c>
      <c r="H121" s="57">
        <v>7.74</v>
      </c>
      <c r="I121" s="57">
        <v>3.64</v>
      </c>
      <c r="J121" s="57">
        <v>2.58</v>
      </c>
      <c r="K121" s="69">
        <f t="shared" si="0"/>
        <v>99.47</v>
      </c>
    </row>
    <row r="122" spans="1:11" ht="14.25" customHeight="1" x14ac:dyDescent="0.2">
      <c r="A122" s="22">
        <f>VLOOKUP(B122,'Sample ID by Horizon'!A:B,2,FALSE)</f>
        <v>43042</v>
      </c>
      <c r="B122" s="16" t="s">
        <v>595</v>
      </c>
      <c r="C122" s="57">
        <v>117.37</v>
      </c>
      <c r="D122" s="57">
        <v>29.32</v>
      </c>
      <c r="E122" s="57">
        <v>18.73</v>
      </c>
      <c r="F122" s="57">
        <v>13.77</v>
      </c>
      <c r="G122" s="57">
        <v>9.9600000000000009</v>
      </c>
      <c r="H122" s="57">
        <v>5.8</v>
      </c>
      <c r="I122" s="57">
        <v>2.87</v>
      </c>
      <c r="J122" s="57">
        <v>2.12</v>
      </c>
      <c r="K122" s="69">
        <f t="shared" si="0"/>
        <v>199.94000000000003</v>
      </c>
    </row>
    <row r="123" spans="1:11" ht="14.25" customHeight="1" x14ac:dyDescent="0.2">
      <c r="A123" s="22">
        <f>VLOOKUP(B123,'Sample ID by Horizon'!A:B,2,FALSE)</f>
        <v>43042</v>
      </c>
      <c r="B123" s="16" t="s">
        <v>596</v>
      </c>
      <c r="C123" s="57">
        <v>670</v>
      </c>
      <c r="D123" s="57">
        <v>140.49</v>
      </c>
      <c r="E123" s="57">
        <v>90.74</v>
      </c>
      <c r="F123" s="57">
        <v>112.07</v>
      </c>
      <c r="G123" s="57">
        <v>212.15</v>
      </c>
      <c r="H123" s="57">
        <v>79.72</v>
      </c>
      <c r="I123" s="57">
        <v>53.17</v>
      </c>
      <c r="J123" s="57">
        <v>20.8</v>
      </c>
      <c r="K123" s="69">
        <f t="shared" si="0"/>
        <v>1379.14</v>
      </c>
    </row>
    <row r="124" spans="1:11" ht="14.25" customHeight="1" x14ac:dyDescent="0.2">
      <c r="A124" s="22">
        <f>VLOOKUP(B124,'Sample ID by Horizon'!A:B,2,FALSE)</f>
        <v>43042</v>
      </c>
      <c r="B124" s="16" t="s">
        <v>597</v>
      </c>
      <c r="C124" s="57">
        <v>510.22</v>
      </c>
      <c r="D124" s="57">
        <v>100.14</v>
      </c>
      <c r="E124" s="57">
        <v>60.71</v>
      </c>
      <c r="F124" s="57">
        <v>386.17</v>
      </c>
      <c r="G124" s="57">
        <v>699.19</v>
      </c>
      <c r="H124" s="57">
        <v>205.97</v>
      </c>
      <c r="I124" s="57">
        <v>110.25</v>
      </c>
      <c r="J124" s="57">
        <v>85.13</v>
      </c>
      <c r="K124" s="69">
        <f t="shared" si="0"/>
        <v>2157.7800000000002</v>
      </c>
    </row>
    <row r="125" spans="1:11" ht="14.25" customHeight="1" x14ac:dyDescent="0.2">
      <c r="A125" s="22">
        <f>VLOOKUP(B125,'Sample ID by Horizon'!A:B,2,FALSE)</f>
        <v>43042</v>
      </c>
      <c r="B125" s="16" t="s">
        <v>598</v>
      </c>
      <c r="C125" s="57">
        <v>150.30000000000001</v>
      </c>
      <c r="D125" s="57">
        <v>26.32</v>
      </c>
      <c r="E125" s="57">
        <v>13.44</v>
      </c>
      <c r="F125" s="57">
        <v>3.88</v>
      </c>
      <c r="G125" s="57">
        <v>1.22</v>
      </c>
      <c r="H125" s="57">
        <v>0.53</v>
      </c>
      <c r="I125" s="57">
        <v>0.28000000000000003</v>
      </c>
      <c r="J125" s="57">
        <v>0.37</v>
      </c>
      <c r="K125" s="69">
        <f t="shared" si="0"/>
        <v>196.34</v>
      </c>
    </row>
    <row r="126" spans="1:11" ht="14.25" customHeight="1" x14ac:dyDescent="0.2">
      <c r="A126" s="22">
        <f>VLOOKUP(B126,'Sample ID by Horizon'!A:B,2,FALSE)</f>
        <v>43042</v>
      </c>
      <c r="B126" s="16" t="s">
        <v>599</v>
      </c>
      <c r="C126" s="57">
        <v>165.59</v>
      </c>
      <c r="D126" s="57">
        <v>22.13</v>
      </c>
      <c r="E126" s="57">
        <v>10.65</v>
      </c>
      <c r="F126" s="57">
        <v>4.3899999999999997</v>
      </c>
      <c r="G126" s="57">
        <v>1.65</v>
      </c>
      <c r="H126" s="57">
        <v>0.67</v>
      </c>
      <c r="I126" s="57">
        <v>0.28999999999999998</v>
      </c>
      <c r="J126" s="57">
        <v>0.47</v>
      </c>
      <c r="K126" s="69">
        <f t="shared" si="0"/>
        <v>205.83999999999997</v>
      </c>
    </row>
    <row r="127" spans="1:11" ht="14.25" customHeight="1" x14ac:dyDescent="0.2">
      <c r="A127" s="22">
        <f>VLOOKUP(B127,'Sample ID by Horizon'!A:B,2,FALSE)</f>
        <v>43042</v>
      </c>
      <c r="B127" s="16" t="s">
        <v>600</v>
      </c>
      <c r="C127" s="57">
        <v>0</v>
      </c>
      <c r="D127" s="57">
        <v>20.22</v>
      </c>
      <c r="E127" s="57">
        <v>10.87</v>
      </c>
      <c r="F127" s="57">
        <v>4.41</v>
      </c>
      <c r="G127" s="57">
        <v>1.56</v>
      </c>
      <c r="H127" s="57">
        <v>0.66</v>
      </c>
      <c r="I127" s="57">
        <v>0.31</v>
      </c>
      <c r="J127" s="57">
        <v>0.61</v>
      </c>
      <c r="K127" s="69">
        <f t="shared" si="0"/>
        <v>38.64</v>
      </c>
    </row>
    <row r="128" spans="1:11" ht="14.25" customHeight="1" x14ac:dyDescent="0.2">
      <c r="A128" s="22">
        <f>VLOOKUP(B128,'Sample ID by Horizon'!A:B,2,FALSE)</f>
        <v>43042</v>
      </c>
      <c r="B128" s="16" t="s">
        <v>601</v>
      </c>
      <c r="C128" s="57">
        <v>1647</v>
      </c>
      <c r="D128" s="57">
        <v>36.799999999999997</v>
      </c>
      <c r="E128" s="57">
        <v>19.760000000000002</v>
      </c>
      <c r="F128" s="57">
        <v>10.67</v>
      </c>
      <c r="G128" s="57">
        <v>6.1</v>
      </c>
      <c r="H128" s="57">
        <v>4.0599999999999996</v>
      </c>
      <c r="I128" s="57">
        <v>2.34</v>
      </c>
      <c r="J128" s="57">
        <v>4.1100000000000003</v>
      </c>
      <c r="K128" s="69">
        <f t="shared" si="0"/>
        <v>1730.8399999999997</v>
      </c>
    </row>
    <row r="129" spans="1:11" ht="14.25" customHeight="1" x14ac:dyDescent="0.2">
      <c r="A129" s="22">
        <f>VLOOKUP(B129,'Sample ID by Horizon'!A:B,2,FALSE)</f>
        <v>43042</v>
      </c>
      <c r="B129" s="16" t="s">
        <v>602</v>
      </c>
      <c r="C129" s="57">
        <v>2111</v>
      </c>
      <c r="D129" s="57">
        <v>123.15</v>
      </c>
      <c r="E129" s="57">
        <v>56.23</v>
      </c>
      <c r="F129" s="57">
        <v>24.31</v>
      </c>
      <c r="G129" s="57">
        <v>11.38</v>
      </c>
      <c r="H129" s="57">
        <v>6.98</v>
      </c>
      <c r="I129" s="57">
        <v>8.1</v>
      </c>
      <c r="J129" s="57">
        <v>18.829999999999998</v>
      </c>
      <c r="K129" s="69">
        <f t="shared" si="0"/>
        <v>2359.98</v>
      </c>
    </row>
    <row r="130" spans="1:11" ht="14.25" customHeight="1" x14ac:dyDescent="0.2">
      <c r="A130" s="22">
        <f>VLOOKUP(B130,'Sample ID by Horizon'!A:B,2,FALSE)</f>
        <v>43042</v>
      </c>
      <c r="B130" s="16" t="s">
        <v>603</v>
      </c>
      <c r="C130" s="57">
        <v>183.81</v>
      </c>
      <c r="D130" s="57">
        <v>17.04</v>
      </c>
      <c r="E130" s="57">
        <v>7.21</v>
      </c>
      <c r="F130" s="57">
        <v>2.14</v>
      </c>
      <c r="G130" s="57">
        <v>0.72</v>
      </c>
      <c r="H130" s="57">
        <v>0.33</v>
      </c>
      <c r="I130" s="57">
        <v>0.22</v>
      </c>
      <c r="J130" s="57">
        <v>0.36</v>
      </c>
      <c r="K130" s="69">
        <f t="shared" si="0"/>
        <v>211.83</v>
      </c>
    </row>
    <row r="131" spans="1:11" ht="14.25" customHeight="1" x14ac:dyDescent="0.2">
      <c r="A131" s="22">
        <f>VLOOKUP(B131,'Sample ID by Horizon'!A:B,2,FALSE)</f>
        <v>43042</v>
      </c>
      <c r="B131" s="16" t="s">
        <v>604</v>
      </c>
      <c r="C131" s="57">
        <v>180.27</v>
      </c>
      <c r="D131" s="57">
        <v>39.5</v>
      </c>
      <c r="E131" s="57">
        <v>18.34</v>
      </c>
      <c r="F131" s="57">
        <v>5.14</v>
      </c>
      <c r="G131" s="57">
        <v>1.34</v>
      </c>
      <c r="H131" s="57">
        <v>0.5</v>
      </c>
      <c r="I131" s="57">
        <v>0.26</v>
      </c>
      <c r="J131" s="57">
        <v>0.56000000000000005</v>
      </c>
      <c r="K131" s="69">
        <f t="shared" si="0"/>
        <v>245.91</v>
      </c>
    </row>
    <row r="132" spans="1:11" ht="14.25" customHeight="1" x14ac:dyDescent="0.2">
      <c r="A132" s="22">
        <f>VLOOKUP(B132,'Sample ID by Horizon'!A:B,2,FALSE)</f>
        <v>43042</v>
      </c>
      <c r="B132" s="16" t="s">
        <v>605</v>
      </c>
      <c r="C132" s="57">
        <v>222.25</v>
      </c>
      <c r="D132" s="57">
        <v>222.85</v>
      </c>
      <c r="E132" s="57">
        <v>10.31</v>
      </c>
      <c r="F132" s="57">
        <v>2.68</v>
      </c>
      <c r="G132" s="57">
        <v>0.93</v>
      </c>
      <c r="H132" s="57">
        <v>0.35</v>
      </c>
      <c r="I132" s="57">
        <v>0.24</v>
      </c>
      <c r="J132" s="57">
        <v>0.46</v>
      </c>
      <c r="K132" s="69">
        <f t="shared" si="0"/>
        <v>460.07000000000005</v>
      </c>
    </row>
    <row r="133" spans="1:11" ht="14.25" customHeight="1" x14ac:dyDescent="0.2">
      <c r="A133" s="22">
        <f>VLOOKUP(B133,'Sample ID by Horizon'!A:B,2,FALSE)</f>
        <v>43042</v>
      </c>
      <c r="B133" s="16" t="s">
        <v>606</v>
      </c>
      <c r="C133" s="57">
        <v>1718</v>
      </c>
      <c r="D133" s="57">
        <v>27.05</v>
      </c>
      <c r="E133" s="57">
        <v>13.42</v>
      </c>
      <c r="F133" s="57">
        <v>7.08</v>
      </c>
      <c r="G133" s="57">
        <v>3.94</v>
      </c>
      <c r="H133" s="57">
        <v>2.2200000000000002</v>
      </c>
      <c r="I133" s="57">
        <v>1.44</v>
      </c>
      <c r="J133" s="57">
        <v>2.71</v>
      </c>
      <c r="K133" s="69">
        <f t="shared" si="0"/>
        <v>1775.8600000000001</v>
      </c>
    </row>
    <row r="134" spans="1:11" ht="14.25" customHeight="1" x14ac:dyDescent="0.2">
      <c r="A134" s="22">
        <f>VLOOKUP(B134,'Sample ID by Horizon'!A:B,2,FALSE)</f>
        <v>43042</v>
      </c>
      <c r="B134" s="16" t="s">
        <v>607</v>
      </c>
      <c r="C134" s="57">
        <v>2070</v>
      </c>
      <c r="D134" s="57">
        <v>128.04</v>
      </c>
      <c r="E134" s="57">
        <v>63.07</v>
      </c>
      <c r="F134" s="57">
        <v>29.55</v>
      </c>
      <c r="G134" s="57">
        <v>13.73</v>
      </c>
      <c r="H134" s="57">
        <v>7.48</v>
      </c>
      <c r="I134" s="57">
        <v>6.94</v>
      </c>
      <c r="J134" s="57">
        <v>39.67</v>
      </c>
      <c r="K134" s="69">
        <f t="shared" si="0"/>
        <v>2358.4800000000005</v>
      </c>
    </row>
    <row r="135" spans="1:11" ht="14.25" customHeight="1" x14ac:dyDescent="0.2">
      <c r="A135" s="22">
        <f>VLOOKUP(B135,'Sample ID by Horizon'!A:B,2,FALSE)</f>
        <v>43048</v>
      </c>
      <c r="B135" s="16" t="s">
        <v>618</v>
      </c>
      <c r="C135" s="57">
        <v>46.09</v>
      </c>
      <c r="D135" s="57">
        <v>22.36</v>
      </c>
      <c r="E135" s="57">
        <v>23.89</v>
      </c>
      <c r="F135" s="57">
        <v>22.02</v>
      </c>
      <c r="G135" s="57">
        <v>14.21</v>
      </c>
      <c r="H135" s="57">
        <v>4.5599999999999996</v>
      </c>
      <c r="I135" s="57">
        <v>1.26</v>
      </c>
      <c r="J135" s="57">
        <v>1.1100000000000001</v>
      </c>
      <c r="K135" s="69">
        <f t="shared" si="0"/>
        <v>135.5</v>
      </c>
    </row>
    <row r="136" spans="1:11" ht="14.25" customHeight="1" x14ac:dyDescent="0.2">
      <c r="A136" s="22">
        <f>VLOOKUP(B136,'Sample ID by Horizon'!A:B,2,FALSE)</f>
        <v>43048</v>
      </c>
      <c r="B136" s="16" t="s">
        <v>619</v>
      </c>
      <c r="C136" s="57">
        <v>55.58</v>
      </c>
      <c r="D136" s="57">
        <v>27.63</v>
      </c>
      <c r="E136" s="57">
        <v>27.26</v>
      </c>
      <c r="F136" s="57">
        <v>19.34</v>
      </c>
      <c r="G136" s="57">
        <v>10</v>
      </c>
      <c r="H136" s="57">
        <v>2.87</v>
      </c>
      <c r="I136" s="57">
        <v>1.04</v>
      </c>
      <c r="J136" s="57">
        <v>1.06</v>
      </c>
      <c r="K136" s="69">
        <f t="shared" si="0"/>
        <v>144.78</v>
      </c>
    </row>
    <row r="137" spans="1:11" ht="14.25" customHeight="1" x14ac:dyDescent="0.2">
      <c r="A137" s="22">
        <f>VLOOKUP(B137,'Sample ID by Horizon'!A:B,2,FALSE)</f>
        <v>43048</v>
      </c>
      <c r="B137" s="16" t="s">
        <v>620</v>
      </c>
      <c r="C137" s="57">
        <v>93</v>
      </c>
      <c r="D137" s="57">
        <v>33.49</v>
      </c>
      <c r="E137" s="57">
        <v>32.340000000000003</v>
      </c>
      <c r="F137" s="57">
        <v>21.44</v>
      </c>
      <c r="G137" s="57">
        <v>11.35</v>
      </c>
      <c r="H137" s="57">
        <v>3.45</v>
      </c>
      <c r="I137" s="57">
        <v>1.32</v>
      </c>
      <c r="J137" s="57">
        <v>1.45</v>
      </c>
      <c r="K137" s="69">
        <f t="shared" si="0"/>
        <v>197.83999999999997</v>
      </c>
    </row>
    <row r="138" spans="1:11" ht="14.25" customHeight="1" x14ac:dyDescent="0.2">
      <c r="A138" s="22">
        <f>VLOOKUP(B138,'Sample ID by Horizon'!A:B,2,FALSE)</f>
        <v>43048</v>
      </c>
      <c r="B138" s="16" t="s">
        <v>621</v>
      </c>
      <c r="C138" s="57">
        <v>600.02</v>
      </c>
      <c r="D138" s="57">
        <v>278.89999999999998</v>
      </c>
      <c r="E138" s="57">
        <v>285.88</v>
      </c>
      <c r="F138" s="57">
        <v>212.31</v>
      </c>
      <c r="G138" s="57">
        <v>123.15</v>
      </c>
      <c r="H138" s="57">
        <v>20.16</v>
      </c>
      <c r="I138" s="57">
        <v>7.06</v>
      </c>
      <c r="J138" s="57">
        <v>8.52</v>
      </c>
      <c r="K138" s="69">
        <f t="shared" si="0"/>
        <v>1536</v>
      </c>
    </row>
    <row r="139" spans="1:11" ht="14.25" customHeight="1" x14ac:dyDescent="0.2">
      <c r="A139" s="22">
        <f>VLOOKUP(B139,'Sample ID by Horizon'!A:B,2,FALSE)</f>
        <v>43048</v>
      </c>
      <c r="B139" s="16" t="s">
        <v>622</v>
      </c>
      <c r="C139" s="57">
        <v>526.88</v>
      </c>
      <c r="D139" s="57">
        <v>438.84</v>
      </c>
      <c r="E139" s="57">
        <v>482.87</v>
      </c>
      <c r="F139" s="57">
        <v>675.95</v>
      </c>
      <c r="G139" s="57">
        <v>274.02</v>
      </c>
      <c r="H139" s="57">
        <v>88.59</v>
      </c>
      <c r="I139" s="57">
        <v>20.72</v>
      </c>
      <c r="J139" s="57">
        <v>21.47</v>
      </c>
      <c r="K139" s="69">
        <f t="shared" si="0"/>
        <v>2529.3399999999997</v>
      </c>
    </row>
    <row r="140" spans="1:11" ht="14.25" customHeight="1" x14ac:dyDescent="0.2">
      <c r="A140" s="22">
        <f>VLOOKUP(B140,'Sample ID by Horizon'!A:B,2,FALSE)</f>
        <v>43048</v>
      </c>
      <c r="B140" s="16" t="s">
        <v>623</v>
      </c>
      <c r="C140" s="57">
        <v>181.3</v>
      </c>
      <c r="D140" s="57">
        <v>13.23</v>
      </c>
      <c r="E140" s="57">
        <v>5.85</v>
      </c>
      <c r="F140" s="57">
        <v>2.58</v>
      </c>
      <c r="G140" s="57">
        <v>1.01</v>
      </c>
      <c r="H140" s="57">
        <v>0.48</v>
      </c>
      <c r="I140" s="57">
        <v>0.26</v>
      </c>
      <c r="J140" s="57">
        <v>0.52</v>
      </c>
      <c r="K140" s="69">
        <f t="shared" si="0"/>
        <v>205.23</v>
      </c>
    </row>
    <row r="141" spans="1:11" ht="14.25" customHeight="1" x14ac:dyDescent="0.2">
      <c r="A141" s="22">
        <f>VLOOKUP(B141,'Sample ID by Horizon'!A:B,2,FALSE)</f>
        <v>43048</v>
      </c>
      <c r="B141" s="16" t="s">
        <v>624</v>
      </c>
      <c r="C141" s="57">
        <v>152.06</v>
      </c>
      <c r="D141" s="57">
        <v>30.81</v>
      </c>
      <c r="E141" s="57">
        <v>16.309999999999999</v>
      </c>
      <c r="F141" s="57">
        <v>5.45</v>
      </c>
      <c r="G141" s="57">
        <v>1.89</v>
      </c>
      <c r="H141" s="57">
        <v>0.77</v>
      </c>
      <c r="I141" s="57">
        <v>0.39</v>
      </c>
      <c r="J141" s="57">
        <v>1.05</v>
      </c>
      <c r="K141" s="69">
        <f t="shared" si="0"/>
        <v>208.73</v>
      </c>
    </row>
    <row r="142" spans="1:11" ht="14.25" customHeight="1" x14ac:dyDescent="0.2">
      <c r="A142" s="22">
        <f>VLOOKUP(B142,'Sample ID by Horizon'!A:B,2,FALSE)</f>
        <v>43048</v>
      </c>
      <c r="B142" s="16" t="s">
        <v>625</v>
      </c>
      <c r="C142" s="57">
        <v>240.02</v>
      </c>
      <c r="D142" s="57">
        <v>14.78</v>
      </c>
      <c r="E142" s="57">
        <v>5.24</v>
      </c>
      <c r="F142" s="57">
        <v>1.97</v>
      </c>
      <c r="G142" s="57">
        <v>0.84</v>
      </c>
      <c r="H142" s="57">
        <v>0.44</v>
      </c>
      <c r="I142" s="57">
        <v>0.24</v>
      </c>
      <c r="J142" s="57">
        <v>0.62</v>
      </c>
      <c r="K142" s="69">
        <f t="shared" si="0"/>
        <v>264.15000000000003</v>
      </c>
    </row>
    <row r="143" spans="1:11" ht="14.25" customHeight="1" x14ac:dyDescent="0.2">
      <c r="A143" s="22">
        <f>VLOOKUP(B143,'Sample ID by Horizon'!A:B,2,FALSE)</f>
        <v>43048</v>
      </c>
      <c r="B143" s="16" t="s">
        <v>626</v>
      </c>
      <c r="C143" s="57">
        <v>1624</v>
      </c>
      <c r="D143" s="57">
        <v>59.79</v>
      </c>
      <c r="E143" s="57">
        <v>31.02</v>
      </c>
      <c r="F143" s="57">
        <v>14.01</v>
      </c>
      <c r="G143" s="57">
        <v>6.5</v>
      </c>
      <c r="H143" s="57">
        <v>3.1</v>
      </c>
      <c r="I143" s="57">
        <v>1.33</v>
      </c>
      <c r="J143" s="57">
        <v>3.31</v>
      </c>
      <c r="K143" s="69">
        <f t="shared" si="0"/>
        <v>1743.0599999999997</v>
      </c>
    </row>
    <row r="144" spans="1:11" ht="14.25" customHeight="1" x14ac:dyDescent="0.2">
      <c r="A144" s="22">
        <f>VLOOKUP(B144,'Sample ID by Horizon'!A:B,2,FALSE)</f>
        <v>43048</v>
      </c>
      <c r="B144" s="16" t="s">
        <v>627</v>
      </c>
      <c r="C144" s="57">
        <v>2100</v>
      </c>
      <c r="D144" s="57">
        <v>101.27</v>
      </c>
      <c r="E144" s="57">
        <v>49.83</v>
      </c>
      <c r="F144" s="57">
        <v>22.65</v>
      </c>
      <c r="G144" s="57">
        <v>11.41</v>
      </c>
      <c r="H144" s="57">
        <v>5.55</v>
      </c>
      <c r="I144" s="57">
        <v>2.81</v>
      </c>
      <c r="J144" s="57">
        <v>16.690000000000001</v>
      </c>
      <c r="K144" s="69">
        <f t="shared" si="0"/>
        <v>2310.21</v>
      </c>
    </row>
    <row r="145" spans="1:11" ht="14.25" customHeight="1" x14ac:dyDescent="0.2">
      <c r="A145" s="22">
        <f>VLOOKUP(B145,'Sample ID by Horizon'!A:B,2,FALSE)</f>
        <v>43046</v>
      </c>
      <c r="B145" s="16" t="s">
        <v>608</v>
      </c>
      <c r="C145" s="57">
        <v>47.86</v>
      </c>
      <c r="D145" s="57">
        <v>33.46</v>
      </c>
      <c r="E145" s="57">
        <v>21.6</v>
      </c>
      <c r="F145" s="57">
        <v>8.69</v>
      </c>
      <c r="G145" s="57">
        <v>2.5299999999999998</v>
      </c>
      <c r="H145" s="57">
        <v>0.72</v>
      </c>
      <c r="I145" s="57">
        <v>0.23</v>
      </c>
      <c r="J145" s="57">
        <v>0.15</v>
      </c>
      <c r="K145" s="69">
        <f t="shared" si="0"/>
        <v>115.24</v>
      </c>
    </row>
    <row r="146" spans="1:11" ht="14.25" customHeight="1" x14ac:dyDescent="0.2">
      <c r="A146" s="22">
        <f>VLOOKUP(B146,'Sample ID by Horizon'!A:B,2,FALSE)</f>
        <v>43046</v>
      </c>
      <c r="B146" s="16" t="s">
        <v>609</v>
      </c>
      <c r="C146" s="57">
        <v>124.2</v>
      </c>
      <c r="D146" s="57">
        <v>34.6</v>
      </c>
      <c r="E146" s="57">
        <v>18.47</v>
      </c>
      <c r="F146" s="57">
        <v>7.16</v>
      </c>
      <c r="G146" s="57">
        <v>2.19</v>
      </c>
      <c r="H146" s="57">
        <v>0.64</v>
      </c>
      <c r="I146" s="57">
        <v>0.25</v>
      </c>
      <c r="J146" s="57">
        <v>0.33</v>
      </c>
      <c r="K146" s="69">
        <f t="shared" si="0"/>
        <v>187.84</v>
      </c>
    </row>
    <row r="147" spans="1:11" ht="14.25" customHeight="1" x14ac:dyDescent="0.2">
      <c r="A147" s="22">
        <f>VLOOKUP(B147,'Sample ID by Horizon'!A:B,2,FALSE)</f>
        <v>43046</v>
      </c>
      <c r="B147" s="16" t="s">
        <v>610</v>
      </c>
      <c r="C147" s="57">
        <v>209.03</v>
      </c>
      <c r="D147" s="57">
        <v>22.89</v>
      </c>
      <c r="E147" s="57">
        <v>8.65</v>
      </c>
      <c r="F147" s="57">
        <v>2.76</v>
      </c>
      <c r="G147" s="57">
        <v>1.01</v>
      </c>
      <c r="H147" s="57">
        <v>0.51</v>
      </c>
      <c r="I147" s="57">
        <v>0.28999999999999998</v>
      </c>
      <c r="J147" s="57">
        <v>0.39</v>
      </c>
      <c r="K147" s="69">
        <f t="shared" si="0"/>
        <v>245.52999999999997</v>
      </c>
    </row>
    <row r="148" spans="1:11" ht="14.25" customHeight="1" x14ac:dyDescent="0.2">
      <c r="A148" s="22">
        <f>VLOOKUP(B148,'Sample ID by Horizon'!A:B,2,FALSE)</f>
        <v>43046</v>
      </c>
      <c r="B148" s="16" t="s">
        <v>611</v>
      </c>
      <c r="C148" s="57">
        <v>0</v>
      </c>
      <c r="D148" s="57">
        <v>31.82</v>
      </c>
      <c r="E148" s="57">
        <v>19.52</v>
      </c>
      <c r="F148" s="57">
        <v>9.83</v>
      </c>
      <c r="G148" s="57">
        <v>4.66</v>
      </c>
      <c r="H148" s="57">
        <v>2.33</v>
      </c>
      <c r="I148" s="57">
        <v>1.26</v>
      </c>
      <c r="J148" s="57">
        <v>0.78</v>
      </c>
      <c r="K148" s="69">
        <f t="shared" si="0"/>
        <v>70.2</v>
      </c>
    </row>
    <row r="149" spans="1:11" ht="14.25" customHeight="1" x14ac:dyDescent="0.2">
      <c r="A149" s="22">
        <f>VLOOKUP(B149,'Sample ID by Horizon'!A:B,2,FALSE)</f>
        <v>43046</v>
      </c>
      <c r="B149" s="16" t="s">
        <v>612</v>
      </c>
      <c r="C149" s="57">
        <v>2127</v>
      </c>
      <c r="D149" s="57">
        <v>81.72</v>
      </c>
      <c r="E149" s="57">
        <v>46.55</v>
      </c>
      <c r="F149" s="57">
        <v>24.19</v>
      </c>
      <c r="G149" s="57">
        <v>12.14</v>
      </c>
      <c r="H149" s="57">
        <v>6.35</v>
      </c>
      <c r="I149" s="57">
        <v>3.38</v>
      </c>
      <c r="J149" s="57">
        <v>15.95</v>
      </c>
      <c r="K149" s="69">
        <f t="shared" si="0"/>
        <v>2317.2799999999997</v>
      </c>
    </row>
    <row r="150" spans="1:11" ht="14.25" customHeight="1" x14ac:dyDescent="0.2">
      <c r="A150" s="22">
        <f>VLOOKUP(B150,'Sample ID by Horizon'!A:B,2,FALSE)</f>
        <v>43046</v>
      </c>
      <c r="B150" s="16" t="s">
        <v>613</v>
      </c>
      <c r="C150" s="57">
        <v>148.38999999999999</v>
      </c>
      <c r="D150" s="57">
        <v>9.57</v>
      </c>
      <c r="E150" s="57">
        <v>3.58</v>
      </c>
      <c r="F150" s="57">
        <v>0.96</v>
      </c>
      <c r="G150" s="57">
        <v>0.35</v>
      </c>
      <c r="H150" s="57">
        <v>0.17</v>
      </c>
      <c r="I150" s="57">
        <v>0.08</v>
      </c>
      <c r="J150" s="57">
        <v>7.0000000000000007E-2</v>
      </c>
      <c r="K150" s="69">
        <f t="shared" si="0"/>
        <v>163.16999999999999</v>
      </c>
    </row>
    <row r="151" spans="1:11" ht="14.25" customHeight="1" x14ac:dyDescent="0.2">
      <c r="A151" s="22">
        <f>VLOOKUP(B151,'Sample ID by Horizon'!A:B,2,FALSE)</f>
        <v>43046</v>
      </c>
      <c r="B151" s="16" t="s">
        <v>614</v>
      </c>
      <c r="C151" s="57">
        <v>0</v>
      </c>
      <c r="D151" s="57">
        <v>18.77</v>
      </c>
      <c r="E151" s="57">
        <v>6.12</v>
      </c>
      <c r="F151" s="57">
        <v>1.68</v>
      </c>
      <c r="G151" s="57">
        <v>0.47</v>
      </c>
      <c r="H151" s="57">
        <v>0.21</v>
      </c>
      <c r="I151" s="57">
        <v>0.12</v>
      </c>
      <c r="J151" s="57">
        <v>0.18</v>
      </c>
      <c r="K151" s="69">
        <f t="shared" si="0"/>
        <v>27.55</v>
      </c>
    </row>
    <row r="152" spans="1:11" ht="14.25" customHeight="1" x14ac:dyDescent="0.2">
      <c r="A152" s="22">
        <f>VLOOKUP(B152,'Sample ID by Horizon'!A:B,2,FALSE)</f>
        <v>43046</v>
      </c>
      <c r="B152" s="16" t="s">
        <v>615</v>
      </c>
      <c r="C152" s="57">
        <v>230.06</v>
      </c>
      <c r="D152" s="57">
        <v>13.48</v>
      </c>
      <c r="E152" s="57">
        <v>5.71</v>
      </c>
      <c r="F152" s="57">
        <v>2.11</v>
      </c>
      <c r="G152" s="57">
        <v>0.78</v>
      </c>
      <c r="H152" s="57">
        <v>0.32</v>
      </c>
      <c r="I152" s="57">
        <v>0.15</v>
      </c>
      <c r="J152" s="57">
        <v>0.16</v>
      </c>
      <c r="K152" s="69">
        <f t="shared" si="0"/>
        <v>252.77</v>
      </c>
    </row>
    <row r="153" spans="1:11" ht="14.25" customHeight="1" x14ac:dyDescent="0.2">
      <c r="A153" s="22">
        <f>VLOOKUP(B153,'Sample ID by Horizon'!A:B,2,FALSE)</f>
        <v>43046</v>
      </c>
      <c r="B153" s="16" t="s">
        <v>616</v>
      </c>
      <c r="C153" s="57">
        <v>1599</v>
      </c>
      <c r="D153" s="57">
        <v>30.2</v>
      </c>
      <c r="E153" s="57">
        <v>17.73</v>
      </c>
      <c r="F153" s="57">
        <v>9.68</v>
      </c>
      <c r="G153" s="57">
        <v>5.27</v>
      </c>
      <c r="H153" s="57">
        <v>2.71</v>
      </c>
      <c r="I153" s="57">
        <v>1.54</v>
      </c>
      <c r="J153" s="57">
        <v>1.3</v>
      </c>
      <c r="K153" s="69">
        <f t="shared" si="0"/>
        <v>1667.43</v>
      </c>
    </row>
    <row r="154" spans="1:11" ht="14.25" customHeight="1" x14ac:dyDescent="0.2">
      <c r="A154" s="22">
        <f>VLOOKUP(B154,'Sample ID by Horizon'!A:B,2,FALSE)</f>
        <v>43046</v>
      </c>
      <c r="B154" s="16" t="s">
        <v>617</v>
      </c>
      <c r="C154" s="57">
        <v>2399</v>
      </c>
      <c r="D154" s="57">
        <v>38.4</v>
      </c>
      <c r="E154" s="57">
        <v>16.190000000000001</v>
      </c>
      <c r="F154" s="57">
        <v>9.17</v>
      </c>
      <c r="G154" s="57">
        <v>5.99</v>
      </c>
      <c r="H154" s="57">
        <v>4.54</v>
      </c>
      <c r="I154" s="57">
        <v>3.48</v>
      </c>
      <c r="J154" s="57">
        <v>3.24</v>
      </c>
      <c r="K154" s="69">
        <f t="shared" si="0"/>
        <v>2480.0099999999998</v>
      </c>
    </row>
    <row r="155" spans="1:11" ht="14.25" customHeight="1" x14ac:dyDescent="0.2">
      <c r="A155" s="22">
        <f>VLOOKUP(B155,'Sample ID by Horizon'!A:B,2,FALSE)</f>
        <v>43048</v>
      </c>
      <c r="B155" s="16" t="s">
        <v>628</v>
      </c>
      <c r="C155" s="57">
        <v>133.1</v>
      </c>
      <c r="D155" s="57">
        <v>33.54</v>
      </c>
      <c r="E155" s="57">
        <v>18.84</v>
      </c>
      <c r="F155" s="57">
        <v>7.75</v>
      </c>
      <c r="G155" s="57">
        <v>3</v>
      </c>
      <c r="H155" s="57">
        <v>1.67</v>
      </c>
      <c r="I155" s="57">
        <v>1.1200000000000001</v>
      </c>
      <c r="J155" s="57">
        <v>1.26</v>
      </c>
      <c r="K155" s="69">
        <f t="shared" si="0"/>
        <v>200.27999999999997</v>
      </c>
    </row>
    <row r="156" spans="1:11" ht="14.25" customHeight="1" x14ac:dyDescent="0.2">
      <c r="A156" s="22">
        <f>VLOOKUP(B156,'Sample ID by Horizon'!A:B,2,FALSE)</f>
        <v>43048</v>
      </c>
      <c r="B156" s="16" t="s">
        <v>629</v>
      </c>
      <c r="C156" s="57">
        <v>113.82</v>
      </c>
      <c r="D156" s="57">
        <v>38.28</v>
      </c>
      <c r="E156" s="57">
        <v>27.87</v>
      </c>
      <c r="F156" s="57">
        <v>15.41</v>
      </c>
      <c r="G156" s="57">
        <v>6.31</v>
      </c>
      <c r="H156" s="57">
        <v>3.64</v>
      </c>
      <c r="I156" s="57">
        <v>2.1800000000000002</v>
      </c>
      <c r="J156" s="57">
        <v>2.5499999999999998</v>
      </c>
      <c r="K156" s="69">
        <f t="shared" si="0"/>
        <v>210.06</v>
      </c>
    </row>
    <row r="157" spans="1:11" ht="14.25" customHeight="1" x14ac:dyDescent="0.2">
      <c r="A157" s="22">
        <f>VLOOKUP(B157,'Sample ID by Horizon'!A:B,2,FALSE)</f>
        <v>43048</v>
      </c>
      <c r="B157" s="16" t="s">
        <v>630</v>
      </c>
      <c r="C157" s="57">
        <v>145.51</v>
      </c>
      <c r="D157" s="57">
        <v>45.26</v>
      </c>
      <c r="E157" s="57">
        <v>26.4</v>
      </c>
      <c r="F157" s="57">
        <v>14.32</v>
      </c>
      <c r="G157" s="57">
        <v>7.49</v>
      </c>
      <c r="H157" s="57">
        <v>3.89</v>
      </c>
      <c r="I157" s="57">
        <v>2.08</v>
      </c>
      <c r="J157" s="57">
        <v>2.2799999999999998</v>
      </c>
      <c r="K157" s="69">
        <f t="shared" si="0"/>
        <v>247.23</v>
      </c>
    </row>
    <row r="158" spans="1:11" ht="14.25" customHeight="1" x14ac:dyDescent="0.2">
      <c r="A158" s="22">
        <f>VLOOKUP(B158,'Sample ID by Horizon'!A:B,2,FALSE)</f>
        <v>43048</v>
      </c>
      <c r="B158" s="16" t="s">
        <v>631</v>
      </c>
      <c r="C158" s="57">
        <v>1437</v>
      </c>
      <c r="D158" s="57">
        <v>141.66</v>
      </c>
      <c r="E158" s="57">
        <v>55.63</v>
      </c>
      <c r="F158" s="57">
        <v>23.91</v>
      </c>
      <c r="G158" s="57">
        <v>14.48</v>
      </c>
      <c r="H158" s="57">
        <v>16.03</v>
      </c>
      <c r="I158" s="57">
        <v>14.17</v>
      </c>
      <c r="J158" s="57">
        <v>15.29</v>
      </c>
      <c r="K158" s="69">
        <f t="shared" si="0"/>
        <v>1718.1700000000003</v>
      </c>
    </row>
    <row r="159" spans="1:11" ht="14.25" customHeight="1" x14ac:dyDescent="0.2">
      <c r="A159" s="22">
        <f>VLOOKUP(B159,'Sample ID by Horizon'!A:B,2,FALSE)</f>
        <v>43048</v>
      </c>
      <c r="B159" s="16" t="s">
        <v>632</v>
      </c>
      <c r="C159" s="57">
        <v>1679</v>
      </c>
      <c r="D159" s="57">
        <v>177.23</v>
      </c>
      <c r="E159" s="57">
        <v>90.01</v>
      </c>
      <c r="F159" s="57">
        <v>44.95</v>
      </c>
      <c r="G159" s="57">
        <v>34.21</v>
      </c>
      <c r="H159" s="57">
        <v>57.8</v>
      </c>
      <c r="I159" s="57">
        <v>86.54</v>
      </c>
      <c r="J159" s="57">
        <v>169.89</v>
      </c>
      <c r="K159" s="69">
        <f t="shared" si="0"/>
        <v>2339.63</v>
      </c>
    </row>
    <row r="160" spans="1:11" ht="14.25" customHeight="1" x14ac:dyDescent="0.2">
      <c r="A160" s="22">
        <f>VLOOKUP(B160,'Sample ID by Horizon'!A:B,2,FALSE)</f>
        <v>43048</v>
      </c>
      <c r="B160" s="16" t="s">
        <v>633</v>
      </c>
      <c r="C160" s="57">
        <v>160.08000000000001</v>
      </c>
      <c r="D160" s="57">
        <v>40.869999999999997</v>
      </c>
      <c r="E160" s="57">
        <v>27.23</v>
      </c>
      <c r="F160" s="57">
        <v>12.47</v>
      </c>
      <c r="G160" s="57">
        <v>5.64</v>
      </c>
      <c r="H160" s="57">
        <v>4.12</v>
      </c>
      <c r="I160" s="57">
        <v>3.25</v>
      </c>
      <c r="J160" s="57">
        <v>4.1500000000000004</v>
      </c>
      <c r="K160" s="69">
        <f t="shared" si="0"/>
        <v>257.81</v>
      </c>
    </row>
    <row r="161" spans="1:11" ht="14.25" customHeight="1" x14ac:dyDescent="0.2">
      <c r="A161" s="22">
        <f>VLOOKUP(B161,'Sample ID by Horizon'!A:B,2,FALSE)</f>
        <v>43048</v>
      </c>
      <c r="B161" s="16" t="s">
        <v>634</v>
      </c>
      <c r="C161" s="57">
        <v>164.14</v>
      </c>
      <c r="D161" s="57">
        <v>52.44</v>
      </c>
      <c r="E161" s="57">
        <v>36.630000000000003</v>
      </c>
      <c r="F161" s="57">
        <v>18.350000000000001</v>
      </c>
      <c r="G161" s="57">
        <v>7.99</v>
      </c>
      <c r="H161" s="57">
        <v>5.0199999999999996</v>
      </c>
      <c r="I161" s="57">
        <v>3.92</v>
      </c>
      <c r="J161" s="57">
        <v>5.32</v>
      </c>
      <c r="K161" s="69">
        <f t="shared" si="0"/>
        <v>293.81</v>
      </c>
    </row>
    <row r="162" spans="1:11" ht="14.25" customHeight="1" x14ac:dyDescent="0.2">
      <c r="A162" s="22">
        <f>VLOOKUP(B162,'Sample ID by Horizon'!A:B,2,FALSE)</f>
        <v>43048</v>
      </c>
      <c r="B162" s="16" t="s">
        <v>635</v>
      </c>
      <c r="C162" s="57">
        <v>132.15</v>
      </c>
      <c r="D162" s="57">
        <v>47.03</v>
      </c>
      <c r="E162" s="57">
        <v>34.61</v>
      </c>
      <c r="F162" s="57">
        <v>19.91</v>
      </c>
      <c r="G162" s="57">
        <v>10.58</v>
      </c>
      <c r="H162" s="57">
        <v>6.97</v>
      </c>
      <c r="I162" s="57">
        <v>4.84</v>
      </c>
      <c r="J162" s="57">
        <v>4.96</v>
      </c>
      <c r="K162" s="69">
        <f t="shared" si="0"/>
        <v>261.05</v>
      </c>
    </row>
    <row r="163" spans="1:11" ht="14.25" customHeight="1" x14ac:dyDescent="0.2">
      <c r="A163" s="22">
        <f>VLOOKUP(B163,'Sample ID by Horizon'!A:B,2,FALSE)</f>
        <v>43048</v>
      </c>
      <c r="B163" s="16" t="s">
        <v>636</v>
      </c>
      <c r="C163" s="57">
        <v>924</v>
      </c>
      <c r="D163" s="57">
        <v>187.89</v>
      </c>
      <c r="E163" s="57">
        <v>101.7</v>
      </c>
      <c r="F163" s="57">
        <v>77.010000000000005</v>
      </c>
      <c r="G163" s="57">
        <v>84.51</v>
      </c>
      <c r="H163" s="57">
        <v>133.91</v>
      </c>
      <c r="I163" s="57">
        <v>110.88</v>
      </c>
      <c r="J163" s="57">
        <v>75.58</v>
      </c>
      <c r="K163" s="69">
        <f t="shared" si="0"/>
        <v>1695.48</v>
      </c>
    </row>
    <row r="164" spans="1:11" ht="14.25" customHeight="1" x14ac:dyDescent="0.2">
      <c r="A164" s="22">
        <f>VLOOKUP(B164,'Sample ID by Horizon'!A:B,2,FALSE)</f>
        <v>43048</v>
      </c>
      <c r="B164" s="16" t="s">
        <v>637</v>
      </c>
      <c r="C164" s="57">
        <v>477.2</v>
      </c>
      <c r="D164" s="57">
        <v>103.37</v>
      </c>
      <c r="E164" s="57">
        <v>134.75</v>
      </c>
      <c r="F164" s="57">
        <v>199.04</v>
      </c>
      <c r="G164" s="57">
        <v>331.09</v>
      </c>
      <c r="H164" s="57">
        <v>621</v>
      </c>
      <c r="I164" s="57">
        <v>322.89</v>
      </c>
      <c r="J164" s="57">
        <v>142.68</v>
      </c>
      <c r="K164" s="69">
        <f t="shared" si="0"/>
        <v>2332.0199999999995</v>
      </c>
    </row>
    <row r="165" spans="1:11" ht="14.25" customHeight="1" x14ac:dyDescent="0.2">
      <c r="A165" s="22">
        <f>VLOOKUP(B165,'Sample ID by Horizon'!A:B,2,FALSE)</f>
        <v>43228</v>
      </c>
      <c r="B165" s="16" t="s">
        <v>648</v>
      </c>
      <c r="C165" s="57">
        <v>44.09</v>
      </c>
      <c r="D165" s="57">
        <v>29.18</v>
      </c>
      <c r="E165" s="57">
        <v>24</v>
      </c>
      <c r="F165" s="57">
        <v>16.55</v>
      </c>
      <c r="G165" s="57">
        <v>13.08</v>
      </c>
      <c r="H165" s="57">
        <v>8.93</v>
      </c>
      <c r="I165" s="57">
        <v>5.09</v>
      </c>
      <c r="J165" s="57">
        <v>4.21</v>
      </c>
      <c r="K165" s="69">
        <f t="shared" si="0"/>
        <v>145.13000000000002</v>
      </c>
    </row>
    <row r="166" spans="1:11" ht="14.25" customHeight="1" x14ac:dyDescent="0.2">
      <c r="A166" s="22">
        <f>VLOOKUP(B166,'Sample ID by Horizon'!A:B,2,FALSE)</f>
        <v>43228</v>
      </c>
      <c r="B166" s="16" t="s">
        <v>649</v>
      </c>
      <c r="C166" s="57">
        <v>46.73</v>
      </c>
      <c r="D166" s="57">
        <v>29.6</v>
      </c>
      <c r="E166" s="57">
        <v>22.37</v>
      </c>
      <c r="F166" s="57">
        <v>15.69</v>
      </c>
      <c r="G166" s="57">
        <v>11.83</v>
      </c>
      <c r="H166" s="57">
        <v>7.79</v>
      </c>
      <c r="I166" s="57">
        <v>3.92</v>
      </c>
      <c r="J166" s="57">
        <v>3.17</v>
      </c>
      <c r="K166" s="69">
        <f t="shared" si="0"/>
        <v>141.09999999999997</v>
      </c>
    </row>
    <row r="167" spans="1:11" ht="14.25" customHeight="1" x14ac:dyDescent="0.2">
      <c r="A167" s="22">
        <f>VLOOKUP(B167,'Sample ID by Horizon'!A:B,2,FALSE)</f>
        <v>43228</v>
      </c>
      <c r="B167" s="16" t="s">
        <v>650</v>
      </c>
      <c r="C167" s="57">
        <v>56.73</v>
      </c>
      <c r="D167" s="57">
        <v>29.83</v>
      </c>
      <c r="E167" s="57">
        <v>22.01</v>
      </c>
      <c r="F167" s="57">
        <v>15.82</v>
      </c>
      <c r="G167" s="57">
        <v>13.48</v>
      </c>
      <c r="H167" s="57">
        <v>10.82</v>
      </c>
      <c r="I167" s="57">
        <v>5.15</v>
      </c>
      <c r="J167" s="57">
        <v>3.92</v>
      </c>
      <c r="K167" s="69">
        <f t="shared" si="0"/>
        <v>157.76</v>
      </c>
    </row>
    <row r="168" spans="1:11" ht="14.25" customHeight="1" x14ac:dyDescent="0.2">
      <c r="A168" s="22">
        <f>VLOOKUP(B168,'Sample ID by Horizon'!A:B,2,FALSE)</f>
        <v>43228</v>
      </c>
      <c r="B168" s="16" t="s">
        <v>651</v>
      </c>
      <c r="C168" s="57">
        <v>776.09</v>
      </c>
      <c r="D168" s="57">
        <v>244.72</v>
      </c>
      <c r="E168" s="57">
        <v>131.44999999999999</v>
      </c>
      <c r="F168" s="57">
        <v>77.17</v>
      </c>
      <c r="G168" s="57">
        <v>64.17</v>
      </c>
      <c r="H168" s="57">
        <v>83.46</v>
      </c>
      <c r="I168" s="57">
        <v>66.17</v>
      </c>
      <c r="J168" s="57">
        <v>63.64</v>
      </c>
      <c r="K168" s="69">
        <f t="shared" si="0"/>
        <v>1506.8700000000003</v>
      </c>
    </row>
    <row r="169" spans="1:11" ht="14.25" customHeight="1" x14ac:dyDescent="0.2">
      <c r="A169" s="22">
        <f>VLOOKUP(B169,'Sample ID by Horizon'!A:B,2,FALSE)</f>
        <v>43228</v>
      </c>
      <c r="B169" s="16" t="s">
        <v>652</v>
      </c>
      <c r="C169" s="57">
        <v>694.35</v>
      </c>
      <c r="D169" s="57">
        <v>244.17</v>
      </c>
      <c r="E169" s="57">
        <v>136.26</v>
      </c>
      <c r="F169" s="57">
        <v>88.02</v>
      </c>
      <c r="G169" s="57">
        <v>83.27</v>
      </c>
      <c r="H169" s="57">
        <v>241.99</v>
      </c>
      <c r="I169" s="57">
        <v>361.96</v>
      </c>
      <c r="J169" s="57">
        <v>346.47</v>
      </c>
      <c r="K169" s="69">
        <f t="shared" si="0"/>
        <v>2196.4899999999998</v>
      </c>
    </row>
    <row r="170" spans="1:11" ht="14.25" customHeight="1" x14ac:dyDescent="0.2">
      <c r="A170" s="22">
        <f>VLOOKUP(B170,'Sample ID by Horizon'!A:B,2,FALSE)</f>
        <v>43230</v>
      </c>
      <c r="B170" s="16" t="s">
        <v>658</v>
      </c>
      <c r="C170" s="57">
        <v>65.319999999999993</v>
      </c>
      <c r="D170" s="57">
        <v>26.39</v>
      </c>
      <c r="E170" s="57">
        <v>24.68</v>
      </c>
      <c r="F170" s="57">
        <v>24.49</v>
      </c>
      <c r="G170" s="57">
        <v>18.940000000000001</v>
      </c>
      <c r="H170" s="57">
        <v>8.76</v>
      </c>
      <c r="I170" s="57">
        <v>3.36</v>
      </c>
      <c r="J170" s="57">
        <v>2.3199999999999998</v>
      </c>
      <c r="K170" s="69">
        <f t="shared" si="0"/>
        <v>174.26</v>
      </c>
    </row>
    <row r="171" spans="1:11" ht="14.25" customHeight="1" x14ac:dyDescent="0.2">
      <c r="A171" s="22">
        <f>VLOOKUP(B171,'Sample ID by Horizon'!A:B,2,FALSE)</f>
        <v>43230</v>
      </c>
      <c r="B171" s="16" t="s">
        <v>659</v>
      </c>
      <c r="C171" s="57">
        <v>131.44999999999999</v>
      </c>
      <c r="D171" s="57">
        <v>32.58</v>
      </c>
      <c r="E171" s="57">
        <v>24.68</v>
      </c>
      <c r="F171" s="57">
        <v>18.88</v>
      </c>
      <c r="G171" s="57">
        <v>12.38</v>
      </c>
      <c r="H171" s="57">
        <v>4.59</v>
      </c>
      <c r="I171" s="57">
        <v>2.09</v>
      </c>
      <c r="J171" s="57">
        <v>1.79</v>
      </c>
      <c r="K171" s="69">
        <f t="shared" si="0"/>
        <v>228.43999999999997</v>
      </c>
    </row>
    <row r="172" spans="1:11" ht="14.25" customHeight="1" x14ac:dyDescent="0.2">
      <c r="A172" s="22">
        <f>VLOOKUP(B172,'Sample ID by Horizon'!A:B,2,FALSE)</f>
        <v>43230</v>
      </c>
      <c r="B172" s="16" t="s">
        <v>660</v>
      </c>
      <c r="C172" s="57">
        <v>108.15</v>
      </c>
      <c r="D172" s="57">
        <v>38.51</v>
      </c>
      <c r="E172" s="57">
        <v>31.55</v>
      </c>
      <c r="F172" s="57">
        <v>22.47</v>
      </c>
      <c r="G172" s="57">
        <v>29.69</v>
      </c>
      <c r="H172" s="57">
        <v>8.3699999999999992</v>
      </c>
      <c r="I172" s="57">
        <v>3.15</v>
      </c>
      <c r="J172" s="57">
        <v>2.92</v>
      </c>
      <c r="K172" s="69">
        <f t="shared" si="0"/>
        <v>244.81</v>
      </c>
    </row>
    <row r="173" spans="1:11" ht="14.25" customHeight="1" x14ac:dyDescent="0.2">
      <c r="A173" s="22">
        <f>VLOOKUP(B173,'Sample ID by Horizon'!A:B,2,FALSE)</f>
        <v>43230</v>
      </c>
      <c r="B173" s="16" t="s">
        <v>661</v>
      </c>
      <c r="C173" s="57">
        <v>963</v>
      </c>
      <c r="D173" s="57">
        <v>151.94999999999999</v>
      </c>
      <c r="E173" s="57">
        <v>109.4</v>
      </c>
      <c r="F173" s="57">
        <v>135.46</v>
      </c>
      <c r="G173" s="57">
        <v>128.57</v>
      </c>
      <c r="H173" s="57">
        <v>85.39</v>
      </c>
      <c r="I173" s="57">
        <v>51.45</v>
      </c>
      <c r="J173" s="57">
        <v>44.78</v>
      </c>
      <c r="K173" s="69">
        <f t="shared" si="0"/>
        <v>1670.0000000000002</v>
      </c>
    </row>
    <row r="174" spans="1:11" ht="14.25" customHeight="1" x14ac:dyDescent="0.2">
      <c r="A174" s="22">
        <f>VLOOKUP(B174,'Sample ID by Horizon'!A:B,2,FALSE)</f>
        <v>43230</v>
      </c>
      <c r="B174" s="16" t="s">
        <v>662</v>
      </c>
      <c r="C174" s="57">
        <v>113.26</v>
      </c>
      <c r="D174" s="57">
        <v>113.26</v>
      </c>
      <c r="E174" s="57">
        <v>70.13</v>
      </c>
      <c r="F174" s="57">
        <v>122.62</v>
      </c>
      <c r="G174" s="57">
        <v>157.22999999999999</v>
      </c>
      <c r="H174" s="57">
        <v>164.43</v>
      </c>
      <c r="I174" s="57">
        <v>133.18</v>
      </c>
      <c r="J174" s="57">
        <v>157.16999999999999</v>
      </c>
      <c r="K174" s="69">
        <f t="shared" si="0"/>
        <v>1031.2800000000002</v>
      </c>
    </row>
    <row r="175" spans="1:11" ht="14.25" customHeight="1" x14ac:dyDescent="0.2"/>
    <row r="176" spans="1:11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C1:J1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57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 x14ac:dyDescent="0.2"/>
  <cols>
    <col min="1" max="2" width="25.33203125" customWidth="1"/>
    <col min="3" max="3" width="33.5" customWidth="1"/>
    <col min="4" max="4" width="25.33203125" customWidth="1"/>
    <col min="5" max="5" width="18.33203125" customWidth="1"/>
    <col min="6" max="6" width="10.1640625" customWidth="1"/>
    <col min="7" max="7" width="15.33203125" customWidth="1"/>
    <col min="8" max="8" width="8.6640625" customWidth="1"/>
    <col min="9" max="9" width="18" customWidth="1"/>
    <col min="10" max="11" width="8.6640625" customWidth="1"/>
    <col min="21" max="21" width="28.1640625" customWidth="1"/>
    <col min="22" max="22" width="29.33203125" customWidth="1"/>
  </cols>
  <sheetData>
    <row r="1" spans="1:22" ht="14.25" customHeight="1" x14ac:dyDescent="0.25">
      <c r="A1" s="29" t="s">
        <v>1240</v>
      </c>
      <c r="B1" s="62" t="s">
        <v>1260</v>
      </c>
      <c r="C1" s="3" t="s">
        <v>1273</v>
      </c>
      <c r="D1" s="3" t="s">
        <v>1274</v>
      </c>
      <c r="E1" s="3" t="s">
        <v>136</v>
      </c>
      <c r="F1" s="3" t="s">
        <v>139</v>
      </c>
      <c r="G1" s="3" t="s">
        <v>140</v>
      </c>
      <c r="H1" s="3" t="s">
        <v>1275</v>
      </c>
      <c r="I1" s="3" t="s">
        <v>143</v>
      </c>
      <c r="J1" s="3" t="s">
        <v>1276</v>
      </c>
      <c r="K1" s="4" t="s">
        <v>1277</v>
      </c>
      <c r="L1" s="70" t="s">
        <v>1278</v>
      </c>
      <c r="M1" s="70" t="s">
        <v>1279</v>
      </c>
      <c r="N1" s="70" t="s">
        <v>1280</v>
      </c>
      <c r="O1" s="38" t="s">
        <v>1281</v>
      </c>
      <c r="P1" s="21" t="s">
        <v>1282</v>
      </c>
      <c r="Q1" s="21" t="s">
        <v>1283</v>
      </c>
      <c r="R1" s="21" t="s">
        <v>1284</v>
      </c>
      <c r="S1" s="21" t="s">
        <v>1285</v>
      </c>
      <c r="T1" s="21" t="s">
        <v>1286</v>
      </c>
      <c r="U1" s="21" t="s">
        <v>1287</v>
      </c>
      <c r="V1" s="21" t="s">
        <v>175</v>
      </c>
    </row>
    <row r="2" spans="1:22" ht="14.25" customHeight="1" x14ac:dyDescent="0.2">
      <c r="C2" s="3" t="s">
        <v>1288</v>
      </c>
      <c r="D2" s="3" t="s">
        <v>1289</v>
      </c>
      <c r="K2" s="23" t="str">
        <f>IFERROR((H2-J2)/E2,"")</f>
        <v/>
      </c>
      <c r="L2" s="71"/>
      <c r="O2" s="72"/>
    </row>
    <row r="3" spans="1:22" ht="14.25" customHeight="1" x14ac:dyDescent="0.2">
      <c r="A3" s="21" t="e">
        <f>VLOOKUP(B2,'Sample ID by Horizon'!A:B,2,FALSE)</f>
        <v>#N/A</v>
      </c>
      <c r="B3" s="21" t="s">
        <v>467</v>
      </c>
      <c r="C3" s="21" t="s">
        <v>1290</v>
      </c>
      <c r="D3" s="50" t="s">
        <v>1291</v>
      </c>
      <c r="E3" s="21">
        <v>4.4000000000000004</v>
      </c>
      <c r="F3" s="21">
        <v>1.72</v>
      </c>
      <c r="G3" s="21">
        <v>3.65</v>
      </c>
      <c r="H3" s="21">
        <v>1.93</v>
      </c>
      <c r="I3" s="21">
        <v>2</v>
      </c>
      <c r="J3" s="23">
        <v>0.28000000000000003</v>
      </c>
      <c r="K3" s="71">
        <v>37.5</v>
      </c>
      <c r="L3" s="71">
        <v>4.2225000000000001</v>
      </c>
      <c r="M3" s="23">
        <f>AVERAGE(J3:J6)</f>
        <v>0.23750000000000002</v>
      </c>
      <c r="N3" s="23">
        <v>33.903138769999998</v>
      </c>
      <c r="O3" s="73">
        <f>VLOOKUP(B3,'Dry Sieve'!$B$2:$K$992,IF(C3="#5",2,IF(C3="#10",3,IF(C3="#18",4,IF(C3="#35",5,IF(C3="#60",6,IF(C3="#120",7,IF(C3="#200",8,IF(C3="&lt;200",9)))))))),FALSE)</f>
        <v>60.84</v>
      </c>
      <c r="P3" s="23">
        <f t="shared" ref="P3:P2578" si="0">SUMIFS(J:J,B:B,B3,C:C,C3)/COUNTIFS(B:B,B3,C:C,C3)</f>
        <v>0.23750000000000002</v>
      </c>
      <c r="Q3" s="23">
        <f t="shared" ref="Q3:Q2578" si="1">SUMIFS(E:E,B:B,B3,C:C,C3)/COUNTIFS(B:B,B3,C:C,C3)</f>
        <v>4.2225000000000001</v>
      </c>
      <c r="R3" s="23">
        <f>VLOOKUP(B3,'Dry Sieve'!$B$2:$K$992,IF(C3="#5",2,IF(C3="#10",3,IF(C3="#18",4,IF(C3="#35",5,IF(C3="#60",6,IF(C3="#120",7,IF(C3="#200",8,IF(C3="&lt;200",9)))))))),FALSE)</f>
        <v>60.84</v>
      </c>
      <c r="S3" s="23">
        <f>VLOOKUP(B3,'Dry Sieve'!$B$2:$K$992,10,FALSE)</f>
        <v>123.47999999999999</v>
      </c>
      <c r="T3" s="23">
        <v>0.4649981789</v>
      </c>
      <c r="U3" s="23">
        <v>0.15764897789999999</v>
      </c>
      <c r="V3" s="23">
        <f>SUM(U3,U7,U11,U15,U19,U23,U27)</f>
        <v>0.2688883008854</v>
      </c>
    </row>
    <row r="4" spans="1:22" ht="14.25" customHeight="1" x14ac:dyDescent="0.2">
      <c r="A4" s="22">
        <f>VLOOKUP(B3,'Sample ID by Horizon'!A:B,2,FALSE)</f>
        <v>42499</v>
      </c>
      <c r="B4" s="21" t="s">
        <v>467</v>
      </c>
      <c r="C4" s="21" t="s">
        <v>1290</v>
      </c>
      <c r="D4" s="21" t="s">
        <v>1292</v>
      </c>
      <c r="E4" s="50">
        <v>4.08</v>
      </c>
      <c r="F4" s="21">
        <v>1.74</v>
      </c>
      <c r="G4" s="21">
        <v>2.79</v>
      </c>
      <c r="H4" s="21">
        <v>1.05</v>
      </c>
      <c r="I4" s="21">
        <v>1.93</v>
      </c>
      <c r="J4" s="23">
        <v>0.19</v>
      </c>
      <c r="K4" s="71">
        <v>21.078431370000001</v>
      </c>
      <c r="L4" s="71">
        <f t="shared" ref="L4:N4" si="2">L3</f>
        <v>4.2225000000000001</v>
      </c>
      <c r="M4" s="71">
        <f t="shared" si="2"/>
        <v>0.23750000000000002</v>
      </c>
      <c r="N4" s="71">
        <f t="shared" si="2"/>
        <v>33.903138769999998</v>
      </c>
      <c r="O4" s="73">
        <f>VLOOKUP(B4,'Dry Sieve'!$B$2:$K$992,IF(C4="#5",2,IF(C4="#10",3,IF(C4="#18",4,IF(C4="#35",5,IF(C4="#60",6,IF(C4="#120",7,IF(C4="#200",8,IF(C4="&lt;200",9)))))))),FALSE)</f>
        <v>60.84</v>
      </c>
      <c r="P4" s="23">
        <f t="shared" si="0"/>
        <v>0.23750000000000002</v>
      </c>
      <c r="Q4" s="23">
        <f t="shared" si="1"/>
        <v>4.2225000000000001</v>
      </c>
      <c r="R4" s="23">
        <f>VLOOKUP(B4,'Dry Sieve'!$B$2:$K$992,IF(C4="#5",2,IF(C4="#10",3,IF(C4="#18",4,IF(C4="#35",5,IF(C4="#60",6,IF(C4="#120",7,IF(C4="#200",8,IF(C4="&lt;200",9)))))))),FALSE)</f>
        <v>60.84</v>
      </c>
      <c r="S4" s="23">
        <f>VLOOKUP(B4,'Dry Sieve'!$B$2:$K$992,10,FALSE)</f>
        <v>123.47999999999999</v>
      </c>
      <c r="T4" s="23">
        <v>0.4649981789</v>
      </c>
      <c r="U4" s="23">
        <v>0.15764897789999999</v>
      </c>
      <c r="V4" s="23">
        <f>V3</f>
        <v>0.2688883008854</v>
      </c>
    </row>
    <row r="5" spans="1:22" ht="14.25" customHeight="1" x14ac:dyDescent="0.2">
      <c r="A5" s="22">
        <f>VLOOKUP(B4,'Sample ID by Horizon'!A:B,2,FALSE)</f>
        <v>42499</v>
      </c>
      <c r="B5" s="21" t="s">
        <v>467</v>
      </c>
      <c r="C5" s="21" t="s">
        <v>1290</v>
      </c>
      <c r="D5" s="21" t="s">
        <v>1293</v>
      </c>
      <c r="E5" s="21">
        <v>4.0999999999999996</v>
      </c>
      <c r="F5" s="21">
        <v>1.73</v>
      </c>
      <c r="G5" s="21">
        <v>3.31</v>
      </c>
      <c r="H5" s="21">
        <v>1.58</v>
      </c>
      <c r="I5" s="21">
        <v>1.94</v>
      </c>
      <c r="J5" s="23">
        <v>0.21</v>
      </c>
      <c r="K5" s="71">
        <v>33.414634149999998</v>
      </c>
      <c r="L5" s="71">
        <f t="shared" ref="L5:N5" si="3">L3</f>
        <v>4.2225000000000001</v>
      </c>
      <c r="M5" s="71">
        <f t="shared" si="3"/>
        <v>0.23750000000000002</v>
      </c>
      <c r="N5" s="71">
        <f t="shared" si="3"/>
        <v>33.903138769999998</v>
      </c>
      <c r="O5" s="73">
        <f>VLOOKUP(B5,'Dry Sieve'!$B$2:$K$992,IF(C5="#5",2,IF(C5="#10",3,IF(C5="#18",4,IF(C5="#35",5,IF(C5="#60",6,IF(C5="#120",7,IF(C5="#200",8,IF(C5="&lt;200",9)))))))),FALSE)</f>
        <v>60.84</v>
      </c>
      <c r="P5" s="23">
        <f t="shared" si="0"/>
        <v>0.23750000000000002</v>
      </c>
      <c r="Q5" s="23">
        <f t="shared" si="1"/>
        <v>4.2225000000000001</v>
      </c>
      <c r="R5" s="23">
        <f>VLOOKUP(B5,'Dry Sieve'!$B$2:$K$992,IF(C5="#5",2,IF(C5="#10",3,IF(C5="#18",4,IF(C5="#35",5,IF(C5="#60",6,IF(C5="#120",7,IF(C5="#200",8,IF(C5="&lt;200",9)))))))),FALSE)</f>
        <v>60.84</v>
      </c>
      <c r="S5" s="23">
        <f>VLOOKUP(B5,'Dry Sieve'!$B$2:$K$992,10,FALSE)</f>
        <v>123.47999999999999</v>
      </c>
      <c r="T5" s="23">
        <v>0.4649981789</v>
      </c>
      <c r="U5" s="23">
        <v>0.15764897789999999</v>
      </c>
      <c r="V5" s="23">
        <f>V3</f>
        <v>0.2688883008854</v>
      </c>
    </row>
    <row r="6" spans="1:22" ht="14.25" customHeight="1" x14ac:dyDescent="0.2">
      <c r="A6" s="22">
        <f>VLOOKUP(B5,'Sample ID by Horizon'!A:B,2,FALSE)</f>
        <v>42499</v>
      </c>
      <c r="B6" s="21" t="s">
        <v>467</v>
      </c>
      <c r="C6" s="21" t="s">
        <v>1290</v>
      </c>
      <c r="D6" s="21" t="s">
        <v>1294</v>
      </c>
      <c r="E6" s="21">
        <v>4.3099999999999996</v>
      </c>
      <c r="F6" s="21">
        <v>1.74</v>
      </c>
      <c r="G6" s="21">
        <v>3.89</v>
      </c>
      <c r="H6" s="21">
        <v>2.15</v>
      </c>
      <c r="I6" s="21">
        <v>2.0099999999999998</v>
      </c>
      <c r="J6" s="23">
        <v>0.27</v>
      </c>
      <c r="K6" s="71">
        <v>43.619489559999998</v>
      </c>
      <c r="L6" s="71">
        <f t="shared" ref="L6:N6" si="4">L3</f>
        <v>4.2225000000000001</v>
      </c>
      <c r="M6" s="71">
        <f t="shared" si="4"/>
        <v>0.23750000000000002</v>
      </c>
      <c r="N6" s="71">
        <f t="shared" si="4"/>
        <v>33.903138769999998</v>
      </c>
      <c r="O6" s="73">
        <f>VLOOKUP(B6,'Dry Sieve'!$B$2:$K$992,IF(C6="#5",2,IF(C6="#10",3,IF(C6="#18",4,IF(C6="#35",5,IF(C6="#60",6,IF(C6="#120",7,IF(C6="#200",8,IF(C6="&lt;200",9)))))))),FALSE)</f>
        <v>60.84</v>
      </c>
      <c r="P6" s="23">
        <f t="shared" si="0"/>
        <v>0.23750000000000002</v>
      </c>
      <c r="Q6" s="23">
        <f t="shared" si="1"/>
        <v>4.2225000000000001</v>
      </c>
      <c r="R6" s="23">
        <f>VLOOKUP(B6,'Dry Sieve'!$B$2:$K$992,IF(C6="#5",2,IF(C6="#10",3,IF(C6="#18",4,IF(C6="#35",5,IF(C6="#60",6,IF(C6="#120",7,IF(C6="#200",8,IF(C6="&lt;200",9)))))))),FALSE)</f>
        <v>60.84</v>
      </c>
      <c r="S6" s="23">
        <f>VLOOKUP(B6,'Dry Sieve'!$B$2:$K$992,10,FALSE)</f>
        <v>123.47999999999999</v>
      </c>
      <c r="T6" s="23">
        <v>0.4649981789</v>
      </c>
      <c r="U6" s="23">
        <v>0.15764897789999999</v>
      </c>
      <c r="V6" s="23">
        <f>V5</f>
        <v>0.2688883008854</v>
      </c>
    </row>
    <row r="7" spans="1:22" ht="14.25" customHeight="1" x14ac:dyDescent="0.2">
      <c r="A7" s="22">
        <f>VLOOKUP(B6,'Sample ID by Horizon'!A:B,2,FALSE)</f>
        <v>42499</v>
      </c>
      <c r="B7" s="21" t="s">
        <v>467</v>
      </c>
      <c r="C7" s="21" t="s">
        <v>1295</v>
      </c>
      <c r="D7" s="21" t="s">
        <v>1291</v>
      </c>
      <c r="E7" s="21">
        <v>3.93</v>
      </c>
      <c r="F7" s="21">
        <v>1.74</v>
      </c>
      <c r="G7" s="21">
        <v>3.41</v>
      </c>
      <c r="H7" s="21">
        <v>1.67</v>
      </c>
      <c r="I7" s="21">
        <v>2.36</v>
      </c>
      <c r="J7" s="23">
        <v>0.62</v>
      </c>
      <c r="K7" s="71">
        <v>26.717557249999999</v>
      </c>
      <c r="L7" s="71">
        <v>3.9624999999999999</v>
      </c>
      <c r="M7" s="23">
        <f>AVERAGE(J7:J10)</f>
        <v>0.5575</v>
      </c>
      <c r="N7" s="23">
        <v>34.100811069999999</v>
      </c>
      <c r="O7" s="73">
        <f>VLOOKUP(B7,'Dry Sieve'!$B$2:$K$992,IF(C7="#5",2,IF(C7="#10",3,IF(C7="#18",4,IF(C7="#35",5,IF(C7="#60",6,IF(C7="#120",7,IF(C7="#200",8,IF(C7="&lt;200",9)))))))),FALSE)</f>
        <v>23.25</v>
      </c>
      <c r="P7" s="23">
        <f t="shared" si="0"/>
        <v>0.5575</v>
      </c>
      <c r="Q7" s="23">
        <f t="shared" si="1"/>
        <v>3.9625000000000004</v>
      </c>
      <c r="R7" s="23">
        <f>VLOOKUP(B7,'Dry Sieve'!$B$2:$K$992,IF(C7="#5",2,IF(C7="#10",3,IF(C7="#18",4,IF(C7="#35",5,IF(C7="#60",6,IF(C7="#120",7,IF(C7="#200",8,IF(C7="&lt;200",9)))))))),FALSE)</f>
        <v>23.25</v>
      </c>
      <c r="S7" s="23">
        <f>VLOOKUP(B7,'Dry Sieve'!$B$2:$K$992,10,FALSE)</f>
        <v>123.47999999999999</v>
      </c>
      <c r="T7" s="23">
        <v>0.16179838320000001</v>
      </c>
      <c r="U7" s="23">
        <v>4.7292480820000003E-2</v>
      </c>
      <c r="V7" s="23">
        <f>V5</f>
        <v>0.2688883008854</v>
      </c>
    </row>
    <row r="8" spans="1:22" ht="14.25" customHeight="1" x14ac:dyDescent="0.2">
      <c r="A8" s="22">
        <f>VLOOKUP(B7,'Sample ID by Horizon'!A:B,2,FALSE)</f>
        <v>42499</v>
      </c>
      <c r="B8" s="21" t="s">
        <v>467</v>
      </c>
      <c r="C8" s="21" t="s">
        <v>1295</v>
      </c>
      <c r="D8" s="21" t="s">
        <v>1292</v>
      </c>
      <c r="E8" s="21">
        <v>3.91</v>
      </c>
      <c r="F8" s="21">
        <v>1.74</v>
      </c>
      <c r="G8" s="21">
        <v>3.43</v>
      </c>
      <c r="H8" s="21">
        <v>1.69</v>
      </c>
      <c r="I8" s="21">
        <v>2.58</v>
      </c>
      <c r="J8" s="23">
        <v>0.84</v>
      </c>
      <c r="K8" s="71">
        <v>21.739130429999999</v>
      </c>
      <c r="L8" s="71">
        <f t="shared" ref="L8:N8" si="5">L7</f>
        <v>3.9624999999999999</v>
      </c>
      <c r="M8" s="71">
        <f t="shared" si="5"/>
        <v>0.5575</v>
      </c>
      <c r="N8" s="71">
        <f t="shared" si="5"/>
        <v>34.100811069999999</v>
      </c>
      <c r="O8" s="73">
        <f>VLOOKUP(B8,'Dry Sieve'!$B$2:$K$992,IF(C8="#5",2,IF(C8="#10",3,IF(C8="#18",4,IF(C8="#35",5,IF(C8="#60",6,IF(C8="#120",7,IF(C8="#200",8,IF(C8="&lt;200",9)))))))),FALSE)</f>
        <v>23.25</v>
      </c>
      <c r="P8" s="23">
        <f t="shared" si="0"/>
        <v>0.5575</v>
      </c>
      <c r="Q8" s="23">
        <f t="shared" si="1"/>
        <v>3.9625000000000004</v>
      </c>
      <c r="R8" s="23">
        <f>VLOOKUP(B8,'Dry Sieve'!$B$2:$K$992,IF(C8="#5",2,IF(C8="#10",3,IF(C8="#18",4,IF(C8="#35",5,IF(C8="#60",6,IF(C8="#120",7,IF(C8="#200",8,IF(C8="&lt;200",9)))))))),FALSE)</f>
        <v>23.25</v>
      </c>
      <c r="S8" s="23">
        <f>VLOOKUP(B8,'Dry Sieve'!$B$2:$K$992,10,FALSE)</f>
        <v>123.47999999999999</v>
      </c>
      <c r="T8" s="23">
        <v>0.16179838320000001</v>
      </c>
      <c r="U8" s="23">
        <v>4.7292480820000003E-2</v>
      </c>
      <c r="V8" s="23">
        <f>V7</f>
        <v>0.2688883008854</v>
      </c>
    </row>
    <row r="9" spans="1:22" ht="14.25" customHeight="1" x14ac:dyDescent="0.2">
      <c r="A9" s="22">
        <f>VLOOKUP(B8,'Sample ID by Horizon'!A:B,2,FALSE)</f>
        <v>42499</v>
      </c>
      <c r="B9" s="21" t="s">
        <v>467</v>
      </c>
      <c r="C9" s="21" t="s">
        <v>1295</v>
      </c>
      <c r="D9" s="21" t="s">
        <v>1293</v>
      </c>
      <c r="E9" s="21">
        <v>3.98</v>
      </c>
      <c r="F9" s="21">
        <v>1.72</v>
      </c>
      <c r="G9" s="21">
        <v>4.0199999999999996</v>
      </c>
      <c r="H9" s="21">
        <v>2.2999999999999998</v>
      </c>
      <c r="I9" s="21">
        <v>2.09</v>
      </c>
      <c r="J9" s="23">
        <v>0.37</v>
      </c>
      <c r="K9" s="71">
        <v>48.492462310000001</v>
      </c>
      <c r="L9" s="71">
        <f t="shared" ref="L9:N9" si="6">L7</f>
        <v>3.9624999999999999</v>
      </c>
      <c r="M9" s="71">
        <f t="shared" si="6"/>
        <v>0.5575</v>
      </c>
      <c r="N9" s="71">
        <f t="shared" si="6"/>
        <v>34.100811069999999</v>
      </c>
      <c r="O9" s="73">
        <f>VLOOKUP(B9,'Dry Sieve'!$B$2:$K$992,IF(C9="#5",2,IF(C9="#10",3,IF(C9="#18",4,IF(C9="#35",5,IF(C9="#60",6,IF(C9="#120",7,IF(C9="#200",8,IF(C9="&lt;200",9)))))))),FALSE)</f>
        <v>23.25</v>
      </c>
      <c r="P9" s="23">
        <f t="shared" si="0"/>
        <v>0.5575</v>
      </c>
      <c r="Q9" s="23">
        <f t="shared" si="1"/>
        <v>3.9625000000000004</v>
      </c>
      <c r="R9" s="23">
        <f>VLOOKUP(B9,'Dry Sieve'!$B$2:$K$992,IF(C9="#5",2,IF(C9="#10",3,IF(C9="#18",4,IF(C9="#35",5,IF(C9="#60",6,IF(C9="#120",7,IF(C9="#200",8,IF(C9="&lt;200",9)))))))),FALSE)</f>
        <v>23.25</v>
      </c>
      <c r="S9" s="23">
        <f>VLOOKUP(B9,'Dry Sieve'!$B$2:$K$992,10,FALSE)</f>
        <v>123.47999999999999</v>
      </c>
      <c r="T9" s="23">
        <v>0.16179838320000001</v>
      </c>
      <c r="U9" s="23">
        <v>4.7292480820000003E-2</v>
      </c>
      <c r="V9" s="23">
        <f>V7</f>
        <v>0.2688883008854</v>
      </c>
    </row>
    <row r="10" spans="1:22" ht="14.25" customHeight="1" x14ac:dyDescent="0.2">
      <c r="A10" s="22">
        <f>VLOOKUP(B9,'Sample ID by Horizon'!A:B,2,FALSE)</f>
        <v>42499</v>
      </c>
      <c r="B10" s="21" t="s">
        <v>467</v>
      </c>
      <c r="C10" s="21" t="s">
        <v>1295</v>
      </c>
      <c r="D10" s="21" t="s">
        <v>1294</v>
      </c>
      <c r="E10" s="21">
        <v>4.03</v>
      </c>
      <c r="F10" s="21">
        <v>1.73</v>
      </c>
      <c r="G10" s="21">
        <v>3.72</v>
      </c>
      <c r="H10" s="21">
        <v>1.99</v>
      </c>
      <c r="I10" s="21">
        <v>2.13</v>
      </c>
      <c r="J10" s="23">
        <v>0.4</v>
      </c>
      <c r="K10" s="71">
        <v>39.45409429</v>
      </c>
      <c r="L10" s="71">
        <f t="shared" ref="L10:N10" si="7">L7</f>
        <v>3.9624999999999999</v>
      </c>
      <c r="M10" s="71">
        <f t="shared" si="7"/>
        <v>0.5575</v>
      </c>
      <c r="N10" s="71">
        <f t="shared" si="7"/>
        <v>34.100811069999999</v>
      </c>
      <c r="O10" s="73">
        <f>VLOOKUP(B10,'Dry Sieve'!$B$2:$K$992,IF(C10="#5",2,IF(C10="#10",3,IF(C10="#18",4,IF(C10="#35",5,IF(C10="#60",6,IF(C10="#120",7,IF(C10="#200",8,IF(C10="&lt;200",9)))))))),FALSE)</f>
        <v>23.25</v>
      </c>
      <c r="P10" s="23">
        <f t="shared" si="0"/>
        <v>0.5575</v>
      </c>
      <c r="Q10" s="23">
        <f t="shared" si="1"/>
        <v>3.9625000000000004</v>
      </c>
      <c r="R10" s="23">
        <f>VLOOKUP(B10,'Dry Sieve'!$B$2:$K$992,IF(C10="#5",2,IF(C10="#10",3,IF(C10="#18",4,IF(C10="#35",5,IF(C10="#60",6,IF(C10="#120",7,IF(C10="#200",8,IF(C10="&lt;200",9)))))))),FALSE)</f>
        <v>23.25</v>
      </c>
      <c r="S10" s="23">
        <f>VLOOKUP(B10,'Dry Sieve'!$B$2:$K$992,10,FALSE)</f>
        <v>123.47999999999999</v>
      </c>
      <c r="T10" s="23">
        <v>0.16179838320000001</v>
      </c>
      <c r="U10" s="23">
        <v>4.7292480820000003E-2</v>
      </c>
      <c r="V10" s="23">
        <f>V9</f>
        <v>0.2688883008854</v>
      </c>
    </row>
    <row r="11" spans="1:22" ht="14.25" customHeight="1" x14ac:dyDescent="0.2">
      <c r="A11" s="22">
        <f>VLOOKUP(B10,'Sample ID by Horizon'!A:B,2,FALSE)</f>
        <v>42499</v>
      </c>
      <c r="B11" s="21" t="s">
        <v>467</v>
      </c>
      <c r="C11" s="21" t="s">
        <v>1296</v>
      </c>
      <c r="D11" s="21" t="s">
        <v>1291</v>
      </c>
      <c r="E11" s="21">
        <v>2.1</v>
      </c>
      <c r="F11" s="21">
        <v>1.73</v>
      </c>
      <c r="G11" s="21">
        <v>3.02</v>
      </c>
      <c r="H11" s="21">
        <v>1.29</v>
      </c>
      <c r="I11" s="21">
        <v>2.1</v>
      </c>
      <c r="J11" s="23">
        <v>0.37</v>
      </c>
      <c r="K11" s="71">
        <v>43.809523810000002</v>
      </c>
      <c r="L11" s="71">
        <v>2.08</v>
      </c>
      <c r="M11" s="23">
        <f>AVERAGE(J11:J14)</f>
        <v>0.35499999999999998</v>
      </c>
      <c r="N11" s="23">
        <v>39.951513890000001</v>
      </c>
      <c r="O11" s="73">
        <f>VLOOKUP(B11,'Dry Sieve'!$B$2:$K$992,IF(C11="#5",2,IF(C11="#10",3,IF(C11="#18",4,IF(C11="#35",5,IF(C11="#60",6,IF(C11="#120",7,IF(C11="#200",8,IF(C11="&lt;200",9)))))))),FALSE)</f>
        <v>17.05</v>
      </c>
      <c r="P11" s="23">
        <f t="shared" si="0"/>
        <v>0.35499999999999998</v>
      </c>
      <c r="Q11" s="23">
        <f t="shared" si="1"/>
        <v>2.08</v>
      </c>
      <c r="R11" s="23">
        <f>VLOOKUP(B11,'Dry Sieve'!$B$2:$K$992,IF(C11="#5",2,IF(C11="#10",3,IF(C11="#18",4,IF(C11="#35",5,IF(C11="#60",6,IF(C11="#120",7,IF(C11="#200",8,IF(C11="&lt;200",9)))))))),FALSE)</f>
        <v>17.05</v>
      </c>
      <c r="S11" s="23">
        <f>VLOOKUP(B11,'Dry Sieve'!$B$2:$K$992,10,FALSE)</f>
        <v>123.47999999999999</v>
      </c>
      <c r="T11" s="23">
        <v>0.1145126663</v>
      </c>
      <c r="U11" s="23">
        <v>3.2678245559999999E-2</v>
      </c>
      <c r="V11" s="23">
        <f>V9</f>
        <v>0.2688883008854</v>
      </c>
    </row>
    <row r="12" spans="1:22" ht="14.25" customHeight="1" x14ac:dyDescent="0.2">
      <c r="A12" s="22">
        <f>VLOOKUP(B11,'Sample ID by Horizon'!A:B,2,FALSE)</f>
        <v>42499</v>
      </c>
      <c r="B12" s="21" t="s">
        <v>467</v>
      </c>
      <c r="C12" s="21" t="s">
        <v>1296</v>
      </c>
      <c r="D12" s="21" t="s">
        <v>1292</v>
      </c>
      <c r="E12" s="21">
        <v>2.04</v>
      </c>
      <c r="F12" s="21">
        <v>1.74</v>
      </c>
      <c r="G12" s="21">
        <v>2.83</v>
      </c>
      <c r="H12" s="21">
        <v>1.0900000000000001</v>
      </c>
      <c r="I12" s="21">
        <v>2.0299999999999998</v>
      </c>
      <c r="J12" s="23">
        <v>0.28999999999999998</v>
      </c>
      <c r="K12" s="71">
        <v>39.215686269999999</v>
      </c>
      <c r="L12" s="71">
        <f t="shared" ref="L12:N12" si="8">L11</f>
        <v>2.08</v>
      </c>
      <c r="M12" s="71">
        <f t="shared" si="8"/>
        <v>0.35499999999999998</v>
      </c>
      <c r="N12" s="71">
        <f t="shared" si="8"/>
        <v>39.951513890000001</v>
      </c>
      <c r="O12" s="73">
        <f>VLOOKUP(B12,'Dry Sieve'!$B$2:$K$992,IF(C12="#5",2,IF(C12="#10",3,IF(C12="#18",4,IF(C12="#35",5,IF(C12="#60",6,IF(C12="#120",7,IF(C12="#200",8,IF(C12="&lt;200",9)))))))),FALSE)</f>
        <v>17.05</v>
      </c>
      <c r="P12" s="23">
        <f t="shared" si="0"/>
        <v>0.35499999999999998</v>
      </c>
      <c r="Q12" s="23">
        <f t="shared" si="1"/>
        <v>2.08</v>
      </c>
      <c r="R12" s="23">
        <f>VLOOKUP(B12,'Dry Sieve'!$B$2:$K$992,IF(C12="#5",2,IF(C12="#10",3,IF(C12="#18",4,IF(C12="#35",5,IF(C12="#60",6,IF(C12="#120",7,IF(C12="#200",8,IF(C12="&lt;200",9)))))))),FALSE)</f>
        <v>17.05</v>
      </c>
      <c r="S12" s="23">
        <f>VLOOKUP(B12,'Dry Sieve'!$B$2:$K$992,10,FALSE)</f>
        <v>123.47999999999999</v>
      </c>
      <c r="T12" s="23">
        <v>0.1145126663</v>
      </c>
      <c r="U12" s="23">
        <v>3.2678245559999999E-2</v>
      </c>
      <c r="V12" s="23">
        <f>V11</f>
        <v>0.2688883008854</v>
      </c>
    </row>
    <row r="13" spans="1:22" ht="14.25" customHeight="1" x14ac:dyDescent="0.2">
      <c r="A13" s="22">
        <f>VLOOKUP(B12,'Sample ID by Horizon'!A:B,2,FALSE)</f>
        <v>42499</v>
      </c>
      <c r="B13" s="21" t="s">
        <v>467</v>
      </c>
      <c r="C13" s="21" t="s">
        <v>1296</v>
      </c>
      <c r="D13" s="21" t="s">
        <v>1293</v>
      </c>
      <c r="E13" s="21">
        <v>2.15</v>
      </c>
      <c r="F13" s="21">
        <v>1.73</v>
      </c>
      <c r="G13" s="21">
        <v>3.06</v>
      </c>
      <c r="H13" s="21">
        <v>1.33</v>
      </c>
      <c r="I13" s="21">
        <v>2.14</v>
      </c>
      <c r="J13" s="23">
        <v>0.41</v>
      </c>
      <c r="K13" s="71">
        <v>42.79069767</v>
      </c>
      <c r="L13" s="71">
        <f t="shared" ref="L13:N13" si="9">L11</f>
        <v>2.08</v>
      </c>
      <c r="M13" s="71">
        <f t="shared" si="9"/>
        <v>0.35499999999999998</v>
      </c>
      <c r="N13" s="71">
        <f t="shared" si="9"/>
        <v>39.951513890000001</v>
      </c>
      <c r="O13" s="73">
        <f>VLOOKUP(B13,'Dry Sieve'!$B$2:$K$992,IF(C13="#5",2,IF(C13="#10",3,IF(C13="#18",4,IF(C13="#35",5,IF(C13="#60",6,IF(C13="#120",7,IF(C13="#200",8,IF(C13="&lt;200",9)))))))),FALSE)</f>
        <v>17.05</v>
      </c>
      <c r="P13" s="23">
        <f t="shared" si="0"/>
        <v>0.35499999999999998</v>
      </c>
      <c r="Q13" s="23">
        <f t="shared" si="1"/>
        <v>2.08</v>
      </c>
      <c r="R13" s="23">
        <f>VLOOKUP(B13,'Dry Sieve'!$B$2:$K$992,IF(C13="#5",2,IF(C13="#10",3,IF(C13="#18",4,IF(C13="#35",5,IF(C13="#60",6,IF(C13="#120",7,IF(C13="#200",8,IF(C13="&lt;200",9)))))))),FALSE)</f>
        <v>17.05</v>
      </c>
      <c r="S13" s="23">
        <f>VLOOKUP(B13,'Dry Sieve'!$B$2:$K$992,10,FALSE)</f>
        <v>123.47999999999999</v>
      </c>
      <c r="T13" s="23">
        <v>0.1145126663</v>
      </c>
      <c r="U13" s="23">
        <v>3.2678245559999999E-2</v>
      </c>
      <c r="V13" s="23">
        <f>V11</f>
        <v>0.2688883008854</v>
      </c>
    </row>
    <row r="14" spans="1:22" ht="14.25" customHeight="1" x14ac:dyDescent="0.2">
      <c r="A14" s="22">
        <f>VLOOKUP(B13,'Sample ID by Horizon'!A:B,2,FALSE)</f>
        <v>42499</v>
      </c>
      <c r="B14" s="21" t="s">
        <v>467</v>
      </c>
      <c r="C14" s="21" t="s">
        <v>1296</v>
      </c>
      <c r="D14" s="21" t="s">
        <v>1294</v>
      </c>
      <c r="E14" s="21">
        <v>2.0299999999999998</v>
      </c>
      <c r="F14" s="21">
        <v>1.74</v>
      </c>
      <c r="G14" s="21">
        <v>2.78</v>
      </c>
      <c r="H14" s="21">
        <v>1.04</v>
      </c>
      <c r="I14" s="21">
        <v>2.09</v>
      </c>
      <c r="J14" s="23">
        <v>0.35</v>
      </c>
      <c r="K14" s="71">
        <v>33.990147780000001</v>
      </c>
      <c r="L14" s="71">
        <f t="shared" ref="L14:N14" si="10">L11</f>
        <v>2.08</v>
      </c>
      <c r="M14" s="71">
        <f t="shared" si="10"/>
        <v>0.35499999999999998</v>
      </c>
      <c r="N14" s="71">
        <f t="shared" si="10"/>
        <v>39.951513890000001</v>
      </c>
      <c r="O14" s="73">
        <f>VLOOKUP(B14,'Dry Sieve'!$B$2:$K$992,IF(C14="#5",2,IF(C14="#10",3,IF(C14="#18",4,IF(C14="#35",5,IF(C14="#60",6,IF(C14="#120",7,IF(C14="#200",8,IF(C14="&lt;200",9)))))))),FALSE)</f>
        <v>17.05</v>
      </c>
      <c r="P14" s="23">
        <f t="shared" si="0"/>
        <v>0.35499999999999998</v>
      </c>
      <c r="Q14" s="23">
        <f t="shared" si="1"/>
        <v>2.08</v>
      </c>
      <c r="R14" s="23">
        <f>VLOOKUP(B14,'Dry Sieve'!$B$2:$K$992,IF(C14="#5",2,IF(C14="#10",3,IF(C14="#18",4,IF(C14="#35",5,IF(C14="#60",6,IF(C14="#120",7,IF(C14="#200",8,IF(C14="&lt;200",9)))))))),FALSE)</f>
        <v>17.05</v>
      </c>
      <c r="S14" s="23">
        <f>VLOOKUP(B14,'Dry Sieve'!$B$2:$K$992,10,FALSE)</f>
        <v>123.47999999999999</v>
      </c>
      <c r="T14" s="23">
        <v>0.1145126663</v>
      </c>
      <c r="U14" s="23">
        <v>3.2678245559999999E-2</v>
      </c>
      <c r="V14" s="23">
        <f>V13</f>
        <v>0.2688883008854</v>
      </c>
    </row>
    <row r="15" spans="1:22" ht="14.25" customHeight="1" x14ac:dyDescent="0.2">
      <c r="A15" s="22">
        <f>VLOOKUP(B14,'Sample ID by Horizon'!A:B,2,FALSE)</f>
        <v>42499</v>
      </c>
      <c r="B15" s="21" t="s">
        <v>467</v>
      </c>
      <c r="C15" s="21" t="s">
        <v>1297</v>
      </c>
      <c r="D15" s="21" t="s">
        <v>1291</v>
      </c>
      <c r="E15" s="57">
        <v>2.0099999999999998</v>
      </c>
      <c r="F15" s="57">
        <v>1.74</v>
      </c>
      <c r="G15" s="57">
        <v>3.28</v>
      </c>
      <c r="H15" s="57">
        <v>1.54</v>
      </c>
      <c r="I15" s="57">
        <v>2.31</v>
      </c>
      <c r="J15" s="23">
        <v>0.56999999999999995</v>
      </c>
      <c r="K15" s="71">
        <v>48.25870647</v>
      </c>
      <c r="L15" s="71">
        <v>2.0550000000000002</v>
      </c>
      <c r="M15" s="23">
        <f>AVERAGE(J15:J18)</f>
        <v>0.51750000000000007</v>
      </c>
      <c r="N15" s="23">
        <v>48.164038249999997</v>
      </c>
      <c r="O15" s="73">
        <f>VLOOKUP(B15,'Dry Sieve'!$B$2:$K$992,IF(C15="#5",2,IF(C15="#10",3,IF(C15="#18",4,IF(C15="#35",5,IF(C15="#60",6,IF(C15="#120",7,IF(C15="#200",8,IF(C15="&lt;200",9)))))))),FALSE)</f>
        <v>11.43</v>
      </c>
      <c r="P15" s="23">
        <f t="shared" si="0"/>
        <v>0.51750000000000007</v>
      </c>
      <c r="Q15" s="23">
        <f t="shared" si="1"/>
        <v>2.0549999999999997</v>
      </c>
      <c r="R15" s="23">
        <f>VLOOKUP(B15,'Dry Sieve'!$B$2:$K$992,IF(C15="#5",2,IF(C15="#10",3,IF(C15="#18",4,IF(C15="#35",5,IF(C15="#60",6,IF(C15="#120",7,IF(C15="#200",8,IF(C15="&lt;200",9)))))))),FALSE)</f>
        <v>11.43</v>
      </c>
      <c r="S15" s="23">
        <f>VLOOKUP(B15,'Dry Sieve'!$B$2:$K$992,10,FALSE)</f>
        <v>123.47999999999999</v>
      </c>
      <c r="T15" s="23">
        <v>6.9255282929999995E-2</v>
      </c>
      <c r="U15" s="23">
        <v>1.9060651979999999E-2</v>
      </c>
      <c r="V15" s="23">
        <f>V13</f>
        <v>0.2688883008854</v>
      </c>
    </row>
    <row r="16" spans="1:22" ht="14.25" customHeight="1" x14ac:dyDescent="0.2">
      <c r="A16" s="22">
        <f>VLOOKUP(B15,'Sample ID by Horizon'!A:B,2,FALSE)</f>
        <v>42499</v>
      </c>
      <c r="B16" s="21" t="s">
        <v>467</v>
      </c>
      <c r="C16" s="21" t="s">
        <v>1297</v>
      </c>
      <c r="D16" s="21" t="s">
        <v>1292</v>
      </c>
      <c r="E16" s="57">
        <v>2.11</v>
      </c>
      <c r="F16" s="57">
        <v>1.73</v>
      </c>
      <c r="G16" s="57">
        <v>3.2</v>
      </c>
      <c r="H16" s="57">
        <v>1.47</v>
      </c>
      <c r="I16" s="57">
        <v>2.14</v>
      </c>
      <c r="J16" s="23">
        <v>0.41</v>
      </c>
      <c r="K16" s="71">
        <v>50.236966819999999</v>
      </c>
      <c r="L16" s="71">
        <f t="shared" ref="L16:N16" si="11">L15</f>
        <v>2.0550000000000002</v>
      </c>
      <c r="M16" s="71">
        <f t="shared" si="11"/>
        <v>0.51750000000000007</v>
      </c>
      <c r="N16" s="71">
        <f t="shared" si="11"/>
        <v>48.164038249999997</v>
      </c>
      <c r="O16" s="73">
        <f>VLOOKUP(B16,'Dry Sieve'!$B$2:$K$992,IF(C16="#5",2,IF(C16="#10",3,IF(C16="#18",4,IF(C16="#35",5,IF(C16="#60",6,IF(C16="#120",7,IF(C16="#200",8,IF(C16="&lt;200",9)))))))),FALSE)</f>
        <v>11.43</v>
      </c>
      <c r="P16" s="23">
        <f t="shared" si="0"/>
        <v>0.51750000000000007</v>
      </c>
      <c r="Q16" s="23">
        <f t="shared" si="1"/>
        <v>2.0549999999999997</v>
      </c>
      <c r="R16" s="23">
        <f>VLOOKUP(B16,'Dry Sieve'!$B$2:$K$992,IF(C16="#5",2,IF(C16="#10",3,IF(C16="#18",4,IF(C16="#35",5,IF(C16="#60",6,IF(C16="#120",7,IF(C16="#200",8,IF(C16="&lt;200",9)))))))),FALSE)</f>
        <v>11.43</v>
      </c>
      <c r="S16" s="23">
        <f>VLOOKUP(B16,'Dry Sieve'!$B$2:$K$992,10,FALSE)</f>
        <v>123.47999999999999</v>
      </c>
      <c r="T16" s="23">
        <v>6.9255282929999995E-2</v>
      </c>
      <c r="U16" s="23">
        <v>1.9060651979999999E-2</v>
      </c>
      <c r="V16" s="23">
        <f>V15</f>
        <v>0.2688883008854</v>
      </c>
    </row>
    <row r="17" spans="1:22" ht="14.25" customHeight="1" x14ac:dyDescent="0.2">
      <c r="A17" s="22">
        <f>VLOOKUP(B16,'Sample ID by Horizon'!A:B,2,FALSE)</f>
        <v>42499</v>
      </c>
      <c r="B17" s="21" t="s">
        <v>467</v>
      </c>
      <c r="C17" s="21" t="s">
        <v>1297</v>
      </c>
      <c r="D17" s="21" t="s">
        <v>1293</v>
      </c>
      <c r="E17" s="57">
        <v>2.06</v>
      </c>
      <c r="F17" s="57">
        <v>1.73</v>
      </c>
      <c r="G17" s="57">
        <v>3.27</v>
      </c>
      <c r="H17" s="57">
        <v>1.54</v>
      </c>
      <c r="I17" s="57">
        <v>2.33</v>
      </c>
      <c r="J17" s="23">
        <v>0.6</v>
      </c>
      <c r="K17" s="71">
        <v>45.631067960000003</v>
      </c>
      <c r="L17" s="71">
        <f t="shared" ref="L17:N17" si="12">L15</f>
        <v>2.0550000000000002</v>
      </c>
      <c r="M17" s="71">
        <f t="shared" si="12"/>
        <v>0.51750000000000007</v>
      </c>
      <c r="N17" s="71">
        <f t="shared" si="12"/>
        <v>48.164038249999997</v>
      </c>
      <c r="O17" s="73">
        <f>VLOOKUP(B17,'Dry Sieve'!$B$2:$K$992,IF(C17="#5",2,IF(C17="#10",3,IF(C17="#18",4,IF(C17="#35",5,IF(C17="#60",6,IF(C17="#120",7,IF(C17="#200",8,IF(C17="&lt;200",9)))))))),FALSE)</f>
        <v>11.43</v>
      </c>
      <c r="P17" s="23">
        <f t="shared" si="0"/>
        <v>0.51750000000000007</v>
      </c>
      <c r="Q17" s="23">
        <f t="shared" si="1"/>
        <v>2.0549999999999997</v>
      </c>
      <c r="R17" s="23">
        <f>VLOOKUP(B17,'Dry Sieve'!$B$2:$K$992,IF(C17="#5",2,IF(C17="#10",3,IF(C17="#18",4,IF(C17="#35",5,IF(C17="#60",6,IF(C17="#120",7,IF(C17="#200",8,IF(C17="&lt;200",9)))))))),FALSE)</f>
        <v>11.43</v>
      </c>
      <c r="S17" s="23">
        <f>VLOOKUP(B17,'Dry Sieve'!$B$2:$K$992,10,FALSE)</f>
        <v>123.47999999999999</v>
      </c>
      <c r="T17" s="23">
        <v>6.9255282929999995E-2</v>
      </c>
      <c r="U17" s="23">
        <v>1.9060651979999999E-2</v>
      </c>
      <c r="V17" s="23">
        <f>V15</f>
        <v>0.2688883008854</v>
      </c>
    </row>
    <row r="18" spans="1:22" ht="14.25" customHeight="1" x14ac:dyDescent="0.2">
      <c r="A18" s="22">
        <f>VLOOKUP(B17,'Sample ID by Horizon'!A:B,2,FALSE)</f>
        <v>42499</v>
      </c>
      <c r="B18" s="21" t="s">
        <v>467</v>
      </c>
      <c r="C18" s="21" t="s">
        <v>1297</v>
      </c>
      <c r="D18" s="21" t="s">
        <v>1294</v>
      </c>
      <c r="E18" s="57">
        <v>2.04</v>
      </c>
      <c r="F18" s="57">
        <v>1.74</v>
      </c>
      <c r="G18" s="57">
        <v>3.22</v>
      </c>
      <c r="H18" s="57">
        <v>1.48</v>
      </c>
      <c r="I18" s="57">
        <v>2.23</v>
      </c>
      <c r="J18" s="23">
        <v>0.49</v>
      </c>
      <c r="K18" s="71">
        <v>48.529411760000002</v>
      </c>
      <c r="L18" s="71">
        <f t="shared" ref="L18:N18" si="13">L15</f>
        <v>2.0550000000000002</v>
      </c>
      <c r="M18" s="71">
        <f t="shared" si="13"/>
        <v>0.51750000000000007</v>
      </c>
      <c r="N18" s="71">
        <f t="shared" si="13"/>
        <v>48.164038249999997</v>
      </c>
      <c r="O18" s="73">
        <f>VLOOKUP(B18,'Dry Sieve'!$B$2:$K$992,IF(C18="#5",2,IF(C18="#10",3,IF(C18="#18",4,IF(C18="#35",5,IF(C18="#60",6,IF(C18="#120",7,IF(C18="#200",8,IF(C18="&lt;200",9)))))))),FALSE)</f>
        <v>11.43</v>
      </c>
      <c r="P18" s="23">
        <f t="shared" si="0"/>
        <v>0.51750000000000007</v>
      </c>
      <c r="Q18" s="23">
        <f t="shared" si="1"/>
        <v>2.0549999999999997</v>
      </c>
      <c r="R18" s="23">
        <f>VLOOKUP(B18,'Dry Sieve'!$B$2:$K$992,IF(C18="#5",2,IF(C18="#10",3,IF(C18="#18",4,IF(C18="#35",5,IF(C18="#60",6,IF(C18="#120",7,IF(C18="#200",8,IF(C18="&lt;200",9)))))))),FALSE)</f>
        <v>11.43</v>
      </c>
      <c r="S18" s="23">
        <f>VLOOKUP(B18,'Dry Sieve'!$B$2:$K$992,10,FALSE)</f>
        <v>123.47999999999999</v>
      </c>
      <c r="T18" s="23">
        <v>6.9255282929999995E-2</v>
      </c>
      <c r="U18" s="23">
        <v>1.9060651979999999E-2</v>
      </c>
      <c r="V18" s="23">
        <f>V17</f>
        <v>0.2688883008854</v>
      </c>
    </row>
    <row r="19" spans="1:22" ht="14.25" customHeight="1" x14ac:dyDescent="0.2">
      <c r="A19" s="22">
        <f>VLOOKUP(B18,'Sample ID by Horizon'!A:B,2,FALSE)</f>
        <v>42499</v>
      </c>
      <c r="B19" s="21" t="s">
        <v>467</v>
      </c>
      <c r="C19" s="21" t="s">
        <v>1298</v>
      </c>
      <c r="D19" s="21" t="s">
        <v>1291</v>
      </c>
      <c r="E19" s="57">
        <v>1.05</v>
      </c>
      <c r="F19" s="57">
        <v>1.73</v>
      </c>
      <c r="G19" s="57">
        <v>2.67</v>
      </c>
      <c r="H19" s="57">
        <v>0.94</v>
      </c>
      <c r="I19" s="57">
        <v>1.99</v>
      </c>
      <c r="J19" s="23">
        <v>0.26</v>
      </c>
      <c r="K19" s="71">
        <v>64.761904759999993</v>
      </c>
      <c r="L19" s="71">
        <v>1.05</v>
      </c>
      <c r="M19" s="23">
        <f>AVERAGE(J19:J22)</f>
        <v>0.28750000000000003</v>
      </c>
      <c r="N19" s="23">
        <v>61.458940130000002</v>
      </c>
      <c r="O19" s="73">
        <f>VLOOKUP(B19,'Dry Sieve'!$B$2:$K$992,IF(C19="#5",2,IF(C19="#10",3,IF(C19="#18",4,IF(C19="#35",5,IF(C19="#60",6,IF(C19="#120",7,IF(C19="#200",8,IF(C19="&lt;200",9)))))))),FALSE)</f>
        <v>6.6</v>
      </c>
      <c r="P19" s="23">
        <f t="shared" si="0"/>
        <v>0.28750000000000003</v>
      </c>
      <c r="Q19" s="23">
        <f t="shared" si="1"/>
        <v>1.05</v>
      </c>
      <c r="R19" s="23">
        <f>VLOOKUP(B19,'Dry Sieve'!$B$2:$K$992,IF(C19="#5",2,IF(C19="#10",3,IF(C19="#18",4,IF(C19="#35",5,IF(C19="#60",6,IF(C19="#120",7,IF(C19="#200",8,IF(C19="&lt;200",9)))))))),FALSE)</f>
        <v>6.6</v>
      </c>
      <c r="S19" s="23">
        <f>VLOOKUP(B19,'Dry Sieve'!$B$2:$K$992,10,FALSE)</f>
        <v>123.47999999999999</v>
      </c>
      <c r="T19" s="23">
        <v>3.8814845670000001E-2</v>
      </c>
      <c r="U19" s="23">
        <v>1.022365404E-2</v>
      </c>
      <c r="V19" s="23">
        <f>V17</f>
        <v>0.2688883008854</v>
      </c>
    </row>
    <row r="20" spans="1:22" ht="14.25" customHeight="1" x14ac:dyDescent="0.2">
      <c r="A20" s="22">
        <f>VLOOKUP(B19,'Sample ID by Horizon'!A:B,2,FALSE)</f>
        <v>42499</v>
      </c>
      <c r="B20" s="21" t="s">
        <v>467</v>
      </c>
      <c r="C20" s="21" t="s">
        <v>1298</v>
      </c>
      <c r="D20" s="21" t="s">
        <v>1292</v>
      </c>
      <c r="E20" s="57">
        <v>1.03</v>
      </c>
      <c r="F20" s="57">
        <v>1.73</v>
      </c>
      <c r="G20" s="57">
        <v>2.61</v>
      </c>
      <c r="H20" s="57">
        <v>0.88</v>
      </c>
      <c r="I20" s="57">
        <v>2.0099999999999998</v>
      </c>
      <c r="J20" s="23">
        <v>0.28000000000000003</v>
      </c>
      <c r="K20" s="71">
        <v>58.252427179999998</v>
      </c>
      <c r="L20" s="71">
        <f t="shared" ref="L20:N20" si="14">L19</f>
        <v>1.05</v>
      </c>
      <c r="M20" s="71">
        <f t="shared" si="14"/>
        <v>0.28750000000000003</v>
      </c>
      <c r="N20" s="71">
        <f t="shared" si="14"/>
        <v>61.458940130000002</v>
      </c>
      <c r="O20" s="73">
        <f>VLOOKUP(B20,'Dry Sieve'!$B$2:$K$992,IF(C20="#5",2,IF(C20="#10",3,IF(C20="#18",4,IF(C20="#35",5,IF(C20="#60",6,IF(C20="#120",7,IF(C20="#200",8,IF(C20="&lt;200",9)))))))),FALSE)</f>
        <v>6.6</v>
      </c>
      <c r="P20" s="23">
        <f t="shared" si="0"/>
        <v>0.28750000000000003</v>
      </c>
      <c r="Q20" s="23">
        <f t="shared" si="1"/>
        <v>1.05</v>
      </c>
      <c r="R20" s="23">
        <f>VLOOKUP(B20,'Dry Sieve'!$B$2:$K$992,IF(C20="#5",2,IF(C20="#10",3,IF(C20="#18",4,IF(C20="#35",5,IF(C20="#60",6,IF(C20="#120",7,IF(C20="#200",8,IF(C20="&lt;200",9)))))))),FALSE)</f>
        <v>6.6</v>
      </c>
      <c r="S20" s="23">
        <f>VLOOKUP(B20,'Dry Sieve'!$B$2:$K$992,10,FALSE)</f>
        <v>123.47999999999999</v>
      </c>
      <c r="T20" s="23">
        <v>3.8814845670000001E-2</v>
      </c>
      <c r="U20" s="23">
        <v>1.022365404E-2</v>
      </c>
      <c r="V20" s="23">
        <f>V19</f>
        <v>0.2688883008854</v>
      </c>
    </row>
    <row r="21" spans="1:22" ht="14.25" customHeight="1" x14ac:dyDescent="0.2">
      <c r="A21" s="22">
        <f>VLOOKUP(B20,'Sample ID by Horizon'!A:B,2,FALSE)</f>
        <v>42499</v>
      </c>
      <c r="B21" s="21" t="s">
        <v>467</v>
      </c>
      <c r="C21" s="21" t="s">
        <v>1298</v>
      </c>
      <c r="D21" s="21" t="s">
        <v>1293</v>
      </c>
      <c r="E21" s="21">
        <v>1</v>
      </c>
      <c r="F21" s="21">
        <v>1.73</v>
      </c>
      <c r="G21" s="21">
        <v>2.66</v>
      </c>
      <c r="H21" s="21">
        <v>0.93</v>
      </c>
      <c r="I21" s="21">
        <v>2.0299999999999998</v>
      </c>
      <c r="J21" s="23">
        <v>0.3</v>
      </c>
      <c r="K21" s="71">
        <v>63</v>
      </c>
      <c r="L21" s="71">
        <f t="shared" ref="L21:N21" si="15">L19</f>
        <v>1.05</v>
      </c>
      <c r="M21" s="71">
        <f t="shared" si="15"/>
        <v>0.28750000000000003</v>
      </c>
      <c r="N21" s="71">
        <f t="shared" si="15"/>
        <v>61.458940130000002</v>
      </c>
      <c r="O21" s="73">
        <f>VLOOKUP(B21,'Dry Sieve'!$B$2:$K$992,IF(C21="#5",2,IF(C21="#10",3,IF(C21="#18",4,IF(C21="#35",5,IF(C21="#60",6,IF(C21="#120",7,IF(C21="#200",8,IF(C21="&lt;200",9)))))))),FALSE)</f>
        <v>6.6</v>
      </c>
      <c r="P21" s="23">
        <f t="shared" si="0"/>
        <v>0.28750000000000003</v>
      </c>
      <c r="Q21" s="23">
        <f t="shared" si="1"/>
        <v>1.05</v>
      </c>
      <c r="R21" s="23">
        <f>VLOOKUP(B21,'Dry Sieve'!$B$2:$K$992,IF(C21="#5",2,IF(C21="#10",3,IF(C21="#18",4,IF(C21="#35",5,IF(C21="#60",6,IF(C21="#120",7,IF(C21="#200",8,IF(C21="&lt;200",9)))))))),FALSE)</f>
        <v>6.6</v>
      </c>
      <c r="S21" s="23">
        <f>VLOOKUP(B21,'Dry Sieve'!$B$2:$K$992,10,FALSE)</f>
        <v>123.47999999999999</v>
      </c>
      <c r="T21" s="23">
        <v>3.8814845670000001E-2</v>
      </c>
      <c r="U21" s="23">
        <v>1.022365404E-2</v>
      </c>
      <c r="V21" s="23">
        <f>V19</f>
        <v>0.2688883008854</v>
      </c>
    </row>
    <row r="22" spans="1:22" ht="14.25" customHeight="1" x14ac:dyDescent="0.2">
      <c r="A22" s="22">
        <f>VLOOKUP(B21,'Sample ID by Horizon'!A:B,2,FALSE)</f>
        <v>42499</v>
      </c>
      <c r="B22" s="21" t="s">
        <v>467</v>
      </c>
      <c r="C22" s="21" t="s">
        <v>1298</v>
      </c>
      <c r="D22" s="21" t="s">
        <v>1294</v>
      </c>
      <c r="E22" s="21">
        <v>1.1200000000000001</v>
      </c>
      <c r="F22" s="21">
        <v>1.74</v>
      </c>
      <c r="G22" s="21">
        <v>2.72</v>
      </c>
      <c r="H22" s="21">
        <v>0.98</v>
      </c>
      <c r="I22" s="21">
        <v>2.0499999999999998</v>
      </c>
      <c r="J22" s="23">
        <v>0.31</v>
      </c>
      <c r="K22" s="71">
        <v>59.821428570000002</v>
      </c>
      <c r="L22" s="71">
        <f t="shared" ref="L22:N22" si="16">L19</f>
        <v>1.05</v>
      </c>
      <c r="M22" s="71">
        <f t="shared" si="16"/>
        <v>0.28750000000000003</v>
      </c>
      <c r="N22" s="71">
        <f t="shared" si="16"/>
        <v>61.458940130000002</v>
      </c>
      <c r="O22" s="73">
        <f>VLOOKUP(B22,'Dry Sieve'!$B$2:$K$992,IF(C22="#5",2,IF(C22="#10",3,IF(C22="#18",4,IF(C22="#35",5,IF(C22="#60",6,IF(C22="#120",7,IF(C22="#200",8,IF(C22="&lt;200",9)))))))),FALSE)</f>
        <v>6.6</v>
      </c>
      <c r="P22" s="23">
        <f t="shared" si="0"/>
        <v>0.28750000000000003</v>
      </c>
      <c r="Q22" s="23">
        <f t="shared" si="1"/>
        <v>1.05</v>
      </c>
      <c r="R22" s="23">
        <f>VLOOKUP(B22,'Dry Sieve'!$B$2:$K$992,IF(C22="#5",2,IF(C22="#10",3,IF(C22="#18",4,IF(C22="#35",5,IF(C22="#60",6,IF(C22="#120",7,IF(C22="#200",8,IF(C22="&lt;200",9)))))))),FALSE)</f>
        <v>6.6</v>
      </c>
      <c r="S22" s="23">
        <f>VLOOKUP(B22,'Dry Sieve'!$B$2:$K$992,10,FALSE)</f>
        <v>123.47999999999999</v>
      </c>
      <c r="T22" s="23">
        <v>3.8814845670000001E-2</v>
      </c>
      <c r="U22" s="23">
        <v>1.022365404E-2</v>
      </c>
      <c r="V22" s="23">
        <f>V21</f>
        <v>0.2688883008854</v>
      </c>
    </row>
    <row r="23" spans="1:22" ht="14.25" customHeight="1" x14ac:dyDescent="0.2">
      <c r="A23" s="22">
        <f>VLOOKUP(B22,'Sample ID by Horizon'!A:B,2,FALSE)</f>
        <v>42499</v>
      </c>
      <c r="B23" s="21" t="s">
        <v>467</v>
      </c>
      <c r="C23" s="21" t="s">
        <v>1299</v>
      </c>
      <c r="D23" s="21" t="s">
        <v>1291</v>
      </c>
      <c r="E23" s="21">
        <v>0.52</v>
      </c>
      <c r="F23" s="21">
        <v>1.73</v>
      </c>
      <c r="G23" s="21">
        <v>2.23</v>
      </c>
      <c r="H23" s="21">
        <v>0.5</v>
      </c>
      <c r="I23" s="21">
        <v>1.96</v>
      </c>
      <c r="J23" s="23">
        <v>0.23</v>
      </c>
      <c r="K23" s="71">
        <v>51.92307692</v>
      </c>
      <c r="L23" s="71">
        <v>0.52749999999999997</v>
      </c>
      <c r="M23" s="23">
        <f>AVERAGE(J23:J26)</f>
        <v>0.23749999999999999</v>
      </c>
      <c r="N23" s="23">
        <v>52.142127610000003</v>
      </c>
      <c r="O23" s="73">
        <f>VLOOKUP(B23,'Dry Sieve'!$B$2:$K$992,IF(C23="#5",2,IF(C23="#10",3,IF(C23="#18",4,IF(C23="#35",5,IF(C23="#60",6,IF(C23="#120",7,IF(C23="#200",8,IF(C23="&lt;200",9)))))))),FALSE)</f>
        <v>2.76</v>
      </c>
      <c r="P23" s="23">
        <f t="shared" si="0"/>
        <v>0.23749999999999999</v>
      </c>
      <c r="Q23" s="23">
        <f t="shared" si="1"/>
        <v>0.52750000000000008</v>
      </c>
      <c r="R23" s="23">
        <f>VLOOKUP(B23,'Dry Sieve'!$B$2:$K$992,IF(C23="#5",2,IF(C23="#10",3,IF(C23="#18",4,IF(C23="#35",5,IF(C23="#60",6,IF(C23="#120",7,IF(C23="#200",8,IF(C23="&lt;200",9)))))))),FALSE)</f>
        <v>2.76</v>
      </c>
      <c r="S23" s="23">
        <f>VLOOKUP(B23,'Dry Sieve'!$B$2:$K$992,10,FALSE)</f>
        <v>123.47999999999999</v>
      </c>
      <c r="T23" s="23">
        <v>1.228819219E-2</v>
      </c>
      <c r="U23" s="23">
        <v>1.830664244E-3</v>
      </c>
      <c r="V23" s="23">
        <f>V21</f>
        <v>0.2688883008854</v>
      </c>
    </row>
    <row r="24" spans="1:22" ht="14.25" customHeight="1" x14ac:dyDescent="0.2">
      <c r="A24" s="22">
        <f>VLOOKUP(B23,'Sample ID by Horizon'!A:B,2,FALSE)</f>
        <v>42499</v>
      </c>
      <c r="B24" s="21" t="s">
        <v>467</v>
      </c>
      <c r="C24" s="21" t="s">
        <v>1299</v>
      </c>
      <c r="D24" s="21" t="s">
        <v>1292</v>
      </c>
      <c r="E24" s="21">
        <v>0.54</v>
      </c>
      <c r="F24" s="21">
        <v>1.73</v>
      </c>
      <c r="G24" s="21">
        <v>2.25</v>
      </c>
      <c r="H24" s="21">
        <v>0.52</v>
      </c>
      <c r="I24" s="21">
        <v>1.94</v>
      </c>
      <c r="J24" s="23">
        <v>0.21</v>
      </c>
      <c r="K24" s="71">
        <v>57.407407409999998</v>
      </c>
      <c r="L24" s="71">
        <f t="shared" ref="L24:N24" si="17">L23</f>
        <v>0.52749999999999997</v>
      </c>
      <c r="M24" s="71">
        <f t="shared" si="17"/>
        <v>0.23749999999999999</v>
      </c>
      <c r="N24" s="71">
        <f t="shared" si="17"/>
        <v>52.142127610000003</v>
      </c>
      <c r="O24" s="73">
        <f>VLOOKUP(B24,'Dry Sieve'!$B$2:$K$992,IF(C24="#5",2,IF(C24="#10",3,IF(C24="#18",4,IF(C24="#35",5,IF(C24="#60",6,IF(C24="#120",7,IF(C24="#200",8,IF(C24="&lt;200",9)))))))),FALSE)</f>
        <v>2.76</v>
      </c>
      <c r="P24" s="23">
        <f t="shared" si="0"/>
        <v>0.23749999999999999</v>
      </c>
      <c r="Q24" s="23">
        <f t="shared" si="1"/>
        <v>0.52750000000000008</v>
      </c>
      <c r="R24" s="23">
        <f>VLOOKUP(B24,'Dry Sieve'!$B$2:$K$992,IF(C24="#5",2,IF(C24="#10",3,IF(C24="#18",4,IF(C24="#35",5,IF(C24="#60",6,IF(C24="#120",7,IF(C24="#200",8,IF(C24="&lt;200",9)))))))),FALSE)</f>
        <v>2.76</v>
      </c>
      <c r="S24" s="23">
        <f>VLOOKUP(B24,'Dry Sieve'!$B$2:$K$992,10,FALSE)</f>
        <v>123.47999999999999</v>
      </c>
      <c r="T24" s="23">
        <v>1.228819219E-2</v>
      </c>
      <c r="U24" s="23">
        <v>1.830664244E-3</v>
      </c>
      <c r="V24" s="23">
        <f>V23</f>
        <v>0.2688883008854</v>
      </c>
    </row>
    <row r="25" spans="1:22" ht="14.25" customHeight="1" x14ac:dyDescent="0.2">
      <c r="A25" s="22">
        <f>VLOOKUP(B24,'Sample ID by Horizon'!A:B,2,FALSE)</f>
        <v>42499</v>
      </c>
      <c r="B25" s="21" t="s">
        <v>467</v>
      </c>
      <c r="C25" s="21" t="s">
        <v>1299</v>
      </c>
      <c r="D25" s="21" t="s">
        <v>1293</v>
      </c>
      <c r="E25" s="21">
        <v>0.53</v>
      </c>
      <c r="F25" s="21">
        <v>1.72</v>
      </c>
      <c r="G25" s="21">
        <v>2.2400000000000002</v>
      </c>
      <c r="H25" s="21">
        <v>0.52</v>
      </c>
      <c r="I25" s="21">
        <v>2.0299999999999998</v>
      </c>
      <c r="J25" s="23">
        <v>0.31</v>
      </c>
      <c r="K25" s="71">
        <v>39.622641510000001</v>
      </c>
      <c r="L25" s="71">
        <f t="shared" ref="L25:N25" si="18">L23</f>
        <v>0.52749999999999997</v>
      </c>
      <c r="M25" s="71">
        <f t="shared" si="18"/>
        <v>0.23749999999999999</v>
      </c>
      <c r="N25" s="71">
        <f t="shared" si="18"/>
        <v>52.142127610000003</v>
      </c>
      <c r="O25" s="73">
        <f>VLOOKUP(B25,'Dry Sieve'!$B$2:$K$992,IF(C25="#5",2,IF(C25="#10",3,IF(C25="#18",4,IF(C25="#35",5,IF(C25="#60",6,IF(C25="#120",7,IF(C25="#200",8,IF(C25="&lt;200",9)))))))),FALSE)</f>
        <v>2.76</v>
      </c>
      <c r="P25" s="23">
        <f t="shared" si="0"/>
        <v>0.23749999999999999</v>
      </c>
      <c r="Q25" s="23">
        <f t="shared" si="1"/>
        <v>0.52750000000000008</v>
      </c>
      <c r="R25" s="23">
        <f>VLOOKUP(B25,'Dry Sieve'!$B$2:$K$992,IF(C25="#5",2,IF(C25="#10",3,IF(C25="#18",4,IF(C25="#35",5,IF(C25="#60",6,IF(C25="#120",7,IF(C25="#200",8,IF(C25="&lt;200",9)))))))),FALSE)</f>
        <v>2.76</v>
      </c>
      <c r="S25" s="23">
        <f>VLOOKUP(B25,'Dry Sieve'!$B$2:$K$992,10,FALSE)</f>
        <v>123.47999999999999</v>
      </c>
      <c r="T25" s="23">
        <v>1.228819219E-2</v>
      </c>
      <c r="U25" s="23">
        <v>1.830664244E-3</v>
      </c>
      <c r="V25" s="23">
        <f>V23</f>
        <v>0.2688883008854</v>
      </c>
    </row>
    <row r="26" spans="1:22" ht="14.25" customHeight="1" x14ac:dyDescent="0.2">
      <c r="A26" s="22">
        <f>VLOOKUP(B25,'Sample ID by Horizon'!A:B,2,FALSE)</f>
        <v>42499</v>
      </c>
      <c r="B26" s="21" t="s">
        <v>467</v>
      </c>
      <c r="C26" s="21" t="s">
        <v>1299</v>
      </c>
      <c r="D26" s="21" t="s">
        <v>1294</v>
      </c>
      <c r="E26" s="21">
        <v>0.52</v>
      </c>
      <c r="F26" s="21">
        <v>1.74</v>
      </c>
      <c r="G26" s="21">
        <v>2.25</v>
      </c>
      <c r="H26" s="21">
        <v>0.51</v>
      </c>
      <c r="I26" s="21">
        <v>1.94</v>
      </c>
      <c r="J26" s="23">
        <v>0.2</v>
      </c>
      <c r="K26" s="71">
        <v>59.61538462</v>
      </c>
      <c r="L26" s="71">
        <f t="shared" ref="L26:N26" si="19">L23</f>
        <v>0.52749999999999997</v>
      </c>
      <c r="M26" s="71">
        <f t="shared" si="19"/>
        <v>0.23749999999999999</v>
      </c>
      <c r="N26" s="71">
        <f t="shared" si="19"/>
        <v>52.142127610000003</v>
      </c>
      <c r="O26" s="73">
        <f>VLOOKUP(B26,'Dry Sieve'!$B$2:$K$992,IF(C26="#5",2,IF(C26="#10",3,IF(C26="#18",4,IF(C26="#35",5,IF(C26="#60",6,IF(C26="#120",7,IF(C26="#200",8,IF(C26="&lt;200",9)))))))),FALSE)</f>
        <v>2.76</v>
      </c>
      <c r="P26" s="23">
        <f t="shared" si="0"/>
        <v>0.23749999999999999</v>
      </c>
      <c r="Q26" s="23">
        <f t="shared" si="1"/>
        <v>0.52750000000000008</v>
      </c>
      <c r="R26" s="23">
        <f>VLOOKUP(B26,'Dry Sieve'!$B$2:$K$992,IF(C26="#5",2,IF(C26="#10",3,IF(C26="#18",4,IF(C26="#35",5,IF(C26="#60",6,IF(C26="#120",7,IF(C26="#200",8,IF(C26="&lt;200",9)))))))),FALSE)</f>
        <v>2.76</v>
      </c>
      <c r="S26" s="23">
        <f>VLOOKUP(B26,'Dry Sieve'!$B$2:$K$992,10,FALSE)</f>
        <v>123.47999999999999</v>
      </c>
      <c r="T26" s="23">
        <v>1.228819219E-2</v>
      </c>
      <c r="U26" s="23">
        <v>1.830664244E-3</v>
      </c>
      <c r="V26" s="23">
        <f>V25</f>
        <v>0.2688883008854</v>
      </c>
    </row>
    <row r="27" spans="1:22" ht="14.25" customHeight="1" x14ac:dyDescent="0.2">
      <c r="A27" s="22">
        <f>VLOOKUP(B26,'Sample ID by Horizon'!A:B,2,FALSE)</f>
        <v>42499</v>
      </c>
      <c r="B27" s="21" t="s">
        <v>467</v>
      </c>
      <c r="C27" s="21" t="s">
        <v>1300</v>
      </c>
      <c r="D27" s="21" t="s">
        <v>1291</v>
      </c>
      <c r="E27" s="21">
        <v>0.21</v>
      </c>
      <c r="F27" s="21">
        <v>1.73</v>
      </c>
      <c r="G27" s="21">
        <v>1.94</v>
      </c>
      <c r="H27" s="21">
        <v>0.21</v>
      </c>
      <c r="I27" s="21">
        <v>1.88</v>
      </c>
      <c r="J27" s="23">
        <v>0.15</v>
      </c>
      <c r="K27" s="71">
        <v>28.571428569999998</v>
      </c>
      <c r="L27" s="71">
        <v>0.21249999999999999</v>
      </c>
      <c r="M27" s="23">
        <f>AVERAGE(J27:J30)</f>
        <v>0.13500000000000001</v>
      </c>
      <c r="N27" s="23">
        <v>38.733766230000001</v>
      </c>
      <c r="O27" s="73">
        <f>VLOOKUP(B27,'Dry Sieve'!$B$2:$K$992,IF(C27="#5",2,IF(C27="#10",3,IF(C27="#18",4,IF(C27="#35",5,IF(C27="#60",6,IF(C27="#120",7,IF(C27="#200",8,IF(C27="&lt;200",9)))))))),FALSE)</f>
        <v>0.94</v>
      </c>
      <c r="P27" s="23">
        <f t="shared" si="0"/>
        <v>0.13500000000000001</v>
      </c>
      <c r="Q27" s="23">
        <f t="shared" si="1"/>
        <v>0.21250000000000002</v>
      </c>
      <c r="R27" s="23">
        <f>VLOOKUP(B27,'Dry Sieve'!$B$2:$K$992,IF(C27="#5",2,IF(C27="#10",3,IF(C27="#18",4,IF(C27="#35",5,IF(C27="#60",6,IF(C27="#120",7,IF(C27="#200",8,IF(C27="&lt;200",9)))))))),FALSE)</f>
        <v>0.94</v>
      </c>
      <c r="S27" s="23">
        <f>VLOOKUP(B27,'Dry Sieve'!$B$2:$K$992,10,FALSE)</f>
        <v>123.47999999999999</v>
      </c>
      <c r="T27" s="23">
        <v>2.7763486350000002E-3</v>
      </c>
      <c r="U27" s="23">
        <v>1.5362634140000001E-4</v>
      </c>
      <c r="V27" s="23">
        <f>V25</f>
        <v>0.2688883008854</v>
      </c>
    </row>
    <row r="28" spans="1:22" ht="14.25" customHeight="1" x14ac:dyDescent="0.2">
      <c r="A28" s="22">
        <f>VLOOKUP(B27,'Sample ID by Horizon'!A:B,2,FALSE)</f>
        <v>42499</v>
      </c>
      <c r="B28" s="21" t="s">
        <v>467</v>
      </c>
      <c r="C28" s="21" t="s">
        <v>1300</v>
      </c>
      <c r="D28" s="21" t="s">
        <v>1292</v>
      </c>
      <c r="E28" s="21">
        <v>0.22</v>
      </c>
      <c r="F28" s="21">
        <v>1.73</v>
      </c>
      <c r="G28" s="21">
        <v>1.95</v>
      </c>
      <c r="H28" s="21">
        <v>0.22</v>
      </c>
      <c r="I28" s="21">
        <v>1.87</v>
      </c>
      <c r="J28" s="23">
        <v>0.14000000000000001</v>
      </c>
      <c r="K28" s="71">
        <v>36.363636360000001</v>
      </c>
      <c r="L28" s="71">
        <f t="shared" ref="L28:N28" si="20">L27</f>
        <v>0.21249999999999999</v>
      </c>
      <c r="M28" s="71">
        <f t="shared" si="20"/>
        <v>0.13500000000000001</v>
      </c>
      <c r="N28" s="71">
        <f t="shared" si="20"/>
        <v>38.733766230000001</v>
      </c>
      <c r="O28" s="73">
        <f>VLOOKUP(B28,'Dry Sieve'!$B$2:$K$992,IF(C28="#5",2,IF(C28="#10",3,IF(C28="#18",4,IF(C28="#35",5,IF(C28="#60",6,IF(C28="#120",7,IF(C28="#200",8,IF(C28="&lt;200",9)))))))),FALSE)</f>
        <v>0.94</v>
      </c>
      <c r="P28" s="23">
        <f t="shared" si="0"/>
        <v>0.13500000000000001</v>
      </c>
      <c r="Q28" s="23">
        <f t="shared" si="1"/>
        <v>0.21250000000000002</v>
      </c>
      <c r="R28" s="23">
        <f>VLOOKUP(B28,'Dry Sieve'!$B$2:$K$992,IF(C28="#5",2,IF(C28="#10",3,IF(C28="#18",4,IF(C28="#35",5,IF(C28="#60",6,IF(C28="#120",7,IF(C28="#200",8,IF(C28="&lt;200",9)))))))),FALSE)</f>
        <v>0.94</v>
      </c>
      <c r="S28" s="23">
        <f>VLOOKUP(B28,'Dry Sieve'!$B$2:$K$992,10,FALSE)</f>
        <v>123.47999999999999</v>
      </c>
      <c r="T28" s="23">
        <v>2.7763486350000002E-3</v>
      </c>
      <c r="U28" s="23">
        <v>1.5362634140000001E-4</v>
      </c>
      <c r="V28" s="23">
        <f>V27</f>
        <v>0.2688883008854</v>
      </c>
    </row>
    <row r="29" spans="1:22" ht="14.25" customHeight="1" x14ac:dyDescent="0.2">
      <c r="A29" s="22">
        <f>VLOOKUP(B28,'Sample ID by Horizon'!A:B,2,FALSE)</f>
        <v>42499</v>
      </c>
      <c r="B29" s="21" t="s">
        <v>467</v>
      </c>
      <c r="C29" s="21" t="s">
        <v>1300</v>
      </c>
      <c r="D29" s="21" t="s">
        <v>1293</v>
      </c>
      <c r="E29" s="21">
        <v>0.22</v>
      </c>
      <c r="F29" s="21">
        <v>1.73</v>
      </c>
      <c r="G29" s="21">
        <v>1.96</v>
      </c>
      <c r="H29" s="21">
        <v>0.23</v>
      </c>
      <c r="I29" s="21">
        <v>1.85</v>
      </c>
      <c r="J29" s="23">
        <v>0.12</v>
      </c>
      <c r="K29" s="71">
        <v>50</v>
      </c>
      <c r="L29" s="71">
        <f t="shared" ref="L29:N29" si="21">L27</f>
        <v>0.21249999999999999</v>
      </c>
      <c r="M29" s="71">
        <f t="shared" si="21"/>
        <v>0.13500000000000001</v>
      </c>
      <c r="N29" s="71">
        <f t="shared" si="21"/>
        <v>38.733766230000001</v>
      </c>
      <c r="O29" s="73">
        <f>VLOOKUP(B29,'Dry Sieve'!$B$2:$K$992,IF(C29="#5",2,IF(C29="#10",3,IF(C29="#18",4,IF(C29="#35",5,IF(C29="#60",6,IF(C29="#120",7,IF(C29="#200",8,IF(C29="&lt;200",9)))))))),FALSE)</f>
        <v>0.94</v>
      </c>
      <c r="P29" s="23">
        <f t="shared" si="0"/>
        <v>0.13500000000000001</v>
      </c>
      <c r="Q29" s="23">
        <f t="shared" si="1"/>
        <v>0.21250000000000002</v>
      </c>
      <c r="R29" s="23">
        <f>VLOOKUP(B29,'Dry Sieve'!$B$2:$K$992,IF(C29="#5",2,IF(C29="#10",3,IF(C29="#18",4,IF(C29="#35",5,IF(C29="#60",6,IF(C29="#120",7,IF(C29="#200",8,IF(C29="&lt;200",9)))))))),FALSE)</f>
        <v>0.94</v>
      </c>
      <c r="S29" s="23">
        <f>VLOOKUP(B29,'Dry Sieve'!$B$2:$K$992,10,FALSE)</f>
        <v>123.47999999999999</v>
      </c>
      <c r="T29" s="23">
        <v>2.7763486350000002E-3</v>
      </c>
      <c r="U29" s="23">
        <v>1.5362634140000001E-4</v>
      </c>
      <c r="V29" s="23">
        <f>V27</f>
        <v>0.2688883008854</v>
      </c>
    </row>
    <row r="30" spans="1:22" ht="14.25" customHeight="1" x14ac:dyDescent="0.2">
      <c r="A30" s="22">
        <f>VLOOKUP(B29,'Sample ID by Horizon'!A:B,2,FALSE)</f>
        <v>42499</v>
      </c>
      <c r="B30" s="21" t="s">
        <v>467</v>
      </c>
      <c r="C30" s="21" t="s">
        <v>1300</v>
      </c>
      <c r="D30" s="21" t="s">
        <v>1294</v>
      </c>
      <c r="E30" s="21">
        <v>0.2</v>
      </c>
      <c r="F30" s="21">
        <v>1.74</v>
      </c>
      <c r="G30" s="21">
        <v>1.95</v>
      </c>
      <c r="H30" s="21">
        <v>0.21</v>
      </c>
      <c r="I30" s="21">
        <v>1.87</v>
      </c>
      <c r="J30" s="23">
        <v>0.13</v>
      </c>
      <c r="K30" s="71">
        <v>40</v>
      </c>
      <c r="L30" s="71">
        <f t="shared" ref="L30:N30" si="22">L27</f>
        <v>0.21249999999999999</v>
      </c>
      <c r="M30" s="71">
        <f t="shared" si="22"/>
        <v>0.13500000000000001</v>
      </c>
      <c r="N30" s="71">
        <f t="shared" si="22"/>
        <v>38.733766230000001</v>
      </c>
      <c r="O30" s="73">
        <f>VLOOKUP(B30,'Dry Sieve'!$B$2:$K$992,IF(C30="#5",2,IF(C30="#10",3,IF(C30="#18",4,IF(C30="#35",5,IF(C30="#60",6,IF(C30="#120",7,IF(C30="#200",8,IF(C30="&lt;200",9)))))))),FALSE)</f>
        <v>0.94</v>
      </c>
      <c r="P30" s="23">
        <f t="shared" si="0"/>
        <v>0.13500000000000001</v>
      </c>
      <c r="Q30" s="23">
        <f t="shared" si="1"/>
        <v>0.21250000000000002</v>
      </c>
      <c r="R30" s="23">
        <f>VLOOKUP(B30,'Dry Sieve'!$B$2:$K$992,IF(C30="#5",2,IF(C30="#10",3,IF(C30="#18",4,IF(C30="#35",5,IF(C30="#60",6,IF(C30="#120",7,IF(C30="#200",8,IF(C30="&lt;200",9)))))))),FALSE)</f>
        <v>0.94</v>
      </c>
      <c r="S30" s="23">
        <f>VLOOKUP(B30,'Dry Sieve'!$B$2:$K$992,10,FALSE)</f>
        <v>123.47999999999999</v>
      </c>
      <c r="T30" s="23">
        <v>2.7763486350000002E-3</v>
      </c>
      <c r="U30" s="23">
        <v>1.5362634140000001E-4</v>
      </c>
      <c r="V30" s="23">
        <f>V29</f>
        <v>0.2688883008854</v>
      </c>
    </row>
    <row r="31" spans="1:22" ht="14.25" customHeight="1" x14ac:dyDescent="0.2">
      <c r="A31" s="22">
        <f>VLOOKUP(B30,'Sample ID by Horizon'!A:B,2,FALSE)</f>
        <v>42499</v>
      </c>
      <c r="B31" s="21" t="s">
        <v>468</v>
      </c>
      <c r="C31" s="21" t="s">
        <v>1290</v>
      </c>
      <c r="D31" s="21" t="s">
        <v>1291</v>
      </c>
      <c r="E31" s="21">
        <v>4.0999999999999996</v>
      </c>
      <c r="F31" s="21">
        <v>1.74</v>
      </c>
      <c r="G31" s="21">
        <v>3.27</v>
      </c>
      <c r="H31" s="21">
        <v>1.53</v>
      </c>
      <c r="I31" s="21">
        <v>2.27</v>
      </c>
      <c r="J31" s="23">
        <v>0.53</v>
      </c>
      <c r="K31" s="71">
        <v>24.390243900000002</v>
      </c>
      <c r="L31" s="71">
        <v>4.0925000000000002</v>
      </c>
      <c r="M31" s="23">
        <f>AVERAGE(J31:J34)</f>
        <v>0.53749999999999998</v>
      </c>
      <c r="N31" s="23">
        <v>22.417490430000001</v>
      </c>
      <c r="O31" s="73">
        <f>VLOOKUP(B31,'Dry Sieve'!$B$2:$K$992,IF(C31="#5",2,IF(C31="#10",3,IF(C31="#18",4,IF(C31="#35",5,IF(C31="#60",6,IF(C31="#120",7,IF(C31="#200",8,IF(C31="&lt;200",9)))))))),FALSE)</f>
        <v>74.12</v>
      </c>
      <c r="P31" s="23">
        <f t="shared" si="0"/>
        <v>0.53749999999999998</v>
      </c>
      <c r="Q31" s="23">
        <f t="shared" si="1"/>
        <v>4.0925000000000002</v>
      </c>
      <c r="R31" s="23">
        <f>VLOOKUP(B31,'Dry Sieve'!$B$2:$K$992,IF(C31="#5",2,IF(C31="#10",3,IF(C31="#18",4,IF(C31="#35",5,IF(C31="#60",6,IF(C31="#120",7,IF(C31="#200",8,IF(C31="&lt;200",9)))))))),FALSE)</f>
        <v>74.12</v>
      </c>
      <c r="S31" s="23">
        <f>VLOOKUP(B31,'Dry Sieve'!$B$2:$K$992,10,FALSE)</f>
        <v>119.67000000000002</v>
      </c>
      <c r="T31" s="23">
        <v>0.53802324140000002</v>
      </c>
      <c r="U31" s="23">
        <v>0.12061130859999999</v>
      </c>
      <c r="V31" s="23">
        <f>SUM(U31,U35,U39,U43,U47,U51,U55)</f>
        <v>0.22781823730600004</v>
      </c>
    </row>
    <row r="32" spans="1:22" ht="14.25" customHeight="1" x14ac:dyDescent="0.2">
      <c r="A32" s="22">
        <f>VLOOKUP(B31,'Sample ID by Horizon'!A:B,2,FALSE)</f>
        <v>42499</v>
      </c>
      <c r="B32" s="21" t="s">
        <v>468</v>
      </c>
      <c r="C32" s="21" t="s">
        <v>1290</v>
      </c>
      <c r="D32" s="21" t="s">
        <v>1292</v>
      </c>
      <c r="E32" s="21">
        <v>4.09</v>
      </c>
      <c r="F32" s="21">
        <v>1.73</v>
      </c>
      <c r="G32" s="21">
        <v>3.08</v>
      </c>
      <c r="H32" s="21">
        <v>1.35</v>
      </c>
      <c r="I32" s="21">
        <v>2.0099999999999998</v>
      </c>
      <c r="J32" s="23">
        <v>0.28000000000000003</v>
      </c>
      <c r="K32" s="71">
        <v>26.161369189999998</v>
      </c>
      <c r="L32" s="71">
        <f t="shared" ref="L32:N32" si="23">L31</f>
        <v>4.0925000000000002</v>
      </c>
      <c r="M32" s="71">
        <f t="shared" si="23"/>
        <v>0.53749999999999998</v>
      </c>
      <c r="N32" s="71">
        <f t="shared" si="23"/>
        <v>22.417490430000001</v>
      </c>
      <c r="O32" s="73">
        <f>VLOOKUP(B32,'Dry Sieve'!$B$2:$K$992,IF(C32="#5",2,IF(C32="#10",3,IF(C32="#18",4,IF(C32="#35",5,IF(C32="#60",6,IF(C32="#120",7,IF(C32="#200",8,IF(C32="&lt;200",9)))))))),FALSE)</f>
        <v>74.12</v>
      </c>
      <c r="P32" s="23">
        <f t="shared" si="0"/>
        <v>0.53749999999999998</v>
      </c>
      <c r="Q32" s="23">
        <f t="shared" si="1"/>
        <v>4.0925000000000002</v>
      </c>
      <c r="R32" s="23">
        <f>VLOOKUP(B32,'Dry Sieve'!$B$2:$K$992,IF(C32="#5",2,IF(C32="#10",3,IF(C32="#18",4,IF(C32="#35",5,IF(C32="#60",6,IF(C32="#120",7,IF(C32="#200",8,IF(C32="&lt;200",9)))))))),FALSE)</f>
        <v>74.12</v>
      </c>
      <c r="S32" s="23">
        <f>VLOOKUP(B32,'Dry Sieve'!$B$2:$K$992,10,FALSE)</f>
        <v>119.67000000000002</v>
      </c>
      <c r="T32" s="23">
        <v>0.53802324140000002</v>
      </c>
      <c r="U32" s="23">
        <v>0.12061130859999999</v>
      </c>
      <c r="V32" s="23">
        <f>V31</f>
        <v>0.22781823730600004</v>
      </c>
    </row>
    <row r="33" spans="1:22" ht="14.25" customHeight="1" x14ac:dyDescent="0.2">
      <c r="A33" s="22">
        <f>VLOOKUP(B32,'Sample ID by Horizon'!A:B,2,FALSE)</f>
        <v>42499</v>
      </c>
      <c r="B33" s="21" t="s">
        <v>468</v>
      </c>
      <c r="C33" s="21" t="s">
        <v>1290</v>
      </c>
      <c r="D33" s="21" t="s">
        <v>1293</v>
      </c>
      <c r="E33" s="21">
        <v>4.1100000000000003</v>
      </c>
      <c r="F33" s="21">
        <v>1.73</v>
      </c>
      <c r="G33" s="21">
        <v>3.42</v>
      </c>
      <c r="H33" s="21">
        <v>1.69</v>
      </c>
      <c r="I33" s="21">
        <v>2.61</v>
      </c>
      <c r="J33" s="23">
        <v>0.88</v>
      </c>
      <c r="K33" s="71">
        <v>19.708029199999999</v>
      </c>
      <c r="L33" s="71">
        <f t="shared" ref="L33:N33" si="24">L31</f>
        <v>4.0925000000000002</v>
      </c>
      <c r="M33" s="71">
        <f t="shared" si="24"/>
        <v>0.53749999999999998</v>
      </c>
      <c r="N33" s="71">
        <f t="shared" si="24"/>
        <v>22.417490430000001</v>
      </c>
      <c r="O33" s="73">
        <f>VLOOKUP(B33,'Dry Sieve'!$B$2:$K$992,IF(C33="#5",2,IF(C33="#10",3,IF(C33="#18",4,IF(C33="#35",5,IF(C33="#60",6,IF(C33="#120",7,IF(C33="#200",8,IF(C33="&lt;200",9)))))))),FALSE)</f>
        <v>74.12</v>
      </c>
      <c r="P33" s="23">
        <f t="shared" si="0"/>
        <v>0.53749999999999998</v>
      </c>
      <c r="Q33" s="23">
        <f t="shared" si="1"/>
        <v>4.0925000000000002</v>
      </c>
      <c r="R33" s="23">
        <f>VLOOKUP(B33,'Dry Sieve'!$B$2:$K$992,IF(C33="#5",2,IF(C33="#10",3,IF(C33="#18",4,IF(C33="#35",5,IF(C33="#60",6,IF(C33="#120",7,IF(C33="#200",8,IF(C33="&lt;200",9)))))))),FALSE)</f>
        <v>74.12</v>
      </c>
      <c r="S33" s="23">
        <f>VLOOKUP(B33,'Dry Sieve'!$B$2:$K$992,10,FALSE)</f>
        <v>119.67000000000002</v>
      </c>
      <c r="T33" s="23">
        <v>0.53802324140000002</v>
      </c>
      <c r="U33" s="23">
        <v>0.12061130859999999</v>
      </c>
      <c r="V33" s="23">
        <f>V31</f>
        <v>0.22781823730600004</v>
      </c>
    </row>
    <row r="34" spans="1:22" ht="14.25" customHeight="1" x14ac:dyDescent="0.2">
      <c r="A34" s="22">
        <f>VLOOKUP(B33,'Sample ID by Horizon'!A:B,2,FALSE)</f>
        <v>42499</v>
      </c>
      <c r="B34" s="21" t="s">
        <v>468</v>
      </c>
      <c r="C34" s="21" t="s">
        <v>1290</v>
      </c>
      <c r="D34" s="21" t="s">
        <v>1294</v>
      </c>
      <c r="E34" s="21">
        <v>4.07</v>
      </c>
      <c r="F34" s="21">
        <v>1.73</v>
      </c>
      <c r="G34" s="21">
        <v>2.98</v>
      </c>
      <c r="H34" s="21">
        <v>1.25</v>
      </c>
      <c r="I34" s="21">
        <v>2.19</v>
      </c>
      <c r="J34" s="23">
        <v>0.46</v>
      </c>
      <c r="K34" s="71">
        <v>19.41031941</v>
      </c>
      <c r="L34" s="71">
        <f t="shared" ref="L34:N34" si="25">L31</f>
        <v>4.0925000000000002</v>
      </c>
      <c r="M34" s="71">
        <f t="shared" si="25"/>
        <v>0.53749999999999998</v>
      </c>
      <c r="N34" s="71">
        <f t="shared" si="25"/>
        <v>22.417490430000001</v>
      </c>
      <c r="O34" s="73">
        <f>VLOOKUP(B34,'Dry Sieve'!$B$2:$K$992,IF(C34="#5",2,IF(C34="#10",3,IF(C34="#18",4,IF(C34="#35",5,IF(C34="#60",6,IF(C34="#120",7,IF(C34="#200",8,IF(C34="&lt;200",9)))))))),FALSE)</f>
        <v>74.12</v>
      </c>
      <c r="P34" s="23">
        <f t="shared" si="0"/>
        <v>0.53749999999999998</v>
      </c>
      <c r="Q34" s="23">
        <f t="shared" si="1"/>
        <v>4.0925000000000002</v>
      </c>
      <c r="R34" s="23">
        <f>VLOOKUP(B34,'Dry Sieve'!$B$2:$K$992,IF(C34="#5",2,IF(C34="#10",3,IF(C34="#18",4,IF(C34="#35",5,IF(C34="#60",6,IF(C34="#120",7,IF(C34="#200",8,IF(C34="&lt;200",9)))))))),FALSE)</f>
        <v>74.12</v>
      </c>
      <c r="S34" s="23">
        <f>VLOOKUP(B34,'Dry Sieve'!$B$2:$K$992,10,FALSE)</f>
        <v>119.67000000000002</v>
      </c>
      <c r="T34" s="23">
        <v>0.53802324140000002</v>
      </c>
      <c r="U34" s="23">
        <v>0.12061130859999999</v>
      </c>
      <c r="V34" s="23">
        <f>V31</f>
        <v>0.22781823730600004</v>
      </c>
    </row>
    <row r="35" spans="1:22" ht="14.25" customHeight="1" x14ac:dyDescent="0.2">
      <c r="A35" s="22">
        <f>VLOOKUP(B34,'Sample ID by Horizon'!A:B,2,FALSE)</f>
        <v>42499</v>
      </c>
      <c r="B35" s="21" t="s">
        <v>468</v>
      </c>
      <c r="C35" s="21" t="s">
        <v>1295</v>
      </c>
      <c r="D35" s="21" t="s">
        <v>1291</v>
      </c>
      <c r="E35" s="21">
        <v>3.99</v>
      </c>
      <c r="F35" s="21">
        <v>1.73</v>
      </c>
      <c r="G35" s="21">
        <v>4.0599999999999996</v>
      </c>
      <c r="H35" s="21">
        <v>2.33</v>
      </c>
      <c r="I35" s="21">
        <v>2.3199999999999998</v>
      </c>
      <c r="J35" s="23">
        <v>0.59</v>
      </c>
      <c r="K35" s="71">
        <v>43.60902256</v>
      </c>
      <c r="L35" s="71">
        <v>4.0925000000000002</v>
      </c>
      <c r="M35" s="23">
        <f>AVERAGE(J35:J38)</f>
        <v>0.53500000000000003</v>
      </c>
      <c r="N35" s="23">
        <v>42.590744710000003</v>
      </c>
      <c r="O35" s="73">
        <f>VLOOKUP(B35,'Dry Sieve'!$B$2:$K$992,IF(C35="#5",2,IF(C35="#10",3,IF(C35="#18",4,IF(C35="#35",5,IF(C35="#60",6,IF(C35="#120",7,IF(C35="#200",8,IF(C35="&lt;200",9)))))))),FALSE)</f>
        <v>25.14</v>
      </c>
      <c r="P35" s="23">
        <f t="shared" si="0"/>
        <v>0.53500000000000003</v>
      </c>
      <c r="Q35" s="23">
        <f t="shared" si="1"/>
        <v>4.0924999999999994</v>
      </c>
      <c r="R35" s="23">
        <f>VLOOKUP(B35,'Dry Sieve'!$B$2:$K$992,IF(C35="#5",2,IF(C35="#10",3,IF(C35="#18",4,IF(C35="#35",5,IF(C35="#60",6,IF(C35="#120",7,IF(C35="#200",8,IF(C35="&lt;200",9)))))))),FALSE)</f>
        <v>25.14</v>
      </c>
      <c r="S35" s="23">
        <f>VLOOKUP(B35,'Dry Sieve'!$B$2:$K$992,10,FALSE)</f>
        <v>119.67000000000002</v>
      </c>
      <c r="T35" s="23">
        <v>0.18261489710000001</v>
      </c>
      <c r="U35" s="23">
        <v>6.6666038270000005E-2</v>
      </c>
      <c r="V35" s="23">
        <f>V34</f>
        <v>0.22781823730600004</v>
      </c>
    </row>
    <row r="36" spans="1:22" ht="14.25" customHeight="1" x14ac:dyDescent="0.2">
      <c r="A36" s="22">
        <f>VLOOKUP(B35,'Sample ID by Horizon'!A:B,2,FALSE)</f>
        <v>42499</v>
      </c>
      <c r="B36" s="21" t="s">
        <v>468</v>
      </c>
      <c r="C36" s="21" t="s">
        <v>1295</v>
      </c>
      <c r="D36" s="21" t="s">
        <v>1292</v>
      </c>
      <c r="E36" s="21">
        <v>4.1900000000000004</v>
      </c>
      <c r="F36" s="21">
        <v>1.73</v>
      </c>
      <c r="G36" s="21">
        <v>4.12</v>
      </c>
      <c r="H36" s="21">
        <v>2.39</v>
      </c>
      <c r="I36" s="21">
        <v>2.35</v>
      </c>
      <c r="J36" s="23">
        <v>0.62</v>
      </c>
      <c r="K36" s="71">
        <v>42.243436750000001</v>
      </c>
      <c r="L36" s="71">
        <f t="shared" ref="L36:N36" si="26">L35</f>
        <v>4.0925000000000002</v>
      </c>
      <c r="M36" s="71">
        <f t="shared" si="26"/>
        <v>0.53500000000000003</v>
      </c>
      <c r="N36" s="71">
        <f t="shared" si="26"/>
        <v>42.590744710000003</v>
      </c>
      <c r="O36" s="73">
        <f>VLOOKUP(B36,'Dry Sieve'!$B$2:$K$992,IF(C36="#5",2,IF(C36="#10",3,IF(C36="#18",4,IF(C36="#35",5,IF(C36="#60",6,IF(C36="#120",7,IF(C36="#200",8,IF(C36="&lt;200",9)))))))),FALSE)</f>
        <v>25.14</v>
      </c>
      <c r="P36" s="23">
        <f t="shared" si="0"/>
        <v>0.53500000000000003</v>
      </c>
      <c r="Q36" s="23">
        <f t="shared" si="1"/>
        <v>4.0924999999999994</v>
      </c>
      <c r="R36" s="23">
        <f>VLOOKUP(B36,'Dry Sieve'!$B$2:$K$992,IF(C36="#5",2,IF(C36="#10",3,IF(C36="#18",4,IF(C36="#35",5,IF(C36="#60",6,IF(C36="#120",7,IF(C36="#200",8,IF(C36="&lt;200",9)))))))),FALSE)</f>
        <v>25.14</v>
      </c>
      <c r="S36" s="23">
        <f>VLOOKUP(B36,'Dry Sieve'!$B$2:$K$992,10,FALSE)</f>
        <v>119.67000000000002</v>
      </c>
      <c r="T36" s="23">
        <v>0.18261489710000001</v>
      </c>
      <c r="U36" s="23">
        <v>6.6666038270000005E-2</v>
      </c>
      <c r="V36" s="23">
        <f>V34</f>
        <v>0.22781823730600004</v>
      </c>
    </row>
    <row r="37" spans="1:22" ht="14.25" customHeight="1" x14ac:dyDescent="0.2">
      <c r="A37" s="22">
        <f>VLOOKUP(B36,'Sample ID by Horizon'!A:B,2,FALSE)</f>
        <v>42499</v>
      </c>
      <c r="B37" s="21" t="s">
        <v>468</v>
      </c>
      <c r="C37" s="21" t="s">
        <v>1295</v>
      </c>
      <c r="D37" s="21" t="s">
        <v>1293</v>
      </c>
      <c r="E37" s="21">
        <v>4.1100000000000003</v>
      </c>
      <c r="F37" s="21">
        <v>1.73</v>
      </c>
      <c r="G37" s="21">
        <v>3.84</v>
      </c>
      <c r="H37" s="21">
        <v>2.11</v>
      </c>
      <c r="I37" s="21">
        <v>2.2000000000000002</v>
      </c>
      <c r="J37" s="23">
        <v>0.47</v>
      </c>
      <c r="K37" s="71">
        <v>39.902676399999997</v>
      </c>
      <c r="L37" s="71">
        <f t="shared" ref="L37:N37" si="27">L35</f>
        <v>4.0925000000000002</v>
      </c>
      <c r="M37" s="71">
        <f t="shared" si="27"/>
        <v>0.53500000000000003</v>
      </c>
      <c r="N37" s="71">
        <f t="shared" si="27"/>
        <v>42.590744710000003</v>
      </c>
      <c r="O37" s="73">
        <f>VLOOKUP(B37,'Dry Sieve'!$B$2:$K$992,IF(C37="#5",2,IF(C37="#10",3,IF(C37="#18",4,IF(C37="#35",5,IF(C37="#60",6,IF(C37="#120",7,IF(C37="#200",8,IF(C37="&lt;200",9)))))))),FALSE)</f>
        <v>25.14</v>
      </c>
      <c r="P37" s="23">
        <f t="shared" si="0"/>
        <v>0.53500000000000003</v>
      </c>
      <c r="Q37" s="23">
        <f t="shared" si="1"/>
        <v>4.0924999999999994</v>
      </c>
      <c r="R37" s="23">
        <f>VLOOKUP(B37,'Dry Sieve'!$B$2:$K$992,IF(C37="#5",2,IF(C37="#10",3,IF(C37="#18",4,IF(C37="#35",5,IF(C37="#60",6,IF(C37="#120",7,IF(C37="#200",8,IF(C37="&lt;200",9)))))))),FALSE)</f>
        <v>25.14</v>
      </c>
      <c r="S37" s="23">
        <f>VLOOKUP(B37,'Dry Sieve'!$B$2:$K$992,10,FALSE)</f>
        <v>119.67000000000002</v>
      </c>
      <c r="T37" s="23">
        <v>0.18261489710000001</v>
      </c>
      <c r="U37" s="23">
        <v>6.6666038270000005E-2</v>
      </c>
      <c r="V37" s="23">
        <f>V34</f>
        <v>0.22781823730600004</v>
      </c>
    </row>
    <row r="38" spans="1:22" ht="14.25" customHeight="1" x14ac:dyDescent="0.2">
      <c r="A38" s="22">
        <f>VLOOKUP(B37,'Sample ID by Horizon'!A:B,2,FALSE)</f>
        <v>42499</v>
      </c>
      <c r="B38" s="21" t="s">
        <v>468</v>
      </c>
      <c r="C38" s="21" t="s">
        <v>1295</v>
      </c>
      <c r="D38" s="21" t="s">
        <v>1294</v>
      </c>
      <c r="E38" s="21">
        <v>4.08</v>
      </c>
      <c r="F38" s="21">
        <v>1.74</v>
      </c>
      <c r="G38" s="21">
        <v>4.0199999999999996</v>
      </c>
      <c r="H38" s="21">
        <v>2.2799999999999998</v>
      </c>
      <c r="I38" s="21">
        <v>2.2000000000000002</v>
      </c>
      <c r="J38" s="23">
        <v>0.46</v>
      </c>
      <c r="K38" s="71">
        <v>44.60784314</v>
      </c>
      <c r="L38" s="71">
        <f t="shared" ref="L38:N38" si="28">L35</f>
        <v>4.0925000000000002</v>
      </c>
      <c r="M38" s="71">
        <f t="shared" si="28"/>
        <v>0.53500000000000003</v>
      </c>
      <c r="N38" s="71">
        <f t="shared" si="28"/>
        <v>42.590744710000003</v>
      </c>
      <c r="O38" s="73">
        <f>VLOOKUP(B38,'Dry Sieve'!$B$2:$K$992,IF(C38="#5",2,IF(C38="#10",3,IF(C38="#18",4,IF(C38="#35",5,IF(C38="#60",6,IF(C38="#120",7,IF(C38="#200",8,IF(C38="&lt;200",9)))))))),FALSE)</f>
        <v>25.14</v>
      </c>
      <c r="P38" s="23">
        <f t="shared" si="0"/>
        <v>0.53500000000000003</v>
      </c>
      <c r="Q38" s="23">
        <f t="shared" si="1"/>
        <v>4.0924999999999994</v>
      </c>
      <c r="R38" s="23">
        <f>VLOOKUP(B38,'Dry Sieve'!$B$2:$K$992,IF(C38="#5",2,IF(C38="#10",3,IF(C38="#18",4,IF(C38="#35",5,IF(C38="#60",6,IF(C38="#120",7,IF(C38="#200",8,IF(C38="&lt;200",9)))))))),FALSE)</f>
        <v>25.14</v>
      </c>
      <c r="S38" s="23">
        <f>VLOOKUP(B38,'Dry Sieve'!$B$2:$K$992,10,FALSE)</f>
        <v>119.67000000000002</v>
      </c>
      <c r="T38" s="23">
        <v>0.18261489710000001</v>
      </c>
      <c r="U38" s="23">
        <v>6.6666038270000005E-2</v>
      </c>
      <c r="V38" s="23">
        <f>V37</f>
        <v>0.22781823730600004</v>
      </c>
    </row>
    <row r="39" spans="1:22" ht="14.25" customHeight="1" x14ac:dyDescent="0.2">
      <c r="A39" s="22">
        <f>VLOOKUP(B38,'Sample ID by Horizon'!A:B,2,FALSE)</f>
        <v>42499</v>
      </c>
      <c r="B39" s="21" t="s">
        <v>468</v>
      </c>
      <c r="C39" s="21" t="s">
        <v>1296</v>
      </c>
      <c r="D39" s="21" t="s">
        <v>1291</v>
      </c>
      <c r="E39" s="21">
        <v>2.92</v>
      </c>
      <c r="F39" s="21">
        <v>1.73</v>
      </c>
      <c r="G39" s="21">
        <v>3.28</v>
      </c>
      <c r="H39" s="21">
        <v>1.55</v>
      </c>
      <c r="I39" s="21">
        <v>2.13</v>
      </c>
      <c r="J39" s="23">
        <v>0.4</v>
      </c>
      <c r="K39" s="71">
        <v>39.383561640000003</v>
      </c>
      <c r="L39" s="71">
        <v>2.9950000000000001</v>
      </c>
      <c r="M39" s="23">
        <f>AVERAGE(J39:J42)</f>
        <v>0.40500000000000003</v>
      </c>
      <c r="N39" s="23">
        <v>41.132194040000002</v>
      </c>
      <c r="O39" s="73">
        <f>VLOOKUP(B39,'Dry Sieve'!$B$2:$K$992,IF(C39="#5",2,IF(C39="#10",3,IF(C39="#18",4,IF(C39="#35",5,IF(C39="#60",6,IF(C39="#120",7,IF(C39="#200",8,IF(C39="&lt;200",9)))))))),FALSE)</f>
        <v>13.5</v>
      </c>
      <c r="P39" s="23">
        <f t="shared" si="0"/>
        <v>0.40500000000000003</v>
      </c>
      <c r="Q39" s="23">
        <f t="shared" si="1"/>
        <v>2.9949999999999997</v>
      </c>
      <c r="R39" s="23">
        <f>VLOOKUP(B39,'Dry Sieve'!$B$2:$K$992,IF(C39="#5",2,IF(C39="#10",3,IF(C39="#18",4,IF(C39="#35",5,IF(C39="#60",6,IF(C39="#120",7,IF(C39="#200",8,IF(C39="&lt;200",9)))))))),FALSE)</f>
        <v>13.5</v>
      </c>
      <c r="S39" s="23">
        <f>VLOOKUP(B39,'Dry Sieve'!$B$2:$K$992,10,FALSE)</f>
        <v>119.67000000000002</v>
      </c>
      <c r="T39" s="23">
        <v>9.7555422650000001E-2</v>
      </c>
      <c r="U39" s="23">
        <v>2.8661918389999999E-2</v>
      </c>
      <c r="V39" s="23">
        <f>V37</f>
        <v>0.22781823730600004</v>
      </c>
    </row>
    <row r="40" spans="1:22" ht="14.25" customHeight="1" x14ac:dyDescent="0.2">
      <c r="A40" s="22">
        <f>VLOOKUP(B39,'Sample ID by Horizon'!A:B,2,FALSE)</f>
        <v>42499</v>
      </c>
      <c r="B40" s="21" t="s">
        <v>468</v>
      </c>
      <c r="C40" s="21" t="s">
        <v>1296</v>
      </c>
      <c r="D40" s="21" t="s">
        <v>1292</v>
      </c>
      <c r="E40" s="21">
        <v>3</v>
      </c>
      <c r="F40" s="21">
        <v>1.73</v>
      </c>
      <c r="G40" s="21">
        <v>3.34</v>
      </c>
      <c r="H40" s="21">
        <v>1.61</v>
      </c>
      <c r="I40" s="21">
        <v>2.15</v>
      </c>
      <c r="J40" s="23">
        <v>0.42</v>
      </c>
      <c r="K40" s="71">
        <v>39.666666669999998</v>
      </c>
      <c r="L40" s="71">
        <f t="shared" ref="L40:N40" si="29">L39</f>
        <v>2.9950000000000001</v>
      </c>
      <c r="M40" s="71">
        <f t="shared" si="29"/>
        <v>0.40500000000000003</v>
      </c>
      <c r="N40" s="71">
        <f t="shared" si="29"/>
        <v>41.132194040000002</v>
      </c>
      <c r="O40" s="73">
        <f>VLOOKUP(B40,'Dry Sieve'!$B$2:$K$992,IF(C40="#5",2,IF(C40="#10",3,IF(C40="#18",4,IF(C40="#35",5,IF(C40="#60",6,IF(C40="#120",7,IF(C40="#200",8,IF(C40="&lt;200",9)))))))),FALSE)</f>
        <v>13.5</v>
      </c>
      <c r="P40" s="23">
        <f t="shared" si="0"/>
        <v>0.40500000000000003</v>
      </c>
      <c r="Q40" s="23">
        <f t="shared" si="1"/>
        <v>2.9949999999999997</v>
      </c>
      <c r="R40" s="23">
        <f>VLOOKUP(B40,'Dry Sieve'!$B$2:$K$992,IF(C40="#5",2,IF(C40="#10",3,IF(C40="#18",4,IF(C40="#35",5,IF(C40="#60",6,IF(C40="#120",7,IF(C40="#200",8,IF(C40="&lt;200",9)))))))),FALSE)</f>
        <v>13.5</v>
      </c>
      <c r="S40" s="23">
        <f>VLOOKUP(B40,'Dry Sieve'!$B$2:$K$992,10,FALSE)</f>
        <v>119.67000000000002</v>
      </c>
      <c r="T40" s="23">
        <v>9.7555422650000001E-2</v>
      </c>
      <c r="U40" s="23">
        <v>2.8661918389999999E-2</v>
      </c>
      <c r="V40" s="23">
        <f>V37</f>
        <v>0.22781823730600004</v>
      </c>
    </row>
    <row r="41" spans="1:22" ht="14.25" customHeight="1" x14ac:dyDescent="0.2">
      <c r="A41" s="22">
        <f>VLOOKUP(B40,'Sample ID by Horizon'!A:B,2,FALSE)</f>
        <v>42499</v>
      </c>
      <c r="B41" s="21" t="s">
        <v>468</v>
      </c>
      <c r="C41" s="21" t="s">
        <v>1296</v>
      </c>
      <c r="D41" s="21" t="s">
        <v>1293</v>
      </c>
      <c r="E41" s="21">
        <v>3.03</v>
      </c>
      <c r="F41" s="21">
        <v>1.73</v>
      </c>
      <c r="G41" s="21">
        <v>3.62</v>
      </c>
      <c r="H41" s="21">
        <v>1.89</v>
      </c>
      <c r="I41" s="21">
        <v>2.14</v>
      </c>
      <c r="J41" s="23">
        <v>0.41</v>
      </c>
      <c r="K41" s="71">
        <v>48.844884489999998</v>
      </c>
      <c r="L41" s="71">
        <f t="shared" ref="L41:N41" si="30">L39</f>
        <v>2.9950000000000001</v>
      </c>
      <c r="M41" s="71">
        <f t="shared" si="30"/>
        <v>0.40500000000000003</v>
      </c>
      <c r="N41" s="71">
        <f t="shared" si="30"/>
        <v>41.132194040000002</v>
      </c>
      <c r="O41" s="73">
        <f>VLOOKUP(B41,'Dry Sieve'!$B$2:$K$992,IF(C41="#5",2,IF(C41="#10",3,IF(C41="#18",4,IF(C41="#35",5,IF(C41="#60",6,IF(C41="#120",7,IF(C41="#200",8,IF(C41="&lt;200",9)))))))),FALSE)</f>
        <v>13.5</v>
      </c>
      <c r="P41" s="23">
        <f t="shared" si="0"/>
        <v>0.40500000000000003</v>
      </c>
      <c r="Q41" s="23">
        <f t="shared" si="1"/>
        <v>2.9949999999999997</v>
      </c>
      <c r="R41" s="23">
        <f>VLOOKUP(B41,'Dry Sieve'!$B$2:$K$992,IF(C41="#5",2,IF(C41="#10",3,IF(C41="#18",4,IF(C41="#35",5,IF(C41="#60",6,IF(C41="#120",7,IF(C41="#200",8,IF(C41="&lt;200",9)))))))),FALSE)</f>
        <v>13.5</v>
      </c>
      <c r="S41" s="23">
        <f>VLOOKUP(B41,'Dry Sieve'!$B$2:$K$992,10,FALSE)</f>
        <v>119.67000000000002</v>
      </c>
      <c r="T41" s="23">
        <v>9.7555422650000001E-2</v>
      </c>
      <c r="U41" s="23">
        <v>2.8661918389999999E-2</v>
      </c>
      <c r="V41" s="23">
        <f>V40</f>
        <v>0.22781823730600004</v>
      </c>
    </row>
    <row r="42" spans="1:22" ht="14.25" customHeight="1" x14ac:dyDescent="0.2">
      <c r="A42" s="22">
        <f>VLOOKUP(B41,'Sample ID by Horizon'!A:B,2,FALSE)</f>
        <v>42499</v>
      </c>
      <c r="B42" s="21" t="s">
        <v>468</v>
      </c>
      <c r="C42" s="21" t="s">
        <v>1296</v>
      </c>
      <c r="D42" s="21" t="s">
        <v>1294</v>
      </c>
      <c r="E42" s="21">
        <v>3.03</v>
      </c>
      <c r="F42" s="21">
        <v>1.74</v>
      </c>
      <c r="G42" s="21">
        <v>3.24</v>
      </c>
      <c r="H42" s="21">
        <v>1.5</v>
      </c>
      <c r="I42" s="21">
        <v>2.13</v>
      </c>
      <c r="J42" s="23">
        <v>0.39</v>
      </c>
      <c r="K42" s="71">
        <v>36.633663370000001</v>
      </c>
      <c r="L42" s="71">
        <f t="shared" ref="L42:N42" si="31">L39</f>
        <v>2.9950000000000001</v>
      </c>
      <c r="M42" s="71">
        <f t="shared" si="31"/>
        <v>0.40500000000000003</v>
      </c>
      <c r="N42" s="71">
        <f t="shared" si="31"/>
        <v>41.132194040000002</v>
      </c>
      <c r="O42" s="73">
        <f>VLOOKUP(B42,'Dry Sieve'!$B$2:$K$992,IF(C42="#5",2,IF(C42="#10",3,IF(C42="#18",4,IF(C42="#35",5,IF(C42="#60",6,IF(C42="#120",7,IF(C42="#200",8,IF(C42="&lt;200",9)))))))),FALSE)</f>
        <v>13.5</v>
      </c>
      <c r="P42" s="23">
        <f t="shared" si="0"/>
        <v>0.40500000000000003</v>
      </c>
      <c r="Q42" s="23">
        <f t="shared" si="1"/>
        <v>2.9949999999999997</v>
      </c>
      <c r="R42" s="23">
        <f>VLOOKUP(B42,'Dry Sieve'!$B$2:$K$992,IF(C42="#5",2,IF(C42="#10",3,IF(C42="#18",4,IF(C42="#35",5,IF(C42="#60",6,IF(C42="#120",7,IF(C42="#200",8,IF(C42="&lt;200",9)))))))),FALSE)</f>
        <v>13.5</v>
      </c>
      <c r="S42" s="23">
        <f>VLOOKUP(B42,'Dry Sieve'!$B$2:$K$992,10,FALSE)</f>
        <v>119.67000000000002</v>
      </c>
      <c r="T42" s="23">
        <v>9.7555422650000001E-2</v>
      </c>
      <c r="U42" s="23">
        <v>2.8661918389999999E-2</v>
      </c>
      <c r="V42" s="23">
        <f>V40</f>
        <v>0.22781823730600004</v>
      </c>
    </row>
    <row r="43" spans="1:22" ht="14.25" customHeight="1" x14ac:dyDescent="0.2">
      <c r="A43" s="22">
        <f>VLOOKUP(B42,'Sample ID by Horizon'!A:B,2,FALSE)</f>
        <v>42499</v>
      </c>
      <c r="B43" s="21" t="s">
        <v>468</v>
      </c>
      <c r="C43" s="21" t="s">
        <v>1297</v>
      </c>
      <c r="D43" s="21" t="s">
        <v>1291</v>
      </c>
      <c r="E43" s="21">
        <v>1.06</v>
      </c>
      <c r="F43" s="21">
        <v>1.73</v>
      </c>
      <c r="G43" s="21">
        <v>2.64</v>
      </c>
      <c r="H43" s="21">
        <v>0.91</v>
      </c>
      <c r="I43" s="21">
        <v>2.0099999999999998</v>
      </c>
      <c r="J43" s="23">
        <v>0.28000000000000003</v>
      </c>
      <c r="K43" s="71">
        <v>59.433962260000001</v>
      </c>
      <c r="L43" s="71">
        <v>1.0575000000000001</v>
      </c>
      <c r="M43" s="23">
        <f>AVERAGE(J43:J46)</f>
        <v>0.31750000000000006</v>
      </c>
      <c r="N43" s="23">
        <v>57.143735980000002</v>
      </c>
      <c r="O43" s="73">
        <f>VLOOKUP(B43,'Dry Sieve'!$B$2:$K$992,IF(C43="#5",2,IF(C43="#10",3,IF(C43="#18",4,IF(C43="#35",5,IF(C43="#60",6,IF(C43="#120",7,IF(C43="#200",8,IF(C43="&lt;200",9)))))))),FALSE)</f>
        <v>5.23</v>
      </c>
      <c r="P43" s="23">
        <f t="shared" si="0"/>
        <v>0.31750000000000006</v>
      </c>
      <c r="Q43" s="23">
        <f t="shared" si="1"/>
        <v>1.0575000000000001</v>
      </c>
      <c r="R43" s="23">
        <f>VLOOKUP(B43,'Dry Sieve'!$B$2:$K$992,IF(C43="#5",2,IF(C43="#10",3,IF(C43="#18",4,IF(C43="#35",5,IF(C43="#60",6,IF(C43="#120",7,IF(C43="#200",8,IF(C43="&lt;200",9)))))))),FALSE)</f>
        <v>5.23</v>
      </c>
      <c r="S43" s="23">
        <f>VLOOKUP(B43,'Dry Sieve'!$B$2:$K$992,10,FALSE)</f>
        <v>119.67000000000002</v>
      </c>
      <c r="T43" s="23">
        <v>3.0582130799999999E-2</v>
      </c>
      <c r="U43" s="23">
        <v>9.9861554759999999E-3</v>
      </c>
      <c r="V43" s="23">
        <f>V40</f>
        <v>0.22781823730600004</v>
      </c>
    </row>
    <row r="44" spans="1:22" ht="14.25" customHeight="1" x14ac:dyDescent="0.2">
      <c r="A44" s="22">
        <f>VLOOKUP(B43,'Sample ID by Horizon'!A:B,2,FALSE)</f>
        <v>42499</v>
      </c>
      <c r="B44" s="21" t="s">
        <v>468</v>
      </c>
      <c r="C44" s="21" t="s">
        <v>1297</v>
      </c>
      <c r="D44" s="21" t="s">
        <v>1292</v>
      </c>
      <c r="E44" s="21">
        <v>1.02</v>
      </c>
      <c r="F44" s="21">
        <v>1.73</v>
      </c>
      <c r="G44" s="21">
        <v>2.58</v>
      </c>
      <c r="H44" s="21">
        <v>0.85</v>
      </c>
      <c r="I44" s="21">
        <v>2.0499999999999998</v>
      </c>
      <c r="J44" s="23">
        <v>0.32</v>
      </c>
      <c r="K44" s="71">
        <v>51.960784310000001</v>
      </c>
      <c r="L44" s="71">
        <f t="shared" ref="L44:N44" si="32">L43</f>
        <v>1.0575000000000001</v>
      </c>
      <c r="M44" s="71">
        <f t="shared" si="32"/>
        <v>0.31750000000000006</v>
      </c>
      <c r="N44" s="71">
        <f t="shared" si="32"/>
        <v>57.143735980000002</v>
      </c>
      <c r="O44" s="73">
        <f>VLOOKUP(B44,'Dry Sieve'!$B$2:$K$992,IF(C44="#5",2,IF(C44="#10",3,IF(C44="#18",4,IF(C44="#35",5,IF(C44="#60",6,IF(C44="#120",7,IF(C44="#200",8,IF(C44="&lt;200",9)))))))),FALSE)</f>
        <v>5.23</v>
      </c>
      <c r="P44" s="23">
        <f t="shared" si="0"/>
        <v>0.31750000000000006</v>
      </c>
      <c r="Q44" s="23">
        <f t="shared" si="1"/>
        <v>1.0575000000000001</v>
      </c>
      <c r="R44" s="23">
        <f>VLOOKUP(B44,'Dry Sieve'!$B$2:$K$992,IF(C44="#5",2,IF(C44="#10",3,IF(C44="#18",4,IF(C44="#35",5,IF(C44="#60",6,IF(C44="#120",7,IF(C44="#200",8,IF(C44="&lt;200",9)))))))),FALSE)</f>
        <v>5.23</v>
      </c>
      <c r="S44" s="23">
        <f>VLOOKUP(B44,'Dry Sieve'!$B$2:$K$992,10,FALSE)</f>
        <v>119.67000000000002</v>
      </c>
      <c r="T44" s="23">
        <v>3.0582130799999999E-2</v>
      </c>
      <c r="U44" s="23">
        <v>9.9861554759999999E-3</v>
      </c>
      <c r="V44" s="23">
        <f>V43</f>
        <v>0.22781823730600004</v>
      </c>
    </row>
    <row r="45" spans="1:22" ht="14.25" customHeight="1" x14ac:dyDescent="0.2">
      <c r="A45" s="22">
        <f>VLOOKUP(B44,'Sample ID by Horizon'!A:B,2,FALSE)</f>
        <v>42499</v>
      </c>
      <c r="B45" s="21" t="s">
        <v>468</v>
      </c>
      <c r="C45" s="21" t="s">
        <v>1297</v>
      </c>
      <c r="D45" s="21" t="s">
        <v>1293</v>
      </c>
      <c r="E45" s="21">
        <v>1.0900000000000001</v>
      </c>
      <c r="F45" s="21">
        <v>1.73</v>
      </c>
      <c r="G45" s="21">
        <v>2.72</v>
      </c>
      <c r="H45" s="21">
        <v>0.99</v>
      </c>
      <c r="I45" s="21">
        <v>2.0699999999999998</v>
      </c>
      <c r="J45" s="23">
        <v>0.34</v>
      </c>
      <c r="K45" s="71">
        <v>59.633027519999999</v>
      </c>
      <c r="L45" s="71">
        <f t="shared" ref="L45:N45" si="33">L43</f>
        <v>1.0575000000000001</v>
      </c>
      <c r="M45" s="71">
        <f t="shared" si="33"/>
        <v>0.31750000000000006</v>
      </c>
      <c r="N45" s="71">
        <f t="shared" si="33"/>
        <v>57.143735980000002</v>
      </c>
      <c r="O45" s="73">
        <f>VLOOKUP(B45,'Dry Sieve'!$B$2:$K$992,IF(C45="#5",2,IF(C45="#10",3,IF(C45="#18",4,IF(C45="#35",5,IF(C45="#60",6,IF(C45="#120",7,IF(C45="#200",8,IF(C45="&lt;200",9)))))))),FALSE)</f>
        <v>5.23</v>
      </c>
      <c r="P45" s="23">
        <f t="shared" si="0"/>
        <v>0.31750000000000006</v>
      </c>
      <c r="Q45" s="23">
        <f t="shared" si="1"/>
        <v>1.0575000000000001</v>
      </c>
      <c r="R45" s="23">
        <f>VLOOKUP(B45,'Dry Sieve'!$B$2:$K$992,IF(C45="#5",2,IF(C45="#10",3,IF(C45="#18",4,IF(C45="#35",5,IF(C45="#60",6,IF(C45="#120",7,IF(C45="#200",8,IF(C45="&lt;200",9)))))))),FALSE)</f>
        <v>5.23</v>
      </c>
      <c r="S45" s="23">
        <f>VLOOKUP(B45,'Dry Sieve'!$B$2:$K$992,10,FALSE)</f>
        <v>119.67000000000002</v>
      </c>
      <c r="T45" s="23">
        <v>3.0582130799999999E-2</v>
      </c>
      <c r="U45" s="23">
        <v>9.9861554759999999E-3</v>
      </c>
      <c r="V45" s="23">
        <f>V43</f>
        <v>0.22781823730600004</v>
      </c>
    </row>
    <row r="46" spans="1:22" ht="14.25" customHeight="1" x14ac:dyDescent="0.2">
      <c r="A46" s="22">
        <f>VLOOKUP(B45,'Sample ID by Horizon'!A:B,2,FALSE)</f>
        <v>42499</v>
      </c>
      <c r="B46" s="21" t="s">
        <v>468</v>
      </c>
      <c r="C46" s="21" t="s">
        <v>1297</v>
      </c>
      <c r="D46" s="21" t="s">
        <v>1294</v>
      </c>
      <c r="E46" s="21">
        <v>1.06</v>
      </c>
      <c r="F46" s="21">
        <v>1.73</v>
      </c>
      <c r="G46" s="21">
        <v>2.67</v>
      </c>
      <c r="H46" s="21">
        <v>0.94</v>
      </c>
      <c r="I46" s="21">
        <v>2.06</v>
      </c>
      <c r="J46" s="23">
        <v>0.33</v>
      </c>
      <c r="K46" s="71">
        <v>57.54716981</v>
      </c>
      <c r="L46" s="71">
        <f t="shared" ref="L46:N46" si="34">L43</f>
        <v>1.0575000000000001</v>
      </c>
      <c r="M46" s="71">
        <f t="shared" si="34"/>
        <v>0.31750000000000006</v>
      </c>
      <c r="N46" s="71">
        <f t="shared" si="34"/>
        <v>57.143735980000002</v>
      </c>
      <c r="O46" s="73">
        <f>VLOOKUP(B46,'Dry Sieve'!$B$2:$K$992,IF(C46="#5",2,IF(C46="#10",3,IF(C46="#18",4,IF(C46="#35",5,IF(C46="#60",6,IF(C46="#120",7,IF(C46="#200",8,IF(C46="&lt;200",9)))))))),FALSE)</f>
        <v>5.23</v>
      </c>
      <c r="P46" s="23">
        <f t="shared" si="0"/>
        <v>0.31750000000000006</v>
      </c>
      <c r="Q46" s="23">
        <f t="shared" si="1"/>
        <v>1.0575000000000001</v>
      </c>
      <c r="R46" s="23">
        <f>VLOOKUP(B46,'Dry Sieve'!$B$2:$K$992,IF(C46="#5",2,IF(C46="#10",3,IF(C46="#18",4,IF(C46="#35",5,IF(C46="#60",6,IF(C46="#120",7,IF(C46="#200",8,IF(C46="&lt;200",9)))))))),FALSE)</f>
        <v>5.23</v>
      </c>
      <c r="S46" s="23">
        <f>VLOOKUP(B46,'Dry Sieve'!$B$2:$K$992,10,FALSE)</f>
        <v>119.67000000000002</v>
      </c>
      <c r="T46" s="23">
        <v>3.0582130799999999E-2</v>
      </c>
      <c r="U46" s="23">
        <v>9.9861554759999999E-3</v>
      </c>
      <c r="V46" s="23">
        <f>V43</f>
        <v>0.22781823730600004</v>
      </c>
    </row>
    <row r="47" spans="1:22" ht="14.25" customHeight="1" x14ac:dyDescent="0.2">
      <c r="A47" s="22">
        <f>VLOOKUP(B46,'Sample ID by Horizon'!A:B,2,FALSE)</f>
        <v>42499</v>
      </c>
      <c r="B47" s="21" t="s">
        <v>468</v>
      </c>
      <c r="C47" s="21" t="s">
        <v>1298</v>
      </c>
      <c r="D47" s="21" t="s">
        <v>1291</v>
      </c>
      <c r="E47" s="21">
        <v>0.26</v>
      </c>
      <c r="F47" s="21">
        <v>1.73</v>
      </c>
      <c r="G47" s="21">
        <v>1.98</v>
      </c>
      <c r="H47" s="21">
        <v>0.25</v>
      </c>
      <c r="I47" s="21">
        <v>1.8</v>
      </c>
      <c r="J47" s="23">
        <v>7.0000000000000007E-2</v>
      </c>
      <c r="K47" s="71">
        <v>69.230769230000007</v>
      </c>
      <c r="L47" s="71">
        <v>0.25750000000000001</v>
      </c>
      <c r="M47" s="23">
        <f>AVERAGE(J47:J50)</f>
        <v>6.7500000000000004E-2</v>
      </c>
      <c r="N47" s="23">
        <v>65.715488410000006</v>
      </c>
      <c r="O47" s="73">
        <f>VLOOKUP(B47,'Dry Sieve'!$B$2:$K$992,IF(C47="#5",2,IF(C47="#10",3,IF(C47="#18",4,IF(C47="#35",5,IF(C47="#60",6,IF(C47="#120",7,IF(C47="#200",8,IF(C47="&lt;200",9)))))))),FALSE)</f>
        <v>1.0900000000000001</v>
      </c>
      <c r="P47" s="23">
        <f t="shared" si="0"/>
        <v>6.7500000000000004E-2</v>
      </c>
      <c r="Q47" s="23">
        <f t="shared" si="1"/>
        <v>0.25750000000000001</v>
      </c>
      <c r="R47" s="23">
        <f>VLOOKUP(B47,'Dry Sieve'!$B$2:$K$992,IF(C47="#5",2,IF(C47="#10",3,IF(C47="#18",4,IF(C47="#35",5,IF(C47="#60",6,IF(C47="#120",7,IF(C47="#200",8,IF(C47="&lt;200",9)))))))),FALSE)</f>
        <v>1.0900000000000001</v>
      </c>
      <c r="S47" s="23">
        <f>VLOOKUP(B47,'Dry Sieve'!$B$2:$K$992,10,FALSE)</f>
        <v>119.67000000000002</v>
      </c>
      <c r="T47" s="23">
        <v>6.720747428E-3</v>
      </c>
      <c r="U47" s="23">
        <v>1.89281657E-3</v>
      </c>
      <c r="V47" s="23">
        <f>V46</f>
        <v>0.22781823730600004</v>
      </c>
    </row>
    <row r="48" spans="1:22" ht="14.25" customHeight="1" x14ac:dyDescent="0.2">
      <c r="A48" s="22">
        <f>VLOOKUP(B47,'Sample ID by Horizon'!A:B,2,FALSE)</f>
        <v>42499</v>
      </c>
      <c r="B48" s="21" t="s">
        <v>468</v>
      </c>
      <c r="C48" s="21" t="s">
        <v>1298</v>
      </c>
      <c r="D48" s="21" t="s">
        <v>1292</v>
      </c>
      <c r="E48" s="21">
        <v>0.28999999999999998</v>
      </c>
      <c r="F48" s="21">
        <v>1.74</v>
      </c>
      <c r="G48" s="21">
        <v>2</v>
      </c>
      <c r="H48" s="21">
        <v>0.26</v>
      </c>
      <c r="I48" s="21">
        <v>1.79</v>
      </c>
      <c r="J48" s="23">
        <v>0.05</v>
      </c>
      <c r="K48" s="71">
        <v>72.413793100000007</v>
      </c>
      <c r="L48" s="71">
        <f t="shared" ref="L48:N48" si="35">L47</f>
        <v>0.25750000000000001</v>
      </c>
      <c r="M48" s="71">
        <f t="shared" si="35"/>
        <v>6.7500000000000004E-2</v>
      </c>
      <c r="N48" s="71">
        <f t="shared" si="35"/>
        <v>65.715488410000006</v>
      </c>
      <c r="O48" s="73">
        <f>VLOOKUP(B48,'Dry Sieve'!$B$2:$K$992,IF(C48="#5",2,IF(C48="#10",3,IF(C48="#18",4,IF(C48="#35",5,IF(C48="#60",6,IF(C48="#120",7,IF(C48="#200",8,IF(C48="&lt;200",9)))))))),FALSE)</f>
        <v>1.0900000000000001</v>
      </c>
      <c r="P48" s="23">
        <f t="shared" si="0"/>
        <v>6.7500000000000004E-2</v>
      </c>
      <c r="Q48" s="23">
        <f t="shared" si="1"/>
        <v>0.25750000000000001</v>
      </c>
      <c r="R48" s="23">
        <f>VLOOKUP(B48,'Dry Sieve'!$B$2:$K$992,IF(C48="#5",2,IF(C48="#10",3,IF(C48="#18",4,IF(C48="#35",5,IF(C48="#60",6,IF(C48="#120",7,IF(C48="#200",8,IF(C48="&lt;200",9)))))))),FALSE)</f>
        <v>1.0900000000000001</v>
      </c>
      <c r="S48" s="23">
        <f>VLOOKUP(B48,'Dry Sieve'!$B$2:$K$992,10,FALSE)</f>
        <v>119.67000000000002</v>
      </c>
      <c r="T48" s="23">
        <v>6.720747428E-3</v>
      </c>
      <c r="U48" s="23">
        <v>1.89281657E-3</v>
      </c>
      <c r="V48" s="23">
        <f>V46</f>
        <v>0.22781823730600004</v>
      </c>
    </row>
    <row r="49" spans="1:22" ht="14.25" customHeight="1" x14ac:dyDescent="0.2">
      <c r="A49" s="22">
        <f>VLOOKUP(B48,'Sample ID by Horizon'!A:B,2,FALSE)</f>
        <v>42499</v>
      </c>
      <c r="B49" s="21" t="s">
        <v>468</v>
      </c>
      <c r="C49" s="21" t="s">
        <v>1298</v>
      </c>
      <c r="D49" s="21" t="s">
        <v>1293</v>
      </c>
      <c r="E49" s="21">
        <v>0.25</v>
      </c>
      <c r="F49" s="21">
        <v>1.72</v>
      </c>
      <c r="G49" s="21">
        <v>1.96</v>
      </c>
      <c r="H49" s="21">
        <v>0.24</v>
      </c>
      <c r="I49" s="21">
        <v>1.82</v>
      </c>
      <c r="J49" s="23">
        <v>0.1</v>
      </c>
      <c r="K49" s="71">
        <v>56</v>
      </c>
      <c r="L49" s="71">
        <f t="shared" ref="L49:N49" si="36">L47</f>
        <v>0.25750000000000001</v>
      </c>
      <c r="M49" s="71">
        <f t="shared" si="36"/>
        <v>6.7500000000000004E-2</v>
      </c>
      <c r="N49" s="71">
        <f t="shared" si="36"/>
        <v>65.715488410000006</v>
      </c>
      <c r="O49" s="73">
        <f>VLOOKUP(B49,'Dry Sieve'!$B$2:$K$992,IF(C49="#5",2,IF(C49="#10",3,IF(C49="#18",4,IF(C49="#35",5,IF(C49="#60",6,IF(C49="#120",7,IF(C49="#200",8,IF(C49="&lt;200",9)))))))),FALSE)</f>
        <v>1.0900000000000001</v>
      </c>
      <c r="P49" s="23">
        <f t="shared" si="0"/>
        <v>6.7500000000000004E-2</v>
      </c>
      <c r="Q49" s="23">
        <f t="shared" si="1"/>
        <v>0.25750000000000001</v>
      </c>
      <c r="R49" s="23">
        <f>VLOOKUP(B49,'Dry Sieve'!$B$2:$K$992,IF(C49="#5",2,IF(C49="#10",3,IF(C49="#18",4,IF(C49="#35",5,IF(C49="#60",6,IF(C49="#120",7,IF(C49="#200",8,IF(C49="&lt;200",9)))))))),FALSE)</f>
        <v>1.0900000000000001</v>
      </c>
      <c r="S49" s="23">
        <f>VLOOKUP(B49,'Dry Sieve'!$B$2:$K$992,10,FALSE)</f>
        <v>119.67000000000002</v>
      </c>
      <c r="T49" s="23">
        <v>6.720747428E-3</v>
      </c>
      <c r="U49" s="23">
        <v>1.89281657E-3</v>
      </c>
      <c r="V49" s="23">
        <f>V46</f>
        <v>0.22781823730600004</v>
      </c>
    </row>
    <row r="50" spans="1:22" ht="14.25" customHeight="1" x14ac:dyDescent="0.2">
      <c r="A50" s="22">
        <f>VLOOKUP(B49,'Sample ID by Horizon'!A:B,2,FALSE)</f>
        <v>42499</v>
      </c>
      <c r="B50" s="21" t="s">
        <v>468</v>
      </c>
      <c r="C50" s="21" t="s">
        <v>1298</v>
      </c>
      <c r="D50" s="21" t="s">
        <v>1294</v>
      </c>
      <c r="E50" s="21">
        <v>0.23</v>
      </c>
      <c r="F50" s="21">
        <v>1.73</v>
      </c>
      <c r="G50" s="21">
        <v>1.93</v>
      </c>
      <c r="H50" s="21">
        <v>0.2</v>
      </c>
      <c r="I50" s="21">
        <v>1.78</v>
      </c>
      <c r="J50" s="23">
        <v>0.05</v>
      </c>
      <c r="K50" s="71">
        <v>65.217391300000003</v>
      </c>
      <c r="L50" s="71">
        <f t="shared" ref="L50:N50" si="37">L47</f>
        <v>0.25750000000000001</v>
      </c>
      <c r="M50" s="71">
        <f t="shared" si="37"/>
        <v>6.7500000000000004E-2</v>
      </c>
      <c r="N50" s="71">
        <f t="shared" si="37"/>
        <v>65.715488410000006</v>
      </c>
      <c r="O50" s="73">
        <f>VLOOKUP(B50,'Dry Sieve'!$B$2:$K$992,IF(C50="#5",2,IF(C50="#10",3,IF(C50="#18",4,IF(C50="#35",5,IF(C50="#60",6,IF(C50="#120",7,IF(C50="#200",8,IF(C50="&lt;200",9)))))))),FALSE)</f>
        <v>1.0900000000000001</v>
      </c>
      <c r="P50" s="23">
        <f t="shared" si="0"/>
        <v>6.7500000000000004E-2</v>
      </c>
      <c r="Q50" s="23">
        <f t="shared" si="1"/>
        <v>0.25750000000000001</v>
      </c>
      <c r="R50" s="23">
        <f>VLOOKUP(B50,'Dry Sieve'!$B$2:$K$992,IF(C50="#5",2,IF(C50="#10",3,IF(C50="#18",4,IF(C50="#35",5,IF(C50="#60",6,IF(C50="#120",7,IF(C50="#200",8,IF(C50="&lt;200",9)))))))),FALSE)</f>
        <v>1.0900000000000001</v>
      </c>
      <c r="S50" s="23">
        <f>VLOOKUP(B50,'Dry Sieve'!$B$2:$K$992,10,FALSE)</f>
        <v>119.67000000000002</v>
      </c>
      <c r="T50" s="23">
        <v>6.720747428E-3</v>
      </c>
      <c r="U50" s="23">
        <v>1.89281657E-3</v>
      </c>
      <c r="V50" s="23">
        <f>V49</f>
        <v>0.22781823730600004</v>
      </c>
    </row>
    <row r="51" spans="1:22" ht="14.25" customHeight="1" x14ac:dyDescent="0.2">
      <c r="A51" s="22">
        <f>VLOOKUP(B50,'Sample ID by Horizon'!A:B,2,FALSE)</f>
        <v>42499</v>
      </c>
      <c r="B51" s="21" t="s">
        <v>468</v>
      </c>
      <c r="C51" s="21" t="s">
        <v>1299</v>
      </c>
      <c r="D51" s="21" t="s">
        <v>1291</v>
      </c>
      <c r="E51" s="21"/>
      <c r="F51" s="21"/>
      <c r="G51" s="21"/>
      <c r="H51" s="21"/>
      <c r="I51" s="21"/>
      <c r="J51" s="23">
        <v>0</v>
      </c>
      <c r="K51" s="71" t="s">
        <v>1438</v>
      </c>
      <c r="L51" s="71" t="s">
        <v>1438</v>
      </c>
      <c r="M51" s="23">
        <f>AVERAGE(J51:J54)</f>
        <v>0</v>
      </c>
      <c r="N51" s="23" t="s">
        <v>1438</v>
      </c>
      <c r="O51" s="73">
        <f>VLOOKUP(B51,'Dry Sieve'!$B$2:$K$992,IF(C51="#5",2,IF(C51="#10",3,IF(C51="#18",4,IF(C51="#35",5,IF(C51="#60",6,IF(C51="#120",7,IF(C51="#200",8,IF(C51="&lt;200",9)))))))),FALSE)</f>
        <v>0.3</v>
      </c>
      <c r="P51" s="23">
        <f t="shared" si="0"/>
        <v>0</v>
      </c>
      <c r="Q51" s="23">
        <f t="shared" si="1"/>
        <v>0</v>
      </c>
      <c r="R51" s="23">
        <f>VLOOKUP(B51,'Dry Sieve'!$B$2:$K$992,IF(C51="#5",2,IF(C51="#10",3,IF(C51="#18",4,IF(C51="#35",5,IF(C51="#60",6,IF(C51="#120",7,IF(C51="#200",8,IF(C51="&lt;200",9)))))))),FALSE)</f>
        <v>0.3</v>
      </c>
      <c r="S51" s="23">
        <f>VLOOKUP(B51,'Dry Sieve'!$B$2:$K$992,10,FALSE)</f>
        <v>119.67000000000002</v>
      </c>
      <c r="T51" s="23" t="s">
        <v>1438</v>
      </c>
      <c r="U51" s="23">
        <v>0</v>
      </c>
      <c r="V51" s="23">
        <f>V49</f>
        <v>0.22781823730600004</v>
      </c>
    </row>
    <row r="52" spans="1:22" ht="14.25" customHeight="1" x14ac:dyDescent="0.2">
      <c r="A52" s="22">
        <f>VLOOKUP(B51,'Sample ID by Horizon'!A:B,2,FALSE)</f>
        <v>42499</v>
      </c>
      <c r="B52" s="21" t="s">
        <v>468</v>
      </c>
      <c r="C52" s="21" t="s">
        <v>1299</v>
      </c>
      <c r="D52" s="21" t="s">
        <v>1292</v>
      </c>
      <c r="E52" s="21"/>
      <c r="F52" s="21"/>
      <c r="G52" s="21"/>
      <c r="H52" s="21"/>
      <c r="I52" s="21"/>
      <c r="J52" s="23">
        <v>0</v>
      </c>
      <c r="K52" s="71" t="s">
        <v>1438</v>
      </c>
      <c r="L52" s="71" t="str">
        <f t="shared" ref="L52:N52" si="38">L51</f>
        <v/>
      </c>
      <c r="M52" s="71">
        <f t="shared" si="38"/>
        <v>0</v>
      </c>
      <c r="N52" s="71" t="str">
        <f t="shared" si="38"/>
        <v/>
      </c>
      <c r="O52" s="73">
        <f>VLOOKUP(B52,'Dry Sieve'!$B$2:$K$992,IF(C52="#5",2,IF(C52="#10",3,IF(C52="#18",4,IF(C52="#35",5,IF(C52="#60",6,IF(C52="#120",7,IF(C52="#200",8,IF(C52="&lt;200",9)))))))),FALSE)</f>
        <v>0.3</v>
      </c>
      <c r="P52" s="23">
        <f t="shared" si="0"/>
        <v>0</v>
      </c>
      <c r="Q52" s="23">
        <f t="shared" si="1"/>
        <v>0</v>
      </c>
      <c r="R52" s="23">
        <f>VLOOKUP(B52,'Dry Sieve'!$B$2:$K$992,IF(C52="#5",2,IF(C52="#10",3,IF(C52="#18",4,IF(C52="#35",5,IF(C52="#60",6,IF(C52="#120",7,IF(C52="#200",8,IF(C52="&lt;200",9)))))))),FALSE)</f>
        <v>0.3</v>
      </c>
      <c r="S52" s="23">
        <f>VLOOKUP(B52,'Dry Sieve'!$B$2:$K$992,10,FALSE)</f>
        <v>119.67000000000002</v>
      </c>
      <c r="T52" s="23" t="s">
        <v>1438</v>
      </c>
      <c r="U52" s="23">
        <v>0</v>
      </c>
      <c r="V52" s="23">
        <f>V49</f>
        <v>0.22781823730600004</v>
      </c>
    </row>
    <row r="53" spans="1:22" ht="14.25" customHeight="1" x14ac:dyDescent="0.2">
      <c r="A53" s="22">
        <f>VLOOKUP(B52,'Sample ID by Horizon'!A:B,2,FALSE)</f>
        <v>42499</v>
      </c>
      <c r="B53" s="21" t="s">
        <v>468</v>
      </c>
      <c r="C53" s="21" t="s">
        <v>1299</v>
      </c>
      <c r="D53" s="21" t="s">
        <v>1293</v>
      </c>
      <c r="E53" s="21"/>
      <c r="F53" s="21"/>
      <c r="G53" s="21"/>
      <c r="H53" s="21"/>
      <c r="I53" s="21"/>
      <c r="J53" s="23">
        <v>0</v>
      </c>
      <c r="K53" s="71" t="s">
        <v>1438</v>
      </c>
      <c r="L53" s="71" t="str">
        <f t="shared" ref="L53:N53" si="39">L51</f>
        <v/>
      </c>
      <c r="M53" s="71">
        <f t="shared" si="39"/>
        <v>0</v>
      </c>
      <c r="N53" s="71" t="str">
        <f t="shared" si="39"/>
        <v/>
      </c>
      <c r="O53" s="73">
        <f>VLOOKUP(B53,'Dry Sieve'!$B$2:$K$992,IF(C53="#5",2,IF(C53="#10",3,IF(C53="#18",4,IF(C53="#35",5,IF(C53="#60",6,IF(C53="#120",7,IF(C53="#200",8,IF(C53="&lt;200",9)))))))),FALSE)</f>
        <v>0.3</v>
      </c>
      <c r="P53" s="23">
        <f t="shared" si="0"/>
        <v>0</v>
      </c>
      <c r="Q53" s="23">
        <f t="shared" si="1"/>
        <v>0</v>
      </c>
      <c r="R53" s="23">
        <f>VLOOKUP(B53,'Dry Sieve'!$B$2:$K$992,IF(C53="#5",2,IF(C53="#10",3,IF(C53="#18",4,IF(C53="#35",5,IF(C53="#60",6,IF(C53="#120",7,IF(C53="#200",8,IF(C53="&lt;200",9)))))))),FALSE)</f>
        <v>0.3</v>
      </c>
      <c r="S53" s="23">
        <f>VLOOKUP(B53,'Dry Sieve'!$B$2:$K$992,10,FALSE)</f>
        <v>119.67000000000002</v>
      </c>
      <c r="T53" s="23" t="s">
        <v>1438</v>
      </c>
      <c r="U53" s="23">
        <v>0</v>
      </c>
      <c r="V53" s="23">
        <f>V52</f>
        <v>0.22781823730600004</v>
      </c>
    </row>
    <row r="54" spans="1:22" ht="14.25" customHeight="1" x14ac:dyDescent="0.2">
      <c r="A54" s="22">
        <f>VLOOKUP(B53,'Sample ID by Horizon'!A:B,2,FALSE)</f>
        <v>42499</v>
      </c>
      <c r="B54" s="21" t="s">
        <v>468</v>
      </c>
      <c r="C54" s="21" t="s">
        <v>1299</v>
      </c>
      <c r="D54" s="21" t="s">
        <v>1294</v>
      </c>
      <c r="E54" s="21"/>
      <c r="F54" s="21"/>
      <c r="G54" s="21"/>
      <c r="H54" s="21"/>
      <c r="I54" s="21"/>
      <c r="J54" s="23">
        <v>0</v>
      </c>
      <c r="K54" s="71" t="s">
        <v>1438</v>
      </c>
      <c r="L54" s="71" t="str">
        <f t="shared" ref="L54:N54" si="40">L51</f>
        <v/>
      </c>
      <c r="M54" s="71">
        <f t="shared" si="40"/>
        <v>0</v>
      </c>
      <c r="N54" s="71" t="str">
        <f t="shared" si="40"/>
        <v/>
      </c>
      <c r="O54" s="73">
        <f>VLOOKUP(B54,'Dry Sieve'!$B$2:$K$992,IF(C54="#5",2,IF(C54="#10",3,IF(C54="#18",4,IF(C54="#35",5,IF(C54="#60",6,IF(C54="#120",7,IF(C54="#200",8,IF(C54="&lt;200",9)))))))),FALSE)</f>
        <v>0.3</v>
      </c>
      <c r="P54" s="23">
        <f t="shared" si="0"/>
        <v>0</v>
      </c>
      <c r="Q54" s="23">
        <f t="shared" si="1"/>
        <v>0</v>
      </c>
      <c r="R54" s="23">
        <f>VLOOKUP(B54,'Dry Sieve'!$B$2:$K$992,IF(C54="#5",2,IF(C54="#10",3,IF(C54="#18",4,IF(C54="#35",5,IF(C54="#60",6,IF(C54="#120",7,IF(C54="#200",8,IF(C54="&lt;200",9)))))))),FALSE)</f>
        <v>0.3</v>
      </c>
      <c r="S54" s="23">
        <f>VLOOKUP(B54,'Dry Sieve'!$B$2:$K$992,10,FALSE)</f>
        <v>119.67000000000002</v>
      </c>
      <c r="T54" s="23" t="s">
        <v>1438</v>
      </c>
      <c r="U54" s="23">
        <v>0</v>
      </c>
      <c r="V54" s="23">
        <f>V52</f>
        <v>0.22781823730600004</v>
      </c>
    </row>
    <row r="55" spans="1:22" ht="14.25" customHeight="1" x14ac:dyDescent="0.2">
      <c r="A55" s="22">
        <f>VLOOKUP(B54,'Sample ID by Horizon'!A:B,2,FALSE)</f>
        <v>42499</v>
      </c>
      <c r="B55" s="21" t="s">
        <v>468</v>
      </c>
      <c r="C55" s="21" t="s">
        <v>1300</v>
      </c>
      <c r="D55" s="21" t="s">
        <v>1291</v>
      </c>
      <c r="E55" s="21"/>
      <c r="F55" s="21"/>
      <c r="G55" s="21"/>
      <c r="H55" s="21"/>
      <c r="I55" s="21"/>
      <c r="J55" s="23">
        <v>0</v>
      </c>
      <c r="K55" s="71" t="s">
        <v>1438</v>
      </c>
      <c r="L55" s="71" t="s">
        <v>1438</v>
      </c>
      <c r="M55" s="23">
        <f>AVERAGE(J55:J58)</f>
        <v>0</v>
      </c>
      <c r="N55" s="23" t="s">
        <v>1438</v>
      </c>
      <c r="O55" s="73">
        <f>VLOOKUP(B55,'Dry Sieve'!$B$2:$K$992,IF(C55="#5",2,IF(C55="#10",3,IF(C55="#18",4,IF(C55="#35",5,IF(C55="#60",6,IF(C55="#120",7,IF(C55="#200",8,IF(C55="&lt;200",9)))))))),FALSE)</f>
        <v>0.15</v>
      </c>
      <c r="P55" s="23">
        <f t="shared" si="0"/>
        <v>0</v>
      </c>
      <c r="Q55" s="23">
        <f t="shared" si="1"/>
        <v>0</v>
      </c>
      <c r="R55" s="23">
        <f>VLOOKUP(B55,'Dry Sieve'!$B$2:$K$992,IF(C55="#5",2,IF(C55="#10",3,IF(C55="#18",4,IF(C55="#35",5,IF(C55="#60",6,IF(C55="#120",7,IF(C55="#200",8,IF(C55="&lt;200",9)))))))),FALSE)</f>
        <v>0.15</v>
      </c>
      <c r="S55" s="23">
        <f>VLOOKUP(B55,'Dry Sieve'!$B$2:$K$992,10,FALSE)</f>
        <v>119.67000000000002</v>
      </c>
      <c r="T55" s="23" t="s">
        <v>1438</v>
      </c>
      <c r="U55" s="23">
        <v>0</v>
      </c>
      <c r="V55" s="23">
        <f>V52</f>
        <v>0.22781823730600004</v>
      </c>
    </row>
    <row r="56" spans="1:22" ht="14.25" customHeight="1" x14ac:dyDescent="0.2">
      <c r="A56" s="22">
        <f>VLOOKUP(B55,'Sample ID by Horizon'!A:B,2,FALSE)</f>
        <v>42499</v>
      </c>
      <c r="B56" s="21" t="s">
        <v>468</v>
      </c>
      <c r="C56" s="21" t="s">
        <v>1300</v>
      </c>
      <c r="D56" s="21" t="s">
        <v>1292</v>
      </c>
      <c r="E56" s="21"/>
      <c r="F56" s="21"/>
      <c r="G56" s="21"/>
      <c r="H56" s="21"/>
      <c r="I56" s="21"/>
      <c r="J56" s="23">
        <v>0</v>
      </c>
      <c r="K56" s="71" t="s">
        <v>1438</v>
      </c>
      <c r="L56" s="71" t="str">
        <f t="shared" ref="L56:N56" si="41">L55</f>
        <v/>
      </c>
      <c r="M56" s="71">
        <f t="shared" si="41"/>
        <v>0</v>
      </c>
      <c r="N56" s="71" t="str">
        <f t="shared" si="41"/>
        <v/>
      </c>
      <c r="O56" s="73">
        <f>VLOOKUP(B56,'Dry Sieve'!$B$2:$K$992,IF(C56="#5",2,IF(C56="#10",3,IF(C56="#18",4,IF(C56="#35",5,IF(C56="#60",6,IF(C56="#120",7,IF(C56="#200",8,IF(C56="&lt;200",9)))))))),FALSE)</f>
        <v>0.15</v>
      </c>
      <c r="P56" s="23">
        <f t="shared" si="0"/>
        <v>0</v>
      </c>
      <c r="Q56" s="23">
        <f t="shared" si="1"/>
        <v>0</v>
      </c>
      <c r="R56" s="23">
        <f>VLOOKUP(B56,'Dry Sieve'!$B$2:$K$992,IF(C56="#5",2,IF(C56="#10",3,IF(C56="#18",4,IF(C56="#35",5,IF(C56="#60",6,IF(C56="#120",7,IF(C56="#200",8,IF(C56="&lt;200",9)))))))),FALSE)</f>
        <v>0.15</v>
      </c>
      <c r="S56" s="23">
        <f>VLOOKUP(B56,'Dry Sieve'!$B$2:$K$992,10,FALSE)</f>
        <v>119.67000000000002</v>
      </c>
      <c r="T56" s="23" t="s">
        <v>1438</v>
      </c>
      <c r="U56" s="23">
        <v>0</v>
      </c>
      <c r="V56" s="23">
        <f>V55</f>
        <v>0.22781823730600004</v>
      </c>
    </row>
    <row r="57" spans="1:22" ht="13.5" customHeight="1" x14ac:dyDescent="0.2">
      <c r="A57" s="22">
        <f>VLOOKUP(B56,'Sample ID by Horizon'!A:B,2,FALSE)</f>
        <v>42499</v>
      </c>
      <c r="B57" s="21" t="s">
        <v>468</v>
      </c>
      <c r="C57" s="21" t="s">
        <v>1300</v>
      </c>
      <c r="D57" s="21" t="s">
        <v>1293</v>
      </c>
      <c r="E57" s="21"/>
      <c r="F57" s="21"/>
      <c r="G57" s="21"/>
      <c r="H57" s="21"/>
      <c r="I57" s="21"/>
      <c r="J57" s="23">
        <v>0</v>
      </c>
      <c r="K57" s="71" t="s">
        <v>1438</v>
      </c>
      <c r="L57" s="71" t="str">
        <f t="shared" ref="L57:N57" si="42">L55</f>
        <v/>
      </c>
      <c r="M57" s="71">
        <f t="shared" si="42"/>
        <v>0</v>
      </c>
      <c r="N57" s="71" t="str">
        <f t="shared" si="42"/>
        <v/>
      </c>
      <c r="O57" s="73">
        <f>VLOOKUP(B57,'Dry Sieve'!$B$2:$K$992,IF(C57="#5",2,IF(C57="#10",3,IF(C57="#18",4,IF(C57="#35",5,IF(C57="#60",6,IF(C57="#120",7,IF(C57="#200",8,IF(C57="&lt;200",9)))))))),FALSE)</f>
        <v>0.15</v>
      </c>
      <c r="P57" s="23">
        <f t="shared" si="0"/>
        <v>0</v>
      </c>
      <c r="Q57" s="23">
        <f t="shared" si="1"/>
        <v>0</v>
      </c>
      <c r="R57" s="23">
        <f>VLOOKUP(B57,'Dry Sieve'!$B$2:$K$992,IF(C57="#5",2,IF(C57="#10",3,IF(C57="#18",4,IF(C57="#35",5,IF(C57="#60",6,IF(C57="#120",7,IF(C57="#200",8,IF(C57="&lt;200",9)))))))),FALSE)</f>
        <v>0.15</v>
      </c>
      <c r="S57" s="23">
        <f>VLOOKUP(B57,'Dry Sieve'!$B$2:$K$992,10,FALSE)</f>
        <v>119.67000000000002</v>
      </c>
      <c r="T57" s="23" t="s">
        <v>1438</v>
      </c>
      <c r="U57" s="23">
        <v>0</v>
      </c>
      <c r="V57" s="23">
        <f>V55</f>
        <v>0.22781823730600004</v>
      </c>
    </row>
    <row r="58" spans="1:22" ht="14.25" customHeight="1" x14ac:dyDescent="0.2">
      <c r="A58" s="22">
        <f>VLOOKUP(B57,'Sample ID by Horizon'!A:B,2,FALSE)</f>
        <v>42499</v>
      </c>
      <c r="B58" s="21" t="s">
        <v>468</v>
      </c>
      <c r="C58" s="21" t="s">
        <v>1300</v>
      </c>
      <c r="D58" s="21" t="s">
        <v>1294</v>
      </c>
      <c r="E58" s="21"/>
      <c r="F58" s="21"/>
      <c r="G58" s="21"/>
      <c r="H58" s="21"/>
      <c r="I58" s="21"/>
      <c r="J58" s="23">
        <v>0</v>
      </c>
      <c r="K58" s="71" t="s">
        <v>1438</v>
      </c>
      <c r="L58" s="71" t="str">
        <f t="shared" ref="L58:N58" si="43">L55</f>
        <v/>
      </c>
      <c r="M58" s="71">
        <f t="shared" si="43"/>
        <v>0</v>
      </c>
      <c r="N58" s="71" t="str">
        <f t="shared" si="43"/>
        <v/>
      </c>
      <c r="O58" s="73">
        <f>VLOOKUP(B58,'Dry Sieve'!$B$2:$K$992,IF(C58="#5",2,IF(C58="#10",3,IF(C58="#18",4,IF(C58="#35",5,IF(C58="#60",6,IF(C58="#120",7,IF(C58="#200",8,IF(C58="&lt;200",9)))))))),FALSE)</f>
        <v>0.15</v>
      </c>
      <c r="P58" s="23">
        <f t="shared" si="0"/>
        <v>0</v>
      </c>
      <c r="Q58" s="23">
        <f t="shared" si="1"/>
        <v>0</v>
      </c>
      <c r="R58" s="23">
        <f>VLOOKUP(B58,'Dry Sieve'!$B$2:$K$992,IF(C58="#5",2,IF(C58="#10",3,IF(C58="#18",4,IF(C58="#35",5,IF(C58="#60",6,IF(C58="#120",7,IF(C58="#200",8,IF(C58="&lt;200",9)))))))),FALSE)</f>
        <v>0.15</v>
      </c>
      <c r="S58" s="23">
        <f>VLOOKUP(B58,'Dry Sieve'!$B$2:$K$992,10,FALSE)</f>
        <v>119.67000000000002</v>
      </c>
      <c r="T58" s="23" t="s">
        <v>1438</v>
      </c>
      <c r="U58" s="23">
        <v>0</v>
      </c>
      <c r="V58" s="23">
        <f>V55</f>
        <v>0.22781823730600004</v>
      </c>
    </row>
    <row r="59" spans="1:22" ht="14.25" customHeight="1" x14ac:dyDescent="0.2">
      <c r="A59" s="22">
        <f>VLOOKUP(B58,'Sample ID by Horizon'!A:B,2,FALSE)</f>
        <v>42499</v>
      </c>
      <c r="B59" s="21" t="s">
        <v>469</v>
      </c>
      <c r="C59" s="21" t="s">
        <v>1290</v>
      </c>
      <c r="D59" s="21" t="s">
        <v>1291</v>
      </c>
      <c r="E59" s="21">
        <v>4.01</v>
      </c>
      <c r="F59" s="21">
        <v>1.74</v>
      </c>
      <c r="G59" s="21">
        <v>4.4800000000000004</v>
      </c>
      <c r="H59" s="21">
        <v>2.74</v>
      </c>
      <c r="I59" s="21">
        <v>1.88</v>
      </c>
      <c r="J59" s="23">
        <v>0.14000000000000001</v>
      </c>
      <c r="K59" s="71">
        <v>64.837905239999998</v>
      </c>
      <c r="L59" s="71">
        <v>4.0324999999999998</v>
      </c>
      <c r="M59" s="23">
        <f>AVERAGE(J59:J62)</f>
        <v>0.19500000000000001</v>
      </c>
      <c r="N59" s="23">
        <v>37.838658199999998</v>
      </c>
      <c r="O59" s="73">
        <f>VLOOKUP(B59,'Dry Sieve'!$B$2:$K$992,IF(C59="#5",2,IF(C59="#10",3,IF(C59="#18",4,IF(C59="#35",5,IF(C59="#60",6,IF(C59="#120",7,IF(C59="#200",8,IF(C59="&lt;200",9)))))))),FALSE)</f>
        <v>155.61000000000001</v>
      </c>
      <c r="P59" s="23">
        <f t="shared" si="0"/>
        <v>0.19500000000000001</v>
      </c>
      <c r="Q59" s="23">
        <f t="shared" si="1"/>
        <v>4.0324999999999998</v>
      </c>
      <c r="R59" s="23">
        <f>VLOOKUP(B59,'Dry Sieve'!$B$2:$K$992,IF(C59="#5",2,IF(C59="#10",3,IF(C59="#18",4,IF(C59="#35",5,IF(C59="#60",6,IF(C59="#120",7,IF(C59="#200",8,IF(C59="&lt;200",9)))))))),FALSE)</f>
        <v>155.61000000000001</v>
      </c>
      <c r="S59" s="23">
        <f>VLOOKUP(B59,'Dry Sieve'!$B$2:$K$992,10,FALSE)</f>
        <v>201.10000000000002</v>
      </c>
      <c r="T59" s="23">
        <v>0.73637569309999995</v>
      </c>
      <c r="U59" s="23">
        <v>0.27863468159999999</v>
      </c>
      <c r="V59" s="23">
        <f>SUM(U59,U63,U67,U71,U75,U79,U83)</f>
        <v>0.30993447375447003</v>
      </c>
    </row>
    <row r="60" spans="1:22" ht="14.25" customHeight="1" x14ac:dyDescent="0.2">
      <c r="A60" s="22">
        <f>VLOOKUP(B59,'Sample ID by Horizon'!A:B,2,FALSE)</f>
        <v>42499</v>
      </c>
      <c r="B60" s="21" t="s">
        <v>469</v>
      </c>
      <c r="C60" s="21" t="s">
        <v>1290</v>
      </c>
      <c r="D60" s="21" t="s">
        <v>1292</v>
      </c>
      <c r="E60" s="21">
        <v>4.05</v>
      </c>
      <c r="F60" s="21">
        <v>1.74</v>
      </c>
      <c r="G60" s="21">
        <v>3.65</v>
      </c>
      <c r="H60" s="21">
        <v>1.91</v>
      </c>
      <c r="I60" s="21">
        <v>1.92</v>
      </c>
      <c r="J60" s="23">
        <v>0.18</v>
      </c>
      <c r="K60" s="71">
        <v>42.716049380000001</v>
      </c>
      <c r="L60" s="71">
        <f t="shared" ref="L60:N60" si="44">L59</f>
        <v>4.0324999999999998</v>
      </c>
      <c r="M60" s="71">
        <f t="shared" si="44"/>
        <v>0.19500000000000001</v>
      </c>
      <c r="N60" s="71">
        <f t="shared" si="44"/>
        <v>37.838658199999998</v>
      </c>
      <c r="O60" s="73">
        <f>VLOOKUP(B60,'Dry Sieve'!$B$2:$K$992,IF(C60="#5",2,IF(C60="#10",3,IF(C60="#18",4,IF(C60="#35",5,IF(C60="#60",6,IF(C60="#120",7,IF(C60="#200",8,IF(C60="&lt;200",9)))))))),FALSE)</f>
        <v>155.61000000000001</v>
      </c>
      <c r="P60" s="23">
        <f t="shared" si="0"/>
        <v>0.19500000000000001</v>
      </c>
      <c r="Q60" s="23">
        <f t="shared" si="1"/>
        <v>4.0324999999999998</v>
      </c>
      <c r="R60" s="23">
        <f>VLOOKUP(B60,'Dry Sieve'!$B$2:$K$992,IF(C60="#5",2,IF(C60="#10",3,IF(C60="#18",4,IF(C60="#35",5,IF(C60="#60",6,IF(C60="#120",7,IF(C60="#200",8,IF(C60="&lt;200",9)))))))),FALSE)</f>
        <v>155.61000000000001</v>
      </c>
      <c r="S60" s="23">
        <f>VLOOKUP(B60,'Dry Sieve'!$B$2:$K$992,10,FALSE)</f>
        <v>201.10000000000002</v>
      </c>
      <c r="T60" s="23">
        <v>0.73637569309999995</v>
      </c>
      <c r="U60" s="23">
        <v>0.27863468159999999</v>
      </c>
      <c r="V60" s="23">
        <f>V59</f>
        <v>0.30993447375447003</v>
      </c>
    </row>
    <row r="61" spans="1:22" ht="14.25" customHeight="1" x14ac:dyDescent="0.2">
      <c r="A61" s="22">
        <f>VLOOKUP(B60,'Sample ID by Horizon'!A:B,2,FALSE)</f>
        <v>42499</v>
      </c>
      <c r="B61" s="21" t="s">
        <v>469</v>
      </c>
      <c r="C61" s="21" t="s">
        <v>1290</v>
      </c>
      <c r="D61" s="21" t="s">
        <v>1293</v>
      </c>
      <c r="E61" s="21">
        <v>3.99</v>
      </c>
      <c r="F61" s="21">
        <v>1.73</v>
      </c>
      <c r="G61" s="21">
        <v>3.16</v>
      </c>
      <c r="H61" s="21">
        <v>1.43</v>
      </c>
      <c r="I61" s="21">
        <v>1.96</v>
      </c>
      <c r="J61" s="23">
        <f t="shared" ref="J61:J2578" si="45">I61-F61</f>
        <v>0.22999999999999998</v>
      </c>
      <c r="K61" s="71">
        <v>30.075187970000002</v>
      </c>
      <c r="L61" s="71">
        <f t="shared" ref="L61:N61" si="46">L59</f>
        <v>4.0324999999999998</v>
      </c>
      <c r="M61" s="71">
        <f t="shared" si="46"/>
        <v>0.19500000000000001</v>
      </c>
      <c r="N61" s="71">
        <f t="shared" si="46"/>
        <v>37.838658199999998</v>
      </c>
      <c r="O61" s="73">
        <f>VLOOKUP(B61,'Dry Sieve'!$B$2:$K$992,IF(C61="#5",2,IF(C61="#10",3,IF(C61="#18",4,IF(C61="#35",5,IF(C61="#60",6,IF(C61="#120",7,IF(C61="#200",8,IF(C61="&lt;200",9)))))))),FALSE)</f>
        <v>155.61000000000001</v>
      </c>
      <c r="P61" s="23">
        <f t="shared" si="0"/>
        <v>0.19500000000000001</v>
      </c>
      <c r="Q61" s="23">
        <f t="shared" si="1"/>
        <v>4.0324999999999998</v>
      </c>
      <c r="R61" s="23">
        <f>VLOOKUP(B61,'Dry Sieve'!$B$2:$K$992,IF(C61="#5",2,IF(C61="#10",3,IF(C61="#18",4,IF(C61="#35",5,IF(C61="#60",6,IF(C61="#120",7,IF(C61="#200",8,IF(C61="&lt;200",9)))))))),FALSE)</f>
        <v>155.61000000000001</v>
      </c>
      <c r="S61" s="23">
        <f>VLOOKUP(B61,'Dry Sieve'!$B$2:$K$992,10,FALSE)</f>
        <v>201.10000000000002</v>
      </c>
      <c r="T61" s="23">
        <v>0.73637569309999995</v>
      </c>
      <c r="U61" s="23">
        <v>0.27863468159999999</v>
      </c>
      <c r="V61" s="23">
        <f>V59</f>
        <v>0.30993447375447003</v>
      </c>
    </row>
    <row r="62" spans="1:22" ht="14.25" customHeight="1" x14ac:dyDescent="0.2">
      <c r="A62" s="22">
        <f>VLOOKUP(B61,'Sample ID by Horizon'!A:B,2,FALSE)</f>
        <v>42499</v>
      </c>
      <c r="B62" s="21" t="s">
        <v>469</v>
      </c>
      <c r="C62" s="21" t="s">
        <v>1290</v>
      </c>
      <c r="D62" s="21" t="s">
        <v>1294</v>
      </c>
      <c r="E62" s="21">
        <v>4.08</v>
      </c>
      <c r="F62" s="21">
        <v>1.73</v>
      </c>
      <c r="G62" s="21">
        <v>2.52</v>
      </c>
      <c r="H62" s="21">
        <v>0.79</v>
      </c>
      <c r="I62" s="21">
        <v>1.96</v>
      </c>
      <c r="J62" s="23">
        <f t="shared" si="45"/>
        <v>0.22999999999999998</v>
      </c>
      <c r="K62" s="71">
        <v>13.725490199999999</v>
      </c>
      <c r="L62" s="71">
        <f t="shared" ref="L62:N62" si="47">L59</f>
        <v>4.0324999999999998</v>
      </c>
      <c r="M62" s="71">
        <f t="shared" si="47"/>
        <v>0.19500000000000001</v>
      </c>
      <c r="N62" s="71">
        <f t="shared" si="47"/>
        <v>37.838658199999998</v>
      </c>
      <c r="O62" s="73">
        <f>VLOOKUP(B62,'Dry Sieve'!$B$2:$K$992,IF(C62="#5",2,IF(C62="#10",3,IF(C62="#18",4,IF(C62="#35",5,IF(C62="#60",6,IF(C62="#120",7,IF(C62="#200",8,IF(C62="&lt;200",9)))))))),FALSE)</f>
        <v>155.61000000000001</v>
      </c>
      <c r="P62" s="23">
        <f t="shared" si="0"/>
        <v>0.19500000000000001</v>
      </c>
      <c r="Q62" s="23">
        <f t="shared" si="1"/>
        <v>4.0324999999999998</v>
      </c>
      <c r="R62" s="23">
        <f>VLOOKUP(B62,'Dry Sieve'!$B$2:$K$992,IF(C62="#5",2,IF(C62="#10",3,IF(C62="#18",4,IF(C62="#35",5,IF(C62="#60",6,IF(C62="#120",7,IF(C62="#200",8,IF(C62="&lt;200",9)))))))),FALSE)</f>
        <v>155.61000000000001</v>
      </c>
      <c r="S62" s="23">
        <f>VLOOKUP(B62,'Dry Sieve'!$B$2:$K$992,10,FALSE)</f>
        <v>201.10000000000002</v>
      </c>
      <c r="T62" s="23">
        <v>0.73637569309999995</v>
      </c>
      <c r="U62" s="23">
        <v>0.27863468159999999</v>
      </c>
      <c r="V62" s="23">
        <f>V61</f>
        <v>0.30993447375447003</v>
      </c>
    </row>
    <row r="63" spans="1:22" ht="14.25" customHeight="1" x14ac:dyDescent="0.2">
      <c r="A63" s="22">
        <f>VLOOKUP(B62,'Sample ID by Horizon'!A:B,2,FALSE)</f>
        <v>42499</v>
      </c>
      <c r="B63" s="21" t="s">
        <v>469</v>
      </c>
      <c r="C63" s="21" t="s">
        <v>1295</v>
      </c>
      <c r="D63" s="21" t="s">
        <v>1291</v>
      </c>
      <c r="E63" s="21">
        <v>4.0199999999999996</v>
      </c>
      <c r="F63" s="21">
        <v>1.73</v>
      </c>
      <c r="G63" s="21">
        <v>2.72</v>
      </c>
      <c r="H63" s="21">
        <v>0.99</v>
      </c>
      <c r="I63" s="21">
        <v>2.13</v>
      </c>
      <c r="J63" s="23">
        <f t="shared" si="45"/>
        <v>0.39999999999999991</v>
      </c>
      <c r="K63" s="71">
        <v>14.676616920000001</v>
      </c>
      <c r="L63" s="71">
        <v>4.0324999999999998</v>
      </c>
      <c r="M63" s="23">
        <f>AVERAGE(J63:J66)</f>
        <v>0.49499999999999994</v>
      </c>
      <c r="N63" s="23">
        <v>12.78683348</v>
      </c>
      <c r="O63" s="73">
        <f>VLOOKUP(B63,'Dry Sieve'!$B$2:$K$992,IF(C63="#5",2,IF(C63="#10",3,IF(C63="#18",4,IF(C63="#35",5,IF(C63="#60",6,IF(C63="#120",7,IF(C63="#200",8,IF(C63="&lt;200",9)))))))),FALSE)</f>
        <v>23.86</v>
      </c>
      <c r="P63" s="23">
        <f t="shared" si="0"/>
        <v>0.49499999999999994</v>
      </c>
      <c r="Q63" s="23">
        <f t="shared" si="1"/>
        <v>4.0324999999999998</v>
      </c>
      <c r="R63" s="23">
        <f>VLOOKUP(B63,'Dry Sieve'!$B$2:$K$992,IF(C63="#5",2,IF(C63="#10",3,IF(C63="#18",4,IF(C63="#35",5,IF(C63="#60",6,IF(C63="#120",7,IF(C63="#200",8,IF(C63="&lt;200",9)))))))),FALSE)</f>
        <v>23.86</v>
      </c>
      <c r="S63" s="23">
        <f>VLOOKUP(B63,'Dry Sieve'!$B$2:$K$992,10,FALSE)</f>
        <v>201.10000000000002</v>
      </c>
      <c r="T63" s="23">
        <v>0.10408315329999999</v>
      </c>
      <c r="U63" s="23">
        <v>1.140766243E-2</v>
      </c>
      <c r="V63" s="23">
        <f>V61</f>
        <v>0.30993447375447003</v>
      </c>
    </row>
    <row r="64" spans="1:22" ht="14.25" customHeight="1" x14ac:dyDescent="0.2">
      <c r="A64" s="22">
        <f>VLOOKUP(B63,'Sample ID by Horizon'!A:B,2,FALSE)</f>
        <v>42499</v>
      </c>
      <c r="B64" s="21" t="s">
        <v>469</v>
      </c>
      <c r="C64" s="21" t="s">
        <v>1295</v>
      </c>
      <c r="D64" s="21" t="s">
        <v>1292</v>
      </c>
      <c r="E64" s="21">
        <v>4.0599999999999996</v>
      </c>
      <c r="F64" s="21">
        <v>1.73</v>
      </c>
      <c r="G64" s="21">
        <v>2.5499999999999998</v>
      </c>
      <c r="H64" s="21">
        <v>0.82</v>
      </c>
      <c r="I64" s="21">
        <v>2.17</v>
      </c>
      <c r="J64" s="23">
        <f t="shared" si="45"/>
        <v>0.43999999999999995</v>
      </c>
      <c r="K64" s="71">
        <v>9.3596059109999992</v>
      </c>
      <c r="L64" s="71">
        <f t="shared" ref="L64:N64" si="48">L63</f>
        <v>4.0324999999999998</v>
      </c>
      <c r="M64" s="71">
        <f t="shared" si="48"/>
        <v>0.49499999999999994</v>
      </c>
      <c r="N64" s="71">
        <f t="shared" si="48"/>
        <v>12.78683348</v>
      </c>
      <c r="O64" s="73">
        <f>VLOOKUP(B64,'Dry Sieve'!$B$2:$K$992,IF(C64="#5",2,IF(C64="#10",3,IF(C64="#18",4,IF(C64="#35",5,IF(C64="#60",6,IF(C64="#120",7,IF(C64="#200",8,IF(C64="&lt;200",9)))))))),FALSE)</f>
        <v>23.86</v>
      </c>
      <c r="P64" s="23">
        <f t="shared" si="0"/>
        <v>0.49499999999999994</v>
      </c>
      <c r="Q64" s="23">
        <f t="shared" si="1"/>
        <v>4.0324999999999998</v>
      </c>
      <c r="R64" s="23">
        <f>VLOOKUP(B64,'Dry Sieve'!$B$2:$K$992,IF(C64="#5",2,IF(C64="#10",3,IF(C64="#18",4,IF(C64="#35",5,IF(C64="#60",6,IF(C64="#120",7,IF(C64="#200",8,IF(C64="&lt;200",9)))))))),FALSE)</f>
        <v>23.86</v>
      </c>
      <c r="S64" s="23">
        <f>VLOOKUP(B64,'Dry Sieve'!$B$2:$K$992,10,FALSE)</f>
        <v>201.10000000000002</v>
      </c>
      <c r="T64" s="23">
        <v>0.10408315329999999</v>
      </c>
      <c r="U64" s="23">
        <v>1.140766243E-2</v>
      </c>
      <c r="V64" s="23">
        <f>V63</f>
        <v>0.30993447375447003</v>
      </c>
    </row>
    <row r="65" spans="1:22" ht="14.25" customHeight="1" x14ac:dyDescent="0.2">
      <c r="A65" s="22">
        <f>VLOOKUP(B64,'Sample ID by Horizon'!A:B,2,FALSE)</f>
        <v>42499</v>
      </c>
      <c r="B65" s="21" t="s">
        <v>469</v>
      </c>
      <c r="C65" s="21" t="s">
        <v>1295</v>
      </c>
      <c r="D65" s="21" t="s">
        <v>1293</v>
      </c>
      <c r="E65" s="21">
        <v>4</v>
      </c>
      <c r="F65" s="21">
        <v>1.74</v>
      </c>
      <c r="G65" s="21">
        <v>2.9</v>
      </c>
      <c r="H65" s="21">
        <v>1.1599999999999999</v>
      </c>
      <c r="I65" s="21">
        <v>2.2599999999999998</v>
      </c>
      <c r="J65" s="23">
        <f t="shared" si="45"/>
        <v>0.5199999999999998</v>
      </c>
      <c r="K65" s="71">
        <v>16</v>
      </c>
      <c r="L65" s="71">
        <f t="shared" ref="L65:N65" si="49">L63</f>
        <v>4.0324999999999998</v>
      </c>
      <c r="M65" s="71">
        <f t="shared" si="49"/>
        <v>0.49499999999999994</v>
      </c>
      <c r="N65" s="71">
        <f t="shared" si="49"/>
        <v>12.78683348</v>
      </c>
      <c r="O65" s="73">
        <f>VLOOKUP(B65,'Dry Sieve'!$B$2:$K$992,IF(C65="#5",2,IF(C65="#10",3,IF(C65="#18",4,IF(C65="#35",5,IF(C65="#60",6,IF(C65="#120",7,IF(C65="#200",8,IF(C65="&lt;200",9)))))))),FALSE)</f>
        <v>23.86</v>
      </c>
      <c r="P65" s="23">
        <f t="shared" si="0"/>
        <v>0.49499999999999994</v>
      </c>
      <c r="Q65" s="23">
        <f t="shared" si="1"/>
        <v>4.0324999999999998</v>
      </c>
      <c r="R65" s="23">
        <f>VLOOKUP(B65,'Dry Sieve'!$B$2:$K$992,IF(C65="#5",2,IF(C65="#10",3,IF(C65="#18",4,IF(C65="#35",5,IF(C65="#60",6,IF(C65="#120",7,IF(C65="#200",8,IF(C65="&lt;200",9)))))))),FALSE)</f>
        <v>23.86</v>
      </c>
      <c r="S65" s="23">
        <f>VLOOKUP(B65,'Dry Sieve'!$B$2:$K$992,10,FALSE)</f>
        <v>201.10000000000002</v>
      </c>
      <c r="T65" s="23">
        <v>0.10408315329999999</v>
      </c>
      <c r="U65" s="23">
        <v>1.140766243E-2</v>
      </c>
      <c r="V65" s="23">
        <f>V63</f>
        <v>0.30993447375447003</v>
      </c>
    </row>
    <row r="66" spans="1:22" ht="14.25" customHeight="1" x14ac:dyDescent="0.2">
      <c r="A66" s="22">
        <f>VLOOKUP(B65,'Sample ID by Horizon'!A:B,2,FALSE)</f>
        <v>42499</v>
      </c>
      <c r="B66" s="21" t="s">
        <v>469</v>
      </c>
      <c r="C66" s="21" t="s">
        <v>1295</v>
      </c>
      <c r="D66" s="21" t="s">
        <v>1294</v>
      </c>
      <c r="E66" s="21">
        <v>4.05</v>
      </c>
      <c r="F66" s="21">
        <v>1.73</v>
      </c>
      <c r="G66" s="21">
        <v>2.8</v>
      </c>
      <c r="H66" s="21">
        <v>1.07</v>
      </c>
      <c r="I66" s="21">
        <v>2.35</v>
      </c>
      <c r="J66" s="23">
        <f t="shared" si="45"/>
        <v>0.62000000000000011</v>
      </c>
      <c r="K66" s="71">
        <v>11.11111111</v>
      </c>
      <c r="L66" s="71">
        <f t="shared" ref="L66:N66" si="50">L63</f>
        <v>4.0324999999999998</v>
      </c>
      <c r="M66" s="71">
        <f t="shared" si="50"/>
        <v>0.49499999999999994</v>
      </c>
      <c r="N66" s="71">
        <f t="shared" si="50"/>
        <v>12.78683348</v>
      </c>
      <c r="O66" s="73">
        <f>VLOOKUP(B66,'Dry Sieve'!$B$2:$K$992,IF(C66="#5",2,IF(C66="#10",3,IF(C66="#18",4,IF(C66="#35",5,IF(C66="#60",6,IF(C66="#120",7,IF(C66="#200",8,IF(C66="&lt;200",9)))))))),FALSE)</f>
        <v>23.86</v>
      </c>
      <c r="P66" s="23">
        <f t="shared" si="0"/>
        <v>0.49499999999999994</v>
      </c>
      <c r="Q66" s="23">
        <f t="shared" si="1"/>
        <v>4.0324999999999998</v>
      </c>
      <c r="R66" s="23">
        <f>VLOOKUP(B66,'Dry Sieve'!$B$2:$K$992,IF(C66="#5",2,IF(C66="#10",3,IF(C66="#18",4,IF(C66="#35",5,IF(C66="#60",6,IF(C66="#120",7,IF(C66="#200",8,IF(C66="&lt;200",9)))))))),FALSE)</f>
        <v>23.86</v>
      </c>
      <c r="S66" s="23">
        <f>VLOOKUP(B66,'Dry Sieve'!$B$2:$K$992,10,FALSE)</f>
        <v>201.10000000000002</v>
      </c>
      <c r="T66" s="23">
        <v>0.10408315329999999</v>
      </c>
      <c r="U66" s="23">
        <v>1.140766243E-2</v>
      </c>
      <c r="V66" s="23">
        <f>V65</f>
        <v>0.30993447375447003</v>
      </c>
    </row>
    <row r="67" spans="1:22" ht="14.25" customHeight="1" x14ac:dyDescent="0.2">
      <c r="A67" s="22">
        <f>VLOOKUP(B66,'Sample ID by Horizon'!A:B,2,FALSE)</f>
        <v>42499</v>
      </c>
      <c r="B67" s="21" t="s">
        <v>469</v>
      </c>
      <c r="C67" s="21" t="s">
        <v>1296</v>
      </c>
      <c r="D67" s="21" t="s">
        <v>1291</v>
      </c>
      <c r="E67" s="21">
        <v>3.03</v>
      </c>
      <c r="F67" s="21">
        <v>1.73</v>
      </c>
      <c r="G67" s="21">
        <v>2.95</v>
      </c>
      <c r="H67" s="21">
        <v>1.22</v>
      </c>
      <c r="I67" s="21">
        <v>2.1800000000000002</v>
      </c>
      <c r="J67" s="23">
        <f t="shared" si="45"/>
        <v>0.45000000000000018</v>
      </c>
      <c r="K67" s="71">
        <v>25.41254125</v>
      </c>
      <c r="L67" s="71">
        <v>3.0674999999999999</v>
      </c>
      <c r="M67" s="23">
        <f>AVERAGE(J67:J70)</f>
        <v>0.41500000000000015</v>
      </c>
      <c r="N67" s="23">
        <v>25.194036010000001</v>
      </c>
      <c r="O67" s="73">
        <f>VLOOKUP(B67,'Dry Sieve'!$B$2:$K$992,IF(C67="#5",2,IF(C67="#10",3,IF(C67="#18",4,IF(C67="#35",5,IF(C67="#60",6,IF(C67="#120",7,IF(C67="#200",8,IF(C67="&lt;200",9)))))))),FALSE)</f>
        <v>13.44</v>
      </c>
      <c r="P67" s="23">
        <f t="shared" si="0"/>
        <v>0.41500000000000015</v>
      </c>
      <c r="Q67" s="23">
        <f t="shared" si="1"/>
        <v>3.0674999999999999</v>
      </c>
      <c r="R67" s="23">
        <f>VLOOKUP(B67,'Dry Sieve'!$B$2:$K$992,IF(C67="#5",2,IF(C67="#10",3,IF(C67="#18",4,IF(C67="#35",5,IF(C67="#60",6,IF(C67="#120",7,IF(C67="#200",8,IF(C67="&lt;200",9)))))))),FALSE)</f>
        <v>13.44</v>
      </c>
      <c r="S67" s="23">
        <f>VLOOKUP(B67,'Dry Sieve'!$B$2:$K$992,10,FALSE)</f>
        <v>201.10000000000002</v>
      </c>
      <c r="T67" s="23">
        <v>5.7790708560000001E-2</v>
      </c>
      <c r="U67" s="23">
        <v>1.039986566E-2</v>
      </c>
      <c r="V67" s="23">
        <f>V65</f>
        <v>0.30993447375447003</v>
      </c>
    </row>
    <row r="68" spans="1:22" ht="14.25" customHeight="1" x14ac:dyDescent="0.2">
      <c r="A68" s="22">
        <f>VLOOKUP(B67,'Sample ID by Horizon'!A:B,2,FALSE)</f>
        <v>42499</v>
      </c>
      <c r="B68" s="21" t="s">
        <v>469</v>
      </c>
      <c r="C68" s="21" t="s">
        <v>1296</v>
      </c>
      <c r="D68" s="21" t="s">
        <v>1292</v>
      </c>
      <c r="E68" s="21">
        <v>3.15</v>
      </c>
      <c r="F68" s="21">
        <v>1.75</v>
      </c>
      <c r="G68" s="21">
        <v>2.91</v>
      </c>
      <c r="H68" s="21">
        <v>1.1599999999999999</v>
      </c>
      <c r="I68" s="21">
        <v>2.2000000000000002</v>
      </c>
      <c r="J68" s="23">
        <f t="shared" si="45"/>
        <v>0.45000000000000018</v>
      </c>
      <c r="K68" s="71">
        <v>22.539682540000001</v>
      </c>
      <c r="L68" s="71">
        <f t="shared" ref="L68:N68" si="51">L67</f>
        <v>3.0674999999999999</v>
      </c>
      <c r="M68" s="71">
        <f t="shared" si="51"/>
        <v>0.41500000000000015</v>
      </c>
      <c r="N68" s="71">
        <f t="shared" si="51"/>
        <v>25.194036010000001</v>
      </c>
      <c r="O68" s="73">
        <f>VLOOKUP(B68,'Dry Sieve'!$B$2:$K$992,IF(C68="#5",2,IF(C68="#10",3,IF(C68="#18",4,IF(C68="#35",5,IF(C68="#60",6,IF(C68="#120",7,IF(C68="#200",8,IF(C68="&lt;200",9)))))))),FALSE)</f>
        <v>13.44</v>
      </c>
      <c r="P68" s="23">
        <f t="shared" si="0"/>
        <v>0.41500000000000015</v>
      </c>
      <c r="Q68" s="23">
        <f t="shared" si="1"/>
        <v>3.0674999999999999</v>
      </c>
      <c r="R68" s="23">
        <f>VLOOKUP(B68,'Dry Sieve'!$B$2:$K$992,IF(C68="#5",2,IF(C68="#10",3,IF(C68="#18",4,IF(C68="#35",5,IF(C68="#60",6,IF(C68="#120",7,IF(C68="#200",8,IF(C68="&lt;200",9)))))))),FALSE)</f>
        <v>13.44</v>
      </c>
      <c r="S68" s="23">
        <f>VLOOKUP(B68,'Dry Sieve'!$B$2:$K$992,10,FALSE)</f>
        <v>201.10000000000002</v>
      </c>
      <c r="T68" s="23">
        <v>5.7790708560000001E-2</v>
      </c>
      <c r="U68" s="23">
        <v>1.039986566E-2</v>
      </c>
      <c r="V68" s="23">
        <f>V67</f>
        <v>0.30993447375447003</v>
      </c>
    </row>
    <row r="69" spans="1:22" ht="14.25" customHeight="1" x14ac:dyDescent="0.2">
      <c r="A69" s="22">
        <f>VLOOKUP(B68,'Sample ID by Horizon'!A:B,2,FALSE)</f>
        <v>42499</v>
      </c>
      <c r="B69" s="21" t="s">
        <v>469</v>
      </c>
      <c r="C69" s="21" t="s">
        <v>1296</v>
      </c>
      <c r="D69" s="21" t="s">
        <v>1293</v>
      </c>
      <c r="E69" s="21">
        <v>3.08</v>
      </c>
      <c r="F69" s="21">
        <v>1.73</v>
      </c>
      <c r="G69" s="21">
        <v>3.04</v>
      </c>
      <c r="H69" s="21">
        <v>1.31</v>
      </c>
      <c r="I69" s="21">
        <v>2.16</v>
      </c>
      <c r="J69" s="23">
        <f t="shared" si="45"/>
        <v>0.43000000000000016</v>
      </c>
      <c r="K69" s="71">
        <v>28.571428569999998</v>
      </c>
      <c r="L69" s="71">
        <f t="shared" ref="L69:N69" si="52">L67</f>
        <v>3.0674999999999999</v>
      </c>
      <c r="M69" s="71">
        <f t="shared" si="52"/>
        <v>0.41500000000000015</v>
      </c>
      <c r="N69" s="71">
        <f t="shared" si="52"/>
        <v>25.194036010000001</v>
      </c>
      <c r="O69" s="73">
        <f>VLOOKUP(B69,'Dry Sieve'!$B$2:$K$992,IF(C69="#5",2,IF(C69="#10",3,IF(C69="#18",4,IF(C69="#35",5,IF(C69="#60",6,IF(C69="#120",7,IF(C69="#200",8,IF(C69="&lt;200",9)))))))),FALSE)</f>
        <v>13.44</v>
      </c>
      <c r="P69" s="23">
        <f t="shared" si="0"/>
        <v>0.41500000000000015</v>
      </c>
      <c r="Q69" s="23">
        <f t="shared" si="1"/>
        <v>3.0674999999999999</v>
      </c>
      <c r="R69" s="23">
        <f>VLOOKUP(B69,'Dry Sieve'!$B$2:$K$992,IF(C69="#5",2,IF(C69="#10",3,IF(C69="#18",4,IF(C69="#35",5,IF(C69="#60",6,IF(C69="#120",7,IF(C69="#200",8,IF(C69="&lt;200",9)))))))),FALSE)</f>
        <v>13.44</v>
      </c>
      <c r="S69" s="23">
        <f>VLOOKUP(B69,'Dry Sieve'!$B$2:$K$992,10,FALSE)</f>
        <v>201.10000000000002</v>
      </c>
      <c r="T69" s="23">
        <v>5.7790708560000001E-2</v>
      </c>
      <c r="U69" s="23">
        <v>1.039986566E-2</v>
      </c>
      <c r="V69" s="23">
        <f>V67</f>
        <v>0.30993447375447003</v>
      </c>
    </row>
    <row r="70" spans="1:22" ht="14.25" customHeight="1" x14ac:dyDescent="0.2">
      <c r="A70" s="22">
        <f>VLOOKUP(B69,'Sample ID by Horizon'!A:B,2,FALSE)</f>
        <v>42499</v>
      </c>
      <c r="B70" s="21" t="s">
        <v>469</v>
      </c>
      <c r="C70" s="21" t="s">
        <v>1296</v>
      </c>
      <c r="D70" s="21" t="s">
        <v>1294</v>
      </c>
      <c r="E70" s="21">
        <v>3.01</v>
      </c>
      <c r="F70" s="21">
        <v>1.73</v>
      </c>
      <c r="G70" s="21">
        <v>2.79</v>
      </c>
      <c r="H70" s="21">
        <v>1.06</v>
      </c>
      <c r="I70" s="21">
        <v>2.06</v>
      </c>
      <c r="J70" s="23">
        <f t="shared" si="45"/>
        <v>0.33000000000000007</v>
      </c>
      <c r="K70" s="71">
        <v>24.252491689999999</v>
      </c>
      <c r="L70" s="71">
        <f t="shared" ref="L70:N70" si="53">L67</f>
        <v>3.0674999999999999</v>
      </c>
      <c r="M70" s="71">
        <f t="shared" si="53"/>
        <v>0.41500000000000015</v>
      </c>
      <c r="N70" s="71">
        <f t="shared" si="53"/>
        <v>25.194036010000001</v>
      </c>
      <c r="O70" s="73">
        <f>VLOOKUP(B70,'Dry Sieve'!$B$2:$K$992,IF(C70="#5",2,IF(C70="#10",3,IF(C70="#18",4,IF(C70="#35",5,IF(C70="#60",6,IF(C70="#120",7,IF(C70="#200",8,IF(C70="&lt;200",9)))))))),FALSE)</f>
        <v>13.44</v>
      </c>
      <c r="P70" s="23">
        <f t="shared" si="0"/>
        <v>0.41500000000000015</v>
      </c>
      <c r="Q70" s="23">
        <f t="shared" si="1"/>
        <v>3.0674999999999999</v>
      </c>
      <c r="R70" s="23">
        <f>VLOOKUP(B70,'Dry Sieve'!$B$2:$K$992,IF(C70="#5",2,IF(C70="#10",3,IF(C70="#18",4,IF(C70="#35",5,IF(C70="#60",6,IF(C70="#120",7,IF(C70="#200",8,IF(C70="&lt;200",9)))))))),FALSE)</f>
        <v>13.44</v>
      </c>
      <c r="S70" s="23">
        <f>VLOOKUP(B70,'Dry Sieve'!$B$2:$K$992,10,FALSE)</f>
        <v>201.10000000000002</v>
      </c>
      <c r="T70" s="23">
        <v>5.7790708560000001E-2</v>
      </c>
      <c r="U70" s="23">
        <v>1.039986566E-2</v>
      </c>
      <c r="V70" s="23">
        <f>V69</f>
        <v>0.30993447375447003</v>
      </c>
    </row>
    <row r="71" spans="1:22" ht="14.25" customHeight="1" x14ac:dyDescent="0.2">
      <c r="A71" s="22">
        <f>VLOOKUP(B70,'Sample ID by Horizon'!A:B,2,FALSE)</f>
        <v>42499</v>
      </c>
      <c r="B71" s="21" t="s">
        <v>469</v>
      </c>
      <c r="C71" s="21" t="s">
        <v>1297</v>
      </c>
      <c r="D71" s="21" t="s">
        <v>1291</v>
      </c>
      <c r="E71" s="21">
        <v>1.03</v>
      </c>
      <c r="F71" s="21">
        <v>1.74</v>
      </c>
      <c r="G71" s="21">
        <v>2.56</v>
      </c>
      <c r="H71" s="21">
        <v>0.82</v>
      </c>
      <c r="I71" s="21">
        <v>1.9</v>
      </c>
      <c r="J71" s="23">
        <f t="shared" si="45"/>
        <v>0.15999999999999992</v>
      </c>
      <c r="K71" s="71">
        <v>64.077669900000004</v>
      </c>
      <c r="L71" s="71">
        <v>1.07</v>
      </c>
      <c r="M71" s="23">
        <f>AVERAGE(J71:J74)</f>
        <v>0.17499999999999999</v>
      </c>
      <c r="N71" s="23">
        <v>66.057231669999993</v>
      </c>
      <c r="O71" s="73">
        <f>VLOOKUP(B71,'Dry Sieve'!$B$2:$K$992,IF(C71="#5",2,IF(C71="#10",3,IF(C71="#18",4,IF(C71="#35",5,IF(C71="#60",6,IF(C71="#120",7,IF(C71="#200",8,IF(C71="&lt;200",9)))))))),FALSE)</f>
        <v>5.42</v>
      </c>
      <c r="P71" s="23">
        <f t="shared" si="0"/>
        <v>0.17499999999999999</v>
      </c>
      <c r="Q71" s="23">
        <f t="shared" si="1"/>
        <v>1.07</v>
      </c>
      <c r="R71" s="23">
        <f>VLOOKUP(B71,'Dry Sieve'!$B$2:$K$992,IF(C71="#5",2,IF(C71="#10",3,IF(C71="#18",4,IF(C71="#35",5,IF(C71="#60",6,IF(C71="#120",7,IF(C71="#200",8,IF(C71="&lt;200",9)))))))),FALSE)</f>
        <v>5.42</v>
      </c>
      <c r="S71" s="23">
        <f>VLOOKUP(B71,'Dry Sieve'!$B$2:$K$992,10,FALSE)</f>
        <v>201.10000000000002</v>
      </c>
      <c r="T71" s="23">
        <v>2.254376629E-2</v>
      </c>
      <c r="U71" s="23">
        <v>8.5095931019999998E-3</v>
      </c>
      <c r="V71" s="23">
        <f>V69</f>
        <v>0.30993447375447003</v>
      </c>
    </row>
    <row r="72" spans="1:22" ht="14.25" customHeight="1" x14ac:dyDescent="0.2">
      <c r="A72" s="22">
        <f>VLOOKUP(B71,'Sample ID by Horizon'!A:B,2,FALSE)</f>
        <v>42499</v>
      </c>
      <c r="B72" s="21" t="s">
        <v>469</v>
      </c>
      <c r="C72" s="21" t="s">
        <v>1297</v>
      </c>
      <c r="D72" s="21" t="s">
        <v>1292</v>
      </c>
      <c r="E72" s="21">
        <v>1.1599999999999999</v>
      </c>
      <c r="F72" s="21">
        <v>1.74</v>
      </c>
      <c r="G72" s="21">
        <v>2.67</v>
      </c>
      <c r="H72" s="21">
        <v>0.93</v>
      </c>
      <c r="I72" s="21">
        <v>1.98</v>
      </c>
      <c r="J72" s="23">
        <f t="shared" si="45"/>
        <v>0.24</v>
      </c>
      <c r="K72" s="71">
        <v>59.482758619999998</v>
      </c>
      <c r="L72" s="71">
        <f t="shared" ref="L72:N72" si="54">L71</f>
        <v>1.07</v>
      </c>
      <c r="M72" s="71">
        <f t="shared" si="54"/>
        <v>0.17499999999999999</v>
      </c>
      <c r="N72" s="71">
        <f t="shared" si="54"/>
        <v>66.057231669999993</v>
      </c>
      <c r="O72" s="73">
        <f>VLOOKUP(B72,'Dry Sieve'!$B$2:$K$992,IF(C72="#5",2,IF(C72="#10",3,IF(C72="#18",4,IF(C72="#35",5,IF(C72="#60",6,IF(C72="#120",7,IF(C72="#200",8,IF(C72="&lt;200",9)))))))),FALSE)</f>
        <v>5.42</v>
      </c>
      <c r="P72" s="23">
        <f t="shared" si="0"/>
        <v>0.17499999999999999</v>
      </c>
      <c r="Q72" s="23">
        <f t="shared" si="1"/>
        <v>1.07</v>
      </c>
      <c r="R72" s="23">
        <f>VLOOKUP(B72,'Dry Sieve'!$B$2:$K$992,IF(C72="#5",2,IF(C72="#10",3,IF(C72="#18",4,IF(C72="#35",5,IF(C72="#60",6,IF(C72="#120",7,IF(C72="#200",8,IF(C72="&lt;200",9)))))))),FALSE)</f>
        <v>5.42</v>
      </c>
      <c r="S72" s="23">
        <f>VLOOKUP(B72,'Dry Sieve'!$B$2:$K$992,10,FALSE)</f>
        <v>201.10000000000002</v>
      </c>
      <c r="T72" s="23">
        <v>2.254376629E-2</v>
      </c>
      <c r="U72" s="23">
        <v>8.5095931019999998E-3</v>
      </c>
      <c r="V72" s="23">
        <f>V71</f>
        <v>0.30993447375447003</v>
      </c>
    </row>
    <row r="73" spans="1:22" ht="14.25" customHeight="1" x14ac:dyDescent="0.2">
      <c r="A73" s="22">
        <f>VLOOKUP(B72,'Sample ID by Horizon'!A:B,2,FALSE)</f>
        <v>42499</v>
      </c>
      <c r="B73" s="21" t="s">
        <v>469</v>
      </c>
      <c r="C73" s="21" t="s">
        <v>1297</v>
      </c>
      <c r="D73" s="21" t="s">
        <v>1293</v>
      </c>
      <c r="E73" s="21">
        <v>1.04</v>
      </c>
      <c r="F73" s="21">
        <v>1.72</v>
      </c>
      <c r="G73" s="21">
        <v>2.59</v>
      </c>
      <c r="H73" s="21">
        <v>0.87</v>
      </c>
      <c r="I73" s="21">
        <v>1.86</v>
      </c>
      <c r="J73" s="23">
        <f t="shared" si="45"/>
        <v>0.14000000000000012</v>
      </c>
      <c r="K73" s="71">
        <v>70.192307690000007</v>
      </c>
      <c r="L73" s="71">
        <f t="shared" ref="L73:N73" si="55">L71</f>
        <v>1.07</v>
      </c>
      <c r="M73" s="71">
        <f t="shared" si="55"/>
        <v>0.17499999999999999</v>
      </c>
      <c r="N73" s="71">
        <f t="shared" si="55"/>
        <v>66.057231669999993</v>
      </c>
      <c r="O73" s="73">
        <f>VLOOKUP(B73,'Dry Sieve'!$B$2:$K$992,IF(C73="#5",2,IF(C73="#10",3,IF(C73="#18",4,IF(C73="#35",5,IF(C73="#60",6,IF(C73="#120",7,IF(C73="#200",8,IF(C73="&lt;200",9)))))))),FALSE)</f>
        <v>5.42</v>
      </c>
      <c r="P73" s="23">
        <f t="shared" si="0"/>
        <v>0.17499999999999999</v>
      </c>
      <c r="Q73" s="23">
        <f t="shared" si="1"/>
        <v>1.07</v>
      </c>
      <c r="R73" s="23">
        <f>VLOOKUP(B73,'Dry Sieve'!$B$2:$K$992,IF(C73="#5",2,IF(C73="#10",3,IF(C73="#18",4,IF(C73="#35",5,IF(C73="#60",6,IF(C73="#120",7,IF(C73="#200",8,IF(C73="&lt;200",9)))))))),FALSE)</f>
        <v>5.42</v>
      </c>
      <c r="S73" s="23">
        <f>VLOOKUP(B73,'Dry Sieve'!$B$2:$K$992,10,FALSE)</f>
        <v>201.10000000000002</v>
      </c>
      <c r="T73" s="23">
        <v>2.254376629E-2</v>
      </c>
      <c r="U73" s="23">
        <v>8.5095931019999998E-3</v>
      </c>
      <c r="V73" s="23">
        <f>V71</f>
        <v>0.30993447375447003</v>
      </c>
    </row>
    <row r="74" spans="1:22" ht="14.25" customHeight="1" x14ac:dyDescent="0.2">
      <c r="A74" s="22">
        <f>VLOOKUP(B73,'Sample ID by Horizon'!A:B,2,FALSE)</f>
        <v>42499</v>
      </c>
      <c r="B74" s="21" t="s">
        <v>469</v>
      </c>
      <c r="C74" s="21" t="s">
        <v>1297</v>
      </c>
      <c r="D74" s="21" t="s">
        <v>1294</v>
      </c>
      <c r="E74" s="21">
        <v>1.05</v>
      </c>
      <c r="F74" s="21">
        <v>1.74</v>
      </c>
      <c r="G74" s="21">
        <v>2.64</v>
      </c>
      <c r="H74" s="21">
        <v>0.9</v>
      </c>
      <c r="I74" s="21">
        <v>1.9</v>
      </c>
      <c r="J74" s="23">
        <f t="shared" si="45"/>
        <v>0.15999999999999992</v>
      </c>
      <c r="K74" s="71">
        <v>70.47619048</v>
      </c>
      <c r="L74" s="71">
        <f t="shared" ref="L74:N74" si="56">L71</f>
        <v>1.07</v>
      </c>
      <c r="M74" s="71">
        <f t="shared" si="56"/>
        <v>0.17499999999999999</v>
      </c>
      <c r="N74" s="71">
        <f t="shared" si="56"/>
        <v>66.057231669999993</v>
      </c>
      <c r="O74" s="73">
        <f>VLOOKUP(B74,'Dry Sieve'!$B$2:$K$992,IF(C74="#5",2,IF(C74="#10",3,IF(C74="#18",4,IF(C74="#35",5,IF(C74="#60",6,IF(C74="#120",7,IF(C74="#200",8,IF(C74="&lt;200",9)))))))),FALSE)</f>
        <v>5.42</v>
      </c>
      <c r="P74" s="23">
        <f t="shared" si="0"/>
        <v>0.17499999999999999</v>
      </c>
      <c r="Q74" s="23">
        <f t="shared" si="1"/>
        <v>1.07</v>
      </c>
      <c r="R74" s="23">
        <f>VLOOKUP(B74,'Dry Sieve'!$B$2:$K$992,IF(C74="#5",2,IF(C74="#10",3,IF(C74="#18",4,IF(C74="#35",5,IF(C74="#60",6,IF(C74="#120",7,IF(C74="#200",8,IF(C74="&lt;200",9)))))))),FALSE)</f>
        <v>5.42</v>
      </c>
      <c r="S74" s="23">
        <f>VLOOKUP(B74,'Dry Sieve'!$B$2:$K$992,10,FALSE)</f>
        <v>201.10000000000002</v>
      </c>
      <c r="T74" s="23">
        <v>2.254376629E-2</v>
      </c>
      <c r="U74" s="23">
        <v>8.5095931019999998E-3</v>
      </c>
      <c r="V74" s="23">
        <f>V73</f>
        <v>0.30993447375447003</v>
      </c>
    </row>
    <row r="75" spans="1:22" ht="14.25" customHeight="1" x14ac:dyDescent="0.2">
      <c r="A75" s="22">
        <f>VLOOKUP(B74,'Sample ID by Horizon'!A:B,2,FALSE)</f>
        <v>42499</v>
      </c>
      <c r="B75" s="21" t="s">
        <v>469</v>
      </c>
      <c r="C75" s="21" t="s">
        <v>1298</v>
      </c>
      <c r="D75" s="21" t="s">
        <v>1291</v>
      </c>
      <c r="E75" s="21">
        <v>0.35</v>
      </c>
      <c r="F75" s="21">
        <v>1.73</v>
      </c>
      <c r="G75" s="21">
        <v>1.93</v>
      </c>
      <c r="H75" s="21">
        <v>0.2</v>
      </c>
      <c r="I75" s="21">
        <v>1.81</v>
      </c>
      <c r="J75" s="23">
        <f t="shared" si="45"/>
        <v>8.0000000000000071E-2</v>
      </c>
      <c r="K75" s="71">
        <v>34.285714290000001</v>
      </c>
      <c r="L75" s="71">
        <v>0.42749999999999999</v>
      </c>
      <c r="M75" s="23">
        <f>AVERAGE(J75:J78)</f>
        <v>0.10500000000000009</v>
      </c>
      <c r="N75" s="23">
        <v>29.823691010000001</v>
      </c>
      <c r="O75" s="73">
        <f>VLOOKUP(B75,'Dry Sieve'!$B$2:$K$992,IF(C75="#5",2,IF(C75="#10",3,IF(C75="#18",4,IF(C75="#35",5,IF(C75="#60",6,IF(C75="#120",7,IF(C75="#200",8,IF(C75="&lt;200",9)))))))),FALSE)</f>
        <v>1.61</v>
      </c>
      <c r="P75" s="23">
        <f t="shared" si="0"/>
        <v>0.10500000000000009</v>
      </c>
      <c r="Q75" s="23">
        <f t="shared" si="1"/>
        <v>0.42749999999999999</v>
      </c>
      <c r="R75" s="23">
        <f>VLOOKUP(B75,'Dry Sieve'!$B$2:$K$992,IF(C75="#5",2,IF(C75="#10",3,IF(C75="#18",4,IF(C75="#35",5,IF(C75="#60",6,IF(C75="#120",7,IF(C75="#200",8,IF(C75="&lt;200",9)))))))),FALSE)</f>
        <v>1.61</v>
      </c>
      <c r="S75" s="23">
        <f>VLOOKUP(B75,'Dry Sieve'!$B$2:$K$992,10,FALSE)</f>
        <v>201.10000000000002</v>
      </c>
      <c r="T75" s="23">
        <v>6.0395892769999999E-3</v>
      </c>
      <c r="U75" s="23">
        <v>7.7195504759999996E-4</v>
      </c>
      <c r="V75" s="23">
        <f>V73</f>
        <v>0.30993447375447003</v>
      </c>
    </row>
    <row r="76" spans="1:22" ht="14.25" customHeight="1" x14ac:dyDescent="0.2">
      <c r="A76" s="22">
        <f>VLOOKUP(B75,'Sample ID by Horizon'!A:B,2,FALSE)</f>
        <v>42499</v>
      </c>
      <c r="B76" s="21" t="s">
        <v>469</v>
      </c>
      <c r="C76" s="21" t="s">
        <v>1298</v>
      </c>
      <c r="D76" s="21" t="s">
        <v>1292</v>
      </c>
      <c r="E76" s="21">
        <v>0.34</v>
      </c>
      <c r="F76" s="21">
        <v>1.74</v>
      </c>
      <c r="G76" s="21">
        <v>1.92</v>
      </c>
      <c r="H76" s="21">
        <v>0.18</v>
      </c>
      <c r="I76" s="21">
        <v>1.83</v>
      </c>
      <c r="J76" s="23">
        <f t="shared" si="45"/>
        <v>9.000000000000008E-2</v>
      </c>
      <c r="K76" s="71">
        <v>26.470588240000001</v>
      </c>
      <c r="L76" s="71">
        <f t="shared" ref="L76:N76" si="57">L75</f>
        <v>0.42749999999999999</v>
      </c>
      <c r="M76" s="71">
        <f t="shared" si="57"/>
        <v>0.10500000000000009</v>
      </c>
      <c r="N76" s="71">
        <f t="shared" si="57"/>
        <v>29.823691010000001</v>
      </c>
      <c r="O76" s="73">
        <f>VLOOKUP(B76,'Dry Sieve'!$B$2:$K$992,IF(C76="#5",2,IF(C76="#10",3,IF(C76="#18",4,IF(C76="#35",5,IF(C76="#60",6,IF(C76="#120",7,IF(C76="#200",8,IF(C76="&lt;200",9)))))))),FALSE)</f>
        <v>1.61</v>
      </c>
      <c r="P76" s="23">
        <f t="shared" si="0"/>
        <v>0.10500000000000009</v>
      </c>
      <c r="Q76" s="23">
        <f t="shared" si="1"/>
        <v>0.42749999999999999</v>
      </c>
      <c r="R76" s="23">
        <f>VLOOKUP(B76,'Dry Sieve'!$B$2:$K$992,IF(C76="#5",2,IF(C76="#10",3,IF(C76="#18",4,IF(C76="#35",5,IF(C76="#60",6,IF(C76="#120",7,IF(C76="#200",8,IF(C76="&lt;200",9)))))))),FALSE)</f>
        <v>1.61</v>
      </c>
      <c r="S76" s="23">
        <f>VLOOKUP(B76,'Dry Sieve'!$B$2:$K$992,10,FALSE)</f>
        <v>201.10000000000002</v>
      </c>
      <c r="T76" s="23">
        <v>6.0395892769999999E-3</v>
      </c>
      <c r="U76" s="23">
        <v>7.7195504759999996E-4</v>
      </c>
      <c r="V76" s="23">
        <f>V75</f>
        <v>0.30993447375447003</v>
      </c>
    </row>
    <row r="77" spans="1:22" ht="14.25" customHeight="1" x14ac:dyDescent="0.2">
      <c r="A77" s="22">
        <f>VLOOKUP(B76,'Sample ID by Horizon'!A:B,2,FALSE)</f>
        <v>42499</v>
      </c>
      <c r="B77" s="21" t="s">
        <v>469</v>
      </c>
      <c r="C77" s="21" t="s">
        <v>1298</v>
      </c>
      <c r="D77" s="21" t="s">
        <v>1293</v>
      </c>
      <c r="E77" s="21">
        <v>0.52</v>
      </c>
      <c r="F77" s="21">
        <v>1.71</v>
      </c>
      <c r="G77" s="21">
        <v>2.0499999999999998</v>
      </c>
      <c r="H77" s="21">
        <v>0.34</v>
      </c>
      <c r="I77" s="21">
        <v>1.86</v>
      </c>
      <c r="J77" s="23">
        <f t="shared" si="45"/>
        <v>0.15000000000000013</v>
      </c>
      <c r="K77" s="71">
        <v>36.53846154</v>
      </c>
      <c r="L77" s="71">
        <f t="shared" ref="L77:N77" si="58">L75</f>
        <v>0.42749999999999999</v>
      </c>
      <c r="M77" s="71">
        <f t="shared" si="58"/>
        <v>0.10500000000000009</v>
      </c>
      <c r="N77" s="71">
        <f t="shared" si="58"/>
        <v>29.823691010000001</v>
      </c>
      <c r="O77" s="73">
        <f>VLOOKUP(B77,'Dry Sieve'!$B$2:$K$992,IF(C77="#5",2,IF(C77="#10",3,IF(C77="#18",4,IF(C77="#35",5,IF(C77="#60",6,IF(C77="#120",7,IF(C77="#200",8,IF(C77="&lt;200",9)))))))),FALSE)</f>
        <v>1.61</v>
      </c>
      <c r="P77" s="23">
        <f t="shared" si="0"/>
        <v>0.10500000000000009</v>
      </c>
      <c r="Q77" s="23">
        <f t="shared" si="1"/>
        <v>0.42749999999999999</v>
      </c>
      <c r="R77" s="23">
        <f>VLOOKUP(B77,'Dry Sieve'!$B$2:$K$992,IF(C77="#5",2,IF(C77="#10",3,IF(C77="#18",4,IF(C77="#35",5,IF(C77="#60",6,IF(C77="#120",7,IF(C77="#200",8,IF(C77="&lt;200",9)))))))),FALSE)</f>
        <v>1.61</v>
      </c>
      <c r="S77" s="23">
        <f>VLOOKUP(B77,'Dry Sieve'!$B$2:$K$992,10,FALSE)</f>
        <v>201.10000000000002</v>
      </c>
      <c r="T77" s="23">
        <v>6.0395892769999999E-3</v>
      </c>
      <c r="U77" s="23">
        <v>7.7195504759999996E-4</v>
      </c>
      <c r="V77" s="23">
        <f>V75</f>
        <v>0.30993447375447003</v>
      </c>
    </row>
    <row r="78" spans="1:22" ht="14.25" customHeight="1" x14ac:dyDescent="0.2">
      <c r="A78" s="22">
        <f>VLOOKUP(B77,'Sample ID by Horizon'!A:B,2,FALSE)</f>
        <v>42499</v>
      </c>
      <c r="B78" s="21" t="s">
        <v>469</v>
      </c>
      <c r="C78" s="21" t="s">
        <v>1298</v>
      </c>
      <c r="D78" s="21" t="s">
        <v>1294</v>
      </c>
      <c r="E78" s="21">
        <v>0.5</v>
      </c>
      <c r="F78" s="21">
        <v>1.74</v>
      </c>
      <c r="G78" s="21">
        <v>1.95</v>
      </c>
      <c r="H78" s="21">
        <v>0.21</v>
      </c>
      <c r="I78" s="21">
        <v>1.84</v>
      </c>
      <c r="J78" s="23">
        <f t="shared" si="45"/>
        <v>0.10000000000000009</v>
      </c>
      <c r="K78" s="71">
        <v>22</v>
      </c>
      <c r="L78" s="71">
        <f t="shared" ref="L78:N78" si="59">L75</f>
        <v>0.42749999999999999</v>
      </c>
      <c r="M78" s="71">
        <f t="shared" si="59"/>
        <v>0.10500000000000009</v>
      </c>
      <c r="N78" s="71">
        <f t="shared" si="59"/>
        <v>29.823691010000001</v>
      </c>
      <c r="O78" s="73">
        <f>VLOOKUP(B78,'Dry Sieve'!$B$2:$K$992,IF(C78="#5",2,IF(C78="#10",3,IF(C78="#18",4,IF(C78="#35",5,IF(C78="#60",6,IF(C78="#120",7,IF(C78="#200",8,IF(C78="&lt;200",9)))))))),FALSE)</f>
        <v>1.61</v>
      </c>
      <c r="P78" s="23">
        <f t="shared" si="0"/>
        <v>0.10500000000000009</v>
      </c>
      <c r="Q78" s="23">
        <f t="shared" si="1"/>
        <v>0.42749999999999999</v>
      </c>
      <c r="R78" s="23">
        <f>VLOOKUP(B78,'Dry Sieve'!$B$2:$K$992,IF(C78="#5",2,IF(C78="#10",3,IF(C78="#18",4,IF(C78="#35",5,IF(C78="#60",6,IF(C78="#120",7,IF(C78="#200",8,IF(C78="&lt;200",9)))))))),FALSE)</f>
        <v>1.61</v>
      </c>
      <c r="S78" s="23">
        <f>VLOOKUP(B78,'Dry Sieve'!$B$2:$K$992,10,FALSE)</f>
        <v>201.10000000000002</v>
      </c>
      <c r="T78" s="23">
        <v>6.0395892769999999E-3</v>
      </c>
      <c r="U78" s="23">
        <v>7.7195504759999996E-4</v>
      </c>
      <c r="V78" s="23">
        <f>V77</f>
        <v>0.30993447375447003</v>
      </c>
    </row>
    <row r="79" spans="1:22" ht="14.25" customHeight="1" x14ac:dyDescent="0.2">
      <c r="A79" s="22">
        <f>VLOOKUP(B78,'Sample ID by Horizon'!A:B,2,FALSE)</f>
        <v>42499</v>
      </c>
      <c r="B79" s="21" t="s">
        <v>469</v>
      </c>
      <c r="C79" s="21" t="s">
        <v>1299</v>
      </c>
      <c r="D79" s="21" t="s">
        <v>1291</v>
      </c>
      <c r="E79" s="21">
        <v>0.25</v>
      </c>
      <c r="F79" s="21">
        <v>1.73</v>
      </c>
      <c r="G79" s="21">
        <v>1.96</v>
      </c>
      <c r="H79" s="21">
        <v>0.23</v>
      </c>
      <c r="I79" s="21">
        <v>1.84</v>
      </c>
      <c r="J79" s="23">
        <f t="shared" si="45"/>
        <v>0.1100000000000001</v>
      </c>
      <c r="K79" s="71">
        <v>48</v>
      </c>
      <c r="L79" s="71">
        <v>0.25</v>
      </c>
      <c r="M79" s="23">
        <f>AVERAGE(J79:J82)</f>
        <v>6.2500000000000056E-2</v>
      </c>
      <c r="N79" s="23">
        <v>44</v>
      </c>
      <c r="O79" s="73">
        <f>VLOOKUP(B79,'Dry Sieve'!$B$2:$K$992,IF(C79="#5",2,IF(C79="#10",3,IF(C79="#18",4,IF(C79="#35",5,IF(C79="#60",6,IF(C79="#120",7,IF(C79="#200",8,IF(C79="&lt;200",9)))))))),FALSE)</f>
        <v>0.59</v>
      </c>
      <c r="P79" s="23">
        <f t="shared" si="0"/>
        <v>6.2500000000000056E-2</v>
      </c>
      <c r="Q79" s="23">
        <f t="shared" si="1"/>
        <v>0.125</v>
      </c>
      <c r="R79" s="23">
        <f>VLOOKUP(B79,'Dry Sieve'!$B$2:$K$992,IF(C79="#5",2,IF(C79="#10",3,IF(C79="#18",4,IF(C79="#35",5,IF(C79="#60",6,IF(C79="#120",7,IF(C79="#200",8,IF(C79="&lt;200",9)))))))),FALSE)</f>
        <v>0.59</v>
      </c>
      <c r="S79" s="23">
        <f>VLOOKUP(B79,'Dry Sieve'!$B$2:$K$992,10,FALSE)</f>
        <v>201.10000000000002</v>
      </c>
      <c r="T79" s="23">
        <v>1.4669318750000001E-3</v>
      </c>
      <c r="U79" s="23">
        <v>1.844142928E-4</v>
      </c>
      <c r="V79" s="23">
        <f>V77</f>
        <v>0.30993447375447003</v>
      </c>
    </row>
    <row r="80" spans="1:22" ht="14.25" customHeight="1" x14ac:dyDescent="0.2">
      <c r="A80" s="22">
        <f>VLOOKUP(B79,'Sample ID by Horizon'!A:B,2,FALSE)</f>
        <v>42499</v>
      </c>
      <c r="B80" s="21" t="s">
        <v>469</v>
      </c>
      <c r="C80" s="21" t="s">
        <v>1299</v>
      </c>
      <c r="D80" s="21" t="s">
        <v>1292</v>
      </c>
      <c r="E80" s="21">
        <v>0.25</v>
      </c>
      <c r="F80" s="21">
        <v>1.73</v>
      </c>
      <c r="G80" s="21">
        <v>1.97</v>
      </c>
      <c r="H80" s="21">
        <v>0.24</v>
      </c>
      <c r="I80" s="21">
        <v>1.87</v>
      </c>
      <c r="J80" s="23">
        <f t="shared" si="45"/>
        <v>0.14000000000000012</v>
      </c>
      <c r="K80" s="71">
        <v>40</v>
      </c>
      <c r="L80" s="71">
        <f t="shared" ref="L80:N80" si="60">L79</f>
        <v>0.25</v>
      </c>
      <c r="M80" s="71">
        <f t="shared" si="60"/>
        <v>6.2500000000000056E-2</v>
      </c>
      <c r="N80" s="71">
        <f t="shared" si="60"/>
        <v>44</v>
      </c>
      <c r="O80" s="73">
        <f>VLOOKUP(B80,'Dry Sieve'!$B$2:$K$992,IF(C80="#5",2,IF(C80="#10",3,IF(C80="#18",4,IF(C80="#35",5,IF(C80="#60",6,IF(C80="#120",7,IF(C80="#200",8,IF(C80="&lt;200",9)))))))),FALSE)</f>
        <v>0.59</v>
      </c>
      <c r="P80" s="23">
        <f t="shared" si="0"/>
        <v>6.2500000000000056E-2</v>
      </c>
      <c r="Q80" s="23">
        <f t="shared" si="1"/>
        <v>0.125</v>
      </c>
      <c r="R80" s="23">
        <f>VLOOKUP(B80,'Dry Sieve'!$B$2:$K$992,IF(C80="#5",2,IF(C80="#10",3,IF(C80="#18",4,IF(C80="#35",5,IF(C80="#60",6,IF(C80="#120",7,IF(C80="#200",8,IF(C80="&lt;200",9)))))))),FALSE)</f>
        <v>0.59</v>
      </c>
      <c r="S80" s="23">
        <f>VLOOKUP(B80,'Dry Sieve'!$B$2:$K$992,10,FALSE)</f>
        <v>201.10000000000002</v>
      </c>
      <c r="T80" s="23">
        <v>1.4669318750000001E-3</v>
      </c>
      <c r="U80" s="23">
        <v>1.844142928E-4</v>
      </c>
      <c r="V80" s="23">
        <f>V79</f>
        <v>0.30993447375447003</v>
      </c>
    </row>
    <row r="81" spans="1:22" ht="14.25" customHeight="1" x14ac:dyDescent="0.2">
      <c r="A81" s="22">
        <f>VLOOKUP(B80,'Sample ID by Horizon'!A:B,2,FALSE)</f>
        <v>42499</v>
      </c>
      <c r="B81" s="21" t="s">
        <v>469</v>
      </c>
      <c r="C81" s="21" t="s">
        <v>1299</v>
      </c>
      <c r="D81" s="21" t="s">
        <v>1293</v>
      </c>
      <c r="E81" s="21"/>
      <c r="F81" s="21"/>
      <c r="G81" s="21"/>
      <c r="H81" s="21"/>
      <c r="I81" s="21"/>
      <c r="J81" s="23">
        <f t="shared" si="45"/>
        <v>0</v>
      </c>
      <c r="K81" s="71" t="s">
        <v>1438</v>
      </c>
      <c r="L81" s="71">
        <f t="shared" ref="L81:N81" si="61">L79</f>
        <v>0.25</v>
      </c>
      <c r="M81" s="71">
        <f t="shared" si="61"/>
        <v>6.2500000000000056E-2</v>
      </c>
      <c r="N81" s="71">
        <f t="shared" si="61"/>
        <v>44</v>
      </c>
      <c r="O81" s="73">
        <f>VLOOKUP(B81,'Dry Sieve'!$B$2:$K$992,IF(C81="#5",2,IF(C81="#10",3,IF(C81="#18",4,IF(C81="#35",5,IF(C81="#60",6,IF(C81="#120",7,IF(C81="#200",8,IF(C81="&lt;200",9)))))))),FALSE)</f>
        <v>0.59</v>
      </c>
      <c r="P81" s="23">
        <f t="shared" si="0"/>
        <v>6.2500000000000056E-2</v>
      </c>
      <c r="Q81" s="23">
        <f t="shared" si="1"/>
        <v>0.125</v>
      </c>
      <c r="R81" s="23">
        <f>VLOOKUP(B81,'Dry Sieve'!$B$2:$K$992,IF(C81="#5",2,IF(C81="#10",3,IF(C81="#18",4,IF(C81="#35",5,IF(C81="#60",6,IF(C81="#120",7,IF(C81="#200",8,IF(C81="&lt;200",9)))))))),FALSE)</f>
        <v>0.59</v>
      </c>
      <c r="S81" s="23">
        <f>VLOOKUP(B81,'Dry Sieve'!$B$2:$K$992,10,FALSE)</f>
        <v>201.10000000000002</v>
      </c>
      <c r="T81" s="23">
        <v>1.4669318750000001E-3</v>
      </c>
      <c r="U81" s="23">
        <v>1.844142928E-4</v>
      </c>
      <c r="V81" s="23">
        <f>V79</f>
        <v>0.30993447375447003</v>
      </c>
    </row>
    <row r="82" spans="1:22" ht="14.25" customHeight="1" x14ac:dyDescent="0.2">
      <c r="A82" s="22">
        <f>VLOOKUP(B81,'Sample ID by Horizon'!A:B,2,FALSE)</f>
        <v>42499</v>
      </c>
      <c r="B82" s="21" t="s">
        <v>469</v>
      </c>
      <c r="C82" s="21" t="s">
        <v>1299</v>
      </c>
      <c r="D82" s="21" t="s">
        <v>1294</v>
      </c>
      <c r="E82" s="21"/>
      <c r="F82" s="21"/>
      <c r="G82" s="21"/>
      <c r="H82" s="21"/>
      <c r="I82" s="21"/>
      <c r="J82" s="23">
        <f t="shared" si="45"/>
        <v>0</v>
      </c>
      <c r="K82" s="71" t="s">
        <v>1438</v>
      </c>
      <c r="L82" s="71">
        <f t="shared" ref="L82:N82" si="62">L79</f>
        <v>0.25</v>
      </c>
      <c r="M82" s="71">
        <f t="shared" si="62"/>
        <v>6.2500000000000056E-2</v>
      </c>
      <c r="N82" s="71">
        <f t="shared" si="62"/>
        <v>44</v>
      </c>
      <c r="O82" s="73">
        <f>VLOOKUP(B82,'Dry Sieve'!$B$2:$K$992,IF(C82="#5",2,IF(C82="#10",3,IF(C82="#18",4,IF(C82="#35",5,IF(C82="#60",6,IF(C82="#120",7,IF(C82="#200",8,IF(C82="&lt;200",9)))))))),FALSE)</f>
        <v>0.59</v>
      </c>
      <c r="P82" s="23">
        <f t="shared" si="0"/>
        <v>6.2500000000000056E-2</v>
      </c>
      <c r="Q82" s="23">
        <f t="shared" si="1"/>
        <v>0.125</v>
      </c>
      <c r="R82" s="23">
        <f>VLOOKUP(B82,'Dry Sieve'!$B$2:$K$992,IF(C82="#5",2,IF(C82="#10",3,IF(C82="#18",4,IF(C82="#35",5,IF(C82="#60",6,IF(C82="#120",7,IF(C82="#200",8,IF(C82="&lt;200",9)))))))),FALSE)</f>
        <v>0.59</v>
      </c>
      <c r="S82" s="23">
        <f>VLOOKUP(B82,'Dry Sieve'!$B$2:$K$992,10,FALSE)</f>
        <v>201.10000000000002</v>
      </c>
      <c r="T82" s="23">
        <v>1.4669318750000001E-3</v>
      </c>
      <c r="U82" s="23">
        <v>1.844142928E-4</v>
      </c>
      <c r="V82" s="23">
        <f>V81</f>
        <v>0.30993447375447003</v>
      </c>
    </row>
    <row r="83" spans="1:22" ht="14.25" customHeight="1" x14ac:dyDescent="0.2">
      <c r="A83" s="22">
        <f>VLOOKUP(B82,'Sample ID by Horizon'!A:B,2,FALSE)</f>
        <v>42499</v>
      </c>
      <c r="B83" s="21" t="s">
        <v>469</v>
      </c>
      <c r="C83" s="21" t="s">
        <v>1300</v>
      </c>
      <c r="D83" s="21" t="s">
        <v>1291</v>
      </c>
      <c r="E83" s="21">
        <v>0.11</v>
      </c>
      <c r="F83" s="21">
        <v>1.74</v>
      </c>
      <c r="G83" s="21">
        <v>1.83</v>
      </c>
      <c r="H83" s="21">
        <v>0.09</v>
      </c>
      <c r="I83" s="21">
        <v>1.8</v>
      </c>
      <c r="J83" s="23">
        <f t="shared" si="45"/>
        <v>6.0000000000000053E-2</v>
      </c>
      <c r="K83" s="71">
        <v>27.272727270000001</v>
      </c>
      <c r="L83" s="71">
        <v>0.11</v>
      </c>
      <c r="M83" s="23">
        <f>AVERAGE(J83:J86)</f>
        <v>3.5000000000000031E-2</v>
      </c>
      <c r="N83" s="23">
        <v>36.363636360000001</v>
      </c>
      <c r="O83" s="73">
        <f>VLOOKUP(B83,'Dry Sieve'!$B$2:$K$992,IF(C83="#5",2,IF(C83="#10",3,IF(C83="#18",4,IF(C83="#35",5,IF(C83="#60",6,IF(C83="#120",7,IF(C83="#200",8,IF(C83="&lt;200",9)))))))),FALSE)</f>
        <v>0.28000000000000003</v>
      </c>
      <c r="P83" s="23">
        <f t="shared" si="0"/>
        <v>3.5000000000000031E-2</v>
      </c>
      <c r="Q83" s="23">
        <f t="shared" si="1"/>
        <v>5.5E-2</v>
      </c>
      <c r="R83" s="23">
        <f>VLOOKUP(B83,'Dry Sieve'!$B$2:$K$992,IF(C83="#5",2,IF(C83="#10",3,IF(C83="#18",4,IF(C83="#35",5,IF(C83="#60",6,IF(C83="#120",7,IF(C83="#200",8,IF(C83="&lt;200",9)))))))),FALSE)</f>
        <v>0.28000000000000003</v>
      </c>
      <c r="S83" s="23">
        <f>VLOOKUP(B83,'Dry Sieve'!$B$2:$K$992,10,FALSE)</f>
        <v>201.10000000000002</v>
      </c>
      <c r="T83" s="23">
        <v>5.0630622489999998E-4</v>
      </c>
      <c r="U83" s="23">
        <v>2.6301622070000001E-5</v>
      </c>
      <c r="V83" s="23">
        <f>V81</f>
        <v>0.30993447375447003</v>
      </c>
    </row>
    <row r="84" spans="1:22" ht="14.25" customHeight="1" x14ac:dyDescent="0.2">
      <c r="A84" s="22">
        <f>VLOOKUP(B83,'Sample ID by Horizon'!A:B,2,FALSE)</f>
        <v>42499</v>
      </c>
      <c r="B84" s="21" t="s">
        <v>469</v>
      </c>
      <c r="C84" s="21" t="s">
        <v>1300</v>
      </c>
      <c r="D84" s="21" t="s">
        <v>1292</v>
      </c>
      <c r="E84" s="21">
        <v>0.11</v>
      </c>
      <c r="F84" s="21">
        <v>1.74</v>
      </c>
      <c r="G84" s="21">
        <v>1.87</v>
      </c>
      <c r="H84" s="21">
        <v>0.13</v>
      </c>
      <c r="I84" s="21">
        <v>1.82</v>
      </c>
      <c r="J84" s="23">
        <f t="shared" si="45"/>
        <v>8.0000000000000071E-2</v>
      </c>
      <c r="K84" s="71">
        <v>45.454545449999998</v>
      </c>
      <c r="L84" s="71">
        <f t="shared" ref="L84:N84" si="63">L83</f>
        <v>0.11</v>
      </c>
      <c r="M84" s="71">
        <f t="shared" si="63"/>
        <v>3.5000000000000031E-2</v>
      </c>
      <c r="N84" s="71">
        <f t="shared" si="63"/>
        <v>36.363636360000001</v>
      </c>
      <c r="O84" s="73">
        <f>VLOOKUP(B84,'Dry Sieve'!$B$2:$K$992,IF(C84="#5",2,IF(C84="#10",3,IF(C84="#18",4,IF(C84="#35",5,IF(C84="#60",6,IF(C84="#120",7,IF(C84="#200",8,IF(C84="&lt;200",9)))))))),FALSE)</f>
        <v>0.28000000000000003</v>
      </c>
      <c r="P84" s="23">
        <f t="shared" si="0"/>
        <v>3.5000000000000031E-2</v>
      </c>
      <c r="Q84" s="23">
        <f t="shared" si="1"/>
        <v>5.5E-2</v>
      </c>
      <c r="R84" s="23">
        <f>VLOOKUP(B84,'Dry Sieve'!$B$2:$K$992,IF(C84="#5",2,IF(C84="#10",3,IF(C84="#18",4,IF(C84="#35",5,IF(C84="#60",6,IF(C84="#120",7,IF(C84="#200",8,IF(C84="&lt;200",9)))))))),FALSE)</f>
        <v>0.28000000000000003</v>
      </c>
      <c r="S84" s="23">
        <f>VLOOKUP(B84,'Dry Sieve'!$B$2:$K$992,10,FALSE)</f>
        <v>201.10000000000002</v>
      </c>
      <c r="T84" s="23">
        <v>5.0630622489999998E-4</v>
      </c>
      <c r="U84" s="23">
        <v>2.6301622070000001E-5</v>
      </c>
      <c r="V84" s="23">
        <f>V83</f>
        <v>0.30993447375447003</v>
      </c>
    </row>
    <row r="85" spans="1:22" ht="14.25" customHeight="1" x14ac:dyDescent="0.2">
      <c r="A85" s="22">
        <f>VLOOKUP(B84,'Sample ID by Horizon'!A:B,2,FALSE)</f>
        <v>42499</v>
      </c>
      <c r="B85" s="21" t="s">
        <v>469</v>
      </c>
      <c r="C85" s="21" t="s">
        <v>1300</v>
      </c>
      <c r="D85" s="21" t="s">
        <v>1293</v>
      </c>
      <c r="E85" s="21"/>
      <c r="F85" s="21"/>
      <c r="G85" s="21"/>
      <c r="H85" s="21"/>
      <c r="I85" s="21"/>
      <c r="J85" s="23">
        <f t="shared" si="45"/>
        <v>0</v>
      </c>
      <c r="K85" s="71" t="s">
        <v>1438</v>
      </c>
      <c r="L85" s="71">
        <f t="shared" ref="L85:N85" si="64">L83</f>
        <v>0.11</v>
      </c>
      <c r="M85" s="71">
        <f t="shared" si="64"/>
        <v>3.5000000000000031E-2</v>
      </c>
      <c r="N85" s="71">
        <f t="shared" si="64"/>
        <v>36.363636360000001</v>
      </c>
      <c r="O85" s="73">
        <f>VLOOKUP(B85,'Dry Sieve'!$B$2:$K$992,IF(C85="#5",2,IF(C85="#10",3,IF(C85="#18",4,IF(C85="#35",5,IF(C85="#60",6,IF(C85="#120",7,IF(C85="#200",8,IF(C85="&lt;200",9)))))))),FALSE)</f>
        <v>0.28000000000000003</v>
      </c>
      <c r="P85" s="23">
        <f t="shared" si="0"/>
        <v>3.5000000000000031E-2</v>
      </c>
      <c r="Q85" s="23">
        <f t="shared" si="1"/>
        <v>5.5E-2</v>
      </c>
      <c r="R85" s="23">
        <f>VLOOKUP(B85,'Dry Sieve'!$B$2:$K$992,IF(C85="#5",2,IF(C85="#10",3,IF(C85="#18",4,IF(C85="#35",5,IF(C85="#60",6,IF(C85="#120",7,IF(C85="#200",8,IF(C85="&lt;200",9)))))))),FALSE)</f>
        <v>0.28000000000000003</v>
      </c>
      <c r="S85" s="23">
        <f>VLOOKUP(B85,'Dry Sieve'!$B$2:$K$992,10,FALSE)</f>
        <v>201.10000000000002</v>
      </c>
      <c r="T85" s="23">
        <v>5.0630622489999998E-4</v>
      </c>
      <c r="U85" s="23">
        <v>2.6301622070000001E-5</v>
      </c>
      <c r="V85" s="23">
        <f>V83</f>
        <v>0.30993447375447003</v>
      </c>
    </row>
    <row r="86" spans="1:22" ht="14.25" customHeight="1" x14ac:dyDescent="0.2">
      <c r="A86" s="22">
        <f>VLOOKUP(B85,'Sample ID by Horizon'!A:B,2,FALSE)</f>
        <v>42499</v>
      </c>
      <c r="B86" s="21" t="s">
        <v>469</v>
      </c>
      <c r="C86" s="21" t="s">
        <v>1300</v>
      </c>
      <c r="D86" s="21" t="s">
        <v>1294</v>
      </c>
      <c r="E86" s="21"/>
      <c r="F86" s="21"/>
      <c r="G86" s="21"/>
      <c r="H86" s="21"/>
      <c r="I86" s="21"/>
      <c r="J86" s="23">
        <f t="shared" si="45"/>
        <v>0</v>
      </c>
      <c r="K86" s="71" t="s">
        <v>1438</v>
      </c>
      <c r="L86" s="71">
        <f t="shared" ref="L86:N86" si="65">L83</f>
        <v>0.11</v>
      </c>
      <c r="M86" s="71">
        <f t="shared" si="65"/>
        <v>3.5000000000000031E-2</v>
      </c>
      <c r="N86" s="71">
        <f t="shared" si="65"/>
        <v>36.363636360000001</v>
      </c>
      <c r="O86" s="73">
        <f>VLOOKUP(B86,'Dry Sieve'!$B$2:$K$992,IF(C86="#5",2,IF(C86="#10",3,IF(C86="#18",4,IF(C86="#35",5,IF(C86="#60",6,IF(C86="#120",7,IF(C86="#200",8,IF(C86="&lt;200",9)))))))),FALSE)</f>
        <v>0.28000000000000003</v>
      </c>
      <c r="P86" s="23">
        <f t="shared" si="0"/>
        <v>3.5000000000000031E-2</v>
      </c>
      <c r="Q86" s="23">
        <f t="shared" si="1"/>
        <v>5.5E-2</v>
      </c>
      <c r="R86" s="23">
        <f>VLOOKUP(B86,'Dry Sieve'!$B$2:$K$992,IF(C86="#5",2,IF(C86="#10",3,IF(C86="#18",4,IF(C86="#35",5,IF(C86="#60",6,IF(C86="#120",7,IF(C86="#200",8,IF(C86="&lt;200",9)))))))),FALSE)</f>
        <v>0.28000000000000003</v>
      </c>
      <c r="S86" s="23">
        <f>VLOOKUP(B86,'Dry Sieve'!$B$2:$K$992,10,FALSE)</f>
        <v>201.10000000000002</v>
      </c>
      <c r="T86" s="23">
        <v>5.0630622489999998E-4</v>
      </c>
      <c r="U86" s="23">
        <v>2.6301622070000001E-5</v>
      </c>
      <c r="V86" s="23">
        <f>V85</f>
        <v>0.30993447375447003</v>
      </c>
    </row>
    <row r="87" spans="1:22" ht="14.25" customHeight="1" x14ac:dyDescent="0.2">
      <c r="A87" s="21" t="e">
        <f>VLOOKUP(#REF!,'Sample ID by Horizon'!A:B,2,FALSE)</f>
        <v>#REF!</v>
      </c>
      <c r="B87" s="21" t="s">
        <v>471</v>
      </c>
      <c r="C87" s="21" t="s">
        <v>1290</v>
      </c>
      <c r="D87" s="21" t="s">
        <v>1291</v>
      </c>
      <c r="E87" s="21">
        <v>4</v>
      </c>
      <c r="F87" s="21">
        <v>5.62</v>
      </c>
      <c r="G87" s="21">
        <v>8.51</v>
      </c>
      <c r="H87" s="21">
        <v>2.89</v>
      </c>
      <c r="I87" s="21">
        <v>5.63</v>
      </c>
      <c r="J87" s="23">
        <f t="shared" si="45"/>
        <v>9.9999999999997868E-3</v>
      </c>
      <c r="K87" s="71">
        <v>72</v>
      </c>
      <c r="L87" s="71">
        <v>4.0366666670000004</v>
      </c>
      <c r="M87" s="23">
        <f>AVERAGE(J87:J90)</f>
        <v>1.7500000000000071E-2</v>
      </c>
      <c r="N87" s="23">
        <v>76.288798069999999</v>
      </c>
      <c r="O87" s="73">
        <f>VLOOKUP(B87,'Dry Sieve'!$B$2:$K$992,IF(C87="#5",2,IF(C87="#10",3,IF(C87="#18",4,IF(C87="#35",5,IF(C87="#60",6,IF(C87="#120",7,IF(C87="#200",8,IF(C87="&lt;200",9)))))))),FALSE)</f>
        <v>21.25</v>
      </c>
      <c r="P87" s="23">
        <f t="shared" si="0"/>
        <v>1.7500000000000071E-2</v>
      </c>
      <c r="Q87" s="23">
        <f t="shared" si="1"/>
        <v>3.0274999999999999</v>
      </c>
      <c r="R87" s="23">
        <f>VLOOKUP(B87,'Dry Sieve'!$B$2:$K$992,IF(C87="#5",2,IF(C87="#10",3,IF(C87="#18",4,IF(C87="#35",5,IF(C87="#60",6,IF(C87="#120",7,IF(C87="#200",8,IF(C87="&lt;200",9)))))))),FALSE)</f>
        <v>21.25</v>
      </c>
      <c r="S87" s="23">
        <f>VLOOKUP(B87,'Dry Sieve'!$B$2:$K$992,10,FALSE)</f>
        <v>58.93</v>
      </c>
      <c r="T87" s="23">
        <v>0.3585129413</v>
      </c>
      <c r="U87" s="23">
        <v>0.27350521379999998</v>
      </c>
      <c r="V87" s="23">
        <f>SUM(U87,U91,U95,U99,U103,U107,U111)</f>
        <v>0.41789595513909999</v>
      </c>
    </row>
    <row r="88" spans="1:22" ht="14.25" customHeight="1" x14ac:dyDescent="0.2">
      <c r="A88" s="22">
        <f>VLOOKUP(B87,'Sample ID by Horizon'!A:B,2,FALSE)</f>
        <v>42500</v>
      </c>
      <c r="B88" s="21" t="s">
        <v>471</v>
      </c>
      <c r="C88" s="21" t="s">
        <v>1290</v>
      </c>
      <c r="D88" s="21" t="s">
        <v>1292</v>
      </c>
      <c r="E88" s="21"/>
      <c r="F88" s="21"/>
      <c r="G88" s="21"/>
      <c r="H88" s="21"/>
      <c r="I88" s="21"/>
      <c r="J88" s="23">
        <f t="shared" si="45"/>
        <v>0</v>
      </c>
      <c r="K88" s="71" t="s">
        <v>1438</v>
      </c>
      <c r="L88" s="71">
        <f t="shared" ref="L88:N88" si="66">L87</f>
        <v>4.0366666670000004</v>
      </c>
      <c r="M88" s="71">
        <f t="shared" si="66"/>
        <v>1.7500000000000071E-2</v>
      </c>
      <c r="N88" s="71">
        <f t="shared" si="66"/>
        <v>76.288798069999999</v>
      </c>
      <c r="O88" s="73">
        <f>VLOOKUP(B88,'Dry Sieve'!$B$2:$K$992,IF(C88="#5",2,IF(C88="#10",3,IF(C88="#18",4,IF(C88="#35",5,IF(C88="#60",6,IF(C88="#120",7,IF(C88="#200",8,IF(C88="&lt;200",9)))))))),FALSE)</f>
        <v>21.25</v>
      </c>
      <c r="P88" s="23">
        <f t="shared" si="0"/>
        <v>1.7500000000000071E-2</v>
      </c>
      <c r="Q88" s="23">
        <f t="shared" si="1"/>
        <v>3.0274999999999999</v>
      </c>
      <c r="R88" s="23">
        <f>VLOOKUP(B88,'Dry Sieve'!$B$2:$K$992,IF(C88="#5",2,IF(C88="#10",3,IF(C88="#18",4,IF(C88="#35",5,IF(C88="#60",6,IF(C88="#120",7,IF(C88="#200",8,IF(C88="&lt;200",9)))))))),FALSE)</f>
        <v>21.25</v>
      </c>
      <c r="S88" s="23">
        <f>VLOOKUP(B88,'Dry Sieve'!$B$2:$K$992,10,FALSE)</f>
        <v>58.93</v>
      </c>
      <c r="T88" s="23">
        <v>0.3585129413</v>
      </c>
      <c r="U88" s="23">
        <v>0.27350521379999998</v>
      </c>
      <c r="V88" s="23">
        <f>V87</f>
        <v>0.41789595513909999</v>
      </c>
    </row>
    <row r="89" spans="1:22" ht="14.25" customHeight="1" x14ac:dyDescent="0.2">
      <c r="A89" s="22">
        <f>VLOOKUP(B88,'Sample ID by Horizon'!A:B,2,FALSE)</f>
        <v>42500</v>
      </c>
      <c r="B89" s="21" t="s">
        <v>471</v>
      </c>
      <c r="C89" s="21" t="s">
        <v>1290</v>
      </c>
      <c r="D89" s="21" t="s">
        <v>1293</v>
      </c>
      <c r="E89" s="21">
        <v>4.08</v>
      </c>
      <c r="F89" s="21">
        <v>5.51</v>
      </c>
      <c r="G89" s="21">
        <v>9.48</v>
      </c>
      <c r="H89" s="21">
        <v>3.97</v>
      </c>
      <c r="I89" s="21">
        <v>5.54</v>
      </c>
      <c r="J89" s="23">
        <f t="shared" si="45"/>
        <v>3.0000000000000249E-2</v>
      </c>
      <c r="K89" s="71">
        <v>96.568627449999994</v>
      </c>
      <c r="L89" s="71">
        <f t="shared" ref="L89:N89" si="67">L87</f>
        <v>4.0366666670000004</v>
      </c>
      <c r="M89" s="71">
        <f t="shared" si="67"/>
        <v>1.7500000000000071E-2</v>
      </c>
      <c r="N89" s="71">
        <f t="shared" si="67"/>
        <v>76.288798069999999</v>
      </c>
      <c r="O89" s="73">
        <f>VLOOKUP(B89,'Dry Sieve'!$B$2:$K$992,IF(C89="#5",2,IF(C89="#10",3,IF(C89="#18",4,IF(C89="#35",5,IF(C89="#60",6,IF(C89="#120",7,IF(C89="#200",8,IF(C89="&lt;200",9)))))))),FALSE)</f>
        <v>21.25</v>
      </c>
      <c r="P89" s="23">
        <f t="shared" si="0"/>
        <v>1.7500000000000071E-2</v>
      </c>
      <c r="Q89" s="23">
        <f t="shared" si="1"/>
        <v>3.0274999999999999</v>
      </c>
      <c r="R89" s="23">
        <f>VLOOKUP(B89,'Dry Sieve'!$B$2:$K$992,IF(C89="#5",2,IF(C89="#10",3,IF(C89="#18",4,IF(C89="#35",5,IF(C89="#60",6,IF(C89="#120",7,IF(C89="#200",8,IF(C89="&lt;200",9)))))))),FALSE)</f>
        <v>21.25</v>
      </c>
      <c r="S89" s="23">
        <f>VLOOKUP(B89,'Dry Sieve'!$B$2:$K$992,10,FALSE)</f>
        <v>58.93</v>
      </c>
      <c r="T89" s="23">
        <v>0.3585129413</v>
      </c>
      <c r="U89" s="23">
        <v>0.27350521379999998</v>
      </c>
      <c r="V89" s="23">
        <f>V87</f>
        <v>0.41789595513909999</v>
      </c>
    </row>
    <row r="90" spans="1:22" ht="14.25" customHeight="1" x14ac:dyDescent="0.2">
      <c r="A90" s="22">
        <f>VLOOKUP(B89,'Sample ID by Horizon'!A:B,2,FALSE)</f>
        <v>42500</v>
      </c>
      <c r="B90" s="21" t="s">
        <v>471</v>
      </c>
      <c r="C90" s="21" t="s">
        <v>1290</v>
      </c>
      <c r="D90" s="21" t="s">
        <v>1294</v>
      </c>
      <c r="E90" s="21">
        <v>4.03</v>
      </c>
      <c r="F90" s="21">
        <v>5.59</v>
      </c>
      <c r="G90" s="21">
        <v>8.0500000000000007</v>
      </c>
      <c r="H90" s="21">
        <v>2.46</v>
      </c>
      <c r="I90" s="21">
        <v>5.62</v>
      </c>
      <c r="J90" s="23">
        <f t="shared" si="45"/>
        <v>3.0000000000000249E-2</v>
      </c>
      <c r="K90" s="71">
        <v>60.297766750000001</v>
      </c>
      <c r="L90" s="71">
        <f t="shared" ref="L90:N90" si="68">L87</f>
        <v>4.0366666670000004</v>
      </c>
      <c r="M90" s="71">
        <f t="shared" si="68"/>
        <v>1.7500000000000071E-2</v>
      </c>
      <c r="N90" s="71">
        <f t="shared" si="68"/>
        <v>76.288798069999999</v>
      </c>
      <c r="O90" s="73">
        <f>VLOOKUP(B90,'Dry Sieve'!$B$2:$K$992,IF(C90="#5",2,IF(C90="#10",3,IF(C90="#18",4,IF(C90="#35",5,IF(C90="#60",6,IF(C90="#120",7,IF(C90="#200",8,IF(C90="&lt;200",9)))))))),FALSE)</f>
        <v>21.25</v>
      </c>
      <c r="P90" s="23">
        <f t="shared" si="0"/>
        <v>1.7500000000000071E-2</v>
      </c>
      <c r="Q90" s="23">
        <f t="shared" si="1"/>
        <v>3.0274999999999999</v>
      </c>
      <c r="R90" s="23">
        <f>VLOOKUP(B90,'Dry Sieve'!$B$2:$K$992,IF(C90="#5",2,IF(C90="#10",3,IF(C90="#18",4,IF(C90="#35",5,IF(C90="#60",6,IF(C90="#120",7,IF(C90="#200",8,IF(C90="&lt;200",9)))))))),FALSE)</f>
        <v>21.25</v>
      </c>
      <c r="S90" s="23">
        <f>VLOOKUP(B90,'Dry Sieve'!$B$2:$K$992,10,FALSE)</f>
        <v>58.93</v>
      </c>
      <c r="T90" s="23">
        <v>0.3585129413</v>
      </c>
      <c r="U90" s="23">
        <v>0.27350521379999998</v>
      </c>
      <c r="V90" s="23">
        <f>V89</f>
        <v>0.41789595513909999</v>
      </c>
    </row>
    <row r="91" spans="1:22" ht="14.25" customHeight="1" x14ac:dyDescent="0.2">
      <c r="A91" s="22">
        <f>VLOOKUP(B90,'Sample ID by Horizon'!A:B,2,FALSE)</f>
        <v>42500</v>
      </c>
      <c r="B91" s="21" t="s">
        <v>471</v>
      </c>
      <c r="C91" s="21" t="s">
        <v>1295</v>
      </c>
      <c r="D91" s="21" t="s">
        <v>1291</v>
      </c>
      <c r="E91" s="21">
        <v>2.08</v>
      </c>
      <c r="F91" s="21">
        <v>5.55</v>
      </c>
      <c r="G91" s="21">
        <v>6.76</v>
      </c>
      <c r="H91" s="21">
        <v>1.21</v>
      </c>
      <c r="I91" s="21">
        <v>5.72</v>
      </c>
      <c r="J91" s="23">
        <f t="shared" si="45"/>
        <v>0.16999999999999993</v>
      </c>
      <c r="K91" s="71">
        <v>50</v>
      </c>
      <c r="L91" s="71">
        <v>2.0825</v>
      </c>
      <c r="M91" s="23">
        <f>AVERAGE(J91:J94)</f>
        <v>0.10999999999999965</v>
      </c>
      <c r="N91" s="23">
        <v>60.393055840000002</v>
      </c>
      <c r="O91" s="73">
        <f>VLOOKUP(B91,'Dry Sieve'!$B$2:$K$992,IF(C91="#5",2,IF(C91="#10",3,IF(C91="#18",4,IF(C91="#35",5,IF(C91="#60",6,IF(C91="#120",7,IF(C91="#200",8,IF(C91="&lt;200",9)))))))),FALSE)</f>
        <v>10.86</v>
      </c>
      <c r="P91" s="23">
        <f t="shared" si="0"/>
        <v>0.10999999999999965</v>
      </c>
      <c r="Q91" s="23">
        <f t="shared" si="1"/>
        <v>2.0825</v>
      </c>
      <c r="R91" s="23">
        <f>VLOOKUP(B91,'Dry Sieve'!$B$2:$K$992,IF(C91="#5",2,IF(C91="#10",3,IF(C91="#18",4,IF(C91="#35",5,IF(C91="#60",6,IF(C91="#120",7,IF(C91="#200",8,IF(C91="&lt;200",9)))))))),FALSE)</f>
        <v>10.86</v>
      </c>
      <c r="S91" s="23">
        <f>VLOOKUP(B91,'Dry Sieve'!$B$2:$K$992,10,FALSE)</f>
        <v>58.93</v>
      </c>
      <c r="T91" s="23">
        <v>0.17455222370000001</v>
      </c>
      <c r="U91" s="23">
        <v>9.035779025E-2</v>
      </c>
      <c r="V91" s="23">
        <f>V89</f>
        <v>0.41789595513909999</v>
      </c>
    </row>
    <row r="92" spans="1:22" ht="14.25" customHeight="1" x14ac:dyDescent="0.2">
      <c r="A92" s="22">
        <f>VLOOKUP(B91,'Sample ID by Horizon'!A:B,2,FALSE)</f>
        <v>42500</v>
      </c>
      <c r="B92" s="21" t="s">
        <v>471</v>
      </c>
      <c r="C92" s="21" t="s">
        <v>1295</v>
      </c>
      <c r="D92" s="21" t="s">
        <v>1292</v>
      </c>
      <c r="E92" s="21">
        <v>2.11</v>
      </c>
      <c r="F92" s="21">
        <v>5.58</v>
      </c>
      <c r="G92" s="21">
        <v>6.94</v>
      </c>
      <c r="H92" s="21">
        <v>1.36</v>
      </c>
      <c r="I92" s="21">
        <v>5.65</v>
      </c>
      <c r="J92" s="23">
        <f t="shared" si="45"/>
        <v>7.0000000000000284E-2</v>
      </c>
      <c r="K92" s="71">
        <v>61.137440759999997</v>
      </c>
      <c r="L92" s="71">
        <f t="shared" ref="L92:N92" si="69">L91</f>
        <v>2.0825</v>
      </c>
      <c r="M92" s="71">
        <f t="shared" si="69"/>
        <v>0.10999999999999965</v>
      </c>
      <c r="N92" s="71">
        <f t="shared" si="69"/>
        <v>60.393055840000002</v>
      </c>
      <c r="O92" s="73">
        <f>VLOOKUP(B92,'Dry Sieve'!$B$2:$K$992,IF(C92="#5",2,IF(C92="#10",3,IF(C92="#18",4,IF(C92="#35",5,IF(C92="#60",6,IF(C92="#120",7,IF(C92="#200",8,IF(C92="&lt;200",9)))))))),FALSE)</f>
        <v>10.86</v>
      </c>
      <c r="P92" s="23">
        <f t="shared" si="0"/>
        <v>0.10999999999999965</v>
      </c>
      <c r="Q92" s="23">
        <f t="shared" si="1"/>
        <v>2.0825</v>
      </c>
      <c r="R92" s="23">
        <f>VLOOKUP(B92,'Dry Sieve'!$B$2:$K$992,IF(C92="#5",2,IF(C92="#10",3,IF(C92="#18",4,IF(C92="#35",5,IF(C92="#60",6,IF(C92="#120",7,IF(C92="#200",8,IF(C92="&lt;200",9)))))))),FALSE)</f>
        <v>10.86</v>
      </c>
      <c r="S92" s="23">
        <f>VLOOKUP(B92,'Dry Sieve'!$B$2:$K$992,10,FALSE)</f>
        <v>58.93</v>
      </c>
      <c r="T92" s="23">
        <v>0.17455222370000001</v>
      </c>
      <c r="U92" s="23">
        <v>9.035779025E-2</v>
      </c>
      <c r="V92" s="23">
        <f>V91</f>
        <v>0.41789595513909999</v>
      </c>
    </row>
    <row r="93" spans="1:22" ht="14.25" customHeight="1" x14ac:dyDescent="0.2">
      <c r="A93" s="22">
        <f>VLOOKUP(B92,'Sample ID by Horizon'!A:B,2,FALSE)</f>
        <v>42500</v>
      </c>
      <c r="B93" s="21" t="s">
        <v>471</v>
      </c>
      <c r="C93" s="21" t="s">
        <v>1295</v>
      </c>
      <c r="D93" s="21" t="s">
        <v>1293</v>
      </c>
      <c r="E93" s="21">
        <v>2.0699999999999998</v>
      </c>
      <c r="F93" s="21">
        <v>5.69</v>
      </c>
      <c r="G93" s="21">
        <v>6.97</v>
      </c>
      <c r="H93" s="21">
        <v>1.28</v>
      </c>
      <c r="I93" s="21">
        <v>5.77</v>
      </c>
      <c r="J93" s="23">
        <f t="shared" si="45"/>
        <v>7.9999999999999183E-2</v>
      </c>
      <c r="K93" s="71">
        <v>57.971014490000002</v>
      </c>
      <c r="L93" s="71">
        <f t="shared" ref="L93:N93" si="70">L91</f>
        <v>2.0825</v>
      </c>
      <c r="M93" s="71">
        <f t="shared" si="70"/>
        <v>0.10999999999999965</v>
      </c>
      <c r="N93" s="71">
        <f t="shared" si="70"/>
        <v>60.393055840000002</v>
      </c>
      <c r="O93" s="73">
        <f>VLOOKUP(B93,'Dry Sieve'!$B$2:$K$992,IF(C93="#5",2,IF(C93="#10",3,IF(C93="#18",4,IF(C93="#35",5,IF(C93="#60",6,IF(C93="#120",7,IF(C93="#200",8,IF(C93="&lt;200",9)))))))),FALSE)</f>
        <v>10.86</v>
      </c>
      <c r="P93" s="23">
        <f t="shared" si="0"/>
        <v>0.10999999999999965</v>
      </c>
      <c r="Q93" s="23">
        <f t="shared" si="1"/>
        <v>2.0825</v>
      </c>
      <c r="R93" s="23">
        <f>VLOOKUP(B93,'Dry Sieve'!$B$2:$K$992,IF(C93="#5",2,IF(C93="#10",3,IF(C93="#18",4,IF(C93="#35",5,IF(C93="#60",6,IF(C93="#120",7,IF(C93="#200",8,IF(C93="&lt;200",9)))))))),FALSE)</f>
        <v>10.86</v>
      </c>
      <c r="S93" s="23">
        <f>VLOOKUP(B93,'Dry Sieve'!$B$2:$K$992,10,FALSE)</f>
        <v>58.93</v>
      </c>
      <c r="T93" s="23">
        <v>0.17455222370000001</v>
      </c>
      <c r="U93" s="23">
        <v>9.035779025E-2</v>
      </c>
      <c r="V93" s="23">
        <f>V91</f>
        <v>0.41789595513909999</v>
      </c>
    </row>
    <row r="94" spans="1:22" ht="14.25" customHeight="1" x14ac:dyDescent="0.2">
      <c r="A94" s="22">
        <f>VLOOKUP(B93,'Sample ID by Horizon'!A:B,2,FALSE)</f>
        <v>42500</v>
      </c>
      <c r="B94" s="21" t="s">
        <v>471</v>
      </c>
      <c r="C94" s="21" t="s">
        <v>1295</v>
      </c>
      <c r="D94" s="21" t="s">
        <v>1294</v>
      </c>
      <c r="E94" s="21">
        <v>2.0699999999999998</v>
      </c>
      <c r="F94" s="21">
        <v>5.69</v>
      </c>
      <c r="G94" s="21">
        <v>7.31</v>
      </c>
      <c r="H94" s="21">
        <v>1.62</v>
      </c>
      <c r="I94" s="21">
        <v>5.81</v>
      </c>
      <c r="J94" s="23">
        <f t="shared" si="45"/>
        <v>0.11999999999999922</v>
      </c>
      <c r="K94" s="71">
        <v>72.463768119999997</v>
      </c>
      <c r="L94" s="71">
        <f t="shared" ref="L94:N94" si="71">L91</f>
        <v>2.0825</v>
      </c>
      <c r="M94" s="71">
        <f t="shared" si="71"/>
        <v>0.10999999999999965</v>
      </c>
      <c r="N94" s="71">
        <f t="shared" si="71"/>
        <v>60.393055840000002</v>
      </c>
      <c r="O94" s="73">
        <f>VLOOKUP(B94,'Dry Sieve'!$B$2:$K$992,IF(C94="#5",2,IF(C94="#10",3,IF(C94="#18",4,IF(C94="#35",5,IF(C94="#60",6,IF(C94="#120",7,IF(C94="#200",8,IF(C94="&lt;200",9)))))))),FALSE)</f>
        <v>10.86</v>
      </c>
      <c r="P94" s="23">
        <f t="shared" si="0"/>
        <v>0.10999999999999965</v>
      </c>
      <c r="Q94" s="23">
        <f t="shared" si="1"/>
        <v>2.0825</v>
      </c>
      <c r="R94" s="23">
        <f>VLOOKUP(B94,'Dry Sieve'!$B$2:$K$992,IF(C94="#5",2,IF(C94="#10",3,IF(C94="#18",4,IF(C94="#35",5,IF(C94="#60",6,IF(C94="#120",7,IF(C94="#200",8,IF(C94="&lt;200",9)))))))),FALSE)</f>
        <v>10.86</v>
      </c>
      <c r="S94" s="23">
        <f>VLOOKUP(B94,'Dry Sieve'!$B$2:$K$992,10,FALSE)</f>
        <v>58.93</v>
      </c>
      <c r="T94" s="23">
        <v>0.17455222370000001</v>
      </c>
      <c r="U94" s="23">
        <v>9.035779025E-2</v>
      </c>
      <c r="V94" s="23">
        <f>V93</f>
        <v>0.41789595513909999</v>
      </c>
    </row>
    <row r="95" spans="1:22" ht="14.25" customHeight="1" x14ac:dyDescent="0.2">
      <c r="A95" s="22">
        <f>VLOOKUP(B94,'Sample ID by Horizon'!A:B,2,FALSE)</f>
        <v>42500</v>
      </c>
      <c r="B95" s="21" t="s">
        <v>471</v>
      </c>
      <c r="C95" s="21" t="s">
        <v>1296</v>
      </c>
      <c r="D95" s="21" t="s">
        <v>1291</v>
      </c>
      <c r="E95" s="21"/>
      <c r="F95" s="21"/>
      <c r="G95" s="21"/>
      <c r="H95" s="21"/>
      <c r="I95" s="21"/>
      <c r="J95" s="23">
        <f t="shared" si="45"/>
        <v>0</v>
      </c>
      <c r="K95" s="71" t="s">
        <v>1438</v>
      </c>
      <c r="L95" s="71">
        <v>1.503333333</v>
      </c>
      <c r="M95" s="23">
        <f>AVERAGE(J95:J98)</f>
        <v>0.23249999999999993</v>
      </c>
      <c r="N95" s="23">
        <v>57.421633550000003</v>
      </c>
      <c r="O95" s="73">
        <f>VLOOKUP(B95,'Dry Sieve'!$B$2:$K$992,IF(C95="#5",2,IF(C95="#10",3,IF(C95="#18",4,IF(C95="#35",5,IF(C95="#60",6,IF(C95="#120",7,IF(C95="#200",8,IF(C95="&lt;200",9)))))))),FALSE)</f>
        <v>6.75</v>
      </c>
      <c r="P95" s="23">
        <f t="shared" si="0"/>
        <v>0.23249999999999993</v>
      </c>
      <c r="Q95" s="23">
        <f t="shared" si="1"/>
        <v>1.1274999999999999</v>
      </c>
      <c r="R95" s="23">
        <f>VLOOKUP(B95,'Dry Sieve'!$B$2:$K$992,IF(C95="#5",2,IF(C95="#10",3,IF(C95="#18",4,IF(C95="#35",5,IF(C95="#60",6,IF(C95="#120",7,IF(C95="#200",8,IF(C95="&lt;200",9)))))))),FALSE)</f>
        <v>6.75</v>
      </c>
      <c r="S95" s="23">
        <f>VLOOKUP(B95,'Dry Sieve'!$B$2:$K$992,10,FALSE)</f>
        <v>58.93</v>
      </c>
      <c r="T95" s="23">
        <v>9.0923012499999997E-2</v>
      </c>
      <c r="U95" s="23">
        <v>3.7292485039999997E-2</v>
      </c>
      <c r="V95" s="23">
        <f>V93</f>
        <v>0.41789595513909999</v>
      </c>
    </row>
    <row r="96" spans="1:22" ht="14.25" customHeight="1" x14ac:dyDescent="0.2">
      <c r="A96" s="22">
        <f>VLOOKUP(B95,'Sample ID by Horizon'!A:B,2,FALSE)</f>
        <v>42500</v>
      </c>
      <c r="B96" s="21" t="s">
        <v>471</v>
      </c>
      <c r="C96" s="21" t="s">
        <v>1296</v>
      </c>
      <c r="D96" s="21" t="s">
        <v>1292</v>
      </c>
      <c r="E96" s="21">
        <v>1.5</v>
      </c>
      <c r="F96" s="21">
        <v>5.84</v>
      </c>
      <c r="G96" s="21">
        <v>6.94</v>
      </c>
      <c r="H96" s="21">
        <v>1.1000000000000001</v>
      </c>
      <c r="I96" s="21">
        <v>6.28</v>
      </c>
      <c r="J96" s="23">
        <f t="shared" si="45"/>
        <v>0.44000000000000039</v>
      </c>
      <c r="K96" s="71">
        <v>44</v>
      </c>
      <c r="L96" s="71">
        <f t="shared" ref="L96:N96" si="72">L95</f>
        <v>1.503333333</v>
      </c>
      <c r="M96" s="71">
        <f t="shared" si="72"/>
        <v>0.23249999999999993</v>
      </c>
      <c r="N96" s="71">
        <f t="shared" si="72"/>
        <v>57.421633550000003</v>
      </c>
      <c r="O96" s="73">
        <f>VLOOKUP(B96,'Dry Sieve'!$B$2:$K$992,IF(C96="#5",2,IF(C96="#10",3,IF(C96="#18",4,IF(C96="#35",5,IF(C96="#60",6,IF(C96="#120",7,IF(C96="#200",8,IF(C96="&lt;200",9)))))))),FALSE)</f>
        <v>6.75</v>
      </c>
      <c r="P96" s="23">
        <f t="shared" si="0"/>
        <v>0.23249999999999993</v>
      </c>
      <c r="Q96" s="23">
        <f t="shared" si="1"/>
        <v>1.1274999999999999</v>
      </c>
      <c r="R96" s="23">
        <f>VLOOKUP(B96,'Dry Sieve'!$B$2:$K$992,IF(C96="#5",2,IF(C96="#10",3,IF(C96="#18",4,IF(C96="#35",5,IF(C96="#60",6,IF(C96="#120",7,IF(C96="#200",8,IF(C96="&lt;200",9)))))))),FALSE)</f>
        <v>6.75</v>
      </c>
      <c r="S96" s="23">
        <f>VLOOKUP(B96,'Dry Sieve'!$B$2:$K$992,10,FALSE)</f>
        <v>58.93</v>
      </c>
      <c r="T96" s="23">
        <v>9.0923012499999997E-2</v>
      </c>
      <c r="U96" s="23">
        <v>3.7292485039999997E-2</v>
      </c>
      <c r="V96" s="23">
        <f>V95</f>
        <v>0.41789595513909999</v>
      </c>
    </row>
    <row r="97" spans="1:22" ht="14.25" customHeight="1" x14ac:dyDescent="0.2">
      <c r="A97" s="22">
        <f>VLOOKUP(B96,'Sample ID by Horizon'!A:B,2,FALSE)</f>
        <v>42500</v>
      </c>
      <c r="B97" s="21" t="s">
        <v>471</v>
      </c>
      <c r="C97" s="21" t="s">
        <v>1296</v>
      </c>
      <c r="D97" s="21" t="s">
        <v>1293</v>
      </c>
      <c r="E97" s="21">
        <v>1.5</v>
      </c>
      <c r="F97" s="21">
        <v>5.53</v>
      </c>
      <c r="G97" s="21">
        <v>6.78</v>
      </c>
      <c r="H97" s="21">
        <v>1.25</v>
      </c>
      <c r="I97" s="21">
        <v>5.76</v>
      </c>
      <c r="J97" s="23">
        <f t="shared" si="45"/>
        <v>0.22999999999999954</v>
      </c>
      <c r="K97" s="71">
        <v>68</v>
      </c>
      <c r="L97" s="71">
        <f t="shared" ref="L97:N97" si="73">L95</f>
        <v>1.503333333</v>
      </c>
      <c r="M97" s="71">
        <f t="shared" si="73"/>
        <v>0.23249999999999993</v>
      </c>
      <c r="N97" s="71">
        <f t="shared" si="73"/>
        <v>57.421633550000003</v>
      </c>
      <c r="O97" s="73">
        <f>VLOOKUP(B97,'Dry Sieve'!$B$2:$K$992,IF(C97="#5",2,IF(C97="#10",3,IF(C97="#18",4,IF(C97="#35",5,IF(C97="#60",6,IF(C97="#120",7,IF(C97="#200",8,IF(C97="&lt;200",9)))))))),FALSE)</f>
        <v>6.75</v>
      </c>
      <c r="P97" s="23">
        <f t="shared" si="0"/>
        <v>0.23249999999999993</v>
      </c>
      <c r="Q97" s="23">
        <f t="shared" si="1"/>
        <v>1.1274999999999999</v>
      </c>
      <c r="R97" s="23">
        <f>VLOOKUP(B97,'Dry Sieve'!$B$2:$K$992,IF(C97="#5",2,IF(C97="#10",3,IF(C97="#18",4,IF(C97="#35",5,IF(C97="#60",6,IF(C97="#120",7,IF(C97="#200",8,IF(C97="&lt;200",9)))))))),FALSE)</f>
        <v>6.75</v>
      </c>
      <c r="S97" s="23">
        <f>VLOOKUP(B97,'Dry Sieve'!$B$2:$K$992,10,FALSE)</f>
        <v>58.93</v>
      </c>
      <c r="T97" s="23">
        <v>9.0923012499999997E-2</v>
      </c>
      <c r="U97" s="23">
        <v>3.7292485039999997E-2</v>
      </c>
      <c r="V97" s="23">
        <f>V95</f>
        <v>0.41789595513909999</v>
      </c>
    </row>
    <row r="98" spans="1:22" ht="14.25" customHeight="1" x14ac:dyDescent="0.2">
      <c r="A98" s="22">
        <f>VLOOKUP(B97,'Sample ID by Horizon'!A:B,2,FALSE)</f>
        <v>42500</v>
      </c>
      <c r="B98" s="21" t="s">
        <v>471</v>
      </c>
      <c r="C98" s="21" t="s">
        <v>1296</v>
      </c>
      <c r="D98" s="21" t="s">
        <v>1294</v>
      </c>
      <c r="E98" s="21">
        <v>1.51</v>
      </c>
      <c r="F98" s="21">
        <v>5.59</v>
      </c>
      <c r="G98" s="21">
        <v>6.76</v>
      </c>
      <c r="H98" s="21">
        <v>1.17</v>
      </c>
      <c r="I98" s="21">
        <v>5.85</v>
      </c>
      <c r="J98" s="23">
        <f t="shared" si="45"/>
        <v>0.25999999999999979</v>
      </c>
      <c r="K98" s="71">
        <v>60.264900660000002</v>
      </c>
      <c r="L98" s="71">
        <f t="shared" ref="L98:N98" si="74">L95</f>
        <v>1.503333333</v>
      </c>
      <c r="M98" s="71">
        <f t="shared" si="74"/>
        <v>0.23249999999999993</v>
      </c>
      <c r="N98" s="71">
        <f t="shared" si="74"/>
        <v>57.421633550000003</v>
      </c>
      <c r="O98" s="73">
        <f>VLOOKUP(B98,'Dry Sieve'!$B$2:$K$992,IF(C98="#5",2,IF(C98="#10",3,IF(C98="#18",4,IF(C98="#35",5,IF(C98="#60",6,IF(C98="#120",7,IF(C98="#200",8,IF(C98="&lt;200",9)))))))),FALSE)</f>
        <v>6.75</v>
      </c>
      <c r="P98" s="23">
        <f t="shared" si="0"/>
        <v>0.23249999999999993</v>
      </c>
      <c r="Q98" s="23">
        <f t="shared" si="1"/>
        <v>1.1274999999999999</v>
      </c>
      <c r="R98" s="23">
        <f>VLOOKUP(B98,'Dry Sieve'!$B$2:$K$992,IF(C98="#5",2,IF(C98="#10",3,IF(C98="#18",4,IF(C98="#35",5,IF(C98="#60",6,IF(C98="#120",7,IF(C98="#200",8,IF(C98="&lt;200",9)))))))),FALSE)</f>
        <v>6.75</v>
      </c>
      <c r="S98" s="23">
        <f>VLOOKUP(B98,'Dry Sieve'!$B$2:$K$992,10,FALSE)</f>
        <v>58.93</v>
      </c>
      <c r="T98" s="23">
        <v>9.0923012499999997E-2</v>
      </c>
      <c r="U98" s="23">
        <v>3.7292485039999997E-2</v>
      </c>
      <c r="V98" s="23">
        <f>V97</f>
        <v>0.41789595513909999</v>
      </c>
    </row>
    <row r="99" spans="1:22" ht="14.25" customHeight="1" x14ac:dyDescent="0.2">
      <c r="A99" s="22">
        <f>VLOOKUP(B98,'Sample ID by Horizon'!A:B,2,FALSE)</f>
        <v>42500</v>
      </c>
      <c r="B99" s="21" t="s">
        <v>471</v>
      </c>
      <c r="C99" s="21" t="s">
        <v>1297</v>
      </c>
      <c r="D99" s="21" t="s">
        <v>1291</v>
      </c>
      <c r="E99" s="21">
        <v>1.01</v>
      </c>
      <c r="F99" s="21">
        <v>5.66</v>
      </c>
      <c r="G99" s="21">
        <v>6.56</v>
      </c>
      <c r="H99" s="21">
        <v>0.9</v>
      </c>
      <c r="I99" s="21">
        <v>6.15</v>
      </c>
      <c r="J99" s="23">
        <f t="shared" si="45"/>
        <v>0.49000000000000021</v>
      </c>
      <c r="K99" s="71">
        <v>40.59405941</v>
      </c>
      <c r="L99" s="71">
        <v>1.0249999999999999</v>
      </c>
      <c r="M99" s="23">
        <f>AVERAGE(J99:J102)</f>
        <v>0.4524999999999999</v>
      </c>
      <c r="N99" s="23">
        <v>45.39723257</v>
      </c>
      <c r="O99" s="73">
        <f>VLOOKUP(B99,'Dry Sieve'!$B$2:$K$992,IF(C99="#5",2,IF(C99="#10",3,IF(C99="#18",4,IF(C99="#35",5,IF(C99="#60",6,IF(C99="#120",7,IF(C99="#200",8,IF(C99="&lt;200",9)))))))),FALSE)</f>
        <v>5.09</v>
      </c>
      <c r="P99" s="23">
        <f t="shared" si="0"/>
        <v>0.4524999999999999</v>
      </c>
      <c r="Q99" s="23">
        <f t="shared" si="1"/>
        <v>1.0249999999999999</v>
      </c>
      <c r="R99" s="23">
        <f>VLOOKUP(B99,'Dry Sieve'!$B$2:$K$992,IF(C99="#5",2,IF(C99="#10",3,IF(C99="#18",4,IF(C99="#35",5,IF(C99="#60",6,IF(C99="#120",7,IF(C99="#200",8,IF(C99="&lt;200",9)))))))),FALSE)</f>
        <v>5.09</v>
      </c>
      <c r="S99" s="23">
        <f>VLOOKUP(B99,'Dry Sieve'!$B$2:$K$992,10,FALSE)</f>
        <v>58.93</v>
      </c>
      <c r="T99" s="23">
        <v>4.8242851170000003E-2</v>
      </c>
      <c r="U99" s="23">
        <v>1.251481105E-2</v>
      </c>
      <c r="V99" s="23">
        <f>V97</f>
        <v>0.41789595513909999</v>
      </c>
    </row>
    <row r="100" spans="1:22" ht="14.25" customHeight="1" x14ac:dyDescent="0.2">
      <c r="A100" s="22">
        <f>VLOOKUP(B99,'Sample ID by Horizon'!A:B,2,FALSE)</f>
        <v>42500</v>
      </c>
      <c r="B100" s="21" t="s">
        <v>471</v>
      </c>
      <c r="C100" s="21" t="s">
        <v>1297</v>
      </c>
      <c r="D100" s="21" t="s">
        <v>1292</v>
      </c>
      <c r="E100" s="21">
        <v>1</v>
      </c>
      <c r="F100" s="21">
        <v>5.69</v>
      </c>
      <c r="G100" s="21">
        <v>6.57</v>
      </c>
      <c r="H100" s="21">
        <v>0.88</v>
      </c>
      <c r="I100" s="21">
        <v>6.08</v>
      </c>
      <c r="J100" s="23">
        <f t="shared" si="45"/>
        <v>0.38999999999999968</v>
      </c>
      <c r="K100" s="71">
        <v>49</v>
      </c>
      <c r="L100" s="71">
        <f t="shared" ref="L100:N100" si="75">L99</f>
        <v>1.0249999999999999</v>
      </c>
      <c r="M100" s="71">
        <f t="shared" si="75"/>
        <v>0.4524999999999999</v>
      </c>
      <c r="N100" s="71">
        <f t="shared" si="75"/>
        <v>45.39723257</v>
      </c>
      <c r="O100" s="73">
        <f>VLOOKUP(B100,'Dry Sieve'!$B$2:$K$992,IF(C100="#5",2,IF(C100="#10",3,IF(C100="#18",4,IF(C100="#35",5,IF(C100="#60",6,IF(C100="#120",7,IF(C100="#200",8,IF(C100="&lt;200",9)))))))),FALSE)</f>
        <v>5.09</v>
      </c>
      <c r="P100" s="23">
        <f t="shared" si="0"/>
        <v>0.4524999999999999</v>
      </c>
      <c r="Q100" s="23">
        <f t="shared" si="1"/>
        <v>1.0249999999999999</v>
      </c>
      <c r="R100" s="23">
        <f>VLOOKUP(B100,'Dry Sieve'!$B$2:$K$992,IF(C100="#5",2,IF(C100="#10",3,IF(C100="#18",4,IF(C100="#35",5,IF(C100="#60",6,IF(C100="#120",7,IF(C100="#200",8,IF(C100="&lt;200",9)))))))),FALSE)</f>
        <v>5.09</v>
      </c>
      <c r="S100" s="23">
        <f>VLOOKUP(B100,'Dry Sieve'!$B$2:$K$992,10,FALSE)</f>
        <v>58.93</v>
      </c>
      <c r="T100" s="23">
        <v>4.8242851170000003E-2</v>
      </c>
      <c r="U100" s="23">
        <v>1.251481105E-2</v>
      </c>
      <c r="V100" s="23">
        <f>V99</f>
        <v>0.41789595513909999</v>
      </c>
    </row>
    <row r="101" spans="1:22" ht="14.25" customHeight="1" x14ac:dyDescent="0.2">
      <c r="A101" s="22">
        <f>VLOOKUP(B100,'Sample ID by Horizon'!A:B,2,FALSE)</f>
        <v>42500</v>
      </c>
      <c r="B101" s="21" t="s">
        <v>471</v>
      </c>
      <c r="C101" s="21" t="s">
        <v>1297</v>
      </c>
      <c r="D101" s="21" t="s">
        <v>1293</v>
      </c>
      <c r="E101" s="21">
        <v>1.06</v>
      </c>
      <c r="F101" s="21">
        <v>5.55</v>
      </c>
      <c r="G101" s="21">
        <v>6.48</v>
      </c>
      <c r="H101" s="21">
        <v>0.93</v>
      </c>
      <c r="I101" s="21">
        <v>6.04</v>
      </c>
      <c r="J101" s="23">
        <f t="shared" si="45"/>
        <v>0.49000000000000021</v>
      </c>
      <c r="K101" s="71">
        <v>41.509433960000003</v>
      </c>
      <c r="L101" s="71">
        <f t="shared" ref="L101:N101" si="76">L99</f>
        <v>1.0249999999999999</v>
      </c>
      <c r="M101" s="71">
        <f t="shared" si="76"/>
        <v>0.4524999999999999</v>
      </c>
      <c r="N101" s="71">
        <f t="shared" si="76"/>
        <v>45.39723257</v>
      </c>
      <c r="O101" s="73">
        <f>VLOOKUP(B101,'Dry Sieve'!$B$2:$K$992,IF(C101="#5",2,IF(C101="#10",3,IF(C101="#18",4,IF(C101="#35",5,IF(C101="#60",6,IF(C101="#120",7,IF(C101="#200",8,IF(C101="&lt;200",9)))))))),FALSE)</f>
        <v>5.09</v>
      </c>
      <c r="P101" s="23">
        <f t="shared" si="0"/>
        <v>0.4524999999999999</v>
      </c>
      <c r="Q101" s="23">
        <f t="shared" si="1"/>
        <v>1.0249999999999999</v>
      </c>
      <c r="R101" s="23">
        <f>VLOOKUP(B101,'Dry Sieve'!$B$2:$K$992,IF(C101="#5",2,IF(C101="#10",3,IF(C101="#18",4,IF(C101="#35",5,IF(C101="#60",6,IF(C101="#120",7,IF(C101="#200",8,IF(C101="&lt;200",9)))))))),FALSE)</f>
        <v>5.09</v>
      </c>
      <c r="S101" s="23">
        <f>VLOOKUP(B101,'Dry Sieve'!$B$2:$K$992,10,FALSE)</f>
        <v>58.93</v>
      </c>
      <c r="T101" s="23">
        <v>4.8242851170000003E-2</v>
      </c>
      <c r="U101" s="23">
        <v>1.251481105E-2</v>
      </c>
      <c r="V101" s="23">
        <f>V99</f>
        <v>0.41789595513909999</v>
      </c>
    </row>
    <row r="102" spans="1:22" ht="14.25" customHeight="1" x14ac:dyDescent="0.2">
      <c r="A102" s="22">
        <f>VLOOKUP(B101,'Sample ID by Horizon'!A:B,2,FALSE)</f>
        <v>42500</v>
      </c>
      <c r="B102" s="21" t="s">
        <v>471</v>
      </c>
      <c r="C102" s="21" t="s">
        <v>1297</v>
      </c>
      <c r="D102" s="21" t="s">
        <v>1294</v>
      </c>
      <c r="E102" s="21">
        <v>1.03</v>
      </c>
      <c r="F102" s="21">
        <v>5.53</v>
      </c>
      <c r="G102" s="21">
        <v>6.49</v>
      </c>
      <c r="H102" s="21">
        <v>0.96</v>
      </c>
      <c r="I102" s="21">
        <v>5.97</v>
      </c>
      <c r="J102" s="23">
        <f t="shared" si="45"/>
        <v>0.4399999999999995</v>
      </c>
      <c r="K102" s="71">
        <v>50.485436890000003</v>
      </c>
      <c r="L102" s="71">
        <f t="shared" ref="L102:N102" si="77">L99</f>
        <v>1.0249999999999999</v>
      </c>
      <c r="M102" s="71">
        <f t="shared" si="77"/>
        <v>0.4524999999999999</v>
      </c>
      <c r="N102" s="71">
        <f t="shared" si="77"/>
        <v>45.39723257</v>
      </c>
      <c r="O102" s="73">
        <f>VLOOKUP(B102,'Dry Sieve'!$B$2:$K$992,IF(C102="#5",2,IF(C102="#10",3,IF(C102="#18",4,IF(C102="#35",5,IF(C102="#60",6,IF(C102="#120",7,IF(C102="#200",8,IF(C102="&lt;200",9)))))))),FALSE)</f>
        <v>5.09</v>
      </c>
      <c r="P102" s="23">
        <f t="shared" si="0"/>
        <v>0.4524999999999999</v>
      </c>
      <c r="Q102" s="23">
        <f t="shared" si="1"/>
        <v>1.0249999999999999</v>
      </c>
      <c r="R102" s="23">
        <f>VLOOKUP(B102,'Dry Sieve'!$B$2:$K$992,IF(C102="#5",2,IF(C102="#10",3,IF(C102="#18",4,IF(C102="#35",5,IF(C102="#60",6,IF(C102="#120",7,IF(C102="#200",8,IF(C102="&lt;200",9)))))))),FALSE)</f>
        <v>5.09</v>
      </c>
      <c r="S102" s="23">
        <f>VLOOKUP(B102,'Dry Sieve'!$B$2:$K$992,10,FALSE)</f>
        <v>58.93</v>
      </c>
      <c r="T102" s="23">
        <v>4.8242851170000003E-2</v>
      </c>
      <c r="U102" s="23">
        <v>1.251481105E-2</v>
      </c>
      <c r="V102" s="23">
        <f>V101</f>
        <v>0.41789595513909999</v>
      </c>
    </row>
    <row r="103" spans="1:22" ht="14.25" customHeight="1" x14ac:dyDescent="0.2">
      <c r="A103" s="22">
        <f>VLOOKUP(B102,'Sample ID by Horizon'!A:B,2,FALSE)</f>
        <v>42500</v>
      </c>
      <c r="B103" s="21" t="s">
        <v>471</v>
      </c>
      <c r="C103" s="21" t="s">
        <v>1298</v>
      </c>
      <c r="D103" s="21" t="s">
        <v>1291</v>
      </c>
      <c r="E103" s="21">
        <v>1.01</v>
      </c>
      <c r="F103" s="21">
        <v>5.71</v>
      </c>
      <c r="G103" s="21">
        <v>6.64</v>
      </c>
      <c r="H103" s="21">
        <v>0.93</v>
      </c>
      <c r="I103" s="21">
        <v>6.4</v>
      </c>
      <c r="J103" s="23">
        <f t="shared" si="45"/>
        <v>0.69000000000000039</v>
      </c>
      <c r="K103" s="71">
        <v>23.762376239999998</v>
      </c>
      <c r="L103" s="71">
        <v>1.0125</v>
      </c>
      <c r="M103" s="23">
        <f>AVERAGE(J103:J106)</f>
        <v>0.67500000000000004</v>
      </c>
      <c r="N103" s="23">
        <v>22.944573869999999</v>
      </c>
      <c r="O103" s="73">
        <f>VLOOKUP(B103,'Dry Sieve'!$B$2:$K$992,IF(C103="#5",2,IF(C103="#10",3,IF(C103="#18",4,IF(C103="#35",5,IF(C103="#60",6,IF(C103="#120",7,IF(C103="#200",8,IF(C103="&lt;200",9)))))))),FALSE)</f>
        <v>4.88</v>
      </c>
      <c r="P103" s="23">
        <f t="shared" si="0"/>
        <v>0.67500000000000004</v>
      </c>
      <c r="Q103" s="23">
        <f t="shared" si="1"/>
        <v>1.0125</v>
      </c>
      <c r="R103" s="23">
        <f>VLOOKUP(B103,'Dry Sieve'!$B$2:$K$992,IF(C103="#5",2,IF(C103="#10",3,IF(C103="#18",4,IF(C103="#35",5,IF(C103="#60",6,IF(C103="#120",7,IF(C103="#200",8,IF(C103="&lt;200",9)))))))),FALSE)</f>
        <v>4.88</v>
      </c>
      <c r="S103" s="23">
        <f>VLOOKUP(B103,'Dry Sieve'!$B$2:$K$992,10,FALSE)</f>
        <v>58.93</v>
      </c>
      <c r="T103" s="23">
        <v>2.760337123E-2</v>
      </c>
      <c r="U103" s="23">
        <v>2.7143468150000001E-3</v>
      </c>
      <c r="V103" s="23">
        <f>V101</f>
        <v>0.41789595513909999</v>
      </c>
    </row>
    <row r="104" spans="1:22" ht="14.25" customHeight="1" x14ac:dyDescent="0.2">
      <c r="A104" s="22">
        <f>VLOOKUP(B103,'Sample ID by Horizon'!A:B,2,FALSE)</f>
        <v>42500</v>
      </c>
      <c r="B104" s="21" t="s">
        <v>471</v>
      </c>
      <c r="C104" s="21" t="s">
        <v>1298</v>
      </c>
      <c r="D104" s="21" t="s">
        <v>1292</v>
      </c>
      <c r="E104" s="21">
        <v>1.01</v>
      </c>
      <c r="F104" s="21">
        <v>5.64</v>
      </c>
      <c r="G104" s="21">
        <v>6.57</v>
      </c>
      <c r="H104" s="21">
        <v>0.93</v>
      </c>
      <c r="I104" s="21">
        <v>6.33</v>
      </c>
      <c r="J104" s="23">
        <f t="shared" si="45"/>
        <v>0.69000000000000039</v>
      </c>
      <c r="K104" s="71">
        <v>23.762376239999998</v>
      </c>
      <c r="L104" s="71">
        <f t="shared" ref="L104:N104" si="78">L103</f>
        <v>1.0125</v>
      </c>
      <c r="M104" s="71">
        <f t="shared" si="78"/>
        <v>0.67500000000000004</v>
      </c>
      <c r="N104" s="71">
        <f t="shared" si="78"/>
        <v>22.944573869999999</v>
      </c>
      <c r="O104" s="73">
        <f>VLOOKUP(B104,'Dry Sieve'!$B$2:$K$992,IF(C104="#5",2,IF(C104="#10",3,IF(C104="#18",4,IF(C104="#35",5,IF(C104="#60",6,IF(C104="#120",7,IF(C104="#200",8,IF(C104="&lt;200",9)))))))),FALSE)</f>
        <v>4.88</v>
      </c>
      <c r="P104" s="23">
        <f t="shared" si="0"/>
        <v>0.67500000000000004</v>
      </c>
      <c r="Q104" s="23">
        <f t="shared" si="1"/>
        <v>1.0125</v>
      </c>
      <c r="R104" s="23">
        <f>VLOOKUP(B104,'Dry Sieve'!$B$2:$K$992,IF(C104="#5",2,IF(C104="#10",3,IF(C104="#18",4,IF(C104="#35",5,IF(C104="#60",6,IF(C104="#120",7,IF(C104="#200",8,IF(C104="&lt;200",9)))))))),FALSE)</f>
        <v>4.88</v>
      </c>
      <c r="S104" s="23">
        <f>VLOOKUP(B104,'Dry Sieve'!$B$2:$K$992,10,FALSE)</f>
        <v>58.93</v>
      </c>
      <c r="T104" s="23">
        <v>2.760337123E-2</v>
      </c>
      <c r="U104" s="23">
        <v>2.7143468150000001E-3</v>
      </c>
      <c r="V104" s="23">
        <f>V103</f>
        <v>0.41789595513909999</v>
      </c>
    </row>
    <row r="105" spans="1:22" ht="14.25" customHeight="1" x14ac:dyDescent="0.2">
      <c r="A105" s="22">
        <f>VLOOKUP(B104,'Sample ID by Horizon'!A:B,2,FALSE)</f>
        <v>42500</v>
      </c>
      <c r="B105" s="21" t="s">
        <v>471</v>
      </c>
      <c r="C105" s="21" t="s">
        <v>1298</v>
      </c>
      <c r="D105" s="21" t="s">
        <v>1293</v>
      </c>
      <c r="E105" s="21">
        <v>1.02</v>
      </c>
      <c r="F105" s="21">
        <v>5.74</v>
      </c>
      <c r="G105" s="21">
        <v>6.59</v>
      </c>
      <c r="H105" s="21">
        <v>0.85</v>
      </c>
      <c r="I105" s="21">
        <v>6.28</v>
      </c>
      <c r="J105" s="23">
        <f t="shared" si="45"/>
        <v>0.54</v>
      </c>
      <c r="K105" s="71">
        <v>30.39215686</v>
      </c>
      <c r="L105" s="71">
        <f t="shared" ref="L105:N105" si="79">L103</f>
        <v>1.0125</v>
      </c>
      <c r="M105" s="71">
        <f t="shared" si="79"/>
        <v>0.67500000000000004</v>
      </c>
      <c r="N105" s="71">
        <f t="shared" si="79"/>
        <v>22.944573869999999</v>
      </c>
      <c r="O105" s="73">
        <f>VLOOKUP(B105,'Dry Sieve'!$B$2:$K$992,IF(C105="#5",2,IF(C105="#10",3,IF(C105="#18",4,IF(C105="#35",5,IF(C105="#60",6,IF(C105="#120",7,IF(C105="#200",8,IF(C105="&lt;200",9)))))))),FALSE)</f>
        <v>4.88</v>
      </c>
      <c r="P105" s="23">
        <f t="shared" si="0"/>
        <v>0.67500000000000004</v>
      </c>
      <c r="Q105" s="23">
        <f t="shared" si="1"/>
        <v>1.0125</v>
      </c>
      <c r="R105" s="23">
        <f>VLOOKUP(B105,'Dry Sieve'!$B$2:$K$992,IF(C105="#5",2,IF(C105="#10",3,IF(C105="#18",4,IF(C105="#35",5,IF(C105="#60",6,IF(C105="#120",7,IF(C105="#200",8,IF(C105="&lt;200",9)))))))),FALSE)</f>
        <v>4.88</v>
      </c>
      <c r="S105" s="23">
        <f>VLOOKUP(B105,'Dry Sieve'!$B$2:$K$992,10,FALSE)</f>
        <v>58.93</v>
      </c>
      <c r="T105" s="23">
        <v>2.760337123E-2</v>
      </c>
      <c r="U105" s="23">
        <v>2.7143468150000001E-3</v>
      </c>
      <c r="V105" s="23">
        <f>V103</f>
        <v>0.41789595513909999</v>
      </c>
    </row>
    <row r="106" spans="1:22" ht="14.25" customHeight="1" x14ac:dyDescent="0.2">
      <c r="A106" s="22">
        <f>VLOOKUP(B105,'Sample ID by Horizon'!A:B,2,FALSE)</f>
        <v>42500</v>
      </c>
      <c r="B106" s="21" t="s">
        <v>471</v>
      </c>
      <c r="C106" s="21" t="s">
        <v>1298</v>
      </c>
      <c r="D106" s="21" t="s">
        <v>1294</v>
      </c>
      <c r="E106" s="21">
        <v>1.01</v>
      </c>
      <c r="F106" s="21">
        <v>5.65</v>
      </c>
      <c r="G106" s="21">
        <v>6.57</v>
      </c>
      <c r="H106" s="21">
        <v>0.92</v>
      </c>
      <c r="I106" s="21">
        <v>6.43</v>
      </c>
      <c r="J106" s="23">
        <f t="shared" si="45"/>
        <v>0.77999999999999936</v>
      </c>
      <c r="K106" s="71">
        <v>13.86138614</v>
      </c>
      <c r="L106" s="71">
        <f t="shared" ref="L106:N106" si="80">L103</f>
        <v>1.0125</v>
      </c>
      <c r="M106" s="71">
        <f t="shared" si="80"/>
        <v>0.67500000000000004</v>
      </c>
      <c r="N106" s="71">
        <f t="shared" si="80"/>
        <v>22.944573869999999</v>
      </c>
      <c r="O106" s="73">
        <f>VLOOKUP(B106,'Dry Sieve'!$B$2:$K$992,IF(C106="#5",2,IF(C106="#10",3,IF(C106="#18",4,IF(C106="#35",5,IF(C106="#60",6,IF(C106="#120",7,IF(C106="#200",8,IF(C106="&lt;200",9)))))))),FALSE)</f>
        <v>4.88</v>
      </c>
      <c r="P106" s="23">
        <f t="shared" si="0"/>
        <v>0.67500000000000004</v>
      </c>
      <c r="Q106" s="23">
        <f t="shared" si="1"/>
        <v>1.0125</v>
      </c>
      <c r="R106" s="23">
        <f>VLOOKUP(B106,'Dry Sieve'!$B$2:$K$992,IF(C106="#5",2,IF(C106="#10",3,IF(C106="#18",4,IF(C106="#35",5,IF(C106="#60",6,IF(C106="#120",7,IF(C106="#200",8,IF(C106="&lt;200",9)))))))),FALSE)</f>
        <v>4.88</v>
      </c>
      <c r="S106" s="23">
        <f>VLOOKUP(B106,'Dry Sieve'!$B$2:$K$992,10,FALSE)</f>
        <v>58.93</v>
      </c>
      <c r="T106" s="23">
        <v>2.760337123E-2</v>
      </c>
      <c r="U106" s="23">
        <v>2.7143468150000001E-3</v>
      </c>
      <c r="V106" s="23">
        <f>V105</f>
        <v>0.41789595513909999</v>
      </c>
    </row>
    <row r="107" spans="1:22" ht="14.25" customHeight="1" x14ac:dyDescent="0.2">
      <c r="A107" s="22">
        <f>VLOOKUP(B106,'Sample ID by Horizon'!A:B,2,FALSE)</f>
        <v>42500</v>
      </c>
      <c r="B107" s="21" t="s">
        <v>471</v>
      </c>
      <c r="C107" s="21" t="s">
        <v>1299</v>
      </c>
      <c r="D107" s="21" t="s">
        <v>1291</v>
      </c>
      <c r="E107" s="21">
        <v>1.02</v>
      </c>
      <c r="F107" s="21">
        <v>5.67</v>
      </c>
      <c r="G107" s="21">
        <v>6.62</v>
      </c>
      <c r="H107" s="21">
        <v>0.95</v>
      </c>
      <c r="I107" s="21">
        <v>6.37</v>
      </c>
      <c r="J107" s="23">
        <f t="shared" si="45"/>
        <v>0.70000000000000018</v>
      </c>
      <c r="K107" s="71">
        <v>24.50980392</v>
      </c>
      <c r="L107" s="71">
        <v>1.02</v>
      </c>
      <c r="M107" s="23">
        <f>AVERAGE(J107:J110)</f>
        <v>0.83499999999999996</v>
      </c>
      <c r="N107" s="23">
        <v>19.829899180000002</v>
      </c>
      <c r="O107" s="73">
        <f>VLOOKUP(B107,'Dry Sieve'!$B$2:$K$992,IF(C107="#5",2,IF(C107="#10",3,IF(C107="#18",4,IF(C107="#35",5,IF(C107="#60",6,IF(C107="#120",7,IF(C107="#200",8,IF(C107="&lt;200",9)))))))),FALSE)</f>
        <v>4.62</v>
      </c>
      <c r="P107" s="23">
        <f t="shared" si="0"/>
        <v>0.83499999999999996</v>
      </c>
      <c r="Q107" s="23">
        <f t="shared" si="1"/>
        <v>1.02</v>
      </c>
      <c r="R107" s="23">
        <f>VLOOKUP(B107,'Dry Sieve'!$B$2:$K$992,IF(C107="#5",2,IF(C107="#10",3,IF(C107="#18",4,IF(C107="#35",5,IF(C107="#60",6,IF(C107="#120",7,IF(C107="#200",8,IF(C107="&lt;200",9)))))))),FALSE)</f>
        <v>4.62</v>
      </c>
      <c r="S107" s="23">
        <f>VLOOKUP(B107,'Dry Sieve'!$B$2:$K$992,10,FALSE)</f>
        <v>58.93</v>
      </c>
      <c r="T107" s="23">
        <v>1.421926313E-2</v>
      </c>
      <c r="U107" s="23">
        <v>8.0561872679999998E-4</v>
      </c>
      <c r="V107" s="23">
        <f>V105</f>
        <v>0.41789595513909999</v>
      </c>
    </row>
    <row r="108" spans="1:22" ht="14.25" customHeight="1" x14ac:dyDescent="0.2">
      <c r="A108" s="22">
        <f>VLOOKUP(B107,'Sample ID by Horizon'!A:B,2,FALSE)</f>
        <v>42500</v>
      </c>
      <c r="B108" s="21" t="s">
        <v>471</v>
      </c>
      <c r="C108" s="21" t="s">
        <v>1299</v>
      </c>
      <c r="D108" s="21" t="s">
        <v>1292</v>
      </c>
      <c r="E108" s="21">
        <v>1.03</v>
      </c>
      <c r="F108" s="21">
        <v>5.59</v>
      </c>
      <c r="G108" s="21">
        <v>6.59</v>
      </c>
      <c r="H108" s="21">
        <v>1</v>
      </c>
      <c r="I108" s="21">
        <v>6.33</v>
      </c>
      <c r="J108" s="23">
        <f t="shared" si="45"/>
        <v>0.74000000000000021</v>
      </c>
      <c r="K108" s="71">
        <v>25.242718450000002</v>
      </c>
      <c r="L108" s="71">
        <f t="shared" ref="L108:N108" si="81">L107</f>
        <v>1.02</v>
      </c>
      <c r="M108" s="71">
        <f t="shared" si="81"/>
        <v>0.83499999999999996</v>
      </c>
      <c r="N108" s="71">
        <f t="shared" si="81"/>
        <v>19.829899180000002</v>
      </c>
      <c r="O108" s="73">
        <f>VLOOKUP(B108,'Dry Sieve'!$B$2:$K$992,IF(C108="#5",2,IF(C108="#10",3,IF(C108="#18",4,IF(C108="#35",5,IF(C108="#60",6,IF(C108="#120",7,IF(C108="#200",8,IF(C108="&lt;200",9)))))))),FALSE)</f>
        <v>4.62</v>
      </c>
      <c r="P108" s="23">
        <f t="shared" si="0"/>
        <v>0.83499999999999996</v>
      </c>
      <c r="Q108" s="23">
        <f t="shared" si="1"/>
        <v>1.02</v>
      </c>
      <c r="R108" s="23">
        <f>VLOOKUP(B108,'Dry Sieve'!$B$2:$K$992,IF(C108="#5",2,IF(C108="#10",3,IF(C108="#18",4,IF(C108="#35",5,IF(C108="#60",6,IF(C108="#120",7,IF(C108="#200",8,IF(C108="&lt;200",9)))))))),FALSE)</f>
        <v>4.62</v>
      </c>
      <c r="S108" s="23">
        <f>VLOOKUP(B108,'Dry Sieve'!$B$2:$K$992,10,FALSE)</f>
        <v>58.93</v>
      </c>
      <c r="T108" s="23">
        <v>1.421926313E-2</v>
      </c>
      <c r="U108" s="23">
        <v>8.0561872679999998E-4</v>
      </c>
      <c r="V108" s="23">
        <f>V107</f>
        <v>0.41789595513909999</v>
      </c>
    </row>
    <row r="109" spans="1:22" ht="14.25" customHeight="1" x14ac:dyDescent="0.2">
      <c r="A109" s="22">
        <f>VLOOKUP(B108,'Sample ID by Horizon'!A:B,2,FALSE)</f>
        <v>42500</v>
      </c>
      <c r="B109" s="21" t="s">
        <v>471</v>
      </c>
      <c r="C109" s="21" t="s">
        <v>1299</v>
      </c>
      <c r="D109" s="21" t="s">
        <v>1293</v>
      </c>
      <c r="E109" s="21">
        <v>1.01</v>
      </c>
      <c r="F109" s="21">
        <v>5.57</v>
      </c>
      <c r="G109" s="21">
        <v>6.52</v>
      </c>
      <c r="H109" s="21">
        <v>0.95</v>
      </c>
      <c r="I109" s="21">
        <v>6.36</v>
      </c>
      <c r="J109" s="23">
        <f t="shared" si="45"/>
        <v>0.79</v>
      </c>
      <c r="K109" s="71">
        <v>15.84158416</v>
      </c>
      <c r="L109" s="71">
        <f t="shared" ref="L109:N109" si="82">L107</f>
        <v>1.02</v>
      </c>
      <c r="M109" s="71">
        <f t="shared" si="82"/>
        <v>0.83499999999999996</v>
      </c>
      <c r="N109" s="71">
        <f t="shared" si="82"/>
        <v>19.829899180000002</v>
      </c>
      <c r="O109" s="73">
        <f>VLOOKUP(B109,'Dry Sieve'!$B$2:$K$992,IF(C109="#5",2,IF(C109="#10",3,IF(C109="#18",4,IF(C109="#35",5,IF(C109="#60",6,IF(C109="#120",7,IF(C109="#200",8,IF(C109="&lt;200",9)))))))),FALSE)</f>
        <v>4.62</v>
      </c>
      <c r="P109" s="23">
        <f t="shared" si="0"/>
        <v>0.83499999999999996</v>
      </c>
      <c r="Q109" s="23">
        <f t="shared" si="1"/>
        <v>1.02</v>
      </c>
      <c r="R109" s="23">
        <f>VLOOKUP(B109,'Dry Sieve'!$B$2:$K$992,IF(C109="#5",2,IF(C109="#10",3,IF(C109="#18",4,IF(C109="#35",5,IF(C109="#60",6,IF(C109="#120",7,IF(C109="#200",8,IF(C109="&lt;200",9)))))))),FALSE)</f>
        <v>4.62</v>
      </c>
      <c r="S109" s="23">
        <f>VLOOKUP(B109,'Dry Sieve'!$B$2:$K$992,10,FALSE)</f>
        <v>58.93</v>
      </c>
      <c r="T109" s="23">
        <v>1.421926313E-2</v>
      </c>
      <c r="U109" s="23">
        <v>8.0561872679999998E-4</v>
      </c>
      <c r="V109" s="23">
        <f>V107</f>
        <v>0.41789595513909999</v>
      </c>
    </row>
    <row r="110" spans="1:22" ht="14.25" customHeight="1" x14ac:dyDescent="0.2">
      <c r="A110" s="22">
        <f>VLOOKUP(B109,'Sample ID by Horizon'!A:B,2,FALSE)</f>
        <v>42500</v>
      </c>
      <c r="B110" s="21" t="s">
        <v>471</v>
      </c>
      <c r="C110" s="21" t="s">
        <v>1299</v>
      </c>
      <c r="D110" s="21" t="s">
        <v>1294</v>
      </c>
      <c r="E110" s="21">
        <v>1.02</v>
      </c>
      <c r="F110" s="21">
        <v>5.36</v>
      </c>
      <c r="G110" s="21">
        <v>6.61</v>
      </c>
      <c r="H110" s="21">
        <v>1.25</v>
      </c>
      <c r="I110" s="21">
        <v>6.47</v>
      </c>
      <c r="J110" s="23">
        <f t="shared" si="45"/>
        <v>1.1099999999999994</v>
      </c>
      <c r="K110" s="71">
        <v>13.725490199999999</v>
      </c>
      <c r="L110" s="71">
        <f t="shared" ref="L110:N110" si="83">L107</f>
        <v>1.02</v>
      </c>
      <c r="M110" s="71">
        <f t="shared" si="83"/>
        <v>0.83499999999999996</v>
      </c>
      <c r="N110" s="71">
        <f t="shared" si="83"/>
        <v>19.829899180000002</v>
      </c>
      <c r="O110" s="73">
        <f>VLOOKUP(B110,'Dry Sieve'!$B$2:$K$992,IF(C110="#5",2,IF(C110="#10",3,IF(C110="#18",4,IF(C110="#35",5,IF(C110="#60",6,IF(C110="#120",7,IF(C110="#200",8,IF(C110="&lt;200",9)))))))),FALSE)</f>
        <v>4.62</v>
      </c>
      <c r="P110" s="23">
        <f t="shared" si="0"/>
        <v>0.83499999999999996</v>
      </c>
      <c r="Q110" s="23">
        <f t="shared" si="1"/>
        <v>1.02</v>
      </c>
      <c r="R110" s="23">
        <f>VLOOKUP(B110,'Dry Sieve'!$B$2:$K$992,IF(C110="#5",2,IF(C110="#10",3,IF(C110="#18",4,IF(C110="#35",5,IF(C110="#60",6,IF(C110="#120",7,IF(C110="#200",8,IF(C110="&lt;200",9)))))))),FALSE)</f>
        <v>4.62</v>
      </c>
      <c r="S110" s="23">
        <f>VLOOKUP(B110,'Dry Sieve'!$B$2:$K$992,10,FALSE)</f>
        <v>58.93</v>
      </c>
      <c r="T110" s="23">
        <v>1.421926313E-2</v>
      </c>
      <c r="U110" s="23">
        <v>8.0561872679999998E-4</v>
      </c>
      <c r="V110" s="23">
        <f>V109</f>
        <v>0.41789595513909999</v>
      </c>
    </row>
    <row r="111" spans="1:22" ht="14.25" customHeight="1" x14ac:dyDescent="0.2">
      <c r="A111" s="22">
        <f>VLOOKUP(B110,'Sample ID by Horizon'!A:B,2,FALSE)</f>
        <v>42500</v>
      </c>
      <c r="B111" s="21" t="s">
        <v>471</v>
      </c>
      <c r="C111" s="21" t="s">
        <v>1300</v>
      </c>
      <c r="D111" s="21" t="s">
        <v>1291</v>
      </c>
      <c r="E111" s="21">
        <v>0.5</v>
      </c>
      <c r="F111" s="21">
        <v>5.83</v>
      </c>
      <c r="G111" s="21">
        <v>6.12</v>
      </c>
      <c r="H111" s="21">
        <v>0.28999999999999998</v>
      </c>
      <c r="I111" s="21">
        <v>6.03</v>
      </c>
      <c r="J111" s="23">
        <f t="shared" si="45"/>
        <v>0.20000000000000018</v>
      </c>
      <c r="K111" s="71">
        <v>18</v>
      </c>
      <c r="L111" s="71">
        <v>0.73250000000000004</v>
      </c>
      <c r="M111" s="23">
        <f>AVERAGE(J111:J114)</f>
        <v>0.36500000000000021</v>
      </c>
      <c r="N111" s="23">
        <v>20.007848859999999</v>
      </c>
      <c r="O111" s="73">
        <f>VLOOKUP(B111,'Dry Sieve'!$B$2:$K$992,IF(C111="#5",2,IF(C111="#10",3,IF(C111="#18",4,IF(C111="#35",5,IF(C111="#60",6,IF(C111="#120",7,IF(C111="#200",8,IF(C111="&lt;200",9)))))))),FALSE)</f>
        <v>2.9</v>
      </c>
      <c r="P111" s="23">
        <f t="shared" si="0"/>
        <v>0.36500000000000021</v>
      </c>
      <c r="Q111" s="23">
        <f t="shared" si="1"/>
        <v>0.73250000000000004</v>
      </c>
      <c r="R111" s="23">
        <f>VLOOKUP(B111,'Dry Sieve'!$B$2:$K$992,IF(C111="#5",2,IF(C111="#10",3,IF(C111="#18",4,IF(C111="#35",5,IF(C111="#60",6,IF(C111="#120",7,IF(C111="#200",8,IF(C111="&lt;200",9)))))))),FALSE)</f>
        <v>2.9</v>
      </c>
      <c r="S111" s="23">
        <f>VLOOKUP(B111,'Dry Sieve'!$B$2:$K$992,10,FALSE)</f>
        <v>58.93</v>
      </c>
      <c r="T111" s="23">
        <v>2.46894418E-2</v>
      </c>
      <c r="U111" s="23">
        <v>7.0568945729999996E-4</v>
      </c>
      <c r="V111" s="23">
        <f>V109</f>
        <v>0.41789595513909999</v>
      </c>
    </row>
    <row r="112" spans="1:22" ht="14.25" customHeight="1" x14ac:dyDescent="0.2">
      <c r="A112" s="22">
        <f>VLOOKUP(B111,'Sample ID by Horizon'!A:B,2,FALSE)</f>
        <v>42500</v>
      </c>
      <c r="B112" s="21" t="s">
        <v>471</v>
      </c>
      <c r="C112" s="21" t="s">
        <v>1300</v>
      </c>
      <c r="D112" s="21" t="s">
        <v>1292</v>
      </c>
      <c r="E112" s="21">
        <v>0.52</v>
      </c>
      <c r="F112" s="21">
        <v>5.7</v>
      </c>
      <c r="G112" s="21">
        <v>6.05</v>
      </c>
      <c r="H112" s="21">
        <v>0.35</v>
      </c>
      <c r="I112" s="21">
        <v>5.98</v>
      </c>
      <c r="J112" s="23">
        <f t="shared" si="45"/>
        <v>0.28000000000000025</v>
      </c>
      <c r="K112" s="71">
        <v>13.46153846</v>
      </c>
      <c r="L112" s="71">
        <f t="shared" ref="L112:N112" si="84">L111</f>
        <v>0.73250000000000004</v>
      </c>
      <c r="M112" s="71">
        <f t="shared" si="84"/>
        <v>0.36500000000000021</v>
      </c>
      <c r="N112" s="71">
        <f t="shared" si="84"/>
        <v>20.007848859999999</v>
      </c>
      <c r="O112" s="73">
        <f>VLOOKUP(B112,'Dry Sieve'!$B$2:$K$992,IF(C112="#5",2,IF(C112="#10",3,IF(C112="#18",4,IF(C112="#35",5,IF(C112="#60",6,IF(C112="#120",7,IF(C112="#200",8,IF(C112="&lt;200",9)))))))),FALSE)</f>
        <v>2.9</v>
      </c>
      <c r="P112" s="23">
        <f t="shared" si="0"/>
        <v>0.36500000000000021</v>
      </c>
      <c r="Q112" s="23">
        <f t="shared" si="1"/>
        <v>0.73250000000000004</v>
      </c>
      <c r="R112" s="23">
        <f>VLOOKUP(B112,'Dry Sieve'!$B$2:$K$992,IF(C112="#5",2,IF(C112="#10",3,IF(C112="#18",4,IF(C112="#35",5,IF(C112="#60",6,IF(C112="#120",7,IF(C112="#200",8,IF(C112="&lt;200",9)))))))),FALSE)</f>
        <v>2.9</v>
      </c>
      <c r="S112" s="23">
        <f>VLOOKUP(B112,'Dry Sieve'!$B$2:$K$992,10,FALSE)</f>
        <v>58.93</v>
      </c>
      <c r="T112" s="23">
        <v>2.46894418E-2</v>
      </c>
      <c r="U112" s="23">
        <v>7.0568945729999996E-4</v>
      </c>
      <c r="V112" s="23">
        <f>V111</f>
        <v>0.41789595513909999</v>
      </c>
    </row>
    <row r="113" spans="1:22" ht="14.25" customHeight="1" x14ac:dyDescent="0.2">
      <c r="A113" s="22">
        <f>VLOOKUP(B112,'Sample ID by Horizon'!A:B,2,FALSE)</f>
        <v>42500</v>
      </c>
      <c r="B113" s="21" t="s">
        <v>471</v>
      </c>
      <c r="C113" s="21" t="s">
        <v>1300</v>
      </c>
      <c r="D113" s="21" t="s">
        <v>1293</v>
      </c>
      <c r="E113" s="21">
        <v>1.01</v>
      </c>
      <c r="F113" s="21">
        <v>6.05</v>
      </c>
      <c r="G113" s="21">
        <v>6.61</v>
      </c>
      <c r="H113" s="21">
        <v>0.56000000000000005</v>
      </c>
      <c r="I113" s="21">
        <v>6.4</v>
      </c>
      <c r="J113" s="23">
        <f t="shared" si="45"/>
        <v>0.35000000000000053</v>
      </c>
      <c r="K113" s="71">
        <v>20.792079210000001</v>
      </c>
      <c r="L113" s="71">
        <f t="shared" ref="L113:N113" si="85">L111</f>
        <v>0.73250000000000004</v>
      </c>
      <c r="M113" s="71">
        <f t="shared" si="85"/>
        <v>0.36500000000000021</v>
      </c>
      <c r="N113" s="71">
        <f t="shared" si="85"/>
        <v>20.007848859999999</v>
      </c>
      <c r="O113" s="73">
        <f>VLOOKUP(B113,'Dry Sieve'!$B$2:$K$992,IF(C113="#5",2,IF(C113="#10",3,IF(C113="#18",4,IF(C113="#35",5,IF(C113="#60",6,IF(C113="#120",7,IF(C113="#200",8,IF(C113="&lt;200",9)))))))),FALSE)</f>
        <v>2.9</v>
      </c>
      <c r="P113" s="23">
        <f t="shared" si="0"/>
        <v>0.36500000000000021</v>
      </c>
      <c r="Q113" s="23">
        <f t="shared" si="1"/>
        <v>0.73250000000000004</v>
      </c>
      <c r="R113" s="23">
        <f>VLOOKUP(B113,'Dry Sieve'!$B$2:$K$992,IF(C113="#5",2,IF(C113="#10",3,IF(C113="#18",4,IF(C113="#35",5,IF(C113="#60",6,IF(C113="#120",7,IF(C113="#200",8,IF(C113="&lt;200",9)))))))),FALSE)</f>
        <v>2.9</v>
      </c>
      <c r="S113" s="23">
        <f>VLOOKUP(B113,'Dry Sieve'!$B$2:$K$992,10,FALSE)</f>
        <v>58.93</v>
      </c>
      <c r="T113" s="23">
        <v>2.46894418E-2</v>
      </c>
      <c r="U113" s="23">
        <v>7.0568945729999996E-4</v>
      </c>
      <c r="V113" s="23">
        <f>V111</f>
        <v>0.41789595513909999</v>
      </c>
    </row>
    <row r="114" spans="1:22" ht="14.25" customHeight="1" x14ac:dyDescent="0.2">
      <c r="A114" s="22">
        <f>VLOOKUP(B113,'Sample ID by Horizon'!A:B,2,FALSE)</f>
        <v>42500</v>
      </c>
      <c r="B114" s="21" t="s">
        <v>471</v>
      </c>
      <c r="C114" s="21" t="s">
        <v>1300</v>
      </c>
      <c r="D114" s="21" t="s">
        <v>1294</v>
      </c>
      <c r="E114" s="21">
        <v>0.9</v>
      </c>
      <c r="F114" s="21">
        <v>5.61</v>
      </c>
      <c r="G114" s="21">
        <v>6.49</v>
      </c>
      <c r="H114" s="21">
        <v>0.88</v>
      </c>
      <c r="I114" s="21">
        <v>6.24</v>
      </c>
      <c r="J114" s="23">
        <f t="shared" si="45"/>
        <v>0.62999999999999989</v>
      </c>
      <c r="K114" s="71">
        <v>27.777777780000001</v>
      </c>
      <c r="L114" s="71">
        <f t="shared" ref="L114:N114" si="86">L111</f>
        <v>0.73250000000000004</v>
      </c>
      <c r="M114" s="71">
        <f t="shared" si="86"/>
        <v>0.36500000000000021</v>
      </c>
      <c r="N114" s="71">
        <f t="shared" si="86"/>
        <v>20.007848859999999</v>
      </c>
      <c r="O114" s="73">
        <f>VLOOKUP(B114,'Dry Sieve'!$B$2:$K$992,IF(C114="#5",2,IF(C114="#10",3,IF(C114="#18",4,IF(C114="#35",5,IF(C114="#60",6,IF(C114="#120",7,IF(C114="#200",8,IF(C114="&lt;200",9)))))))),FALSE)</f>
        <v>2.9</v>
      </c>
      <c r="P114" s="23">
        <f t="shared" si="0"/>
        <v>0.36500000000000021</v>
      </c>
      <c r="Q114" s="23">
        <f t="shared" si="1"/>
        <v>0.73250000000000004</v>
      </c>
      <c r="R114" s="23">
        <f>VLOOKUP(B114,'Dry Sieve'!$B$2:$K$992,IF(C114="#5",2,IF(C114="#10",3,IF(C114="#18",4,IF(C114="#35",5,IF(C114="#60",6,IF(C114="#120",7,IF(C114="#200",8,IF(C114="&lt;200",9)))))))),FALSE)</f>
        <v>2.9</v>
      </c>
      <c r="S114" s="23">
        <f>VLOOKUP(B114,'Dry Sieve'!$B$2:$K$992,10,FALSE)</f>
        <v>58.93</v>
      </c>
      <c r="T114" s="23">
        <v>2.46894418E-2</v>
      </c>
      <c r="U114" s="23">
        <v>7.0568945729999996E-4</v>
      </c>
      <c r="V114" s="23">
        <f>V113</f>
        <v>0.41789595513909999</v>
      </c>
    </row>
    <row r="115" spans="1:22" ht="14.25" customHeight="1" x14ac:dyDescent="0.2">
      <c r="A115" s="22">
        <f>VLOOKUP(B114,'Sample ID by Horizon'!A:B,2,FALSE)</f>
        <v>42500</v>
      </c>
      <c r="B115" s="21" t="s">
        <v>472</v>
      </c>
      <c r="C115" s="21" t="s">
        <v>1290</v>
      </c>
      <c r="D115" s="21" t="s">
        <v>1291</v>
      </c>
      <c r="E115" s="57"/>
      <c r="F115" s="57"/>
      <c r="G115" s="57"/>
      <c r="H115" s="57"/>
      <c r="I115" s="57"/>
      <c r="J115" s="23">
        <f t="shared" si="45"/>
        <v>0</v>
      </c>
      <c r="K115" s="71" t="s">
        <v>1438</v>
      </c>
      <c r="L115" s="71">
        <v>4.5250000000000004</v>
      </c>
      <c r="M115" s="23">
        <f>AVERAGE(J115:J118)</f>
        <v>7.9999999999999849E-2</v>
      </c>
      <c r="N115" s="23">
        <v>65.508221230000004</v>
      </c>
      <c r="O115" s="73">
        <f>VLOOKUP(B115,'Dry Sieve'!$B$2:$K$992,IF(C115="#5",2,IF(C115="#10",3,IF(C115="#18",4,IF(C115="#35",5,IF(C115="#60",6,IF(C115="#120",7,IF(C115="#200",8,IF(C115="&lt;200",9)))))))),FALSE)</f>
        <v>31.55</v>
      </c>
      <c r="P115" s="23">
        <f t="shared" si="0"/>
        <v>7.9999999999999849E-2</v>
      </c>
      <c r="Q115" s="23">
        <f t="shared" si="1"/>
        <v>2.2625000000000002</v>
      </c>
      <c r="R115" s="23">
        <f>VLOOKUP(B115,'Dry Sieve'!$B$2:$K$992,IF(C115="#5",2,IF(C115="#10",3,IF(C115="#18",4,IF(C115="#35",5,IF(C115="#60",6,IF(C115="#120",7,IF(C115="#200",8,IF(C115="&lt;200",9)))))))),FALSE)</f>
        <v>31.55</v>
      </c>
      <c r="S115" s="23">
        <f>VLOOKUP(B115,'Dry Sieve'!$B$2:$K$992,10,FALSE)</f>
        <v>61.85</v>
      </c>
      <c r="T115" s="23">
        <v>0.49206822779999998</v>
      </c>
      <c r="U115" s="23">
        <v>0.32234514320000002</v>
      </c>
      <c r="V115" s="23">
        <f>SUM(U115,U119,U123,U127,U131,U135,U139)</f>
        <v>0.48031905855400003</v>
      </c>
    </row>
    <row r="116" spans="1:22" ht="14.25" customHeight="1" x14ac:dyDescent="0.2">
      <c r="A116" s="22">
        <f>VLOOKUP(B115,'Sample ID by Horizon'!A:B,2,FALSE)</f>
        <v>42500</v>
      </c>
      <c r="B116" s="21" t="s">
        <v>472</v>
      </c>
      <c r="C116" s="21" t="s">
        <v>1290</v>
      </c>
      <c r="D116" s="21" t="s">
        <v>1292</v>
      </c>
      <c r="E116" s="57"/>
      <c r="F116" s="57"/>
      <c r="G116" s="57"/>
      <c r="H116" s="57"/>
      <c r="I116" s="57"/>
      <c r="J116" s="23">
        <f t="shared" si="45"/>
        <v>0</v>
      </c>
      <c r="K116" s="71" t="s">
        <v>1438</v>
      </c>
      <c r="L116" s="71">
        <f t="shared" ref="L116:N116" si="87">L115</f>
        <v>4.5250000000000004</v>
      </c>
      <c r="M116" s="71">
        <f t="shared" si="87"/>
        <v>7.9999999999999849E-2</v>
      </c>
      <c r="N116" s="71">
        <f t="shared" si="87"/>
        <v>65.508221230000004</v>
      </c>
      <c r="O116" s="73">
        <f>VLOOKUP(B116,'Dry Sieve'!$B$2:$K$992,IF(C116="#5",2,IF(C116="#10",3,IF(C116="#18",4,IF(C116="#35",5,IF(C116="#60",6,IF(C116="#120",7,IF(C116="#200",8,IF(C116="&lt;200",9)))))))),FALSE)</f>
        <v>31.55</v>
      </c>
      <c r="P116" s="23">
        <f t="shared" si="0"/>
        <v>7.9999999999999849E-2</v>
      </c>
      <c r="Q116" s="23">
        <f t="shared" si="1"/>
        <v>2.2625000000000002</v>
      </c>
      <c r="R116" s="23">
        <f>VLOOKUP(B116,'Dry Sieve'!$B$2:$K$992,IF(C116="#5",2,IF(C116="#10",3,IF(C116="#18",4,IF(C116="#35",5,IF(C116="#60",6,IF(C116="#120",7,IF(C116="#200",8,IF(C116="&lt;200",9)))))))),FALSE)</f>
        <v>31.55</v>
      </c>
      <c r="S116" s="23">
        <f>VLOOKUP(B116,'Dry Sieve'!$B$2:$K$992,10,FALSE)</f>
        <v>61.85</v>
      </c>
      <c r="T116" s="23">
        <v>0.49206822779999998</v>
      </c>
      <c r="U116" s="23">
        <v>0.32234514320000002</v>
      </c>
      <c r="V116" s="23">
        <f>V115</f>
        <v>0.48031905855400003</v>
      </c>
    </row>
    <row r="117" spans="1:22" ht="14.25" customHeight="1" x14ac:dyDescent="0.2">
      <c r="A117" s="22">
        <f>VLOOKUP(B116,'Sample ID by Horizon'!A:B,2,FALSE)</f>
        <v>42500</v>
      </c>
      <c r="B117" s="21" t="s">
        <v>472</v>
      </c>
      <c r="C117" s="21" t="s">
        <v>1290</v>
      </c>
      <c r="D117" s="21" t="s">
        <v>1293</v>
      </c>
      <c r="E117" s="57">
        <v>4.46</v>
      </c>
      <c r="F117" s="57">
        <v>5.65</v>
      </c>
      <c r="G117" s="57">
        <v>8.74</v>
      </c>
      <c r="H117" s="74">
        <v>3.09</v>
      </c>
      <c r="I117" s="57">
        <v>5.87</v>
      </c>
      <c r="J117" s="23">
        <f t="shared" si="45"/>
        <v>0.21999999999999975</v>
      </c>
      <c r="K117" s="71">
        <v>64.349775780000002</v>
      </c>
      <c r="L117" s="71">
        <f t="shared" ref="L117:N117" si="88">L115</f>
        <v>4.5250000000000004</v>
      </c>
      <c r="M117" s="71">
        <f t="shared" si="88"/>
        <v>7.9999999999999849E-2</v>
      </c>
      <c r="N117" s="71">
        <f t="shared" si="88"/>
        <v>65.508221230000004</v>
      </c>
      <c r="O117" s="73">
        <f>VLOOKUP(B117,'Dry Sieve'!$B$2:$K$992,IF(C117="#5",2,IF(C117="#10",3,IF(C117="#18",4,IF(C117="#35",5,IF(C117="#60",6,IF(C117="#120",7,IF(C117="#200",8,IF(C117="&lt;200",9)))))))),FALSE)</f>
        <v>31.55</v>
      </c>
      <c r="P117" s="23">
        <f t="shared" si="0"/>
        <v>7.9999999999999849E-2</v>
      </c>
      <c r="Q117" s="23">
        <f t="shared" si="1"/>
        <v>2.2625000000000002</v>
      </c>
      <c r="R117" s="23">
        <f>VLOOKUP(B117,'Dry Sieve'!$B$2:$K$992,IF(C117="#5",2,IF(C117="#10",3,IF(C117="#18",4,IF(C117="#35",5,IF(C117="#60",6,IF(C117="#120",7,IF(C117="#200",8,IF(C117="&lt;200",9)))))))),FALSE)</f>
        <v>31.55</v>
      </c>
      <c r="S117" s="23">
        <f>VLOOKUP(B117,'Dry Sieve'!$B$2:$K$992,10,FALSE)</f>
        <v>61.85</v>
      </c>
      <c r="T117" s="23">
        <v>0.49206822779999998</v>
      </c>
      <c r="U117" s="23">
        <v>0.32234514320000002</v>
      </c>
      <c r="V117" s="23">
        <f>V115</f>
        <v>0.48031905855400003</v>
      </c>
    </row>
    <row r="118" spans="1:22" ht="14.25" customHeight="1" x14ac:dyDescent="0.2">
      <c r="A118" s="22">
        <f>VLOOKUP(B117,'Sample ID by Horizon'!A:B,2,FALSE)</f>
        <v>42500</v>
      </c>
      <c r="B118" s="21" t="s">
        <v>472</v>
      </c>
      <c r="C118" s="21" t="s">
        <v>1290</v>
      </c>
      <c r="D118" s="21" t="s">
        <v>1294</v>
      </c>
      <c r="E118" s="57">
        <v>4.59</v>
      </c>
      <c r="F118" s="57">
        <v>5.57</v>
      </c>
      <c r="G118" s="57">
        <v>8.73</v>
      </c>
      <c r="H118" s="57">
        <v>3.16</v>
      </c>
      <c r="I118" s="57">
        <v>5.67</v>
      </c>
      <c r="J118" s="23">
        <f t="shared" si="45"/>
        <v>9.9999999999999645E-2</v>
      </c>
      <c r="K118" s="71">
        <v>66.666666669999998</v>
      </c>
      <c r="L118" s="71">
        <f t="shared" ref="L118:N118" si="89">L115</f>
        <v>4.5250000000000004</v>
      </c>
      <c r="M118" s="71">
        <f t="shared" si="89"/>
        <v>7.9999999999999849E-2</v>
      </c>
      <c r="N118" s="71">
        <f t="shared" si="89"/>
        <v>65.508221230000004</v>
      </c>
      <c r="O118" s="73">
        <f>VLOOKUP(B118,'Dry Sieve'!$B$2:$K$992,IF(C118="#5",2,IF(C118="#10",3,IF(C118="#18",4,IF(C118="#35",5,IF(C118="#60",6,IF(C118="#120",7,IF(C118="#200",8,IF(C118="&lt;200",9)))))))),FALSE)</f>
        <v>31.55</v>
      </c>
      <c r="P118" s="23">
        <f t="shared" si="0"/>
        <v>7.9999999999999849E-2</v>
      </c>
      <c r="Q118" s="23">
        <f t="shared" si="1"/>
        <v>2.2625000000000002</v>
      </c>
      <c r="R118" s="23">
        <f>VLOOKUP(B118,'Dry Sieve'!$B$2:$K$992,IF(C118="#5",2,IF(C118="#10",3,IF(C118="#18",4,IF(C118="#35",5,IF(C118="#60",6,IF(C118="#120",7,IF(C118="#200",8,IF(C118="&lt;200",9)))))))),FALSE)</f>
        <v>31.55</v>
      </c>
      <c r="S118" s="23">
        <f>VLOOKUP(B118,'Dry Sieve'!$B$2:$K$992,10,FALSE)</f>
        <v>61.85</v>
      </c>
      <c r="T118" s="23">
        <v>0.49206822779999998</v>
      </c>
      <c r="U118" s="23">
        <v>0.32234514320000002</v>
      </c>
      <c r="V118" s="23">
        <f>V115</f>
        <v>0.48031905855400003</v>
      </c>
    </row>
    <row r="119" spans="1:22" ht="14.25" customHeight="1" x14ac:dyDescent="0.2">
      <c r="A119" s="22">
        <f>VLOOKUP(B118,'Sample ID by Horizon'!A:B,2,FALSE)</f>
        <v>42500</v>
      </c>
      <c r="B119" s="21" t="s">
        <v>472</v>
      </c>
      <c r="C119" s="21" t="s">
        <v>1295</v>
      </c>
      <c r="D119" s="21" t="s">
        <v>1291</v>
      </c>
      <c r="E119" s="57">
        <v>2.25</v>
      </c>
      <c r="F119" s="57">
        <v>5.55</v>
      </c>
      <c r="G119" s="57">
        <v>7.07</v>
      </c>
      <c r="H119" s="57">
        <v>1.52</v>
      </c>
      <c r="I119" s="57">
        <v>5.7</v>
      </c>
      <c r="J119" s="23">
        <f t="shared" si="45"/>
        <v>0.15000000000000036</v>
      </c>
      <c r="K119" s="71">
        <v>60.888888889999997</v>
      </c>
      <c r="L119" s="71">
        <v>2.1425000000000001</v>
      </c>
      <c r="M119" s="23">
        <f>AVERAGE(J119:J122)</f>
        <v>0.1050000000000002</v>
      </c>
      <c r="N119" s="23">
        <v>70.692518089999993</v>
      </c>
      <c r="O119" s="73">
        <f>VLOOKUP(B119,'Dry Sieve'!$B$2:$K$992,IF(C119="#5",2,IF(C119="#10",3,IF(C119="#18",4,IF(C119="#35",5,IF(C119="#60",6,IF(C119="#120",7,IF(C119="#200",8,IF(C119="&lt;200",9)))))))),FALSE)</f>
        <v>9.9600000000000009</v>
      </c>
      <c r="P119" s="23">
        <f t="shared" si="0"/>
        <v>0.1050000000000002</v>
      </c>
      <c r="Q119" s="23">
        <f t="shared" si="1"/>
        <v>2.1425000000000001</v>
      </c>
      <c r="R119" s="23">
        <f>VLOOKUP(B119,'Dry Sieve'!$B$2:$K$992,IF(C119="#5",2,IF(C119="#10",3,IF(C119="#18",4,IF(C119="#35",5,IF(C119="#60",6,IF(C119="#120",7,IF(C119="#200",8,IF(C119="&lt;200",9)))))))),FALSE)</f>
        <v>9.9600000000000009</v>
      </c>
      <c r="S119" s="23">
        <f>VLOOKUP(B119,'Dry Sieve'!$B$2:$K$992,10,FALSE)</f>
        <v>61.85</v>
      </c>
      <c r="T119" s="23">
        <v>0.15314274289999999</v>
      </c>
      <c r="U119" s="23">
        <v>9.2794681030000006E-2</v>
      </c>
      <c r="V119" s="23">
        <f>V118</f>
        <v>0.48031905855400003</v>
      </c>
    </row>
    <row r="120" spans="1:22" ht="14.25" customHeight="1" x14ac:dyDescent="0.2">
      <c r="A120" s="22">
        <f>VLOOKUP(B119,'Sample ID by Horizon'!A:B,2,FALSE)</f>
        <v>42500</v>
      </c>
      <c r="B120" s="21" t="s">
        <v>472</v>
      </c>
      <c r="C120" s="21" t="s">
        <v>1295</v>
      </c>
      <c r="D120" s="21" t="s">
        <v>1292</v>
      </c>
      <c r="E120" s="57">
        <v>2.14</v>
      </c>
      <c r="F120" s="57">
        <v>5.51</v>
      </c>
      <c r="G120" s="57">
        <v>6.99</v>
      </c>
      <c r="H120" s="57">
        <v>1.48</v>
      </c>
      <c r="I120" s="57">
        <v>5.59</v>
      </c>
      <c r="J120" s="23">
        <f t="shared" si="45"/>
        <v>8.0000000000000071E-2</v>
      </c>
      <c r="K120" s="71">
        <v>65.420560750000007</v>
      </c>
      <c r="L120" s="71">
        <f t="shared" ref="L120:N120" si="90">L119</f>
        <v>2.1425000000000001</v>
      </c>
      <c r="M120" s="71">
        <f t="shared" si="90"/>
        <v>0.1050000000000002</v>
      </c>
      <c r="N120" s="71">
        <f t="shared" si="90"/>
        <v>70.692518089999993</v>
      </c>
      <c r="O120" s="73">
        <f>VLOOKUP(B120,'Dry Sieve'!$B$2:$K$992,IF(C120="#5",2,IF(C120="#10",3,IF(C120="#18",4,IF(C120="#35",5,IF(C120="#60",6,IF(C120="#120",7,IF(C120="#200",8,IF(C120="&lt;200",9)))))))),FALSE)</f>
        <v>9.9600000000000009</v>
      </c>
      <c r="P120" s="23">
        <f t="shared" si="0"/>
        <v>0.1050000000000002</v>
      </c>
      <c r="Q120" s="23">
        <f t="shared" si="1"/>
        <v>2.1425000000000001</v>
      </c>
      <c r="R120" s="23">
        <f>VLOOKUP(B120,'Dry Sieve'!$B$2:$K$992,IF(C120="#5",2,IF(C120="#10",3,IF(C120="#18",4,IF(C120="#35",5,IF(C120="#60",6,IF(C120="#120",7,IF(C120="#200",8,IF(C120="&lt;200",9)))))))),FALSE)</f>
        <v>9.9600000000000009</v>
      </c>
      <c r="S120" s="23">
        <f>VLOOKUP(B120,'Dry Sieve'!$B$2:$K$992,10,FALSE)</f>
        <v>61.85</v>
      </c>
      <c r="T120" s="23">
        <v>0.15314274289999999</v>
      </c>
      <c r="U120" s="23">
        <v>9.2794681030000006E-2</v>
      </c>
      <c r="V120" s="23">
        <f>V118</f>
        <v>0.48031905855400003</v>
      </c>
    </row>
    <row r="121" spans="1:22" ht="14.25" customHeight="1" x14ac:dyDescent="0.2">
      <c r="A121" s="22">
        <f>VLOOKUP(B120,'Sample ID by Horizon'!A:B,2,FALSE)</f>
        <v>42500</v>
      </c>
      <c r="B121" s="21" t="s">
        <v>472</v>
      </c>
      <c r="C121" s="21" t="s">
        <v>1295</v>
      </c>
      <c r="D121" s="21" t="s">
        <v>1293</v>
      </c>
      <c r="E121" s="57">
        <v>2.1</v>
      </c>
      <c r="F121" s="57">
        <v>5.51</v>
      </c>
      <c r="G121" s="57">
        <v>7.24</v>
      </c>
      <c r="H121" s="57">
        <v>1.73</v>
      </c>
      <c r="I121" s="57">
        <v>5.6</v>
      </c>
      <c r="J121" s="23">
        <f t="shared" si="45"/>
        <v>8.9999999999999858E-2</v>
      </c>
      <c r="K121" s="71">
        <v>78.095238100000003</v>
      </c>
      <c r="L121" s="71">
        <f t="shared" ref="L121:N121" si="91">L119</f>
        <v>2.1425000000000001</v>
      </c>
      <c r="M121" s="71">
        <f t="shared" si="91"/>
        <v>0.1050000000000002</v>
      </c>
      <c r="N121" s="71">
        <f t="shared" si="91"/>
        <v>70.692518089999993</v>
      </c>
      <c r="O121" s="73">
        <f>VLOOKUP(B121,'Dry Sieve'!$B$2:$K$992,IF(C121="#5",2,IF(C121="#10",3,IF(C121="#18",4,IF(C121="#35",5,IF(C121="#60",6,IF(C121="#120",7,IF(C121="#200",8,IF(C121="&lt;200",9)))))))),FALSE)</f>
        <v>9.9600000000000009</v>
      </c>
      <c r="P121" s="23">
        <f t="shared" si="0"/>
        <v>0.1050000000000002</v>
      </c>
      <c r="Q121" s="23">
        <f t="shared" si="1"/>
        <v>2.1425000000000001</v>
      </c>
      <c r="R121" s="23">
        <f>VLOOKUP(B121,'Dry Sieve'!$B$2:$K$992,IF(C121="#5",2,IF(C121="#10",3,IF(C121="#18",4,IF(C121="#35",5,IF(C121="#60",6,IF(C121="#120",7,IF(C121="#200",8,IF(C121="&lt;200",9)))))))),FALSE)</f>
        <v>9.9600000000000009</v>
      </c>
      <c r="S121" s="23">
        <f>VLOOKUP(B121,'Dry Sieve'!$B$2:$K$992,10,FALSE)</f>
        <v>61.85</v>
      </c>
      <c r="T121" s="23">
        <v>0.15314274289999999</v>
      </c>
      <c r="U121" s="23">
        <v>9.2794681030000006E-2</v>
      </c>
      <c r="V121" s="23">
        <f>V118</f>
        <v>0.48031905855400003</v>
      </c>
    </row>
    <row r="122" spans="1:22" ht="14.25" customHeight="1" x14ac:dyDescent="0.2">
      <c r="A122" s="22">
        <f>VLOOKUP(B121,'Sample ID by Horizon'!A:B,2,FALSE)</f>
        <v>42500</v>
      </c>
      <c r="B122" s="21" t="s">
        <v>472</v>
      </c>
      <c r="C122" s="21" t="s">
        <v>1295</v>
      </c>
      <c r="D122" s="21" t="s">
        <v>1294</v>
      </c>
      <c r="E122" s="57">
        <v>2.08</v>
      </c>
      <c r="F122" s="57">
        <v>5.51</v>
      </c>
      <c r="G122" s="57">
        <v>7.24</v>
      </c>
      <c r="H122" s="57">
        <v>1.73</v>
      </c>
      <c r="I122" s="57">
        <v>5.61</v>
      </c>
      <c r="J122" s="23">
        <f t="shared" si="45"/>
        <v>0.10000000000000053</v>
      </c>
      <c r="K122" s="71">
        <v>78.36538462</v>
      </c>
      <c r="L122" s="71">
        <f t="shared" ref="L122:N122" si="92">L119</f>
        <v>2.1425000000000001</v>
      </c>
      <c r="M122" s="71">
        <f t="shared" si="92"/>
        <v>0.1050000000000002</v>
      </c>
      <c r="N122" s="71">
        <f t="shared" si="92"/>
        <v>70.692518089999993</v>
      </c>
      <c r="O122" s="73">
        <f>VLOOKUP(B122,'Dry Sieve'!$B$2:$K$992,IF(C122="#5",2,IF(C122="#10",3,IF(C122="#18",4,IF(C122="#35",5,IF(C122="#60",6,IF(C122="#120",7,IF(C122="#200",8,IF(C122="&lt;200",9)))))))),FALSE)</f>
        <v>9.9600000000000009</v>
      </c>
      <c r="P122" s="23">
        <f t="shared" si="0"/>
        <v>0.1050000000000002</v>
      </c>
      <c r="Q122" s="23">
        <f t="shared" si="1"/>
        <v>2.1425000000000001</v>
      </c>
      <c r="R122" s="23">
        <f>VLOOKUP(B122,'Dry Sieve'!$B$2:$K$992,IF(C122="#5",2,IF(C122="#10",3,IF(C122="#18",4,IF(C122="#35",5,IF(C122="#60",6,IF(C122="#120",7,IF(C122="#200",8,IF(C122="&lt;200",9)))))))),FALSE)</f>
        <v>9.9600000000000009</v>
      </c>
      <c r="S122" s="23">
        <f>VLOOKUP(B122,'Dry Sieve'!$B$2:$K$992,10,FALSE)</f>
        <v>61.85</v>
      </c>
      <c r="T122" s="23">
        <v>0.15314274289999999</v>
      </c>
      <c r="U122" s="23">
        <v>9.2794681030000006E-2</v>
      </c>
      <c r="V122" s="23">
        <f>V121</f>
        <v>0.48031905855400003</v>
      </c>
    </row>
    <row r="123" spans="1:22" ht="14.25" customHeight="1" x14ac:dyDescent="0.2">
      <c r="A123" s="22">
        <f>VLOOKUP(B122,'Sample ID by Horizon'!A:B,2,FALSE)</f>
        <v>42500</v>
      </c>
      <c r="B123" s="21" t="s">
        <v>472</v>
      </c>
      <c r="C123" s="21" t="s">
        <v>1296</v>
      </c>
      <c r="D123" s="21" t="s">
        <v>1291</v>
      </c>
      <c r="E123" s="57">
        <v>1.5</v>
      </c>
      <c r="F123" s="57">
        <v>5.54</v>
      </c>
      <c r="G123" s="57">
        <v>6.8</v>
      </c>
      <c r="H123" s="57">
        <v>1.26</v>
      </c>
      <c r="I123" s="57">
        <v>5.76</v>
      </c>
      <c r="J123" s="23">
        <f t="shared" si="45"/>
        <v>0.21999999999999975</v>
      </c>
      <c r="K123" s="71">
        <v>69.333333330000002</v>
      </c>
      <c r="L123" s="71">
        <v>1.5375000000000001</v>
      </c>
      <c r="M123" s="23">
        <f>AVERAGE(J123:J126)</f>
        <v>0.26500000000000012</v>
      </c>
      <c r="N123" s="23">
        <v>70.697267060000001</v>
      </c>
      <c r="O123" s="73">
        <f>VLOOKUP(B123,'Dry Sieve'!$B$2:$K$992,IF(C123="#5",2,IF(C123="#10",3,IF(C123="#18",4,IF(C123="#35",5,IF(C123="#60",6,IF(C123="#120",7,IF(C123="#200",8,IF(C123="&lt;200",9)))))))),FALSE)</f>
        <v>6.87</v>
      </c>
      <c r="P123" s="23">
        <f t="shared" si="0"/>
        <v>0.26500000000000012</v>
      </c>
      <c r="Q123" s="23">
        <f t="shared" si="1"/>
        <v>1.5375000000000001</v>
      </c>
      <c r="R123" s="23">
        <f>VLOOKUP(B123,'Dry Sieve'!$B$2:$K$992,IF(C123="#5",2,IF(C123="#10",3,IF(C123="#18",4,IF(C123="#35",5,IF(C123="#60",6,IF(C123="#120",7,IF(C123="#200",8,IF(C123="&lt;200",9)))))))),FALSE)</f>
        <v>6.87</v>
      </c>
      <c r="S123" s="23">
        <f>VLOOKUP(B123,'Dry Sieve'!$B$2:$K$992,10,FALSE)</f>
        <v>61.85</v>
      </c>
      <c r="T123" s="23">
        <v>9.1930516389999994E-2</v>
      </c>
      <c r="U123" s="23">
        <v>4.6423116200000003E-2</v>
      </c>
      <c r="V123" s="23">
        <f>V121</f>
        <v>0.48031905855400003</v>
      </c>
    </row>
    <row r="124" spans="1:22" ht="14.25" customHeight="1" x14ac:dyDescent="0.2">
      <c r="A124" s="22">
        <f>VLOOKUP(B123,'Sample ID by Horizon'!A:B,2,FALSE)</f>
        <v>42500</v>
      </c>
      <c r="B124" s="21" t="s">
        <v>472</v>
      </c>
      <c r="C124" s="21" t="s">
        <v>1296</v>
      </c>
      <c r="D124" s="21" t="s">
        <v>1292</v>
      </c>
      <c r="E124" s="57">
        <v>1.51</v>
      </c>
      <c r="F124" s="57">
        <v>5.5</v>
      </c>
      <c r="G124" s="57">
        <v>6.79</v>
      </c>
      <c r="H124" s="57">
        <v>1.29</v>
      </c>
      <c r="I124" s="57">
        <v>5.73</v>
      </c>
      <c r="J124" s="23">
        <f t="shared" si="45"/>
        <v>0.23000000000000043</v>
      </c>
      <c r="K124" s="71">
        <v>70.198675499999993</v>
      </c>
      <c r="L124" s="71">
        <f t="shared" ref="L124:N124" si="93">L123</f>
        <v>1.5375000000000001</v>
      </c>
      <c r="M124" s="71">
        <f t="shared" si="93"/>
        <v>0.26500000000000012</v>
      </c>
      <c r="N124" s="71">
        <f t="shared" si="93"/>
        <v>70.697267060000001</v>
      </c>
      <c r="O124" s="73">
        <f>VLOOKUP(B124,'Dry Sieve'!$B$2:$K$992,IF(C124="#5",2,IF(C124="#10",3,IF(C124="#18",4,IF(C124="#35",5,IF(C124="#60",6,IF(C124="#120",7,IF(C124="#200",8,IF(C124="&lt;200",9)))))))),FALSE)</f>
        <v>6.87</v>
      </c>
      <c r="P124" s="23">
        <f t="shared" si="0"/>
        <v>0.26500000000000012</v>
      </c>
      <c r="Q124" s="23">
        <f t="shared" si="1"/>
        <v>1.5375000000000001</v>
      </c>
      <c r="R124" s="23">
        <f>VLOOKUP(B124,'Dry Sieve'!$B$2:$K$992,IF(C124="#5",2,IF(C124="#10",3,IF(C124="#18",4,IF(C124="#35",5,IF(C124="#60",6,IF(C124="#120",7,IF(C124="#200",8,IF(C124="&lt;200",9)))))))),FALSE)</f>
        <v>6.87</v>
      </c>
      <c r="S124" s="23">
        <f>VLOOKUP(B124,'Dry Sieve'!$B$2:$K$992,10,FALSE)</f>
        <v>61.85</v>
      </c>
      <c r="T124" s="23">
        <v>9.1930516389999994E-2</v>
      </c>
      <c r="U124" s="23">
        <v>4.6423116200000003E-2</v>
      </c>
      <c r="V124" s="23">
        <f>V121</f>
        <v>0.48031905855400003</v>
      </c>
    </row>
    <row r="125" spans="1:22" ht="14.25" customHeight="1" x14ac:dyDescent="0.2">
      <c r="A125" s="22">
        <f>VLOOKUP(B124,'Sample ID by Horizon'!A:B,2,FALSE)</f>
        <v>42500</v>
      </c>
      <c r="B125" s="21" t="s">
        <v>472</v>
      </c>
      <c r="C125" s="21" t="s">
        <v>1296</v>
      </c>
      <c r="D125" s="21" t="s">
        <v>1293</v>
      </c>
      <c r="E125" s="57">
        <v>1.56</v>
      </c>
      <c r="F125" s="57">
        <v>5.63</v>
      </c>
      <c r="G125" s="57">
        <v>6.99</v>
      </c>
      <c r="H125" s="57">
        <v>1.36</v>
      </c>
      <c r="I125" s="57">
        <v>5.94</v>
      </c>
      <c r="J125" s="23">
        <f t="shared" si="45"/>
        <v>0.3100000000000005</v>
      </c>
      <c r="K125" s="71">
        <v>67.307692309999993</v>
      </c>
      <c r="L125" s="71">
        <f t="shared" ref="L125:N125" si="94">L123</f>
        <v>1.5375000000000001</v>
      </c>
      <c r="M125" s="71">
        <f t="shared" si="94"/>
        <v>0.26500000000000012</v>
      </c>
      <c r="N125" s="71">
        <f t="shared" si="94"/>
        <v>70.697267060000001</v>
      </c>
      <c r="O125" s="73">
        <f>VLOOKUP(B125,'Dry Sieve'!$B$2:$K$992,IF(C125="#5",2,IF(C125="#10",3,IF(C125="#18",4,IF(C125="#35",5,IF(C125="#60",6,IF(C125="#120",7,IF(C125="#200",8,IF(C125="&lt;200",9)))))))),FALSE)</f>
        <v>6.87</v>
      </c>
      <c r="P125" s="23">
        <f t="shared" si="0"/>
        <v>0.26500000000000012</v>
      </c>
      <c r="Q125" s="23">
        <f t="shared" si="1"/>
        <v>1.5375000000000001</v>
      </c>
      <c r="R125" s="23">
        <f>VLOOKUP(B125,'Dry Sieve'!$B$2:$K$992,IF(C125="#5",2,IF(C125="#10",3,IF(C125="#18",4,IF(C125="#35",5,IF(C125="#60",6,IF(C125="#120",7,IF(C125="#200",8,IF(C125="&lt;200",9)))))))),FALSE)</f>
        <v>6.87</v>
      </c>
      <c r="S125" s="23">
        <f>VLOOKUP(B125,'Dry Sieve'!$B$2:$K$992,10,FALSE)</f>
        <v>61.85</v>
      </c>
      <c r="T125" s="23">
        <v>9.1930516389999994E-2</v>
      </c>
      <c r="U125" s="23">
        <v>4.6423116200000003E-2</v>
      </c>
      <c r="V125" s="23">
        <f>V124</f>
        <v>0.48031905855400003</v>
      </c>
    </row>
    <row r="126" spans="1:22" ht="14.25" customHeight="1" x14ac:dyDescent="0.2">
      <c r="A126" s="22">
        <f>VLOOKUP(B125,'Sample ID by Horizon'!A:B,2,FALSE)</f>
        <v>42500</v>
      </c>
      <c r="B126" s="21" t="s">
        <v>472</v>
      </c>
      <c r="C126" s="21" t="s">
        <v>1296</v>
      </c>
      <c r="D126" s="21" t="s">
        <v>1294</v>
      </c>
      <c r="E126" s="57">
        <v>1.58</v>
      </c>
      <c r="F126" s="57">
        <v>5.57</v>
      </c>
      <c r="G126" s="57">
        <v>7.07</v>
      </c>
      <c r="H126" s="57">
        <v>1.5</v>
      </c>
      <c r="I126" s="57">
        <v>5.87</v>
      </c>
      <c r="J126" s="23">
        <f t="shared" si="45"/>
        <v>0.29999999999999982</v>
      </c>
      <c r="K126" s="71">
        <v>75.949367089999996</v>
      </c>
      <c r="L126" s="71">
        <f t="shared" ref="L126:N126" si="95">L123</f>
        <v>1.5375000000000001</v>
      </c>
      <c r="M126" s="71">
        <f t="shared" si="95"/>
        <v>0.26500000000000012</v>
      </c>
      <c r="N126" s="71">
        <f t="shared" si="95"/>
        <v>70.697267060000001</v>
      </c>
      <c r="O126" s="73">
        <f>VLOOKUP(B126,'Dry Sieve'!$B$2:$K$992,IF(C126="#5",2,IF(C126="#10",3,IF(C126="#18",4,IF(C126="#35",5,IF(C126="#60",6,IF(C126="#120",7,IF(C126="#200",8,IF(C126="&lt;200",9)))))))),FALSE)</f>
        <v>6.87</v>
      </c>
      <c r="P126" s="23">
        <f t="shared" si="0"/>
        <v>0.26500000000000012</v>
      </c>
      <c r="Q126" s="23">
        <f t="shared" si="1"/>
        <v>1.5375000000000001</v>
      </c>
      <c r="R126" s="23">
        <f>VLOOKUP(B126,'Dry Sieve'!$B$2:$K$992,IF(C126="#5",2,IF(C126="#10",3,IF(C126="#18",4,IF(C126="#35",5,IF(C126="#60",6,IF(C126="#120",7,IF(C126="#200",8,IF(C126="&lt;200",9)))))))),FALSE)</f>
        <v>6.87</v>
      </c>
      <c r="S126" s="23">
        <f>VLOOKUP(B126,'Dry Sieve'!$B$2:$K$992,10,FALSE)</f>
        <v>61.85</v>
      </c>
      <c r="T126" s="23">
        <v>9.1930516389999994E-2</v>
      </c>
      <c r="U126" s="23">
        <v>4.6423116200000003E-2</v>
      </c>
      <c r="V126" s="23">
        <f>V124</f>
        <v>0.48031905855400003</v>
      </c>
    </row>
    <row r="127" spans="1:22" ht="14.25" customHeight="1" x14ac:dyDescent="0.2">
      <c r="A127" s="22">
        <f>VLOOKUP(B126,'Sample ID by Horizon'!A:B,2,FALSE)</f>
        <v>42500</v>
      </c>
      <c r="B127" s="21" t="s">
        <v>472</v>
      </c>
      <c r="C127" s="21" t="s">
        <v>1297</v>
      </c>
      <c r="D127" s="21" t="s">
        <v>1291</v>
      </c>
      <c r="E127" s="57">
        <v>1.01</v>
      </c>
      <c r="F127" s="57">
        <v>5.64</v>
      </c>
      <c r="G127" s="57">
        <v>6.46</v>
      </c>
      <c r="H127" s="57">
        <v>0.82</v>
      </c>
      <c r="I127" s="57">
        <v>5.93</v>
      </c>
      <c r="J127" s="23">
        <f t="shared" si="45"/>
        <v>0.29000000000000004</v>
      </c>
      <c r="K127" s="71">
        <v>52.475247520000003</v>
      </c>
      <c r="L127" s="71">
        <v>1.0449999999999999</v>
      </c>
      <c r="M127" s="23">
        <f>AVERAGE(J127:J130)</f>
        <v>0.34499999999999997</v>
      </c>
      <c r="N127" s="23">
        <v>53.915097670000002</v>
      </c>
      <c r="O127" s="73">
        <f>VLOOKUP(B127,'Dry Sieve'!$B$2:$K$992,IF(C127="#5",2,IF(C127="#10",3,IF(C127="#18",4,IF(C127="#35",5,IF(C127="#60",6,IF(C127="#120",7,IF(C127="#200",8,IF(C127="&lt;200",9)))))))),FALSE)</f>
        <v>4.72</v>
      </c>
      <c r="P127" s="23">
        <f t="shared" si="0"/>
        <v>0.34499999999999997</v>
      </c>
      <c r="Q127" s="23">
        <f t="shared" si="1"/>
        <v>1.0449999999999999</v>
      </c>
      <c r="R127" s="23">
        <f>VLOOKUP(B127,'Dry Sieve'!$B$2:$K$992,IF(C127="#5",2,IF(C127="#10",3,IF(C127="#18",4,IF(C127="#35",5,IF(C127="#60",6,IF(C127="#120",7,IF(C127="#200",8,IF(C127="&lt;200",9)))))))),FALSE)</f>
        <v>4.72</v>
      </c>
      <c r="S127" s="23">
        <f>VLOOKUP(B127,'Dry Sieve'!$B$2:$K$992,10,FALSE)</f>
        <v>61.85</v>
      </c>
      <c r="T127" s="23">
        <v>5.1119199480000002E-2</v>
      </c>
      <c r="U127" s="23">
        <v>1.574912362E-2</v>
      </c>
      <c r="V127" s="23">
        <f>V124</f>
        <v>0.48031905855400003</v>
      </c>
    </row>
    <row r="128" spans="1:22" ht="14.25" customHeight="1" x14ac:dyDescent="0.2">
      <c r="A128" s="22">
        <f>VLOOKUP(B127,'Sample ID by Horizon'!A:B,2,FALSE)</f>
        <v>42500</v>
      </c>
      <c r="B128" s="21" t="s">
        <v>472</v>
      </c>
      <c r="C128" s="21" t="s">
        <v>1297</v>
      </c>
      <c r="D128" s="21" t="s">
        <v>1292</v>
      </c>
      <c r="E128" s="57">
        <v>1.1299999999999999</v>
      </c>
      <c r="F128" s="57">
        <v>5.56</v>
      </c>
      <c r="G128" s="57">
        <v>6.59</v>
      </c>
      <c r="H128" s="57">
        <v>1.03</v>
      </c>
      <c r="I128" s="57">
        <v>5.92</v>
      </c>
      <c r="J128" s="23">
        <f t="shared" si="45"/>
        <v>0.36000000000000032</v>
      </c>
      <c r="K128" s="71">
        <v>59.292035400000003</v>
      </c>
      <c r="L128" s="71">
        <f t="shared" ref="L128:N128" si="96">L127</f>
        <v>1.0449999999999999</v>
      </c>
      <c r="M128" s="71">
        <f t="shared" si="96"/>
        <v>0.34499999999999997</v>
      </c>
      <c r="N128" s="71">
        <f t="shared" si="96"/>
        <v>53.915097670000002</v>
      </c>
      <c r="O128" s="73">
        <f>VLOOKUP(B128,'Dry Sieve'!$B$2:$K$992,IF(C128="#5",2,IF(C128="#10",3,IF(C128="#18",4,IF(C128="#35",5,IF(C128="#60",6,IF(C128="#120",7,IF(C128="#200",8,IF(C128="&lt;200",9)))))))),FALSE)</f>
        <v>4.72</v>
      </c>
      <c r="P128" s="23">
        <f t="shared" si="0"/>
        <v>0.34499999999999997</v>
      </c>
      <c r="Q128" s="23">
        <f t="shared" si="1"/>
        <v>1.0449999999999999</v>
      </c>
      <c r="R128" s="23">
        <f>VLOOKUP(B128,'Dry Sieve'!$B$2:$K$992,IF(C128="#5",2,IF(C128="#10",3,IF(C128="#18",4,IF(C128="#35",5,IF(C128="#60",6,IF(C128="#120",7,IF(C128="#200",8,IF(C128="&lt;200",9)))))))),FALSE)</f>
        <v>4.72</v>
      </c>
      <c r="S128" s="23">
        <f>VLOOKUP(B128,'Dry Sieve'!$B$2:$K$992,10,FALSE)</f>
        <v>61.85</v>
      </c>
      <c r="T128" s="23">
        <v>5.1119199480000002E-2</v>
      </c>
      <c r="U128" s="23">
        <v>1.574912362E-2</v>
      </c>
      <c r="V128" s="23">
        <f>V127</f>
        <v>0.48031905855400003</v>
      </c>
    </row>
    <row r="129" spans="1:22" ht="14.25" customHeight="1" x14ac:dyDescent="0.2">
      <c r="A129" s="22">
        <f>VLOOKUP(B128,'Sample ID by Horizon'!A:B,2,FALSE)</f>
        <v>42500</v>
      </c>
      <c r="B129" s="21" t="s">
        <v>472</v>
      </c>
      <c r="C129" s="21" t="s">
        <v>1297</v>
      </c>
      <c r="D129" s="21" t="s">
        <v>1293</v>
      </c>
      <c r="E129" s="57">
        <v>1.01</v>
      </c>
      <c r="F129" s="57">
        <v>5.55</v>
      </c>
      <c r="G129" s="57">
        <v>6.44</v>
      </c>
      <c r="H129" s="57">
        <v>0.89</v>
      </c>
      <c r="I129" s="57">
        <v>5.93</v>
      </c>
      <c r="J129" s="23">
        <f t="shared" si="45"/>
        <v>0.37999999999999989</v>
      </c>
      <c r="K129" s="71">
        <v>50.4950495</v>
      </c>
      <c r="L129" s="71">
        <f t="shared" ref="L129:N129" si="97">L127</f>
        <v>1.0449999999999999</v>
      </c>
      <c r="M129" s="71">
        <f t="shared" si="97"/>
        <v>0.34499999999999997</v>
      </c>
      <c r="N129" s="71">
        <f t="shared" si="97"/>
        <v>53.915097670000002</v>
      </c>
      <c r="O129" s="73">
        <f>VLOOKUP(B129,'Dry Sieve'!$B$2:$K$992,IF(C129="#5",2,IF(C129="#10",3,IF(C129="#18",4,IF(C129="#35",5,IF(C129="#60",6,IF(C129="#120",7,IF(C129="#200",8,IF(C129="&lt;200",9)))))))),FALSE)</f>
        <v>4.72</v>
      </c>
      <c r="P129" s="23">
        <f t="shared" si="0"/>
        <v>0.34499999999999997</v>
      </c>
      <c r="Q129" s="23">
        <f t="shared" si="1"/>
        <v>1.0449999999999999</v>
      </c>
      <c r="R129" s="23">
        <f>VLOOKUP(B129,'Dry Sieve'!$B$2:$K$992,IF(C129="#5",2,IF(C129="#10",3,IF(C129="#18",4,IF(C129="#35",5,IF(C129="#60",6,IF(C129="#120",7,IF(C129="#200",8,IF(C129="&lt;200",9)))))))),FALSE)</f>
        <v>4.72</v>
      </c>
      <c r="S129" s="23">
        <f>VLOOKUP(B129,'Dry Sieve'!$B$2:$K$992,10,FALSE)</f>
        <v>61.85</v>
      </c>
      <c r="T129" s="23">
        <v>5.1119199480000002E-2</v>
      </c>
      <c r="U129" s="23">
        <v>1.574912362E-2</v>
      </c>
      <c r="V129" s="23">
        <f>V127</f>
        <v>0.48031905855400003</v>
      </c>
    </row>
    <row r="130" spans="1:22" ht="14.25" customHeight="1" x14ac:dyDescent="0.2">
      <c r="A130" s="22">
        <f>VLOOKUP(B129,'Sample ID by Horizon'!A:B,2,FALSE)</f>
        <v>42500</v>
      </c>
      <c r="B130" s="21" t="s">
        <v>472</v>
      </c>
      <c r="C130" s="21" t="s">
        <v>1297</v>
      </c>
      <c r="D130" s="21" t="s">
        <v>1294</v>
      </c>
      <c r="E130" s="57">
        <v>1.03</v>
      </c>
      <c r="F130" s="57">
        <v>5.58</v>
      </c>
      <c r="G130" s="57">
        <v>6.48</v>
      </c>
      <c r="H130" s="57">
        <v>0.9</v>
      </c>
      <c r="I130" s="57">
        <v>5.93</v>
      </c>
      <c r="J130" s="23">
        <f t="shared" si="45"/>
        <v>0.34999999999999964</v>
      </c>
      <c r="K130" s="71">
        <v>53.398058249999998</v>
      </c>
      <c r="L130" s="71">
        <f t="shared" ref="L130:N130" si="98">L127</f>
        <v>1.0449999999999999</v>
      </c>
      <c r="M130" s="71">
        <f t="shared" si="98"/>
        <v>0.34499999999999997</v>
      </c>
      <c r="N130" s="71">
        <f t="shared" si="98"/>
        <v>53.915097670000002</v>
      </c>
      <c r="O130" s="73">
        <f>VLOOKUP(B130,'Dry Sieve'!$B$2:$K$992,IF(C130="#5",2,IF(C130="#10",3,IF(C130="#18",4,IF(C130="#35",5,IF(C130="#60",6,IF(C130="#120",7,IF(C130="#200",8,IF(C130="&lt;200",9)))))))),FALSE)</f>
        <v>4.72</v>
      </c>
      <c r="P130" s="23">
        <f t="shared" si="0"/>
        <v>0.34499999999999997</v>
      </c>
      <c r="Q130" s="23">
        <f t="shared" si="1"/>
        <v>1.0449999999999999</v>
      </c>
      <c r="R130" s="23">
        <f>VLOOKUP(B130,'Dry Sieve'!$B$2:$K$992,IF(C130="#5",2,IF(C130="#10",3,IF(C130="#18",4,IF(C130="#35",5,IF(C130="#60",6,IF(C130="#120",7,IF(C130="#200",8,IF(C130="&lt;200",9)))))))),FALSE)</f>
        <v>4.72</v>
      </c>
      <c r="S130" s="23">
        <f>VLOOKUP(B130,'Dry Sieve'!$B$2:$K$992,10,FALSE)</f>
        <v>61.85</v>
      </c>
      <c r="T130" s="23">
        <v>5.1119199480000002E-2</v>
      </c>
      <c r="U130" s="23">
        <v>1.574912362E-2</v>
      </c>
      <c r="V130" s="23">
        <f>V127</f>
        <v>0.48031905855400003</v>
      </c>
    </row>
    <row r="131" spans="1:22" ht="14.25" customHeight="1" x14ac:dyDescent="0.2">
      <c r="A131" s="22">
        <f>VLOOKUP(B130,'Sample ID by Horizon'!A:B,2,FALSE)</f>
        <v>42500</v>
      </c>
      <c r="B131" s="21" t="s">
        <v>472</v>
      </c>
      <c r="C131" s="21" t="s">
        <v>1298</v>
      </c>
      <c r="D131" s="21" t="s">
        <v>1291</v>
      </c>
      <c r="E131" s="57">
        <v>1.06</v>
      </c>
      <c r="F131" s="57">
        <v>5.71</v>
      </c>
      <c r="G131" s="57">
        <v>6.66</v>
      </c>
      <c r="H131" s="57">
        <v>0.95</v>
      </c>
      <c r="I131" s="57">
        <v>6.42</v>
      </c>
      <c r="J131" s="23">
        <f t="shared" si="45"/>
        <v>0.71</v>
      </c>
      <c r="K131" s="71">
        <v>22.641509429999999</v>
      </c>
      <c r="L131" s="71">
        <v>0.95250000000000001</v>
      </c>
      <c r="M131" s="23">
        <f>AVERAGE(J131:J134)</f>
        <v>0.64999999999999991</v>
      </c>
      <c r="N131" s="23">
        <v>28.389668610000001</v>
      </c>
      <c r="O131" s="73">
        <f>VLOOKUP(B131,'Dry Sieve'!$B$2:$K$992,IF(C131="#5",2,IF(C131="#10",3,IF(C131="#18",4,IF(C131="#35",5,IF(C131="#60",6,IF(C131="#120",7,IF(C131="#200",8,IF(C131="&lt;200",9)))))))),FALSE)</f>
        <v>3.88</v>
      </c>
      <c r="P131" s="23">
        <f t="shared" si="0"/>
        <v>0.64999999999999991</v>
      </c>
      <c r="Q131" s="23">
        <f t="shared" si="1"/>
        <v>0.9524999999999999</v>
      </c>
      <c r="R131" s="23">
        <f>VLOOKUP(B131,'Dry Sieve'!$B$2:$K$992,IF(C131="#5",2,IF(C131="#10",3,IF(C131="#18",4,IF(C131="#35",5,IF(C131="#60",6,IF(C131="#120",7,IF(C131="#200",8,IF(C131="&lt;200",9)))))))),FALSE)</f>
        <v>3.88</v>
      </c>
      <c r="S131" s="23">
        <f>VLOOKUP(B131,'Dry Sieve'!$B$2:$K$992,10,FALSE)</f>
        <v>61.85</v>
      </c>
      <c r="T131" s="23">
        <v>1.9922893630000001E-2</v>
      </c>
      <c r="U131" s="23">
        <v>2.4240186340000001E-3</v>
      </c>
      <c r="V131" s="23">
        <f>V130</f>
        <v>0.48031905855400003</v>
      </c>
    </row>
    <row r="132" spans="1:22" ht="14.25" customHeight="1" x14ac:dyDescent="0.2">
      <c r="A132" s="22">
        <f>VLOOKUP(B131,'Sample ID by Horizon'!A:B,2,FALSE)</f>
        <v>42500</v>
      </c>
      <c r="B132" s="21" t="s">
        <v>472</v>
      </c>
      <c r="C132" s="21" t="s">
        <v>1298</v>
      </c>
      <c r="D132" s="21" t="s">
        <v>1292</v>
      </c>
      <c r="E132" s="57">
        <v>1.03</v>
      </c>
      <c r="F132" s="57">
        <v>5.56</v>
      </c>
      <c r="G132" s="57">
        <v>6.57</v>
      </c>
      <c r="H132" s="57">
        <v>1.01</v>
      </c>
      <c r="I132" s="57">
        <v>6.35</v>
      </c>
      <c r="J132" s="23">
        <f t="shared" si="45"/>
        <v>0.79</v>
      </c>
      <c r="K132" s="71">
        <v>21.3592233</v>
      </c>
      <c r="L132" s="71">
        <f t="shared" ref="L132:N132" si="99">L131</f>
        <v>0.95250000000000001</v>
      </c>
      <c r="M132" s="71">
        <f t="shared" si="99"/>
        <v>0.64999999999999991</v>
      </c>
      <c r="N132" s="71">
        <f t="shared" si="99"/>
        <v>28.389668610000001</v>
      </c>
      <c r="O132" s="73">
        <f>VLOOKUP(B132,'Dry Sieve'!$B$2:$K$992,IF(C132="#5",2,IF(C132="#10",3,IF(C132="#18",4,IF(C132="#35",5,IF(C132="#60",6,IF(C132="#120",7,IF(C132="#200",8,IF(C132="&lt;200",9)))))))),FALSE)</f>
        <v>3.88</v>
      </c>
      <c r="P132" s="23">
        <f t="shared" si="0"/>
        <v>0.64999999999999991</v>
      </c>
      <c r="Q132" s="23">
        <f t="shared" si="1"/>
        <v>0.9524999999999999</v>
      </c>
      <c r="R132" s="23">
        <f>VLOOKUP(B132,'Dry Sieve'!$B$2:$K$992,IF(C132="#5",2,IF(C132="#10",3,IF(C132="#18",4,IF(C132="#35",5,IF(C132="#60",6,IF(C132="#120",7,IF(C132="#200",8,IF(C132="&lt;200",9)))))))),FALSE)</f>
        <v>3.88</v>
      </c>
      <c r="S132" s="23">
        <f>VLOOKUP(B132,'Dry Sieve'!$B$2:$K$992,10,FALSE)</f>
        <v>61.85</v>
      </c>
      <c r="T132" s="23">
        <v>1.9922893630000001E-2</v>
      </c>
      <c r="U132" s="23">
        <v>2.4240186340000001E-3</v>
      </c>
      <c r="V132" s="23">
        <f>V130</f>
        <v>0.48031905855400003</v>
      </c>
    </row>
    <row r="133" spans="1:22" ht="14.25" customHeight="1" x14ac:dyDescent="0.2">
      <c r="A133" s="22">
        <f>VLOOKUP(B132,'Sample ID by Horizon'!A:B,2,FALSE)</f>
        <v>42500</v>
      </c>
      <c r="B133" s="21" t="s">
        <v>472</v>
      </c>
      <c r="C133" s="21" t="s">
        <v>1298</v>
      </c>
      <c r="D133" s="21" t="s">
        <v>1293</v>
      </c>
      <c r="E133" s="57">
        <v>1.01</v>
      </c>
      <c r="F133" s="57">
        <v>5.61</v>
      </c>
      <c r="G133" s="57">
        <v>6.56</v>
      </c>
      <c r="H133" s="57">
        <v>0.95</v>
      </c>
      <c r="I133" s="57">
        <v>6.27</v>
      </c>
      <c r="J133" s="23">
        <f t="shared" si="45"/>
        <v>0.65999999999999925</v>
      </c>
      <c r="K133" s="71">
        <v>28.712871289999999</v>
      </c>
      <c r="L133" s="71">
        <f t="shared" ref="L133:N133" si="100">L131</f>
        <v>0.95250000000000001</v>
      </c>
      <c r="M133" s="71">
        <f t="shared" si="100"/>
        <v>0.64999999999999991</v>
      </c>
      <c r="N133" s="71">
        <f t="shared" si="100"/>
        <v>28.389668610000001</v>
      </c>
      <c r="O133" s="73">
        <f>VLOOKUP(B133,'Dry Sieve'!$B$2:$K$992,IF(C133="#5",2,IF(C133="#10",3,IF(C133="#18",4,IF(C133="#35",5,IF(C133="#60",6,IF(C133="#120",7,IF(C133="#200",8,IF(C133="&lt;200",9)))))))),FALSE)</f>
        <v>3.88</v>
      </c>
      <c r="P133" s="23">
        <f t="shared" si="0"/>
        <v>0.64999999999999991</v>
      </c>
      <c r="Q133" s="23">
        <f t="shared" si="1"/>
        <v>0.9524999999999999</v>
      </c>
      <c r="R133" s="23">
        <f>VLOOKUP(B133,'Dry Sieve'!$B$2:$K$992,IF(C133="#5",2,IF(C133="#10",3,IF(C133="#18",4,IF(C133="#35",5,IF(C133="#60",6,IF(C133="#120",7,IF(C133="#200",8,IF(C133="&lt;200",9)))))))),FALSE)</f>
        <v>3.88</v>
      </c>
      <c r="S133" s="23">
        <f>VLOOKUP(B133,'Dry Sieve'!$B$2:$K$992,10,FALSE)</f>
        <v>61.85</v>
      </c>
      <c r="T133" s="23">
        <v>1.9922893630000001E-2</v>
      </c>
      <c r="U133" s="23">
        <v>2.4240186340000001E-3</v>
      </c>
      <c r="V133" s="23">
        <f>V130</f>
        <v>0.48031905855400003</v>
      </c>
    </row>
    <row r="134" spans="1:22" ht="14.25" customHeight="1" x14ac:dyDescent="0.2">
      <c r="A134" s="22">
        <f>VLOOKUP(B133,'Sample ID by Horizon'!A:B,2,FALSE)</f>
        <v>42500</v>
      </c>
      <c r="B134" s="21" t="s">
        <v>472</v>
      </c>
      <c r="C134" s="21" t="s">
        <v>1298</v>
      </c>
      <c r="D134" s="21" t="s">
        <v>1294</v>
      </c>
      <c r="E134" s="57">
        <v>0.71</v>
      </c>
      <c r="F134" s="57">
        <v>5.56</v>
      </c>
      <c r="G134" s="57">
        <v>6.29</v>
      </c>
      <c r="H134" s="57">
        <v>0.73</v>
      </c>
      <c r="I134" s="57">
        <v>6</v>
      </c>
      <c r="J134" s="23">
        <f t="shared" si="45"/>
        <v>0.44000000000000039</v>
      </c>
      <c r="K134" s="71">
        <v>40.845070419999999</v>
      </c>
      <c r="L134" s="71">
        <f t="shared" ref="L134:N134" si="101">L131</f>
        <v>0.95250000000000001</v>
      </c>
      <c r="M134" s="71">
        <f t="shared" si="101"/>
        <v>0.64999999999999991</v>
      </c>
      <c r="N134" s="71">
        <f t="shared" si="101"/>
        <v>28.389668610000001</v>
      </c>
      <c r="O134" s="73">
        <f>VLOOKUP(B134,'Dry Sieve'!$B$2:$K$992,IF(C134="#5",2,IF(C134="#10",3,IF(C134="#18",4,IF(C134="#35",5,IF(C134="#60",6,IF(C134="#120",7,IF(C134="#200",8,IF(C134="&lt;200",9)))))))),FALSE)</f>
        <v>3.88</v>
      </c>
      <c r="P134" s="23">
        <f t="shared" si="0"/>
        <v>0.64999999999999991</v>
      </c>
      <c r="Q134" s="23">
        <f t="shared" si="1"/>
        <v>0.9524999999999999</v>
      </c>
      <c r="R134" s="23">
        <f>VLOOKUP(B134,'Dry Sieve'!$B$2:$K$992,IF(C134="#5",2,IF(C134="#10",3,IF(C134="#18",4,IF(C134="#35",5,IF(C134="#60",6,IF(C134="#120",7,IF(C134="#200",8,IF(C134="&lt;200",9)))))))),FALSE)</f>
        <v>3.88</v>
      </c>
      <c r="S134" s="23">
        <f>VLOOKUP(B134,'Dry Sieve'!$B$2:$K$992,10,FALSE)</f>
        <v>61.85</v>
      </c>
      <c r="T134" s="23">
        <v>1.9922893630000001E-2</v>
      </c>
      <c r="U134" s="23">
        <v>2.4240186340000001E-3</v>
      </c>
      <c r="V134" s="23">
        <f>V133</f>
        <v>0.48031905855400003</v>
      </c>
    </row>
    <row r="135" spans="1:22" ht="14.25" customHeight="1" x14ac:dyDescent="0.2">
      <c r="A135" s="22">
        <f>VLOOKUP(B134,'Sample ID by Horizon'!A:B,2,FALSE)</f>
        <v>42500</v>
      </c>
      <c r="B135" s="21" t="s">
        <v>472</v>
      </c>
      <c r="C135" s="21" t="s">
        <v>1299</v>
      </c>
      <c r="D135" s="21" t="s">
        <v>1291</v>
      </c>
      <c r="E135" s="57">
        <v>0.65</v>
      </c>
      <c r="F135" s="57">
        <v>5.7</v>
      </c>
      <c r="G135" s="57">
        <v>6.24</v>
      </c>
      <c r="H135" s="57">
        <v>0.54</v>
      </c>
      <c r="I135" s="57">
        <v>6.18</v>
      </c>
      <c r="J135" s="23">
        <f t="shared" si="45"/>
        <v>0.47999999999999954</v>
      </c>
      <c r="K135" s="71">
        <v>9.230769231</v>
      </c>
      <c r="L135" s="71">
        <v>0.64500000000000002</v>
      </c>
      <c r="M135" s="23">
        <f>AVERAGE(J135:J138)</f>
        <v>0.52</v>
      </c>
      <c r="N135" s="23">
        <v>16.000803959999999</v>
      </c>
      <c r="O135" s="73">
        <f>VLOOKUP(B135,'Dry Sieve'!$B$2:$K$992,IF(C135="#5",2,IF(C135="#10",3,IF(C135="#18",4,IF(C135="#35",5,IF(C135="#60",6,IF(C135="#120",7,IF(C135="#200",8,IF(C135="&lt;200",9)))))))),FALSE)</f>
        <v>2.71</v>
      </c>
      <c r="P135" s="23">
        <f t="shared" si="0"/>
        <v>0.52</v>
      </c>
      <c r="Q135" s="23">
        <f t="shared" si="1"/>
        <v>0.64500000000000002</v>
      </c>
      <c r="R135" s="23">
        <f>VLOOKUP(B135,'Dry Sieve'!$B$2:$K$992,IF(C135="#5",2,IF(C135="#10",3,IF(C135="#18",4,IF(C135="#35",5,IF(C135="#60",6,IF(C135="#120",7,IF(C135="#200",8,IF(C135="&lt;200",9)))))))),FALSE)</f>
        <v>2.71</v>
      </c>
      <c r="S135" s="23">
        <f>VLOOKUP(B135,'Dry Sieve'!$B$2:$K$992,10,FALSE)</f>
        <v>61.85</v>
      </c>
      <c r="T135" s="23">
        <v>8.4914114539999998E-3</v>
      </c>
      <c r="U135" s="23">
        <v>3.8819831439999998E-4</v>
      </c>
      <c r="V135" s="23">
        <f>V133</f>
        <v>0.48031905855400003</v>
      </c>
    </row>
    <row r="136" spans="1:22" ht="14.25" customHeight="1" x14ac:dyDescent="0.2">
      <c r="A136" s="22">
        <f>VLOOKUP(B135,'Sample ID by Horizon'!A:B,2,FALSE)</f>
        <v>42500</v>
      </c>
      <c r="B136" s="21" t="s">
        <v>472</v>
      </c>
      <c r="C136" s="21" t="s">
        <v>1299</v>
      </c>
      <c r="D136" s="21" t="s">
        <v>1292</v>
      </c>
      <c r="E136" s="57">
        <v>0.63</v>
      </c>
      <c r="F136" s="57">
        <v>5.51</v>
      </c>
      <c r="G136" s="57">
        <v>6.18</v>
      </c>
      <c r="H136" s="57">
        <v>0.67</v>
      </c>
      <c r="I136" s="57">
        <v>6.08</v>
      </c>
      <c r="J136" s="23">
        <f t="shared" si="45"/>
        <v>0.57000000000000028</v>
      </c>
      <c r="K136" s="71">
        <v>15.87301587</v>
      </c>
      <c r="L136" s="71">
        <f t="shared" ref="L136:N136" si="102">L135</f>
        <v>0.64500000000000002</v>
      </c>
      <c r="M136" s="71">
        <f t="shared" si="102"/>
        <v>0.52</v>
      </c>
      <c r="N136" s="71">
        <f t="shared" si="102"/>
        <v>16.000803959999999</v>
      </c>
      <c r="O136" s="73">
        <f>VLOOKUP(B136,'Dry Sieve'!$B$2:$K$992,IF(C136="#5",2,IF(C136="#10",3,IF(C136="#18",4,IF(C136="#35",5,IF(C136="#60",6,IF(C136="#120",7,IF(C136="#200",8,IF(C136="&lt;200",9)))))))),FALSE)</f>
        <v>2.71</v>
      </c>
      <c r="P136" s="23">
        <f t="shared" si="0"/>
        <v>0.52</v>
      </c>
      <c r="Q136" s="23">
        <f t="shared" si="1"/>
        <v>0.64500000000000002</v>
      </c>
      <c r="R136" s="23">
        <f>VLOOKUP(B136,'Dry Sieve'!$B$2:$K$992,IF(C136="#5",2,IF(C136="#10",3,IF(C136="#18",4,IF(C136="#35",5,IF(C136="#60",6,IF(C136="#120",7,IF(C136="#200",8,IF(C136="&lt;200",9)))))))),FALSE)</f>
        <v>2.71</v>
      </c>
      <c r="S136" s="23">
        <f>VLOOKUP(B136,'Dry Sieve'!$B$2:$K$992,10,FALSE)</f>
        <v>61.85</v>
      </c>
      <c r="T136" s="23">
        <v>8.4914114539999998E-3</v>
      </c>
      <c r="U136" s="23">
        <v>3.8819831439999998E-4</v>
      </c>
      <c r="V136" s="23">
        <f>V133</f>
        <v>0.48031905855400003</v>
      </c>
    </row>
    <row r="137" spans="1:22" ht="14.25" customHeight="1" x14ac:dyDescent="0.2">
      <c r="A137" s="22">
        <f>VLOOKUP(B136,'Sample ID by Horizon'!A:B,2,FALSE)</f>
        <v>42500</v>
      </c>
      <c r="B137" s="21" t="s">
        <v>472</v>
      </c>
      <c r="C137" s="21" t="s">
        <v>1299</v>
      </c>
      <c r="D137" s="21" t="s">
        <v>1293</v>
      </c>
      <c r="E137" s="57">
        <v>0.68</v>
      </c>
      <c r="F137" s="57">
        <v>5.53</v>
      </c>
      <c r="G137" s="57">
        <v>6.18</v>
      </c>
      <c r="H137" s="57">
        <v>0.65</v>
      </c>
      <c r="I137" s="57">
        <v>6.08</v>
      </c>
      <c r="J137" s="23">
        <f t="shared" si="45"/>
        <v>0.54999999999999982</v>
      </c>
      <c r="K137" s="71">
        <v>14.70588235</v>
      </c>
      <c r="L137" s="71">
        <f t="shared" ref="L137:N137" si="103">L135</f>
        <v>0.64500000000000002</v>
      </c>
      <c r="M137" s="71">
        <f t="shared" si="103"/>
        <v>0.52</v>
      </c>
      <c r="N137" s="71">
        <f t="shared" si="103"/>
        <v>16.000803959999999</v>
      </c>
      <c r="O137" s="73">
        <f>VLOOKUP(B137,'Dry Sieve'!$B$2:$K$992,IF(C137="#5",2,IF(C137="#10",3,IF(C137="#18",4,IF(C137="#35",5,IF(C137="#60",6,IF(C137="#120",7,IF(C137="#200",8,IF(C137="&lt;200",9)))))))),FALSE)</f>
        <v>2.71</v>
      </c>
      <c r="P137" s="23">
        <f t="shared" si="0"/>
        <v>0.52</v>
      </c>
      <c r="Q137" s="23">
        <f t="shared" si="1"/>
        <v>0.64500000000000002</v>
      </c>
      <c r="R137" s="23">
        <f>VLOOKUP(B137,'Dry Sieve'!$B$2:$K$992,IF(C137="#5",2,IF(C137="#10",3,IF(C137="#18",4,IF(C137="#35",5,IF(C137="#60",6,IF(C137="#120",7,IF(C137="#200",8,IF(C137="&lt;200",9)))))))),FALSE)</f>
        <v>2.71</v>
      </c>
      <c r="S137" s="23">
        <f>VLOOKUP(B137,'Dry Sieve'!$B$2:$K$992,10,FALSE)</f>
        <v>61.85</v>
      </c>
      <c r="T137" s="23">
        <v>8.4914114539999998E-3</v>
      </c>
      <c r="U137" s="23">
        <v>3.8819831439999998E-4</v>
      </c>
      <c r="V137" s="23">
        <f>V136</f>
        <v>0.48031905855400003</v>
      </c>
    </row>
    <row r="138" spans="1:22" ht="14.25" customHeight="1" x14ac:dyDescent="0.2">
      <c r="A138" s="22">
        <f>VLOOKUP(B137,'Sample ID by Horizon'!A:B,2,FALSE)</f>
        <v>42500</v>
      </c>
      <c r="B138" s="21" t="s">
        <v>472</v>
      </c>
      <c r="C138" s="21" t="s">
        <v>1299</v>
      </c>
      <c r="D138" s="21" t="s">
        <v>1294</v>
      </c>
      <c r="E138" s="57">
        <v>0.62</v>
      </c>
      <c r="F138" s="57">
        <v>5.63</v>
      </c>
      <c r="G138" s="57">
        <v>6.26</v>
      </c>
      <c r="H138" s="57">
        <v>0.63</v>
      </c>
      <c r="I138" s="57">
        <v>6.11</v>
      </c>
      <c r="J138" s="23">
        <f t="shared" si="45"/>
        <v>0.48000000000000043</v>
      </c>
      <c r="K138" s="71">
        <v>24.19354839</v>
      </c>
      <c r="L138" s="71">
        <f t="shared" ref="L138:N138" si="104">L135</f>
        <v>0.64500000000000002</v>
      </c>
      <c r="M138" s="71">
        <f t="shared" si="104"/>
        <v>0.52</v>
      </c>
      <c r="N138" s="71">
        <f t="shared" si="104"/>
        <v>16.000803959999999</v>
      </c>
      <c r="O138" s="73">
        <f>VLOOKUP(B138,'Dry Sieve'!$B$2:$K$992,IF(C138="#5",2,IF(C138="#10",3,IF(C138="#18",4,IF(C138="#35",5,IF(C138="#60",6,IF(C138="#120",7,IF(C138="#200",8,IF(C138="&lt;200",9)))))))),FALSE)</f>
        <v>2.71</v>
      </c>
      <c r="P138" s="23">
        <f t="shared" si="0"/>
        <v>0.52</v>
      </c>
      <c r="Q138" s="23">
        <f t="shared" si="1"/>
        <v>0.64500000000000002</v>
      </c>
      <c r="R138" s="23">
        <f>VLOOKUP(B138,'Dry Sieve'!$B$2:$K$992,IF(C138="#5",2,IF(C138="#10",3,IF(C138="#18",4,IF(C138="#35",5,IF(C138="#60",6,IF(C138="#120",7,IF(C138="#200",8,IF(C138="&lt;200",9)))))))),FALSE)</f>
        <v>2.71</v>
      </c>
      <c r="S138" s="23">
        <f>VLOOKUP(B138,'Dry Sieve'!$B$2:$K$992,10,FALSE)</f>
        <v>61.85</v>
      </c>
      <c r="T138" s="23">
        <v>8.4914114539999998E-3</v>
      </c>
      <c r="U138" s="23">
        <v>3.8819831439999998E-4</v>
      </c>
      <c r="V138" s="23">
        <f>V136</f>
        <v>0.48031905855400003</v>
      </c>
    </row>
    <row r="139" spans="1:22" ht="14.25" customHeight="1" x14ac:dyDescent="0.2">
      <c r="A139" s="22">
        <f>VLOOKUP(B138,'Sample ID by Horizon'!A:B,2,FALSE)</f>
        <v>42500</v>
      </c>
      <c r="B139" s="21" t="s">
        <v>472</v>
      </c>
      <c r="C139" s="21" t="s">
        <v>1300</v>
      </c>
      <c r="D139" s="21" t="s">
        <v>1291</v>
      </c>
      <c r="E139" s="57">
        <v>0.53</v>
      </c>
      <c r="F139" s="57">
        <v>5.78</v>
      </c>
      <c r="G139" s="57">
        <v>6.14</v>
      </c>
      <c r="H139" s="57">
        <v>0.36</v>
      </c>
      <c r="I139" s="57">
        <v>6.07</v>
      </c>
      <c r="J139" s="23">
        <f t="shared" si="45"/>
        <v>0.29000000000000004</v>
      </c>
      <c r="K139" s="71">
        <v>13.20754717</v>
      </c>
      <c r="L139" s="71">
        <v>0.53</v>
      </c>
      <c r="M139" s="23">
        <f>AVERAGE(J139:J142)</f>
        <v>7.2500000000000009E-2</v>
      </c>
      <c r="N139" s="23">
        <v>13.20754717</v>
      </c>
      <c r="O139" s="73">
        <f>VLOOKUP(B139,'Dry Sieve'!$B$2:$K$992,IF(C139="#5",2,IF(C139="#10",3,IF(C139="#18",4,IF(C139="#35",5,IF(C139="#60",6,IF(C139="#120",7,IF(C139="#200",8,IF(C139="&lt;200",9)))))))),FALSE)</f>
        <v>1.41</v>
      </c>
      <c r="P139" s="23">
        <f t="shared" si="0"/>
        <v>7.2500000000000009E-2</v>
      </c>
      <c r="Q139" s="23">
        <f t="shared" si="1"/>
        <v>0.13250000000000001</v>
      </c>
      <c r="R139" s="23">
        <f>VLOOKUP(B139,'Dry Sieve'!$B$2:$K$992,IF(C139="#5",2,IF(C139="#10",3,IF(C139="#18",4,IF(C139="#35",5,IF(C139="#60",6,IF(C139="#120",7,IF(C139="#200",8,IF(C139="&lt;200",9)))))))),FALSE)</f>
        <v>1.41</v>
      </c>
      <c r="S139" s="23">
        <f>VLOOKUP(B139,'Dry Sieve'!$B$2:$K$992,10,FALSE)</f>
        <v>61.85</v>
      </c>
      <c r="T139" s="23">
        <v>1.032321045E-2</v>
      </c>
      <c r="U139" s="23">
        <v>1.9477755559999999E-4</v>
      </c>
      <c r="V139" s="23">
        <f>V136</f>
        <v>0.48031905855400003</v>
      </c>
    </row>
    <row r="140" spans="1:22" ht="14.25" customHeight="1" x14ac:dyDescent="0.2">
      <c r="A140" s="22">
        <f>VLOOKUP(B139,'Sample ID by Horizon'!A:B,2,FALSE)</f>
        <v>42500</v>
      </c>
      <c r="B140" s="21" t="s">
        <v>472</v>
      </c>
      <c r="C140" s="21" t="s">
        <v>1300</v>
      </c>
      <c r="D140" s="21" t="s">
        <v>1292</v>
      </c>
      <c r="E140" s="57"/>
      <c r="F140" s="57"/>
      <c r="G140" s="57"/>
      <c r="H140" s="57"/>
      <c r="I140" s="57"/>
      <c r="J140" s="23">
        <f t="shared" si="45"/>
        <v>0</v>
      </c>
      <c r="K140" s="71" t="s">
        <v>1438</v>
      </c>
      <c r="L140" s="71">
        <f t="shared" ref="L140:N140" si="105">L139</f>
        <v>0.53</v>
      </c>
      <c r="M140" s="71">
        <f t="shared" si="105"/>
        <v>7.2500000000000009E-2</v>
      </c>
      <c r="N140" s="71">
        <f t="shared" si="105"/>
        <v>13.20754717</v>
      </c>
      <c r="O140" s="73">
        <f>VLOOKUP(B140,'Dry Sieve'!$B$2:$K$992,IF(C140="#5",2,IF(C140="#10",3,IF(C140="#18",4,IF(C140="#35",5,IF(C140="#60",6,IF(C140="#120",7,IF(C140="#200",8,IF(C140="&lt;200",9)))))))),FALSE)</f>
        <v>1.41</v>
      </c>
      <c r="P140" s="23">
        <f t="shared" si="0"/>
        <v>7.2500000000000009E-2</v>
      </c>
      <c r="Q140" s="23">
        <f t="shared" si="1"/>
        <v>0.13250000000000001</v>
      </c>
      <c r="R140" s="23">
        <f>VLOOKUP(B140,'Dry Sieve'!$B$2:$K$992,IF(C140="#5",2,IF(C140="#10",3,IF(C140="#18",4,IF(C140="#35",5,IF(C140="#60",6,IF(C140="#120",7,IF(C140="#200",8,IF(C140="&lt;200",9)))))))),FALSE)</f>
        <v>1.41</v>
      </c>
      <c r="S140" s="23">
        <f>VLOOKUP(B140,'Dry Sieve'!$B$2:$K$992,10,FALSE)</f>
        <v>61.85</v>
      </c>
      <c r="T140" s="23">
        <v>1.032321045E-2</v>
      </c>
      <c r="U140" s="23">
        <v>1.9477755559999999E-4</v>
      </c>
      <c r="V140" s="23">
        <f>V139</f>
        <v>0.48031905855400003</v>
      </c>
    </row>
    <row r="141" spans="1:22" ht="14.25" customHeight="1" x14ac:dyDescent="0.2">
      <c r="A141" s="22">
        <f>VLOOKUP(B140,'Sample ID by Horizon'!A:B,2,FALSE)</f>
        <v>42500</v>
      </c>
      <c r="B141" s="21" t="s">
        <v>472</v>
      </c>
      <c r="C141" s="21" t="s">
        <v>1300</v>
      </c>
      <c r="D141" s="21" t="s">
        <v>1293</v>
      </c>
      <c r="E141" s="57"/>
      <c r="F141" s="57"/>
      <c r="G141" s="57"/>
      <c r="H141" s="57"/>
      <c r="I141" s="57"/>
      <c r="J141" s="23">
        <f t="shared" si="45"/>
        <v>0</v>
      </c>
      <c r="K141" s="71" t="s">
        <v>1438</v>
      </c>
      <c r="L141" s="71">
        <f t="shared" ref="L141:N141" si="106">L139</f>
        <v>0.53</v>
      </c>
      <c r="M141" s="71">
        <f t="shared" si="106"/>
        <v>7.2500000000000009E-2</v>
      </c>
      <c r="N141" s="71">
        <f t="shared" si="106"/>
        <v>13.20754717</v>
      </c>
      <c r="O141" s="73">
        <f>VLOOKUP(B141,'Dry Sieve'!$B$2:$K$992,IF(C141="#5",2,IF(C141="#10",3,IF(C141="#18",4,IF(C141="#35",5,IF(C141="#60",6,IF(C141="#120",7,IF(C141="#200",8,IF(C141="&lt;200",9)))))))),FALSE)</f>
        <v>1.41</v>
      </c>
      <c r="P141" s="23">
        <f t="shared" si="0"/>
        <v>7.2500000000000009E-2</v>
      </c>
      <c r="Q141" s="23">
        <f t="shared" si="1"/>
        <v>0.13250000000000001</v>
      </c>
      <c r="R141" s="23">
        <f>VLOOKUP(B141,'Dry Sieve'!$B$2:$K$992,IF(C141="#5",2,IF(C141="#10",3,IF(C141="#18",4,IF(C141="#35",5,IF(C141="#60",6,IF(C141="#120",7,IF(C141="#200",8,IF(C141="&lt;200",9)))))))),FALSE)</f>
        <v>1.41</v>
      </c>
      <c r="S141" s="23">
        <f>VLOOKUP(B141,'Dry Sieve'!$B$2:$K$992,10,FALSE)</f>
        <v>61.85</v>
      </c>
      <c r="T141" s="23">
        <v>1.032321045E-2</v>
      </c>
      <c r="U141" s="23">
        <v>1.9477755559999999E-4</v>
      </c>
      <c r="V141" s="23">
        <f>V139</f>
        <v>0.48031905855400003</v>
      </c>
    </row>
    <row r="142" spans="1:22" ht="14.25" customHeight="1" x14ac:dyDescent="0.2">
      <c r="A142" s="22">
        <f>VLOOKUP(B141,'Sample ID by Horizon'!A:B,2,FALSE)</f>
        <v>42500</v>
      </c>
      <c r="B142" s="21" t="s">
        <v>472</v>
      </c>
      <c r="C142" s="21" t="s">
        <v>1300</v>
      </c>
      <c r="D142" s="21" t="s">
        <v>1294</v>
      </c>
      <c r="E142" s="57"/>
      <c r="F142" s="57"/>
      <c r="G142" s="57"/>
      <c r="H142" s="57"/>
      <c r="I142" s="57"/>
      <c r="J142" s="23">
        <f t="shared" si="45"/>
        <v>0</v>
      </c>
      <c r="K142" s="71" t="s">
        <v>1438</v>
      </c>
      <c r="L142" s="71">
        <f t="shared" ref="L142:N142" si="107">L139</f>
        <v>0.53</v>
      </c>
      <c r="M142" s="71">
        <f t="shared" si="107"/>
        <v>7.2500000000000009E-2</v>
      </c>
      <c r="N142" s="71">
        <f t="shared" si="107"/>
        <v>13.20754717</v>
      </c>
      <c r="O142" s="73">
        <f>VLOOKUP(B142,'Dry Sieve'!$B$2:$K$992,IF(C142="#5",2,IF(C142="#10",3,IF(C142="#18",4,IF(C142="#35",5,IF(C142="#60",6,IF(C142="#120",7,IF(C142="#200",8,IF(C142="&lt;200",9)))))))),FALSE)</f>
        <v>1.41</v>
      </c>
      <c r="P142" s="23">
        <f t="shared" si="0"/>
        <v>7.2500000000000009E-2</v>
      </c>
      <c r="Q142" s="23">
        <f t="shared" si="1"/>
        <v>0.13250000000000001</v>
      </c>
      <c r="R142" s="23">
        <f>VLOOKUP(B142,'Dry Sieve'!$B$2:$K$992,IF(C142="#5",2,IF(C142="#10",3,IF(C142="#18",4,IF(C142="#35",5,IF(C142="#60",6,IF(C142="#120",7,IF(C142="#200",8,IF(C142="&lt;200",9)))))))),FALSE)</f>
        <v>1.41</v>
      </c>
      <c r="S142" s="23">
        <f>VLOOKUP(B142,'Dry Sieve'!$B$2:$K$992,10,FALSE)</f>
        <v>61.85</v>
      </c>
      <c r="T142" s="23">
        <v>1.032321045E-2</v>
      </c>
      <c r="U142" s="23">
        <v>1.9477755559999999E-4</v>
      </c>
      <c r="V142" s="23">
        <f>V139</f>
        <v>0.48031905855400003</v>
      </c>
    </row>
    <row r="143" spans="1:22" ht="14.25" customHeight="1" x14ac:dyDescent="0.2">
      <c r="A143" s="22">
        <f>VLOOKUP(B142,'Sample ID by Horizon'!A:B,2,FALSE)</f>
        <v>42500</v>
      </c>
      <c r="B143" s="21" t="s">
        <v>473</v>
      </c>
      <c r="C143" s="21" t="s">
        <v>1290</v>
      </c>
      <c r="D143" s="16" t="s">
        <v>1291</v>
      </c>
      <c r="E143" s="57">
        <v>4.1399999999999997</v>
      </c>
      <c r="F143" s="57">
        <v>1.73</v>
      </c>
      <c r="G143" s="57">
        <v>5.33</v>
      </c>
      <c r="H143" s="57">
        <v>3.6</v>
      </c>
      <c r="I143" s="57">
        <v>1.77</v>
      </c>
      <c r="J143" s="23">
        <f t="shared" si="45"/>
        <v>4.0000000000000036E-2</v>
      </c>
      <c r="K143" s="71">
        <v>85.990338159999993</v>
      </c>
      <c r="L143" s="71">
        <v>4.0975000000000001</v>
      </c>
      <c r="M143" s="23">
        <f>AVERAGE(J143:J146)</f>
        <v>3.2500000000000029E-2</v>
      </c>
      <c r="N143" s="23">
        <v>50.848550119999999</v>
      </c>
      <c r="O143" s="73">
        <f>VLOOKUP(B143,'Dry Sieve'!$B$2:$K$992,IF(C143="#5",2,IF(C143="#10",3,IF(C143="#18",4,IF(C143="#35",5,IF(C143="#60",6,IF(C143="#120",7,IF(C143="#200",8,IF(C143="&lt;200",9)))))))),FALSE)</f>
        <v>37.619999999999997</v>
      </c>
      <c r="P143" s="23">
        <f t="shared" si="0"/>
        <v>3.2500000000000029E-2</v>
      </c>
      <c r="Q143" s="23">
        <f t="shared" si="1"/>
        <v>4.0975000000000001</v>
      </c>
      <c r="R143" s="23">
        <f>VLOOKUP(B143,'Dry Sieve'!$B$2:$K$992,IF(C143="#5",2,IF(C143="#10",3,IF(C143="#18",4,IF(C143="#35",5,IF(C143="#60",6,IF(C143="#120",7,IF(C143="#200",8,IF(C143="&lt;200",9)))))))),FALSE)</f>
        <v>37.619999999999997</v>
      </c>
      <c r="S143" s="23">
        <f>VLOOKUP(B143,'Dry Sieve'!$B$2:$K$992,10,FALSE)</f>
        <v>130.88999999999999</v>
      </c>
      <c r="T143" s="23">
        <v>0.28513722009999998</v>
      </c>
      <c r="U143" s="23">
        <v>0.14498814230000001</v>
      </c>
      <c r="V143" s="23">
        <f>SUM(U143,U147,U151,U155,U159,U163,U167)</f>
        <v>0.29428563187373002</v>
      </c>
    </row>
    <row r="144" spans="1:22" ht="14.25" customHeight="1" x14ac:dyDescent="0.2">
      <c r="A144" s="22">
        <f>VLOOKUP(B143,'Sample ID by Horizon'!A:B,2,FALSE)</f>
        <v>42500</v>
      </c>
      <c r="B144" s="21" t="s">
        <v>473</v>
      </c>
      <c r="C144" s="21" t="s">
        <v>1290</v>
      </c>
      <c r="D144" s="16" t="s">
        <v>1292</v>
      </c>
      <c r="E144" s="57">
        <v>4.09</v>
      </c>
      <c r="F144" s="57">
        <v>1.73</v>
      </c>
      <c r="G144" s="57">
        <v>4.01</v>
      </c>
      <c r="H144" s="57">
        <v>2.2799999999999998</v>
      </c>
      <c r="I144" s="57">
        <v>1.76</v>
      </c>
      <c r="J144" s="23">
        <f t="shared" si="45"/>
        <v>3.0000000000000027E-2</v>
      </c>
      <c r="K144" s="71">
        <v>55.012224940000003</v>
      </c>
      <c r="L144" s="71">
        <f t="shared" ref="L144:N144" si="108">L143</f>
        <v>4.0975000000000001</v>
      </c>
      <c r="M144" s="71">
        <f t="shared" si="108"/>
        <v>3.2500000000000029E-2</v>
      </c>
      <c r="N144" s="71">
        <f t="shared" si="108"/>
        <v>50.848550119999999</v>
      </c>
      <c r="O144" s="73">
        <f>VLOOKUP(B144,'Dry Sieve'!$B$2:$K$992,IF(C144="#5",2,IF(C144="#10",3,IF(C144="#18",4,IF(C144="#35",5,IF(C144="#60",6,IF(C144="#120",7,IF(C144="#200",8,IF(C144="&lt;200",9)))))))),FALSE)</f>
        <v>37.619999999999997</v>
      </c>
      <c r="P144" s="23">
        <f t="shared" si="0"/>
        <v>3.2500000000000029E-2</v>
      </c>
      <c r="Q144" s="23">
        <f t="shared" si="1"/>
        <v>4.0975000000000001</v>
      </c>
      <c r="R144" s="23">
        <f>VLOOKUP(B144,'Dry Sieve'!$B$2:$K$992,IF(C144="#5",2,IF(C144="#10",3,IF(C144="#18",4,IF(C144="#35",5,IF(C144="#60",6,IF(C144="#120",7,IF(C144="#200",8,IF(C144="&lt;200",9)))))))),FALSE)</f>
        <v>37.619999999999997</v>
      </c>
      <c r="S144" s="23">
        <f>VLOOKUP(B144,'Dry Sieve'!$B$2:$K$992,10,FALSE)</f>
        <v>130.88999999999999</v>
      </c>
      <c r="T144" s="23">
        <v>0.28513722009999998</v>
      </c>
      <c r="U144" s="23">
        <v>0.14498814230000001</v>
      </c>
      <c r="V144" s="23">
        <f>V143</f>
        <v>0.29428563187373002</v>
      </c>
    </row>
    <row r="145" spans="1:22" ht="14.25" customHeight="1" x14ac:dyDescent="0.2">
      <c r="A145" s="22">
        <f>VLOOKUP(B144,'Sample ID by Horizon'!A:B,2,FALSE)</f>
        <v>42500</v>
      </c>
      <c r="B145" s="21" t="s">
        <v>473</v>
      </c>
      <c r="C145" s="21" t="s">
        <v>1290</v>
      </c>
      <c r="D145" s="16" t="s">
        <v>1293</v>
      </c>
      <c r="E145" s="57">
        <v>4.05</v>
      </c>
      <c r="F145" s="57">
        <v>1.73</v>
      </c>
      <c r="G145" s="57">
        <v>3.41</v>
      </c>
      <c r="H145" s="57">
        <v>1.68</v>
      </c>
      <c r="I145" s="57">
        <v>1.77</v>
      </c>
      <c r="J145" s="23">
        <f t="shared" si="45"/>
        <v>4.0000000000000036E-2</v>
      </c>
      <c r="K145" s="71">
        <v>40.493827160000002</v>
      </c>
      <c r="L145" s="71">
        <f t="shared" ref="L145:N145" si="109">L143</f>
        <v>4.0975000000000001</v>
      </c>
      <c r="M145" s="71">
        <f t="shared" si="109"/>
        <v>3.2500000000000029E-2</v>
      </c>
      <c r="N145" s="71">
        <f t="shared" si="109"/>
        <v>50.848550119999999</v>
      </c>
      <c r="O145" s="73">
        <f>VLOOKUP(B145,'Dry Sieve'!$B$2:$K$992,IF(C145="#5",2,IF(C145="#10",3,IF(C145="#18",4,IF(C145="#35",5,IF(C145="#60",6,IF(C145="#120",7,IF(C145="#200",8,IF(C145="&lt;200",9)))))))),FALSE)</f>
        <v>37.619999999999997</v>
      </c>
      <c r="P145" s="23">
        <f t="shared" si="0"/>
        <v>3.2500000000000029E-2</v>
      </c>
      <c r="Q145" s="23">
        <f t="shared" si="1"/>
        <v>4.0975000000000001</v>
      </c>
      <c r="R145" s="23">
        <f>VLOOKUP(B145,'Dry Sieve'!$B$2:$K$992,IF(C145="#5",2,IF(C145="#10",3,IF(C145="#18",4,IF(C145="#35",5,IF(C145="#60",6,IF(C145="#120",7,IF(C145="#200",8,IF(C145="&lt;200",9)))))))),FALSE)</f>
        <v>37.619999999999997</v>
      </c>
      <c r="S145" s="23">
        <f>VLOOKUP(B145,'Dry Sieve'!$B$2:$K$992,10,FALSE)</f>
        <v>130.88999999999999</v>
      </c>
      <c r="T145" s="23">
        <v>0.28513722009999998</v>
      </c>
      <c r="U145" s="23">
        <v>0.14498814230000001</v>
      </c>
      <c r="V145" s="23">
        <f>V143</f>
        <v>0.29428563187373002</v>
      </c>
    </row>
    <row r="146" spans="1:22" ht="14.25" customHeight="1" x14ac:dyDescent="0.2">
      <c r="A146" s="22">
        <f>VLOOKUP(B145,'Sample ID by Horizon'!A:B,2,FALSE)</f>
        <v>42500</v>
      </c>
      <c r="B146" s="21" t="s">
        <v>473</v>
      </c>
      <c r="C146" s="21" t="s">
        <v>1290</v>
      </c>
      <c r="D146" s="16" t="s">
        <v>1294</v>
      </c>
      <c r="E146" s="57">
        <v>4.1100000000000003</v>
      </c>
      <c r="F146" s="57">
        <v>1.73</v>
      </c>
      <c r="G146" s="57">
        <v>2.65</v>
      </c>
      <c r="H146" s="57">
        <v>0.92</v>
      </c>
      <c r="I146" s="57">
        <v>1.75</v>
      </c>
      <c r="J146" s="23">
        <f t="shared" si="45"/>
        <v>2.0000000000000018E-2</v>
      </c>
      <c r="K146" s="71">
        <v>21.89781022</v>
      </c>
      <c r="L146" s="71">
        <f t="shared" ref="L146:N146" si="110">L143</f>
        <v>4.0975000000000001</v>
      </c>
      <c r="M146" s="71">
        <f t="shared" si="110"/>
        <v>3.2500000000000029E-2</v>
      </c>
      <c r="N146" s="71">
        <f t="shared" si="110"/>
        <v>50.848550119999999</v>
      </c>
      <c r="O146" s="73">
        <f>VLOOKUP(B146,'Dry Sieve'!$B$2:$K$992,IF(C146="#5",2,IF(C146="#10",3,IF(C146="#18",4,IF(C146="#35",5,IF(C146="#60",6,IF(C146="#120",7,IF(C146="#200",8,IF(C146="&lt;200",9)))))))),FALSE)</f>
        <v>37.619999999999997</v>
      </c>
      <c r="P146" s="23">
        <f t="shared" si="0"/>
        <v>3.2500000000000029E-2</v>
      </c>
      <c r="Q146" s="23">
        <f t="shared" si="1"/>
        <v>4.0975000000000001</v>
      </c>
      <c r="R146" s="23">
        <f>VLOOKUP(B146,'Dry Sieve'!$B$2:$K$992,IF(C146="#5",2,IF(C146="#10",3,IF(C146="#18",4,IF(C146="#35",5,IF(C146="#60",6,IF(C146="#120",7,IF(C146="#200",8,IF(C146="&lt;200",9)))))))),FALSE)</f>
        <v>37.619999999999997</v>
      </c>
      <c r="S146" s="23">
        <f>VLOOKUP(B146,'Dry Sieve'!$B$2:$K$992,10,FALSE)</f>
        <v>130.88999999999999</v>
      </c>
      <c r="T146" s="23">
        <v>0.28513722009999998</v>
      </c>
      <c r="U146" s="23">
        <v>0.14498814230000001</v>
      </c>
      <c r="V146" s="23">
        <f>V145</f>
        <v>0.29428563187373002</v>
      </c>
    </row>
    <row r="147" spans="1:22" ht="14.25" customHeight="1" x14ac:dyDescent="0.2">
      <c r="A147" s="22">
        <f>VLOOKUP(B146,'Sample ID by Horizon'!A:B,2,FALSE)</f>
        <v>42500</v>
      </c>
      <c r="B147" s="21" t="s">
        <v>473</v>
      </c>
      <c r="C147" s="21" t="s">
        <v>1295</v>
      </c>
      <c r="D147" s="16" t="s">
        <v>1291</v>
      </c>
      <c r="E147" s="57">
        <v>2.0099999999999998</v>
      </c>
      <c r="F147" s="57">
        <v>1.72</v>
      </c>
      <c r="G147" s="57">
        <v>2.9</v>
      </c>
      <c r="H147" s="57">
        <v>1.18</v>
      </c>
      <c r="I147" s="57">
        <v>1.77</v>
      </c>
      <c r="J147" s="23">
        <f t="shared" si="45"/>
        <v>5.0000000000000044E-2</v>
      </c>
      <c r="K147" s="71">
        <v>56.218905470000003</v>
      </c>
      <c r="L147" s="71">
        <v>2.0699999999999998</v>
      </c>
      <c r="M147" s="23">
        <f>AVERAGE(J147:J150)</f>
        <v>7.2500000000000064E-2</v>
      </c>
      <c r="N147" s="23">
        <v>62.439988329999998</v>
      </c>
      <c r="O147" s="73">
        <f>VLOOKUP(B147,'Dry Sieve'!$B$2:$K$992,IF(C147="#5",2,IF(C147="#10",3,IF(C147="#18",4,IF(C147="#35",5,IF(C147="#60",6,IF(C147="#120",7,IF(C147="#200",8,IF(C147="&lt;200",9)))))))),FALSE)</f>
        <v>21.5</v>
      </c>
      <c r="P147" s="23">
        <f t="shared" si="0"/>
        <v>7.2500000000000064E-2</v>
      </c>
      <c r="Q147" s="23">
        <f t="shared" si="1"/>
        <v>2.0699999999999998</v>
      </c>
      <c r="R147" s="23">
        <f>VLOOKUP(B147,'Dry Sieve'!$B$2:$K$992,IF(C147="#5",2,IF(C147="#10",3,IF(C147="#18",4,IF(C147="#35",5,IF(C147="#60",6,IF(C147="#120",7,IF(C147="#200",8,IF(C147="&lt;200",9)))))))),FALSE)</f>
        <v>21.5</v>
      </c>
      <c r="S147" s="23">
        <f>VLOOKUP(B147,'Dry Sieve'!$B$2:$K$992,10,FALSE)</f>
        <v>130.88999999999999</v>
      </c>
      <c r="T147" s="23">
        <v>0.15850699579999999</v>
      </c>
      <c r="U147" s="23">
        <v>8.4832928289999998E-2</v>
      </c>
      <c r="V147" s="23">
        <f>V145</f>
        <v>0.29428563187373002</v>
      </c>
    </row>
    <row r="148" spans="1:22" ht="14.25" customHeight="1" x14ac:dyDescent="0.2">
      <c r="A148" s="22">
        <f>VLOOKUP(B147,'Sample ID by Horizon'!A:B,2,FALSE)</f>
        <v>42500</v>
      </c>
      <c r="B148" s="21" t="s">
        <v>473</v>
      </c>
      <c r="C148" s="21" t="s">
        <v>1295</v>
      </c>
      <c r="D148" s="16" t="s">
        <v>1292</v>
      </c>
      <c r="E148" s="57">
        <v>2.11</v>
      </c>
      <c r="F148" s="57">
        <v>1.74</v>
      </c>
      <c r="G148" s="57">
        <v>2.95</v>
      </c>
      <c r="H148" s="57">
        <v>1.21</v>
      </c>
      <c r="I148" s="57">
        <v>1.85</v>
      </c>
      <c r="J148" s="23">
        <f t="shared" si="45"/>
        <v>0.1100000000000001</v>
      </c>
      <c r="K148" s="71">
        <v>52.132701419999997</v>
      </c>
      <c r="L148" s="71">
        <f t="shared" ref="L148:N148" si="111">L147</f>
        <v>2.0699999999999998</v>
      </c>
      <c r="M148" s="71">
        <f t="shared" si="111"/>
        <v>7.2500000000000064E-2</v>
      </c>
      <c r="N148" s="71">
        <f t="shared" si="111"/>
        <v>62.439988329999998</v>
      </c>
      <c r="O148" s="73">
        <f>VLOOKUP(B148,'Dry Sieve'!$B$2:$K$992,IF(C148="#5",2,IF(C148="#10",3,IF(C148="#18",4,IF(C148="#35",5,IF(C148="#60",6,IF(C148="#120",7,IF(C148="#200",8,IF(C148="&lt;200",9)))))))),FALSE)</f>
        <v>21.5</v>
      </c>
      <c r="P148" s="23">
        <f t="shared" si="0"/>
        <v>7.2500000000000064E-2</v>
      </c>
      <c r="Q148" s="23">
        <f t="shared" si="1"/>
        <v>2.0699999999999998</v>
      </c>
      <c r="R148" s="23">
        <f>VLOOKUP(B148,'Dry Sieve'!$B$2:$K$992,IF(C148="#5",2,IF(C148="#10",3,IF(C148="#18",4,IF(C148="#35",5,IF(C148="#60",6,IF(C148="#120",7,IF(C148="#200",8,IF(C148="&lt;200",9)))))))),FALSE)</f>
        <v>21.5</v>
      </c>
      <c r="S148" s="23">
        <f>VLOOKUP(B148,'Dry Sieve'!$B$2:$K$992,10,FALSE)</f>
        <v>130.88999999999999</v>
      </c>
      <c r="T148" s="23">
        <v>0.15850699579999999</v>
      </c>
      <c r="U148" s="23">
        <v>8.4832928289999998E-2</v>
      </c>
      <c r="V148" s="23">
        <f>V147</f>
        <v>0.29428563187373002</v>
      </c>
    </row>
    <row r="149" spans="1:22" ht="14.25" customHeight="1" x14ac:dyDescent="0.2">
      <c r="A149" s="22">
        <f>VLOOKUP(B148,'Sample ID by Horizon'!A:B,2,FALSE)</f>
        <v>42500</v>
      </c>
      <c r="B149" s="21" t="s">
        <v>473</v>
      </c>
      <c r="C149" s="21" t="s">
        <v>1295</v>
      </c>
      <c r="D149" s="16" t="s">
        <v>1293</v>
      </c>
      <c r="E149" s="57">
        <v>2.14</v>
      </c>
      <c r="F149" s="57">
        <v>1.74</v>
      </c>
      <c r="G149" s="57">
        <v>3.3</v>
      </c>
      <c r="H149" s="57">
        <v>1.56</v>
      </c>
      <c r="I149" s="57">
        <v>1.81</v>
      </c>
      <c r="J149" s="23">
        <f t="shared" si="45"/>
        <v>7.0000000000000062E-2</v>
      </c>
      <c r="K149" s="71">
        <v>69.626168219999997</v>
      </c>
      <c r="L149" s="71">
        <f t="shared" ref="L149:N149" si="112">L147</f>
        <v>2.0699999999999998</v>
      </c>
      <c r="M149" s="71">
        <f t="shared" si="112"/>
        <v>7.2500000000000064E-2</v>
      </c>
      <c r="N149" s="71">
        <f t="shared" si="112"/>
        <v>62.439988329999998</v>
      </c>
      <c r="O149" s="73">
        <f>VLOOKUP(B149,'Dry Sieve'!$B$2:$K$992,IF(C149="#5",2,IF(C149="#10",3,IF(C149="#18",4,IF(C149="#35",5,IF(C149="#60",6,IF(C149="#120",7,IF(C149="#200",8,IF(C149="&lt;200",9)))))))),FALSE)</f>
        <v>21.5</v>
      </c>
      <c r="P149" s="23">
        <f t="shared" si="0"/>
        <v>7.2500000000000064E-2</v>
      </c>
      <c r="Q149" s="23">
        <f t="shared" si="1"/>
        <v>2.0699999999999998</v>
      </c>
      <c r="R149" s="23">
        <f>VLOOKUP(B149,'Dry Sieve'!$B$2:$K$992,IF(C149="#5",2,IF(C149="#10",3,IF(C149="#18",4,IF(C149="#35",5,IF(C149="#60",6,IF(C149="#120",7,IF(C149="#200",8,IF(C149="&lt;200",9)))))))),FALSE)</f>
        <v>21.5</v>
      </c>
      <c r="S149" s="23">
        <f>VLOOKUP(B149,'Dry Sieve'!$B$2:$K$992,10,FALSE)</f>
        <v>130.88999999999999</v>
      </c>
      <c r="T149" s="23">
        <v>0.15850699579999999</v>
      </c>
      <c r="U149" s="23">
        <v>8.4832928289999998E-2</v>
      </c>
      <c r="V149" s="23">
        <f>V147</f>
        <v>0.29428563187373002</v>
      </c>
    </row>
    <row r="150" spans="1:22" ht="14.25" customHeight="1" x14ac:dyDescent="0.2">
      <c r="A150" s="22">
        <f>VLOOKUP(B149,'Sample ID by Horizon'!A:B,2,FALSE)</f>
        <v>42500</v>
      </c>
      <c r="B150" s="21" t="s">
        <v>473</v>
      </c>
      <c r="C150" s="21" t="s">
        <v>1295</v>
      </c>
      <c r="D150" s="16" t="s">
        <v>1294</v>
      </c>
      <c r="E150" s="57">
        <v>2.02</v>
      </c>
      <c r="F150" s="57">
        <v>1.73</v>
      </c>
      <c r="G150" s="57">
        <v>3.24</v>
      </c>
      <c r="H150" s="57">
        <v>1.51</v>
      </c>
      <c r="I150" s="57">
        <v>1.79</v>
      </c>
      <c r="J150" s="23">
        <f t="shared" si="45"/>
        <v>6.0000000000000053E-2</v>
      </c>
      <c r="K150" s="71">
        <v>71.782178220000006</v>
      </c>
      <c r="L150" s="71">
        <f t="shared" ref="L150:N150" si="113">L147</f>
        <v>2.0699999999999998</v>
      </c>
      <c r="M150" s="71">
        <f t="shared" si="113"/>
        <v>7.2500000000000064E-2</v>
      </c>
      <c r="N150" s="71">
        <f t="shared" si="113"/>
        <v>62.439988329999998</v>
      </c>
      <c r="O150" s="73">
        <f>VLOOKUP(B150,'Dry Sieve'!$B$2:$K$992,IF(C150="#5",2,IF(C150="#10",3,IF(C150="#18",4,IF(C150="#35",5,IF(C150="#60",6,IF(C150="#120",7,IF(C150="#200",8,IF(C150="&lt;200",9)))))))),FALSE)</f>
        <v>21.5</v>
      </c>
      <c r="P150" s="23">
        <f t="shared" si="0"/>
        <v>7.2500000000000064E-2</v>
      </c>
      <c r="Q150" s="23">
        <f t="shared" si="1"/>
        <v>2.0699999999999998</v>
      </c>
      <c r="R150" s="23">
        <f>VLOOKUP(B150,'Dry Sieve'!$B$2:$K$992,IF(C150="#5",2,IF(C150="#10",3,IF(C150="#18",4,IF(C150="#35",5,IF(C150="#60",6,IF(C150="#120",7,IF(C150="#200",8,IF(C150="&lt;200",9)))))))),FALSE)</f>
        <v>21.5</v>
      </c>
      <c r="S150" s="23">
        <f>VLOOKUP(B150,'Dry Sieve'!$B$2:$K$992,10,FALSE)</f>
        <v>130.88999999999999</v>
      </c>
      <c r="T150" s="23">
        <v>0.15850699579999999</v>
      </c>
      <c r="U150" s="23">
        <v>8.4832928289999998E-2</v>
      </c>
      <c r="V150" s="23">
        <f>V149</f>
        <v>0.29428563187373002</v>
      </c>
    </row>
    <row r="151" spans="1:22" ht="14.25" customHeight="1" x14ac:dyDescent="0.2">
      <c r="A151" s="22">
        <f>VLOOKUP(B150,'Sample ID by Horizon'!A:B,2,FALSE)</f>
        <v>42500</v>
      </c>
      <c r="B151" s="21" t="s">
        <v>473</v>
      </c>
      <c r="C151" s="21" t="s">
        <v>1296</v>
      </c>
      <c r="D151" s="16" t="s">
        <v>1291</v>
      </c>
      <c r="E151" s="57">
        <v>1.52</v>
      </c>
      <c r="F151" s="57">
        <v>1.74</v>
      </c>
      <c r="G151" s="57">
        <v>2.93</v>
      </c>
      <c r="H151" s="57">
        <v>1.19</v>
      </c>
      <c r="I151" s="57">
        <v>1.96</v>
      </c>
      <c r="J151" s="23">
        <f t="shared" si="45"/>
        <v>0.21999999999999997</v>
      </c>
      <c r="K151" s="71">
        <v>63.815789469999999</v>
      </c>
      <c r="L151" s="71">
        <v>1.52</v>
      </c>
      <c r="M151" s="23">
        <f>AVERAGE(J151:J154)</f>
        <v>0.24</v>
      </c>
      <c r="N151" s="23">
        <v>65.456546709999998</v>
      </c>
      <c r="O151" s="73">
        <f>VLOOKUP(B151,'Dry Sieve'!$B$2:$K$992,IF(C151="#5",2,IF(C151="#10",3,IF(C151="#18",4,IF(C151="#35",5,IF(C151="#60",6,IF(C151="#120",7,IF(C151="#200",8,IF(C151="&lt;200",9)))))))),FALSE)</f>
        <v>15.99</v>
      </c>
      <c r="P151" s="23">
        <f t="shared" si="0"/>
        <v>0.24</v>
      </c>
      <c r="Q151" s="23">
        <f t="shared" si="1"/>
        <v>1.52</v>
      </c>
      <c r="R151" s="23">
        <f>VLOOKUP(B151,'Dry Sieve'!$B$2:$K$992,IF(C151="#5",2,IF(C151="#10",3,IF(C151="#18",4,IF(C151="#35",5,IF(C151="#60",6,IF(C151="#120",7,IF(C151="#200",8,IF(C151="&lt;200",9)))))))),FALSE)</f>
        <v>15.99</v>
      </c>
      <c r="S151" s="23">
        <f>VLOOKUP(B151,'Dry Sieve'!$B$2:$K$992,10,FALSE)</f>
        <v>130.88999999999999</v>
      </c>
      <c r="T151" s="23">
        <v>0.1028746517</v>
      </c>
      <c r="U151" s="23">
        <v>4.8098710310000001E-2</v>
      </c>
      <c r="V151" s="23">
        <f>V149</f>
        <v>0.29428563187373002</v>
      </c>
    </row>
    <row r="152" spans="1:22" ht="14.25" customHeight="1" x14ac:dyDescent="0.2">
      <c r="A152" s="22">
        <f>VLOOKUP(B151,'Sample ID by Horizon'!A:B,2,FALSE)</f>
        <v>42500</v>
      </c>
      <c r="B152" s="21" t="s">
        <v>473</v>
      </c>
      <c r="C152" s="21" t="s">
        <v>1296</v>
      </c>
      <c r="D152" s="16" t="s">
        <v>1292</v>
      </c>
      <c r="E152" s="57">
        <v>1.51</v>
      </c>
      <c r="F152" s="57">
        <v>1.73</v>
      </c>
      <c r="G152" s="57">
        <v>2.95</v>
      </c>
      <c r="H152" s="57">
        <v>1.22</v>
      </c>
      <c r="I152" s="57">
        <v>1.97</v>
      </c>
      <c r="J152" s="23">
        <f t="shared" si="45"/>
        <v>0.24</v>
      </c>
      <c r="K152" s="71">
        <v>64.900662249999996</v>
      </c>
      <c r="L152" s="71">
        <f t="shared" ref="L152:N152" si="114">L151</f>
        <v>1.52</v>
      </c>
      <c r="M152" s="71">
        <f t="shared" si="114"/>
        <v>0.24</v>
      </c>
      <c r="N152" s="71">
        <f t="shared" si="114"/>
        <v>65.456546709999998</v>
      </c>
      <c r="O152" s="73">
        <f>VLOOKUP(B152,'Dry Sieve'!$B$2:$K$992,IF(C152="#5",2,IF(C152="#10",3,IF(C152="#18",4,IF(C152="#35",5,IF(C152="#60",6,IF(C152="#120",7,IF(C152="#200",8,IF(C152="&lt;200",9)))))))),FALSE)</f>
        <v>15.99</v>
      </c>
      <c r="P152" s="23">
        <f t="shared" si="0"/>
        <v>0.24</v>
      </c>
      <c r="Q152" s="23">
        <f t="shared" si="1"/>
        <v>1.52</v>
      </c>
      <c r="R152" s="23">
        <f>VLOOKUP(B152,'Dry Sieve'!$B$2:$K$992,IF(C152="#5",2,IF(C152="#10",3,IF(C152="#18",4,IF(C152="#35",5,IF(C152="#60",6,IF(C152="#120",7,IF(C152="#200",8,IF(C152="&lt;200",9)))))))),FALSE)</f>
        <v>15.99</v>
      </c>
      <c r="S152" s="23">
        <f>VLOOKUP(B152,'Dry Sieve'!$B$2:$K$992,10,FALSE)</f>
        <v>130.88999999999999</v>
      </c>
      <c r="T152" s="23">
        <v>0.1028746517</v>
      </c>
      <c r="U152" s="23">
        <v>4.8098710310000001E-2</v>
      </c>
      <c r="V152" s="23">
        <f>V151</f>
        <v>0.29428563187373002</v>
      </c>
    </row>
    <row r="153" spans="1:22" ht="14.25" customHeight="1" x14ac:dyDescent="0.2">
      <c r="A153" s="22">
        <f>VLOOKUP(B152,'Sample ID by Horizon'!A:B,2,FALSE)</f>
        <v>42500</v>
      </c>
      <c r="B153" s="21" t="s">
        <v>473</v>
      </c>
      <c r="C153" s="21" t="s">
        <v>1296</v>
      </c>
      <c r="D153" s="16" t="s">
        <v>1293</v>
      </c>
      <c r="E153" s="57">
        <v>1.53</v>
      </c>
      <c r="F153" s="57">
        <v>1.74</v>
      </c>
      <c r="G153" s="57">
        <v>3.03</v>
      </c>
      <c r="H153" s="57">
        <v>1.29</v>
      </c>
      <c r="I153" s="57">
        <v>2</v>
      </c>
      <c r="J153" s="23">
        <f t="shared" si="45"/>
        <v>0.26</v>
      </c>
      <c r="K153" s="71">
        <v>67.320261439999996</v>
      </c>
      <c r="L153" s="71">
        <f t="shared" ref="L153:N153" si="115">L151</f>
        <v>1.52</v>
      </c>
      <c r="M153" s="71">
        <f t="shared" si="115"/>
        <v>0.24</v>
      </c>
      <c r="N153" s="71">
        <f t="shared" si="115"/>
        <v>65.456546709999998</v>
      </c>
      <c r="O153" s="73">
        <f>VLOOKUP(B153,'Dry Sieve'!$B$2:$K$992,IF(C153="#5",2,IF(C153="#10",3,IF(C153="#18",4,IF(C153="#35",5,IF(C153="#60",6,IF(C153="#120",7,IF(C153="#200",8,IF(C153="&lt;200",9)))))))),FALSE)</f>
        <v>15.99</v>
      </c>
      <c r="P153" s="23">
        <f t="shared" si="0"/>
        <v>0.24</v>
      </c>
      <c r="Q153" s="23">
        <f t="shared" si="1"/>
        <v>1.52</v>
      </c>
      <c r="R153" s="23">
        <f>VLOOKUP(B153,'Dry Sieve'!$B$2:$K$992,IF(C153="#5",2,IF(C153="#10",3,IF(C153="#18",4,IF(C153="#35",5,IF(C153="#60",6,IF(C153="#120",7,IF(C153="#200",8,IF(C153="&lt;200",9)))))))),FALSE)</f>
        <v>15.99</v>
      </c>
      <c r="S153" s="23">
        <f>VLOOKUP(B153,'Dry Sieve'!$B$2:$K$992,10,FALSE)</f>
        <v>130.88999999999999</v>
      </c>
      <c r="T153" s="23">
        <v>0.1028746517</v>
      </c>
      <c r="U153" s="23">
        <v>4.8098710310000001E-2</v>
      </c>
      <c r="V153" s="23">
        <f>V151</f>
        <v>0.29428563187373002</v>
      </c>
    </row>
    <row r="154" spans="1:22" ht="14.25" customHeight="1" x14ac:dyDescent="0.2">
      <c r="A154" s="22">
        <f>VLOOKUP(B153,'Sample ID by Horizon'!A:B,2,FALSE)</f>
        <v>42500</v>
      </c>
      <c r="B154" s="21" t="s">
        <v>473</v>
      </c>
      <c r="C154" s="21" t="s">
        <v>1296</v>
      </c>
      <c r="D154" s="16" t="s">
        <v>1294</v>
      </c>
      <c r="E154" s="57">
        <v>1.52</v>
      </c>
      <c r="F154" s="57">
        <v>1.73</v>
      </c>
      <c r="G154" s="57">
        <v>2.97</v>
      </c>
      <c r="H154" s="57">
        <v>1.24</v>
      </c>
      <c r="I154" s="57">
        <v>1.97</v>
      </c>
      <c r="J154" s="23">
        <f t="shared" si="45"/>
        <v>0.24</v>
      </c>
      <c r="K154" s="71">
        <v>65.78947368</v>
      </c>
      <c r="L154" s="71">
        <f t="shared" ref="L154:N154" si="116">L151</f>
        <v>1.52</v>
      </c>
      <c r="M154" s="71">
        <f t="shared" si="116"/>
        <v>0.24</v>
      </c>
      <c r="N154" s="71">
        <f t="shared" si="116"/>
        <v>65.456546709999998</v>
      </c>
      <c r="O154" s="73">
        <f>VLOOKUP(B154,'Dry Sieve'!$B$2:$K$992,IF(C154="#5",2,IF(C154="#10",3,IF(C154="#18",4,IF(C154="#35",5,IF(C154="#60",6,IF(C154="#120",7,IF(C154="#200",8,IF(C154="&lt;200",9)))))))),FALSE)</f>
        <v>15.99</v>
      </c>
      <c r="P154" s="23">
        <f t="shared" si="0"/>
        <v>0.24</v>
      </c>
      <c r="Q154" s="23">
        <f t="shared" si="1"/>
        <v>1.52</v>
      </c>
      <c r="R154" s="23">
        <f>VLOOKUP(B154,'Dry Sieve'!$B$2:$K$992,IF(C154="#5",2,IF(C154="#10",3,IF(C154="#18",4,IF(C154="#35",5,IF(C154="#60",6,IF(C154="#120",7,IF(C154="#200",8,IF(C154="&lt;200",9)))))))),FALSE)</f>
        <v>15.99</v>
      </c>
      <c r="S154" s="23">
        <f>VLOOKUP(B154,'Dry Sieve'!$B$2:$K$992,10,FALSE)</f>
        <v>130.88999999999999</v>
      </c>
      <c r="T154" s="23">
        <v>0.1028746517</v>
      </c>
      <c r="U154" s="23">
        <v>4.8098710310000001E-2</v>
      </c>
      <c r="V154" s="23">
        <f>V153</f>
        <v>0.29428563187373002</v>
      </c>
    </row>
    <row r="155" spans="1:22" ht="14.25" customHeight="1" x14ac:dyDescent="0.2">
      <c r="A155" s="22">
        <f>VLOOKUP(B154,'Sample ID by Horizon'!A:B,2,FALSE)</f>
        <v>42500</v>
      </c>
      <c r="B155" s="21" t="s">
        <v>473</v>
      </c>
      <c r="C155" s="21" t="s">
        <v>1297</v>
      </c>
      <c r="D155" s="16" t="s">
        <v>1291</v>
      </c>
      <c r="E155" s="57">
        <v>1.51</v>
      </c>
      <c r="F155" s="57">
        <v>1.73</v>
      </c>
      <c r="G155" s="57">
        <v>3.12</v>
      </c>
      <c r="H155" s="57">
        <v>1.39</v>
      </c>
      <c r="I155" s="57">
        <v>2.31</v>
      </c>
      <c r="J155" s="23">
        <f t="shared" si="45"/>
        <v>0.58000000000000007</v>
      </c>
      <c r="K155" s="71">
        <v>53.642384110000002</v>
      </c>
      <c r="L155" s="71">
        <v>1.5149999999999999</v>
      </c>
      <c r="M155" s="23">
        <f>AVERAGE(J155:J158)</f>
        <v>0.75750000000000006</v>
      </c>
      <c r="N155" s="23">
        <v>42.234774700000003</v>
      </c>
      <c r="O155" s="73">
        <f>VLOOKUP(B155,'Dry Sieve'!$B$2:$K$992,IF(C155="#5",2,IF(C155="#10",3,IF(C155="#18",4,IF(C155="#35",5,IF(C155="#60",6,IF(C155="#120",7,IF(C155="#200",8,IF(C155="&lt;200",9)))))))),FALSE)</f>
        <v>14.51</v>
      </c>
      <c r="P155" s="23">
        <f t="shared" si="0"/>
        <v>0.75750000000000006</v>
      </c>
      <c r="Q155" s="23">
        <f t="shared" si="1"/>
        <v>1.5149999999999999</v>
      </c>
      <c r="R155" s="23">
        <f>VLOOKUP(B155,'Dry Sieve'!$B$2:$K$992,IF(C155="#5",2,IF(C155="#10",3,IF(C155="#18",4,IF(C155="#35",5,IF(C155="#60",6,IF(C155="#120",7,IF(C155="#200",8,IF(C155="&lt;200",9)))))))),FALSE)</f>
        <v>14.51</v>
      </c>
      <c r="S155" s="23">
        <f>VLOOKUP(B155,'Dry Sieve'!$B$2:$K$992,10,FALSE)</f>
        <v>130.88999999999999</v>
      </c>
      <c r="T155" s="23">
        <v>5.5428222169999999E-2</v>
      </c>
      <c r="U155" s="23">
        <v>1.3377134150000001E-2</v>
      </c>
      <c r="V155" s="23">
        <f>V153</f>
        <v>0.29428563187373002</v>
      </c>
    </row>
    <row r="156" spans="1:22" ht="14.25" customHeight="1" x14ac:dyDescent="0.2">
      <c r="A156" s="22">
        <f>VLOOKUP(B155,'Sample ID by Horizon'!A:B,2,FALSE)</f>
        <v>42500</v>
      </c>
      <c r="B156" s="21" t="s">
        <v>473</v>
      </c>
      <c r="C156" s="21" t="s">
        <v>1297</v>
      </c>
      <c r="D156" s="16" t="s">
        <v>1292</v>
      </c>
      <c r="E156" s="57">
        <v>1.51</v>
      </c>
      <c r="F156" s="57">
        <v>1.72</v>
      </c>
      <c r="G156" s="57">
        <v>3.1</v>
      </c>
      <c r="H156" s="57">
        <v>1.38</v>
      </c>
      <c r="I156" s="57">
        <v>2.65</v>
      </c>
      <c r="J156" s="23">
        <f t="shared" si="45"/>
        <v>0.92999999999999994</v>
      </c>
      <c r="K156" s="71">
        <v>29.8013245</v>
      </c>
      <c r="L156" s="71">
        <f t="shared" ref="L156:N156" si="117">L155</f>
        <v>1.5149999999999999</v>
      </c>
      <c r="M156" s="71">
        <f t="shared" si="117"/>
        <v>0.75750000000000006</v>
      </c>
      <c r="N156" s="71">
        <f t="shared" si="117"/>
        <v>42.234774700000003</v>
      </c>
      <c r="O156" s="73">
        <f>VLOOKUP(B156,'Dry Sieve'!$B$2:$K$992,IF(C156="#5",2,IF(C156="#10",3,IF(C156="#18",4,IF(C156="#35",5,IF(C156="#60",6,IF(C156="#120",7,IF(C156="#200",8,IF(C156="&lt;200",9)))))))),FALSE)</f>
        <v>14.51</v>
      </c>
      <c r="P156" s="23">
        <f t="shared" si="0"/>
        <v>0.75750000000000006</v>
      </c>
      <c r="Q156" s="23">
        <f t="shared" si="1"/>
        <v>1.5149999999999999</v>
      </c>
      <c r="R156" s="23">
        <f>VLOOKUP(B156,'Dry Sieve'!$B$2:$K$992,IF(C156="#5",2,IF(C156="#10",3,IF(C156="#18",4,IF(C156="#35",5,IF(C156="#60",6,IF(C156="#120",7,IF(C156="#200",8,IF(C156="&lt;200",9)))))))),FALSE)</f>
        <v>14.51</v>
      </c>
      <c r="S156" s="23">
        <f>VLOOKUP(B156,'Dry Sieve'!$B$2:$K$992,10,FALSE)</f>
        <v>130.88999999999999</v>
      </c>
      <c r="T156" s="23">
        <v>5.5428222169999999E-2</v>
      </c>
      <c r="U156" s="23">
        <v>1.3377134150000001E-2</v>
      </c>
      <c r="V156" s="23">
        <f>V155</f>
        <v>0.29428563187373002</v>
      </c>
    </row>
    <row r="157" spans="1:22" ht="14.25" customHeight="1" x14ac:dyDescent="0.2">
      <c r="A157" s="22">
        <f>VLOOKUP(B156,'Sample ID by Horizon'!A:B,2,FALSE)</f>
        <v>42500</v>
      </c>
      <c r="B157" s="21" t="s">
        <v>473</v>
      </c>
      <c r="C157" s="21" t="s">
        <v>1297</v>
      </c>
      <c r="D157" s="16" t="s">
        <v>1293</v>
      </c>
      <c r="E157" s="57">
        <v>1.53</v>
      </c>
      <c r="F157" s="57">
        <v>1.73</v>
      </c>
      <c r="G157" s="57">
        <v>3.16</v>
      </c>
      <c r="H157" s="57">
        <v>1.43</v>
      </c>
      <c r="I157" s="57">
        <v>2.4700000000000002</v>
      </c>
      <c r="J157" s="23">
        <f t="shared" si="45"/>
        <v>0.74000000000000021</v>
      </c>
      <c r="K157" s="71">
        <v>45.098039219999997</v>
      </c>
      <c r="L157" s="71">
        <f t="shared" ref="L157:N157" si="118">L155</f>
        <v>1.5149999999999999</v>
      </c>
      <c r="M157" s="71">
        <f t="shared" si="118"/>
        <v>0.75750000000000006</v>
      </c>
      <c r="N157" s="71">
        <f t="shared" si="118"/>
        <v>42.234774700000003</v>
      </c>
      <c r="O157" s="73">
        <f>VLOOKUP(B157,'Dry Sieve'!$B$2:$K$992,IF(C157="#5",2,IF(C157="#10",3,IF(C157="#18",4,IF(C157="#35",5,IF(C157="#60",6,IF(C157="#120",7,IF(C157="#200",8,IF(C157="&lt;200",9)))))))),FALSE)</f>
        <v>14.51</v>
      </c>
      <c r="P157" s="23">
        <f t="shared" si="0"/>
        <v>0.75750000000000006</v>
      </c>
      <c r="Q157" s="23">
        <f t="shared" si="1"/>
        <v>1.5149999999999999</v>
      </c>
      <c r="R157" s="23">
        <f>VLOOKUP(B157,'Dry Sieve'!$B$2:$K$992,IF(C157="#5",2,IF(C157="#10",3,IF(C157="#18",4,IF(C157="#35",5,IF(C157="#60",6,IF(C157="#120",7,IF(C157="#200",8,IF(C157="&lt;200",9)))))))),FALSE)</f>
        <v>14.51</v>
      </c>
      <c r="S157" s="23">
        <f>VLOOKUP(B157,'Dry Sieve'!$B$2:$K$992,10,FALSE)</f>
        <v>130.88999999999999</v>
      </c>
      <c r="T157" s="23">
        <v>5.5428222169999999E-2</v>
      </c>
      <c r="U157" s="23">
        <v>1.3377134150000001E-2</v>
      </c>
      <c r="V157" s="23">
        <f>V155</f>
        <v>0.29428563187373002</v>
      </c>
    </row>
    <row r="158" spans="1:22" ht="14.25" customHeight="1" x14ac:dyDescent="0.2">
      <c r="A158" s="22">
        <f>VLOOKUP(B157,'Sample ID by Horizon'!A:B,2,FALSE)</f>
        <v>42500</v>
      </c>
      <c r="B158" s="21" t="s">
        <v>473</v>
      </c>
      <c r="C158" s="21" t="s">
        <v>1297</v>
      </c>
      <c r="D158" s="16" t="s">
        <v>1294</v>
      </c>
      <c r="E158" s="57">
        <v>1.51</v>
      </c>
      <c r="F158" s="57">
        <v>1.72</v>
      </c>
      <c r="G158" s="57">
        <v>3.11</v>
      </c>
      <c r="H158" s="57">
        <v>1.39</v>
      </c>
      <c r="I158" s="57">
        <v>2.5</v>
      </c>
      <c r="J158" s="23">
        <f t="shared" si="45"/>
        <v>0.78</v>
      </c>
      <c r="K158" s="71">
        <v>40.39735099</v>
      </c>
      <c r="L158" s="71">
        <f t="shared" ref="L158:N158" si="119">L155</f>
        <v>1.5149999999999999</v>
      </c>
      <c r="M158" s="71">
        <f t="shared" si="119"/>
        <v>0.75750000000000006</v>
      </c>
      <c r="N158" s="71">
        <f t="shared" si="119"/>
        <v>42.234774700000003</v>
      </c>
      <c r="O158" s="73">
        <f>VLOOKUP(B158,'Dry Sieve'!$B$2:$K$992,IF(C158="#5",2,IF(C158="#10",3,IF(C158="#18",4,IF(C158="#35",5,IF(C158="#60",6,IF(C158="#120",7,IF(C158="#200",8,IF(C158="&lt;200",9)))))))),FALSE)</f>
        <v>14.51</v>
      </c>
      <c r="P158" s="23">
        <f t="shared" si="0"/>
        <v>0.75750000000000006</v>
      </c>
      <c r="Q158" s="23">
        <f t="shared" si="1"/>
        <v>1.5149999999999999</v>
      </c>
      <c r="R158" s="23">
        <f>VLOOKUP(B158,'Dry Sieve'!$B$2:$K$992,IF(C158="#5",2,IF(C158="#10",3,IF(C158="#18",4,IF(C158="#35",5,IF(C158="#60",6,IF(C158="#120",7,IF(C158="#200",8,IF(C158="&lt;200",9)))))))),FALSE)</f>
        <v>14.51</v>
      </c>
      <c r="S158" s="23">
        <f>VLOOKUP(B158,'Dry Sieve'!$B$2:$K$992,10,FALSE)</f>
        <v>130.88999999999999</v>
      </c>
      <c r="T158" s="23">
        <v>5.5428222169999999E-2</v>
      </c>
      <c r="U158" s="23">
        <v>1.3377134150000001E-2</v>
      </c>
      <c r="V158" s="23">
        <f>V157</f>
        <v>0.29428563187373002</v>
      </c>
    </row>
    <row r="159" spans="1:22" ht="14.25" customHeight="1" x14ac:dyDescent="0.2">
      <c r="A159" s="22">
        <f>VLOOKUP(B158,'Sample ID by Horizon'!A:B,2,FALSE)</f>
        <v>42500</v>
      </c>
      <c r="B159" s="21" t="s">
        <v>473</v>
      </c>
      <c r="C159" s="21" t="s">
        <v>1298</v>
      </c>
      <c r="D159" s="16" t="s">
        <v>1291</v>
      </c>
      <c r="E159" s="57">
        <v>1.52</v>
      </c>
      <c r="F159" s="57">
        <v>1.73</v>
      </c>
      <c r="G159" s="57">
        <v>3.23</v>
      </c>
      <c r="H159" s="57">
        <v>1.5</v>
      </c>
      <c r="I159" s="57">
        <v>2.99</v>
      </c>
      <c r="J159" s="23">
        <f t="shared" si="45"/>
        <v>1.2600000000000002</v>
      </c>
      <c r="K159" s="71">
        <v>15.78947368</v>
      </c>
      <c r="L159" s="71">
        <v>1.5175000000000001</v>
      </c>
      <c r="M159" s="23">
        <f>AVERAGE(J159:J162)</f>
        <v>1.1800000000000002</v>
      </c>
      <c r="N159" s="23">
        <v>20.939370490000002</v>
      </c>
      <c r="O159" s="73">
        <f>VLOOKUP(B159,'Dry Sieve'!$B$2:$K$992,IF(C159="#5",2,IF(C159="#10",3,IF(C159="#18",4,IF(C159="#35",5,IF(C159="#60",6,IF(C159="#120",7,IF(C159="#200",8,IF(C159="&lt;200",9)))))))),FALSE)</f>
        <v>17.07</v>
      </c>
      <c r="P159" s="23">
        <f t="shared" si="0"/>
        <v>1.1800000000000002</v>
      </c>
      <c r="Q159" s="23">
        <f t="shared" si="1"/>
        <v>1.5175000000000001</v>
      </c>
      <c r="R159" s="23">
        <f>VLOOKUP(B159,'Dry Sieve'!$B$2:$K$992,IF(C159="#5",2,IF(C159="#10",3,IF(C159="#18",4,IF(C159="#35",5,IF(C159="#60",6,IF(C159="#120",7,IF(C159="#200",8,IF(C159="&lt;200",9)))))))),FALSE)</f>
        <v>17.07</v>
      </c>
      <c r="S159" s="23">
        <f>VLOOKUP(B159,'Dry Sieve'!$B$2:$K$992,10,FALSE)</f>
        <v>130.88999999999999</v>
      </c>
      <c r="T159" s="23">
        <v>2.900495065E-2</v>
      </c>
      <c r="U159" s="23">
        <v>2.602908889E-3</v>
      </c>
      <c r="V159" s="23">
        <f>V157</f>
        <v>0.29428563187373002</v>
      </c>
    </row>
    <row r="160" spans="1:22" ht="14.25" customHeight="1" x14ac:dyDescent="0.2">
      <c r="A160" s="22">
        <f>VLOOKUP(B159,'Sample ID by Horizon'!A:B,2,FALSE)</f>
        <v>42500</v>
      </c>
      <c r="B160" s="21" t="s">
        <v>473</v>
      </c>
      <c r="C160" s="21" t="s">
        <v>1298</v>
      </c>
      <c r="D160" s="16" t="s">
        <v>1292</v>
      </c>
      <c r="E160" s="57">
        <v>1.52</v>
      </c>
      <c r="F160" s="57">
        <v>1.73</v>
      </c>
      <c r="G160" s="57">
        <v>3.21</v>
      </c>
      <c r="H160" s="57">
        <v>1.48</v>
      </c>
      <c r="I160" s="57">
        <v>2.95</v>
      </c>
      <c r="J160" s="23">
        <f t="shared" si="45"/>
        <v>1.2200000000000002</v>
      </c>
      <c r="K160" s="71">
        <v>17.10526316</v>
      </c>
      <c r="L160" s="71">
        <f t="shared" ref="L160:N160" si="120">L159</f>
        <v>1.5175000000000001</v>
      </c>
      <c r="M160" s="71">
        <f t="shared" si="120"/>
        <v>1.1800000000000002</v>
      </c>
      <c r="N160" s="71">
        <f t="shared" si="120"/>
        <v>20.939370490000002</v>
      </c>
      <c r="O160" s="73">
        <f>VLOOKUP(B160,'Dry Sieve'!$B$2:$K$992,IF(C160="#5",2,IF(C160="#10",3,IF(C160="#18",4,IF(C160="#35",5,IF(C160="#60",6,IF(C160="#120",7,IF(C160="#200",8,IF(C160="&lt;200",9)))))))),FALSE)</f>
        <v>17.07</v>
      </c>
      <c r="P160" s="23">
        <f t="shared" si="0"/>
        <v>1.1800000000000002</v>
      </c>
      <c r="Q160" s="23">
        <f t="shared" si="1"/>
        <v>1.5175000000000001</v>
      </c>
      <c r="R160" s="23">
        <f>VLOOKUP(B160,'Dry Sieve'!$B$2:$K$992,IF(C160="#5",2,IF(C160="#10",3,IF(C160="#18",4,IF(C160="#35",5,IF(C160="#60",6,IF(C160="#120",7,IF(C160="#200",8,IF(C160="&lt;200",9)))))))),FALSE)</f>
        <v>17.07</v>
      </c>
      <c r="S160" s="23">
        <f>VLOOKUP(B160,'Dry Sieve'!$B$2:$K$992,10,FALSE)</f>
        <v>130.88999999999999</v>
      </c>
      <c r="T160" s="23">
        <v>2.900495065E-2</v>
      </c>
      <c r="U160" s="23">
        <v>2.602908889E-3</v>
      </c>
      <c r="V160" s="23">
        <f>V159</f>
        <v>0.29428563187373002</v>
      </c>
    </row>
    <row r="161" spans="1:22" ht="14.25" customHeight="1" x14ac:dyDescent="0.2">
      <c r="A161" s="22">
        <f>VLOOKUP(B160,'Sample ID by Horizon'!A:B,2,FALSE)</f>
        <v>42500</v>
      </c>
      <c r="B161" s="21" t="s">
        <v>473</v>
      </c>
      <c r="C161" s="21" t="s">
        <v>1298</v>
      </c>
      <c r="D161" s="16" t="s">
        <v>1293</v>
      </c>
      <c r="E161" s="57">
        <v>1.53</v>
      </c>
      <c r="F161" s="57">
        <v>1.72</v>
      </c>
      <c r="G161" s="57">
        <v>3.24</v>
      </c>
      <c r="H161" s="57">
        <v>1.52</v>
      </c>
      <c r="I161" s="57">
        <v>2.88</v>
      </c>
      <c r="J161" s="23">
        <f t="shared" si="45"/>
        <v>1.1599999999999999</v>
      </c>
      <c r="K161" s="71">
        <v>23.529411759999999</v>
      </c>
      <c r="L161" s="71">
        <f t="shared" ref="L161:N161" si="121">L159</f>
        <v>1.5175000000000001</v>
      </c>
      <c r="M161" s="71">
        <f t="shared" si="121"/>
        <v>1.1800000000000002</v>
      </c>
      <c r="N161" s="71">
        <f t="shared" si="121"/>
        <v>20.939370490000002</v>
      </c>
      <c r="O161" s="73">
        <f>VLOOKUP(B161,'Dry Sieve'!$B$2:$K$992,IF(C161="#5",2,IF(C161="#10",3,IF(C161="#18",4,IF(C161="#35",5,IF(C161="#60",6,IF(C161="#120",7,IF(C161="#200",8,IF(C161="&lt;200",9)))))))),FALSE)</f>
        <v>17.07</v>
      </c>
      <c r="P161" s="23">
        <f t="shared" si="0"/>
        <v>1.1800000000000002</v>
      </c>
      <c r="Q161" s="23">
        <f t="shared" si="1"/>
        <v>1.5175000000000001</v>
      </c>
      <c r="R161" s="23">
        <f>VLOOKUP(B161,'Dry Sieve'!$B$2:$K$992,IF(C161="#5",2,IF(C161="#10",3,IF(C161="#18",4,IF(C161="#35",5,IF(C161="#60",6,IF(C161="#120",7,IF(C161="#200",8,IF(C161="&lt;200",9)))))))),FALSE)</f>
        <v>17.07</v>
      </c>
      <c r="S161" s="23">
        <f>VLOOKUP(B161,'Dry Sieve'!$B$2:$K$992,10,FALSE)</f>
        <v>130.88999999999999</v>
      </c>
      <c r="T161" s="23">
        <v>2.900495065E-2</v>
      </c>
      <c r="U161" s="23">
        <v>2.602908889E-3</v>
      </c>
      <c r="V161" s="23">
        <f>V159</f>
        <v>0.29428563187373002</v>
      </c>
    </row>
    <row r="162" spans="1:22" ht="14.25" customHeight="1" x14ac:dyDescent="0.2">
      <c r="A162" s="22">
        <f>VLOOKUP(B161,'Sample ID by Horizon'!A:B,2,FALSE)</f>
        <v>42500</v>
      </c>
      <c r="B162" s="21" t="s">
        <v>473</v>
      </c>
      <c r="C162" s="21" t="s">
        <v>1298</v>
      </c>
      <c r="D162" s="16" t="s">
        <v>1294</v>
      </c>
      <c r="E162" s="57">
        <v>1.5</v>
      </c>
      <c r="F162" s="57">
        <v>1.73</v>
      </c>
      <c r="G162" s="57">
        <v>3.22</v>
      </c>
      <c r="H162" s="57">
        <v>1.49</v>
      </c>
      <c r="I162" s="57">
        <v>2.81</v>
      </c>
      <c r="J162" s="23">
        <f t="shared" si="45"/>
        <v>1.08</v>
      </c>
      <c r="K162" s="71">
        <v>27.333333329999999</v>
      </c>
      <c r="L162" s="71">
        <f t="shared" ref="L162:N162" si="122">L159</f>
        <v>1.5175000000000001</v>
      </c>
      <c r="M162" s="71">
        <f t="shared" si="122"/>
        <v>1.1800000000000002</v>
      </c>
      <c r="N162" s="71">
        <f t="shared" si="122"/>
        <v>20.939370490000002</v>
      </c>
      <c r="O162" s="73">
        <f>VLOOKUP(B162,'Dry Sieve'!$B$2:$K$992,IF(C162="#5",2,IF(C162="#10",3,IF(C162="#18",4,IF(C162="#35",5,IF(C162="#60",6,IF(C162="#120",7,IF(C162="#200",8,IF(C162="&lt;200",9)))))))),FALSE)</f>
        <v>17.07</v>
      </c>
      <c r="P162" s="23">
        <f t="shared" si="0"/>
        <v>1.1800000000000002</v>
      </c>
      <c r="Q162" s="23">
        <f t="shared" si="1"/>
        <v>1.5175000000000001</v>
      </c>
      <c r="R162" s="23">
        <f>VLOOKUP(B162,'Dry Sieve'!$B$2:$K$992,IF(C162="#5",2,IF(C162="#10",3,IF(C162="#18",4,IF(C162="#35",5,IF(C162="#60",6,IF(C162="#120",7,IF(C162="#200",8,IF(C162="&lt;200",9)))))))),FALSE)</f>
        <v>17.07</v>
      </c>
      <c r="S162" s="23">
        <f>VLOOKUP(B162,'Dry Sieve'!$B$2:$K$992,10,FALSE)</f>
        <v>130.88999999999999</v>
      </c>
      <c r="T162" s="23">
        <v>2.900495065E-2</v>
      </c>
      <c r="U162" s="23">
        <v>2.602908889E-3</v>
      </c>
      <c r="V162" s="23">
        <f>V161</f>
        <v>0.29428563187373002</v>
      </c>
    </row>
    <row r="163" spans="1:22" ht="14.25" customHeight="1" x14ac:dyDescent="0.2">
      <c r="A163" s="22">
        <f>VLOOKUP(B162,'Sample ID by Horizon'!A:B,2,FALSE)</f>
        <v>42500</v>
      </c>
      <c r="B163" s="21" t="s">
        <v>473</v>
      </c>
      <c r="C163" s="21" t="s">
        <v>1299</v>
      </c>
      <c r="D163" s="16" t="s">
        <v>1291</v>
      </c>
      <c r="E163" s="57">
        <v>1.03</v>
      </c>
      <c r="F163" s="57">
        <v>1.72</v>
      </c>
      <c r="G163" s="57">
        <v>2.74</v>
      </c>
      <c r="H163" s="57">
        <v>1.02</v>
      </c>
      <c r="I163" s="57">
        <v>2.52</v>
      </c>
      <c r="J163" s="23">
        <f t="shared" si="45"/>
        <v>0.8</v>
      </c>
      <c r="K163" s="71">
        <v>21.3592233</v>
      </c>
      <c r="L163" s="71">
        <v>1.0225</v>
      </c>
      <c r="M163" s="23">
        <f>AVERAGE(J163:J166)</f>
        <v>0.90750000000000008</v>
      </c>
      <c r="N163" s="23">
        <v>10.4728227</v>
      </c>
      <c r="O163" s="73">
        <f>VLOOKUP(B163,'Dry Sieve'!$B$2:$K$992,IF(C163="#5",2,IF(C163="#10",3,IF(C163="#18",4,IF(C163="#35",5,IF(C163="#60",6,IF(C163="#120",7,IF(C163="#200",8,IF(C163="&lt;200",9)))))))),FALSE)</f>
        <v>12.52</v>
      </c>
      <c r="P163" s="23">
        <f t="shared" si="0"/>
        <v>0.90750000000000008</v>
      </c>
      <c r="Q163" s="23">
        <f t="shared" si="1"/>
        <v>1.0225</v>
      </c>
      <c r="R163" s="23">
        <f>VLOOKUP(B163,'Dry Sieve'!$B$2:$K$992,IF(C163="#5",2,IF(C163="#10",3,IF(C163="#18",4,IF(C163="#35",5,IF(C163="#60",6,IF(C163="#120",7,IF(C163="#200",8,IF(C163="&lt;200",9)))))))),FALSE)</f>
        <v>12.52</v>
      </c>
      <c r="S163" s="23">
        <f>VLOOKUP(B163,'Dry Sieve'!$B$2:$K$992,10,FALSE)</f>
        <v>130.88999999999999</v>
      </c>
      <c r="T163" s="23">
        <v>1.0758020930000001E-2</v>
      </c>
      <c r="U163" s="23">
        <v>3.2190527360000001E-4</v>
      </c>
      <c r="V163" s="23">
        <f>V161</f>
        <v>0.29428563187373002</v>
      </c>
    </row>
    <row r="164" spans="1:22" ht="14.25" customHeight="1" x14ac:dyDescent="0.2">
      <c r="A164" s="22">
        <f>VLOOKUP(B163,'Sample ID by Horizon'!A:B,2,FALSE)</f>
        <v>42500</v>
      </c>
      <c r="B164" s="21" t="s">
        <v>473</v>
      </c>
      <c r="C164" s="21" t="s">
        <v>1299</v>
      </c>
      <c r="D164" s="16" t="s">
        <v>1292</v>
      </c>
      <c r="E164" s="57">
        <v>1.03</v>
      </c>
      <c r="F164" s="57">
        <v>1.73</v>
      </c>
      <c r="G164" s="57">
        <v>2.74</v>
      </c>
      <c r="H164" s="57">
        <v>1.01</v>
      </c>
      <c r="I164" s="57">
        <v>2.63</v>
      </c>
      <c r="J164" s="23">
        <f t="shared" si="45"/>
        <v>0.89999999999999991</v>
      </c>
      <c r="K164" s="71">
        <v>10.67961165</v>
      </c>
      <c r="L164" s="71">
        <f t="shared" ref="L164:N164" si="123">L163</f>
        <v>1.0225</v>
      </c>
      <c r="M164" s="71">
        <f t="shared" si="123"/>
        <v>0.90750000000000008</v>
      </c>
      <c r="N164" s="71">
        <f t="shared" si="123"/>
        <v>10.4728227</v>
      </c>
      <c r="O164" s="73">
        <f>VLOOKUP(B164,'Dry Sieve'!$B$2:$K$992,IF(C164="#5",2,IF(C164="#10",3,IF(C164="#18",4,IF(C164="#35",5,IF(C164="#60",6,IF(C164="#120",7,IF(C164="#200",8,IF(C164="&lt;200",9)))))))),FALSE)</f>
        <v>12.52</v>
      </c>
      <c r="P164" s="23">
        <f t="shared" si="0"/>
        <v>0.90750000000000008</v>
      </c>
      <c r="Q164" s="23">
        <f t="shared" si="1"/>
        <v>1.0225</v>
      </c>
      <c r="R164" s="23">
        <f>VLOOKUP(B164,'Dry Sieve'!$B$2:$K$992,IF(C164="#5",2,IF(C164="#10",3,IF(C164="#18",4,IF(C164="#35",5,IF(C164="#60",6,IF(C164="#120",7,IF(C164="#200",8,IF(C164="&lt;200",9)))))))),FALSE)</f>
        <v>12.52</v>
      </c>
      <c r="S164" s="23">
        <f>VLOOKUP(B164,'Dry Sieve'!$B$2:$K$992,10,FALSE)</f>
        <v>130.88999999999999</v>
      </c>
      <c r="T164" s="23">
        <v>1.0758020930000001E-2</v>
      </c>
      <c r="U164" s="23">
        <v>3.2190527360000001E-4</v>
      </c>
      <c r="V164" s="23">
        <f>V163</f>
        <v>0.29428563187373002</v>
      </c>
    </row>
    <row r="165" spans="1:22" ht="14.25" customHeight="1" x14ac:dyDescent="0.2">
      <c r="A165" s="22">
        <f>VLOOKUP(B164,'Sample ID by Horizon'!A:B,2,FALSE)</f>
        <v>42500</v>
      </c>
      <c r="B165" s="21" t="s">
        <v>473</v>
      </c>
      <c r="C165" s="21" t="s">
        <v>1299</v>
      </c>
      <c r="D165" s="16" t="s">
        <v>1293</v>
      </c>
      <c r="E165" s="57">
        <v>1.01</v>
      </c>
      <c r="F165" s="57">
        <v>1.72</v>
      </c>
      <c r="G165" s="57">
        <v>2.73</v>
      </c>
      <c r="H165" s="57">
        <v>1.01</v>
      </c>
      <c r="I165" s="57">
        <v>2.68</v>
      </c>
      <c r="J165" s="23">
        <f t="shared" si="45"/>
        <v>0.96000000000000019</v>
      </c>
      <c r="K165" s="71">
        <v>4.9504950499999998</v>
      </c>
      <c r="L165" s="71">
        <f t="shared" ref="L165:N165" si="124">L163</f>
        <v>1.0225</v>
      </c>
      <c r="M165" s="71">
        <f t="shared" si="124"/>
        <v>0.90750000000000008</v>
      </c>
      <c r="N165" s="71">
        <f t="shared" si="124"/>
        <v>10.4728227</v>
      </c>
      <c r="O165" s="73">
        <f>VLOOKUP(B165,'Dry Sieve'!$B$2:$K$992,IF(C165="#5",2,IF(C165="#10",3,IF(C165="#18",4,IF(C165="#35",5,IF(C165="#60",6,IF(C165="#120",7,IF(C165="#200",8,IF(C165="&lt;200",9)))))))),FALSE)</f>
        <v>12.52</v>
      </c>
      <c r="P165" s="23">
        <f t="shared" si="0"/>
        <v>0.90750000000000008</v>
      </c>
      <c r="Q165" s="23">
        <f t="shared" si="1"/>
        <v>1.0225</v>
      </c>
      <c r="R165" s="23">
        <f>VLOOKUP(B165,'Dry Sieve'!$B$2:$K$992,IF(C165="#5",2,IF(C165="#10",3,IF(C165="#18",4,IF(C165="#35",5,IF(C165="#60",6,IF(C165="#120",7,IF(C165="#200",8,IF(C165="&lt;200",9)))))))),FALSE)</f>
        <v>12.52</v>
      </c>
      <c r="S165" s="23">
        <f>VLOOKUP(B165,'Dry Sieve'!$B$2:$K$992,10,FALSE)</f>
        <v>130.88999999999999</v>
      </c>
      <c r="T165" s="23">
        <v>1.0758020930000001E-2</v>
      </c>
      <c r="U165" s="23">
        <v>3.2190527360000001E-4</v>
      </c>
      <c r="V165" s="23">
        <f>V163</f>
        <v>0.29428563187373002</v>
      </c>
    </row>
    <row r="166" spans="1:22" ht="14.25" customHeight="1" x14ac:dyDescent="0.2">
      <c r="A166" s="22">
        <f>VLOOKUP(B165,'Sample ID by Horizon'!A:B,2,FALSE)</f>
        <v>42500</v>
      </c>
      <c r="B166" s="21" t="s">
        <v>473</v>
      </c>
      <c r="C166" s="21" t="s">
        <v>1299</v>
      </c>
      <c r="D166" s="16" t="s">
        <v>1294</v>
      </c>
      <c r="E166" s="57">
        <v>1.02</v>
      </c>
      <c r="F166" s="57">
        <v>1.73</v>
      </c>
      <c r="G166" s="57">
        <v>2.75</v>
      </c>
      <c r="H166" s="57">
        <v>1.02</v>
      </c>
      <c r="I166" s="57">
        <v>2.7</v>
      </c>
      <c r="J166" s="23">
        <f t="shared" si="45"/>
        <v>0.9700000000000002</v>
      </c>
      <c r="K166" s="71">
        <v>4.9019607839999999</v>
      </c>
      <c r="L166" s="71">
        <f t="shared" ref="L166:N166" si="125">L163</f>
        <v>1.0225</v>
      </c>
      <c r="M166" s="71">
        <f t="shared" si="125"/>
        <v>0.90750000000000008</v>
      </c>
      <c r="N166" s="71">
        <f t="shared" si="125"/>
        <v>10.4728227</v>
      </c>
      <c r="O166" s="73">
        <f>VLOOKUP(B166,'Dry Sieve'!$B$2:$K$992,IF(C166="#5",2,IF(C166="#10",3,IF(C166="#18",4,IF(C166="#35",5,IF(C166="#60",6,IF(C166="#120",7,IF(C166="#200",8,IF(C166="&lt;200",9)))))))),FALSE)</f>
        <v>12.52</v>
      </c>
      <c r="P166" s="23">
        <f t="shared" si="0"/>
        <v>0.90750000000000008</v>
      </c>
      <c r="Q166" s="23">
        <f t="shared" si="1"/>
        <v>1.0225</v>
      </c>
      <c r="R166" s="23">
        <f>VLOOKUP(B166,'Dry Sieve'!$B$2:$K$992,IF(C166="#5",2,IF(C166="#10",3,IF(C166="#18",4,IF(C166="#35",5,IF(C166="#60",6,IF(C166="#120",7,IF(C166="#200",8,IF(C166="&lt;200",9)))))))),FALSE)</f>
        <v>12.52</v>
      </c>
      <c r="S166" s="23">
        <f>VLOOKUP(B166,'Dry Sieve'!$B$2:$K$992,10,FALSE)</f>
        <v>130.88999999999999</v>
      </c>
      <c r="T166" s="23">
        <v>1.0758020930000001E-2</v>
      </c>
      <c r="U166" s="23">
        <v>3.2190527360000001E-4</v>
      </c>
      <c r="V166" s="23">
        <f>V165</f>
        <v>0.29428563187373002</v>
      </c>
    </row>
    <row r="167" spans="1:22" ht="14.25" customHeight="1" x14ac:dyDescent="0.2">
      <c r="A167" s="22">
        <f>VLOOKUP(B166,'Sample ID by Horizon'!A:B,2,FALSE)</f>
        <v>42500</v>
      </c>
      <c r="B167" s="21" t="s">
        <v>473</v>
      </c>
      <c r="C167" s="21" t="s">
        <v>1300</v>
      </c>
      <c r="D167" s="16" t="s">
        <v>1291</v>
      </c>
      <c r="E167" s="57">
        <v>1</v>
      </c>
      <c r="F167" s="57">
        <v>1.73</v>
      </c>
      <c r="G167" s="57">
        <v>2.72</v>
      </c>
      <c r="H167" s="57">
        <v>0.99</v>
      </c>
      <c r="I167" s="57">
        <v>2.61</v>
      </c>
      <c r="J167" s="23">
        <f t="shared" si="45"/>
        <v>0.87999999999999989</v>
      </c>
      <c r="K167" s="71">
        <v>11</v>
      </c>
      <c r="L167" s="71">
        <v>1.02</v>
      </c>
      <c r="M167" s="23">
        <f>AVERAGE(J167:J170)</f>
        <v>0.9275000000000001</v>
      </c>
      <c r="N167" s="23">
        <v>9.3164113579999999</v>
      </c>
      <c r="O167" s="73">
        <f>VLOOKUP(B167,'Dry Sieve'!$B$2:$K$992,IF(C167="#5",2,IF(C167="#10",3,IF(C167="#18",4,IF(C167="#35",5,IF(C167="#60",6,IF(C167="#120",7,IF(C167="#200",8,IF(C167="&lt;200",9)))))))),FALSE)</f>
        <v>6.93</v>
      </c>
      <c r="P167" s="23">
        <f t="shared" si="0"/>
        <v>0.9275000000000001</v>
      </c>
      <c r="Q167" s="23">
        <f t="shared" si="1"/>
        <v>1.02</v>
      </c>
      <c r="R167" s="23">
        <f>VLOOKUP(B167,'Dry Sieve'!$B$2:$K$992,IF(C167="#5",2,IF(C167="#10",3,IF(C167="#18",4,IF(C167="#35",5,IF(C167="#60",6,IF(C167="#120",7,IF(C167="#200",8,IF(C167="&lt;200",9)))))))),FALSE)</f>
        <v>6.93</v>
      </c>
      <c r="S167" s="23">
        <f>VLOOKUP(B167,'Dry Sieve'!$B$2:$K$992,10,FALSE)</f>
        <v>130.88999999999999</v>
      </c>
      <c r="T167" s="23">
        <v>4.8014048619999996E-3</v>
      </c>
      <c r="U167" s="23">
        <v>6.3902661130000002E-5</v>
      </c>
      <c r="V167" s="23">
        <f>V165</f>
        <v>0.29428563187373002</v>
      </c>
    </row>
    <row r="168" spans="1:22" ht="14.25" customHeight="1" x14ac:dyDescent="0.2">
      <c r="A168" s="22">
        <f>VLOOKUP(B167,'Sample ID by Horizon'!A:B,2,FALSE)</f>
        <v>42500</v>
      </c>
      <c r="B168" s="21" t="s">
        <v>473</v>
      </c>
      <c r="C168" s="21" t="s">
        <v>1300</v>
      </c>
      <c r="D168" s="16" t="s">
        <v>1292</v>
      </c>
      <c r="E168" s="57">
        <v>1.01</v>
      </c>
      <c r="F168" s="57">
        <v>1.73</v>
      </c>
      <c r="G168" s="57">
        <v>2.74</v>
      </c>
      <c r="H168" s="57">
        <v>1.01</v>
      </c>
      <c r="I168" s="57">
        <v>2.7</v>
      </c>
      <c r="J168" s="23">
        <f t="shared" si="45"/>
        <v>0.9700000000000002</v>
      </c>
      <c r="K168" s="71">
        <v>3.96039604</v>
      </c>
      <c r="L168" s="71">
        <f t="shared" ref="L168:N168" si="126">L167</f>
        <v>1.02</v>
      </c>
      <c r="M168" s="71">
        <f t="shared" si="126"/>
        <v>0.9275000000000001</v>
      </c>
      <c r="N168" s="71">
        <f t="shared" si="126"/>
        <v>9.3164113579999999</v>
      </c>
      <c r="O168" s="73">
        <f>VLOOKUP(B168,'Dry Sieve'!$B$2:$K$992,IF(C168="#5",2,IF(C168="#10",3,IF(C168="#18",4,IF(C168="#35",5,IF(C168="#60",6,IF(C168="#120",7,IF(C168="#200",8,IF(C168="&lt;200",9)))))))),FALSE)</f>
        <v>6.93</v>
      </c>
      <c r="P168" s="23">
        <f t="shared" si="0"/>
        <v>0.9275000000000001</v>
      </c>
      <c r="Q168" s="23">
        <f t="shared" si="1"/>
        <v>1.02</v>
      </c>
      <c r="R168" s="23">
        <f>VLOOKUP(B168,'Dry Sieve'!$B$2:$K$992,IF(C168="#5",2,IF(C168="#10",3,IF(C168="#18",4,IF(C168="#35",5,IF(C168="#60",6,IF(C168="#120",7,IF(C168="#200",8,IF(C168="&lt;200",9)))))))),FALSE)</f>
        <v>6.93</v>
      </c>
      <c r="S168" s="23">
        <f>VLOOKUP(B168,'Dry Sieve'!$B$2:$K$992,10,FALSE)</f>
        <v>130.88999999999999</v>
      </c>
      <c r="T168" s="23">
        <v>4.8014048619999996E-3</v>
      </c>
      <c r="U168" s="23">
        <v>6.3902661130000002E-5</v>
      </c>
      <c r="V168" s="23">
        <f>V167</f>
        <v>0.29428563187373002</v>
      </c>
    </row>
    <row r="169" spans="1:22" ht="14.25" customHeight="1" x14ac:dyDescent="0.2">
      <c r="A169" s="22">
        <f>VLOOKUP(B168,'Sample ID by Horizon'!A:B,2,FALSE)</f>
        <v>42500</v>
      </c>
      <c r="B169" s="21" t="s">
        <v>473</v>
      </c>
      <c r="C169" s="21" t="s">
        <v>1300</v>
      </c>
      <c r="D169" s="16" t="s">
        <v>1293</v>
      </c>
      <c r="E169" s="57">
        <v>1.06</v>
      </c>
      <c r="F169" s="57">
        <v>1.73</v>
      </c>
      <c r="G169" s="57">
        <v>2.8</v>
      </c>
      <c r="H169" s="57">
        <v>1.07</v>
      </c>
      <c r="I169" s="57">
        <v>2.7</v>
      </c>
      <c r="J169" s="23">
        <f t="shared" si="45"/>
        <v>0.9700000000000002</v>
      </c>
      <c r="K169" s="71">
        <v>9.4339622639999998</v>
      </c>
      <c r="L169" s="71">
        <f t="shared" ref="L169:N169" si="127">L167</f>
        <v>1.02</v>
      </c>
      <c r="M169" s="71">
        <f t="shared" si="127"/>
        <v>0.9275000000000001</v>
      </c>
      <c r="N169" s="71">
        <f t="shared" si="127"/>
        <v>9.3164113579999999</v>
      </c>
      <c r="O169" s="73">
        <f>VLOOKUP(B169,'Dry Sieve'!$B$2:$K$992,IF(C169="#5",2,IF(C169="#10",3,IF(C169="#18",4,IF(C169="#35",5,IF(C169="#60",6,IF(C169="#120",7,IF(C169="#200",8,IF(C169="&lt;200",9)))))))),FALSE)</f>
        <v>6.93</v>
      </c>
      <c r="P169" s="23">
        <f t="shared" si="0"/>
        <v>0.9275000000000001</v>
      </c>
      <c r="Q169" s="23">
        <f t="shared" si="1"/>
        <v>1.02</v>
      </c>
      <c r="R169" s="23">
        <f>VLOOKUP(B169,'Dry Sieve'!$B$2:$K$992,IF(C169="#5",2,IF(C169="#10",3,IF(C169="#18",4,IF(C169="#35",5,IF(C169="#60",6,IF(C169="#120",7,IF(C169="#200",8,IF(C169="&lt;200",9)))))))),FALSE)</f>
        <v>6.93</v>
      </c>
      <c r="S169" s="23">
        <f>VLOOKUP(B169,'Dry Sieve'!$B$2:$K$992,10,FALSE)</f>
        <v>130.88999999999999</v>
      </c>
      <c r="T169" s="23">
        <v>4.8014048619999996E-3</v>
      </c>
      <c r="U169" s="23">
        <v>6.3902661130000002E-5</v>
      </c>
      <c r="V169" s="23">
        <f>V167</f>
        <v>0.29428563187373002</v>
      </c>
    </row>
    <row r="170" spans="1:22" ht="14.25" customHeight="1" x14ac:dyDescent="0.2">
      <c r="A170" s="22">
        <f>VLOOKUP(B169,'Sample ID by Horizon'!A:B,2,FALSE)</f>
        <v>42500</v>
      </c>
      <c r="B170" s="21" t="s">
        <v>473</v>
      </c>
      <c r="C170" s="21" t="s">
        <v>1300</v>
      </c>
      <c r="D170" s="16" t="s">
        <v>1294</v>
      </c>
      <c r="E170" s="16">
        <v>1.01</v>
      </c>
      <c r="F170" s="16">
        <v>1.73</v>
      </c>
      <c r="G170" s="16">
        <v>2.75</v>
      </c>
      <c r="H170" s="57">
        <v>1.02</v>
      </c>
      <c r="I170" s="16">
        <v>2.62</v>
      </c>
      <c r="J170" s="23">
        <f t="shared" si="45"/>
        <v>0.89000000000000012</v>
      </c>
      <c r="K170" s="71">
        <v>12.871287130000001</v>
      </c>
      <c r="L170" s="71">
        <f t="shared" ref="L170:N170" si="128">L167</f>
        <v>1.02</v>
      </c>
      <c r="M170" s="71">
        <f t="shared" si="128"/>
        <v>0.9275000000000001</v>
      </c>
      <c r="N170" s="71">
        <f t="shared" si="128"/>
        <v>9.3164113579999999</v>
      </c>
      <c r="O170" s="73">
        <f>VLOOKUP(B170,'Dry Sieve'!$B$2:$K$992,IF(C170="#5",2,IF(C170="#10",3,IF(C170="#18",4,IF(C170="#35",5,IF(C170="#60",6,IF(C170="#120",7,IF(C170="#200",8,IF(C170="&lt;200",9)))))))),FALSE)</f>
        <v>6.93</v>
      </c>
      <c r="P170" s="23">
        <f t="shared" si="0"/>
        <v>0.9275000000000001</v>
      </c>
      <c r="Q170" s="23">
        <f t="shared" si="1"/>
        <v>1.02</v>
      </c>
      <c r="R170" s="23">
        <f>VLOOKUP(B170,'Dry Sieve'!$B$2:$K$992,IF(C170="#5",2,IF(C170="#10",3,IF(C170="#18",4,IF(C170="#35",5,IF(C170="#60",6,IF(C170="#120",7,IF(C170="#200",8,IF(C170="&lt;200",9)))))))),FALSE)</f>
        <v>6.93</v>
      </c>
      <c r="S170" s="23">
        <f>VLOOKUP(B170,'Dry Sieve'!$B$2:$K$992,10,FALSE)</f>
        <v>130.88999999999999</v>
      </c>
      <c r="T170" s="23">
        <v>4.8014048619999996E-3</v>
      </c>
      <c r="U170" s="23">
        <v>6.3902661130000002E-5</v>
      </c>
      <c r="V170" s="23">
        <f>V169</f>
        <v>0.29428563187373002</v>
      </c>
    </row>
    <row r="171" spans="1:22" ht="15.75" customHeight="1" x14ac:dyDescent="0.2">
      <c r="A171" s="21" t="e">
        <f>VLOOKUP(#REF!,'Sample ID by Horizon'!A:B,2,FALSE)</f>
        <v>#REF!</v>
      </c>
      <c r="B171" s="21" t="s">
        <v>475</v>
      </c>
      <c r="C171" s="21" t="s">
        <v>1290</v>
      </c>
      <c r="D171" s="16" t="s">
        <v>1291</v>
      </c>
      <c r="E171" s="57">
        <v>4.1399999999999997</v>
      </c>
      <c r="F171" s="57">
        <v>1.73</v>
      </c>
      <c r="G171" s="57">
        <v>3.74</v>
      </c>
      <c r="H171" s="57">
        <v>2.0099999999999998</v>
      </c>
      <c r="I171" s="57">
        <v>1.88</v>
      </c>
      <c r="J171" s="23">
        <f t="shared" si="45"/>
        <v>0.14999999999999991</v>
      </c>
      <c r="K171" s="71">
        <v>44.927536230000001</v>
      </c>
      <c r="L171" s="71">
        <v>4.0724999999999998</v>
      </c>
      <c r="M171" s="23">
        <f>AVERAGE(J171:J174)</f>
        <v>0.26250000000000001</v>
      </c>
      <c r="N171" s="23">
        <v>42.88520802</v>
      </c>
      <c r="O171" s="73">
        <f>VLOOKUP(B171,'Dry Sieve'!$B$2:$K$992,IF(C171="#5",2,IF(C171="#10",3,IF(C171="#18",4,IF(C171="#35",5,IF(C171="#60",6,IF(C171="#120",7,IF(C171="#200",8,IF(C171="&lt;200",9)))))))),FALSE)</f>
        <v>71.14</v>
      </c>
      <c r="P171" s="23">
        <f t="shared" si="0"/>
        <v>0.26250000000000001</v>
      </c>
      <c r="Q171" s="23">
        <f t="shared" si="1"/>
        <v>4.0724999999999998</v>
      </c>
      <c r="R171" s="23">
        <f>VLOOKUP(B171,'Dry Sieve'!$B$2:$K$992,IF(C171="#5",2,IF(C171="#10",3,IF(C171="#18",4,IF(C171="#35",5,IF(C171="#60",6,IF(C171="#120",7,IF(C171="#200",8,IF(C171="&lt;200",9)))))))),FALSE)</f>
        <v>71.14</v>
      </c>
      <c r="S171" s="23">
        <f>VLOOKUP(B171,'Dry Sieve'!$B$2:$K$992,10,FALSE)</f>
        <v>149.47</v>
      </c>
      <c r="T171" s="23">
        <v>0.44527028029999999</v>
      </c>
      <c r="U171" s="23">
        <v>0.190955086</v>
      </c>
      <c r="V171" s="23">
        <f>SUM(U171,U175,U179,U183,U187,U191,U195)</f>
        <v>0.32994001995259997</v>
      </c>
    </row>
    <row r="172" spans="1:22" ht="15.75" customHeight="1" x14ac:dyDescent="0.2">
      <c r="A172" s="22">
        <f>VLOOKUP(B171,'Sample ID by Horizon'!A:B,2,FALSE)</f>
        <v>42505</v>
      </c>
      <c r="B172" s="21" t="s">
        <v>475</v>
      </c>
      <c r="C172" s="21" t="s">
        <v>1290</v>
      </c>
      <c r="D172" s="16" t="s">
        <v>1292</v>
      </c>
      <c r="E172" s="57">
        <v>3.99</v>
      </c>
      <c r="F172" s="57">
        <v>1.73</v>
      </c>
      <c r="G172" s="57">
        <v>3.25</v>
      </c>
      <c r="H172" s="57">
        <v>1.52</v>
      </c>
      <c r="I172" s="57">
        <v>1.97</v>
      </c>
      <c r="J172" s="23">
        <f t="shared" si="45"/>
        <v>0.24</v>
      </c>
      <c r="K172" s="71">
        <v>32.080200499999997</v>
      </c>
      <c r="L172" s="71">
        <f t="shared" ref="L172:N172" si="129">L171</f>
        <v>4.0724999999999998</v>
      </c>
      <c r="M172" s="71">
        <f t="shared" si="129"/>
        <v>0.26250000000000001</v>
      </c>
      <c r="N172" s="71">
        <f t="shared" si="129"/>
        <v>42.88520802</v>
      </c>
      <c r="O172" s="73">
        <f>VLOOKUP(B172,'Dry Sieve'!$B$2:$K$992,IF(C172="#5",2,IF(C172="#10",3,IF(C172="#18",4,IF(C172="#35",5,IF(C172="#60",6,IF(C172="#120",7,IF(C172="#200",8,IF(C172="&lt;200",9)))))))),FALSE)</f>
        <v>71.14</v>
      </c>
      <c r="P172" s="23">
        <f t="shared" si="0"/>
        <v>0.26250000000000001</v>
      </c>
      <c r="Q172" s="23">
        <f t="shared" si="1"/>
        <v>4.0724999999999998</v>
      </c>
      <c r="R172" s="23">
        <f>VLOOKUP(B172,'Dry Sieve'!$B$2:$K$992,IF(C172="#5",2,IF(C172="#10",3,IF(C172="#18",4,IF(C172="#35",5,IF(C172="#60",6,IF(C172="#120",7,IF(C172="#200",8,IF(C172="&lt;200",9)))))))),FALSE)</f>
        <v>71.14</v>
      </c>
      <c r="S172" s="23">
        <f>VLOOKUP(B172,'Dry Sieve'!$B$2:$K$992,10,FALSE)</f>
        <v>149.47</v>
      </c>
      <c r="T172" s="23">
        <v>0.44527028029999999</v>
      </c>
      <c r="U172" s="23">
        <v>0.190955086</v>
      </c>
      <c r="V172" s="23">
        <f>V171</f>
        <v>0.32994001995259997</v>
      </c>
    </row>
    <row r="173" spans="1:22" ht="15.75" customHeight="1" x14ac:dyDescent="0.2">
      <c r="A173" s="22">
        <f>VLOOKUP(B172,'Sample ID by Horizon'!A:B,2,FALSE)</f>
        <v>42505</v>
      </c>
      <c r="B173" s="21" t="s">
        <v>475</v>
      </c>
      <c r="C173" s="21" t="s">
        <v>1290</v>
      </c>
      <c r="D173" s="16" t="s">
        <v>1293</v>
      </c>
      <c r="E173" s="57">
        <v>4.17</v>
      </c>
      <c r="F173" s="57">
        <v>1.73</v>
      </c>
      <c r="G173" s="57">
        <v>3.85</v>
      </c>
      <c r="H173" s="57">
        <v>2.12</v>
      </c>
      <c r="I173" s="57">
        <v>2.04</v>
      </c>
      <c r="J173" s="23">
        <f t="shared" si="45"/>
        <v>0.31000000000000005</v>
      </c>
      <c r="K173" s="71">
        <v>43.405275779999997</v>
      </c>
      <c r="L173" s="71">
        <f t="shared" ref="L173:N173" si="130">L171</f>
        <v>4.0724999999999998</v>
      </c>
      <c r="M173" s="71">
        <f t="shared" si="130"/>
        <v>0.26250000000000001</v>
      </c>
      <c r="N173" s="71">
        <f t="shared" si="130"/>
        <v>42.88520802</v>
      </c>
      <c r="O173" s="73">
        <f>VLOOKUP(B173,'Dry Sieve'!$B$2:$K$992,IF(C173="#5",2,IF(C173="#10",3,IF(C173="#18",4,IF(C173="#35",5,IF(C173="#60",6,IF(C173="#120",7,IF(C173="#200",8,IF(C173="&lt;200",9)))))))),FALSE)</f>
        <v>71.14</v>
      </c>
      <c r="P173" s="23">
        <f t="shared" si="0"/>
        <v>0.26250000000000001</v>
      </c>
      <c r="Q173" s="23">
        <f t="shared" si="1"/>
        <v>4.0724999999999998</v>
      </c>
      <c r="R173" s="23">
        <f>VLOOKUP(B173,'Dry Sieve'!$B$2:$K$992,IF(C173="#5",2,IF(C173="#10",3,IF(C173="#18",4,IF(C173="#35",5,IF(C173="#60",6,IF(C173="#120",7,IF(C173="#200",8,IF(C173="&lt;200",9)))))))),FALSE)</f>
        <v>71.14</v>
      </c>
      <c r="S173" s="23">
        <f>VLOOKUP(B173,'Dry Sieve'!$B$2:$K$992,10,FALSE)</f>
        <v>149.47</v>
      </c>
      <c r="T173" s="23">
        <v>0.44527028029999999</v>
      </c>
      <c r="U173" s="23">
        <v>0.190955086</v>
      </c>
      <c r="V173" s="23">
        <f>V171</f>
        <v>0.32994001995259997</v>
      </c>
    </row>
    <row r="174" spans="1:22" ht="15.75" customHeight="1" x14ac:dyDescent="0.2">
      <c r="A174" s="22">
        <f>VLOOKUP(B173,'Sample ID by Horizon'!A:B,2,FALSE)</f>
        <v>42505</v>
      </c>
      <c r="B174" s="21" t="s">
        <v>475</v>
      </c>
      <c r="C174" s="21" t="s">
        <v>1290</v>
      </c>
      <c r="D174" s="16" t="s">
        <v>1294</v>
      </c>
      <c r="E174" s="57">
        <v>3.99</v>
      </c>
      <c r="F174" s="57">
        <v>1.73</v>
      </c>
      <c r="G174" s="57">
        <v>4.12</v>
      </c>
      <c r="H174" s="57">
        <v>2.39</v>
      </c>
      <c r="I174" s="57">
        <v>2.08</v>
      </c>
      <c r="J174" s="23">
        <f t="shared" si="45"/>
        <v>0.35000000000000009</v>
      </c>
      <c r="K174" s="71">
        <v>51.127819549999998</v>
      </c>
      <c r="L174" s="71">
        <f t="shared" ref="L174:N174" si="131">L171</f>
        <v>4.0724999999999998</v>
      </c>
      <c r="M174" s="71">
        <f t="shared" si="131"/>
        <v>0.26250000000000001</v>
      </c>
      <c r="N174" s="71">
        <f t="shared" si="131"/>
        <v>42.88520802</v>
      </c>
      <c r="O174" s="73">
        <f>VLOOKUP(B174,'Dry Sieve'!$B$2:$K$992,IF(C174="#5",2,IF(C174="#10",3,IF(C174="#18",4,IF(C174="#35",5,IF(C174="#60",6,IF(C174="#120",7,IF(C174="#200",8,IF(C174="&lt;200",9)))))))),FALSE)</f>
        <v>71.14</v>
      </c>
      <c r="P174" s="23">
        <f t="shared" si="0"/>
        <v>0.26250000000000001</v>
      </c>
      <c r="Q174" s="23">
        <f t="shared" si="1"/>
        <v>4.0724999999999998</v>
      </c>
      <c r="R174" s="23">
        <f>VLOOKUP(B174,'Dry Sieve'!$B$2:$K$992,IF(C174="#5",2,IF(C174="#10",3,IF(C174="#18",4,IF(C174="#35",5,IF(C174="#60",6,IF(C174="#120",7,IF(C174="#200",8,IF(C174="&lt;200",9)))))))),FALSE)</f>
        <v>71.14</v>
      </c>
      <c r="S174" s="23">
        <f>VLOOKUP(B174,'Dry Sieve'!$B$2:$K$992,10,FALSE)</f>
        <v>149.47</v>
      </c>
      <c r="T174" s="23">
        <v>0.44527028029999999</v>
      </c>
      <c r="U174" s="23">
        <v>0.190955086</v>
      </c>
      <c r="V174" s="23">
        <f>V173</f>
        <v>0.32994001995259997</v>
      </c>
    </row>
    <row r="175" spans="1:22" ht="15.75" customHeight="1" x14ac:dyDescent="0.2">
      <c r="A175" s="22">
        <f>VLOOKUP(B174,'Sample ID by Horizon'!A:B,2,FALSE)</f>
        <v>42505</v>
      </c>
      <c r="B175" s="21" t="s">
        <v>475</v>
      </c>
      <c r="C175" s="21" t="s">
        <v>1295</v>
      </c>
      <c r="D175" s="16" t="s">
        <v>1291</v>
      </c>
      <c r="E175" s="57">
        <v>4</v>
      </c>
      <c r="F175" s="57">
        <v>1.73</v>
      </c>
      <c r="G175" s="57">
        <v>4.09</v>
      </c>
      <c r="H175" s="57">
        <v>2.36</v>
      </c>
      <c r="I175" s="57">
        <v>2.3199999999999998</v>
      </c>
      <c r="J175" s="23">
        <f t="shared" si="45"/>
        <v>0.58999999999999986</v>
      </c>
      <c r="K175" s="71">
        <v>44.25</v>
      </c>
      <c r="L175" s="71">
        <v>4.0225</v>
      </c>
      <c r="M175" s="23">
        <f>AVERAGE(J175:J178)</f>
        <v>0.52750000000000008</v>
      </c>
      <c r="N175" s="23">
        <v>42.433962569999998</v>
      </c>
      <c r="O175" s="73">
        <f>VLOOKUP(B175,'Dry Sieve'!$B$2:$K$992,IF(C175="#5",2,IF(C175="#10",3,IF(C175="#18",4,IF(C175="#35",5,IF(C175="#60",6,IF(C175="#120",7,IF(C175="#200",8,IF(C175="&lt;200",9)))))))),FALSE)</f>
        <v>32.5</v>
      </c>
      <c r="P175" s="23">
        <f t="shared" si="0"/>
        <v>0.52750000000000008</v>
      </c>
      <c r="Q175" s="23">
        <f t="shared" si="1"/>
        <v>4.0225</v>
      </c>
      <c r="R175" s="23">
        <f>VLOOKUP(B175,'Dry Sieve'!$B$2:$K$992,IF(C175="#5",2,IF(C175="#10",3,IF(C175="#18",4,IF(C175="#35",5,IF(C175="#60",6,IF(C175="#120",7,IF(C175="#200",8,IF(C175="&lt;200",9)))))))),FALSE)</f>
        <v>32.5</v>
      </c>
      <c r="S175" s="23">
        <f>VLOOKUP(B175,'Dry Sieve'!$B$2:$K$992,10,FALSE)</f>
        <v>149.47</v>
      </c>
      <c r="T175" s="23">
        <v>0.1889210949</v>
      </c>
      <c r="U175" s="23">
        <v>6.8714319999999995E-2</v>
      </c>
      <c r="V175" s="23">
        <f>V173</f>
        <v>0.32994001995259997</v>
      </c>
    </row>
    <row r="176" spans="1:22" ht="15.75" customHeight="1" x14ac:dyDescent="0.2">
      <c r="A176" s="22">
        <f>VLOOKUP(B175,'Sample ID by Horizon'!A:B,2,FALSE)</f>
        <v>42505</v>
      </c>
      <c r="B176" s="21" t="s">
        <v>475</v>
      </c>
      <c r="C176" s="21" t="s">
        <v>1295</v>
      </c>
      <c r="D176" s="16" t="s">
        <v>1292</v>
      </c>
      <c r="E176" s="57">
        <v>4.08</v>
      </c>
      <c r="F176" s="57">
        <v>1.74</v>
      </c>
      <c r="G176" s="57">
        <v>3.85</v>
      </c>
      <c r="H176" s="57">
        <v>2.11</v>
      </c>
      <c r="I176" s="57">
        <v>2.4300000000000002</v>
      </c>
      <c r="J176" s="23">
        <f t="shared" si="45"/>
        <v>0.69000000000000017</v>
      </c>
      <c r="K176" s="71">
        <v>34.80392157</v>
      </c>
      <c r="L176" s="71">
        <f t="shared" ref="L176:N176" si="132">L175</f>
        <v>4.0225</v>
      </c>
      <c r="M176" s="71">
        <f t="shared" si="132"/>
        <v>0.52750000000000008</v>
      </c>
      <c r="N176" s="71">
        <f t="shared" si="132"/>
        <v>42.433962569999998</v>
      </c>
      <c r="O176" s="73">
        <f>VLOOKUP(B176,'Dry Sieve'!$B$2:$K$992,IF(C176="#5",2,IF(C176="#10",3,IF(C176="#18",4,IF(C176="#35",5,IF(C176="#60",6,IF(C176="#120",7,IF(C176="#200",8,IF(C176="&lt;200",9)))))))),FALSE)</f>
        <v>32.5</v>
      </c>
      <c r="P176" s="23">
        <f t="shared" si="0"/>
        <v>0.52750000000000008</v>
      </c>
      <c r="Q176" s="23">
        <f t="shared" si="1"/>
        <v>4.0225</v>
      </c>
      <c r="R176" s="23">
        <f>VLOOKUP(B176,'Dry Sieve'!$B$2:$K$992,IF(C176="#5",2,IF(C176="#10",3,IF(C176="#18",4,IF(C176="#35",5,IF(C176="#60",6,IF(C176="#120",7,IF(C176="#200",8,IF(C176="&lt;200",9)))))))),FALSE)</f>
        <v>32.5</v>
      </c>
      <c r="S176" s="23">
        <f>VLOOKUP(B176,'Dry Sieve'!$B$2:$K$992,10,FALSE)</f>
        <v>149.47</v>
      </c>
      <c r="T176" s="23">
        <v>0.1889210949</v>
      </c>
      <c r="U176" s="23">
        <v>6.8714319999999995E-2</v>
      </c>
      <c r="V176" s="23">
        <f>V175</f>
        <v>0.32994001995259997</v>
      </c>
    </row>
    <row r="177" spans="1:22" ht="15.75" customHeight="1" x14ac:dyDescent="0.2">
      <c r="A177" s="22">
        <f>VLOOKUP(B176,'Sample ID by Horizon'!A:B,2,FALSE)</f>
        <v>42505</v>
      </c>
      <c r="B177" s="21" t="s">
        <v>475</v>
      </c>
      <c r="C177" s="21" t="s">
        <v>1295</v>
      </c>
      <c r="D177" s="16" t="s">
        <v>1293</v>
      </c>
      <c r="E177" s="57">
        <v>3.99</v>
      </c>
      <c r="F177" s="57">
        <v>1.73</v>
      </c>
      <c r="G177" s="57">
        <v>4.18</v>
      </c>
      <c r="H177" s="57">
        <v>2.4500000000000002</v>
      </c>
      <c r="I177" s="57">
        <v>2.13</v>
      </c>
      <c r="J177" s="23">
        <f t="shared" si="45"/>
        <v>0.39999999999999991</v>
      </c>
      <c r="K177" s="71">
        <v>51.37844612</v>
      </c>
      <c r="L177" s="71">
        <f t="shared" ref="L177:N177" si="133">L175</f>
        <v>4.0225</v>
      </c>
      <c r="M177" s="71">
        <f t="shared" si="133"/>
        <v>0.52750000000000008</v>
      </c>
      <c r="N177" s="71">
        <f t="shared" si="133"/>
        <v>42.433962569999998</v>
      </c>
      <c r="O177" s="73">
        <f>VLOOKUP(B177,'Dry Sieve'!$B$2:$K$992,IF(C177="#5",2,IF(C177="#10",3,IF(C177="#18",4,IF(C177="#35",5,IF(C177="#60",6,IF(C177="#120",7,IF(C177="#200",8,IF(C177="&lt;200",9)))))))),FALSE)</f>
        <v>32.5</v>
      </c>
      <c r="P177" s="23">
        <f t="shared" si="0"/>
        <v>0.52750000000000008</v>
      </c>
      <c r="Q177" s="23">
        <f t="shared" si="1"/>
        <v>4.0225</v>
      </c>
      <c r="R177" s="23">
        <f>VLOOKUP(B177,'Dry Sieve'!$B$2:$K$992,IF(C177="#5",2,IF(C177="#10",3,IF(C177="#18",4,IF(C177="#35",5,IF(C177="#60",6,IF(C177="#120",7,IF(C177="#200",8,IF(C177="&lt;200",9)))))))),FALSE)</f>
        <v>32.5</v>
      </c>
      <c r="S177" s="23">
        <f>VLOOKUP(B177,'Dry Sieve'!$B$2:$K$992,10,FALSE)</f>
        <v>149.47</v>
      </c>
      <c r="T177" s="23">
        <v>0.1889210949</v>
      </c>
      <c r="U177" s="23">
        <v>6.8714319999999995E-2</v>
      </c>
      <c r="V177" s="23">
        <f>V175</f>
        <v>0.32994001995259997</v>
      </c>
    </row>
    <row r="178" spans="1:22" ht="15.75" customHeight="1" x14ac:dyDescent="0.2">
      <c r="A178" s="22">
        <f>VLOOKUP(B177,'Sample ID by Horizon'!A:B,2,FALSE)</f>
        <v>42505</v>
      </c>
      <c r="B178" s="21" t="s">
        <v>475</v>
      </c>
      <c r="C178" s="21" t="s">
        <v>1295</v>
      </c>
      <c r="D178" s="16" t="s">
        <v>1294</v>
      </c>
      <c r="E178" s="57">
        <v>4.0199999999999996</v>
      </c>
      <c r="F178" s="57">
        <v>1.73</v>
      </c>
      <c r="G178" s="57">
        <v>3.74</v>
      </c>
      <c r="H178" s="57">
        <v>2.0099999999999998</v>
      </c>
      <c r="I178" s="57">
        <v>2.16</v>
      </c>
      <c r="J178" s="23">
        <f t="shared" si="45"/>
        <v>0.43000000000000016</v>
      </c>
      <c r="K178" s="71">
        <v>39.303482590000002</v>
      </c>
      <c r="L178" s="71">
        <f t="shared" ref="L178:N178" si="134">L175</f>
        <v>4.0225</v>
      </c>
      <c r="M178" s="71">
        <f t="shared" si="134"/>
        <v>0.52750000000000008</v>
      </c>
      <c r="N178" s="71">
        <f t="shared" si="134"/>
        <v>42.433962569999998</v>
      </c>
      <c r="O178" s="73">
        <f>VLOOKUP(B178,'Dry Sieve'!$B$2:$K$992,IF(C178="#5",2,IF(C178="#10",3,IF(C178="#18",4,IF(C178="#35",5,IF(C178="#60",6,IF(C178="#120",7,IF(C178="#200",8,IF(C178="&lt;200",9)))))))),FALSE)</f>
        <v>32.5</v>
      </c>
      <c r="P178" s="23">
        <f t="shared" si="0"/>
        <v>0.52750000000000008</v>
      </c>
      <c r="Q178" s="23">
        <f t="shared" si="1"/>
        <v>4.0225</v>
      </c>
      <c r="R178" s="23">
        <f>VLOOKUP(B178,'Dry Sieve'!$B$2:$K$992,IF(C178="#5",2,IF(C178="#10",3,IF(C178="#18",4,IF(C178="#35",5,IF(C178="#60",6,IF(C178="#120",7,IF(C178="#200",8,IF(C178="&lt;200",9)))))))),FALSE)</f>
        <v>32.5</v>
      </c>
      <c r="S178" s="23">
        <f>VLOOKUP(B178,'Dry Sieve'!$B$2:$K$992,10,FALSE)</f>
        <v>149.47</v>
      </c>
      <c r="T178" s="23">
        <v>0.1889210949</v>
      </c>
      <c r="U178" s="23">
        <v>6.8714319999999995E-2</v>
      </c>
      <c r="V178" s="23">
        <f>V177</f>
        <v>0.32994001995259997</v>
      </c>
    </row>
    <row r="179" spans="1:22" ht="15.75" customHeight="1" x14ac:dyDescent="0.2">
      <c r="A179" s="22">
        <f>VLOOKUP(B178,'Sample ID by Horizon'!A:B,2,FALSE)</f>
        <v>42505</v>
      </c>
      <c r="B179" s="21" t="s">
        <v>475</v>
      </c>
      <c r="C179" s="21" t="s">
        <v>1296</v>
      </c>
      <c r="D179" s="16" t="s">
        <v>1291</v>
      </c>
      <c r="E179" s="57">
        <v>3.03</v>
      </c>
      <c r="F179" s="57">
        <v>1.74</v>
      </c>
      <c r="G179" s="57">
        <v>3.78</v>
      </c>
      <c r="H179" s="57">
        <v>2.04</v>
      </c>
      <c r="I179" s="57">
        <v>2.31</v>
      </c>
      <c r="J179" s="23">
        <f t="shared" si="45"/>
        <v>0.57000000000000006</v>
      </c>
      <c r="K179" s="71">
        <v>48.514851489999998</v>
      </c>
      <c r="L179" s="71">
        <v>3.04</v>
      </c>
      <c r="M179" s="23">
        <f>AVERAGE(J179:J182)</f>
        <v>0.65749999999999997</v>
      </c>
      <c r="N179" s="23">
        <v>48.046756590000001</v>
      </c>
      <c r="O179" s="73">
        <f>VLOOKUP(B179,'Dry Sieve'!$B$2:$K$992,IF(C179="#5",2,IF(C179="#10",3,IF(C179="#18",4,IF(C179="#35",5,IF(C179="#60",6,IF(C179="#120",7,IF(C179="#200",8,IF(C179="&lt;200",9)))))))),FALSE)</f>
        <v>25.97</v>
      </c>
      <c r="P179" s="23">
        <f t="shared" si="0"/>
        <v>0.65749999999999997</v>
      </c>
      <c r="Q179" s="23">
        <f t="shared" si="1"/>
        <v>3.04</v>
      </c>
      <c r="R179" s="23">
        <f>VLOOKUP(B179,'Dry Sieve'!$B$2:$K$992,IF(C179="#5",2,IF(C179="#10",3,IF(C179="#18",4,IF(C179="#35",5,IF(C179="#60",6,IF(C179="#120",7,IF(C179="#200",8,IF(C179="&lt;200",9)))))))),FALSE)</f>
        <v>25.97</v>
      </c>
      <c r="S179" s="23">
        <f>VLOOKUP(B179,'Dry Sieve'!$B$2:$K$992,10,FALSE)</f>
        <v>149.47</v>
      </c>
      <c r="T179" s="23">
        <v>0.1361686842</v>
      </c>
      <c r="U179" s="23">
        <v>4.6731883029999997E-2</v>
      </c>
      <c r="V179" s="23">
        <f>V177</f>
        <v>0.32994001995259997</v>
      </c>
    </row>
    <row r="180" spans="1:22" ht="15.75" customHeight="1" x14ac:dyDescent="0.2">
      <c r="A180" s="22">
        <f>VLOOKUP(B179,'Sample ID by Horizon'!A:B,2,FALSE)</f>
        <v>42505</v>
      </c>
      <c r="B180" s="21" t="s">
        <v>475</v>
      </c>
      <c r="C180" s="21" t="s">
        <v>1296</v>
      </c>
      <c r="D180" s="16" t="s">
        <v>1292</v>
      </c>
      <c r="E180" s="57">
        <v>3.06</v>
      </c>
      <c r="F180" s="57">
        <v>1.73</v>
      </c>
      <c r="G180" s="57">
        <v>3.72</v>
      </c>
      <c r="H180" s="57">
        <v>1.99</v>
      </c>
      <c r="I180" s="57">
        <v>2.54</v>
      </c>
      <c r="J180" s="23">
        <f t="shared" si="45"/>
        <v>0.81</v>
      </c>
      <c r="K180" s="71">
        <v>38.562091500000001</v>
      </c>
      <c r="L180" s="71">
        <f t="shared" ref="L180:N180" si="135">L179</f>
        <v>3.04</v>
      </c>
      <c r="M180" s="71">
        <f t="shared" si="135"/>
        <v>0.65749999999999997</v>
      </c>
      <c r="N180" s="71">
        <f t="shared" si="135"/>
        <v>48.046756590000001</v>
      </c>
      <c r="O180" s="73">
        <f>VLOOKUP(B180,'Dry Sieve'!$B$2:$K$992,IF(C180="#5",2,IF(C180="#10",3,IF(C180="#18",4,IF(C180="#35",5,IF(C180="#60",6,IF(C180="#120",7,IF(C180="#200",8,IF(C180="&lt;200",9)))))))),FALSE)</f>
        <v>25.97</v>
      </c>
      <c r="P180" s="23">
        <f t="shared" si="0"/>
        <v>0.65749999999999997</v>
      </c>
      <c r="Q180" s="23">
        <f t="shared" si="1"/>
        <v>3.04</v>
      </c>
      <c r="R180" s="23">
        <f>VLOOKUP(B180,'Dry Sieve'!$B$2:$K$992,IF(C180="#5",2,IF(C180="#10",3,IF(C180="#18",4,IF(C180="#35",5,IF(C180="#60",6,IF(C180="#120",7,IF(C180="#200",8,IF(C180="&lt;200",9)))))))),FALSE)</f>
        <v>25.97</v>
      </c>
      <c r="S180" s="23">
        <f>VLOOKUP(B180,'Dry Sieve'!$B$2:$K$992,10,FALSE)</f>
        <v>149.47</v>
      </c>
      <c r="T180" s="23">
        <v>0.1361686842</v>
      </c>
      <c r="U180" s="23">
        <v>4.6731883029999997E-2</v>
      </c>
      <c r="V180" s="23">
        <f>V179</f>
        <v>0.32994001995259997</v>
      </c>
    </row>
    <row r="181" spans="1:22" ht="15.75" customHeight="1" x14ac:dyDescent="0.2">
      <c r="A181" s="22">
        <f>VLOOKUP(B180,'Sample ID by Horizon'!A:B,2,FALSE)</f>
        <v>42505</v>
      </c>
      <c r="B181" s="21" t="s">
        <v>475</v>
      </c>
      <c r="C181" s="21" t="s">
        <v>1296</v>
      </c>
      <c r="D181" s="16" t="s">
        <v>1293</v>
      </c>
      <c r="E181" s="57">
        <v>3.03</v>
      </c>
      <c r="F181" s="57">
        <v>1.73</v>
      </c>
      <c r="G181" s="57">
        <v>3.94</v>
      </c>
      <c r="H181" s="57">
        <v>2.21</v>
      </c>
      <c r="I181" s="57">
        <v>2.3199999999999998</v>
      </c>
      <c r="J181" s="23">
        <f t="shared" si="45"/>
        <v>0.58999999999999986</v>
      </c>
      <c r="K181" s="71">
        <v>53.465346529999998</v>
      </c>
      <c r="L181" s="71">
        <f t="shared" ref="L181:N181" si="136">L179</f>
        <v>3.04</v>
      </c>
      <c r="M181" s="71">
        <f t="shared" si="136"/>
        <v>0.65749999999999997</v>
      </c>
      <c r="N181" s="71">
        <f t="shared" si="136"/>
        <v>48.046756590000001</v>
      </c>
      <c r="O181" s="73">
        <f>VLOOKUP(B181,'Dry Sieve'!$B$2:$K$992,IF(C181="#5",2,IF(C181="#10",3,IF(C181="#18",4,IF(C181="#35",5,IF(C181="#60",6,IF(C181="#120",7,IF(C181="#200",8,IF(C181="&lt;200",9)))))))),FALSE)</f>
        <v>25.97</v>
      </c>
      <c r="P181" s="23">
        <f t="shared" si="0"/>
        <v>0.65749999999999997</v>
      </c>
      <c r="Q181" s="23">
        <f t="shared" si="1"/>
        <v>3.04</v>
      </c>
      <c r="R181" s="23">
        <f>VLOOKUP(B181,'Dry Sieve'!$B$2:$K$992,IF(C181="#5",2,IF(C181="#10",3,IF(C181="#18",4,IF(C181="#35",5,IF(C181="#60",6,IF(C181="#120",7,IF(C181="#200",8,IF(C181="&lt;200",9)))))))),FALSE)</f>
        <v>25.97</v>
      </c>
      <c r="S181" s="23">
        <f>VLOOKUP(B181,'Dry Sieve'!$B$2:$K$992,10,FALSE)</f>
        <v>149.47</v>
      </c>
      <c r="T181" s="23">
        <v>0.1361686842</v>
      </c>
      <c r="U181" s="23">
        <v>4.6731883029999997E-2</v>
      </c>
      <c r="V181" s="23">
        <f>V179</f>
        <v>0.32994001995259997</v>
      </c>
    </row>
    <row r="182" spans="1:22" ht="15.75" customHeight="1" x14ac:dyDescent="0.2">
      <c r="A182" s="22">
        <f>VLOOKUP(B181,'Sample ID by Horizon'!A:B,2,FALSE)</f>
        <v>42505</v>
      </c>
      <c r="B182" s="21" t="s">
        <v>475</v>
      </c>
      <c r="C182" s="21" t="s">
        <v>1296</v>
      </c>
      <c r="D182" s="16" t="s">
        <v>1294</v>
      </c>
      <c r="E182" s="57">
        <v>3.04</v>
      </c>
      <c r="F182" s="57">
        <v>1.74</v>
      </c>
      <c r="G182" s="57">
        <v>3.97</v>
      </c>
      <c r="H182" s="57">
        <v>2.23</v>
      </c>
      <c r="I182" s="57">
        <v>2.4</v>
      </c>
      <c r="J182" s="23">
        <f t="shared" si="45"/>
        <v>0.65999999999999992</v>
      </c>
      <c r="K182" s="71">
        <v>51.64473684</v>
      </c>
      <c r="L182" s="71">
        <f t="shared" ref="L182:N182" si="137">L179</f>
        <v>3.04</v>
      </c>
      <c r="M182" s="71">
        <f t="shared" si="137"/>
        <v>0.65749999999999997</v>
      </c>
      <c r="N182" s="71">
        <f t="shared" si="137"/>
        <v>48.046756590000001</v>
      </c>
      <c r="O182" s="73">
        <f>VLOOKUP(B182,'Dry Sieve'!$B$2:$K$992,IF(C182="#5",2,IF(C182="#10",3,IF(C182="#18",4,IF(C182="#35",5,IF(C182="#60",6,IF(C182="#120",7,IF(C182="#200",8,IF(C182="&lt;200",9)))))))),FALSE)</f>
        <v>25.97</v>
      </c>
      <c r="P182" s="23">
        <f t="shared" si="0"/>
        <v>0.65749999999999997</v>
      </c>
      <c r="Q182" s="23">
        <f t="shared" si="1"/>
        <v>3.04</v>
      </c>
      <c r="R182" s="23">
        <f>VLOOKUP(B182,'Dry Sieve'!$B$2:$K$992,IF(C182="#5",2,IF(C182="#10",3,IF(C182="#18",4,IF(C182="#35",5,IF(C182="#60",6,IF(C182="#120",7,IF(C182="#200",8,IF(C182="&lt;200",9)))))))),FALSE)</f>
        <v>25.97</v>
      </c>
      <c r="S182" s="23">
        <f>VLOOKUP(B182,'Dry Sieve'!$B$2:$K$992,10,FALSE)</f>
        <v>149.47</v>
      </c>
      <c r="T182" s="23">
        <v>0.1361686842</v>
      </c>
      <c r="U182" s="23">
        <v>4.6731883029999997E-2</v>
      </c>
      <c r="V182" s="23">
        <f>V181</f>
        <v>0.32994001995259997</v>
      </c>
    </row>
    <row r="183" spans="1:22" ht="15.75" customHeight="1" x14ac:dyDescent="0.2">
      <c r="A183" s="22">
        <f>VLOOKUP(B182,'Sample ID by Horizon'!A:B,2,FALSE)</f>
        <v>42505</v>
      </c>
      <c r="B183" s="21" t="s">
        <v>475</v>
      </c>
      <c r="C183" s="21" t="s">
        <v>1297</v>
      </c>
      <c r="D183" s="16" t="s">
        <v>1291</v>
      </c>
      <c r="E183" s="57">
        <v>3.04</v>
      </c>
      <c r="F183" s="57">
        <v>1.74</v>
      </c>
      <c r="G183" s="57">
        <v>4.2300000000000004</v>
      </c>
      <c r="H183" s="57">
        <v>2.4900000000000002</v>
      </c>
      <c r="I183" s="57">
        <v>2.6</v>
      </c>
      <c r="J183" s="23">
        <f t="shared" si="45"/>
        <v>0.8600000000000001</v>
      </c>
      <c r="K183" s="71">
        <v>53.618421050000002</v>
      </c>
      <c r="L183" s="71">
        <v>3.0425</v>
      </c>
      <c r="M183" s="23">
        <f>AVERAGE(J183:J186)</f>
        <v>0.88000000000000012</v>
      </c>
      <c r="N183" s="23">
        <v>50.387809400000002</v>
      </c>
      <c r="O183" s="73">
        <f>VLOOKUP(B183,'Dry Sieve'!$B$2:$K$992,IF(C183="#5",2,IF(C183="#10",3,IF(C183="#18",4,IF(C183="#35",5,IF(C183="#60",6,IF(C183="#120",7,IF(C183="#200",8,IF(C183="&lt;200",9)))))))),FALSE)</f>
        <v>13.67</v>
      </c>
      <c r="P183" s="23">
        <f t="shared" si="0"/>
        <v>0.88000000000000012</v>
      </c>
      <c r="Q183" s="23">
        <f t="shared" si="1"/>
        <v>3.0425</v>
      </c>
      <c r="R183" s="23">
        <f>VLOOKUP(B183,'Dry Sieve'!$B$2:$K$992,IF(C183="#5",2,IF(C183="#10",3,IF(C183="#18",4,IF(C183="#35",5,IF(C183="#60",6,IF(C183="#120",7,IF(C183="#200",8,IF(C183="&lt;200",9)))))))),FALSE)</f>
        <v>13.67</v>
      </c>
      <c r="S183" s="23">
        <f>VLOOKUP(B183,'Dry Sieve'!$B$2:$K$992,10,FALSE)</f>
        <v>149.47</v>
      </c>
      <c r="T183" s="23">
        <v>6.5003989169999998E-2</v>
      </c>
      <c r="U183" s="23">
        <v>1.871662067E-2</v>
      </c>
      <c r="V183" s="23">
        <f>V181</f>
        <v>0.32994001995259997</v>
      </c>
    </row>
    <row r="184" spans="1:22" ht="15.75" customHeight="1" x14ac:dyDescent="0.2">
      <c r="A184" s="22">
        <f>VLOOKUP(B183,'Sample ID by Horizon'!A:B,2,FALSE)</f>
        <v>42505</v>
      </c>
      <c r="B184" s="21" t="s">
        <v>475</v>
      </c>
      <c r="C184" s="21" t="s">
        <v>1297</v>
      </c>
      <c r="D184" s="16" t="s">
        <v>1292</v>
      </c>
      <c r="E184" s="57">
        <v>3.06</v>
      </c>
      <c r="F184" s="57">
        <v>1.73</v>
      </c>
      <c r="G184" s="57">
        <v>4.1399999999999997</v>
      </c>
      <c r="H184" s="57">
        <v>2.41</v>
      </c>
      <c r="I184" s="57">
        <v>2.72</v>
      </c>
      <c r="J184" s="23">
        <f t="shared" si="45"/>
        <v>0.99000000000000021</v>
      </c>
      <c r="K184" s="71">
        <v>46.40522876</v>
      </c>
      <c r="L184" s="71">
        <f t="shared" ref="L184:N184" si="138">L183</f>
        <v>3.0425</v>
      </c>
      <c r="M184" s="71">
        <f t="shared" si="138"/>
        <v>0.88000000000000012</v>
      </c>
      <c r="N184" s="71">
        <f t="shared" si="138"/>
        <v>50.387809400000002</v>
      </c>
      <c r="O184" s="73">
        <f>VLOOKUP(B184,'Dry Sieve'!$B$2:$K$992,IF(C184="#5",2,IF(C184="#10",3,IF(C184="#18",4,IF(C184="#35",5,IF(C184="#60",6,IF(C184="#120",7,IF(C184="#200",8,IF(C184="&lt;200",9)))))))),FALSE)</f>
        <v>13.67</v>
      </c>
      <c r="P184" s="23">
        <f t="shared" si="0"/>
        <v>0.88000000000000012</v>
      </c>
      <c r="Q184" s="23">
        <f t="shared" si="1"/>
        <v>3.0425</v>
      </c>
      <c r="R184" s="23">
        <f>VLOOKUP(B184,'Dry Sieve'!$B$2:$K$992,IF(C184="#5",2,IF(C184="#10",3,IF(C184="#18",4,IF(C184="#35",5,IF(C184="#60",6,IF(C184="#120",7,IF(C184="#200",8,IF(C184="&lt;200",9)))))))),FALSE)</f>
        <v>13.67</v>
      </c>
      <c r="S184" s="23">
        <f>VLOOKUP(B184,'Dry Sieve'!$B$2:$K$992,10,FALSE)</f>
        <v>149.47</v>
      </c>
      <c r="T184" s="23">
        <v>6.5003989169999998E-2</v>
      </c>
      <c r="U184" s="23">
        <v>1.871662067E-2</v>
      </c>
      <c r="V184" s="23">
        <f>V183</f>
        <v>0.32994001995259997</v>
      </c>
    </row>
    <row r="185" spans="1:22" ht="15.75" customHeight="1" x14ac:dyDescent="0.2">
      <c r="A185" s="22">
        <f>VLOOKUP(B184,'Sample ID by Horizon'!A:B,2,FALSE)</f>
        <v>42505</v>
      </c>
      <c r="B185" s="21" t="s">
        <v>475</v>
      </c>
      <c r="C185" s="21" t="s">
        <v>1297</v>
      </c>
      <c r="D185" s="16" t="s">
        <v>1293</v>
      </c>
      <c r="E185" s="57">
        <v>3.01</v>
      </c>
      <c r="F185" s="57">
        <v>1.73</v>
      </c>
      <c r="G185" s="57">
        <v>4.09</v>
      </c>
      <c r="H185" s="57">
        <v>2.36</v>
      </c>
      <c r="I185" s="57">
        <v>2.48</v>
      </c>
      <c r="J185" s="23">
        <f t="shared" si="45"/>
        <v>0.75</v>
      </c>
      <c r="K185" s="71">
        <v>53.488372089999999</v>
      </c>
      <c r="L185" s="71">
        <f t="shared" ref="L185:N185" si="139">L183</f>
        <v>3.0425</v>
      </c>
      <c r="M185" s="71">
        <f t="shared" si="139"/>
        <v>0.88000000000000012</v>
      </c>
      <c r="N185" s="71">
        <f t="shared" si="139"/>
        <v>50.387809400000002</v>
      </c>
      <c r="O185" s="73">
        <f>VLOOKUP(B185,'Dry Sieve'!$B$2:$K$992,IF(C185="#5",2,IF(C185="#10",3,IF(C185="#18",4,IF(C185="#35",5,IF(C185="#60",6,IF(C185="#120",7,IF(C185="#200",8,IF(C185="&lt;200",9)))))))),FALSE)</f>
        <v>13.67</v>
      </c>
      <c r="P185" s="23">
        <f t="shared" si="0"/>
        <v>0.88000000000000012</v>
      </c>
      <c r="Q185" s="23">
        <f t="shared" si="1"/>
        <v>3.0425</v>
      </c>
      <c r="R185" s="23">
        <f>VLOOKUP(B185,'Dry Sieve'!$B$2:$K$992,IF(C185="#5",2,IF(C185="#10",3,IF(C185="#18",4,IF(C185="#35",5,IF(C185="#60",6,IF(C185="#120",7,IF(C185="#200",8,IF(C185="&lt;200",9)))))))),FALSE)</f>
        <v>13.67</v>
      </c>
      <c r="S185" s="23">
        <f>VLOOKUP(B185,'Dry Sieve'!$B$2:$K$992,10,FALSE)</f>
        <v>149.47</v>
      </c>
      <c r="T185" s="23">
        <v>6.5003989169999998E-2</v>
      </c>
      <c r="U185" s="23">
        <v>1.871662067E-2</v>
      </c>
      <c r="V185" s="23">
        <f>V183</f>
        <v>0.32994001995259997</v>
      </c>
    </row>
    <row r="186" spans="1:22" ht="15.75" customHeight="1" x14ac:dyDescent="0.2">
      <c r="A186" s="22">
        <f>VLOOKUP(B185,'Sample ID by Horizon'!A:B,2,FALSE)</f>
        <v>42505</v>
      </c>
      <c r="B186" s="21" t="s">
        <v>475</v>
      </c>
      <c r="C186" s="21" t="s">
        <v>1297</v>
      </c>
      <c r="D186" s="16" t="s">
        <v>1294</v>
      </c>
      <c r="E186" s="57">
        <v>3.06</v>
      </c>
      <c r="F186" s="57">
        <v>1.73</v>
      </c>
      <c r="G186" s="57">
        <v>4.12</v>
      </c>
      <c r="H186" s="57">
        <v>2.39</v>
      </c>
      <c r="I186" s="57">
        <v>2.65</v>
      </c>
      <c r="J186" s="23">
        <f t="shared" si="45"/>
        <v>0.91999999999999993</v>
      </c>
      <c r="K186" s="71">
        <v>48.039215689999999</v>
      </c>
      <c r="L186" s="71">
        <f t="shared" ref="L186:N186" si="140">L183</f>
        <v>3.0425</v>
      </c>
      <c r="M186" s="71">
        <f t="shared" si="140"/>
        <v>0.88000000000000012</v>
      </c>
      <c r="N186" s="71">
        <f t="shared" si="140"/>
        <v>50.387809400000002</v>
      </c>
      <c r="O186" s="73">
        <f>VLOOKUP(B186,'Dry Sieve'!$B$2:$K$992,IF(C186="#5",2,IF(C186="#10",3,IF(C186="#18",4,IF(C186="#35",5,IF(C186="#60",6,IF(C186="#120",7,IF(C186="#200",8,IF(C186="&lt;200",9)))))))),FALSE)</f>
        <v>13.67</v>
      </c>
      <c r="P186" s="23">
        <f t="shared" si="0"/>
        <v>0.88000000000000012</v>
      </c>
      <c r="Q186" s="23">
        <f t="shared" si="1"/>
        <v>3.0425</v>
      </c>
      <c r="R186" s="23">
        <f>VLOOKUP(B186,'Dry Sieve'!$B$2:$K$992,IF(C186="#5",2,IF(C186="#10",3,IF(C186="#18",4,IF(C186="#35",5,IF(C186="#60",6,IF(C186="#120",7,IF(C186="#200",8,IF(C186="&lt;200",9)))))))),FALSE)</f>
        <v>13.67</v>
      </c>
      <c r="S186" s="23">
        <f>VLOOKUP(B186,'Dry Sieve'!$B$2:$K$992,10,FALSE)</f>
        <v>149.47</v>
      </c>
      <c r="T186" s="23">
        <v>6.5003989169999998E-2</v>
      </c>
      <c r="U186" s="23">
        <v>1.871662067E-2</v>
      </c>
      <c r="V186" s="23">
        <f>V185</f>
        <v>0.32994001995259997</v>
      </c>
    </row>
    <row r="187" spans="1:22" ht="15.75" customHeight="1" x14ac:dyDescent="0.2">
      <c r="A187" s="22">
        <f>VLOOKUP(B186,'Sample ID by Horizon'!A:B,2,FALSE)</f>
        <v>42505</v>
      </c>
      <c r="B187" s="21" t="s">
        <v>475</v>
      </c>
      <c r="C187" s="21" t="s">
        <v>1298</v>
      </c>
      <c r="D187" s="16" t="s">
        <v>1291</v>
      </c>
      <c r="E187" s="57">
        <v>1.01</v>
      </c>
      <c r="F187" s="57">
        <v>1.73</v>
      </c>
      <c r="G187" s="57">
        <v>2.63</v>
      </c>
      <c r="H187" s="57">
        <v>0.9</v>
      </c>
      <c r="I187" s="57">
        <v>2.0499999999999998</v>
      </c>
      <c r="J187" s="23">
        <f t="shared" si="45"/>
        <v>0.31999999999999984</v>
      </c>
      <c r="K187" s="71">
        <v>57.425742569999997</v>
      </c>
      <c r="L187" s="71">
        <v>1.0075000000000001</v>
      </c>
      <c r="M187" s="23">
        <f>AVERAGE(J187:J190)</f>
        <v>0.35</v>
      </c>
      <c r="N187" s="23">
        <v>55.591584159999996</v>
      </c>
      <c r="O187" s="73">
        <f>VLOOKUP(B187,'Dry Sieve'!$B$2:$K$992,IF(C187="#5",2,IF(C187="#10",3,IF(C187="#18",4,IF(C187="#35",5,IF(C187="#60",6,IF(C187="#120",7,IF(C187="#200",8,IF(C187="&lt;200",9)))))))),FALSE)</f>
        <v>4.28</v>
      </c>
      <c r="P187" s="23">
        <f t="shared" si="0"/>
        <v>0.35</v>
      </c>
      <c r="Q187" s="23">
        <f t="shared" si="1"/>
        <v>1.0075000000000001</v>
      </c>
      <c r="R187" s="23">
        <f>VLOOKUP(B187,'Dry Sieve'!$B$2:$K$992,IF(C187="#5",2,IF(C187="#10",3,IF(C187="#18",4,IF(C187="#35",5,IF(C187="#60",6,IF(C187="#120",7,IF(C187="#200",8,IF(C187="&lt;200",9)))))))),FALSE)</f>
        <v>4.28</v>
      </c>
      <c r="S187" s="23">
        <f>VLOOKUP(B187,'Dry Sieve'!$B$2:$K$992,10,FALSE)</f>
        <v>149.47</v>
      </c>
      <c r="T187" s="23">
        <v>1.8687036630000001E-2</v>
      </c>
      <c r="U187" s="23">
        <v>4.4521798690000001E-3</v>
      </c>
      <c r="V187" s="23">
        <f>V185</f>
        <v>0.32994001995259997</v>
      </c>
    </row>
    <row r="188" spans="1:22" ht="15.75" customHeight="1" x14ac:dyDescent="0.2">
      <c r="A188" s="22">
        <f>VLOOKUP(B187,'Sample ID by Horizon'!A:B,2,FALSE)</f>
        <v>42505</v>
      </c>
      <c r="B188" s="21" t="s">
        <v>475</v>
      </c>
      <c r="C188" s="21" t="s">
        <v>1298</v>
      </c>
      <c r="D188" s="16" t="s">
        <v>1292</v>
      </c>
      <c r="E188" s="57">
        <v>1.01</v>
      </c>
      <c r="F188" s="57">
        <v>1.73</v>
      </c>
      <c r="G188" s="57">
        <v>2.63</v>
      </c>
      <c r="H188" s="57">
        <v>0.9</v>
      </c>
      <c r="I188" s="57">
        <v>2.17</v>
      </c>
      <c r="J188" s="23">
        <f t="shared" si="45"/>
        <v>0.43999999999999995</v>
      </c>
      <c r="K188" s="71">
        <v>45.544554460000001</v>
      </c>
      <c r="L188" s="71">
        <f t="shared" ref="L188:N188" si="141">L187</f>
        <v>1.0075000000000001</v>
      </c>
      <c r="M188" s="71">
        <f t="shared" si="141"/>
        <v>0.35</v>
      </c>
      <c r="N188" s="71">
        <f t="shared" si="141"/>
        <v>55.591584159999996</v>
      </c>
      <c r="O188" s="73">
        <f>VLOOKUP(B188,'Dry Sieve'!$B$2:$K$992,IF(C188="#5",2,IF(C188="#10",3,IF(C188="#18",4,IF(C188="#35",5,IF(C188="#60",6,IF(C188="#120",7,IF(C188="#200",8,IF(C188="&lt;200",9)))))))),FALSE)</f>
        <v>4.28</v>
      </c>
      <c r="P188" s="23">
        <f t="shared" si="0"/>
        <v>0.35</v>
      </c>
      <c r="Q188" s="23">
        <f t="shared" si="1"/>
        <v>1.0075000000000001</v>
      </c>
      <c r="R188" s="23">
        <f>VLOOKUP(B188,'Dry Sieve'!$B$2:$K$992,IF(C188="#5",2,IF(C188="#10",3,IF(C188="#18",4,IF(C188="#35",5,IF(C188="#60",6,IF(C188="#120",7,IF(C188="#200",8,IF(C188="&lt;200",9)))))))),FALSE)</f>
        <v>4.28</v>
      </c>
      <c r="S188" s="23">
        <f>VLOOKUP(B188,'Dry Sieve'!$B$2:$K$992,10,FALSE)</f>
        <v>149.47</v>
      </c>
      <c r="T188" s="23">
        <v>1.8687036630000001E-2</v>
      </c>
      <c r="U188" s="23">
        <v>4.4521798690000001E-3</v>
      </c>
      <c r="V188" s="23">
        <f>V187</f>
        <v>0.32994001995259997</v>
      </c>
    </row>
    <row r="189" spans="1:22" ht="15.75" customHeight="1" x14ac:dyDescent="0.2">
      <c r="A189" s="22">
        <f>VLOOKUP(B188,'Sample ID by Horizon'!A:B,2,FALSE)</f>
        <v>42505</v>
      </c>
      <c r="B189" s="21" t="s">
        <v>475</v>
      </c>
      <c r="C189" s="21" t="s">
        <v>1298</v>
      </c>
      <c r="D189" s="16" t="s">
        <v>1293</v>
      </c>
      <c r="E189" s="57">
        <v>1</v>
      </c>
      <c r="F189" s="57">
        <v>1.73</v>
      </c>
      <c r="G189" s="57">
        <v>2.65</v>
      </c>
      <c r="H189" s="57">
        <v>0.92</v>
      </c>
      <c r="I189" s="57">
        <v>2.06</v>
      </c>
      <c r="J189" s="23">
        <f t="shared" si="45"/>
        <v>0.33000000000000007</v>
      </c>
      <c r="K189" s="71">
        <v>59</v>
      </c>
      <c r="L189" s="71">
        <f t="shared" ref="L189:N189" si="142">L187</f>
        <v>1.0075000000000001</v>
      </c>
      <c r="M189" s="71">
        <f t="shared" si="142"/>
        <v>0.35</v>
      </c>
      <c r="N189" s="71">
        <f t="shared" si="142"/>
        <v>55.591584159999996</v>
      </c>
      <c r="O189" s="73">
        <f>VLOOKUP(B189,'Dry Sieve'!$B$2:$K$992,IF(C189="#5",2,IF(C189="#10",3,IF(C189="#18",4,IF(C189="#35",5,IF(C189="#60",6,IF(C189="#120",7,IF(C189="#200",8,IF(C189="&lt;200",9)))))))),FALSE)</f>
        <v>4.28</v>
      </c>
      <c r="P189" s="23">
        <f t="shared" si="0"/>
        <v>0.35</v>
      </c>
      <c r="Q189" s="23">
        <f t="shared" si="1"/>
        <v>1.0075000000000001</v>
      </c>
      <c r="R189" s="23">
        <f>VLOOKUP(B189,'Dry Sieve'!$B$2:$K$992,IF(C189="#5",2,IF(C189="#10",3,IF(C189="#18",4,IF(C189="#35",5,IF(C189="#60",6,IF(C189="#120",7,IF(C189="#200",8,IF(C189="&lt;200",9)))))))),FALSE)</f>
        <v>4.28</v>
      </c>
      <c r="S189" s="23">
        <f>VLOOKUP(B189,'Dry Sieve'!$B$2:$K$992,10,FALSE)</f>
        <v>149.47</v>
      </c>
      <c r="T189" s="23">
        <v>1.8687036630000001E-2</v>
      </c>
      <c r="U189" s="23">
        <v>4.4521798690000001E-3</v>
      </c>
      <c r="V189" s="23">
        <f>V187</f>
        <v>0.32994001995259997</v>
      </c>
    </row>
    <row r="190" spans="1:22" ht="15.75" customHeight="1" x14ac:dyDescent="0.2">
      <c r="A190" s="22">
        <f>VLOOKUP(B189,'Sample ID by Horizon'!A:B,2,FALSE)</f>
        <v>42505</v>
      </c>
      <c r="B190" s="21" t="s">
        <v>475</v>
      </c>
      <c r="C190" s="21" t="s">
        <v>1298</v>
      </c>
      <c r="D190" s="16" t="s">
        <v>1294</v>
      </c>
      <c r="E190" s="57">
        <v>1.01</v>
      </c>
      <c r="F190" s="57">
        <v>1.73</v>
      </c>
      <c r="G190" s="57">
        <v>2.65</v>
      </c>
      <c r="H190" s="57">
        <v>0.92</v>
      </c>
      <c r="I190" s="57">
        <v>2.04</v>
      </c>
      <c r="J190" s="23">
        <f t="shared" si="45"/>
        <v>0.31000000000000005</v>
      </c>
      <c r="K190" s="71">
        <v>60.396039600000002</v>
      </c>
      <c r="L190" s="71">
        <f t="shared" ref="L190:N190" si="143">L187</f>
        <v>1.0075000000000001</v>
      </c>
      <c r="M190" s="71">
        <f t="shared" si="143"/>
        <v>0.35</v>
      </c>
      <c r="N190" s="71">
        <f t="shared" si="143"/>
        <v>55.591584159999996</v>
      </c>
      <c r="O190" s="73">
        <f>VLOOKUP(B190,'Dry Sieve'!$B$2:$K$992,IF(C190="#5",2,IF(C190="#10",3,IF(C190="#18",4,IF(C190="#35",5,IF(C190="#60",6,IF(C190="#120",7,IF(C190="#200",8,IF(C190="&lt;200",9)))))))),FALSE)</f>
        <v>4.28</v>
      </c>
      <c r="P190" s="23">
        <f t="shared" si="0"/>
        <v>0.35</v>
      </c>
      <c r="Q190" s="23">
        <f t="shared" si="1"/>
        <v>1.0075000000000001</v>
      </c>
      <c r="R190" s="23">
        <f>VLOOKUP(B190,'Dry Sieve'!$B$2:$K$992,IF(C190="#5",2,IF(C190="#10",3,IF(C190="#18",4,IF(C190="#35",5,IF(C190="#60",6,IF(C190="#120",7,IF(C190="#200",8,IF(C190="&lt;200",9)))))))),FALSE)</f>
        <v>4.28</v>
      </c>
      <c r="S190" s="23">
        <f>VLOOKUP(B190,'Dry Sieve'!$B$2:$K$992,10,FALSE)</f>
        <v>149.47</v>
      </c>
      <c r="T190" s="23">
        <v>1.8687036630000001E-2</v>
      </c>
      <c r="U190" s="23">
        <v>4.4521798690000001E-3</v>
      </c>
      <c r="V190" s="23">
        <f>V189</f>
        <v>0.32994001995259997</v>
      </c>
    </row>
    <row r="191" spans="1:22" ht="15.75" customHeight="1" x14ac:dyDescent="0.2">
      <c r="A191" s="22">
        <f>VLOOKUP(B190,'Sample ID by Horizon'!A:B,2,FALSE)</f>
        <v>42505</v>
      </c>
      <c r="B191" s="21" t="s">
        <v>475</v>
      </c>
      <c r="C191" s="21" t="s">
        <v>1299</v>
      </c>
      <c r="D191" s="16" t="s">
        <v>1291</v>
      </c>
      <c r="E191" s="57">
        <v>0.51</v>
      </c>
      <c r="F191" s="57">
        <v>1.74</v>
      </c>
      <c r="G191" s="57">
        <v>2.23</v>
      </c>
      <c r="H191" s="57">
        <v>0.49</v>
      </c>
      <c r="I191" s="57">
        <v>2.0499999999999998</v>
      </c>
      <c r="J191" s="23">
        <f t="shared" si="45"/>
        <v>0.30999999999999983</v>
      </c>
      <c r="K191" s="71">
        <v>35.294117649999997</v>
      </c>
      <c r="L191" s="71">
        <v>0.47499999999999998</v>
      </c>
      <c r="M191" s="23">
        <f>AVERAGE(J191:J194)</f>
        <v>0.12999999999999995</v>
      </c>
      <c r="N191" s="23">
        <v>41.51069519</v>
      </c>
      <c r="O191" s="73">
        <f>VLOOKUP(B191,'Dry Sieve'!$B$2:$K$992,IF(C191="#5",2,IF(C191="#10",3,IF(C191="#18",4,IF(C191="#35",5,IF(C191="#60",6,IF(C191="#120",7,IF(C191="#200",8,IF(C191="&lt;200",9)))))))),FALSE)</f>
        <v>1.03</v>
      </c>
      <c r="P191" s="23">
        <f t="shared" si="0"/>
        <v>0.12999999999999995</v>
      </c>
      <c r="Q191" s="23">
        <f t="shared" si="1"/>
        <v>0.23749999999999999</v>
      </c>
      <c r="R191" s="23">
        <f>VLOOKUP(B191,'Dry Sieve'!$B$2:$K$992,IF(C191="#5",2,IF(C191="#10",3,IF(C191="#18",4,IF(C191="#35",5,IF(C191="#60",6,IF(C191="#120",7,IF(C191="#200",8,IF(C191="&lt;200",9)))))))),FALSE)</f>
        <v>1.03</v>
      </c>
      <c r="S191" s="23">
        <f>VLOOKUP(B191,'Dry Sieve'!$B$2:$K$992,10,FALSE)</f>
        <v>149.47</v>
      </c>
      <c r="T191" s="23">
        <v>3.1190909640000002E-3</v>
      </c>
      <c r="U191" s="23">
        <v>3.6993038359999999E-4</v>
      </c>
      <c r="V191" s="23">
        <f>V189</f>
        <v>0.32994001995259997</v>
      </c>
    </row>
    <row r="192" spans="1:22" ht="15.75" customHeight="1" x14ac:dyDescent="0.2">
      <c r="A192" s="22">
        <f>VLOOKUP(B191,'Sample ID by Horizon'!A:B,2,FALSE)</f>
        <v>42505</v>
      </c>
      <c r="B192" s="21" t="s">
        <v>475</v>
      </c>
      <c r="C192" s="21" t="s">
        <v>1299</v>
      </c>
      <c r="D192" s="16" t="s">
        <v>1292</v>
      </c>
      <c r="E192" s="57">
        <v>0.44</v>
      </c>
      <c r="F192" s="57">
        <v>1.73</v>
      </c>
      <c r="G192" s="57">
        <v>2.15</v>
      </c>
      <c r="H192" s="57">
        <v>0.42</v>
      </c>
      <c r="I192" s="57">
        <v>1.94</v>
      </c>
      <c r="J192" s="23">
        <f t="shared" si="45"/>
        <v>0.20999999999999996</v>
      </c>
      <c r="K192" s="71">
        <v>47.727272730000003</v>
      </c>
      <c r="L192" s="71">
        <f t="shared" ref="L192:N192" si="144">L191</f>
        <v>0.47499999999999998</v>
      </c>
      <c r="M192" s="71">
        <f t="shared" si="144"/>
        <v>0.12999999999999995</v>
      </c>
      <c r="N192" s="71">
        <f t="shared" si="144"/>
        <v>41.51069519</v>
      </c>
      <c r="O192" s="73">
        <f>VLOOKUP(B192,'Dry Sieve'!$B$2:$K$992,IF(C192="#5",2,IF(C192="#10",3,IF(C192="#18",4,IF(C192="#35",5,IF(C192="#60",6,IF(C192="#120",7,IF(C192="#200",8,IF(C192="&lt;200",9)))))))),FALSE)</f>
        <v>1.03</v>
      </c>
      <c r="P192" s="23">
        <f t="shared" si="0"/>
        <v>0.12999999999999995</v>
      </c>
      <c r="Q192" s="23">
        <f t="shared" si="1"/>
        <v>0.23749999999999999</v>
      </c>
      <c r="R192" s="23">
        <f>VLOOKUP(B192,'Dry Sieve'!$B$2:$K$992,IF(C192="#5",2,IF(C192="#10",3,IF(C192="#18",4,IF(C192="#35",5,IF(C192="#60",6,IF(C192="#120",7,IF(C192="#200",8,IF(C192="&lt;200",9)))))))),FALSE)</f>
        <v>1.03</v>
      </c>
      <c r="S192" s="23">
        <f>VLOOKUP(B192,'Dry Sieve'!$B$2:$K$992,10,FALSE)</f>
        <v>149.47</v>
      </c>
      <c r="T192" s="23">
        <v>3.1190909640000002E-3</v>
      </c>
      <c r="U192" s="23">
        <v>3.6993038359999999E-4</v>
      </c>
      <c r="V192" s="23">
        <f>V191</f>
        <v>0.32994001995259997</v>
      </c>
    </row>
    <row r="193" spans="1:22" ht="15.75" customHeight="1" x14ac:dyDescent="0.2">
      <c r="A193" s="22">
        <f>VLOOKUP(B192,'Sample ID by Horizon'!A:B,2,FALSE)</f>
        <v>42505</v>
      </c>
      <c r="B193" s="21" t="s">
        <v>475</v>
      </c>
      <c r="C193" s="21" t="s">
        <v>1299</v>
      </c>
      <c r="D193" s="16" t="s">
        <v>1293</v>
      </c>
      <c r="E193" s="57"/>
      <c r="F193" s="57"/>
      <c r="G193" s="57"/>
      <c r="H193" s="57"/>
      <c r="I193" s="57"/>
      <c r="J193" s="23">
        <f t="shared" si="45"/>
        <v>0</v>
      </c>
      <c r="K193" s="71" t="s">
        <v>1438</v>
      </c>
      <c r="L193" s="71">
        <f t="shared" ref="L193:N193" si="145">L191</f>
        <v>0.47499999999999998</v>
      </c>
      <c r="M193" s="71">
        <f t="shared" si="145"/>
        <v>0.12999999999999995</v>
      </c>
      <c r="N193" s="71">
        <f t="shared" si="145"/>
        <v>41.51069519</v>
      </c>
      <c r="O193" s="73">
        <f>VLOOKUP(B193,'Dry Sieve'!$B$2:$K$992,IF(C193="#5",2,IF(C193="#10",3,IF(C193="#18",4,IF(C193="#35",5,IF(C193="#60",6,IF(C193="#120",7,IF(C193="#200",8,IF(C193="&lt;200",9)))))))),FALSE)</f>
        <v>1.03</v>
      </c>
      <c r="P193" s="23">
        <f t="shared" si="0"/>
        <v>0.12999999999999995</v>
      </c>
      <c r="Q193" s="23">
        <f t="shared" si="1"/>
        <v>0.23749999999999999</v>
      </c>
      <c r="R193" s="23">
        <f>VLOOKUP(B193,'Dry Sieve'!$B$2:$K$992,IF(C193="#5",2,IF(C193="#10",3,IF(C193="#18",4,IF(C193="#35",5,IF(C193="#60",6,IF(C193="#120",7,IF(C193="#200",8,IF(C193="&lt;200",9)))))))),FALSE)</f>
        <v>1.03</v>
      </c>
      <c r="S193" s="23">
        <f>VLOOKUP(B193,'Dry Sieve'!$B$2:$K$992,10,FALSE)</f>
        <v>149.47</v>
      </c>
      <c r="T193" s="23">
        <v>3.1190909640000002E-3</v>
      </c>
      <c r="U193" s="23">
        <v>3.6993038359999999E-4</v>
      </c>
      <c r="V193" s="23">
        <f>V191</f>
        <v>0.32994001995259997</v>
      </c>
    </row>
    <row r="194" spans="1:22" ht="15.75" customHeight="1" x14ac:dyDescent="0.2">
      <c r="A194" s="22">
        <f>VLOOKUP(B193,'Sample ID by Horizon'!A:B,2,FALSE)</f>
        <v>42505</v>
      </c>
      <c r="B194" s="21" t="s">
        <v>475</v>
      </c>
      <c r="C194" s="21" t="s">
        <v>1299</v>
      </c>
      <c r="D194" s="16" t="s">
        <v>1294</v>
      </c>
      <c r="E194" s="57"/>
      <c r="F194" s="57"/>
      <c r="G194" s="57"/>
      <c r="H194" s="57"/>
      <c r="I194" s="57"/>
      <c r="J194" s="23">
        <f t="shared" si="45"/>
        <v>0</v>
      </c>
      <c r="K194" s="71" t="s">
        <v>1438</v>
      </c>
      <c r="L194" s="71">
        <f t="shared" ref="L194:N194" si="146">L191</f>
        <v>0.47499999999999998</v>
      </c>
      <c r="M194" s="71">
        <f t="shared" si="146"/>
        <v>0.12999999999999995</v>
      </c>
      <c r="N194" s="71">
        <f t="shared" si="146"/>
        <v>41.51069519</v>
      </c>
      <c r="O194" s="73">
        <f>VLOOKUP(B194,'Dry Sieve'!$B$2:$K$992,IF(C194="#5",2,IF(C194="#10",3,IF(C194="#18",4,IF(C194="#35",5,IF(C194="#60",6,IF(C194="#120",7,IF(C194="#200",8,IF(C194="&lt;200",9)))))))),FALSE)</f>
        <v>1.03</v>
      </c>
      <c r="P194" s="23">
        <f t="shared" si="0"/>
        <v>0.12999999999999995</v>
      </c>
      <c r="Q194" s="23">
        <f t="shared" si="1"/>
        <v>0.23749999999999999</v>
      </c>
      <c r="R194" s="23">
        <f>VLOOKUP(B194,'Dry Sieve'!$B$2:$K$992,IF(C194="#5",2,IF(C194="#10",3,IF(C194="#18",4,IF(C194="#35",5,IF(C194="#60",6,IF(C194="#120",7,IF(C194="#200",8,IF(C194="&lt;200",9)))))))),FALSE)</f>
        <v>1.03</v>
      </c>
      <c r="S194" s="23">
        <f>VLOOKUP(B194,'Dry Sieve'!$B$2:$K$992,10,FALSE)</f>
        <v>149.47</v>
      </c>
      <c r="T194" s="23">
        <v>3.1190909640000002E-3</v>
      </c>
      <c r="U194" s="23">
        <v>3.6993038359999999E-4</v>
      </c>
      <c r="V194" s="23">
        <f>V193</f>
        <v>0.32994001995259997</v>
      </c>
    </row>
    <row r="195" spans="1:22" ht="15.75" customHeight="1" x14ac:dyDescent="0.2">
      <c r="A195" s="22">
        <f>VLOOKUP(B194,'Sample ID by Horizon'!A:B,2,FALSE)</f>
        <v>42505</v>
      </c>
      <c r="B195" s="21" t="s">
        <v>475</v>
      </c>
      <c r="C195" s="21" t="s">
        <v>1300</v>
      </c>
      <c r="D195" s="16" t="s">
        <v>1291</v>
      </c>
      <c r="E195" s="57"/>
      <c r="F195" s="57"/>
      <c r="G195" s="57"/>
      <c r="H195" s="57"/>
      <c r="I195" s="57"/>
      <c r="J195" s="23">
        <f t="shared" si="45"/>
        <v>0</v>
      </c>
      <c r="K195" s="71" t="s">
        <v>1438</v>
      </c>
      <c r="L195" s="71" t="s">
        <v>1438</v>
      </c>
      <c r="M195" s="23">
        <f>AVERAGE(J195:J198)</f>
        <v>0</v>
      </c>
      <c r="N195" s="23" t="s">
        <v>1438</v>
      </c>
      <c r="O195" s="73">
        <f>VLOOKUP(B195,'Dry Sieve'!$B$2:$K$992,IF(C195="#5",2,IF(C195="#10",3,IF(C195="#18",4,IF(C195="#35",5,IF(C195="#60",6,IF(C195="#120",7,IF(C195="#200",8,IF(C195="&lt;200",9)))))))),FALSE)</f>
        <v>0.38</v>
      </c>
      <c r="P195" s="23">
        <f t="shared" si="0"/>
        <v>0</v>
      </c>
      <c r="Q195" s="23">
        <f t="shared" si="1"/>
        <v>0</v>
      </c>
      <c r="R195" s="23">
        <f>VLOOKUP(B195,'Dry Sieve'!$B$2:$K$992,IF(C195="#5",2,IF(C195="#10",3,IF(C195="#18",4,IF(C195="#35",5,IF(C195="#60",6,IF(C195="#120",7,IF(C195="#200",8,IF(C195="&lt;200",9)))))))),FALSE)</f>
        <v>0.38</v>
      </c>
      <c r="S195" s="23">
        <f>VLOOKUP(B195,'Dry Sieve'!$B$2:$K$992,10,FALSE)</f>
        <v>149.47</v>
      </c>
      <c r="T195" s="23" t="s">
        <v>1438</v>
      </c>
      <c r="U195" s="23">
        <v>0</v>
      </c>
      <c r="V195" s="23">
        <f>V193</f>
        <v>0.32994001995259997</v>
      </c>
    </row>
    <row r="196" spans="1:22" ht="15.75" customHeight="1" x14ac:dyDescent="0.2">
      <c r="A196" s="22">
        <f>VLOOKUP(B195,'Sample ID by Horizon'!A:B,2,FALSE)</f>
        <v>42505</v>
      </c>
      <c r="B196" s="21" t="s">
        <v>475</v>
      </c>
      <c r="C196" s="21" t="s">
        <v>1300</v>
      </c>
      <c r="D196" s="16" t="s">
        <v>1292</v>
      </c>
      <c r="E196" s="57"/>
      <c r="F196" s="57"/>
      <c r="G196" s="57"/>
      <c r="H196" s="57"/>
      <c r="I196" s="57"/>
      <c r="J196" s="23">
        <f t="shared" si="45"/>
        <v>0</v>
      </c>
      <c r="K196" s="71" t="s">
        <v>1438</v>
      </c>
      <c r="L196" s="71" t="str">
        <f t="shared" ref="L196:N196" si="147">L195</f>
        <v/>
      </c>
      <c r="M196" s="71">
        <f t="shared" si="147"/>
        <v>0</v>
      </c>
      <c r="N196" s="71" t="str">
        <f t="shared" si="147"/>
        <v/>
      </c>
      <c r="O196" s="73">
        <f>VLOOKUP(B196,'Dry Sieve'!$B$2:$K$992,IF(C196="#5",2,IF(C196="#10",3,IF(C196="#18",4,IF(C196="#35",5,IF(C196="#60",6,IF(C196="#120",7,IF(C196="#200",8,IF(C196="&lt;200",9)))))))),FALSE)</f>
        <v>0.38</v>
      </c>
      <c r="P196" s="23">
        <f t="shared" si="0"/>
        <v>0</v>
      </c>
      <c r="Q196" s="23">
        <f t="shared" si="1"/>
        <v>0</v>
      </c>
      <c r="R196" s="23">
        <f>VLOOKUP(B196,'Dry Sieve'!$B$2:$K$992,IF(C196="#5",2,IF(C196="#10",3,IF(C196="#18",4,IF(C196="#35",5,IF(C196="#60",6,IF(C196="#120",7,IF(C196="#200",8,IF(C196="&lt;200",9)))))))),FALSE)</f>
        <v>0.38</v>
      </c>
      <c r="S196" s="23">
        <f>VLOOKUP(B196,'Dry Sieve'!$B$2:$K$992,10,FALSE)</f>
        <v>149.47</v>
      </c>
      <c r="T196" s="23" t="s">
        <v>1438</v>
      </c>
      <c r="U196" s="23">
        <v>0</v>
      </c>
      <c r="V196" s="23">
        <f>V195</f>
        <v>0.32994001995259997</v>
      </c>
    </row>
    <row r="197" spans="1:22" ht="15.75" customHeight="1" x14ac:dyDescent="0.2">
      <c r="A197" s="22">
        <f>VLOOKUP(B196,'Sample ID by Horizon'!A:B,2,FALSE)</f>
        <v>42505</v>
      </c>
      <c r="B197" s="21" t="s">
        <v>475</v>
      </c>
      <c r="C197" s="21" t="s">
        <v>1300</v>
      </c>
      <c r="D197" s="16" t="s">
        <v>1293</v>
      </c>
      <c r="E197" s="57"/>
      <c r="F197" s="57"/>
      <c r="G197" s="57"/>
      <c r="H197" s="57"/>
      <c r="I197" s="57"/>
      <c r="J197" s="23">
        <f t="shared" si="45"/>
        <v>0</v>
      </c>
      <c r="K197" s="71" t="s">
        <v>1438</v>
      </c>
      <c r="L197" s="71" t="str">
        <f t="shared" ref="L197:N197" si="148">L195</f>
        <v/>
      </c>
      <c r="M197" s="71">
        <f t="shared" si="148"/>
        <v>0</v>
      </c>
      <c r="N197" s="71" t="str">
        <f t="shared" si="148"/>
        <v/>
      </c>
      <c r="O197" s="73">
        <f>VLOOKUP(B197,'Dry Sieve'!$B$2:$K$992,IF(C197="#5",2,IF(C197="#10",3,IF(C197="#18",4,IF(C197="#35",5,IF(C197="#60",6,IF(C197="#120",7,IF(C197="#200",8,IF(C197="&lt;200",9)))))))),FALSE)</f>
        <v>0.38</v>
      </c>
      <c r="P197" s="23">
        <f t="shared" si="0"/>
        <v>0</v>
      </c>
      <c r="Q197" s="23">
        <f t="shared" si="1"/>
        <v>0</v>
      </c>
      <c r="R197" s="23">
        <f>VLOOKUP(B197,'Dry Sieve'!$B$2:$K$992,IF(C197="#5",2,IF(C197="#10",3,IF(C197="#18",4,IF(C197="#35",5,IF(C197="#60",6,IF(C197="#120",7,IF(C197="#200",8,IF(C197="&lt;200",9)))))))),FALSE)</f>
        <v>0.38</v>
      </c>
      <c r="S197" s="23">
        <f>VLOOKUP(B197,'Dry Sieve'!$B$2:$K$992,10,FALSE)</f>
        <v>149.47</v>
      </c>
      <c r="T197" s="23" t="s">
        <v>1438</v>
      </c>
      <c r="U197" s="23">
        <v>0</v>
      </c>
      <c r="V197" s="23">
        <f>V195</f>
        <v>0.32994001995259997</v>
      </c>
    </row>
    <row r="198" spans="1:22" ht="15.75" customHeight="1" x14ac:dyDescent="0.2">
      <c r="A198" s="22">
        <f>VLOOKUP(B197,'Sample ID by Horizon'!A:B,2,FALSE)</f>
        <v>42505</v>
      </c>
      <c r="B198" s="21" t="s">
        <v>475</v>
      </c>
      <c r="C198" s="21" t="s">
        <v>1300</v>
      </c>
      <c r="D198" s="16" t="s">
        <v>1294</v>
      </c>
      <c r="E198" s="57"/>
      <c r="F198" s="57"/>
      <c r="G198" s="57"/>
      <c r="H198" s="57"/>
      <c r="I198" s="57"/>
      <c r="J198" s="23">
        <f t="shared" si="45"/>
        <v>0</v>
      </c>
      <c r="K198" s="71" t="s">
        <v>1438</v>
      </c>
      <c r="L198" s="71" t="str">
        <f t="shared" ref="L198:N198" si="149">L195</f>
        <v/>
      </c>
      <c r="M198" s="71">
        <f t="shared" si="149"/>
        <v>0</v>
      </c>
      <c r="N198" s="71" t="str">
        <f t="shared" si="149"/>
        <v/>
      </c>
      <c r="O198" s="73">
        <f>VLOOKUP(B198,'Dry Sieve'!$B$2:$K$992,IF(C198="#5",2,IF(C198="#10",3,IF(C198="#18",4,IF(C198="#35",5,IF(C198="#60",6,IF(C198="#120",7,IF(C198="#200",8,IF(C198="&lt;200",9)))))))),FALSE)</f>
        <v>0.38</v>
      </c>
      <c r="P198" s="23">
        <f t="shared" si="0"/>
        <v>0</v>
      </c>
      <c r="Q198" s="23">
        <f t="shared" si="1"/>
        <v>0</v>
      </c>
      <c r="R198" s="23">
        <f>VLOOKUP(B198,'Dry Sieve'!$B$2:$K$992,IF(C198="#5",2,IF(C198="#10",3,IF(C198="#18",4,IF(C198="#35",5,IF(C198="#60",6,IF(C198="#120",7,IF(C198="#200",8,IF(C198="&lt;200",9)))))))),FALSE)</f>
        <v>0.38</v>
      </c>
      <c r="S198" s="23">
        <f>VLOOKUP(B198,'Dry Sieve'!$B$2:$K$992,10,FALSE)</f>
        <v>149.47</v>
      </c>
      <c r="T198" s="23" t="s">
        <v>1438</v>
      </c>
      <c r="U198" s="23">
        <v>0</v>
      </c>
      <c r="V198" s="23">
        <f>V197</f>
        <v>0.32994001995259997</v>
      </c>
    </row>
    <row r="199" spans="1:22" ht="15.75" customHeight="1" x14ac:dyDescent="0.2">
      <c r="A199" s="22">
        <f>VLOOKUP(B198,'Sample ID by Horizon'!A:B,2,FALSE)</f>
        <v>42505</v>
      </c>
      <c r="B199" s="21" t="s">
        <v>476</v>
      </c>
      <c r="C199" s="21" t="s">
        <v>1290</v>
      </c>
      <c r="D199" s="16" t="s">
        <v>1291</v>
      </c>
      <c r="E199" s="57">
        <v>4.0199999999999996</v>
      </c>
      <c r="F199" s="57">
        <v>1.73</v>
      </c>
      <c r="G199" s="57">
        <v>4.03</v>
      </c>
      <c r="H199" s="57">
        <v>2.2999999999999998</v>
      </c>
      <c r="I199" s="57">
        <v>1.94</v>
      </c>
      <c r="J199" s="23">
        <f t="shared" si="45"/>
        <v>0.20999999999999996</v>
      </c>
      <c r="K199" s="71">
        <v>51.990049749999997</v>
      </c>
      <c r="L199" s="71">
        <v>4.03</v>
      </c>
      <c r="M199" s="23">
        <f>AVERAGE(J199:J202)</f>
        <v>0.23499999999999993</v>
      </c>
      <c r="N199" s="23">
        <v>41.526846740000003</v>
      </c>
      <c r="O199" s="73">
        <f>VLOOKUP(B199,'Dry Sieve'!$B$2:$K$992,IF(C199="#5",2,IF(C199="#10",3,IF(C199="#18",4,IF(C199="#35",5,IF(C199="#60",6,IF(C199="#120",7,IF(C199="#200",8,IF(C199="&lt;200",9)))))))),FALSE)</f>
        <v>101.47</v>
      </c>
      <c r="P199" s="23">
        <f t="shared" si="0"/>
        <v>0.23499999999999993</v>
      </c>
      <c r="Q199" s="23">
        <f t="shared" si="1"/>
        <v>4.03</v>
      </c>
      <c r="R199" s="23">
        <f>VLOOKUP(B199,'Dry Sieve'!$B$2:$K$992,IF(C199="#5",2,IF(C199="#10",3,IF(C199="#18",4,IF(C199="#35",5,IF(C199="#60",6,IF(C199="#120",7,IF(C199="#200",8,IF(C199="&lt;200",9)))))))),FALSE)</f>
        <v>101.47</v>
      </c>
      <c r="S199" s="23">
        <f>VLOOKUP(B199,'Dry Sieve'!$B$2:$K$992,10,FALSE)</f>
        <v>145.78</v>
      </c>
      <c r="T199" s="23">
        <v>0.65546038470000001</v>
      </c>
      <c r="U199" s="23">
        <v>0.27219202939999998</v>
      </c>
      <c r="V199" s="23">
        <f>SUM(U199,U203,U207,U211,U215,U219,U223)</f>
        <v>0.33382912948599996</v>
      </c>
    </row>
    <row r="200" spans="1:22" ht="15.75" customHeight="1" x14ac:dyDescent="0.2">
      <c r="A200" s="22">
        <f>VLOOKUP(B199,'Sample ID by Horizon'!A:B,2,FALSE)</f>
        <v>42505</v>
      </c>
      <c r="B200" s="21" t="s">
        <v>476</v>
      </c>
      <c r="C200" s="21" t="s">
        <v>1290</v>
      </c>
      <c r="D200" s="16" t="s">
        <v>1292</v>
      </c>
      <c r="E200" s="57">
        <v>4.09</v>
      </c>
      <c r="F200" s="57">
        <v>1.73</v>
      </c>
      <c r="G200" s="57">
        <v>2.94</v>
      </c>
      <c r="H200" s="57">
        <v>1.21</v>
      </c>
      <c r="I200" s="57">
        <v>2.0499999999999998</v>
      </c>
      <c r="J200" s="23">
        <f t="shared" si="45"/>
        <v>0.31999999999999984</v>
      </c>
      <c r="K200" s="71">
        <v>21.760391200000001</v>
      </c>
      <c r="L200" s="71">
        <f t="shared" ref="L200:N200" si="150">L199</f>
        <v>4.03</v>
      </c>
      <c r="M200" s="71">
        <f t="shared" si="150"/>
        <v>0.23499999999999993</v>
      </c>
      <c r="N200" s="71">
        <f t="shared" si="150"/>
        <v>41.526846740000003</v>
      </c>
      <c r="O200" s="73">
        <f>VLOOKUP(B200,'Dry Sieve'!$B$2:$K$992,IF(C200="#5",2,IF(C200="#10",3,IF(C200="#18",4,IF(C200="#35",5,IF(C200="#60",6,IF(C200="#120",7,IF(C200="#200",8,IF(C200="&lt;200",9)))))))),FALSE)</f>
        <v>101.47</v>
      </c>
      <c r="P200" s="23">
        <f t="shared" si="0"/>
        <v>0.23499999999999993</v>
      </c>
      <c r="Q200" s="23">
        <f t="shared" si="1"/>
        <v>4.03</v>
      </c>
      <c r="R200" s="23">
        <f>VLOOKUP(B200,'Dry Sieve'!$B$2:$K$992,IF(C200="#5",2,IF(C200="#10",3,IF(C200="#18",4,IF(C200="#35",5,IF(C200="#60",6,IF(C200="#120",7,IF(C200="#200",8,IF(C200="&lt;200",9)))))))),FALSE)</f>
        <v>101.47</v>
      </c>
      <c r="S200" s="23">
        <f>VLOOKUP(B200,'Dry Sieve'!$B$2:$K$992,10,FALSE)</f>
        <v>145.78</v>
      </c>
      <c r="T200" s="23">
        <v>0.65546038470000001</v>
      </c>
      <c r="U200" s="23">
        <v>0.27219202939999998</v>
      </c>
      <c r="V200" s="23">
        <f>V199</f>
        <v>0.33382912948599996</v>
      </c>
    </row>
    <row r="201" spans="1:22" ht="15.75" customHeight="1" x14ac:dyDescent="0.2">
      <c r="A201" s="22">
        <f>VLOOKUP(B200,'Sample ID by Horizon'!A:B,2,FALSE)</f>
        <v>42505</v>
      </c>
      <c r="B201" s="21" t="s">
        <v>476</v>
      </c>
      <c r="C201" s="21" t="s">
        <v>1290</v>
      </c>
      <c r="D201" s="16" t="s">
        <v>1293</v>
      </c>
      <c r="E201" s="57">
        <v>3.98</v>
      </c>
      <c r="F201" s="57">
        <v>1.72</v>
      </c>
      <c r="G201" s="57">
        <v>3.72</v>
      </c>
      <c r="H201" s="57">
        <v>2</v>
      </c>
      <c r="I201" s="57">
        <v>1.97</v>
      </c>
      <c r="J201" s="23">
        <f t="shared" si="45"/>
        <v>0.25</v>
      </c>
      <c r="K201" s="71">
        <v>43.969849250000003</v>
      </c>
      <c r="L201" s="71">
        <f t="shared" ref="L201:N201" si="151">L199</f>
        <v>4.03</v>
      </c>
      <c r="M201" s="71">
        <f t="shared" si="151"/>
        <v>0.23499999999999993</v>
      </c>
      <c r="N201" s="71">
        <f t="shared" si="151"/>
        <v>41.526846740000003</v>
      </c>
      <c r="O201" s="73">
        <f>VLOOKUP(B201,'Dry Sieve'!$B$2:$K$992,IF(C201="#5",2,IF(C201="#10",3,IF(C201="#18",4,IF(C201="#35",5,IF(C201="#60",6,IF(C201="#120",7,IF(C201="#200",8,IF(C201="&lt;200",9)))))))),FALSE)</f>
        <v>101.47</v>
      </c>
      <c r="P201" s="23">
        <f t="shared" si="0"/>
        <v>0.23499999999999993</v>
      </c>
      <c r="Q201" s="23">
        <f t="shared" si="1"/>
        <v>4.03</v>
      </c>
      <c r="R201" s="23">
        <f>VLOOKUP(B201,'Dry Sieve'!$B$2:$K$992,IF(C201="#5",2,IF(C201="#10",3,IF(C201="#18",4,IF(C201="#35",5,IF(C201="#60",6,IF(C201="#120",7,IF(C201="#200",8,IF(C201="&lt;200",9)))))))),FALSE)</f>
        <v>101.47</v>
      </c>
      <c r="S201" s="23">
        <f>VLOOKUP(B201,'Dry Sieve'!$B$2:$K$992,10,FALSE)</f>
        <v>145.78</v>
      </c>
      <c r="T201" s="23">
        <v>0.65546038470000001</v>
      </c>
      <c r="U201" s="23">
        <v>0.27219202939999998</v>
      </c>
      <c r="V201" s="23">
        <f>V199</f>
        <v>0.33382912948599996</v>
      </c>
    </row>
    <row r="202" spans="1:22" ht="15.75" customHeight="1" x14ac:dyDescent="0.2">
      <c r="A202" s="22">
        <f>VLOOKUP(B201,'Sample ID by Horizon'!A:B,2,FALSE)</f>
        <v>42505</v>
      </c>
      <c r="B202" s="21" t="s">
        <v>476</v>
      </c>
      <c r="C202" s="21" t="s">
        <v>1290</v>
      </c>
      <c r="D202" s="16" t="s">
        <v>1294</v>
      </c>
      <c r="E202" s="57">
        <v>4.03</v>
      </c>
      <c r="F202" s="57">
        <v>1.74</v>
      </c>
      <c r="G202" s="57">
        <v>3.85</v>
      </c>
      <c r="H202" s="57">
        <v>2.11</v>
      </c>
      <c r="I202" s="57">
        <v>1.9</v>
      </c>
      <c r="J202" s="23">
        <f t="shared" si="45"/>
        <v>0.15999999999999992</v>
      </c>
      <c r="K202" s="71">
        <v>48.387096769999999</v>
      </c>
      <c r="L202" s="71">
        <f t="shared" ref="L202:N202" si="152">L199</f>
        <v>4.03</v>
      </c>
      <c r="M202" s="71">
        <f t="shared" si="152"/>
        <v>0.23499999999999993</v>
      </c>
      <c r="N202" s="71">
        <f t="shared" si="152"/>
        <v>41.526846740000003</v>
      </c>
      <c r="O202" s="73">
        <f>VLOOKUP(B202,'Dry Sieve'!$B$2:$K$992,IF(C202="#5",2,IF(C202="#10",3,IF(C202="#18",4,IF(C202="#35",5,IF(C202="#60",6,IF(C202="#120",7,IF(C202="#200",8,IF(C202="&lt;200",9)))))))),FALSE)</f>
        <v>101.47</v>
      </c>
      <c r="P202" s="23">
        <f t="shared" si="0"/>
        <v>0.23499999999999993</v>
      </c>
      <c r="Q202" s="23">
        <f t="shared" si="1"/>
        <v>4.03</v>
      </c>
      <c r="R202" s="23">
        <f>VLOOKUP(B202,'Dry Sieve'!$B$2:$K$992,IF(C202="#5",2,IF(C202="#10",3,IF(C202="#18",4,IF(C202="#35",5,IF(C202="#60",6,IF(C202="#120",7,IF(C202="#200",8,IF(C202="&lt;200",9)))))))),FALSE)</f>
        <v>101.47</v>
      </c>
      <c r="S202" s="23">
        <f>VLOOKUP(B202,'Dry Sieve'!$B$2:$K$992,10,FALSE)</f>
        <v>145.78</v>
      </c>
      <c r="T202" s="23">
        <v>0.65546038470000001</v>
      </c>
      <c r="U202" s="23">
        <v>0.27219202939999998</v>
      </c>
      <c r="V202" s="23">
        <f>V199</f>
        <v>0.33382912948599996</v>
      </c>
    </row>
    <row r="203" spans="1:22" ht="15.75" customHeight="1" x14ac:dyDescent="0.2">
      <c r="A203" s="22">
        <f>VLOOKUP(B202,'Sample ID by Horizon'!A:B,2,FALSE)</f>
        <v>42505</v>
      </c>
      <c r="B203" s="21" t="s">
        <v>476</v>
      </c>
      <c r="C203" s="21" t="s">
        <v>1295</v>
      </c>
      <c r="D203" s="16" t="s">
        <v>1291</v>
      </c>
      <c r="E203" s="57">
        <v>4.01</v>
      </c>
      <c r="F203" s="57">
        <v>1.73</v>
      </c>
      <c r="G203" s="57">
        <v>3.5</v>
      </c>
      <c r="H203" s="57">
        <v>1.77</v>
      </c>
      <c r="I203" s="57">
        <v>2.2200000000000002</v>
      </c>
      <c r="J203" s="23">
        <f t="shared" si="45"/>
        <v>0.49000000000000021</v>
      </c>
      <c r="K203" s="71">
        <v>31.920199499999999</v>
      </c>
      <c r="L203" s="71">
        <v>4.03</v>
      </c>
      <c r="M203" s="23">
        <f>AVERAGE(J203:J206)</f>
        <v>0.54249999999999998</v>
      </c>
      <c r="N203" s="23">
        <v>28.014388570000001</v>
      </c>
      <c r="O203" s="73">
        <f>VLOOKUP(B203,'Dry Sieve'!$B$2:$K$992,IF(C203="#5",2,IF(C203="#10",3,IF(C203="#18",4,IF(C203="#35",5,IF(C203="#60",6,IF(C203="#120",7,IF(C203="#200",8,IF(C203="&lt;200",9)))))))),FALSE)</f>
        <v>22.99</v>
      </c>
      <c r="P203" s="23">
        <f t="shared" si="0"/>
        <v>0.54249999999999998</v>
      </c>
      <c r="Q203" s="23">
        <f t="shared" si="1"/>
        <v>4.0299999999999994</v>
      </c>
      <c r="R203" s="23">
        <f>VLOOKUP(B203,'Dry Sieve'!$B$2:$K$992,IF(C203="#5",2,IF(C203="#10",3,IF(C203="#18",4,IF(C203="#35",5,IF(C203="#60",6,IF(C203="#120",7,IF(C203="#200",8,IF(C203="&lt;200",9)))))))),FALSE)</f>
        <v>22.99</v>
      </c>
      <c r="S203" s="23">
        <f>VLOOKUP(B203,'Dry Sieve'!$B$2:$K$992,10,FALSE)</f>
        <v>145.78</v>
      </c>
      <c r="T203" s="23">
        <v>0.13647408629999999</v>
      </c>
      <c r="U203" s="23">
        <v>3.2770612159999997E-2</v>
      </c>
      <c r="V203" s="23">
        <f>V202</f>
        <v>0.33382912948599996</v>
      </c>
    </row>
    <row r="204" spans="1:22" ht="15.75" customHeight="1" x14ac:dyDescent="0.2">
      <c r="A204" s="22">
        <f>VLOOKUP(B203,'Sample ID by Horizon'!A:B,2,FALSE)</f>
        <v>42505</v>
      </c>
      <c r="B204" s="21" t="s">
        <v>476</v>
      </c>
      <c r="C204" s="21" t="s">
        <v>1295</v>
      </c>
      <c r="D204" s="16" t="s">
        <v>1292</v>
      </c>
      <c r="E204" s="57">
        <v>4.01</v>
      </c>
      <c r="F204" s="57">
        <v>1.73</v>
      </c>
      <c r="G204" s="57">
        <v>3.52</v>
      </c>
      <c r="H204" s="57">
        <v>1.79</v>
      </c>
      <c r="I204" s="57">
        <v>2.2999999999999998</v>
      </c>
      <c r="J204" s="23">
        <f t="shared" si="45"/>
        <v>0.56999999999999984</v>
      </c>
      <c r="K204" s="71">
        <v>30.42394015</v>
      </c>
      <c r="L204" s="71">
        <f t="shared" ref="L204:N204" si="153">L203</f>
        <v>4.03</v>
      </c>
      <c r="M204" s="71">
        <f t="shared" si="153"/>
        <v>0.54249999999999998</v>
      </c>
      <c r="N204" s="71">
        <f t="shared" si="153"/>
        <v>28.014388570000001</v>
      </c>
      <c r="O204" s="73">
        <f>VLOOKUP(B204,'Dry Sieve'!$B$2:$K$992,IF(C204="#5",2,IF(C204="#10",3,IF(C204="#18",4,IF(C204="#35",5,IF(C204="#60",6,IF(C204="#120",7,IF(C204="#200",8,IF(C204="&lt;200",9)))))))),FALSE)</f>
        <v>22.99</v>
      </c>
      <c r="P204" s="23">
        <f t="shared" si="0"/>
        <v>0.54249999999999998</v>
      </c>
      <c r="Q204" s="23">
        <f t="shared" si="1"/>
        <v>4.0299999999999994</v>
      </c>
      <c r="R204" s="23">
        <f>VLOOKUP(B204,'Dry Sieve'!$B$2:$K$992,IF(C204="#5",2,IF(C204="#10",3,IF(C204="#18",4,IF(C204="#35",5,IF(C204="#60",6,IF(C204="#120",7,IF(C204="#200",8,IF(C204="&lt;200",9)))))))),FALSE)</f>
        <v>22.99</v>
      </c>
      <c r="S204" s="23">
        <f>VLOOKUP(B204,'Dry Sieve'!$B$2:$K$992,10,FALSE)</f>
        <v>145.78</v>
      </c>
      <c r="T204" s="23">
        <v>0.13647408629999999</v>
      </c>
      <c r="U204" s="23">
        <v>3.2770612159999997E-2</v>
      </c>
      <c r="V204" s="23">
        <f>V202</f>
        <v>0.33382912948599996</v>
      </c>
    </row>
    <row r="205" spans="1:22" ht="15.75" customHeight="1" x14ac:dyDescent="0.2">
      <c r="A205" s="22">
        <f>VLOOKUP(B204,'Sample ID by Horizon'!A:B,2,FALSE)</f>
        <v>42505</v>
      </c>
      <c r="B205" s="21" t="s">
        <v>476</v>
      </c>
      <c r="C205" s="21" t="s">
        <v>1295</v>
      </c>
      <c r="D205" s="16" t="s">
        <v>1293</v>
      </c>
      <c r="E205" s="57">
        <v>4</v>
      </c>
      <c r="F205" s="57">
        <v>1.73</v>
      </c>
      <c r="G205" s="57">
        <v>3.49</v>
      </c>
      <c r="H205" s="57">
        <v>1.76</v>
      </c>
      <c r="I205" s="57">
        <v>2.36</v>
      </c>
      <c r="J205" s="23">
        <f t="shared" si="45"/>
        <v>0.62999999999999989</v>
      </c>
      <c r="K205" s="71">
        <v>28.25</v>
      </c>
      <c r="L205" s="71">
        <f t="shared" ref="L205:N205" si="154">L203</f>
        <v>4.03</v>
      </c>
      <c r="M205" s="71">
        <f t="shared" si="154"/>
        <v>0.54249999999999998</v>
      </c>
      <c r="N205" s="71">
        <f t="shared" si="154"/>
        <v>28.014388570000001</v>
      </c>
      <c r="O205" s="73">
        <f>VLOOKUP(B205,'Dry Sieve'!$B$2:$K$992,IF(C205="#5",2,IF(C205="#10",3,IF(C205="#18",4,IF(C205="#35",5,IF(C205="#60",6,IF(C205="#120",7,IF(C205="#200",8,IF(C205="&lt;200",9)))))))),FALSE)</f>
        <v>22.99</v>
      </c>
      <c r="P205" s="23">
        <f t="shared" si="0"/>
        <v>0.54249999999999998</v>
      </c>
      <c r="Q205" s="23">
        <f t="shared" si="1"/>
        <v>4.0299999999999994</v>
      </c>
      <c r="R205" s="23">
        <f>VLOOKUP(B205,'Dry Sieve'!$B$2:$K$992,IF(C205="#5",2,IF(C205="#10",3,IF(C205="#18",4,IF(C205="#35",5,IF(C205="#60",6,IF(C205="#120",7,IF(C205="#200",8,IF(C205="&lt;200",9)))))))),FALSE)</f>
        <v>22.99</v>
      </c>
      <c r="S205" s="23">
        <f>VLOOKUP(B205,'Dry Sieve'!$B$2:$K$992,10,FALSE)</f>
        <v>145.78</v>
      </c>
      <c r="T205" s="23">
        <v>0.13647408629999999</v>
      </c>
      <c r="U205" s="23">
        <v>3.2770612159999997E-2</v>
      </c>
      <c r="V205" s="23">
        <f>V202</f>
        <v>0.33382912948599996</v>
      </c>
    </row>
    <row r="206" spans="1:22" ht="15.75" customHeight="1" x14ac:dyDescent="0.2">
      <c r="A206" s="22">
        <f>VLOOKUP(B205,'Sample ID by Horizon'!A:B,2,FALSE)</f>
        <v>42505</v>
      </c>
      <c r="B206" s="21" t="s">
        <v>476</v>
      </c>
      <c r="C206" s="21" t="s">
        <v>1295</v>
      </c>
      <c r="D206" s="16" t="s">
        <v>1294</v>
      </c>
      <c r="E206" s="57">
        <v>4.0999999999999996</v>
      </c>
      <c r="F206" s="57">
        <v>1.73</v>
      </c>
      <c r="G206" s="57">
        <v>3.09</v>
      </c>
      <c r="H206" s="57">
        <v>1.36</v>
      </c>
      <c r="I206" s="57">
        <v>2.21</v>
      </c>
      <c r="J206" s="23">
        <f t="shared" si="45"/>
        <v>0.48</v>
      </c>
      <c r="K206" s="71">
        <v>21.463414629999999</v>
      </c>
      <c r="L206" s="71">
        <f t="shared" ref="L206:N206" si="155">L203</f>
        <v>4.03</v>
      </c>
      <c r="M206" s="71">
        <f t="shared" si="155"/>
        <v>0.54249999999999998</v>
      </c>
      <c r="N206" s="71">
        <f t="shared" si="155"/>
        <v>28.014388570000001</v>
      </c>
      <c r="O206" s="73">
        <f>VLOOKUP(B206,'Dry Sieve'!$B$2:$K$992,IF(C206="#5",2,IF(C206="#10",3,IF(C206="#18",4,IF(C206="#35",5,IF(C206="#60",6,IF(C206="#120",7,IF(C206="#200",8,IF(C206="&lt;200",9)))))))),FALSE)</f>
        <v>22.99</v>
      </c>
      <c r="P206" s="23">
        <f t="shared" si="0"/>
        <v>0.54249999999999998</v>
      </c>
      <c r="Q206" s="23">
        <f t="shared" si="1"/>
        <v>4.0299999999999994</v>
      </c>
      <c r="R206" s="23">
        <f>VLOOKUP(B206,'Dry Sieve'!$B$2:$K$992,IF(C206="#5",2,IF(C206="#10",3,IF(C206="#18",4,IF(C206="#35",5,IF(C206="#60",6,IF(C206="#120",7,IF(C206="#200",8,IF(C206="&lt;200",9)))))))),FALSE)</f>
        <v>22.99</v>
      </c>
      <c r="S206" s="23">
        <f>VLOOKUP(B206,'Dry Sieve'!$B$2:$K$992,10,FALSE)</f>
        <v>145.78</v>
      </c>
      <c r="T206" s="23">
        <v>0.13647408629999999</v>
      </c>
      <c r="U206" s="23">
        <v>3.2770612159999997E-2</v>
      </c>
      <c r="V206" s="23">
        <f>V205</f>
        <v>0.33382912948599996</v>
      </c>
    </row>
    <row r="207" spans="1:22" ht="15.75" customHeight="1" x14ac:dyDescent="0.2">
      <c r="A207" s="22">
        <f>VLOOKUP(B206,'Sample ID by Horizon'!A:B,2,FALSE)</f>
        <v>42505</v>
      </c>
      <c r="B207" s="21" t="s">
        <v>476</v>
      </c>
      <c r="C207" s="21" t="s">
        <v>1296</v>
      </c>
      <c r="D207" s="16" t="s">
        <v>1291</v>
      </c>
      <c r="E207" s="57">
        <v>3</v>
      </c>
      <c r="F207" s="57">
        <v>1.73</v>
      </c>
      <c r="G207" s="57">
        <v>3.37</v>
      </c>
      <c r="H207" s="57">
        <v>1.64</v>
      </c>
      <c r="I207" s="57">
        <v>2.21</v>
      </c>
      <c r="J207" s="23">
        <f t="shared" si="45"/>
        <v>0.48</v>
      </c>
      <c r="K207" s="71">
        <v>38.666666669999998</v>
      </c>
      <c r="L207" s="71">
        <v>3.0249999999999999</v>
      </c>
      <c r="M207" s="23">
        <f>AVERAGE(J207:J210)</f>
        <v>0.5</v>
      </c>
      <c r="N207" s="23">
        <v>33.002691210000002</v>
      </c>
      <c r="O207" s="73">
        <f>VLOOKUP(B207,'Dry Sieve'!$B$2:$K$992,IF(C207="#5",2,IF(C207="#10",3,IF(C207="#18",4,IF(C207="#35",5,IF(C207="#60",6,IF(C207="#120",7,IF(C207="#200",8,IF(C207="&lt;200",9)))))))),FALSE)</f>
        <v>13.42</v>
      </c>
      <c r="P207" s="23">
        <f t="shared" si="0"/>
        <v>0.5</v>
      </c>
      <c r="Q207" s="23">
        <f t="shared" si="1"/>
        <v>3.0250000000000004</v>
      </c>
      <c r="R207" s="23">
        <f>VLOOKUP(B207,'Dry Sieve'!$B$2:$K$992,IF(C207="#5",2,IF(C207="#10",3,IF(C207="#18",4,IF(C207="#35",5,IF(C207="#60",6,IF(C207="#120",7,IF(C207="#200",8,IF(C207="&lt;200",9)))))))),FALSE)</f>
        <v>13.42</v>
      </c>
      <c r="S207" s="23">
        <f>VLOOKUP(B207,'Dry Sieve'!$B$2:$K$992,10,FALSE)</f>
        <v>145.78</v>
      </c>
      <c r="T207" s="23">
        <v>7.6840569230000003E-2</v>
      </c>
      <c r="U207" s="23">
        <v>1.811389699E-2</v>
      </c>
      <c r="V207" s="23">
        <f>V205</f>
        <v>0.33382912948599996</v>
      </c>
    </row>
    <row r="208" spans="1:22" ht="15.75" customHeight="1" x14ac:dyDescent="0.2">
      <c r="A208" s="22">
        <f>VLOOKUP(B207,'Sample ID by Horizon'!A:B,2,FALSE)</f>
        <v>42505</v>
      </c>
      <c r="B208" s="21" t="s">
        <v>476</v>
      </c>
      <c r="C208" s="21" t="s">
        <v>1296</v>
      </c>
      <c r="D208" s="16" t="s">
        <v>1292</v>
      </c>
      <c r="E208" s="57">
        <v>3.06</v>
      </c>
      <c r="F208" s="57">
        <v>1.73</v>
      </c>
      <c r="G208" s="57">
        <v>3.2</v>
      </c>
      <c r="H208" s="57">
        <v>1.47</v>
      </c>
      <c r="I208" s="57">
        <v>2.2599999999999998</v>
      </c>
      <c r="J208" s="23">
        <f t="shared" si="45"/>
        <v>0.5299999999999998</v>
      </c>
      <c r="K208" s="71">
        <v>30.718954249999999</v>
      </c>
      <c r="L208" s="71">
        <f t="shared" ref="L208:N208" si="156">L207</f>
        <v>3.0249999999999999</v>
      </c>
      <c r="M208" s="71">
        <f t="shared" si="156"/>
        <v>0.5</v>
      </c>
      <c r="N208" s="71">
        <f t="shared" si="156"/>
        <v>33.002691210000002</v>
      </c>
      <c r="O208" s="73">
        <f>VLOOKUP(B208,'Dry Sieve'!$B$2:$K$992,IF(C208="#5",2,IF(C208="#10",3,IF(C208="#18",4,IF(C208="#35",5,IF(C208="#60",6,IF(C208="#120",7,IF(C208="#200",8,IF(C208="&lt;200",9)))))))),FALSE)</f>
        <v>13.42</v>
      </c>
      <c r="P208" s="23">
        <f t="shared" si="0"/>
        <v>0.5</v>
      </c>
      <c r="Q208" s="23">
        <f t="shared" si="1"/>
        <v>3.0250000000000004</v>
      </c>
      <c r="R208" s="23">
        <f>VLOOKUP(B208,'Dry Sieve'!$B$2:$K$992,IF(C208="#5",2,IF(C208="#10",3,IF(C208="#18",4,IF(C208="#35",5,IF(C208="#60",6,IF(C208="#120",7,IF(C208="#200",8,IF(C208="&lt;200",9)))))))),FALSE)</f>
        <v>13.42</v>
      </c>
      <c r="S208" s="23">
        <f>VLOOKUP(B208,'Dry Sieve'!$B$2:$K$992,10,FALSE)</f>
        <v>145.78</v>
      </c>
      <c r="T208" s="23">
        <v>7.6840569230000003E-2</v>
      </c>
      <c r="U208" s="23">
        <v>1.811389699E-2</v>
      </c>
      <c r="V208" s="23">
        <f>V205</f>
        <v>0.33382912948599996</v>
      </c>
    </row>
    <row r="209" spans="1:22" ht="15.75" customHeight="1" x14ac:dyDescent="0.2">
      <c r="A209" s="22">
        <f>VLOOKUP(B208,'Sample ID by Horizon'!A:B,2,FALSE)</f>
        <v>42505</v>
      </c>
      <c r="B209" s="21" t="s">
        <v>476</v>
      </c>
      <c r="C209" s="21" t="s">
        <v>1296</v>
      </c>
      <c r="D209" s="16" t="s">
        <v>1293</v>
      </c>
      <c r="E209" s="57">
        <v>2.99</v>
      </c>
      <c r="F209" s="57">
        <v>1.73</v>
      </c>
      <c r="G209" s="57">
        <v>3.2</v>
      </c>
      <c r="H209" s="57">
        <v>1.47</v>
      </c>
      <c r="I209" s="57">
        <v>2.2000000000000002</v>
      </c>
      <c r="J209" s="23">
        <f t="shared" si="45"/>
        <v>0.4700000000000002</v>
      </c>
      <c r="K209" s="71">
        <v>33.44481605</v>
      </c>
      <c r="L209" s="71">
        <f t="shared" ref="L209:N209" si="157">L207</f>
        <v>3.0249999999999999</v>
      </c>
      <c r="M209" s="71">
        <f t="shared" si="157"/>
        <v>0.5</v>
      </c>
      <c r="N209" s="71">
        <f t="shared" si="157"/>
        <v>33.002691210000002</v>
      </c>
      <c r="O209" s="73">
        <f>VLOOKUP(B209,'Dry Sieve'!$B$2:$K$992,IF(C209="#5",2,IF(C209="#10",3,IF(C209="#18",4,IF(C209="#35",5,IF(C209="#60",6,IF(C209="#120",7,IF(C209="#200",8,IF(C209="&lt;200",9)))))))),FALSE)</f>
        <v>13.42</v>
      </c>
      <c r="P209" s="23">
        <f t="shared" si="0"/>
        <v>0.5</v>
      </c>
      <c r="Q209" s="23">
        <f t="shared" si="1"/>
        <v>3.0250000000000004</v>
      </c>
      <c r="R209" s="23">
        <f>VLOOKUP(B209,'Dry Sieve'!$B$2:$K$992,IF(C209="#5",2,IF(C209="#10",3,IF(C209="#18",4,IF(C209="#35",5,IF(C209="#60",6,IF(C209="#120",7,IF(C209="#200",8,IF(C209="&lt;200",9)))))))),FALSE)</f>
        <v>13.42</v>
      </c>
      <c r="S209" s="23">
        <f>VLOOKUP(B209,'Dry Sieve'!$B$2:$K$992,10,FALSE)</f>
        <v>145.78</v>
      </c>
      <c r="T209" s="23">
        <v>7.6840569230000003E-2</v>
      </c>
      <c r="U209" s="23">
        <v>1.811389699E-2</v>
      </c>
      <c r="V209" s="23">
        <f>V208</f>
        <v>0.33382912948599996</v>
      </c>
    </row>
    <row r="210" spans="1:22" ht="15.75" customHeight="1" x14ac:dyDescent="0.2">
      <c r="A210" s="22">
        <f>VLOOKUP(B209,'Sample ID by Horizon'!A:B,2,FALSE)</f>
        <v>42505</v>
      </c>
      <c r="B210" s="21" t="s">
        <v>476</v>
      </c>
      <c r="C210" s="21" t="s">
        <v>1296</v>
      </c>
      <c r="D210" s="16" t="s">
        <v>1294</v>
      </c>
      <c r="E210" s="57">
        <v>3.05</v>
      </c>
      <c r="F210" s="57">
        <v>1.73</v>
      </c>
      <c r="G210" s="57">
        <v>3.14</v>
      </c>
      <c r="H210" s="57">
        <v>1.41</v>
      </c>
      <c r="I210" s="57">
        <v>2.25</v>
      </c>
      <c r="J210" s="23">
        <f t="shared" si="45"/>
        <v>0.52</v>
      </c>
      <c r="K210" s="71">
        <v>29.180327869999999</v>
      </c>
      <c r="L210" s="71">
        <f t="shared" ref="L210:N210" si="158">L207</f>
        <v>3.0249999999999999</v>
      </c>
      <c r="M210" s="71">
        <f t="shared" si="158"/>
        <v>0.5</v>
      </c>
      <c r="N210" s="71">
        <f t="shared" si="158"/>
        <v>33.002691210000002</v>
      </c>
      <c r="O210" s="73">
        <f>VLOOKUP(B210,'Dry Sieve'!$B$2:$K$992,IF(C210="#5",2,IF(C210="#10",3,IF(C210="#18",4,IF(C210="#35",5,IF(C210="#60",6,IF(C210="#120",7,IF(C210="#200",8,IF(C210="&lt;200",9)))))))),FALSE)</f>
        <v>13.42</v>
      </c>
      <c r="P210" s="23">
        <f t="shared" si="0"/>
        <v>0.5</v>
      </c>
      <c r="Q210" s="23">
        <f t="shared" si="1"/>
        <v>3.0250000000000004</v>
      </c>
      <c r="R210" s="23">
        <f>VLOOKUP(B210,'Dry Sieve'!$B$2:$K$992,IF(C210="#5",2,IF(C210="#10",3,IF(C210="#18",4,IF(C210="#35",5,IF(C210="#60",6,IF(C210="#120",7,IF(C210="#200",8,IF(C210="&lt;200",9)))))))),FALSE)</f>
        <v>13.42</v>
      </c>
      <c r="S210" s="23">
        <f>VLOOKUP(B210,'Dry Sieve'!$B$2:$K$992,10,FALSE)</f>
        <v>145.78</v>
      </c>
      <c r="T210" s="23">
        <v>7.6840569230000003E-2</v>
      </c>
      <c r="U210" s="23">
        <v>1.811389699E-2</v>
      </c>
      <c r="V210" s="23">
        <f>V208</f>
        <v>0.33382912948599996</v>
      </c>
    </row>
    <row r="211" spans="1:22" ht="15.75" customHeight="1" x14ac:dyDescent="0.2">
      <c r="A211" s="22">
        <f>VLOOKUP(B210,'Sample ID by Horizon'!A:B,2,FALSE)</f>
        <v>42505</v>
      </c>
      <c r="B211" s="21" t="s">
        <v>476</v>
      </c>
      <c r="C211" s="21" t="s">
        <v>1297</v>
      </c>
      <c r="D211" s="16" t="s">
        <v>1291</v>
      </c>
      <c r="E211" s="57">
        <v>1.05</v>
      </c>
      <c r="F211" s="57">
        <v>1.74</v>
      </c>
      <c r="G211" s="57">
        <v>2.5</v>
      </c>
      <c r="H211" s="57">
        <v>0.76</v>
      </c>
      <c r="I211" s="57">
        <v>1.92</v>
      </c>
      <c r="J211" s="23">
        <f t="shared" si="45"/>
        <v>0.17999999999999994</v>
      </c>
      <c r="K211" s="71">
        <v>55.23809524</v>
      </c>
      <c r="L211" s="71">
        <v>1.0475000000000001</v>
      </c>
      <c r="M211" s="23">
        <f>AVERAGE(J211:J214)</f>
        <v>0.18749999999999994</v>
      </c>
      <c r="N211" s="23">
        <v>55.887551999999999</v>
      </c>
      <c r="O211" s="73">
        <f>VLOOKUP(B211,'Dry Sieve'!$B$2:$K$992,IF(C211="#5",2,IF(C211="#10",3,IF(C211="#18",4,IF(C211="#35",5,IF(C211="#60",6,IF(C211="#120",7,IF(C211="#200",8,IF(C211="&lt;200",9)))))))),FALSE)</f>
        <v>5.24</v>
      </c>
      <c r="P211" s="23">
        <f t="shared" si="0"/>
        <v>0.18749999999999994</v>
      </c>
      <c r="Q211" s="23">
        <f t="shared" si="1"/>
        <v>1.0475000000000001</v>
      </c>
      <c r="R211" s="23">
        <f>VLOOKUP(B211,'Dry Sieve'!$B$2:$K$992,IF(C211="#5",2,IF(C211="#10",3,IF(C211="#18",4,IF(C211="#35",5,IF(C211="#60",6,IF(C211="#120",7,IF(C211="#200",8,IF(C211="&lt;200",9)))))))),FALSE)</f>
        <v>5.24</v>
      </c>
      <c r="S211" s="23">
        <f>VLOOKUP(B211,'Dry Sieve'!$B$2:$K$992,10,FALSE)</f>
        <v>145.78</v>
      </c>
      <c r="T211" s="23">
        <v>2.9510581050000002E-2</v>
      </c>
      <c r="U211" s="23">
        <v>9.4244236179999996E-3</v>
      </c>
      <c r="V211" s="23">
        <f>V208</f>
        <v>0.33382912948599996</v>
      </c>
    </row>
    <row r="212" spans="1:22" ht="15.75" customHeight="1" x14ac:dyDescent="0.2">
      <c r="A212" s="22">
        <f>VLOOKUP(B211,'Sample ID by Horizon'!A:B,2,FALSE)</f>
        <v>42505</v>
      </c>
      <c r="B212" s="21" t="s">
        <v>476</v>
      </c>
      <c r="C212" s="21" t="s">
        <v>1297</v>
      </c>
      <c r="D212" s="16" t="s">
        <v>1292</v>
      </c>
      <c r="E212" s="57">
        <v>1.1000000000000001</v>
      </c>
      <c r="F212" s="57">
        <v>1.72</v>
      </c>
      <c r="G212" s="57">
        <v>2.54</v>
      </c>
      <c r="H212" s="57">
        <v>0.82</v>
      </c>
      <c r="I212" s="57">
        <v>1.92</v>
      </c>
      <c r="J212" s="23">
        <f t="shared" si="45"/>
        <v>0.19999999999999996</v>
      </c>
      <c r="K212" s="71">
        <v>56.363636360000001</v>
      </c>
      <c r="L212" s="71">
        <f t="shared" ref="L212:N212" si="159">L211</f>
        <v>1.0475000000000001</v>
      </c>
      <c r="M212" s="71">
        <f t="shared" si="159"/>
        <v>0.18749999999999994</v>
      </c>
      <c r="N212" s="71">
        <f t="shared" si="159"/>
        <v>55.887551999999999</v>
      </c>
      <c r="O212" s="73">
        <f>VLOOKUP(B212,'Dry Sieve'!$B$2:$K$992,IF(C212="#5",2,IF(C212="#10",3,IF(C212="#18",4,IF(C212="#35",5,IF(C212="#60",6,IF(C212="#120",7,IF(C212="#200",8,IF(C212="&lt;200",9)))))))),FALSE)</f>
        <v>5.24</v>
      </c>
      <c r="P212" s="23">
        <f t="shared" si="0"/>
        <v>0.18749999999999994</v>
      </c>
      <c r="Q212" s="23">
        <f t="shared" si="1"/>
        <v>1.0475000000000001</v>
      </c>
      <c r="R212" s="23">
        <f>VLOOKUP(B212,'Dry Sieve'!$B$2:$K$992,IF(C212="#5",2,IF(C212="#10",3,IF(C212="#18",4,IF(C212="#35",5,IF(C212="#60",6,IF(C212="#120",7,IF(C212="#200",8,IF(C212="&lt;200",9)))))))),FALSE)</f>
        <v>5.24</v>
      </c>
      <c r="S212" s="23">
        <f>VLOOKUP(B212,'Dry Sieve'!$B$2:$K$992,10,FALSE)</f>
        <v>145.78</v>
      </c>
      <c r="T212" s="23">
        <v>2.9510581050000002E-2</v>
      </c>
      <c r="U212" s="23">
        <v>9.4244236179999996E-3</v>
      </c>
      <c r="V212" s="23">
        <f>V211</f>
        <v>0.33382912948599996</v>
      </c>
    </row>
    <row r="213" spans="1:22" ht="15.75" customHeight="1" x14ac:dyDescent="0.2">
      <c r="A213" s="22">
        <f>VLOOKUP(B212,'Sample ID by Horizon'!A:B,2,FALSE)</f>
        <v>42505</v>
      </c>
      <c r="B213" s="21" t="s">
        <v>476</v>
      </c>
      <c r="C213" s="21" t="s">
        <v>1297</v>
      </c>
      <c r="D213" s="16" t="s">
        <v>1293</v>
      </c>
      <c r="E213" s="57">
        <v>1.01</v>
      </c>
      <c r="F213" s="57">
        <v>1.73</v>
      </c>
      <c r="G213" s="57">
        <v>2.58</v>
      </c>
      <c r="H213" s="57">
        <v>0.85</v>
      </c>
      <c r="I213" s="57">
        <v>1.92</v>
      </c>
      <c r="J213" s="23">
        <f t="shared" si="45"/>
        <v>0.18999999999999995</v>
      </c>
      <c r="K213" s="71">
        <v>65.346534649999995</v>
      </c>
      <c r="L213" s="71">
        <f t="shared" ref="L213:N213" si="160">L211</f>
        <v>1.0475000000000001</v>
      </c>
      <c r="M213" s="71">
        <f t="shared" si="160"/>
        <v>0.18749999999999994</v>
      </c>
      <c r="N213" s="71">
        <f t="shared" si="160"/>
        <v>55.887551999999999</v>
      </c>
      <c r="O213" s="73">
        <f>VLOOKUP(B213,'Dry Sieve'!$B$2:$K$992,IF(C213="#5",2,IF(C213="#10",3,IF(C213="#18",4,IF(C213="#35",5,IF(C213="#60",6,IF(C213="#120",7,IF(C213="#200",8,IF(C213="&lt;200",9)))))))),FALSE)</f>
        <v>5.24</v>
      </c>
      <c r="P213" s="23">
        <f t="shared" si="0"/>
        <v>0.18749999999999994</v>
      </c>
      <c r="Q213" s="23">
        <f t="shared" si="1"/>
        <v>1.0475000000000001</v>
      </c>
      <c r="R213" s="23">
        <f>VLOOKUP(B213,'Dry Sieve'!$B$2:$K$992,IF(C213="#5",2,IF(C213="#10",3,IF(C213="#18",4,IF(C213="#35",5,IF(C213="#60",6,IF(C213="#120",7,IF(C213="#200",8,IF(C213="&lt;200",9)))))))),FALSE)</f>
        <v>5.24</v>
      </c>
      <c r="S213" s="23">
        <f>VLOOKUP(B213,'Dry Sieve'!$B$2:$K$992,10,FALSE)</f>
        <v>145.78</v>
      </c>
      <c r="T213" s="23">
        <v>2.9510581050000002E-2</v>
      </c>
      <c r="U213" s="23">
        <v>9.4244236179999996E-3</v>
      </c>
      <c r="V213" s="23">
        <f>V211</f>
        <v>0.33382912948599996</v>
      </c>
    </row>
    <row r="214" spans="1:22" ht="15.75" customHeight="1" x14ac:dyDescent="0.2">
      <c r="A214" s="22">
        <f>VLOOKUP(B213,'Sample ID by Horizon'!A:B,2,FALSE)</f>
        <v>42505</v>
      </c>
      <c r="B214" s="21" t="s">
        <v>476</v>
      </c>
      <c r="C214" s="21" t="s">
        <v>1297</v>
      </c>
      <c r="D214" s="16" t="s">
        <v>1294</v>
      </c>
      <c r="E214" s="57">
        <v>1.03</v>
      </c>
      <c r="F214" s="57">
        <v>1.72</v>
      </c>
      <c r="G214" s="57">
        <v>2.38</v>
      </c>
      <c r="H214" s="57">
        <v>0.66</v>
      </c>
      <c r="I214" s="57">
        <v>1.9</v>
      </c>
      <c r="J214" s="23">
        <f t="shared" si="45"/>
        <v>0.17999999999999994</v>
      </c>
      <c r="K214" s="71">
        <v>46.601941750000002</v>
      </c>
      <c r="L214" s="71">
        <f t="shared" ref="L214:N214" si="161">L211</f>
        <v>1.0475000000000001</v>
      </c>
      <c r="M214" s="71">
        <f t="shared" si="161"/>
        <v>0.18749999999999994</v>
      </c>
      <c r="N214" s="71">
        <f t="shared" si="161"/>
        <v>55.887551999999999</v>
      </c>
      <c r="O214" s="73">
        <f>VLOOKUP(B214,'Dry Sieve'!$B$2:$K$992,IF(C214="#5",2,IF(C214="#10",3,IF(C214="#18",4,IF(C214="#35",5,IF(C214="#60",6,IF(C214="#120",7,IF(C214="#200",8,IF(C214="&lt;200",9)))))))),FALSE)</f>
        <v>5.24</v>
      </c>
      <c r="P214" s="23">
        <f t="shared" si="0"/>
        <v>0.18749999999999994</v>
      </c>
      <c r="Q214" s="23">
        <f t="shared" si="1"/>
        <v>1.0475000000000001</v>
      </c>
      <c r="R214" s="23">
        <f>VLOOKUP(B214,'Dry Sieve'!$B$2:$K$992,IF(C214="#5",2,IF(C214="#10",3,IF(C214="#18",4,IF(C214="#35",5,IF(C214="#60",6,IF(C214="#120",7,IF(C214="#200",8,IF(C214="&lt;200",9)))))))),FALSE)</f>
        <v>5.24</v>
      </c>
      <c r="S214" s="23">
        <f>VLOOKUP(B214,'Dry Sieve'!$B$2:$K$992,10,FALSE)</f>
        <v>145.78</v>
      </c>
      <c r="T214" s="23">
        <v>2.9510581050000002E-2</v>
      </c>
      <c r="U214" s="23">
        <v>9.4244236179999996E-3</v>
      </c>
      <c r="V214" s="23">
        <f>V211</f>
        <v>0.33382912948599996</v>
      </c>
    </row>
    <row r="215" spans="1:22" ht="15.75" customHeight="1" x14ac:dyDescent="0.2">
      <c r="A215" s="22">
        <f>VLOOKUP(B214,'Sample ID by Horizon'!A:B,2,FALSE)</f>
        <v>42505</v>
      </c>
      <c r="B215" s="21" t="s">
        <v>476</v>
      </c>
      <c r="C215" s="21" t="s">
        <v>1298</v>
      </c>
      <c r="D215" s="16" t="s">
        <v>1291</v>
      </c>
      <c r="E215" s="57">
        <v>0.53</v>
      </c>
      <c r="F215" s="57">
        <v>1.73</v>
      </c>
      <c r="G215" s="57">
        <v>2.09</v>
      </c>
      <c r="H215" s="57">
        <v>0.36</v>
      </c>
      <c r="I215" s="57">
        <v>1.88</v>
      </c>
      <c r="J215" s="23">
        <f t="shared" si="45"/>
        <v>0.14999999999999991</v>
      </c>
      <c r="K215" s="71">
        <v>39.622641510000001</v>
      </c>
      <c r="L215" s="71">
        <v>0.49333333330000001</v>
      </c>
      <c r="M215" s="23">
        <f>AVERAGE(J215:J218)</f>
        <v>0.11499999999999999</v>
      </c>
      <c r="N215" s="23">
        <v>41.753165959999997</v>
      </c>
      <c r="O215" s="73">
        <f>VLOOKUP(B215,'Dry Sieve'!$B$2:$K$992,IF(C215="#5",2,IF(C215="#10",3,IF(C215="#18",4,IF(C215="#35",5,IF(C215="#60",6,IF(C215="#120",7,IF(C215="#200",8,IF(C215="&lt;200",9)))))))),FALSE)</f>
        <v>1.57</v>
      </c>
      <c r="P215" s="23">
        <f t="shared" si="0"/>
        <v>0.11499999999999999</v>
      </c>
      <c r="Q215" s="23">
        <f t="shared" si="1"/>
        <v>0.37</v>
      </c>
      <c r="R215" s="23">
        <f>VLOOKUP(B215,'Dry Sieve'!$B$2:$K$992,IF(C215="#5",2,IF(C215="#10",3,IF(C215="#18",4,IF(C215="#35",5,IF(C215="#60",6,IF(C215="#120",7,IF(C215="#200",8,IF(C215="&lt;200",9)))))))),FALSE)</f>
        <v>1.57</v>
      </c>
      <c r="S215" s="23">
        <f>VLOOKUP(B215,'Dry Sieve'!$B$2:$K$992,10,FALSE)</f>
        <v>145.78</v>
      </c>
      <c r="T215" s="23">
        <v>7.4223283509999996E-3</v>
      </c>
      <c r="U215" s="23">
        <v>1.3281673179999999E-3</v>
      </c>
      <c r="V215" s="23">
        <f>V214</f>
        <v>0.33382912948599996</v>
      </c>
    </row>
    <row r="216" spans="1:22" ht="15.75" customHeight="1" x14ac:dyDescent="0.2">
      <c r="A216" s="22">
        <f>VLOOKUP(B215,'Sample ID by Horizon'!A:B,2,FALSE)</f>
        <v>42505</v>
      </c>
      <c r="B216" s="21" t="s">
        <v>476</v>
      </c>
      <c r="C216" s="21" t="s">
        <v>1298</v>
      </c>
      <c r="D216" s="16" t="s">
        <v>1292</v>
      </c>
      <c r="E216" s="57">
        <v>0.54</v>
      </c>
      <c r="F216" s="57">
        <v>1.72</v>
      </c>
      <c r="G216" s="57">
        <v>2.04</v>
      </c>
      <c r="H216" s="57">
        <v>0.32</v>
      </c>
      <c r="I216" s="57">
        <v>1.92</v>
      </c>
      <c r="J216" s="23">
        <f t="shared" si="45"/>
        <v>0.19999999999999996</v>
      </c>
      <c r="K216" s="71">
        <v>22.222222219999999</v>
      </c>
      <c r="L216" s="71">
        <f t="shared" ref="L216:N216" si="162">L215</f>
        <v>0.49333333330000001</v>
      </c>
      <c r="M216" s="71">
        <f t="shared" si="162"/>
        <v>0.11499999999999999</v>
      </c>
      <c r="N216" s="71">
        <f t="shared" si="162"/>
        <v>41.753165959999997</v>
      </c>
      <c r="O216" s="73">
        <f>VLOOKUP(B216,'Dry Sieve'!$B$2:$K$992,IF(C216="#5",2,IF(C216="#10",3,IF(C216="#18",4,IF(C216="#35",5,IF(C216="#60",6,IF(C216="#120",7,IF(C216="#200",8,IF(C216="&lt;200",9)))))))),FALSE)</f>
        <v>1.57</v>
      </c>
      <c r="P216" s="23">
        <f t="shared" si="0"/>
        <v>0.11499999999999999</v>
      </c>
      <c r="Q216" s="23">
        <f t="shared" si="1"/>
        <v>0.37</v>
      </c>
      <c r="R216" s="23">
        <f>VLOOKUP(B216,'Dry Sieve'!$B$2:$K$992,IF(C216="#5",2,IF(C216="#10",3,IF(C216="#18",4,IF(C216="#35",5,IF(C216="#60",6,IF(C216="#120",7,IF(C216="#200",8,IF(C216="&lt;200",9)))))))),FALSE)</f>
        <v>1.57</v>
      </c>
      <c r="S216" s="23">
        <f>VLOOKUP(B216,'Dry Sieve'!$B$2:$K$992,10,FALSE)</f>
        <v>145.78</v>
      </c>
      <c r="T216" s="23">
        <v>7.4223283509999996E-3</v>
      </c>
      <c r="U216" s="23">
        <v>1.3281673179999999E-3</v>
      </c>
      <c r="V216" s="23">
        <f>V214</f>
        <v>0.33382912948599996</v>
      </c>
    </row>
    <row r="217" spans="1:22" ht="15.75" customHeight="1" x14ac:dyDescent="0.2">
      <c r="A217" s="22">
        <f>VLOOKUP(B216,'Sample ID by Horizon'!A:B,2,FALSE)</f>
        <v>42505</v>
      </c>
      <c r="B217" s="21" t="s">
        <v>476</v>
      </c>
      <c r="C217" s="21" t="s">
        <v>1298</v>
      </c>
      <c r="D217" s="16" t="s">
        <v>1293</v>
      </c>
      <c r="E217" s="57">
        <v>0.41</v>
      </c>
      <c r="F217" s="57">
        <v>1.72</v>
      </c>
      <c r="G217" s="57">
        <v>2.09</v>
      </c>
      <c r="H217" s="57">
        <v>0.37</v>
      </c>
      <c r="I217" s="57">
        <v>1.83</v>
      </c>
      <c r="J217" s="23">
        <f t="shared" si="45"/>
        <v>0.1100000000000001</v>
      </c>
      <c r="K217" s="71">
        <v>63.414634149999998</v>
      </c>
      <c r="L217" s="71">
        <f t="shared" ref="L217:N217" si="163">L215</f>
        <v>0.49333333330000001</v>
      </c>
      <c r="M217" s="71">
        <f t="shared" si="163"/>
        <v>0.11499999999999999</v>
      </c>
      <c r="N217" s="71">
        <f t="shared" si="163"/>
        <v>41.753165959999997</v>
      </c>
      <c r="O217" s="73">
        <f>VLOOKUP(B217,'Dry Sieve'!$B$2:$K$992,IF(C217="#5",2,IF(C217="#10",3,IF(C217="#18",4,IF(C217="#35",5,IF(C217="#60",6,IF(C217="#120",7,IF(C217="#200",8,IF(C217="&lt;200",9)))))))),FALSE)</f>
        <v>1.57</v>
      </c>
      <c r="P217" s="23">
        <f t="shared" si="0"/>
        <v>0.11499999999999999</v>
      </c>
      <c r="Q217" s="23">
        <f t="shared" si="1"/>
        <v>0.37</v>
      </c>
      <c r="R217" s="23">
        <f>VLOOKUP(B217,'Dry Sieve'!$B$2:$K$992,IF(C217="#5",2,IF(C217="#10",3,IF(C217="#18",4,IF(C217="#35",5,IF(C217="#60",6,IF(C217="#120",7,IF(C217="#200",8,IF(C217="&lt;200",9)))))))),FALSE)</f>
        <v>1.57</v>
      </c>
      <c r="S217" s="23">
        <f>VLOOKUP(B217,'Dry Sieve'!$B$2:$K$992,10,FALSE)</f>
        <v>145.78</v>
      </c>
      <c r="T217" s="23">
        <v>7.4223283509999996E-3</v>
      </c>
      <c r="U217" s="23">
        <v>1.3281673179999999E-3</v>
      </c>
      <c r="V217" s="23">
        <f>V214</f>
        <v>0.33382912948599996</v>
      </c>
    </row>
    <row r="218" spans="1:22" ht="15.75" customHeight="1" x14ac:dyDescent="0.2">
      <c r="A218" s="22">
        <f>VLOOKUP(B217,'Sample ID by Horizon'!A:B,2,FALSE)</f>
        <v>42505</v>
      </c>
      <c r="B218" s="21" t="s">
        <v>476</v>
      </c>
      <c r="C218" s="21" t="s">
        <v>1298</v>
      </c>
      <c r="D218" s="16" t="s">
        <v>1294</v>
      </c>
      <c r="E218" s="57"/>
      <c r="F218" s="57"/>
      <c r="G218" s="57"/>
      <c r="H218" s="57"/>
      <c r="I218" s="57"/>
      <c r="J218" s="23">
        <f t="shared" si="45"/>
        <v>0</v>
      </c>
      <c r="K218" s="71" t="s">
        <v>1438</v>
      </c>
      <c r="L218" s="71">
        <f t="shared" ref="L218:N218" si="164">L215</f>
        <v>0.49333333330000001</v>
      </c>
      <c r="M218" s="71">
        <f t="shared" si="164"/>
        <v>0.11499999999999999</v>
      </c>
      <c r="N218" s="71">
        <f t="shared" si="164"/>
        <v>41.753165959999997</v>
      </c>
      <c r="O218" s="73">
        <f>VLOOKUP(B218,'Dry Sieve'!$B$2:$K$992,IF(C218="#5",2,IF(C218="#10",3,IF(C218="#18",4,IF(C218="#35",5,IF(C218="#60",6,IF(C218="#120",7,IF(C218="#200",8,IF(C218="&lt;200",9)))))))),FALSE)</f>
        <v>1.57</v>
      </c>
      <c r="P218" s="23">
        <f t="shared" si="0"/>
        <v>0.11499999999999999</v>
      </c>
      <c r="Q218" s="23">
        <f t="shared" si="1"/>
        <v>0.37</v>
      </c>
      <c r="R218" s="23">
        <f>VLOOKUP(B218,'Dry Sieve'!$B$2:$K$992,IF(C218="#5",2,IF(C218="#10",3,IF(C218="#18",4,IF(C218="#35",5,IF(C218="#60",6,IF(C218="#120",7,IF(C218="#200",8,IF(C218="&lt;200",9)))))))),FALSE)</f>
        <v>1.57</v>
      </c>
      <c r="S218" s="23">
        <f>VLOOKUP(B218,'Dry Sieve'!$B$2:$K$992,10,FALSE)</f>
        <v>145.78</v>
      </c>
      <c r="T218" s="23">
        <v>7.4223283509999996E-3</v>
      </c>
      <c r="U218" s="23">
        <v>1.3281673179999999E-3</v>
      </c>
      <c r="V218" s="23">
        <f>V217</f>
        <v>0.33382912948599996</v>
      </c>
    </row>
    <row r="219" spans="1:22" ht="15.75" customHeight="1" x14ac:dyDescent="0.2">
      <c r="A219" s="22">
        <f>VLOOKUP(B218,'Sample ID by Horizon'!A:B,2,FALSE)</f>
        <v>42505</v>
      </c>
      <c r="B219" s="21" t="s">
        <v>476</v>
      </c>
      <c r="C219" s="21" t="s">
        <v>1299</v>
      </c>
      <c r="D219" s="16" t="s">
        <v>1291</v>
      </c>
      <c r="E219" s="57"/>
      <c r="F219" s="57"/>
      <c r="G219" s="57"/>
      <c r="H219" s="57"/>
      <c r="I219" s="57"/>
      <c r="J219" s="23">
        <f t="shared" si="45"/>
        <v>0</v>
      </c>
      <c r="K219" s="71" t="s">
        <v>1438</v>
      </c>
      <c r="L219" s="71" t="s">
        <v>1438</v>
      </c>
      <c r="M219" s="23">
        <f>AVERAGE(J219:J222)</f>
        <v>0</v>
      </c>
      <c r="N219" s="23" t="s">
        <v>1438</v>
      </c>
      <c r="O219" s="73">
        <f>VLOOKUP(B219,'Dry Sieve'!$B$2:$K$992,IF(C219="#5",2,IF(C219="#10",3,IF(C219="#18",4,IF(C219="#35",5,IF(C219="#60",6,IF(C219="#120",7,IF(C219="#200",8,IF(C219="&lt;200",9)))))))),FALSE)</f>
        <v>0.5</v>
      </c>
      <c r="P219" s="23">
        <f t="shared" si="0"/>
        <v>0</v>
      </c>
      <c r="Q219" s="23">
        <f t="shared" si="1"/>
        <v>0</v>
      </c>
      <c r="R219" s="23">
        <f>VLOOKUP(B219,'Dry Sieve'!$B$2:$K$992,IF(C219="#5",2,IF(C219="#10",3,IF(C219="#18",4,IF(C219="#35",5,IF(C219="#60",6,IF(C219="#120",7,IF(C219="#200",8,IF(C219="&lt;200",9)))))))),FALSE)</f>
        <v>0.5</v>
      </c>
      <c r="S219" s="23">
        <f>VLOOKUP(B219,'Dry Sieve'!$B$2:$K$992,10,FALSE)</f>
        <v>145.78</v>
      </c>
      <c r="T219" s="23" t="s">
        <v>1438</v>
      </c>
      <c r="U219" s="23">
        <v>0</v>
      </c>
      <c r="V219" s="23">
        <f>V217</f>
        <v>0.33382912948599996</v>
      </c>
    </row>
    <row r="220" spans="1:22" ht="15.75" customHeight="1" x14ac:dyDescent="0.2">
      <c r="A220" s="22">
        <f>VLOOKUP(B219,'Sample ID by Horizon'!A:B,2,FALSE)</f>
        <v>42505</v>
      </c>
      <c r="B220" s="21" t="s">
        <v>476</v>
      </c>
      <c r="C220" s="21" t="s">
        <v>1299</v>
      </c>
      <c r="D220" s="16" t="s">
        <v>1292</v>
      </c>
      <c r="E220" s="57"/>
      <c r="F220" s="57"/>
      <c r="G220" s="57"/>
      <c r="H220" s="57"/>
      <c r="I220" s="57"/>
      <c r="J220" s="23">
        <f t="shared" si="45"/>
        <v>0</v>
      </c>
      <c r="K220" s="71" t="s">
        <v>1438</v>
      </c>
      <c r="L220" s="71" t="str">
        <f t="shared" ref="L220:N220" si="165">L219</f>
        <v/>
      </c>
      <c r="M220" s="71">
        <f t="shared" si="165"/>
        <v>0</v>
      </c>
      <c r="N220" s="71" t="str">
        <f t="shared" si="165"/>
        <v/>
      </c>
      <c r="O220" s="73">
        <f>VLOOKUP(B220,'Dry Sieve'!$B$2:$K$992,IF(C220="#5",2,IF(C220="#10",3,IF(C220="#18",4,IF(C220="#35",5,IF(C220="#60",6,IF(C220="#120",7,IF(C220="#200",8,IF(C220="&lt;200",9)))))))),FALSE)</f>
        <v>0.5</v>
      </c>
      <c r="P220" s="23">
        <f t="shared" si="0"/>
        <v>0</v>
      </c>
      <c r="Q220" s="23">
        <f t="shared" si="1"/>
        <v>0</v>
      </c>
      <c r="R220" s="23">
        <f>VLOOKUP(B220,'Dry Sieve'!$B$2:$K$992,IF(C220="#5",2,IF(C220="#10",3,IF(C220="#18",4,IF(C220="#35",5,IF(C220="#60",6,IF(C220="#120",7,IF(C220="#200",8,IF(C220="&lt;200",9)))))))),FALSE)</f>
        <v>0.5</v>
      </c>
      <c r="S220" s="23">
        <f>VLOOKUP(B220,'Dry Sieve'!$B$2:$K$992,10,FALSE)</f>
        <v>145.78</v>
      </c>
      <c r="T220" s="23" t="s">
        <v>1438</v>
      </c>
      <c r="U220" s="23">
        <v>0</v>
      </c>
      <c r="V220" s="23">
        <f>V217</f>
        <v>0.33382912948599996</v>
      </c>
    </row>
    <row r="221" spans="1:22" ht="15.75" customHeight="1" x14ac:dyDescent="0.2">
      <c r="A221" s="22">
        <f>VLOOKUP(B220,'Sample ID by Horizon'!A:B,2,FALSE)</f>
        <v>42505</v>
      </c>
      <c r="B221" s="21" t="s">
        <v>476</v>
      </c>
      <c r="C221" s="21" t="s">
        <v>1299</v>
      </c>
      <c r="D221" s="16" t="s">
        <v>1293</v>
      </c>
      <c r="E221" s="57"/>
      <c r="F221" s="57"/>
      <c r="G221" s="57"/>
      <c r="H221" s="57"/>
      <c r="I221" s="57"/>
      <c r="J221" s="23">
        <f t="shared" si="45"/>
        <v>0</v>
      </c>
      <c r="K221" s="71" t="s">
        <v>1438</v>
      </c>
      <c r="L221" s="71" t="str">
        <f t="shared" ref="L221:N221" si="166">L219</f>
        <v/>
      </c>
      <c r="M221" s="71">
        <f t="shared" si="166"/>
        <v>0</v>
      </c>
      <c r="N221" s="71" t="str">
        <f t="shared" si="166"/>
        <v/>
      </c>
      <c r="O221" s="73">
        <f>VLOOKUP(B221,'Dry Sieve'!$B$2:$K$992,IF(C221="#5",2,IF(C221="#10",3,IF(C221="#18",4,IF(C221="#35",5,IF(C221="#60",6,IF(C221="#120",7,IF(C221="#200",8,IF(C221="&lt;200",9)))))))),FALSE)</f>
        <v>0.5</v>
      </c>
      <c r="P221" s="23">
        <f t="shared" si="0"/>
        <v>0</v>
      </c>
      <c r="Q221" s="23">
        <f t="shared" si="1"/>
        <v>0</v>
      </c>
      <c r="R221" s="23">
        <f>VLOOKUP(B221,'Dry Sieve'!$B$2:$K$992,IF(C221="#5",2,IF(C221="#10",3,IF(C221="#18",4,IF(C221="#35",5,IF(C221="#60",6,IF(C221="#120",7,IF(C221="#200",8,IF(C221="&lt;200",9)))))))),FALSE)</f>
        <v>0.5</v>
      </c>
      <c r="S221" s="23">
        <f>VLOOKUP(B221,'Dry Sieve'!$B$2:$K$992,10,FALSE)</f>
        <v>145.78</v>
      </c>
      <c r="T221" s="23" t="s">
        <v>1438</v>
      </c>
      <c r="U221" s="23">
        <v>0</v>
      </c>
      <c r="V221" s="23">
        <f>V220</f>
        <v>0.33382912948599996</v>
      </c>
    </row>
    <row r="222" spans="1:22" ht="15.75" customHeight="1" x14ac:dyDescent="0.2">
      <c r="A222" s="22">
        <f>VLOOKUP(B221,'Sample ID by Horizon'!A:B,2,FALSE)</f>
        <v>42505</v>
      </c>
      <c r="B222" s="21" t="s">
        <v>476</v>
      </c>
      <c r="C222" s="21" t="s">
        <v>1299</v>
      </c>
      <c r="D222" s="16" t="s">
        <v>1294</v>
      </c>
      <c r="E222" s="57"/>
      <c r="F222" s="57"/>
      <c r="G222" s="57"/>
      <c r="H222" s="57"/>
      <c r="I222" s="57"/>
      <c r="J222" s="23">
        <f t="shared" si="45"/>
        <v>0</v>
      </c>
      <c r="K222" s="71" t="s">
        <v>1438</v>
      </c>
      <c r="L222" s="71" t="str">
        <f t="shared" ref="L222:N222" si="167">L219</f>
        <v/>
      </c>
      <c r="M222" s="71">
        <f t="shared" si="167"/>
        <v>0</v>
      </c>
      <c r="N222" s="71" t="str">
        <f t="shared" si="167"/>
        <v/>
      </c>
      <c r="O222" s="73">
        <f>VLOOKUP(B222,'Dry Sieve'!$B$2:$K$992,IF(C222="#5",2,IF(C222="#10",3,IF(C222="#18",4,IF(C222="#35",5,IF(C222="#60",6,IF(C222="#120",7,IF(C222="#200",8,IF(C222="&lt;200",9)))))))),FALSE)</f>
        <v>0.5</v>
      </c>
      <c r="P222" s="23">
        <f t="shared" si="0"/>
        <v>0</v>
      </c>
      <c r="Q222" s="23">
        <f t="shared" si="1"/>
        <v>0</v>
      </c>
      <c r="R222" s="23">
        <f>VLOOKUP(B222,'Dry Sieve'!$B$2:$K$992,IF(C222="#5",2,IF(C222="#10",3,IF(C222="#18",4,IF(C222="#35",5,IF(C222="#60",6,IF(C222="#120",7,IF(C222="#200",8,IF(C222="&lt;200",9)))))))),FALSE)</f>
        <v>0.5</v>
      </c>
      <c r="S222" s="23">
        <f>VLOOKUP(B222,'Dry Sieve'!$B$2:$K$992,10,FALSE)</f>
        <v>145.78</v>
      </c>
      <c r="T222" s="23" t="s">
        <v>1438</v>
      </c>
      <c r="U222" s="23">
        <v>0</v>
      </c>
      <c r="V222" s="23">
        <f>V220</f>
        <v>0.33382912948599996</v>
      </c>
    </row>
    <row r="223" spans="1:22" ht="15.75" customHeight="1" x14ac:dyDescent="0.2">
      <c r="A223" s="22">
        <f>VLOOKUP(B222,'Sample ID by Horizon'!A:B,2,FALSE)</f>
        <v>42505</v>
      </c>
      <c r="B223" s="21" t="s">
        <v>476</v>
      </c>
      <c r="C223" s="21" t="s">
        <v>1300</v>
      </c>
      <c r="D223" s="16" t="s">
        <v>1291</v>
      </c>
      <c r="E223" s="57"/>
      <c r="F223" s="57"/>
      <c r="G223" s="57"/>
      <c r="H223" s="57"/>
      <c r="I223" s="57"/>
      <c r="J223" s="23">
        <f t="shared" si="45"/>
        <v>0</v>
      </c>
      <c r="K223" s="71" t="s">
        <v>1438</v>
      </c>
      <c r="L223" s="71" t="s">
        <v>1438</v>
      </c>
      <c r="M223" s="23">
        <f>AVERAGE(J223:J226)</f>
        <v>0</v>
      </c>
      <c r="N223" s="23" t="s">
        <v>1438</v>
      </c>
      <c r="O223" s="73">
        <f>VLOOKUP(B223,'Dry Sieve'!$B$2:$K$992,IF(C223="#5",2,IF(C223="#10",3,IF(C223="#18",4,IF(C223="#35",5,IF(C223="#60",6,IF(C223="#120",7,IF(C223="#200",8,IF(C223="&lt;200",9)))))))),FALSE)</f>
        <v>0.24</v>
      </c>
      <c r="P223" s="23">
        <f t="shared" si="0"/>
        <v>0</v>
      </c>
      <c r="Q223" s="23">
        <f t="shared" si="1"/>
        <v>0</v>
      </c>
      <c r="R223" s="23">
        <f>VLOOKUP(B223,'Dry Sieve'!$B$2:$K$992,IF(C223="#5",2,IF(C223="#10",3,IF(C223="#18",4,IF(C223="#35",5,IF(C223="#60",6,IF(C223="#120",7,IF(C223="#200",8,IF(C223="&lt;200",9)))))))),FALSE)</f>
        <v>0.24</v>
      </c>
      <c r="S223" s="23">
        <f>VLOOKUP(B223,'Dry Sieve'!$B$2:$K$992,10,FALSE)</f>
        <v>145.78</v>
      </c>
      <c r="T223" s="23" t="s">
        <v>1438</v>
      </c>
      <c r="U223" s="23">
        <v>0</v>
      </c>
      <c r="V223" s="23">
        <f>V220</f>
        <v>0.33382912948599996</v>
      </c>
    </row>
    <row r="224" spans="1:22" ht="15.75" customHeight="1" x14ac:dyDescent="0.2">
      <c r="A224" s="22">
        <f>VLOOKUP(B223,'Sample ID by Horizon'!A:B,2,FALSE)</f>
        <v>42505</v>
      </c>
      <c r="B224" s="21" t="s">
        <v>476</v>
      </c>
      <c r="C224" s="21" t="s">
        <v>1300</v>
      </c>
      <c r="D224" s="16" t="s">
        <v>1292</v>
      </c>
      <c r="E224" s="57"/>
      <c r="F224" s="57"/>
      <c r="G224" s="57"/>
      <c r="H224" s="57"/>
      <c r="I224" s="57"/>
      <c r="J224" s="23">
        <f t="shared" si="45"/>
        <v>0</v>
      </c>
      <c r="K224" s="71" t="s">
        <v>1438</v>
      </c>
      <c r="L224" s="71" t="str">
        <f t="shared" ref="L224:N224" si="168">L223</f>
        <v/>
      </c>
      <c r="M224" s="71">
        <f t="shared" si="168"/>
        <v>0</v>
      </c>
      <c r="N224" s="71" t="str">
        <f t="shared" si="168"/>
        <v/>
      </c>
      <c r="O224" s="73">
        <f>VLOOKUP(B224,'Dry Sieve'!$B$2:$K$992,IF(C224="#5",2,IF(C224="#10",3,IF(C224="#18",4,IF(C224="#35",5,IF(C224="#60",6,IF(C224="#120",7,IF(C224="#200",8,IF(C224="&lt;200",9)))))))),FALSE)</f>
        <v>0.24</v>
      </c>
      <c r="P224" s="23">
        <f t="shared" si="0"/>
        <v>0</v>
      </c>
      <c r="Q224" s="23">
        <f t="shared" si="1"/>
        <v>0</v>
      </c>
      <c r="R224" s="23">
        <f>VLOOKUP(B224,'Dry Sieve'!$B$2:$K$992,IF(C224="#5",2,IF(C224="#10",3,IF(C224="#18",4,IF(C224="#35",5,IF(C224="#60",6,IF(C224="#120",7,IF(C224="#200",8,IF(C224="&lt;200",9)))))))),FALSE)</f>
        <v>0.24</v>
      </c>
      <c r="S224" s="23">
        <f>VLOOKUP(B224,'Dry Sieve'!$B$2:$K$992,10,FALSE)</f>
        <v>145.78</v>
      </c>
      <c r="T224" s="23" t="s">
        <v>1438</v>
      </c>
      <c r="U224" s="23">
        <v>0</v>
      </c>
      <c r="V224" s="23">
        <f>V223</f>
        <v>0.33382912948599996</v>
      </c>
    </row>
    <row r="225" spans="1:22" ht="15.75" customHeight="1" x14ac:dyDescent="0.2">
      <c r="A225" s="22">
        <f>VLOOKUP(B224,'Sample ID by Horizon'!A:B,2,FALSE)</f>
        <v>42505</v>
      </c>
      <c r="B225" s="21" t="s">
        <v>476</v>
      </c>
      <c r="C225" s="21" t="s">
        <v>1300</v>
      </c>
      <c r="D225" s="16" t="s">
        <v>1293</v>
      </c>
      <c r="E225" s="57"/>
      <c r="F225" s="57"/>
      <c r="G225" s="57"/>
      <c r="H225" s="57"/>
      <c r="I225" s="57"/>
      <c r="J225" s="23">
        <f t="shared" si="45"/>
        <v>0</v>
      </c>
      <c r="K225" s="71" t="s">
        <v>1438</v>
      </c>
      <c r="L225" s="71" t="str">
        <f t="shared" ref="L225:N225" si="169">L223</f>
        <v/>
      </c>
      <c r="M225" s="71">
        <f t="shared" si="169"/>
        <v>0</v>
      </c>
      <c r="N225" s="71" t="str">
        <f t="shared" si="169"/>
        <v/>
      </c>
      <c r="O225" s="73">
        <f>VLOOKUP(B225,'Dry Sieve'!$B$2:$K$992,IF(C225="#5",2,IF(C225="#10",3,IF(C225="#18",4,IF(C225="#35",5,IF(C225="#60",6,IF(C225="#120",7,IF(C225="#200",8,IF(C225="&lt;200",9)))))))),FALSE)</f>
        <v>0.24</v>
      </c>
      <c r="P225" s="23">
        <f t="shared" si="0"/>
        <v>0</v>
      </c>
      <c r="Q225" s="23">
        <f t="shared" si="1"/>
        <v>0</v>
      </c>
      <c r="R225" s="23">
        <f>VLOOKUP(B225,'Dry Sieve'!$B$2:$K$992,IF(C225="#5",2,IF(C225="#10",3,IF(C225="#18",4,IF(C225="#35",5,IF(C225="#60",6,IF(C225="#120",7,IF(C225="#200",8,IF(C225="&lt;200",9)))))))),FALSE)</f>
        <v>0.24</v>
      </c>
      <c r="S225" s="23">
        <f>VLOOKUP(B225,'Dry Sieve'!$B$2:$K$992,10,FALSE)</f>
        <v>145.78</v>
      </c>
      <c r="T225" s="23" t="s">
        <v>1438</v>
      </c>
      <c r="U225" s="23">
        <v>0</v>
      </c>
      <c r="V225" s="23">
        <f>V223</f>
        <v>0.33382912948599996</v>
      </c>
    </row>
    <row r="226" spans="1:22" ht="15.75" customHeight="1" x14ac:dyDescent="0.2">
      <c r="A226" s="22">
        <f>VLOOKUP(B225,'Sample ID by Horizon'!A:B,2,FALSE)</f>
        <v>42505</v>
      </c>
      <c r="B226" s="21" t="s">
        <v>476</v>
      </c>
      <c r="C226" s="21" t="s">
        <v>1300</v>
      </c>
      <c r="D226" s="16" t="s">
        <v>1294</v>
      </c>
      <c r="E226" s="57"/>
      <c r="F226" s="57"/>
      <c r="G226" s="57"/>
      <c r="H226" s="57"/>
      <c r="I226" s="57"/>
      <c r="J226" s="23">
        <f t="shared" si="45"/>
        <v>0</v>
      </c>
      <c r="K226" s="71" t="s">
        <v>1438</v>
      </c>
      <c r="L226" s="71" t="str">
        <f t="shared" ref="L226:N226" si="170">L223</f>
        <v/>
      </c>
      <c r="M226" s="71">
        <f t="shared" si="170"/>
        <v>0</v>
      </c>
      <c r="N226" s="71" t="str">
        <f t="shared" si="170"/>
        <v/>
      </c>
      <c r="O226" s="73">
        <f>VLOOKUP(B226,'Dry Sieve'!$B$2:$K$992,IF(C226="#5",2,IF(C226="#10",3,IF(C226="#18",4,IF(C226="#35",5,IF(C226="#60",6,IF(C226="#120",7,IF(C226="#200",8,IF(C226="&lt;200",9)))))))),FALSE)</f>
        <v>0.24</v>
      </c>
      <c r="P226" s="23">
        <f t="shared" si="0"/>
        <v>0</v>
      </c>
      <c r="Q226" s="23">
        <f t="shared" si="1"/>
        <v>0</v>
      </c>
      <c r="R226" s="23">
        <f>VLOOKUP(B226,'Dry Sieve'!$B$2:$K$992,IF(C226="#5",2,IF(C226="#10",3,IF(C226="#18",4,IF(C226="#35",5,IF(C226="#60",6,IF(C226="#120",7,IF(C226="#200",8,IF(C226="&lt;200",9)))))))),FALSE)</f>
        <v>0.24</v>
      </c>
      <c r="S226" s="23">
        <f>VLOOKUP(B226,'Dry Sieve'!$B$2:$K$992,10,FALSE)</f>
        <v>145.78</v>
      </c>
      <c r="T226" s="23" t="s">
        <v>1438</v>
      </c>
      <c r="U226" s="23">
        <v>0</v>
      </c>
      <c r="V226" s="23">
        <f>V223</f>
        <v>0.33382912948599996</v>
      </c>
    </row>
    <row r="227" spans="1:22" ht="15.75" customHeight="1" x14ac:dyDescent="0.2">
      <c r="A227" s="22">
        <f>VLOOKUP(B226,'Sample ID by Horizon'!A:B,2,FALSE)</f>
        <v>42505</v>
      </c>
      <c r="B227" s="21" t="s">
        <v>477</v>
      </c>
      <c r="C227" s="21" t="s">
        <v>1290</v>
      </c>
      <c r="D227" s="16" t="s">
        <v>1291</v>
      </c>
      <c r="E227" s="57">
        <v>4.12</v>
      </c>
      <c r="F227" s="57">
        <v>1.73</v>
      </c>
      <c r="G227" s="57">
        <v>2.3199999999999998</v>
      </c>
      <c r="H227" s="57">
        <v>0.59</v>
      </c>
      <c r="I227" s="57">
        <v>1.91</v>
      </c>
      <c r="J227" s="23">
        <f t="shared" si="45"/>
        <v>0.17999999999999994</v>
      </c>
      <c r="K227" s="71">
        <v>9.9514563109999994</v>
      </c>
      <c r="L227" s="71">
        <v>4.1074999999999999</v>
      </c>
      <c r="M227" s="23">
        <f>AVERAGE(J227:J230)</f>
        <v>0.22499999999999992</v>
      </c>
      <c r="N227" s="23">
        <v>24.86428415</v>
      </c>
      <c r="O227" s="73">
        <f>VLOOKUP(B227,'Dry Sieve'!$B$2:$K$992,IF(C227="#5",2,IF(C227="#10",3,IF(C227="#18",4,IF(C227="#35",5,IF(C227="#60",6,IF(C227="#120",7,IF(C227="#200",8,IF(C227="&lt;200",9)))))))),FALSE)</f>
        <v>114.95</v>
      </c>
      <c r="P227" s="23">
        <f t="shared" si="0"/>
        <v>0.22499999999999992</v>
      </c>
      <c r="Q227" s="23">
        <f t="shared" si="1"/>
        <v>4.1074999999999999</v>
      </c>
      <c r="R227" s="23">
        <f>VLOOKUP(B227,'Dry Sieve'!$B$2:$K$992,IF(C227="#5",2,IF(C227="#10",3,IF(C227="#18",4,IF(C227="#35",5,IF(C227="#60",6,IF(C227="#120",7,IF(C227="#200",8,IF(C227="&lt;200",9)))))))),FALSE)</f>
        <v>114.95</v>
      </c>
      <c r="S227" s="23">
        <f>VLOOKUP(B227,'Dry Sieve'!$B$2:$K$992,10,FALSE)</f>
        <v>136.61000000000001</v>
      </c>
      <c r="T227" s="23">
        <v>0.79535382970000001</v>
      </c>
      <c r="U227" s="23">
        <v>0.19775903619999999</v>
      </c>
      <c r="V227" s="23">
        <f>SUM(U227,U231,U235,U239,U243,U247,U251)</f>
        <v>0.220176332004</v>
      </c>
    </row>
    <row r="228" spans="1:22" ht="15.75" customHeight="1" x14ac:dyDescent="0.2">
      <c r="A228" s="22">
        <f>VLOOKUP(B227,'Sample ID by Horizon'!A:B,2,FALSE)</f>
        <v>42505</v>
      </c>
      <c r="B228" s="21" t="s">
        <v>477</v>
      </c>
      <c r="C228" s="21" t="s">
        <v>1290</v>
      </c>
      <c r="D228" s="16" t="s">
        <v>1292</v>
      </c>
      <c r="E228" s="57">
        <v>4.07</v>
      </c>
      <c r="F228" s="57">
        <v>1.74</v>
      </c>
      <c r="G228" s="57">
        <v>2.69</v>
      </c>
      <c r="H228" s="57">
        <v>0.95</v>
      </c>
      <c r="I228" s="57">
        <v>1.88</v>
      </c>
      <c r="J228" s="23">
        <f t="shared" si="45"/>
        <v>0.1399999999999999</v>
      </c>
      <c r="K228" s="71">
        <v>19.9017199</v>
      </c>
      <c r="L228" s="71">
        <f t="shared" ref="L228:N228" si="171">L227</f>
        <v>4.1074999999999999</v>
      </c>
      <c r="M228" s="71">
        <f t="shared" si="171"/>
        <v>0.22499999999999992</v>
      </c>
      <c r="N228" s="71">
        <f t="shared" si="171"/>
        <v>24.86428415</v>
      </c>
      <c r="O228" s="73">
        <f>VLOOKUP(B228,'Dry Sieve'!$B$2:$K$992,IF(C228="#5",2,IF(C228="#10",3,IF(C228="#18",4,IF(C228="#35",5,IF(C228="#60",6,IF(C228="#120",7,IF(C228="#200",8,IF(C228="&lt;200",9)))))))),FALSE)</f>
        <v>114.95</v>
      </c>
      <c r="P228" s="23">
        <f t="shared" si="0"/>
        <v>0.22499999999999992</v>
      </c>
      <c r="Q228" s="23">
        <f t="shared" si="1"/>
        <v>4.1074999999999999</v>
      </c>
      <c r="R228" s="23">
        <f>VLOOKUP(B228,'Dry Sieve'!$B$2:$K$992,IF(C228="#5",2,IF(C228="#10",3,IF(C228="#18",4,IF(C228="#35",5,IF(C228="#60",6,IF(C228="#120",7,IF(C228="#200",8,IF(C228="&lt;200",9)))))))),FALSE)</f>
        <v>114.95</v>
      </c>
      <c r="S228" s="23">
        <f>VLOOKUP(B228,'Dry Sieve'!$B$2:$K$992,10,FALSE)</f>
        <v>136.61000000000001</v>
      </c>
      <c r="T228" s="23">
        <v>0.79535382970000001</v>
      </c>
      <c r="U228" s="23">
        <v>0.19775903619999999</v>
      </c>
      <c r="V228" s="23">
        <f>V227</f>
        <v>0.220176332004</v>
      </c>
    </row>
    <row r="229" spans="1:22" ht="15.75" customHeight="1" x14ac:dyDescent="0.2">
      <c r="A229" s="22">
        <f>VLOOKUP(B228,'Sample ID by Horizon'!A:B,2,FALSE)</f>
        <v>42505</v>
      </c>
      <c r="B229" s="21" t="s">
        <v>477</v>
      </c>
      <c r="C229" s="21" t="s">
        <v>1290</v>
      </c>
      <c r="D229" s="16" t="s">
        <v>1293</v>
      </c>
      <c r="E229" s="57">
        <v>4.04</v>
      </c>
      <c r="F229" s="57">
        <v>1.73</v>
      </c>
      <c r="G229" s="57">
        <v>3.62</v>
      </c>
      <c r="H229" s="74">
        <v>1.89</v>
      </c>
      <c r="I229" s="57">
        <v>2.02</v>
      </c>
      <c r="J229" s="23">
        <f t="shared" si="45"/>
        <v>0.29000000000000004</v>
      </c>
      <c r="K229" s="71">
        <v>39.603960399999998</v>
      </c>
      <c r="L229" s="71">
        <f t="shared" ref="L229:N229" si="172">L227</f>
        <v>4.1074999999999999</v>
      </c>
      <c r="M229" s="71">
        <f t="shared" si="172"/>
        <v>0.22499999999999992</v>
      </c>
      <c r="N229" s="71">
        <f t="shared" si="172"/>
        <v>24.86428415</v>
      </c>
      <c r="O229" s="73">
        <f>VLOOKUP(B229,'Dry Sieve'!$B$2:$K$992,IF(C229="#5",2,IF(C229="#10",3,IF(C229="#18",4,IF(C229="#35",5,IF(C229="#60",6,IF(C229="#120",7,IF(C229="#200",8,IF(C229="&lt;200",9)))))))),FALSE)</f>
        <v>114.95</v>
      </c>
      <c r="P229" s="23">
        <f t="shared" si="0"/>
        <v>0.22499999999999992</v>
      </c>
      <c r="Q229" s="23">
        <f t="shared" si="1"/>
        <v>4.1074999999999999</v>
      </c>
      <c r="R229" s="23">
        <f>VLOOKUP(B229,'Dry Sieve'!$B$2:$K$992,IF(C229="#5",2,IF(C229="#10",3,IF(C229="#18",4,IF(C229="#35",5,IF(C229="#60",6,IF(C229="#120",7,IF(C229="#200",8,IF(C229="&lt;200",9)))))))),FALSE)</f>
        <v>114.95</v>
      </c>
      <c r="S229" s="23">
        <f>VLOOKUP(B229,'Dry Sieve'!$B$2:$K$992,10,FALSE)</f>
        <v>136.61000000000001</v>
      </c>
      <c r="T229" s="23">
        <v>0.79535382970000001</v>
      </c>
      <c r="U229" s="23">
        <v>0.19775903619999999</v>
      </c>
      <c r="V229" s="23">
        <f>V227</f>
        <v>0.220176332004</v>
      </c>
    </row>
    <row r="230" spans="1:22" ht="15.75" customHeight="1" x14ac:dyDescent="0.2">
      <c r="A230" s="22">
        <f>VLOOKUP(B229,'Sample ID by Horizon'!A:B,2,FALSE)</f>
        <v>42505</v>
      </c>
      <c r="B230" s="21" t="s">
        <v>477</v>
      </c>
      <c r="C230" s="21" t="s">
        <v>1290</v>
      </c>
      <c r="D230" s="16" t="s">
        <v>1294</v>
      </c>
      <c r="E230" s="57">
        <v>4.2</v>
      </c>
      <c r="F230" s="57">
        <v>1.74</v>
      </c>
      <c r="G230" s="57">
        <v>3.29</v>
      </c>
      <c r="H230" s="57">
        <v>1.55</v>
      </c>
      <c r="I230" s="57">
        <v>2.0299999999999998</v>
      </c>
      <c r="J230" s="23">
        <f t="shared" si="45"/>
        <v>0.28999999999999981</v>
      </c>
      <c r="K230" s="71">
        <v>30</v>
      </c>
      <c r="L230" s="71">
        <f t="shared" ref="L230:N230" si="173">L227</f>
        <v>4.1074999999999999</v>
      </c>
      <c r="M230" s="71">
        <f t="shared" si="173"/>
        <v>0.22499999999999992</v>
      </c>
      <c r="N230" s="71">
        <f t="shared" si="173"/>
        <v>24.86428415</v>
      </c>
      <c r="O230" s="73">
        <f>VLOOKUP(B230,'Dry Sieve'!$B$2:$K$992,IF(C230="#5",2,IF(C230="#10",3,IF(C230="#18",4,IF(C230="#35",5,IF(C230="#60",6,IF(C230="#120",7,IF(C230="#200",8,IF(C230="&lt;200",9)))))))),FALSE)</f>
        <v>114.95</v>
      </c>
      <c r="P230" s="23">
        <f t="shared" si="0"/>
        <v>0.22499999999999992</v>
      </c>
      <c r="Q230" s="23">
        <f t="shared" si="1"/>
        <v>4.1074999999999999</v>
      </c>
      <c r="R230" s="23">
        <f>VLOOKUP(B230,'Dry Sieve'!$B$2:$K$992,IF(C230="#5",2,IF(C230="#10",3,IF(C230="#18",4,IF(C230="#35",5,IF(C230="#60",6,IF(C230="#120",7,IF(C230="#200",8,IF(C230="&lt;200",9)))))))),FALSE)</f>
        <v>114.95</v>
      </c>
      <c r="S230" s="23">
        <f>VLOOKUP(B230,'Dry Sieve'!$B$2:$K$992,10,FALSE)</f>
        <v>136.61000000000001</v>
      </c>
      <c r="T230" s="23">
        <v>0.79535382970000001</v>
      </c>
      <c r="U230" s="23">
        <v>0.19775903619999999</v>
      </c>
      <c r="V230" s="23">
        <f>V229</f>
        <v>0.220176332004</v>
      </c>
    </row>
    <row r="231" spans="1:22" ht="15.75" customHeight="1" x14ac:dyDescent="0.2">
      <c r="A231" s="22">
        <f>VLOOKUP(B230,'Sample ID by Horizon'!A:B,2,FALSE)</f>
        <v>42505</v>
      </c>
      <c r="B231" s="21" t="s">
        <v>477</v>
      </c>
      <c r="C231" s="21" t="s">
        <v>1295</v>
      </c>
      <c r="D231" s="16" t="s">
        <v>1291</v>
      </c>
      <c r="E231" s="57">
        <v>3.05</v>
      </c>
      <c r="F231" s="57">
        <v>1.73</v>
      </c>
      <c r="G231" s="57">
        <v>2.63</v>
      </c>
      <c r="H231" s="57">
        <v>0.9</v>
      </c>
      <c r="I231" s="57">
        <v>2.04</v>
      </c>
      <c r="J231" s="23">
        <f t="shared" si="45"/>
        <v>0.31000000000000005</v>
      </c>
      <c r="K231" s="71">
        <v>19.3442623</v>
      </c>
      <c r="L231" s="71">
        <v>3.0449999999999999</v>
      </c>
      <c r="M231" s="23">
        <f>AVERAGE(J231:J234)</f>
        <v>0.315</v>
      </c>
      <c r="N231" s="23">
        <v>19.629406769999999</v>
      </c>
      <c r="O231" s="73">
        <f>VLOOKUP(B231,'Dry Sieve'!$B$2:$K$992,IF(C231="#5",2,IF(C231="#10",3,IF(C231="#18",4,IF(C231="#35",5,IF(C231="#60",6,IF(C231="#120",7,IF(C231="#200",8,IF(C231="&lt;200",9)))))))),FALSE)</f>
        <v>16.260000000000002</v>
      </c>
      <c r="P231" s="23">
        <f t="shared" si="0"/>
        <v>0.315</v>
      </c>
      <c r="Q231" s="23">
        <f t="shared" si="1"/>
        <v>3.0449999999999999</v>
      </c>
      <c r="R231" s="23">
        <f>VLOOKUP(B231,'Dry Sieve'!$B$2:$K$992,IF(C231="#5",2,IF(C231="#10",3,IF(C231="#18",4,IF(C231="#35",5,IF(C231="#60",6,IF(C231="#120",7,IF(C231="#200",8,IF(C231="&lt;200",9)))))))),FALSE)</f>
        <v>16.260000000000002</v>
      </c>
      <c r="S231" s="23">
        <f>VLOOKUP(B231,'Dry Sieve'!$B$2:$K$992,10,FALSE)</f>
        <v>136.61000000000001</v>
      </c>
      <c r="T231" s="23">
        <v>0.1067120345</v>
      </c>
      <c r="U231" s="23">
        <v>1.7954519419999999E-2</v>
      </c>
      <c r="V231" s="23">
        <f>V229</f>
        <v>0.220176332004</v>
      </c>
    </row>
    <row r="232" spans="1:22" ht="15.75" customHeight="1" x14ac:dyDescent="0.2">
      <c r="A232" s="22">
        <f>VLOOKUP(B231,'Sample ID by Horizon'!A:B,2,FALSE)</f>
        <v>42505</v>
      </c>
      <c r="B232" s="21" t="s">
        <v>477</v>
      </c>
      <c r="C232" s="21" t="s">
        <v>1295</v>
      </c>
      <c r="D232" s="16" t="s">
        <v>1292</v>
      </c>
      <c r="E232" s="57">
        <v>3.07</v>
      </c>
      <c r="F232" s="57">
        <v>1.72</v>
      </c>
      <c r="G232" s="57">
        <v>2.63</v>
      </c>
      <c r="H232" s="57">
        <v>0.91</v>
      </c>
      <c r="I232" s="57">
        <v>2.04</v>
      </c>
      <c r="J232" s="23">
        <f t="shared" si="45"/>
        <v>0.32000000000000006</v>
      </c>
      <c r="K232" s="71">
        <v>19.218241039999999</v>
      </c>
      <c r="L232" s="71">
        <f t="shared" ref="L232:N232" si="174">L231</f>
        <v>3.0449999999999999</v>
      </c>
      <c r="M232" s="71">
        <f t="shared" si="174"/>
        <v>0.315</v>
      </c>
      <c r="N232" s="71">
        <f t="shared" si="174"/>
        <v>19.629406769999999</v>
      </c>
      <c r="O232" s="73">
        <f>VLOOKUP(B232,'Dry Sieve'!$B$2:$K$992,IF(C232="#5",2,IF(C232="#10",3,IF(C232="#18",4,IF(C232="#35",5,IF(C232="#60",6,IF(C232="#120",7,IF(C232="#200",8,IF(C232="&lt;200",9)))))))),FALSE)</f>
        <v>16.260000000000002</v>
      </c>
      <c r="P232" s="23">
        <f t="shared" si="0"/>
        <v>0.315</v>
      </c>
      <c r="Q232" s="23">
        <f t="shared" si="1"/>
        <v>3.0449999999999999</v>
      </c>
      <c r="R232" s="23">
        <f>VLOOKUP(B232,'Dry Sieve'!$B$2:$K$992,IF(C232="#5",2,IF(C232="#10",3,IF(C232="#18",4,IF(C232="#35",5,IF(C232="#60",6,IF(C232="#120",7,IF(C232="#200",8,IF(C232="&lt;200",9)))))))),FALSE)</f>
        <v>16.260000000000002</v>
      </c>
      <c r="S232" s="23">
        <f>VLOOKUP(B232,'Dry Sieve'!$B$2:$K$992,10,FALSE)</f>
        <v>136.61000000000001</v>
      </c>
      <c r="T232" s="23">
        <v>0.1067120345</v>
      </c>
      <c r="U232" s="23">
        <v>1.7954519419999999E-2</v>
      </c>
      <c r="V232" s="23">
        <f>V231</f>
        <v>0.220176332004</v>
      </c>
    </row>
    <row r="233" spans="1:22" ht="15.75" customHeight="1" x14ac:dyDescent="0.2">
      <c r="A233" s="22">
        <f>VLOOKUP(B232,'Sample ID by Horizon'!A:B,2,FALSE)</f>
        <v>42505</v>
      </c>
      <c r="B233" s="21" t="s">
        <v>477</v>
      </c>
      <c r="C233" s="21" t="s">
        <v>1295</v>
      </c>
      <c r="D233" s="16" t="s">
        <v>1293</v>
      </c>
      <c r="E233" s="57">
        <v>3.02</v>
      </c>
      <c r="F233" s="57">
        <v>1.73</v>
      </c>
      <c r="G233" s="57">
        <v>2.72</v>
      </c>
      <c r="H233" s="57">
        <v>0.99</v>
      </c>
      <c r="I233" s="57">
        <v>2.02</v>
      </c>
      <c r="J233" s="23">
        <f t="shared" si="45"/>
        <v>0.29000000000000004</v>
      </c>
      <c r="K233" s="71">
        <v>23.178807949999999</v>
      </c>
      <c r="L233" s="71">
        <f t="shared" ref="L233:N233" si="175">L231</f>
        <v>3.0449999999999999</v>
      </c>
      <c r="M233" s="71">
        <f t="shared" si="175"/>
        <v>0.315</v>
      </c>
      <c r="N233" s="71">
        <f t="shared" si="175"/>
        <v>19.629406769999999</v>
      </c>
      <c r="O233" s="73">
        <f>VLOOKUP(B233,'Dry Sieve'!$B$2:$K$992,IF(C233="#5",2,IF(C233="#10",3,IF(C233="#18",4,IF(C233="#35",5,IF(C233="#60",6,IF(C233="#120",7,IF(C233="#200",8,IF(C233="&lt;200",9)))))))),FALSE)</f>
        <v>16.260000000000002</v>
      </c>
      <c r="P233" s="23">
        <f t="shared" si="0"/>
        <v>0.315</v>
      </c>
      <c r="Q233" s="23">
        <f t="shared" si="1"/>
        <v>3.0449999999999999</v>
      </c>
      <c r="R233" s="23">
        <f>VLOOKUP(B233,'Dry Sieve'!$B$2:$K$992,IF(C233="#5",2,IF(C233="#10",3,IF(C233="#18",4,IF(C233="#35",5,IF(C233="#60",6,IF(C233="#120",7,IF(C233="#200",8,IF(C233="&lt;200",9)))))))),FALSE)</f>
        <v>16.260000000000002</v>
      </c>
      <c r="S233" s="23">
        <f>VLOOKUP(B233,'Dry Sieve'!$B$2:$K$992,10,FALSE)</f>
        <v>136.61000000000001</v>
      </c>
      <c r="T233" s="23">
        <v>0.1067120345</v>
      </c>
      <c r="U233" s="23">
        <v>1.7954519419999999E-2</v>
      </c>
      <c r="V233" s="23">
        <f>V231</f>
        <v>0.220176332004</v>
      </c>
    </row>
    <row r="234" spans="1:22" ht="15.75" customHeight="1" x14ac:dyDescent="0.2">
      <c r="A234" s="22">
        <f>VLOOKUP(B233,'Sample ID by Horizon'!A:B,2,FALSE)</f>
        <v>42505</v>
      </c>
      <c r="B234" s="21" t="s">
        <v>477</v>
      </c>
      <c r="C234" s="21" t="s">
        <v>1295</v>
      </c>
      <c r="D234" s="16" t="s">
        <v>1294</v>
      </c>
      <c r="E234" s="57">
        <v>3.04</v>
      </c>
      <c r="F234" s="57">
        <v>1.73</v>
      </c>
      <c r="G234" s="57">
        <v>2.58</v>
      </c>
      <c r="H234" s="57">
        <v>0.85</v>
      </c>
      <c r="I234" s="57">
        <v>2.0699999999999998</v>
      </c>
      <c r="J234" s="23">
        <f t="shared" si="45"/>
        <v>0.33999999999999986</v>
      </c>
      <c r="K234" s="71">
        <v>16.776315790000002</v>
      </c>
      <c r="L234" s="71">
        <f t="shared" ref="L234:N234" si="176">L231</f>
        <v>3.0449999999999999</v>
      </c>
      <c r="M234" s="71">
        <f t="shared" si="176"/>
        <v>0.315</v>
      </c>
      <c r="N234" s="71">
        <f t="shared" si="176"/>
        <v>19.629406769999999</v>
      </c>
      <c r="O234" s="73">
        <f>VLOOKUP(B234,'Dry Sieve'!$B$2:$K$992,IF(C234="#5",2,IF(C234="#10",3,IF(C234="#18",4,IF(C234="#35",5,IF(C234="#60",6,IF(C234="#120",7,IF(C234="#200",8,IF(C234="&lt;200",9)))))))),FALSE)</f>
        <v>16.260000000000002</v>
      </c>
      <c r="P234" s="23">
        <f t="shared" si="0"/>
        <v>0.315</v>
      </c>
      <c r="Q234" s="23">
        <f t="shared" si="1"/>
        <v>3.0449999999999999</v>
      </c>
      <c r="R234" s="23">
        <f>VLOOKUP(B234,'Dry Sieve'!$B$2:$K$992,IF(C234="#5",2,IF(C234="#10",3,IF(C234="#18",4,IF(C234="#35",5,IF(C234="#60",6,IF(C234="#120",7,IF(C234="#200",8,IF(C234="&lt;200",9)))))))),FALSE)</f>
        <v>16.260000000000002</v>
      </c>
      <c r="S234" s="23">
        <f>VLOOKUP(B234,'Dry Sieve'!$B$2:$K$992,10,FALSE)</f>
        <v>136.61000000000001</v>
      </c>
      <c r="T234" s="23">
        <v>0.1067120345</v>
      </c>
      <c r="U234" s="23">
        <v>1.7954519419999999E-2</v>
      </c>
      <c r="V234" s="23">
        <f>V233</f>
        <v>0.220176332004</v>
      </c>
    </row>
    <row r="235" spans="1:22" ht="15.75" customHeight="1" x14ac:dyDescent="0.2">
      <c r="A235" s="22">
        <f>VLOOKUP(B234,'Sample ID by Horizon'!A:B,2,FALSE)</f>
        <v>42505</v>
      </c>
      <c r="B235" s="21" t="s">
        <v>477</v>
      </c>
      <c r="C235" s="21" t="s">
        <v>1296</v>
      </c>
      <c r="D235" s="16" t="s">
        <v>1291</v>
      </c>
      <c r="E235" s="57">
        <v>0.84</v>
      </c>
      <c r="F235" s="57">
        <v>1.73</v>
      </c>
      <c r="G235" s="57">
        <v>2.0699999999999998</v>
      </c>
      <c r="H235" s="57">
        <v>0.34</v>
      </c>
      <c r="I235" s="57">
        <v>1.88</v>
      </c>
      <c r="J235" s="23">
        <f t="shared" si="45"/>
        <v>0.14999999999999991</v>
      </c>
      <c r="K235" s="71">
        <v>22.61904762</v>
      </c>
      <c r="L235" s="71">
        <v>0.84</v>
      </c>
      <c r="M235" s="23">
        <f>AVERAGE(J235:J238)</f>
        <v>0.125</v>
      </c>
      <c r="N235" s="23">
        <v>26.249771939999999</v>
      </c>
      <c r="O235" s="73">
        <f>VLOOKUP(B235,'Dry Sieve'!$B$2:$K$992,IF(C235="#5",2,IF(C235="#10",3,IF(C235="#18",4,IF(C235="#35",5,IF(C235="#60",6,IF(C235="#120",7,IF(C235="#200",8,IF(C235="&lt;200",9)))))))),FALSE)</f>
        <v>3.82</v>
      </c>
      <c r="P235" s="23">
        <f t="shared" si="0"/>
        <v>0.125</v>
      </c>
      <c r="Q235" s="23">
        <f t="shared" si="1"/>
        <v>0.84</v>
      </c>
      <c r="R235" s="23">
        <f>VLOOKUP(B235,'Dry Sieve'!$B$2:$K$992,IF(C235="#5",2,IF(C235="#10",3,IF(C235="#18",4,IF(C235="#35",5,IF(C235="#60",6,IF(C235="#120",7,IF(C235="#200",8,IF(C235="&lt;200",9)))))))),FALSE)</f>
        <v>3.82</v>
      </c>
      <c r="S235" s="23">
        <f>VLOOKUP(B235,'Dry Sieve'!$B$2:$K$992,10,FALSE)</f>
        <v>136.61000000000001</v>
      </c>
      <c r="T235" s="23">
        <v>2.3801680839999999E-2</v>
      </c>
      <c r="U235" s="23">
        <v>4.4627763840000001E-3</v>
      </c>
      <c r="V235" s="23">
        <f>V233</f>
        <v>0.220176332004</v>
      </c>
    </row>
    <row r="236" spans="1:22" ht="15.75" customHeight="1" x14ac:dyDescent="0.2">
      <c r="A236" s="22">
        <f>VLOOKUP(B235,'Sample ID by Horizon'!A:B,2,FALSE)</f>
        <v>42505</v>
      </c>
      <c r="B236" s="21" t="s">
        <v>477</v>
      </c>
      <c r="C236" s="21" t="s">
        <v>1296</v>
      </c>
      <c r="D236" s="16" t="s">
        <v>1292</v>
      </c>
      <c r="E236" s="57">
        <v>0.87</v>
      </c>
      <c r="F236" s="57">
        <v>1.74</v>
      </c>
      <c r="G236" s="57">
        <v>2.04</v>
      </c>
      <c r="H236" s="57">
        <v>0.3</v>
      </c>
      <c r="I236" s="57">
        <v>1.84</v>
      </c>
      <c r="J236" s="23">
        <f t="shared" si="45"/>
        <v>0.10000000000000009</v>
      </c>
      <c r="K236" s="71">
        <v>22.988505750000002</v>
      </c>
      <c r="L236" s="71">
        <f t="shared" ref="L236:N236" si="177">L235</f>
        <v>0.84</v>
      </c>
      <c r="M236" s="71">
        <f t="shared" si="177"/>
        <v>0.125</v>
      </c>
      <c r="N236" s="71">
        <f t="shared" si="177"/>
        <v>26.249771939999999</v>
      </c>
      <c r="O236" s="73">
        <f>VLOOKUP(B236,'Dry Sieve'!$B$2:$K$992,IF(C236="#5",2,IF(C236="#10",3,IF(C236="#18",4,IF(C236="#35",5,IF(C236="#60",6,IF(C236="#120",7,IF(C236="#200",8,IF(C236="&lt;200",9)))))))),FALSE)</f>
        <v>3.82</v>
      </c>
      <c r="P236" s="23">
        <f t="shared" si="0"/>
        <v>0.125</v>
      </c>
      <c r="Q236" s="23">
        <f t="shared" si="1"/>
        <v>0.84</v>
      </c>
      <c r="R236" s="23">
        <f>VLOOKUP(B236,'Dry Sieve'!$B$2:$K$992,IF(C236="#5",2,IF(C236="#10",3,IF(C236="#18",4,IF(C236="#35",5,IF(C236="#60",6,IF(C236="#120",7,IF(C236="#200",8,IF(C236="&lt;200",9)))))))),FALSE)</f>
        <v>3.82</v>
      </c>
      <c r="S236" s="23">
        <f>VLOOKUP(B236,'Dry Sieve'!$B$2:$K$992,10,FALSE)</f>
        <v>136.61000000000001</v>
      </c>
      <c r="T236" s="23">
        <v>2.3801680839999999E-2</v>
      </c>
      <c r="U236" s="23">
        <v>4.4627763840000001E-3</v>
      </c>
      <c r="V236" s="23">
        <f>V235</f>
        <v>0.220176332004</v>
      </c>
    </row>
    <row r="237" spans="1:22" ht="15.75" customHeight="1" x14ac:dyDescent="0.2">
      <c r="A237" s="22">
        <f>VLOOKUP(B236,'Sample ID by Horizon'!A:B,2,FALSE)</f>
        <v>42505</v>
      </c>
      <c r="B237" s="21" t="s">
        <v>477</v>
      </c>
      <c r="C237" s="21" t="s">
        <v>1296</v>
      </c>
      <c r="D237" s="16" t="s">
        <v>1293</v>
      </c>
      <c r="E237" s="57">
        <v>0.81</v>
      </c>
      <c r="F237" s="57">
        <v>1.74</v>
      </c>
      <c r="G237" s="57">
        <v>2.12</v>
      </c>
      <c r="H237" s="57">
        <v>0.38</v>
      </c>
      <c r="I237" s="57">
        <v>1.88</v>
      </c>
      <c r="J237" s="23">
        <f t="shared" si="45"/>
        <v>0.1399999999999999</v>
      </c>
      <c r="K237" s="71">
        <v>29.62962963</v>
      </c>
      <c r="L237" s="71">
        <f t="shared" ref="L237:N237" si="178">L235</f>
        <v>0.84</v>
      </c>
      <c r="M237" s="71">
        <f t="shared" si="178"/>
        <v>0.125</v>
      </c>
      <c r="N237" s="71">
        <f t="shared" si="178"/>
        <v>26.249771939999999</v>
      </c>
      <c r="O237" s="73">
        <f>VLOOKUP(B237,'Dry Sieve'!$B$2:$K$992,IF(C237="#5",2,IF(C237="#10",3,IF(C237="#18",4,IF(C237="#35",5,IF(C237="#60",6,IF(C237="#120",7,IF(C237="#200",8,IF(C237="&lt;200",9)))))))),FALSE)</f>
        <v>3.82</v>
      </c>
      <c r="P237" s="23">
        <f t="shared" si="0"/>
        <v>0.125</v>
      </c>
      <c r="Q237" s="23">
        <f t="shared" si="1"/>
        <v>0.84</v>
      </c>
      <c r="R237" s="23">
        <f>VLOOKUP(B237,'Dry Sieve'!$B$2:$K$992,IF(C237="#5",2,IF(C237="#10",3,IF(C237="#18",4,IF(C237="#35",5,IF(C237="#60",6,IF(C237="#120",7,IF(C237="#200",8,IF(C237="&lt;200",9)))))))),FALSE)</f>
        <v>3.82</v>
      </c>
      <c r="S237" s="23">
        <f>VLOOKUP(B237,'Dry Sieve'!$B$2:$K$992,10,FALSE)</f>
        <v>136.61000000000001</v>
      </c>
      <c r="T237" s="23">
        <v>2.3801680839999999E-2</v>
      </c>
      <c r="U237" s="23">
        <v>4.4627763840000001E-3</v>
      </c>
      <c r="V237" s="23">
        <f>V235</f>
        <v>0.220176332004</v>
      </c>
    </row>
    <row r="238" spans="1:22" ht="15.75" customHeight="1" x14ac:dyDescent="0.2">
      <c r="A238" s="22">
        <f>VLOOKUP(B237,'Sample ID by Horizon'!A:B,2,FALSE)</f>
        <v>42505</v>
      </c>
      <c r="B238" s="21" t="s">
        <v>477</v>
      </c>
      <c r="C238" s="21" t="s">
        <v>1296</v>
      </c>
      <c r="D238" s="16" t="s">
        <v>1294</v>
      </c>
      <c r="E238" s="57">
        <v>0.84</v>
      </c>
      <c r="F238" s="57">
        <v>1.74</v>
      </c>
      <c r="G238" s="57">
        <v>2.1</v>
      </c>
      <c r="H238" s="57">
        <v>0.36</v>
      </c>
      <c r="I238" s="57">
        <v>1.85</v>
      </c>
      <c r="J238" s="23">
        <f t="shared" si="45"/>
        <v>0.1100000000000001</v>
      </c>
      <c r="K238" s="71">
        <v>29.76190476</v>
      </c>
      <c r="L238" s="71">
        <f t="shared" ref="L238:N238" si="179">L235</f>
        <v>0.84</v>
      </c>
      <c r="M238" s="71">
        <f t="shared" si="179"/>
        <v>0.125</v>
      </c>
      <c r="N238" s="71">
        <f t="shared" si="179"/>
        <v>26.249771939999999</v>
      </c>
      <c r="O238" s="73">
        <f>VLOOKUP(B238,'Dry Sieve'!$B$2:$K$992,IF(C238="#5",2,IF(C238="#10",3,IF(C238="#18",4,IF(C238="#35",5,IF(C238="#60",6,IF(C238="#120",7,IF(C238="#200",8,IF(C238="&lt;200",9)))))))),FALSE)</f>
        <v>3.82</v>
      </c>
      <c r="P238" s="23">
        <f t="shared" si="0"/>
        <v>0.125</v>
      </c>
      <c r="Q238" s="23">
        <f t="shared" si="1"/>
        <v>0.84</v>
      </c>
      <c r="R238" s="23">
        <f>VLOOKUP(B238,'Dry Sieve'!$B$2:$K$992,IF(C238="#5",2,IF(C238="#10",3,IF(C238="#18",4,IF(C238="#35",5,IF(C238="#60",6,IF(C238="#120",7,IF(C238="#200",8,IF(C238="&lt;200",9)))))))),FALSE)</f>
        <v>3.82</v>
      </c>
      <c r="S238" s="23">
        <f>VLOOKUP(B238,'Dry Sieve'!$B$2:$K$992,10,FALSE)</f>
        <v>136.61000000000001</v>
      </c>
      <c r="T238" s="23">
        <v>2.3801680839999999E-2</v>
      </c>
      <c r="U238" s="23">
        <v>4.4627763840000001E-3</v>
      </c>
      <c r="V238" s="23">
        <f>V237</f>
        <v>0.220176332004</v>
      </c>
    </row>
    <row r="239" spans="1:22" ht="15.75" customHeight="1" x14ac:dyDescent="0.2">
      <c r="A239" s="22">
        <f>VLOOKUP(B238,'Sample ID by Horizon'!A:B,2,FALSE)</f>
        <v>42505</v>
      </c>
      <c r="B239" s="21" t="s">
        <v>477</v>
      </c>
      <c r="C239" s="21" t="s">
        <v>1297</v>
      </c>
      <c r="D239" s="16" t="s">
        <v>1291</v>
      </c>
      <c r="E239" s="57"/>
      <c r="F239" s="57"/>
      <c r="G239" s="57"/>
      <c r="H239" s="57"/>
      <c r="I239" s="57"/>
      <c r="J239" s="23">
        <f t="shared" si="45"/>
        <v>0</v>
      </c>
      <c r="K239" s="71" t="s">
        <v>1438</v>
      </c>
      <c r="L239" s="71" t="s">
        <v>1438</v>
      </c>
      <c r="M239" s="23">
        <f>AVERAGE(J239:J242)</f>
        <v>0</v>
      </c>
      <c r="N239" s="23" t="s">
        <v>1438</v>
      </c>
      <c r="O239" s="73">
        <f>VLOOKUP(B239,'Dry Sieve'!$B$2:$K$992,IF(C239="#5",2,IF(C239="#10",3,IF(C239="#18",4,IF(C239="#35",5,IF(C239="#60",6,IF(C239="#120",7,IF(C239="#200",8,IF(C239="&lt;200",9)))))))),FALSE)</f>
        <v>0.86</v>
      </c>
      <c r="P239" s="23">
        <f t="shared" si="0"/>
        <v>0</v>
      </c>
      <c r="Q239" s="23">
        <f t="shared" si="1"/>
        <v>0</v>
      </c>
      <c r="R239" s="23">
        <f>VLOOKUP(B239,'Dry Sieve'!$B$2:$K$992,IF(C239="#5",2,IF(C239="#10",3,IF(C239="#18",4,IF(C239="#35",5,IF(C239="#60",6,IF(C239="#120",7,IF(C239="#200",8,IF(C239="&lt;200",9)))))))),FALSE)</f>
        <v>0.86</v>
      </c>
      <c r="S239" s="23">
        <f>VLOOKUP(B239,'Dry Sieve'!$B$2:$K$992,10,FALSE)</f>
        <v>136.61000000000001</v>
      </c>
      <c r="T239" s="23" t="s">
        <v>1438</v>
      </c>
      <c r="U239" s="23">
        <v>0</v>
      </c>
      <c r="V239" s="23">
        <f>V237</f>
        <v>0.220176332004</v>
      </c>
    </row>
    <row r="240" spans="1:22" ht="15.75" customHeight="1" x14ac:dyDescent="0.2">
      <c r="A240" s="22">
        <f>VLOOKUP(B239,'Sample ID by Horizon'!A:B,2,FALSE)</f>
        <v>42505</v>
      </c>
      <c r="B240" s="21" t="s">
        <v>477</v>
      </c>
      <c r="C240" s="21" t="s">
        <v>1297</v>
      </c>
      <c r="D240" s="16" t="s">
        <v>1292</v>
      </c>
      <c r="E240" s="57"/>
      <c r="F240" s="57"/>
      <c r="G240" s="57"/>
      <c r="H240" s="57"/>
      <c r="I240" s="57"/>
      <c r="J240" s="23">
        <f t="shared" si="45"/>
        <v>0</v>
      </c>
      <c r="K240" s="71" t="s">
        <v>1438</v>
      </c>
      <c r="L240" s="71" t="str">
        <f t="shared" ref="L240:N240" si="180">L239</f>
        <v/>
      </c>
      <c r="M240" s="71">
        <f t="shared" si="180"/>
        <v>0</v>
      </c>
      <c r="N240" s="71" t="str">
        <f t="shared" si="180"/>
        <v/>
      </c>
      <c r="O240" s="73">
        <f>VLOOKUP(B240,'Dry Sieve'!$B$2:$K$992,IF(C240="#5",2,IF(C240="#10",3,IF(C240="#18",4,IF(C240="#35",5,IF(C240="#60",6,IF(C240="#120",7,IF(C240="#200",8,IF(C240="&lt;200",9)))))))),FALSE)</f>
        <v>0.86</v>
      </c>
      <c r="P240" s="23">
        <f t="shared" si="0"/>
        <v>0</v>
      </c>
      <c r="Q240" s="23">
        <f t="shared" si="1"/>
        <v>0</v>
      </c>
      <c r="R240" s="23">
        <f>VLOOKUP(B240,'Dry Sieve'!$B$2:$K$992,IF(C240="#5",2,IF(C240="#10",3,IF(C240="#18",4,IF(C240="#35",5,IF(C240="#60",6,IF(C240="#120",7,IF(C240="#200",8,IF(C240="&lt;200",9)))))))),FALSE)</f>
        <v>0.86</v>
      </c>
      <c r="S240" s="23">
        <f>VLOOKUP(B240,'Dry Sieve'!$B$2:$K$992,10,FALSE)</f>
        <v>136.61000000000001</v>
      </c>
      <c r="T240" s="23" t="s">
        <v>1438</v>
      </c>
      <c r="U240" s="23">
        <v>0</v>
      </c>
      <c r="V240" s="23">
        <f>V239</f>
        <v>0.220176332004</v>
      </c>
    </row>
    <row r="241" spans="1:22" ht="15.75" customHeight="1" x14ac:dyDescent="0.2">
      <c r="A241" s="22">
        <f>VLOOKUP(B240,'Sample ID by Horizon'!A:B,2,FALSE)</f>
        <v>42505</v>
      </c>
      <c r="B241" s="21" t="s">
        <v>477</v>
      </c>
      <c r="C241" s="21" t="s">
        <v>1297</v>
      </c>
      <c r="D241" s="16" t="s">
        <v>1293</v>
      </c>
      <c r="E241" s="57"/>
      <c r="F241" s="57"/>
      <c r="G241" s="57"/>
      <c r="H241" s="57"/>
      <c r="I241" s="57"/>
      <c r="J241" s="23">
        <f t="shared" si="45"/>
        <v>0</v>
      </c>
      <c r="K241" s="71" t="s">
        <v>1438</v>
      </c>
      <c r="L241" s="71" t="str">
        <f t="shared" ref="L241:N241" si="181">L239</f>
        <v/>
      </c>
      <c r="M241" s="71">
        <f t="shared" si="181"/>
        <v>0</v>
      </c>
      <c r="N241" s="71" t="str">
        <f t="shared" si="181"/>
        <v/>
      </c>
      <c r="O241" s="73">
        <f>VLOOKUP(B241,'Dry Sieve'!$B$2:$K$992,IF(C241="#5",2,IF(C241="#10",3,IF(C241="#18",4,IF(C241="#35",5,IF(C241="#60",6,IF(C241="#120",7,IF(C241="#200",8,IF(C241="&lt;200",9)))))))),FALSE)</f>
        <v>0.86</v>
      </c>
      <c r="P241" s="23">
        <f t="shared" si="0"/>
        <v>0</v>
      </c>
      <c r="Q241" s="23">
        <f t="shared" si="1"/>
        <v>0</v>
      </c>
      <c r="R241" s="23">
        <f>VLOOKUP(B241,'Dry Sieve'!$B$2:$K$992,IF(C241="#5",2,IF(C241="#10",3,IF(C241="#18",4,IF(C241="#35",5,IF(C241="#60",6,IF(C241="#120",7,IF(C241="#200",8,IF(C241="&lt;200",9)))))))),FALSE)</f>
        <v>0.86</v>
      </c>
      <c r="S241" s="23">
        <f>VLOOKUP(B241,'Dry Sieve'!$B$2:$K$992,10,FALSE)</f>
        <v>136.61000000000001</v>
      </c>
      <c r="T241" s="23" t="s">
        <v>1438</v>
      </c>
      <c r="U241" s="23">
        <v>0</v>
      </c>
      <c r="V241" s="23">
        <f>V239</f>
        <v>0.220176332004</v>
      </c>
    </row>
    <row r="242" spans="1:22" ht="15.75" customHeight="1" x14ac:dyDescent="0.2">
      <c r="A242" s="22">
        <f>VLOOKUP(B241,'Sample ID by Horizon'!A:B,2,FALSE)</f>
        <v>42505</v>
      </c>
      <c r="B242" s="21" t="s">
        <v>477</v>
      </c>
      <c r="C242" s="21" t="s">
        <v>1297</v>
      </c>
      <c r="D242" s="16" t="s">
        <v>1294</v>
      </c>
      <c r="E242" s="57"/>
      <c r="F242" s="57"/>
      <c r="G242" s="57"/>
      <c r="H242" s="57"/>
      <c r="I242" s="57"/>
      <c r="J242" s="23">
        <f t="shared" si="45"/>
        <v>0</v>
      </c>
      <c r="K242" s="71" t="s">
        <v>1438</v>
      </c>
      <c r="L242" s="71" t="str">
        <f t="shared" ref="L242:N242" si="182">L239</f>
        <v/>
      </c>
      <c r="M242" s="71">
        <f t="shared" si="182"/>
        <v>0</v>
      </c>
      <c r="N242" s="71" t="str">
        <f t="shared" si="182"/>
        <v/>
      </c>
      <c r="O242" s="73">
        <f>VLOOKUP(B242,'Dry Sieve'!$B$2:$K$992,IF(C242="#5",2,IF(C242="#10",3,IF(C242="#18",4,IF(C242="#35",5,IF(C242="#60",6,IF(C242="#120",7,IF(C242="#200",8,IF(C242="&lt;200",9)))))))),FALSE)</f>
        <v>0.86</v>
      </c>
      <c r="P242" s="23">
        <f t="shared" si="0"/>
        <v>0</v>
      </c>
      <c r="Q242" s="23">
        <f t="shared" si="1"/>
        <v>0</v>
      </c>
      <c r="R242" s="23">
        <f>VLOOKUP(B242,'Dry Sieve'!$B$2:$K$992,IF(C242="#5",2,IF(C242="#10",3,IF(C242="#18",4,IF(C242="#35",5,IF(C242="#60",6,IF(C242="#120",7,IF(C242="#200",8,IF(C242="&lt;200",9)))))))),FALSE)</f>
        <v>0.86</v>
      </c>
      <c r="S242" s="23">
        <f>VLOOKUP(B242,'Dry Sieve'!$B$2:$K$992,10,FALSE)</f>
        <v>136.61000000000001</v>
      </c>
      <c r="T242" s="23" t="s">
        <v>1438</v>
      </c>
      <c r="U242" s="23">
        <v>0</v>
      </c>
      <c r="V242" s="23">
        <f>V241</f>
        <v>0.220176332004</v>
      </c>
    </row>
    <row r="243" spans="1:22" ht="15.75" customHeight="1" x14ac:dyDescent="0.2">
      <c r="A243" s="22">
        <f>VLOOKUP(B242,'Sample ID by Horizon'!A:B,2,FALSE)</f>
        <v>42505</v>
      </c>
      <c r="B243" s="21" t="s">
        <v>477</v>
      </c>
      <c r="C243" s="21" t="s">
        <v>1298</v>
      </c>
      <c r="D243" s="16" t="s">
        <v>1291</v>
      </c>
      <c r="E243" s="57"/>
      <c r="F243" s="57"/>
      <c r="G243" s="57"/>
      <c r="H243" s="57"/>
      <c r="I243" s="57"/>
      <c r="J243" s="23">
        <f t="shared" si="45"/>
        <v>0</v>
      </c>
      <c r="K243" s="71" t="s">
        <v>1438</v>
      </c>
      <c r="L243" s="71" t="s">
        <v>1438</v>
      </c>
      <c r="M243" s="23">
        <f>AVERAGE(J243:J246)</f>
        <v>0</v>
      </c>
      <c r="N243" s="23" t="s">
        <v>1438</v>
      </c>
      <c r="O243" s="73">
        <f>VLOOKUP(B243,'Dry Sieve'!$B$2:$K$992,IF(C243="#5",2,IF(C243="#10",3,IF(C243="#18",4,IF(C243="#35",5,IF(C243="#60",6,IF(C243="#120",7,IF(C243="#200",8,IF(C243="&lt;200",9)))))))),FALSE)</f>
        <v>0.28999999999999998</v>
      </c>
      <c r="P243" s="23">
        <f t="shared" si="0"/>
        <v>0</v>
      </c>
      <c r="Q243" s="23">
        <f t="shared" si="1"/>
        <v>0</v>
      </c>
      <c r="R243" s="23">
        <f>VLOOKUP(B243,'Dry Sieve'!$B$2:$K$992,IF(C243="#5",2,IF(C243="#10",3,IF(C243="#18",4,IF(C243="#35",5,IF(C243="#60",6,IF(C243="#120",7,IF(C243="#200",8,IF(C243="&lt;200",9)))))))),FALSE)</f>
        <v>0.28999999999999998</v>
      </c>
      <c r="S243" s="23">
        <f>VLOOKUP(B243,'Dry Sieve'!$B$2:$K$992,10,FALSE)</f>
        <v>136.61000000000001</v>
      </c>
      <c r="T243" s="23" t="s">
        <v>1438</v>
      </c>
      <c r="U243" s="23">
        <v>0</v>
      </c>
      <c r="V243" s="23">
        <f>V241</f>
        <v>0.220176332004</v>
      </c>
    </row>
    <row r="244" spans="1:22" ht="15.75" customHeight="1" x14ac:dyDescent="0.2">
      <c r="A244" s="22">
        <f>VLOOKUP(B243,'Sample ID by Horizon'!A:B,2,FALSE)</f>
        <v>42505</v>
      </c>
      <c r="B244" s="21" t="s">
        <v>477</v>
      </c>
      <c r="C244" s="21" t="s">
        <v>1298</v>
      </c>
      <c r="D244" s="16" t="s">
        <v>1292</v>
      </c>
      <c r="E244" s="57"/>
      <c r="F244" s="57"/>
      <c r="G244" s="57"/>
      <c r="H244" s="57"/>
      <c r="I244" s="57"/>
      <c r="J244" s="23">
        <f t="shared" si="45"/>
        <v>0</v>
      </c>
      <c r="K244" s="71" t="s">
        <v>1438</v>
      </c>
      <c r="L244" s="71" t="str">
        <f t="shared" ref="L244:N244" si="183">L243</f>
        <v/>
      </c>
      <c r="M244" s="71">
        <f t="shared" si="183"/>
        <v>0</v>
      </c>
      <c r="N244" s="71" t="str">
        <f t="shared" si="183"/>
        <v/>
      </c>
      <c r="O244" s="73">
        <f>VLOOKUP(B244,'Dry Sieve'!$B$2:$K$992,IF(C244="#5",2,IF(C244="#10",3,IF(C244="#18",4,IF(C244="#35",5,IF(C244="#60",6,IF(C244="#120",7,IF(C244="#200",8,IF(C244="&lt;200",9)))))))),FALSE)</f>
        <v>0.28999999999999998</v>
      </c>
      <c r="P244" s="23">
        <f t="shared" si="0"/>
        <v>0</v>
      </c>
      <c r="Q244" s="23">
        <f t="shared" si="1"/>
        <v>0</v>
      </c>
      <c r="R244" s="23">
        <f>VLOOKUP(B244,'Dry Sieve'!$B$2:$K$992,IF(C244="#5",2,IF(C244="#10",3,IF(C244="#18",4,IF(C244="#35",5,IF(C244="#60",6,IF(C244="#120",7,IF(C244="#200",8,IF(C244="&lt;200",9)))))))),FALSE)</f>
        <v>0.28999999999999998</v>
      </c>
      <c r="S244" s="23">
        <f>VLOOKUP(B244,'Dry Sieve'!$B$2:$K$992,10,FALSE)</f>
        <v>136.61000000000001</v>
      </c>
      <c r="T244" s="23" t="s">
        <v>1438</v>
      </c>
      <c r="U244" s="23">
        <v>0</v>
      </c>
      <c r="V244" s="23">
        <f>V243</f>
        <v>0.220176332004</v>
      </c>
    </row>
    <row r="245" spans="1:22" ht="15.75" customHeight="1" x14ac:dyDescent="0.2">
      <c r="A245" s="22">
        <f>VLOOKUP(B244,'Sample ID by Horizon'!A:B,2,FALSE)</f>
        <v>42505</v>
      </c>
      <c r="B245" s="21" t="s">
        <v>477</v>
      </c>
      <c r="C245" s="21" t="s">
        <v>1298</v>
      </c>
      <c r="D245" s="16" t="s">
        <v>1293</v>
      </c>
      <c r="E245" s="57"/>
      <c r="F245" s="57"/>
      <c r="G245" s="57"/>
      <c r="H245" s="57"/>
      <c r="I245" s="57"/>
      <c r="J245" s="23">
        <f t="shared" si="45"/>
        <v>0</v>
      </c>
      <c r="K245" s="71" t="s">
        <v>1438</v>
      </c>
      <c r="L245" s="71" t="str">
        <f t="shared" ref="L245:N245" si="184">L243</f>
        <v/>
      </c>
      <c r="M245" s="71">
        <f t="shared" si="184"/>
        <v>0</v>
      </c>
      <c r="N245" s="71" t="str">
        <f t="shared" si="184"/>
        <v/>
      </c>
      <c r="O245" s="73">
        <f>VLOOKUP(B245,'Dry Sieve'!$B$2:$K$992,IF(C245="#5",2,IF(C245="#10",3,IF(C245="#18",4,IF(C245="#35",5,IF(C245="#60",6,IF(C245="#120",7,IF(C245="#200",8,IF(C245="&lt;200",9)))))))),FALSE)</f>
        <v>0.28999999999999998</v>
      </c>
      <c r="P245" s="23">
        <f t="shared" si="0"/>
        <v>0</v>
      </c>
      <c r="Q245" s="23">
        <f t="shared" si="1"/>
        <v>0</v>
      </c>
      <c r="R245" s="23">
        <f>VLOOKUP(B245,'Dry Sieve'!$B$2:$K$992,IF(C245="#5",2,IF(C245="#10",3,IF(C245="#18",4,IF(C245="#35",5,IF(C245="#60",6,IF(C245="#120",7,IF(C245="#200",8,IF(C245="&lt;200",9)))))))),FALSE)</f>
        <v>0.28999999999999998</v>
      </c>
      <c r="S245" s="23">
        <f>VLOOKUP(B245,'Dry Sieve'!$B$2:$K$992,10,FALSE)</f>
        <v>136.61000000000001</v>
      </c>
      <c r="T245" s="23" t="s">
        <v>1438</v>
      </c>
      <c r="U245" s="23">
        <v>0</v>
      </c>
      <c r="V245" s="23">
        <f>V243</f>
        <v>0.220176332004</v>
      </c>
    </row>
    <row r="246" spans="1:22" ht="15.75" customHeight="1" x14ac:dyDescent="0.2">
      <c r="A246" s="22">
        <f>VLOOKUP(B245,'Sample ID by Horizon'!A:B,2,FALSE)</f>
        <v>42505</v>
      </c>
      <c r="B246" s="21" t="s">
        <v>477</v>
      </c>
      <c r="C246" s="21" t="s">
        <v>1298</v>
      </c>
      <c r="D246" s="16" t="s">
        <v>1294</v>
      </c>
      <c r="E246" s="57"/>
      <c r="F246" s="57"/>
      <c r="G246" s="57"/>
      <c r="H246" s="57"/>
      <c r="I246" s="57"/>
      <c r="J246" s="23">
        <f t="shared" si="45"/>
        <v>0</v>
      </c>
      <c r="K246" s="71" t="s">
        <v>1438</v>
      </c>
      <c r="L246" s="71" t="str">
        <f t="shared" ref="L246:N246" si="185">L243</f>
        <v/>
      </c>
      <c r="M246" s="71">
        <f t="shared" si="185"/>
        <v>0</v>
      </c>
      <c r="N246" s="71" t="str">
        <f t="shared" si="185"/>
        <v/>
      </c>
      <c r="O246" s="73">
        <f>VLOOKUP(B246,'Dry Sieve'!$B$2:$K$992,IF(C246="#5",2,IF(C246="#10",3,IF(C246="#18",4,IF(C246="#35",5,IF(C246="#60",6,IF(C246="#120",7,IF(C246="#200",8,IF(C246="&lt;200",9)))))))),FALSE)</f>
        <v>0.28999999999999998</v>
      </c>
      <c r="P246" s="23">
        <f t="shared" si="0"/>
        <v>0</v>
      </c>
      <c r="Q246" s="23">
        <f t="shared" si="1"/>
        <v>0</v>
      </c>
      <c r="R246" s="23">
        <f>VLOOKUP(B246,'Dry Sieve'!$B$2:$K$992,IF(C246="#5",2,IF(C246="#10",3,IF(C246="#18",4,IF(C246="#35",5,IF(C246="#60",6,IF(C246="#120",7,IF(C246="#200",8,IF(C246="&lt;200",9)))))))),FALSE)</f>
        <v>0.28999999999999998</v>
      </c>
      <c r="S246" s="23">
        <f>VLOOKUP(B246,'Dry Sieve'!$B$2:$K$992,10,FALSE)</f>
        <v>136.61000000000001</v>
      </c>
      <c r="T246" s="23" t="s">
        <v>1438</v>
      </c>
      <c r="U246" s="23">
        <v>0</v>
      </c>
      <c r="V246" s="23">
        <f>V245</f>
        <v>0.220176332004</v>
      </c>
    </row>
    <row r="247" spans="1:22" ht="15.75" customHeight="1" x14ac:dyDescent="0.2">
      <c r="A247" s="22">
        <f>VLOOKUP(B246,'Sample ID by Horizon'!A:B,2,FALSE)</f>
        <v>42505</v>
      </c>
      <c r="B247" s="21" t="s">
        <v>477</v>
      </c>
      <c r="C247" s="21" t="s">
        <v>1299</v>
      </c>
      <c r="D247" s="16" t="s">
        <v>1291</v>
      </c>
      <c r="E247" s="57"/>
      <c r="F247" s="57"/>
      <c r="G247" s="57"/>
      <c r="H247" s="57"/>
      <c r="I247" s="57"/>
      <c r="J247" s="23">
        <f t="shared" si="45"/>
        <v>0</v>
      </c>
      <c r="K247" s="71" t="s">
        <v>1438</v>
      </c>
      <c r="L247" s="71" t="s">
        <v>1438</v>
      </c>
      <c r="M247" s="23">
        <f>AVERAGE(J247:J250)</f>
        <v>0</v>
      </c>
      <c r="N247" s="23" t="s">
        <v>1438</v>
      </c>
      <c r="O247" s="73">
        <f>VLOOKUP(B247,'Dry Sieve'!$B$2:$K$992,IF(C247="#5",2,IF(C247="#10",3,IF(C247="#18",4,IF(C247="#35",5,IF(C247="#60",6,IF(C247="#120",7,IF(C247="#200",8,IF(C247="&lt;200",9)))))))),FALSE)</f>
        <v>0.12</v>
      </c>
      <c r="P247" s="23">
        <f t="shared" si="0"/>
        <v>0</v>
      </c>
      <c r="Q247" s="23">
        <f t="shared" si="1"/>
        <v>0</v>
      </c>
      <c r="R247" s="23">
        <f>VLOOKUP(B247,'Dry Sieve'!$B$2:$K$992,IF(C247="#5",2,IF(C247="#10",3,IF(C247="#18",4,IF(C247="#35",5,IF(C247="#60",6,IF(C247="#120",7,IF(C247="#200",8,IF(C247="&lt;200",9)))))))),FALSE)</f>
        <v>0.12</v>
      </c>
      <c r="S247" s="23">
        <f>VLOOKUP(B247,'Dry Sieve'!$B$2:$K$992,10,FALSE)</f>
        <v>136.61000000000001</v>
      </c>
      <c r="T247" s="23" t="s">
        <v>1438</v>
      </c>
      <c r="U247" s="23">
        <v>0</v>
      </c>
      <c r="V247" s="23">
        <f>V245</f>
        <v>0.220176332004</v>
      </c>
    </row>
    <row r="248" spans="1:22" ht="15.75" customHeight="1" x14ac:dyDescent="0.2">
      <c r="A248" s="22">
        <f>VLOOKUP(B247,'Sample ID by Horizon'!A:B,2,FALSE)</f>
        <v>42505</v>
      </c>
      <c r="B248" s="21" t="s">
        <v>477</v>
      </c>
      <c r="C248" s="21" t="s">
        <v>1299</v>
      </c>
      <c r="D248" s="16" t="s">
        <v>1292</v>
      </c>
      <c r="E248" s="57"/>
      <c r="F248" s="57"/>
      <c r="G248" s="57"/>
      <c r="H248" s="57"/>
      <c r="I248" s="57"/>
      <c r="J248" s="23">
        <f t="shared" si="45"/>
        <v>0</v>
      </c>
      <c r="K248" s="71" t="s">
        <v>1438</v>
      </c>
      <c r="L248" s="71" t="str">
        <f t="shared" ref="L248:N248" si="186">L247</f>
        <v/>
      </c>
      <c r="M248" s="71">
        <f t="shared" si="186"/>
        <v>0</v>
      </c>
      <c r="N248" s="71" t="str">
        <f t="shared" si="186"/>
        <v/>
      </c>
      <c r="O248" s="73">
        <f>VLOOKUP(B248,'Dry Sieve'!$B$2:$K$992,IF(C248="#5",2,IF(C248="#10",3,IF(C248="#18",4,IF(C248="#35",5,IF(C248="#60",6,IF(C248="#120",7,IF(C248="#200",8,IF(C248="&lt;200",9)))))))),FALSE)</f>
        <v>0.12</v>
      </c>
      <c r="P248" s="23">
        <f t="shared" si="0"/>
        <v>0</v>
      </c>
      <c r="Q248" s="23">
        <f t="shared" si="1"/>
        <v>0</v>
      </c>
      <c r="R248" s="23">
        <f>VLOOKUP(B248,'Dry Sieve'!$B$2:$K$992,IF(C248="#5",2,IF(C248="#10",3,IF(C248="#18",4,IF(C248="#35",5,IF(C248="#60",6,IF(C248="#120",7,IF(C248="#200",8,IF(C248="&lt;200",9)))))))),FALSE)</f>
        <v>0.12</v>
      </c>
      <c r="S248" s="23">
        <f>VLOOKUP(B248,'Dry Sieve'!$B$2:$K$992,10,FALSE)</f>
        <v>136.61000000000001</v>
      </c>
      <c r="T248" s="23" t="s">
        <v>1438</v>
      </c>
      <c r="U248" s="23">
        <v>0</v>
      </c>
      <c r="V248" s="23">
        <f>V247</f>
        <v>0.220176332004</v>
      </c>
    </row>
    <row r="249" spans="1:22" ht="15.75" customHeight="1" x14ac:dyDescent="0.2">
      <c r="A249" s="22">
        <f>VLOOKUP(B248,'Sample ID by Horizon'!A:B,2,FALSE)</f>
        <v>42505</v>
      </c>
      <c r="B249" s="21" t="s">
        <v>477</v>
      </c>
      <c r="C249" s="21" t="s">
        <v>1299</v>
      </c>
      <c r="D249" s="16" t="s">
        <v>1293</v>
      </c>
      <c r="E249" s="57"/>
      <c r="F249" s="57"/>
      <c r="G249" s="57"/>
      <c r="H249" s="57"/>
      <c r="I249" s="57"/>
      <c r="J249" s="23">
        <f t="shared" si="45"/>
        <v>0</v>
      </c>
      <c r="K249" s="71" t="s">
        <v>1438</v>
      </c>
      <c r="L249" s="71" t="str">
        <f t="shared" ref="L249:N249" si="187">L247</f>
        <v/>
      </c>
      <c r="M249" s="71">
        <f t="shared" si="187"/>
        <v>0</v>
      </c>
      <c r="N249" s="71" t="str">
        <f t="shared" si="187"/>
        <v/>
      </c>
      <c r="O249" s="73">
        <f>VLOOKUP(B249,'Dry Sieve'!$B$2:$K$992,IF(C249="#5",2,IF(C249="#10",3,IF(C249="#18",4,IF(C249="#35",5,IF(C249="#60",6,IF(C249="#120",7,IF(C249="#200",8,IF(C249="&lt;200",9)))))))),FALSE)</f>
        <v>0.12</v>
      </c>
      <c r="P249" s="23">
        <f t="shared" si="0"/>
        <v>0</v>
      </c>
      <c r="Q249" s="23">
        <f t="shared" si="1"/>
        <v>0</v>
      </c>
      <c r="R249" s="23">
        <f>VLOOKUP(B249,'Dry Sieve'!$B$2:$K$992,IF(C249="#5",2,IF(C249="#10",3,IF(C249="#18",4,IF(C249="#35",5,IF(C249="#60",6,IF(C249="#120",7,IF(C249="#200",8,IF(C249="&lt;200",9)))))))),FALSE)</f>
        <v>0.12</v>
      </c>
      <c r="S249" s="23">
        <f>VLOOKUP(B249,'Dry Sieve'!$B$2:$K$992,10,FALSE)</f>
        <v>136.61000000000001</v>
      </c>
      <c r="T249" s="23" t="s">
        <v>1438</v>
      </c>
      <c r="U249" s="23">
        <v>0</v>
      </c>
      <c r="V249" s="23">
        <f>V247</f>
        <v>0.220176332004</v>
      </c>
    </row>
    <row r="250" spans="1:22" ht="15.75" customHeight="1" x14ac:dyDescent="0.2">
      <c r="A250" s="22">
        <f>VLOOKUP(B249,'Sample ID by Horizon'!A:B,2,FALSE)</f>
        <v>42505</v>
      </c>
      <c r="B250" s="21" t="s">
        <v>477</v>
      </c>
      <c r="C250" s="21" t="s">
        <v>1299</v>
      </c>
      <c r="D250" s="16" t="s">
        <v>1294</v>
      </c>
      <c r="E250" s="57"/>
      <c r="F250" s="57"/>
      <c r="G250" s="57"/>
      <c r="H250" s="57"/>
      <c r="I250" s="57"/>
      <c r="J250" s="23">
        <f t="shared" si="45"/>
        <v>0</v>
      </c>
      <c r="K250" s="71" t="s">
        <v>1438</v>
      </c>
      <c r="L250" s="71" t="str">
        <f t="shared" ref="L250:N250" si="188">L247</f>
        <v/>
      </c>
      <c r="M250" s="71">
        <f t="shared" si="188"/>
        <v>0</v>
      </c>
      <c r="N250" s="71" t="str">
        <f t="shared" si="188"/>
        <v/>
      </c>
      <c r="O250" s="73">
        <f>VLOOKUP(B250,'Dry Sieve'!$B$2:$K$992,IF(C250="#5",2,IF(C250="#10",3,IF(C250="#18",4,IF(C250="#35",5,IF(C250="#60",6,IF(C250="#120",7,IF(C250="#200",8,IF(C250="&lt;200",9)))))))),FALSE)</f>
        <v>0.12</v>
      </c>
      <c r="P250" s="23">
        <f t="shared" si="0"/>
        <v>0</v>
      </c>
      <c r="Q250" s="23">
        <f t="shared" si="1"/>
        <v>0</v>
      </c>
      <c r="R250" s="23">
        <f>VLOOKUP(B250,'Dry Sieve'!$B$2:$K$992,IF(C250="#5",2,IF(C250="#10",3,IF(C250="#18",4,IF(C250="#35",5,IF(C250="#60",6,IF(C250="#120",7,IF(C250="#200",8,IF(C250="&lt;200",9)))))))),FALSE)</f>
        <v>0.12</v>
      </c>
      <c r="S250" s="23">
        <f>VLOOKUP(B250,'Dry Sieve'!$B$2:$K$992,10,FALSE)</f>
        <v>136.61000000000001</v>
      </c>
      <c r="T250" s="23" t="s">
        <v>1438</v>
      </c>
      <c r="U250" s="23">
        <v>0</v>
      </c>
      <c r="V250" s="23">
        <f>V249</f>
        <v>0.220176332004</v>
      </c>
    </row>
    <row r="251" spans="1:22" ht="15.75" customHeight="1" x14ac:dyDescent="0.2">
      <c r="A251" s="22">
        <f>VLOOKUP(B250,'Sample ID by Horizon'!A:B,2,FALSE)</f>
        <v>42505</v>
      </c>
      <c r="B251" s="21" t="s">
        <v>477</v>
      </c>
      <c r="C251" s="21" t="s">
        <v>1300</v>
      </c>
      <c r="D251" s="16" t="s">
        <v>1291</v>
      </c>
      <c r="E251" s="57"/>
      <c r="F251" s="57"/>
      <c r="G251" s="57"/>
      <c r="H251" s="57"/>
      <c r="I251" s="57"/>
      <c r="J251" s="23">
        <f t="shared" si="45"/>
        <v>0</v>
      </c>
      <c r="K251" s="71" t="s">
        <v>1438</v>
      </c>
      <c r="L251" s="71" t="s">
        <v>1438</v>
      </c>
      <c r="M251" s="23">
        <f>AVERAGE(J251:J254)</f>
        <v>0</v>
      </c>
      <c r="N251" s="23" t="s">
        <v>1438</v>
      </c>
      <c r="O251" s="73">
        <f>VLOOKUP(B251,'Dry Sieve'!$B$2:$K$992,IF(C251="#5",2,IF(C251="#10",3,IF(C251="#18",4,IF(C251="#35",5,IF(C251="#60",6,IF(C251="#120",7,IF(C251="#200",8,IF(C251="&lt;200",9)))))))),FALSE)</f>
        <v>0.21</v>
      </c>
      <c r="P251" s="23">
        <f t="shared" si="0"/>
        <v>0</v>
      </c>
      <c r="Q251" s="23">
        <f t="shared" si="1"/>
        <v>0</v>
      </c>
      <c r="R251" s="23">
        <f>VLOOKUP(B251,'Dry Sieve'!$B$2:$K$992,IF(C251="#5",2,IF(C251="#10",3,IF(C251="#18",4,IF(C251="#35",5,IF(C251="#60",6,IF(C251="#120",7,IF(C251="#200",8,IF(C251="&lt;200",9)))))))),FALSE)</f>
        <v>0.21</v>
      </c>
      <c r="S251" s="23">
        <f>VLOOKUP(B251,'Dry Sieve'!$B$2:$K$992,10,FALSE)</f>
        <v>136.61000000000001</v>
      </c>
      <c r="T251" s="23" t="s">
        <v>1438</v>
      </c>
      <c r="U251" s="23">
        <v>0</v>
      </c>
      <c r="V251" s="23">
        <f>V249</f>
        <v>0.220176332004</v>
      </c>
    </row>
    <row r="252" spans="1:22" ht="15.75" customHeight="1" x14ac:dyDescent="0.2">
      <c r="A252" s="22">
        <f>VLOOKUP(B251,'Sample ID by Horizon'!A:B,2,FALSE)</f>
        <v>42505</v>
      </c>
      <c r="B252" s="21" t="s">
        <v>477</v>
      </c>
      <c r="C252" s="21" t="s">
        <v>1300</v>
      </c>
      <c r="D252" s="16" t="s">
        <v>1292</v>
      </c>
      <c r="E252" s="57"/>
      <c r="F252" s="57"/>
      <c r="G252" s="57"/>
      <c r="H252" s="57"/>
      <c r="I252" s="57"/>
      <c r="J252" s="23">
        <f t="shared" si="45"/>
        <v>0</v>
      </c>
      <c r="K252" s="71" t="s">
        <v>1438</v>
      </c>
      <c r="L252" s="71" t="str">
        <f t="shared" ref="L252:N252" si="189">L251</f>
        <v/>
      </c>
      <c r="M252" s="71">
        <f t="shared" si="189"/>
        <v>0</v>
      </c>
      <c r="N252" s="71" t="str">
        <f t="shared" si="189"/>
        <v/>
      </c>
      <c r="O252" s="73">
        <f>VLOOKUP(B252,'Dry Sieve'!$B$2:$K$992,IF(C252="#5",2,IF(C252="#10",3,IF(C252="#18",4,IF(C252="#35",5,IF(C252="#60",6,IF(C252="#120",7,IF(C252="#200",8,IF(C252="&lt;200",9)))))))),FALSE)</f>
        <v>0.21</v>
      </c>
      <c r="P252" s="23">
        <f t="shared" si="0"/>
        <v>0</v>
      </c>
      <c r="Q252" s="23">
        <f t="shared" si="1"/>
        <v>0</v>
      </c>
      <c r="R252" s="23">
        <f>VLOOKUP(B252,'Dry Sieve'!$B$2:$K$992,IF(C252="#5",2,IF(C252="#10",3,IF(C252="#18",4,IF(C252="#35",5,IF(C252="#60",6,IF(C252="#120",7,IF(C252="#200",8,IF(C252="&lt;200",9)))))))),FALSE)</f>
        <v>0.21</v>
      </c>
      <c r="S252" s="23">
        <f>VLOOKUP(B252,'Dry Sieve'!$B$2:$K$992,10,FALSE)</f>
        <v>136.61000000000001</v>
      </c>
      <c r="T252" s="23" t="s">
        <v>1438</v>
      </c>
      <c r="U252" s="23">
        <v>0</v>
      </c>
      <c r="V252" s="23">
        <f>V251</f>
        <v>0.220176332004</v>
      </c>
    </row>
    <row r="253" spans="1:22" ht="15.75" customHeight="1" x14ac:dyDescent="0.2">
      <c r="A253" s="22">
        <f>VLOOKUP(B252,'Sample ID by Horizon'!A:B,2,FALSE)</f>
        <v>42505</v>
      </c>
      <c r="B253" s="21" t="s">
        <v>477</v>
      </c>
      <c r="C253" s="21" t="s">
        <v>1300</v>
      </c>
      <c r="D253" s="16" t="s">
        <v>1293</v>
      </c>
      <c r="E253" s="57"/>
      <c r="F253" s="57"/>
      <c r="G253" s="57"/>
      <c r="H253" s="57"/>
      <c r="I253" s="57"/>
      <c r="J253" s="23">
        <f t="shared" si="45"/>
        <v>0</v>
      </c>
      <c r="K253" s="71" t="s">
        <v>1438</v>
      </c>
      <c r="L253" s="71" t="str">
        <f t="shared" ref="L253:N253" si="190">L251</f>
        <v/>
      </c>
      <c r="M253" s="71">
        <f t="shared" si="190"/>
        <v>0</v>
      </c>
      <c r="N253" s="71" t="str">
        <f t="shared" si="190"/>
        <v/>
      </c>
      <c r="O253" s="73">
        <f>VLOOKUP(B253,'Dry Sieve'!$B$2:$K$992,IF(C253="#5",2,IF(C253="#10",3,IF(C253="#18",4,IF(C253="#35",5,IF(C253="#60",6,IF(C253="#120",7,IF(C253="#200",8,IF(C253="&lt;200",9)))))))),FALSE)</f>
        <v>0.21</v>
      </c>
      <c r="P253" s="23">
        <f t="shared" si="0"/>
        <v>0</v>
      </c>
      <c r="Q253" s="23">
        <f t="shared" si="1"/>
        <v>0</v>
      </c>
      <c r="R253" s="23">
        <f>VLOOKUP(B253,'Dry Sieve'!$B$2:$K$992,IF(C253="#5",2,IF(C253="#10",3,IF(C253="#18",4,IF(C253="#35",5,IF(C253="#60",6,IF(C253="#120",7,IF(C253="#200",8,IF(C253="&lt;200",9)))))))),FALSE)</f>
        <v>0.21</v>
      </c>
      <c r="S253" s="23">
        <f>VLOOKUP(B253,'Dry Sieve'!$B$2:$K$992,10,FALSE)</f>
        <v>136.61000000000001</v>
      </c>
      <c r="T253" s="23" t="s">
        <v>1438</v>
      </c>
      <c r="U253" s="23">
        <v>0</v>
      </c>
      <c r="V253" s="23">
        <f>V251</f>
        <v>0.220176332004</v>
      </c>
    </row>
    <row r="254" spans="1:22" ht="15.75" customHeight="1" x14ac:dyDescent="0.2">
      <c r="A254" s="22">
        <f>VLOOKUP(B253,'Sample ID by Horizon'!A:B,2,FALSE)</f>
        <v>42505</v>
      </c>
      <c r="B254" s="21" t="s">
        <v>477</v>
      </c>
      <c r="C254" s="21" t="s">
        <v>1300</v>
      </c>
      <c r="D254" s="16" t="s">
        <v>1294</v>
      </c>
      <c r="E254" s="57"/>
      <c r="F254" s="57"/>
      <c r="G254" s="57"/>
      <c r="H254" s="57"/>
      <c r="I254" s="57"/>
      <c r="J254" s="23">
        <f t="shared" si="45"/>
        <v>0</v>
      </c>
      <c r="K254" s="71" t="s">
        <v>1438</v>
      </c>
      <c r="L254" s="71" t="str">
        <f t="shared" ref="L254:N254" si="191">L251</f>
        <v/>
      </c>
      <c r="M254" s="71">
        <f t="shared" si="191"/>
        <v>0</v>
      </c>
      <c r="N254" s="71" t="str">
        <f t="shared" si="191"/>
        <v/>
      </c>
      <c r="O254" s="73">
        <f>VLOOKUP(B254,'Dry Sieve'!$B$2:$K$992,IF(C254="#5",2,IF(C254="#10",3,IF(C254="#18",4,IF(C254="#35",5,IF(C254="#60",6,IF(C254="#120",7,IF(C254="#200",8,IF(C254="&lt;200",9)))))))),FALSE)</f>
        <v>0.21</v>
      </c>
      <c r="P254" s="23">
        <f t="shared" si="0"/>
        <v>0</v>
      </c>
      <c r="Q254" s="23">
        <f t="shared" si="1"/>
        <v>0</v>
      </c>
      <c r="R254" s="23">
        <f>VLOOKUP(B254,'Dry Sieve'!$B$2:$K$992,IF(C254="#5",2,IF(C254="#10",3,IF(C254="#18",4,IF(C254="#35",5,IF(C254="#60",6,IF(C254="#120",7,IF(C254="#200",8,IF(C254="&lt;200",9)))))))),FALSE)</f>
        <v>0.21</v>
      </c>
      <c r="S254" s="23">
        <f>VLOOKUP(B254,'Dry Sieve'!$B$2:$K$992,10,FALSE)</f>
        <v>136.61000000000001</v>
      </c>
      <c r="T254" s="23" t="s">
        <v>1438</v>
      </c>
      <c r="U254" s="23">
        <v>0</v>
      </c>
      <c r="V254" s="23">
        <f>V253</f>
        <v>0.220176332004</v>
      </c>
    </row>
    <row r="255" spans="1:22" ht="15.75" customHeight="1" x14ac:dyDescent="0.2">
      <c r="A255" s="21" t="e">
        <f>VLOOKUP(#REF!,'Sample ID by Horizon'!A:B,2,FALSE)</f>
        <v>#REF!</v>
      </c>
      <c r="B255" s="21" t="s">
        <v>479</v>
      </c>
      <c r="C255" s="21" t="s">
        <v>1290</v>
      </c>
      <c r="D255" s="16" t="s">
        <v>1291</v>
      </c>
      <c r="E255" s="57"/>
      <c r="F255" s="57"/>
      <c r="G255" s="57"/>
      <c r="H255" s="57"/>
      <c r="I255" s="57"/>
      <c r="J255" s="23">
        <f t="shared" si="45"/>
        <v>0</v>
      </c>
      <c r="K255" s="71" t="s">
        <v>1438</v>
      </c>
      <c r="L255" s="71" t="s">
        <v>1438</v>
      </c>
      <c r="M255" s="23">
        <f>AVERAGE(J255:J258)</f>
        <v>0</v>
      </c>
      <c r="N255" s="23" t="s">
        <v>1438</v>
      </c>
      <c r="O255" s="73">
        <f>VLOOKUP(B255,'Dry Sieve'!$B$2:$K$992,IF(C255="#5",2,IF(C255="#10",3,IF(C255="#18",4,IF(C255="#35",5,IF(C255="#60",6,IF(C255="#120",7,IF(C255="#200",8,IF(C255="&lt;200",9)))))))),FALSE)</f>
        <v>44.23</v>
      </c>
      <c r="P255" s="23">
        <f t="shared" si="0"/>
        <v>0</v>
      </c>
      <c r="Q255" s="23">
        <f t="shared" si="1"/>
        <v>0</v>
      </c>
      <c r="R255" s="23">
        <f>VLOOKUP(B255,'Dry Sieve'!$B$2:$K$992,IF(C255="#5",2,IF(C255="#10",3,IF(C255="#18",4,IF(C255="#35",5,IF(C255="#60",6,IF(C255="#120",7,IF(C255="#200",8,IF(C255="&lt;200",9)))))))),FALSE)</f>
        <v>44.23</v>
      </c>
      <c r="S255" s="23">
        <f>VLOOKUP(B255,'Dry Sieve'!$B$2:$K$992,10,FALSE)</f>
        <v>112.69</v>
      </c>
      <c r="T255" s="23" t="s">
        <v>1438</v>
      </c>
      <c r="U255" s="23">
        <v>0</v>
      </c>
      <c r="V255" s="23">
        <f>SUM(U255,U259,U263,U267,U271,U275,U279)</f>
        <v>2.3125498992199997E-2</v>
      </c>
    </row>
    <row r="256" spans="1:22" ht="15.75" customHeight="1" x14ac:dyDescent="0.2">
      <c r="A256" s="22">
        <f>VLOOKUP(B255,'Sample ID by Horizon'!A:B,2,FALSE)</f>
        <v>42506</v>
      </c>
      <c r="B256" s="21" t="s">
        <v>479</v>
      </c>
      <c r="C256" s="21" t="s">
        <v>1290</v>
      </c>
      <c r="D256" s="16" t="s">
        <v>1292</v>
      </c>
      <c r="E256" s="57"/>
      <c r="F256" s="57"/>
      <c r="G256" s="57"/>
      <c r="H256" s="57"/>
      <c r="I256" s="57"/>
      <c r="J256" s="23">
        <f t="shared" si="45"/>
        <v>0</v>
      </c>
      <c r="K256" s="71" t="s">
        <v>1438</v>
      </c>
      <c r="L256" s="71" t="str">
        <f t="shared" ref="L256:N256" si="192">L255</f>
        <v/>
      </c>
      <c r="M256" s="71">
        <f t="shared" si="192"/>
        <v>0</v>
      </c>
      <c r="N256" s="71" t="str">
        <f t="shared" si="192"/>
        <v/>
      </c>
      <c r="O256" s="73">
        <f>VLOOKUP(B256,'Dry Sieve'!$B$2:$K$992,IF(C256="#5",2,IF(C256="#10",3,IF(C256="#18",4,IF(C256="#35",5,IF(C256="#60",6,IF(C256="#120",7,IF(C256="#200",8,IF(C256="&lt;200",9)))))))),FALSE)</f>
        <v>44.23</v>
      </c>
      <c r="P256" s="23">
        <f t="shared" si="0"/>
        <v>0</v>
      </c>
      <c r="Q256" s="23">
        <f t="shared" si="1"/>
        <v>0</v>
      </c>
      <c r="R256" s="23">
        <f>VLOOKUP(B256,'Dry Sieve'!$B$2:$K$992,IF(C256="#5",2,IF(C256="#10",3,IF(C256="#18",4,IF(C256="#35",5,IF(C256="#60",6,IF(C256="#120",7,IF(C256="#200",8,IF(C256="&lt;200",9)))))))),FALSE)</f>
        <v>44.23</v>
      </c>
      <c r="S256" s="23">
        <f>VLOOKUP(B256,'Dry Sieve'!$B$2:$K$992,10,FALSE)</f>
        <v>112.69</v>
      </c>
      <c r="T256" s="23" t="s">
        <v>1438</v>
      </c>
      <c r="U256" s="23">
        <v>0</v>
      </c>
      <c r="V256" s="23">
        <f>V255</f>
        <v>2.3125498992199997E-2</v>
      </c>
    </row>
    <row r="257" spans="1:22" ht="15.75" customHeight="1" x14ac:dyDescent="0.2">
      <c r="A257" s="22">
        <f>VLOOKUP(B256,'Sample ID by Horizon'!A:B,2,FALSE)</f>
        <v>42506</v>
      </c>
      <c r="B257" s="21" t="s">
        <v>479</v>
      </c>
      <c r="C257" s="21" t="s">
        <v>1290</v>
      </c>
      <c r="D257" s="16" t="s">
        <v>1293</v>
      </c>
      <c r="E257" s="57"/>
      <c r="F257" s="57"/>
      <c r="G257" s="57"/>
      <c r="H257" s="74"/>
      <c r="I257" s="57"/>
      <c r="J257" s="23">
        <f t="shared" si="45"/>
        <v>0</v>
      </c>
      <c r="K257" s="71" t="s">
        <v>1438</v>
      </c>
      <c r="L257" s="71" t="str">
        <f t="shared" ref="L257:N257" si="193">L255</f>
        <v/>
      </c>
      <c r="M257" s="71">
        <f t="shared" si="193"/>
        <v>0</v>
      </c>
      <c r="N257" s="71" t="str">
        <f t="shared" si="193"/>
        <v/>
      </c>
      <c r="O257" s="73">
        <f>VLOOKUP(B257,'Dry Sieve'!$B$2:$K$992,IF(C257="#5",2,IF(C257="#10",3,IF(C257="#18",4,IF(C257="#35",5,IF(C257="#60",6,IF(C257="#120",7,IF(C257="#200",8,IF(C257="&lt;200",9)))))))),FALSE)</f>
        <v>44.23</v>
      </c>
      <c r="P257" s="23">
        <f t="shared" si="0"/>
        <v>0</v>
      </c>
      <c r="Q257" s="23">
        <f t="shared" si="1"/>
        <v>0</v>
      </c>
      <c r="R257" s="23">
        <f>VLOOKUP(B257,'Dry Sieve'!$B$2:$K$992,IF(C257="#5",2,IF(C257="#10",3,IF(C257="#18",4,IF(C257="#35",5,IF(C257="#60",6,IF(C257="#120",7,IF(C257="#200",8,IF(C257="&lt;200",9)))))))),FALSE)</f>
        <v>44.23</v>
      </c>
      <c r="S257" s="23">
        <f>VLOOKUP(B257,'Dry Sieve'!$B$2:$K$992,10,FALSE)</f>
        <v>112.69</v>
      </c>
      <c r="T257" s="23" t="s">
        <v>1438</v>
      </c>
      <c r="U257" s="23">
        <v>0</v>
      </c>
      <c r="V257" s="23">
        <f>V255</f>
        <v>2.3125498992199997E-2</v>
      </c>
    </row>
    <row r="258" spans="1:22" ht="15.75" customHeight="1" x14ac:dyDescent="0.2">
      <c r="A258" s="22">
        <f>VLOOKUP(B257,'Sample ID by Horizon'!A:B,2,FALSE)</f>
        <v>42506</v>
      </c>
      <c r="B258" s="21" t="s">
        <v>479</v>
      </c>
      <c r="C258" s="21" t="s">
        <v>1290</v>
      </c>
      <c r="D258" s="16" t="s">
        <v>1294</v>
      </c>
      <c r="E258" s="57"/>
      <c r="F258" s="57"/>
      <c r="G258" s="57"/>
      <c r="H258" s="57"/>
      <c r="I258" s="57"/>
      <c r="J258" s="23">
        <f t="shared" si="45"/>
        <v>0</v>
      </c>
      <c r="K258" s="71" t="s">
        <v>1438</v>
      </c>
      <c r="L258" s="71" t="str">
        <f t="shared" ref="L258:N258" si="194">L255</f>
        <v/>
      </c>
      <c r="M258" s="71">
        <f t="shared" si="194"/>
        <v>0</v>
      </c>
      <c r="N258" s="71" t="str">
        <f t="shared" si="194"/>
        <v/>
      </c>
      <c r="O258" s="73">
        <f>VLOOKUP(B258,'Dry Sieve'!$B$2:$K$992,IF(C258="#5",2,IF(C258="#10",3,IF(C258="#18",4,IF(C258="#35",5,IF(C258="#60",6,IF(C258="#120",7,IF(C258="#200",8,IF(C258="&lt;200",9)))))))),FALSE)</f>
        <v>44.23</v>
      </c>
      <c r="P258" s="23">
        <f t="shared" si="0"/>
        <v>0</v>
      </c>
      <c r="Q258" s="23">
        <f t="shared" si="1"/>
        <v>0</v>
      </c>
      <c r="R258" s="23">
        <f>VLOOKUP(B258,'Dry Sieve'!$B$2:$K$992,IF(C258="#5",2,IF(C258="#10",3,IF(C258="#18",4,IF(C258="#35",5,IF(C258="#60",6,IF(C258="#120",7,IF(C258="#200",8,IF(C258="&lt;200",9)))))))),FALSE)</f>
        <v>44.23</v>
      </c>
      <c r="S258" s="23">
        <f>VLOOKUP(B258,'Dry Sieve'!$B$2:$K$992,10,FALSE)</f>
        <v>112.69</v>
      </c>
      <c r="T258" s="23" t="s">
        <v>1438</v>
      </c>
      <c r="U258" s="23">
        <v>0</v>
      </c>
      <c r="V258" s="23">
        <f>V257</f>
        <v>2.3125498992199997E-2</v>
      </c>
    </row>
    <row r="259" spans="1:22" ht="15.75" customHeight="1" x14ac:dyDescent="0.2">
      <c r="A259" s="22">
        <f>VLOOKUP(B258,'Sample ID by Horizon'!A:B,2,FALSE)</f>
        <v>42506</v>
      </c>
      <c r="B259" s="21" t="s">
        <v>479</v>
      </c>
      <c r="C259" s="21" t="s">
        <v>1295</v>
      </c>
      <c r="D259" s="16" t="s">
        <v>1291</v>
      </c>
      <c r="E259" s="57">
        <v>3.99</v>
      </c>
      <c r="F259" s="57">
        <v>1.73</v>
      </c>
      <c r="G259" s="57">
        <v>5.41</v>
      </c>
      <c r="H259" s="57">
        <v>3.68</v>
      </c>
      <c r="I259" s="57">
        <v>4.29</v>
      </c>
      <c r="J259" s="23">
        <f t="shared" si="45"/>
        <v>2.56</v>
      </c>
      <c r="K259" s="71">
        <v>28.07017544</v>
      </c>
      <c r="L259" s="71">
        <v>3.48</v>
      </c>
      <c r="M259" s="23">
        <f>AVERAGE(J259:J262)</f>
        <v>2.1850000000000001</v>
      </c>
      <c r="N259" s="23">
        <v>27.610725909999999</v>
      </c>
      <c r="O259" s="73">
        <f>VLOOKUP(B259,'Dry Sieve'!$B$2:$K$992,IF(C259="#5",2,IF(C259="#10",3,IF(C259="#18",4,IF(C259="#35",5,IF(C259="#60",6,IF(C259="#120",7,IF(C259="#200",8,IF(C259="&lt;200",9)))))))),FALSE)</f>
        <v>14.05</v>
      </c>
      <c r="P259" s="23">
        <f t="shared" si="0"/>
        <v>2.1850000000000001</v>
      </c>
      <c r="Q259" s="23">
        <f t="shared" si="1"/>
        <v>3.48</v>
      </c>
      <c r="R259" s="23">
        <f>VLOOKUP(B259,'Dry Sieve'!$B$2:$K$992,IF(C259="#5",2,IF(C259="#10",3,IF(C259="#18",4,IF(C259="#35",5,IF(C259="#60",6,IF(C259="#120",7,IF(C259="#200",8,IF(C259="&lt;200",9)))))))),FALSE)</f>
        <v>14.05</v>
      </c>
      <c r="S259" s="23">
        <f>VLOOKUP(B259,'Dry Sieve'!$B$2:$K$992,10,FALSE)</f>
        <v>112.69</v>
      </c>
      <c r="T259" s="23">
        <v>4.6396099359999998E-2</v>
      </c>
      <c r="U259" s="23">
        <v>1.0980257E-2</v>
      </c>
      <c r="V259" s="23">
        <f>V257</f>
        <v>2.3125498992199997E-2</v>
      </c>
    </row>
    <row r="260" spans="1:22" ht="15.75" customHeight="1" x14ac:dyDescent="0.2">
      <c r="A260" s="22">
        <f>VLOOKUP(B259,'Sample ID by Horizon'!A:B,2,FALSE)</f>
        <v>42506</v>
      </c>
      <c r="B260" s="21" t="s">
        <v>479</v>
      </c>
      <c r="C260" s="21" t="s">
        <v>1295</v>
      </c>
      <c r="D260" s="16" t="s">
        <v>1292</v>
      </c>
      <c r="E260" s="57">
        <v>4.01</v>
      </c>
      <c r="F260" s="57">
        <v>1.73</v>
      </c>
      <c r="G260" s="57">
        <v>5.36</v>
      </c>
      <c r="H260" s="57">
        <v>3.63</v>
      </c>
      <c r="I260" s="57">
        <v>4.4400000000000004</v>
      </c>
      <c r="J260" s="23">
        <f t="shared" si="45"/>
        <v>2.7100000000000004</v>
      </c>
      <c r="K260" s="71">
        <v>22.942643390000001</v>
      </c>
      <c r="L260" s="71">
        <f t="shared" ref="L260:N260" si="195">L259</f>
        <v>3.48</v>
      </c>
      <c r="M260" s="71">
        <f t="shared" si="195"/>
        <v>2.1850000000000001</v>
      </c>
      <c r="N260" s="71">
        <f t="shared" si="195"/>
        <v>27.610725909999999</v>
      </c>
      <c r="O260" s="73">
        <f>VLOOKUP(B260,'Dry Sieve'!$B$2:$K$992,IF(C260="#5",2,IF(C260="#10",3,IF(C260="#18",4,IF(C260="#35",5,IF(C260="#60",6,IF(C260="#120",7,IF(C260="#200",8,IF(C260="&lt;200",9)))))))),FALSE)</f>
        <v>14.05</v>
      </c>
      <c r="P260" s="23">
        <f t="shared" si="0"/>
        <v>2.1850000000000001</v>
      </c>
      <c r="Q260" s="23">
        <f t="shared" si="1"/>
        <v>3.48</v>
      </c>
      <c r="R260" s="23">
        <f>VLOOKUP(B260,'Dry Sieve'!$B$2:$K$992,IF(C260="#5",2,IF(C260="#10",3,IF(C260="#18",4,IF(C260="#35",5,IF(C260="#60",6,IF(C260="#120",7,IF(C260="#200",8,IF(C260="&lt;200",9)))))))),FALSE)</f>
        <v>14.05</v>
      </c>
      <c r="S260" s="23">
        <f>VLOOKUP(B260,'Dry Sieve'!$B$2:$K$992,10,FALSE)</f>
        <v>112.69</v>
      </c>
      <c r="T260" s="23">
        <v>4.6396099359999998E-2</v>
      </c>
      <c r="U260" s="23">
        <v>1.0980257E-2</v>
      </c>
      <c r="V260" s="23">
        <f>V259</f>
        <v>2.3125498992199997E-2</v>
      </c>
    </row>
    <row r="261" spans="1:22" ht="15.75" customHeight="1" x14ac:dyDescent="0.2">
      <c r="A261" s="22">
        <f>VLOOKUP(B260,'Sample ID by Horizon'!A:B,2,FALSE)</f>
        <v>42506</v>
      </c>
      <c r="B261" s="21" t="s">
        <v>479</v>
      </c>
      <c r="C261" s="21" t="s">
        <v>1295</v>
      </c>
      <c r="D261" s="16" t="s">
        <v>1293</v>
      </c>
      <c r="E261" s="57">
        <v>3.83</v>
      </c>
      <c r="F261" s="57">
        <v>1.73</v>
      </c>
      <c r="G261" s="57">
        <v>5.17</v>
      </c>
      <c r="H261" s="57">
        <v>3.44</v>
      </c>
      <c r="I261" s="57">
        <v>4.03</v>
      </c>
      <c r="J261" s="23">
        <f t="shared" si="45"/>
        <v>2.3000000000000003</v>
      </c>
      <c r="K261" s="71">
        <v>29.76501305</v>
      </c>
      <c r="L261" s="71">
        <f t="shared" ref="L261:N261" si="196">L259</f>
        <v>3.48</v>
      </c>
      <c r="M261" s="71">
        <f t="shared" si="196"/>
        <v>2.1850000000000001</v>
      </c>
      <c r="N261" s="71">
        <f t="shared" si="196"/>
        <v>27.610725909999999</v>
      </c>
      <c r="O261" s="73">
        <f>VLOOKUP(B261,'Dry Sieve'!$B$2:$K$992,IF(C261="#5",2,IF(C261="#10",3,IF(C261="#18",4,IF(C261="#35",5,IF(C261="#60",6,IF(C261="#120",7,IF(C261="#200",8,IF(C261="&lt;200",9)))))))),FALSE)</f>
        <v>14.05</v>
      </c>
      <c r="P261" s="23">
        <f t="shared" si="0"/>
        <v>2.1850000000000001</v>
      </c>
      <c r="Q261" s="23">
        <f t="shared" si="1"/>
        <v>3.48</v>
      </c>
      <c r="R261" s="23">
        <f>VLOOKUP(B261,'Dry Sieve'!$B$2:$K$992,IF(C261="#5",2,IF(C261="#10",3,IF(C261="#18",4,IF(C261="#35",5,IF(C261="#60",6,IF(C261="#120",7,IF(C261="#200",8,IF(C261="&lt;200",9)))))))),FALSE)</f>
        <v>14.05</v>
      </c>
      <c r="S261" s="23">
        <f>VLOOKUP(B261,'Dry Sieve'!$B$2:$K$992,10,FALSE)</f>
        <v>112.69</v>
      </c>
      <c r="T261" s="23">
        <v>4.6396099359999998E-2</v>
      </c>
      <c r="U261" s="23">
        <v>1.0980257E-2</v>
      </c>
      <c r="V261" s="23">
        <f>V259</f>
        <v>2.3125498992199997E-2</v>
      </c>
    </row>
    <row r="262" spans="1:22" ht="15.75" customHeight="1" x14ac:dyDescent="0.2">
      <c r="A262" s="22">
        <f>VLOOKUP(B261,'Sample ID by Horizon'!A:B,2,FALSE)</f>
        <v>42506</v>
      </c>
      <c r="B262" s="21" t="s">
        <v>479</v>
      </c>
      <c r="C262" s="21" t="s">
        <v>1295</v>
      </c>
      <c r="D262" s="16" t="s">
        <v>1294</v>
      </c>
      <c r="E262" s="57">
        <v>2.09</v>
      </c>
      <c r="F262" s="57">
        <v>1.73</v>
      </c>
      <c r="G262" s="57">
        <v>3.52</v>
      </c>
      <c r="H262" s="57">
        <v>1.79</v>
      </c>
      <c r="I262" s="57">
        <v>2.9</v>
      </c>
      <c r="J262" s="23">
        <f t="shared" si="45"/>
        <v>1.17</v>
      </c>
      <c r="K262" s="71">
        <v>29.665071770000001</v>
      </c>
      <c r="L262" s="71">
        <f t="shared" ref="L262:N262" si="197">L259</f>
        <v>3.48</v>
      </c>
      <c r="M262" s="71">
        <f t="shared" si="197"/>
        <v>2.1850000000000001</v>
      </c>
      <c r="N262" s="71">
        <f t="shared" si="197"/>
        <v>27.610725909999999</v>
      </c>
      <c r="O262" s="73">
        <f>VLOOKUP(B262,'Dry Sieve'!$B$2:$K$992,IF(C262="#5",2,IF(C262="#10",3,IF(C262="#18",4,IF(C262="#35",5,IF(C262="#60",6,IF(C262="#120",7,IF(C262="#200",8,IF(C262="&lt;200",9)))))))),FALSE)</f>
        <v>14.05</v>
      </c>
      <c r="P262" s="23">
        <f t="shared" si="0"/>
        <v>2.1850000000000001</v>
      </c>
      <c r="Q262" s="23">
        <f t="shared" si="1"/>
        <v>3.48</v>
      </c>
      <c r="R262" s="23">
        <f>VLOOKUP(B262,'Dry Sieve'!$B$2:$K$992,IF(C262="#5",2,IF(C262="#10",3,IF(C262="#18",4,IF(C262="#35",5,IF(C262="#60",6,IF(C262="#120",7,IF(C262="#200",8,IF(C262="&lt;200",9)))))))),FALSE)</f>
        <v>14.05</v>
      </c>
      <c r="S262" s="23">
        <f>VLOOKUP(B262,'Dry Sieve'!$B$2:$K$992,10,FALSE)</f>
        <v>112.69</v>
      </c>
      <c r="T262" s="23">
        <v>4.6396099359999998E-2</v>
      </c>
      <c r="U262" s="23">
        <v>1.0980257E-2</v>
      </c>
      <c r="V262" s="23">
        <f>V261</f>
        <v>2.3125498992199997E-2</v>
      </c>
    </row>
    <row r="263" spans="1:22" ht="15.75" customHeight="1" x14ac:dyDescent="0.2">
      <c r="A263" s="22">
        <f>VLOOKUP(B262,'Sample ID by Horizon'!A:B,2,FALSE)</f>
        <v>42506</v>
      </c>
      <c r="B263" s="21" t="s">
        <v>479</v>
      </c>
      <c r="C263" s="21" t="s">
        <v>1296</v>
      </c>
      <c r="D263" s="16" t="s">
        <v>1291</v>
      </c>
      <c r="E263" s="57">
        <v>3.03</v>
      </c>
      <c r="F263" s="57">
        <v>1.73</v>
      </c>
      <c r="G263" s="57">
        <v>4.68</v>
      </c>
      <c r="H263" s="57">
        <v>2.95</v>
      </c>
      <c r="I263" s="57">
        <v>4</v>
      </c>
      <c r="J263" s="23">
        <f t="shared" si="45"/>
        <v>2.27</v>
      </c>
      <c r="K263" s="71">
        <v>22.442244219999999</v>
      </c>
      <c r="L263" s="71">
        <v>3.0425</v>
      </c>
      <c r="M263" s="23">
        <f>AVERAGE(J263:J266)</f>
        <v>2.3149999999999995</v>
      </c>
      <c r="N263" s="23">
        <v>21.198780379999999</v>
      </c>
      <c r="O263" s="73">
        <f>VLOOKUP(B263,'Dry Sieve'!$B$2:$K$992,IF(C263="#5",2,IF(C263="#10",3,IF(C263="#18",4,IF(C263="#35",5,IF(C263="#60",6,IF(C263="#120",7,IF(C263="#200",8,IF(C263="&lt;200",9)))))))),FALSE)</f>
        <v>16.059999999999999</v>
      </c>
      <c r="P263" s="23">
        <f t="shared" si="0"/>
        <v>2.3149999999999995</v>
      </c>
      <c r="Q263" s="23">
        <f t="shared" si="1"/>
        <v>3.0425</v>
      </c>
      <c r="R263" s="23">
        <f>VLOOKUP(B263,'Dry Sieve'!$B$2:$K$992,IF(C263="#5",2,IF(C263="#10",3,IF(C263="#18",4,IF(C263="#35",5,IF(C263="#60",6,IF(C263="#120",7,IF(C263="#200",8,IF(C263="&lt;200",9)))))))),FALSE)</f>
        <v>16.059999999999999</v>
      </c>
      <c r="S263" s="23">
        <f>VLOOKUP(B263,'Dry Sieve'!$B$2:$K$992,10,FALSE)</f>
        <v>112.69</v>
      </c>
      <c r="T263" s="23">
        <v>3.4077095609999997E-2</v>
      </c>
      <c r="U263" s="23">
        <v>5.1599490429999999E-3</v>
      </c>
      <c r="V263" s="23">
        <f>V261</f>
        <v>2.3125498992199997E-2</v>
      </c>
    </row>
    <row r="264" spans="1:22" ht="15.75" customHeight="1" x14ac:dyDescent="0.2">
      <c r="A264" s="22">
        <f>VLOOKUP(B263,'Sample ID by Horizon'!A:B,2,FALSE)</f>
        <v>42506</v>
      </c>
      <c r="B264" s="21" t="s">
        <v>479</v>
      </c>
      <c r="C264" s="21" t="s">
        <v>1296</v>
      </c>
      <c r="D264" s="16" t="s">
        <v>1292</v>
      </c>
      <c r="E264" s="57">
        <v>3.07</v>
      </c>
      <c r="F264" s="57">
        <v>1.73</v>
      </c>
      <c r="G264" s="57">
        <v>4.7</v>
      </c>
      <c r="H264" s="57">
        <v>2.97</v>
      </c>
      <c r="I264" s="57">
        <v>4.09</v>
      </c>
      <c r="J264" s="23">
        <f t="shared" si="45"/>
        <v>2.36</v>
      </c>
      <c r="K264" s="71">
        <v>19.869706839999999</v>
      </c>
      <c r="L264" s="71">
        <f t="shared" ref="L264:N264" si="198">L263</f>
        <v>3.0425</v>
      </c>
      <c r="M264" s="71">
        <f t="shared" si="198"/>
        <v>2.3149999999999995</v>
      </c>
      <c r="N264" s="71">
        <f t="shared" si="198"/>
        <v>21.198780379999999</v>
      </c>
      <c r="O264" s="73">
        <f>VLOOKUP(B264,'Dry Sieve'!$B$2:$K$992,IF(C264="#5",2,IF(C264="#10",3,IF(C264="#18",4,IF(C264="#35",5,IF(C264="#60",6,IF(C264="#120",7,IF(C264="#200",8,IF(C264="&lt;200",9)))))))),FALSE)</f>
        <v>16.059999999999999</v>
      </c>
      <c r="P264" s="23">
        <f t="shared" si="0"/>
        <v>2.3149999999999995</v>
      </c>
      <c r="Q264" s="23">
        <f t="shared" si="1"/>
        <v>3.0425</v>
      </c>
      <c r="R264" s="23">
        <f>VLOOKUP(B264,'Dry Sieve'!$B$2:$K$992,IF(C264="#5",2,IF(C264="#10",3,IF(C264="#18",4,IF(C264="#35",5,IF(C264="#60",6,IF(C264="#120",7,IF(C264="#200",8,IF(C264="&lt;200",9)))))))),FALSE)</f>
        <v>16.059999999999999</v>
      </c>
      <c r="S264" s="23">
        <f>VLOOKUP(B264,'Dry Sieve'!$B$2:$K$992,10,FALSE)</f>
        <v>112.69</v>
      </c>
      <c r="T264" s="23">
        <v>3.4077095609999997E-2</v>
      </c>
      <c r="U264" s="23">
        <v>5.1599490429999999E-3</v>
      </c>
      <c r="V264" s="23">
        <f>V263</f>
        <v>2.3125498992199997E-2</v>
      </c>
    </row>
    <row r="265" spans="1:22" ht="15.75" customHeight="1" x14ac:dyDescent="0.2">
      <c r="A265" s="22">
        <f>VLOOKUP(B264,'Sample ID by Horizon'!A:B,2,FALSE)</f>
        <v>42506</v>
      </c>
      <c r="B265" s="21" t="s">
        <v>479</v>
      </c>
      <c r="C265" s="21" t="s">
        <v>1296</v>
      </c>
      <c r="D265" s="16" t="s">
        <v>1293</v>
      </c>
      <c r="E265" s="57">
        <v>3</v>
      </c>
      <c r="F265" s="57">
        <v>1.73</v>
      </c>
      <c r="G265" s="57">
        <v>4.66</v>
      </c>
      <c r="H265" s="57">
        <v>2.93</v>
      </c>
      <c r="I265" s="57">
        <v>4.05</v>
      </c>
      <c r="J265" s="23">
        <f t="shared" si="45"/>
        <v>2.3199999999999998</v>
      </c>
      <c r="K265" s="71">
        <v>20.333333329999999</v>
      </c>
      <c r="L265" s="71">
        <f t="shared" ref="L265:N265" si="199">L263</f>
        <v>3.0425</v>
      </c>
      <c r="M265" s="71">
        <f t="shared" si="199"/>
        <v>2.3149999999999995</v>
      </c>
      <c r="N265" s="71">
        <f t="shared" si="199"/>
        <v>21.198780379999999</v>
      </c>
      <c r="O265" s="73">
        <f>VLOOKUP(B265,'Dry Sieve'!$B$2:$K$992,IF(C265="#5",2,IF(C265="#10",3,IF(C265="#18",4,IF(C265="#35",5,IF(C265="#60",6,IF(C265="#120",7,IF(C265="#200",8,IF(C265="&lt;200",9)))))))),FALSE)</f>
        <v>16.059999999999999</v>
      </c>
      <c r="P265" s="23">
        <f t="shared" si="0"/>
        <v>2.3149999999999995</v>
      </c>
      <c r="Q265" s="23">
        <f t="shared" si="1"/>
        <v>3.0425</v>
      </c>
      <c r="R265" s="23">
        <f>VLOOKUP(B265,'Dry Sieve'!$B$2:$K$992,IF(C265="#5",2,IF(C265="#10",3,IF(C265="#18",4,IF(C265="#35",5,IF(C265="#60",6,IF(C265="#120",7,IF(C265="#200",8,IF(C265="&lt;200",9)))))))),FALSE)</f>
        <v>16.059999999999999</v>
      </c>
      <c r="S265" s="23">
        <f>VLOOKUP(B265,'Dry Sieve'!$B$2:$K$992,10,FALSE)</f>
        <v>112.69</v>
      </c>
      <c r="T265" s="23">
        <v>3.4077095609999997E-2</v>
      </c>
      <c r="U265" s="23">
        <v>5.1599490429999999E-3</v>
      </c>
      <c r="V265" s="23">
        <f>V263</f>
        <v>2.3125498992199997E-2</v>
      </c>
    </row>
    <row r="266" spans="1:22" ht="15.75" customHeight="1" x14ac:dyDescent="0.2">
      <c r="A266" s="22">
        <f>VLOOKUP(B265,'Sample ID by Horizon'!A:B,2,FALSE)</f>
        <v>42506</v>
      </c>
      <c r="B266" s="21" t="s">
        <v>479</v>
      </c>
      <c r="C266" s="21" t="s">
        <v>1296</v>
      </c>
      <c r="D266" s="16" t="s">
        <v>1294</v>
      </c>
      <c r="E266" s="57">
        <v>3.07</v>
      </c>
      <c r="F266" s="57">
        <v>1.74</v>
      </c>
      <c r="G266" s="57">
        <v>4.7300000000000004</v>
      </c>
      <c r="H266" s="57">
        <v>2.99</v>
      </c>
      <c r="I266" s="57">
        <v>4.05</v>
      </c>
      <c r="J266" s="23">
        <f t="shared" si="45"/>
        <v>2.3099999999999996</v>
      </c>
      <c r="K266" s="71">
        <v>22.149837130000002</v>
      </c>
      <c r="L266" s="71">
        <f t="shared" ref="L266:N266" si="200">L263</f>
        <v>3.0425</v>
      </c>
      <c r="M266" s="71">
        <f t="shared" si="200"/>
        <v>2.3149999999999995</v>
      </c>
      <c r="N266" s="71">
        <f t="shared" si="200"/>
        <v>21.198780379999999</v>
      </c>
      <c r="O266" s="73">
        <f>VLOOKUP(B266,'Dry Sieve'!$B$2:$K$992,IF(C266="#5",2,IF(C266="#10",3,IF(C266="#18",4,IF(C266="#35",5,IF(C266="#60",6,IF(C266="#120",7,IF(C266="#200",8,IF(C266="&lt;200",9)))))))),FALSE)</f>
        <v>16.059999999999999</v>
      </c>
      <c r="P266" s="23">
        <f t="shared" si="0"/>
        <v>2.3149999999999995</v>
      </c>
      <c r="Q266" s="23">
        <f t="shared" si="1"/>
        <v>3.0425</v>
      </c>
      <c r="R266" s="23">
        <f>VLOOKUP(B266,'Dry Sieve'!$B$2:$K$992,IF(C266="#5",2,IF(C266="#10",3,IF(C266="#18",4,IF(C266="#35",5,IF(C266="#60",6,IF(C266="#120",7,IF(C266="#200",8,IF(C266="&lt;200",9)))))))),FALSE)</f>
        <v>16.059999999999999</v>
      </c>
      <c r="S266" s="23">
        <f>VLOOKUP(B266,'Dry Sieve'!$B$2:$K$992,10,FALSE)</f>
        <v>112.69</v>
      </c>
      <c r="T266" s="23">
        <v>3.4077095609999997E-2</v>
      </c>
      <c r="U266" s="23">
        <v>5.1599490429999999E-3</v>
      </c>
      <c r="V266" s="23">
        <f>V265</f>
        <v>2.3125498992199997E-2</v>
      </c>
    </row>
    <row r="267" spans="1:22" ht="15.75" customHeight="1" x14ac:dyDescent="0.2">
      <c r="A267" s="22">
        <f>VLOOKUP(B266,'Sample ID by Horizon'!A:B,2,FALSE)</f>
        <v>42506</v>
      </c>
      <c r="B267" s="21" t="s">
        <v>479</v>
      </c>
      <c r="C267" s="21" t="s">
        <v>1297</v>
      </c>
      <c r="D267" s="16" t="s">
        <v>1291</v>
      </c>
      <c r="E267" s="57">
        <v>3</v>
      </c>
      <c r="F267" s="57">
        <v>1.73</v>
      </c>
      <c r="G267" s="57">
        <v>4.68</v>
      </c>
      <c r="H267" s="57">
        <v>2.95</v>
      </c>
      <c r="I267" s="57">
        <v>3.97</v>
      </c>
      <c r="J267" s="23">
        <f t="shared" si="45"/>
        <v>2.2400000000000002</v>
      </c>
      <c r="K267" s="71">
        <v>23.666666670000001</v>
      </c>
      <c r="L267" s="71">
        <v>3.0175000000000001</v>
      </c>
      <c r="M267" s="23">
        <f>AVERAGE(J267:J270)</f>
        <v>2.3625000000000003</v>
      </c>
      <c r="N267" s="23">
        <v>20.221672259999998</v>
      </c>
      <c r="O267" s="73">
        <f>VLOOKUP(B267,'Dry Sieve'!$B$2:$K$992,IF(C267="#5",2,IF(C267="#10",3,IF(C267="#18",4,IF(C267="#35",5,IF(C267="#60",6,IF(C267="#120",7,IF(C267="#200",8,IF(C267="&lt;200",9)))))))),FALSE)</f>
        <v>17.16</v>
      </c>
      <c r="P267" s="23">
        <f t="shared" si="0"/>
        <v>2.3625000000000003</v>
      </c>
      <c r="Q267" s="23">
        <f t="shared" si="1"/>
        <v>3.0175000000000001</v>
      </c>
      <c r="R267" s="23">
        <f>VLOOKUP(B267,'Dry Sieve'!$B$2:$K$992,IF(C267="#5",2,IF(C267="#10",3,IF(C267="#18",4,IF(C267="#35",5,IF(C267="#60",6,IF(C267="#120",7,IF(C267="#200",8,IF(C267="&lt;200",9)))))))),FALSE)</f>
        <v>17.16</v>
      </c>
      <c r="S267" s="23">
        <f>VLOOKUP(B267,'Dry Sieve'!$B$2:$K$992,10,FALSE)</f>
        <v>112.69</v>
      </c>
      <c r="T267" s="23">
        <v>3.3054144840000001E-2</v>
      </c>
      <c r="U267" s="23">
        <v>3.8194861930000001E-3</v>
      </c>
      <c r="V267" s="23">
        <f>V265</f>
        <v>2.3125498992199997E-2</v>
      </c>
    </row>
    <row r="268" spans="1:22" ht="15.75" customHeight="1" x14ac:dyDescent="0.2">
      <c r="A268" s="22">
        <f>VLOOKUP(B267,'Sample ID by Horizon'!A:B,2,FALSE)</f>
        <v>42506</v>
      </c>
      <c r="B268" s="21" t="s">
        <v>479</v>
      </c>
      <c r="C268" s="21" t="s">
        <v>1297</v>
      </c>
      <c r="D268" s="16" t="s">
        <v>1292</v>
      </c>
      <c r="E268" s="57">
        <v>3.04</v>
      </c>
      <c r="F268" s="57">
        <v>1.74</v>
      </c>
      <c r="G268" s="57">
        <v>4.7300000000000004</v>
      </c>
      <c r="H268" s="57">
        <v>2.99</v>
      </c>
      <c r="I268" s="57">
        <v>4.1500000000000004</v>
      </c>
      <c r="J268" s="23">
        <f t="shared" si="45"/>
        <v>2.41</v>
      </c>
      <c r="K268" s="71">
        <v>19.078947370000002</v>
      </c>
      <c r="L268" s="71">
        <f t="shared" ref="L268:N268" si="201">L267</f>
        <v>3.0175000000000001</v>
      </c>
      <c r="M268" s="71">
        <f t="shared" si="201"/>
        <v>2.3625000000000003</v>
      </c>
      <c r="N268" s="71">
        <f t="shared" si="201"/>
        <v>20.221672259999998</v>
      </c>
      <c r="O268" s="73">
        <f>VLOOKUP(B268,'Dry Sieve'!$B$2:$K$992,IF(C268="#5",2,IF(C268="#10",3,IF(C268="#18",4,IF(C268="#35",5,IF(C268="#60",6,IF(C268="#120",7,IF(C268="#200",8,IF(C268="&lt;200",9)))))))),FALSE)</f>
        <v>17.16</v>
      </c>
      <c r="P268" s="23">
        <f t="shared" si="0"/>
        <v>2.3625000000000003</v>
      </c>
      <c r="Q268" s="23">
        <f t="shared" si="1"/>
        <v>3.0175000000000001</v>
      </c>
      <c r="R268" s="23">
        <f>VLOOKUP(B268,'Dry Sieve'!$B$2:$K$992,IF(C268="#5",2,IF(C268="#10",3,IF(C268="#18",4,IF(C268="#35",5,IF(C268="#60",6,IF(C268="#120",7,IF(C268="#200",8,IF(C268="&lt;200",9)))))))),FALSE)</f>
        <v>17.16</v>
      </c>
      <c r="S268" s="23">
        <f>VLOOKUP(B268,'Dry Sieve'!$B$2:$K$992,10,FALSE)</f>
        <v>112.69</v>
      </c>
      <c r="T268" s="23">
        <v>3.3054144840000001E-2</v>
      </c>
      <c r="U268" s="23">
        <v>3.8194861930000001E-3</v>
      </c>
      <c r="V268" s="23">
        <f>V267</f>
        <v>2.3125498992199997E-2</v>
      </c>
    </row>
    <row r="269" spans="1:22" ht="15.75" customHeight="1" x14ac:dyDescent="0.2">
      <c r="A269" s="22">
        <f>VLOOKUP(B268,'Sample ID by Horizon'!A:B,2,FALSE)</f>
        <v>42506</v>
      </c>
      <c r="B269" s="21" t="s">
        <v>479</v>
      </c>
      <c r="C269" s="21" t="s">
        <v>1297</v>
      </c>
      <c r="D269" s="16" t="s">
        <v>1293</v>
      </c>
      <c r="E269" s="57">
        <v>3.01</v>
      </c>
      <c r="F269" s="57">
        <v>1.72</v>
      </c>
      <c r="G269" s="57">
        <v>4.6900000000000004</v>
      </c>
      <c r="H269" s="57">
        <v>2.97</v>
      </c>
      <c r="I269" s="57">
        <v>4.13</v>
      </c>
      <c r="J269" s="23">
        <f t="shared" si="45"/>
        <v>2.41</v>
      </c>
      <c r="K269" s="71">
        <v>18.60465116</v>
      </c>
      <c r="L269" s="71">
        <f t="shared" ref="L269:N269" si="202">L267</f>
        <v>3.0175000000000001</v>
      </c>
      <c r="M269" s="71">
        <f t="shared" si="202"/>
        <v>2.3625000000000003</v>
      </c>
      <c r="N269" s="71">
        <f t="shared" si="202"/>
        <v>20.221672259999998</v>
      </c>
      <c r="O269" s="73">
        <f>VLOOKUP(B269,'Dry Sieve'!$B$2:$K$992,IF(C269="#5",2,IF(C269="#10",3,IF(C269="#18",4,IF(C269="#35",5,IF(C269="#60",6,IF(C269="#120",7,IF(C269="#200",8,IF(C269="&lt;200",9)))))))),FALSE)</f>
        <v>17.16</v>
      </c>
      <c r="P269" s="23">
        <f t="shared" si="0"/>
        <v>2.3625000000000003</v>
      </c>
      <c r="Q269" s="23">
        <f t="shared" si="1"/>
        <v>3.0175000000000001</v>
      </c>
      <c r="R269" s="23">
        <f>VLOOKUP(B269,'Dry Sieve'!$B$2:$K$992,IF(C269="#5",2,IF(C269="#10",3,IF(C269="#18",4,IF(C269="#35",5,IF(C269="#60",6,IF(C269="#120",7,IF(C269="#200",8,IF(C269="&lt;200",9)))))))),FALSE)</f>
        <v>17.16</v>
      </c>
      <c r="S269" s="23">
        <f>VLOOKUP(B269,'Dry Sieve'!$B$2:$K$992,10,FALSE)</f>
        <v>112.69</v>
      </c>
      <c r="T269" s="23">
        <v>3.3054144840000001E-2</v>
      </c>
      <c r="U269" s="23">
        <v>3.8194861930000001E-3</v>
      </c>
      <c r="V269" s="23">
        <f>V267</f>
        <v>2.3125498992199997E-2</v>
      </c>
    </row>
    <row r="270" spans="1:22" ht="15.75" customHeight="1" x14ac:dyDescent="0.2">
      <c r="A270" s="22">
        <f>VLOOKUP(B269,'Sample ID by Horizon'!A:B,2,FALSE)</f>
        <v>42506</v>
      </c>
      <c r="B270" s="21" t="s">
        <v>479</v>
      </c>
      <c r="C270" s="21" t="s">
        <v>1297</v>
      </c>
      <c r="D270" s="16" t="s">
        <v>1294</v>
      </c>
      <c r="E270" s="57">
        <v>3.02</v>
      </c>
      <c r="F270" s="57">
        <v>1.73</v>
      </c>
      <c r="G270" s="57">
        <v>4.71</v>
      </c>
      <c r="H270" s="57">
        <v>2.98</v>
      </c>
      <c r="I270" s="57">
        <v>4.12</v>
      </c>
      <c r="J270" s="23">
        <f t="shared" si="45"/>
        <v>2.39</v>
      </c>
      <c r="K270" s="71">
        <v>19.536423840000001</v>
      </c>
      <c r="L270" s="71">
        <f t="shared" ref="L270:N270" si="203">L267</f>
        <v>3.0175000000000001</v>
      </c>
      <c r="M270" s="71">
        <f t="shared" si="203"/>
        <v>2.3625000000000003</v>
      </c>
      <c r="N270" s="71">
        <f t="shared" si="203"/>
        <v>20.221672259999998</v>
      </c>
      <c r="O270" s="73">
        <f>VLOOKUP(B270,'Dry Sieve'!$B$2:$K$992,IF(C270="#5",2,IF(C270="#10",3,IF(C270="#18",4,IF(C270="#35",5,IF(C270="#60",6,IF(C270="#120",7,IF(C270="#200",8,IF(C270="&lt;200",9)))))))),FALSE)</f>
        <v>17.16</v>
      </c>
      <c r="P270" s="23">
        <f t="shared" si="0"/>
        <v>2.3625000000000003</v>
      </c>
      <c r="Q270" s="23">
        <f t="shared" si="1"/>
        <v>3.0175000000000001</v>
      </c>
      <c r="R270" s="23">
        <f>VLOOKUP(B270,'Dry Sieve'!$B$2:$K$992,IF(C270="#5",2,IF(C270="#10",3,IF(C270="#18",4,IF(C270="#35",5,IF(C270="#60",6,IF(C270="#120",7,IF(C270="#200",8,IF(C270="&lt;200",9)))))))),FALSE)</f>
        <v>17.16</v>
      </c>
      <c r="S270" s="23">
        <f>VLOOKUP(B270,'Dry Sieve'!$B$2:$K$992,10,FALSE)</f>
        <v>112.69</v>
      </c>
      <c r="T270" s="23">
        <v>3.3054144840000001E-2</v>
      </c>
      <c r="U270" s="23">
        <v>3.8194861930000001E-3</v>
      </c>
      <c r="V270" s="23">
        <f>V269</f>
        <v>2.3125498992199997E-2</v>
      </c>
    </row>
    <row r="271" spans="1:22" ht="15.75" customHeight="1" x14ac:dyDescent="0.2">
      <c r="A271" s="22">
        <f>VLOOKUP(B270,'Sample ID by Horizon'!A:B,2,FALSE)</f>
        <v>42506</v>
      </c>
      <c r="B271" s="21" t="s">
        <v>479</v>
      </c>
      <c r="C271" s="21" t="s">
        <v>1298</v>
      </c>
      <c r="D271" s="16" t="s">
        <v>1291</v>
      </c>
      <c r="E271" s="57">
        <v>2.0099999999999998</v>
      </c>
      <c r="F271" s="57">
        <v>1.75</v>
      </c>
      <c r="G271" s="57">
        <v>3.72</v>
      </c>
      <c r="H271" s="57">
        <v>1.97</v>
      </c>
      <c r="I271" s="57">
        <v>3.22</v>
      </c>
      <c r="J271" s="23">
        <f t="shared" si="45"/>
        <v>1.4700000000000002</v>
      </c>
      <c r="K271" s="71">
        <v>24.875621890000001</v>
      </c>
      <c r="L271" s="71">
        <v>2.0150000000000001</v>
      </c>
      <c r="M271" s="23">
        <f>AVERAGE(J271:J274)</f>
        <v>1.5574999999999999</v>
      </c>
      <c r="N271" s="23">
        <v>21.68546971</v>
      </c>
      <c r="O271" s="73">
        <f>VLOOKUP(B271,'Dry Sieve'!$B$2:$K$992,IF(C271="#5",2,IF(C271="#10",3,IF(C271="#18",4,IF(C271="#35",5,IF(C271="#60",6,IF(C271="#120",7,IF(C271="#200",8,IF(C271="&lt;200",9)))))))),FALSE)</f>
        <v>12.97</v>
      </c>
      <c r="P271" s="23">
        <f t="shared" si="0"/>
        <v>1.5574999999999999</v>
      </c>
      <c r="Q271" s="23">
        <f t="shared" si="1"/>
        <v>2.0149999999999997</v>
      </c>
      <c r="R271" s="23">
        <f>VLOOKUP(B271,'Dry Sieve'!$B$2:$K$992,IF(C271="#5",2,IF(C271="#10",3,IF(C271="#18",4,IF(C271="#35",5,IF(C271="#60",6,IF(C271="#120",7,IF(C271="#200",8,IF(C271="&lt;200",9)))))))),FALSE)</f>
        <v>12.97</v>
      </c>
      <c r="S271" s="23">
        <f>VLOOKUP(B271,'Dry Sieve'!$B$2:$K$992,10,FALSE)</f>
        <v>112.69</v>
      </c>
      <c r="T271" s="23">
        <v>2.6131879390000001E-2</v>
      </c>
      <c r="U271" s="23">
        <v>2.4286374819999998E-3</v>
      </c>
      <c r="V271" s="23">
        <f>V269</f>
        <v>2.3125498992199997E-2</v>
      </c>
    </row>
    <row r="272" spans="1:22" ht="15.75" customHeight="1" x14ac:dyDescent="0.2">
      <c r="A272" s="22">
        <f>VLOOKUP(B271,'Sample ID by Horizon'!A:B,2,FALSE)</f>
        <v>42506</v>
      </c>
      <c r="B272" s="21" t="s">
        <v>479</v>
      </c>
      <c r="C272" s="21" t="s">
        <v>1298</v>
      </c>
      <c r="D272" s="16" t="s">
        <v>1292</v>
      </c>
      <c r="E272" s="57">
        <v>2</v>
      </c>
      <c r="F272" s="57">
        <v>1.73</v>
      </c>
      <c r="G272" s="57">
        <v>3.71</v>
      </c>
      <c r="H272" s="57">
        <v>1.98</v>
      </c>
      <c r="I272" s="57">
        <v>3.39</v>
      </c>
      <c r="J272" s="23">
        <f t="shared" si="45"/>
        <v>1.6600000000000001</v>
      </c>
      <c r="K272" s="71">
        <v>16</v>
      </c>
      <c r="L272" s="71">
        <f t="shared" ref="L272:N272" si="204">L271</f>
        <v>2.0150000000000001</v>
      </c>
      <c r="M272" s="71">
        <f t="shared" si="204"/>
        <v>1.5574999999999999</v>
      </c>
      <c r="N272" s="71">
        <f t="shared" si="204"/>
        <v>21.68546971</v>
      </c>
      <c r="O272" s="73">
        <f>VLOOKUP(B272,'Dry Sieve'!$B$2:$K$992,IF(C272="#5",2,IF(C272="#10",3,IF(C272="#18",4,IF(C272="#35",5,IF(C272="#60",6,IF(C272="#120",7,IF(C272="#200",8,IF(C272="&lt;200",9)))))))),FALSE)</f>
        <v>12.97</v>
      </c>
      <c r="P272" s="23">
        <f t="shared" si="0"/>
        <v>1.5574999999999999</v>
      </c>
      <c r="Q272" s="23">
        <f t="shared" si="1"/>
        <v>2.0149999999999997</v>
      </c>
      <c r="R272" s="23">
        <f>VLOOKUP(B272,'Dry Sieve'!$B$2:$K$992,IF(C272="#5",2,IF(C272="#10",3,IF(C272="#18",4,IF(C272="#35",5,IF(C272="#60",6,IF(C272="#120",7,IF(C272="#200",8,IF(C272="&lt;200",9)))))))),FALSE)</f>
        <v>12.97</v>
      </c>
      <c r="S272" s="23">
        <f>VLOOKUP(B272,'Dry Sieve'!$B$2:$K$992,10,FALSE)</f>
        <v>112.69</v>
      </c>
      <c r="T272" s="23">
        <v>2.6131879390000001E-2</v>
      </c>
      <c r="U272" s="23">
        <v>2.4286374819999998E-3</v>
      </c>
      <c r="V272" s="23">
        <f>V271</f>
        <v>2.3125498992199997E-2</v>
      </c>
    </row>
    <row r="273" spans="1:22" ht="15.75" customHeight="1" x14ac:dyDescent="0.2">
      <c r="A273" s="22">
        <f>VLOOKUP(B272,'Sample ID by Horizon'!A:B,2,FALSE)</f>
        <v>42506</v>
      </c>
      <c r="B273" s="21" t="s">
        <v>479</v>
      </c>
      <c r="C273" s="21" t="s">
        <v>1298</v>
      </c>
      <c r="D273" s="16" t="s">
        <v>1293</v>
      </c>
      <c r="E273" s="57">
        <v>2.04</v>
      </c>
      <c r="F273" s="57">
        <v>1.73</v>
      </c>
      <c r="G273" s="57">
        <v>3.74</v>
      </c>
      <c r="H273" s="57">
        <v>2.0099999999999998</v>
      </c>
      <c r="I273" s="57">
        <v>3.19</v>
      </c>
      <c r="J273" s="23">
        <f t="shared" si="45"/>
        <v>1.46</v>
      </c>
      <c r="K273" s="71">
        <v>26.960784310000001</v>
      </c>
      <c r="L273" s="71">
        <f t="shared" ref="L273:N273" si="205">L271</f>
        <v>2.0150000000000001</v>
      </c>
      <c r="M273" s="71">
        <f t="shared" si="205"/>
        <v>1.5574999999999999</v>
      </c>
      <c r="N273" s="71">
        <f t="shared" si="205"/>
        <v>21.68546971</v>
      </c>
      <c r="O273" s="73">
        <f>VLOOKUP(B273,'Dry Sieve'!$B$2:$K$992,IF(C273="#5",2,IF(C273="#10",3,IF(C273="#18",4,IF(C273="#35",5,IF(C273="#60",6,IF(C273="#120",7,IF(C273="#200",8,IF(C273="&lt;200",9)))))))),FALSE)</f>
        <v>12.97</v>
      </c>
      <c r="P273" s="23">
        <f t="shared" si="0"/>
        <v>1.5574999999999999</v>
      </c>
      <c r="Q273" s="23">
        <f t="shared" si="1"/>
        <v>2.0149999999999997</v>
      </c>
      <c r="R273" s="23">
        <f>VLOOKUP(B273,'Dry Sieve'!$B$2:$K$992,IF(C273="#5",2,IF(C273="#10",3,IF(C273="#18",4,IF(C273="#35",5,IF(C273="#60",6,IF(C273="#120",7,IF(C273="#200",8,IF(C273="&lt;200",9)))))))),FALSE)</f>
        <v>12.97</v>
      </c>
      <c r="S273" s="23">
        <f>VLOOKUP(B273,'Dry Sieve'!$B$2:$K$992,10,FALSE)</f>
        <v>112.69</v>
      </c>
      <c r="T273" s="23">
        <v>2.6131879390000001E-2</v>
      </c>
      <c r="U273" s="23">
        <v>2.4286374819999998E-3</v>
      </c>
      <c r="V273" s="23">
        <f>V271</f>
        <v>2.3125498992199997E-2</v>
      </c>
    </row>
    <row r="274" spans="1:22" ht="15.75" customHeight="1" x14ac:dyDescent="0.2">
      <c r="A274" s="22">
        <f>VLOOKUP(B273,'Sample ID by Horizon'!A:B,2,FALSE)</f>
        <v>42506</v>
      </c>
      <c r="B274" s="21" t="s">
        <v>479</v>
      </c>
      <c r="C274" s="21" t="s">
        <v>1298</v>
      </c>
      <c r="D274" s="16" t="s">
        <v>1294</v>
      </c>
      <c r="E274" s="57">
        <v>2.0099999999999998</v>
      </c>
      <c r="F274" s="57">
        <v>1.74</v>
      </c>
      <c r="G274" s="57">
        <v>3.76</v>
      </c>
      <c r="H274" s="57">
        <v>2.02</v>
      </c>
      <c r="I274" s="57">
        <v>3.38</v>
      </c>
      <c r="J274" s="23">
        <f t="shared" si="45"/>
        <v>1.64</v>
      </c>
      <c r="K274" s="71">
        <v>18.905472639999999</v>
      </c>
      <c r="L274" s="71">
        <f t="shared" ref="L274:N274" si="206">L271</f>
        <v>2.0150000000000001</v>
      </c>
      <c r="M274" s="71">
        <f t="shared" si="206"/>
        <v>1.5574999999999999</v>
      </c>
      <c r="N274" s="71">
        <f t="shared" si="206"/>
        <v>21.68546971</v>
      </c>
      <c r="O274" s="73">
        <f>VLOOKUP(B274,'Dry Sieve'!$B$2:$K$992,IF(C274="#5",2,IF(C274="#10",3,IF(C274="#18",4,IF(C274="#35",5,IF(C274="#60",6,IF(C274="#120",7,IF(C274="#200",8,IF(C274="&lt;200",9)))))))),FALSE)</f>
        <v>12.97</v>
      </c>
      <c r="P274" s="23">
        <f t="shared" si="0"/>
        <v>1.5574999999999999</v>
      </c>
      <c r="Q274" s="23">
        <f t="shared" si="1"/>
        <v>2.0149999999999997</v>
      </c>
      <c r="R274" s="23">
        <f>VLOOKUP(B274,'Dry Sieve'!$B$2:$K$992,IF(C274="#5",2,IF(C274="#10",3,IF(C274="#18",4,IF(C274="#35",5,IF(C274="#60",6,IF(C274="#120",7,IF(C274="#200",8,IF(C274="&lt;200",9)))))))),FALSE)</f>
        <v>12.97</v>
      </c>
      <c r="S274" s="23">
        <f>VLOOKUP(B274,'Dry Sieve'!$B$2:$K$992,10,FALSE)</f>
        <v>112.69</v>
      </c>
      <c r="T274" s="23">
        <v>2.6131879390000001E-2</v>
      </c>
      <c r="U274" s="23">
        <v>2.4286374819999998E-3</v>
      </c>
      <c r="V274" s="23">
        <f>V273</f>
        <v>2.3125498992199997E-2</v>
      </c>
    </row>
    <row r="275" spans="1:22" ht="15.75" customHeight="1" x14ac:dyDescent="0.2">
      <c r="A275" s="22">
        <f>VLOOKUP(B274,'Sample ID by Horizon'!A:B,2,FALSE)</f>
        <v>42506</v>
      </c>
      <c r="B275" s="21" t="s">
        <v>479</v>
      </c>
      <c r="C275" s="21" t="s">
        <v>1299</v>
      </c>
      <c r="D275" s="16" t="s">
        <v>1291</v>
      </c>
      <c r="E275" s="57">
        <v>1.04</v>
      </c>
      <c r="F275" s="57">
        <v>1.73</v>
      </c>
      <c r="G275" s="57">
        <v>2.76</v>
      </c>
      <c r="H275" s="57">
        <v>1.03</v>
      </c>
      <c r="I275" s="57">
        <v>2.62</v>
      </c>
      <c r="J275" s="23">
        <f t="shared" si="45"/>
        <v>0.89000000000000012</v>
      </c>
      <c r="K275" s="71">
        <v>13.46153846</v>
      </c>
      <c r="L275" s="71">
        <v>1.0275000000000001</v>
      </c>
      <c r="M275" s="23">
        <f>AVERAGE(J275:J278)</f>
        <v>0.78000000000000014</v>
      </c>
      <c r="N275" s="23">
        <v>23.392550409999998</v>
      </c>
      <c r="O275" s="73">
        <f>VLOOKUP(B275,'Dry Sieve'!$B$2:$K$992,IF(C275="#5",2,IF(C275="#10",3,IF(C275="#18",4,IF(C275="#35",5,IF(C275="#60",6,IF(C275="#120",7,IF(C275="#200",8,IF(C275="&lt;200",9)))))))),FALSE)</f>
        <v>5.16</v>
      </c>
      <c r="P275" s="23">
        <f t="shared" si="0"/>
        <v>0.78000000000000014</v>
      </c>
      <c r="Q275" s="23">
        <f t="shared" si="1"/>
        <v>1.0275000000000001</v>
      </c>
      <c r="R275" s="23">
        <f>VLOOKUP(B275,'Dry Sieve'!$B$2:$K$992,IF(C275="#5",2,IF(C275="#10",3,IF(C275="#18",4,IF(C275="#35",5,IF(C275="#60",6,IF(C275="#120",7,IF(C275="#200",8,IF(C275="&lt;200",9)))))))),FALSE)</f>
        <v>5.16</v>
      </c>
      <c r="S275" s="23">
        <f>VLOOKUP(B275,'Dry Sieve'!$B$2:$K$992,10,FALSE)</f>
        <v>112.69</v>
      </c>
      <c r="T275" s="23">
        <v>1.10295475E-2</v>
      </c>
      <c r="U275" s="23">
        <v>7.3716927420000003E-4</v>
      </c>
      <c r="V275" s="23">
        <f>V273</f>
        <v>2.3125498992199997E-2</v>
      </c>
    </row>
    <row r="276" spans="1:22" ht="15.75" customHeight="1" x14ac:dyDescent="0.2">
      <c r="A276" s="22">
        <f>VLOOKUP(B275,'Sample ID by Horizon'!A:B,2,FALSE)</f>
        <v>42506</v>
      </c>
      <c r="B276" s="21" t="s">
        <v>479</v>
      </c>
      <c r="C276" s="21" t="s">
        <v>1299</v>
      </c>
      <c r="D276" s="16" t="s">
        <v>1292</v>
      </c>
      <c r="E276" s="57">
        <v>1.03</v>
      </c>
      <c r="F276" s="57">
        <v>1.73</v>
      </c>
      <c r="G276" s="57">
        <v>2.75</v>
      </c>
      <c r="H276" s="57">
        <v>1.02</v>
      </c>
      <c r="I276" s="57">
        <v>2.5099999999999998</v>
      </c>
      <c r="J276" s="23">
        <f t="shared" si="45"/>
        <v>0.7799999999999998</v>
      </c>
      <c r="K276" s="71">
        <v>23.30097087</v>
      </c>
      <c r="L276" s="71">
        <f t="shared" ref="L276:N276" si="207">L275</f>
        <v>1.0275000000000001</v>
      </c>
      <c r="M276" s="71">
        <f t="shared" si="207"/>
        <v>0.78000000000000014</v>
      </c>
      <c r="N276" s="71">
        <f t="shared" si="207"/>
        <v>23.392550409999998</v>
      </c>
      <c r="O276" s="73">
        <f>VLOOKUP(B276,'Dry Sieve'!$B$2:$K$992,IF(C276="#5",2,IF(C276="#10",3,IF(C276="#18",4,IF(C276="#35",5,IF(C276="#60",6,IF(C276="#120",7,IF(C276="#200",8,IF(C276="&lt;200",9)))))))),FALSE)</f>
        <v>5.16</v>
      </c>
      <c r="P276" s="23">
        <f t="shared" si="0"/>
        <v>0.78000000000000014</v>
      </c>
      <c r="Q276" s="23">
        <f t="shared" si="1"/>
        <v>1.0275000000000001</v>
      </c>
      <c r="R276" s="23">
        <f>VLOOKUP(B276,'Dry Sieve'!$B$2:$K$992,IF(C276="#5",2,IF(C276="#10",3,IF(C276="#18",4,IF(C276="#35",5,IF(C276="#60",6,IF(C276="#120",7,IF(C276="#200",8,IF(C276="&lt;200",9)))))))),FALSE)</f>
        <v>5.16</v>
      </c>
      <c r="S276" s="23">
        <f>VLOOKUP(B276,'Dry Sieve'!$B$2:$K$992,10,FALSE)</f>
        <v>112.69</v>
      </c>
      <c r="T276" s="23">
        <v>1.10295475E-2</v>
      </c>
      <c r="U276" s="23">
        <v>7.3716927420000003E-4</v>
      </c>
      <c r="V276" s="23">
        <f>V275</f>
        <v>2.3125498992199997E-2</v>
      </c>
    </row>
    <row r="277" spans="1:22" ht="15.75" customHeight="1" x14ac:dyDescent="0.2">
      <c r="A277" s="22">
        <f>VLOOKUP(B276,'Sample ID by Horizon'!A:B,2,FALSE)</f>
        <v>42506</v>
      </c>
      <c r="B277" s="21" t="s">
        <v>479</v>
      </c>
      <c r="C277" s="21" t="s">
        <v>1299</v>
      </c>
      <c r="D277" s="16" t="s">
        <v>1293</v>
      </c>
      <c r="E277" s="57">
        <v>1</v>
      </c>
      <c r="F277" s="57">
        <v>1.74</v>
      </c>
      <c r="G277" s="57">
        <v>2.74</v>
      </c>
      <c r="H277" s="57">
        <v>1</v>
      </c>
      <c r="I277" s="57">
        <v>2.4700000000000002</v>
      </c>
      <c r="J277" s="23">
        <f t="shared" si="45"/>
        <v>0.7300000000000002</v>
      </c>
      <c r="K277" s="71">
        <v>27</v>
      </c>
      <c r="L277" s="71">
        <f t="shared" ref="L277:N277" si="208">L275</f>
        <v>1.0275000000000001</v>
      </c>
      <c r="M277" s="71">
        <f t="shared" si="208"/>
        <v>0.78000000000000014</v>
      </c>
      <c r="N277" s="71">
        <f t="shared" si="208"/>
        <v>23.392550409999998</v>
      </c>
      <c r="O277" s="73">
        <f>VLOOKUP(B277,'Dry Sieve'!$B$2:$K$992,IF(C277="#5",2,IF(C277="#10",3,IF(C277="#18",4,IF(C277="#35",5,IF(C277="#60",6,IF(C277="#120",7,IF(C277="#200",8,IF(C277="&lt;200",9)))))))),FALSE)</f>
        <v>5.16</v>
      </c>
      <c r="P277" s="23">
        <f t="shared" si="0"/>
        <v>0.78000000000000014</v>
      </c>
      <c r="Q277" s="23">
        <f t="shared" si="1"/>
        <v>1.0275000000000001</v>
      </c>
      <c r="R277" s="23">
        <f>VLOOKUP(B277,'Dry Sieve'!$B$2:$K$992,IF(C277="#5",2,IF(C277="#10",3,IF(C277="#18",4,IF(C277="#35",5,IF(C277="#60",6,IF(C277="#120",7,IF(C277="#200",8,IF(C277="&lt;200",9)))))))),FALSE)</f>
        <v>5.16</v>
      </c>
      <c r="S277" s="23">
        <f>VLOOKUP(B277,'Dry Sieve'!$B$2:$K$992,10,FALSE)</f>
        <v>112.69</v>
      </c>
      <c r="T277" s="23">
        <v>1.10295475E-2</v>
      </c>
      <c r="U277" s="23">
        <v>7.3716927420000003E-4</v>
      </c>
      <c r="V277" s="23">
        <f>V275</f>
        <v>2.3125498992199997E-2</v>
      </c>
    </row>
    <row r="278" spans="1:22" ht="15.75" customHeight="1" x14ac:dyDescent="0.2">
      <c r="A278" s="22">
        <f>VLOOKUP(B277,'Sample ID by Horizon'!A:B,2,FALSE)</f>
        <v>42506</v>
      </c>
      <c r="B278" s="21" t="s">
        <v>479</v>
      </c>
      <c r="C278" s="21" t="s">
        <v>1299</v>
      </c>
      <c r="D278" s="16" t="s">
        <v>1294</v>
      </c>
      <c r="E278" s="57">
        <v>1.04</v>
      </c>
      <c r="F278" s="57">
        <v>1.73</v>
      </c>
      <c r="G278" s="57">
        <v>2.76</v>
      </c>
      <c r="H278" s="57">
        <v>1.03</v>
      </c>
      <c r="I278" s="57">
        <v>2.4500000000000002</v>
      </c>
      <c r="J278" s="23">
        <f t="shared" si="45"/>
        <v>0.7200000000000002</v>
      </c>
      <c r="K278" s="71">
        <v>29.80769231</v>
      </c>
      <c r="L278" s="71">
        <f t="shared" ref="L278:N278" si="209">L275</f>
        <v>1.0275000000000001</v>
      </c>
      <c r="M278" s="71">
        <f t="shared" si="209"/>
        <v>0.78000000000000014</v>
      </c>
      <c r="N278" s="71">
        <f t="shared" si="209"/>
        <v>23.392550409999998</v>
      </c>
      <c r="O278" s="73">
        <f>VLOOKUP(B278,'Dry Sieve'!$B$2:$K$992,IF(C278="#5",2,IF(C278="#10",3,IF(C278="#18",4,IF(C278="#35",5,IF(C278="#60",6,IF(C278="#120",7,IF(C278="#200",8,IF(C278="&lt;200",9)))))))),FALSE)</f>
        <v>5.16</v>
      </c>
      <c r="P278" s="23">
        <f t="shared" si="0"/>
        <v>0.78000000000000014</v>
      </c>
      <c r="Q278" s="23">
        <f t="shared" si="1"/>
        <v>1.0275000000000001</v>
      </c>
      <c r="R278" s="23">
        <f>VLOOKUP(B278,'Dry Sieve'!$B$2:$K$992,IF(C278="#5",2,IF(C278="#10",3,IF(C278="#18",4,IF(C278="#35",5,IF(C278="#60",6,IF(C278="#120",7,IF(C278="#200",8,IF(C278="&lt;200",9)))))))),FALSE)</f>
        <v>5.16</v>
      </c>
      <c r="S278" s="23">
        <f>VLOOKUP(B278,'Dry Sieve'!$B$2:$K$992,10,FALSE)</f>
        <v>112.69</v>
      </c>
      <c r="T278" s="23">
        <v>1.10295475E-2</v>
      </c>
      <c r="U278" s="23">
        <v>7.3716927420000003E-4</v>
      </c>
      <c r="V278" s="23">
        <f>V277</f>
        <v>2.3125498992199997E-2</v>
      </c>
    </row>
    <row r="279" spans="1:22" ht="15.75" customHeight="1" x14ac:dyDescent="0.2">
      <c r="A279" s="22">
        <f>VLOOKUP(B278,'Sample ID by Horizon'!A:B,2,FALSE)</f>
        <v>42506</v>
      </c>
      <c r="B279" s="21" t="s">
        <v>479</v>
      </c>
      <c r="C279" s="21" t="s">
        <v>1300</v>
      </c>
      <c r="D279" s="16" t="s">
        <v>1291</v>
      </c>
      <c r="E279" s="57"/>
      <c r="F279" s="57"/>
      <c r="G279" s="57"/>
      <c r="H279" s="57"/>
      <c r="I279" s="57"/>
      <c r="J279" s="23">
        <f t="shared" si="45"/>
        <v>0</v>
      </c>
      <c r="K279" s="71" t="s">
        <v>1438</v>
      </c>
      <c r="L279" s="71" t="s">
        <v>1438</v>
      </c>
      <c r="M279" s="23">
        <f>AVERAGE(J279:J282)</f>
        <v>0</v>
      </c>
      <c r="N279" s="23" t="s">
        <v>1438</v>
      </c>
      <c r="O279" s="73">
        <f>VLOOKUP(B279,'Dry Sieve'!$B$2:$K$992,IF(C279="#5",2,IF(C279="#10",3,IF(C279="#18",4,IF(C279="#35",5,IF(C279="#60",6,IF(C279="#120",7,IF(C279="#200",8,IF(C279="&lt;200",9)))))))),FALSE)</f>
        <v>1.81</v>
      </c>
      <c r="P279" s="23">
        <f t="shared" si="0"/>
        <v>0</v>
      </c>
      <c r="Q279" s="23">
        <f t="shared" si="1"/>
        <v>0</v>
      </c>
      <c r="R279" s="23">
        <f>VLOOKUP(B279,'Dry Sieve'!$B$2:$K$992,IF(C279="#5",2,IF(C279="#10",3,IF(C279="#18",4,IF(C279="#35",5,IF(C279="#60",6,IF(C279="#120",7,IF(C279="#200",8,IF(C279="&lt;200",9)))))))),FALSE)</f>
        <v>1.81</v>
      </c>
      <c r="S279" s="23">
        <f>VLOOKUP(B279,'Dry Sieve'!$B$2:$K$992,10,FALSE)</f>
        <v>112.69</v>
      </c>
      <c r="T279" s="23" t="s">
        <v>1438</v>
      </c>
      <c r="U279" s="23">
        <v>0</v>
      </c>
      <c r="V279" s="23">
        <f>V277</f>
        <v>2.3125498992199997E-2</v>
      </c>
    </row>
    <row r="280" spans="1:22" ht="15.75" customHeight="1" x14ac:dyDescent="0.2">
      <c r="A280" s="22">
        <f>VLOOKUP(B279,'Sample ID by Horizon'!A:B,2,FALSE)</f>
        <v>42506</v>
      </c>
      <c r="B280" s="21" t="s">
        <v>479</v>
      </c>
      <c r="C280" s="21" t="s">
        <v>1300</v>
      </c>
      <c r="D280" s="16" t="s">
        <v>1292</v>
      </c>
      <c r="E280" s="57"/>
      <c r="F280" s="57"/>
      <c r="G280" s="57"/>
      <c r="H280" s="57"/>
      <c r="I280" s="57"/>
      <c r="J280" s="23">
        <f t="shared" si="45"/>
        <v>0</v>
      </c>
      <c r="K280" s="71" t="s">
        <v>1438</v>
      </c>
      <c r="L280" s="71" t="str">
        <f t="shared" ref="L280:N280" si="210">L279</f>
        <v/>
      </c>
      <c r="M280" s="71">
        <f t="shared" si="210"/>
        <v>0</v>
      </c>
      <c r="N280" s="71" t="str">
        <f t="shared" si="210"/>
        <v/>
      </c>
      <c r="O280" s="73">
        <f>VLOOKUP(B280,'Dry Sieve'!$B$2:$K$992,IF(C280="#5",2,IF(C280="#10",3,IF(C280="#18",4,IF(C280="#35",5,IF(C280="#60",6,IF(C280="#120",7,IF(C280="#200",8,IF(C280="&lt;200",9)))))))),FALSE)</f>
        <v>1.81</v>
      </c>
      <c r="P280" s="23">
        <f t="shared" si="0"/>
        <v>0</v>
      </c>
      <c r="Q280" s="23">
        <f t="shared" si="1"/>
        <v>0</v>
      </c>
      <c r="R280" s="23">
        <f>VLOOKUP(B280,'Dry Sieve'!$B$2:$K$992,IF(C280="#5",2,IF(C280="#10",3,IF(C280="#18",4,IF(C280="#35",5,IF(C280="#60",6,IF(C280="#120",7,IF(C280="#200",8,IF(C280="&lt;200",9)))))))),FALSE)</f>
        <v>1.81</v>
      </c>
      <c r="S280" s="23">
        <f>VLOOKUP(B280,'Dry Sieve'!$B$2:$K$992,10,FALSE)</f>
        <v>112.69</v>
      </c>
      <c r="T280" s="23" t="s">
        <v>1438</v>
      </c>
      <c r="U280" s="23">
        <v>0</v>
      </c>
      <c r="V280" s="23">
        <f>V279</f>
        <v>2.3125498992199997E-2</v>
      </c>
    </row>
    <row r="281" spans="1:22" ht="15.75" customHeight="1" x14ac:dyDescent="0.2">
      <c r="A281" s="22">
        <f>VLOOKUP(B280,'Sample ID by Horizon'!A:B,2,FALSE)</f>
        <v>42506</v>
      </c>
      <c r="B281" s="21" t="s">
        <v>479</v>
      </c>
      <c r="C281" s="21" t="s">
        <v>1300</v>
      </c>
      <c r="D281" s="16" t="s">
        <v>1293</v>
      </c>
      <c r="E281" s="57"/>
      <c r="F281" s="57"/>
      <c r="G281" s="57"/>
      <c r="H281" s="57"/>
      <c r="I281" s="57"/>
      <c r="J281" s="23">
        <f t="shared" si="45"/>
        <v>0</v>
      </c>
      <c r="K281" s="71" t="s">
        <v>1438</v>
      </c>
      <c r="L281" s="71" t="str">
        <f t="shared" ref="L281:N281" si="211">L279</f>
        <v/>
      </c>
      <c r="M281" s="71">
        <f t="shared" si="211"/>
        <v>0</v>
      </c>
      <c r="N281" s="71" t="str">
        <f t="shared" si="211"/>
        <v/>
      </c>
      <c r="O281" s="73">
        <f>VLOOKUP(B281,'Dry Sieve'!$B$2:$K$992,IF(C281="#5",2,IF(C281="#10",3,IF(C281="#18",4,IF(C281="#35",5,IF(C281="#60",6,IF(C281="#120",7,IF(C281="#200",8,IF(C281="&lt;200",9)))))))),FALSE)</f>
        <v>1.81</v>
      </c>
      <c r="P281" s="23">
        <f t="shared" si="0"/>
        <v>0</v>
      </c>
      <c r="Q281" s="23">
        <f t="shared" si="1"/>
        <v>0</v>
      </c>
      <c r="R281" s="23">
        <f>VLOOKUP(B281,'Dry Sieve'!$B$2:$K$992,IF(C281="#5",2,IF(C281="#10",3,IF(C281="#18",4,IF(C281="#35",5,IF(C281="#60",6,IF(C281="#120",7,IF(C281="#200",8,IF(C281="&lt;200",9)))))))),FALSE)</f>
        <v>1.81</v>
      </c>
      <c r="S281" s="23">
        <f>VLOOKUP(B281,'Dry Sieve'!$B$2:$K$992,10,FALSE)</f>
        <v>112.69</v>
      </c>
      <c r="T281" s="23" t="s">
        <v>1438</v>
      </c>
      <c r="U281" s="23">
        <v>0</v>
      </c>
      <c r="V281" s="23">
        <f>V279</f>
        <v>2.3125498992199997E-2</v>
      </c>
    </row>
    <row r="282" spans="1:22" ht="15.75" customHeight="1" x14ac:dyDescent="0.2">
      <c r="A282" s="22">
        <f>VLOOKUP(B281,'Sample ID by Horizon'!A:B,2,FALSE)</f>
        <v>42506</v>
      </c>
      <c r="B282" s="21" t="s">
        <v>479</v>
      </c>
      <c r="C282" s="21" t="s">
        <v>1300</v>
      </c>
      <c r="D282" s="16" t="s">
        <v>1294</v>
      </c>
      <c r="E282" s="57"/>
      <c r="F282" s="57"/>
      <c r="G282" s="57"/>
      <c r="H282" s="57"/>
      <c r="I282" s="57"/>
      <c r="J282" s="23">
        <f t="shared" si="45"/>
        <v>0</v>
      </c>
      <c r="K282" s="71" t="s">
        <v>1438</v>
      </c>
      <c r="L282" s="71" t="str">
        <f t="shared" ref="L282:N282" si="212">L279</f>
        <v/>
      </c>
      <c r="M282" s="71">
        <f t="shared" si="212"/>
        <v>0</v>
      </c>
      <c r="N282" s="71" t="str">
        <f t="shared" si="212"/>
        <v/>
      </c>
      <c r="O282" s="73">
        <f>VLOOKUP(B282,'Dry Sieve'!$B$2:$K$992,IF(C282="#5",2,IF(C282="#10",3,IF(C282="#18",4,IF(C282="#35",5,IF(C282="#60",6,IF(C282="#120",7,IF(C282="#200",8,IF(C282="&lt;200",9)))))))),FALSE)</f>
        <v>1.81</v>
      </c>
      <c r="P282" s="23">
        <f t="shared" si="0"/>
        <v>0</v>
      </c>
      <c r="Q282" s="23">
        <f t="shared" si="1"/>
        <v>0</v>
      </c>
      <c r="R282" s="23">
        <f>VLOOKUP(B282,'Dry Sieve'!$B$2:$K$992,IF(C282="#5",2,IF(C282="#10",3,IF(C282="#18",4,IF(C282="#35",5,IF(C282="#60",6,IF(C282="#120",7,IF(C282="#200",8,IF(C282="&lt;200",9)))))))),FALSE)</f>
        <v>1.81</v>
      </c>
      <c r="S282" s="23">
        <f>VLOOKUP(B282,'Dry Sieve'!$B$2:$K$992,10,FALSE)</f>
        <v>112.69</v>
      </c>
      <c r="T282" s="23" t="s">
        <v>1438</v>
      </c>
      <c r="U282" s="23">
        <v>0</v>
      </c>
      <c r="V282" s="23">
        <f>V281</f>
        <v>2.3125498992199997E-2</v>
      </c>
    </row>
    <row r="283" spans="1:22" ht="15.75" customHeight="1" x14ac:dyDescent="0.2">
      <c r="A283" s="22">
        <f>VLOOKUP(B282,'Sample ID by Horizon'!A:B,2,FALSE)</f>
        <v>42506</v>
      </c>
      <c r="B283" s="21" t="s">
        <v>480</v>
      </c>
      <c r="C283" s="21" t="s">
        <v>1290</v>
      </c>
      <c r="D283" s="16" t="s">
        <v>1291</v>
      </c>
      <c r="E283" s="57">
        <v>4</v>
      </c>
      <c r="F283" s="57">
        <v>1.74</v>
      </c>
      <c r="G283" s="57">
        <v>4.8499999999999996</v>
      </c>
      <c r="H283" s="57">
        <v>3.11</v>
      </c>
      <c r="I283" s="57">
        <v>3.63</v>
      </c>
      <c r="J283" s="23">
        <f t="shared" si="45"/>
        <v>1.89</v>
      </c>
      <c r="K283" s="71">
        <v>30.5</v>
      </c>
      <c r="L283" s="71">
        <v>4.0274999999999999</v>
      </c>
      <c r="M283" s="23">
        <f>AVERAGE(J283:J286)</f>
        <v>1.6600000000000001</v>
      </c>
      <c r="N283" s="23">
        <v>47.85234354</v>
      </c>
      <c r="O283" s="73">
        <f>VLOOKUP(B283,'Dry Sieve'!$B$2:$K$992,IF(C283="#5",2,IF(C283="#10",3,IF(C283="#18",4,IF(C283="#35",5,IF(C283="#60",6,IF(C283="#120",7,IF(C283="#200",8,IF(C283="&lt;200",9)))))))),FALSE)</f>
        <v>42.05</v>
      </c>
      <c r="P283" s="23">
        <f t="shared" si="0"/>
        <v>1.6600000000000001</v>
      </c>
      <c r="Q283" s="23">
        <f t="shared" si="1"/>
        <v>4.0274999999999999</v>
      </c>
      <c r="R283" s="23">
        <f>VLOOKUP(B283,'Dry Sieve'!$B$2:$K$992,IF(C283="#5",2,IF(C283="#10",3,IF(C283="#18",4,IF(C283="#35",5,IF(C283="#60",6,IF(C283="#120",7,IF(C283="#200",8,IF(C283="&lt;200",9)))))))),FALSE)</f>
        <v>42.05</v>
      </c>
      <c r="S283" s="23">
        <f>VLOOKUP(B283,'Dry Sieve'!$B$2:$K$992,10,FALSE)</f>
        <v>124.11999999999999</v>
      </c>
      <c r="T283" s="23">
        <v>0.19914924840000001</v>
      </c>
      <c r="U283" s="23">
        <v>9.5297582519999993E-2</v>
      </c>
      <c r="V283" s="23">
        <f>SUM(U283,U287,U291,U295,U299,U303,U307)</f>
        <v>0.12808585105759998</v>
      </c>
    </row>
    <row r="284" spans="1:22" ht="15.75" customHeight="1" x14ac:dyDescent="0.2">
      <c r="A284" s="22">
        <f>VLOOKUP(B283,'Sample ID by Horizon'!A:B,2,FALSE)</f>
        <v>42506</v>
      </c>
      <c r="B284" s="21" t="s">
        <v>480</v>
      </c>
      <c r="C284" s="21" t="s">
        <v>1290</v>
      </c>
      <c r="D284" s="16" t="s">
        <v>1292</v>
      </c>
      <c r="E284" s="57">
        <v>4.01</v>
      </c>
      <c r="F284" s="57">
        <v>1.73</v>
      </c>
      <c r="G284" s="57">
        <v>5.35</v>
      </c>
      <c r="H284" s="57">
        <v>3.62</v>
      </c>
      <c r="I284" s="57">
        <v>3.29</v>
      </c>
      <c r="J284" s="23">
        <f t="shared" si="45"/>
        <v>1.56</v>
      </c>
      <c r="K284" s="71">
        <v>51.371571070000002</v>
      </c>
      <c r="L284" s="71">
        <f t="shared" ref="L284:N284" si="213">L283</f>
        <v>4.0274999999999999</v>
      </c>
      <c r="M284" s="71">
        <f t="shared" si="213"/>
        <v>1.6600000000000001</v>
      </c>
      <c r="N284" s="71">
        <f t="shared" si="213"/>
        <v>47.85234354</v>
      </c>
      <c r="O284" s="73">
        <f>VLOOKUP(B284,'Dry Sieve'!$B$2:$K$992,IF(C284="#5",2,IF(C284="#10",3,IF(C284="#18",4,IF(C284="#35",5,IF(C284="#60",6,IF(C284="#120",7,IF(C284="#200",8,IF(C284="&lt;200",9)))))))),FALSE)</f>
        <v>42.05</v>
      </c>
      <c r="P284" s="23">
        <f t="shared" si="0"/>
        <v>1.6600000000000001</v>
      </c>
      <c r="Q284" s="23">
        <f t="shared" si="1"/>
        <v>4.0274999999999999</v>
      </c>
      <c r="R284" s="23">
        <f>VLOOKUP(B284,'Dry Sieve'!$B$2:$K$992,IF(C284="#5",2,IF(C284="#10",3,IF(C284="#18",4,IF(C284="#35",5,IF(C284="#60",6,IF(C284="#120",7,IF(C284="#200",8,IF(C284="&lt;200",9)))))))),FALSE)</f>
        <v>42.05</v>
      </c>
      <c r="S284" s="23">
        <f>VLOOKUP(B284,'Dry Sieve'!$B$2:$K$992,10,FALSE)</f>
        <v>124.11999999999999</v>
      </c>
      <c r="T284" s="23">
        <v>0.19914924840000001</v>
      </c>
      <c r="U284" s="23">
        <v>9.5297582519999993E-2</v>
      </c>
      <c r="V284" s="23">
        <f>V283</f>
        <v>0.12808585105759998</v>
      </c>
    </row>
    <row r="285" spans="1:22" ht="15.75" customHeight="1" x14ac:dyDescent="0.2">
      <c r="A285" s="22">
        <f>VLOOKUP(B284,'Sample ID by Horizon'!A:B,2,FALSE)</f>
        <v>42506</v>
      </c>
      <c r="B285" s="21" t="s">
        <v>480</v>
      </c>
      <c r="C285" s="21" t="s">
        <v>1290</v>
      </c>
      <c r="D285" s="16" t="s">
        <v>1293</v>
      </c>
      <c r="E285" s="57">
        <v>4.07</v>
      </c>
      <c r="F285" s="57">
        <v>1.73</v>
      </c>
      <c r="G285" s="57">
        <v>5.49</v>
      </c>
      <c r="H285" s="74">
        <v>3.76</v>
      </c>
      <c r="I285" s="57">
        <v>3.9</v>
      </c>
      <c r="J285" s="23">
        <f t="shared" si="45"/>
        <v>2.17</v>
      </c>
      <c r="K285" s="71">
        <v>39.066339069999998</v>
      </c>
      <c r="L285" s="71">
        <f t="shared" ref="L285:N285" si="214">L283</f>
        <v>4.0274999999999999</v>
      </c>
      <c r="M285" s="71">
        <f t="shared" si="214"/>
        <v>1.6600000000000001</v>
      </c>
      <c r="N285" s="71">
        <f t="shared" si="214"/>
        <v>47.85234354</v>
      </c>
      <c r="O285" s="73">
        <f>VLOOKUP(B285,'Dry Sieve'!$B$2:$K$992,IF(C285="#5",2,IF(C285="#10",3,IF(C285="#18",4,IF(C285="#35",5,IF(C285="#60",6,IF(C285="#120",7,IF(C285="#200",8,IF(C285="&lt;200",9)))))))),FALSE)</f>
        <v>42.05</v>
      </c>
      <c r="P285" s="23">
        <f t="shared" si="0"/>
        <v>1.6600000000000001</v>
      </c>
      <c r="Q285" s="23">
        <f t="shared" si="1"/>
        <v>4.0274999999999999</v>
      </c>
      <c r="R285" s="23">
        <f>VLOOKUP(B285,'Dry Sieve'!$B$2:$K$992,IF(C285="#5",2,IF(C285="#10",3,IF(C285="#18",4,IF(C285="#35",5,IF(C285="#60",6,IF(C285="#120",7,IF(C285="#200",8,IF(C285="&lt;200",9)))))))),FALSE)</f>
        <v>42.05</v>
      </c>
      <c r="S285" s="23">
        <f>VLOOKUP(B285,'Dry Sieve'!$B$2:$K$992,10,FALSE)</f>
        <v>124.11999999999999</v>
      </c>
      <c r="T285" s="23">
        <v>0.19914924840000001</v>
      </c>
      <c r="U285" s="23">
        <v>9.5297582519999993E-2</v>
      </c>
      <c r="V285" s="23">
        <f>V283</f>
        <v>0.12808585105759998</v>
      </c>
    </row>
    <row r="286" spans="1:22" ht="15.75" customHeight="1" x14ac:dyDescent="0.2">
      <c r="A286" s="22">
        <f>VLOOKUP(B285,'Sample ID by Horizon'!A:B,2,FALSE)</f>
        <v>42506</v>
      </c>
      <c r="B286" s="21" t="s">
        <v>480</v>
      </c>
      <c r="C286" s="21" t="s">
        <v>1290</v>
      </c>
      <c r="D286" s="16" t="s">
        <v>1294</v>
      </c>
      <c r="E286" s="57">
        <v>4.03</v>
      </c>
      <c r="F286" s="57">
        <v>1.73</v>
      </c>
      <c r="G286" s="57">
        <v>5.59</v>
      </c>
      <c r="H286" s="57">
        <v>3.86</v>
      </c>
      <c r="I286" s="57">
        <v>2.75</v>
      </c>
      <c r="J286" s="23">
        <f t="shared" si="45"/>
        <v>1.02</v>
      </c>
      <c r="K286" s="71">
        <v>70.471464019999999</v>
      </c>
      <c r="L286" s="71">
        <f t="shared" ref="L286:N286" si="215">L283</f>
        <v>4.0274999999999999</v>
      </c>
      <c r="M286" s="71">
        <f t="shared" si="215"/>
        <v>1.6600000000000001</v>
      </c>
      <c r="N286" s="71">
        <f t="shared" si="215"/>
        <v>47.85234354</v>
      </c>
      <c r="O286" s="73">
        <f>VLOOKUP(B286,'Dry Sieve'!$B$2:$K$992,IF(C286="#5",2,IF(C286="#10",3,IF(C286="#18",4,IF(C286="#35",5,IF(C286="#60",6,IF(C286="#120",7,IF(C286="#200",8,IF(C286="&lt;200",9)))))))),FALSE)</f>
        <v>42.05</v>
      </c>
      <c r="P286" s="23">
        <f t="shared" si="0"/>
        <v>1.6600000000000001</v>
      </c>
      <c r="Q286" s="23">
        <f t="shared" si="1"/>
        <v>4.0274999999999999</v>
      </c>
      <c r="R286" s="23">
        <f>VLOOKUP(B286,'Dry Sieve'!$B$2:$K$992,IF(C286="#5",2,IF(C286="#10",3,IF(C286="#18",4,IF(C286="#35",5,IF(C286="#60",6,IF(C286="#120",7,IF(C286="#200",8,IF(C286="&lt;200",9)))))))),FALSE)</f>
        <v>42.05</v>
      </c>
      <c r="S286" s="23">
        <f>VLOOKUP(B286,'Dry Sieve'!$B$2:$K$992,10,FALSE)</f>
        <v>124.11999999999999</v>
      </c>
      <c r="T286" s="23">
        <v>0.19914924840000001</v>
      </c>
      <c r="U286" s="23">
        <v>9.5297582519999993E-2</v>
      </c>
      <c r="V286" s="23">
        <f>V283</f>
        <v>0.12808585105759998</v>
      </c>
    </row>
    <row r="287" spans="1:22" ht="15.75" customHeight="1" x14ac:dyDescent="0.2">
      <c r="A287" s="22">
        <f>VLOOKUP(B286,'Sample ID by Horizon'!A:B,2,FALSE)</f>
        <v>42506</v>
      </c>
      <c r="B287" s="21" t="s">
        <v>480</v>
      </c>
      <c r="C287" s="21" t="s">
        <v>1295</v>
      </c>
      <c r="D287" s="16" t="s">
        <v>1291</v>
      </c>
      <c r="E287" s="57">
        <v>4.01</v>
      </c>
      <c r="F287" s="57">
        <v>1.74</v>
      </c>
      <c r="G287" s="57">
        <v>5.47</v>
      </c>
      <c r="H287" s="57">
        <v>3.73</v>
      </c>
      <c r="I287" s="57">
        <v>4.08</v>
      </c>
      <c r="J287" s="23">
        <f t="shared" si="45"/>
        <v>2.34</v>
      </c>
      <c r="K287" s="71">
        <v>34.66334165</v>
      </c>
      <c r="L287" s="71">
        <v>4.0324999999999998</v>
      </c>
      <c r="M287" s="23">
        <f>AVERAGE(J287:J290)</f>
        <v>2.4000000000000004</v>
      </c>
      <c r="N287" s="23">
        <v>34.712143810000001</v>
      </c>
      <c r="O287" s="73">
        <f>VLOOKUP(B287,'Dry Sieve'!$B$2:$K$992,IF(C287="#5",2,IF(C287="#10",3,IF(C287="#18",4,IF(C287="#35",5,IF(C287="#60",6,IF(C287="#120",7,IF(C287="#200",8,IF(C287="&lt;200",9)))))))),FALSE)</f>
        <v>19.28</v>
      </c>
      <c r="P287" s="23">
        <f t="shared" si="0"/>
        <v>2.4000000000000004</v>
      </c>
      <c r="Q287" s="23">
        <f t="shared" si="1"/>
        <v>4.0324999999999998</v>
      </c>
      <c r="R287" s="23">
        <f>VLOOKUP(B287,'Dry Sieve'!$B$2:$K$992,IF(C287="#5",2,IF(C287="#10",3,IF(C287="#18",4,IF(C287="#35",5,IF(C287="#60",6,IF(C287="#120",7,IF(C287="#200",8,IF(C287="&lt;200",9)))))))),FALSE)</f>
        <v>19.28</v>
      </c>
      <c r="S287" s="23">
        <f>VLOOKUP(B287,'Dry Sieve'!$B$2:$K$992,10,FALSE)</f>
        <v>124.11999999999999</v>
      </c>
      <c r="T287" s="23">
        <v>6.2884567239999994E-2</v>
      </c>
      <c r="U287" s="23">
        <v>1.8710212640000001E-2</v>
      </c>
      <c r="V287" s="23">
        <f>V286</f>
        <v>0.12808585105759998</v>
      </c>
    </row>
    <row r="288" spans="1:22" ht="15.75" customHeight="1" x14ac:dyDescent="0.2">
      <c r="A288" s="22">
        <f>VLOOKUP(B287,'Sample ID by Horizon'!A:B,2,FALSE)</f>
        <v>42506</v>
      </c>
      <c r="B288" s="21" t="s">
        <v>480</v>
      </c>
      <c r="C288" s="21" t="s">
        <v>1295</v>
      </c>
      <c r="D288" s="16" t="s">
        <v>1292</v>
      </c>
      <c r="E288" s="57">
        <v>4.03</v>
      </c>
      <c r="F288" s="57">
        <v>1.72</v>
      </c>
      <c r="G288" s="57">
        <v>5.51</v>
      </c>
      <c r="H288" s="57">
        <v>3.79</v>
      </c>
      <c r="I288" s="57">
        <v>4.4000000000000004</v>
      </c>
      <c r="J288" s="23">
        <f t="shared" si="45"/>
        <v>2.6800000000000006</v>
      </c>
      <c r="K288" s="71">
        <v>27.54342432</v>
      </c>
      <c r="L288" s="71">
        <f t="shared" ref="L288:N288" si="216">L287</f>
        <v>4.0324999999999998</v>
      </c>
      <c r="M288" s="71">
        <f t="shared" si="216"/>
        <v>2.4000000000000004</v>
      </c>
      <c r="N288" s="71">
        <f t="shared" si="216"/>
        <v>34.712143810000001</v>
      </c>
      <c r="O288" s="73">
        <f>VLOOKUP(B288,'Dry Sieve'!$B$2:$K$992,IF(C288="#5",2,IF(C288="#10",3,IF(C288="#18",4,IF(C288="#35",5,IF(C288="#60",6,IF(C288="#120",7,IF(C288="#200",8,IF(C288="&lt;200",9)))))))),FALSE)</f>
        <v>19.28</v>
      </c>
      <c r="P288" s="23">
        <f t="shared" si="0"/>
        <v>2.4000000000000004</v>
      </c>
      <c r="Q288" s="23">
        <f t="shared" si="1"/>
        <v>4.0324999999999998</v>
      </c>
      <c r="R288" s="23">
        <f>VLOOKUP(B288,'Dry Sieve'!$B$2:$K$992,IF(C288="#5",2,IF(C288="#10",3,IF(C288="#18",4,IF(C288="#35",5,IF(C288="#60",6,IF(C288="#120",7,IF(C288="#200",8,IF(C288="&lt;200",9)))))))),FALSE)</f>
        <v>19.28</v>
      </c>
      <c r="S288" s="23">
        <f>VLOOKUP(B288,'Dry Sieve'!$B$2:$K$992,10,FALSE)</f>
        <v>124.11999999999999</v>
      </c>
      <c r="T288" s="23">
        <v>6.2884567239999994E-2</v>
      </c>
      <c r="U288" s="23">
        <v>1.8710212640000001E-2</v>
      </c>
      <c r="V288" s="23">
        <f>V286</f>
        <v>0.12808585105759998</v>
      </c>
    </row>
    <row r="289" spans="1:22" ht="15.75" customHeight="1" x14ac:dyDescent="0.2">
      <c r="A289" s="22">
        <f>VLOOKUP(B288,'Sample ID by Horizon'!A:B,2,FALSE)</f>
        <v>42506</v>
      </c>
      <c r="B289" s="21" t="s">
        <v>480</v>
      </c>
      <c r="C289" s="21" t="s">
        <v>1295</v>
      </c>
      <c r="D289" s="16" t="s">
        <v>1293</v>
      </c>
      <c r="E289" s="57">
        <v>4</v>
      </c>
      <c r="F289" s="57">
        <v>1.73</v>
      </c>
      <c r="G289" s="57">
        <v>5.56</v>
      </c>
      <c r="H289" s="57">
        <v>3.83</v>
      </c>
      <c r="I289" s="57">
        <v>4.0199999999999996</v>
      </c>
      <c r="J289" s="23">
        <f t="shared" si="45"/>
        <v>2.2899999999999996</v>
      </c>
      <c r="K289" s="71">
        <v>38.5</v>
      </c>
      <c r="L289" s="71">
        <f t="shared" ref="L289:N289" si="217">L287</f>
        <v>4.0324999999999998</v>
      </c>
      <c r="M289" s="71">
        <f t="shared" si="217"/>
        <v>2.4000000000000004</v>
      </c>
      <c r="N289" s="71">
        <f t="shared" si="217"/>
        <v>34.712143810000001</v>
      </c>
      <c r="O289" s="73">
        <f>VLOOKUP(B289,'Dry Sieve'!$B$2:$K$992,IF(C289="#5",2,IF(C289="#10",3,IF(C289="#18",4,IF(C289="#35",5,IF(C289="#60",6,IF(C289="#120",7,IF(C289="#200",8,IF(C289="&lt;200",9)))))))),FALSE)</f>
        <v>19.28</v>
      </c>
      <c r="P289" s="23">
        <f t="shared" si="0"/>
        <v>2.4000000000000004</v>
      </c>
      <c r="Q289" s="23">
        <f t="shared" si="1"/>
        <v>4.0324999999999998</v>
      </c>
      <c r="R289" s="23">
        <f>VLOOKUP(B289,'Dry Sieve'!$B$2:$K$992,IF(C289="#5",2,IF(C289="#10",3,IF(C289="#18",4,IF(C289="#35",5,IF(C289="#60",6,IF(C289="#120",7,IF(C289="#200",8,IF(C289="&lt;200",9)))))))),FALSE)</f>
        <v>19.28</v>
      </c>
      <c r="S289" s="23">
        <f>VLOOKUP(B289,'Dry Sieve'!$B$2:$K$992,10,FALSE)</f>
        <v>124.11999999999999</v>
      </c>
      <c r="T289" s="23">
        <v>6.2884567239999994E-2</v>
      </c>
      <c r="U289" s="23">
        <v>1.8710212640000001E-2</v>
      </c>
      <c r="V289" s="23">
        <f>V286</f>
        <v>0.12808585105759998</v>
      </c>
    </row>
    <row r="290" spans="1:22" ht="15.75" customHeight="1" x14ac:dyDescent="0.2">
      <c r="A290" s="22">
        <f>VLOOKUP(B289,'Sample ID by Horizon'!A:B,2,FALSE)</f>
        <v>42506</v>
      </c>
      <c r="B290" s="21" t="s">
        <v>480</v>
      </c>
      <c r="C290" s="21" t="s">
        <v>1295</v>
      </c>
      <c r="D290" s="16" t="s">
        <v>1294</v>
      </c>
      <c r="E290" s="57">
        <v>4.09</v>
      </c>
      <c r="F290" s="57">
        <v>1.74</v>
      </c>
      <c r="G290" s="57">
        <v>5.59</v>
      </c>
      <c r="H290" s="57">
        <v>3.85</v>
      </c>
      <c r="I290" s="57">
        <v>4.03</v>
      </c>
      <c r="J290" s="23">
        <f t="shared" si="45"/>
        <v>2.29</v>
      </c>
      <c r="K290" s="71">
        <v>38.141809289999998</v>
      </c>
      <c r="L290" s="71">
        <f t="shared" ref="L290:N290" si="218">L287</f>
        <v>4.0324999999999998</v>
      </c>
      <c r="M290" s="71">
        <f t="shared" si="218"/>
        <v>2.4000000000000004</v>
      </c>
      <c r="N290" s="71">
        <f t="shared" si="218"/>
        <v>34.712143810000001</v>
      </c>
      <c r="O290" s="73">
        <f>VLOOKUP(B290,'Dry Sieve'!$B$2:$K$992,IF(C290="#5",2,IF(C290="#10",3,IF(C290="#18",4,IF(C290="#35",5,IF(C290="#60",6,IF(C290="#120",7,IF(C290="#200",8,IF(C290="&lt;200",9)))))))),FALSE)</f>
        <v>19.28</v>
      </c>
      <c r="P290" s="23">
        <f t="shared" si="0"/>
        <v>2.4000000000000004</v>
      </c>
      <c r="Q290" s="23">
        <f t="shared" si="1"/>
        <v>4.0324999999999998</v>
      </c>
      <c r="R290" s="23">
        <f>VLOOKUP(B290,'Dry Sieve'!$B$2:$K$992,IF(C290="#5",2,IF(C290="#10",3,IF(C290="#18",4,IF(C290="#35",5,IF(C290="#60",6,IF(C290="#120",7,IF(C290="#200",8,IF(C290="&lt;200",9)))))))),FALSE)</f>
        <v>19.28</v>
      </c>
      <c r="S290" s="23">
        <f>VLOOKUP(B290,'Dry Sieve'!$B$2:$K$992,10,FALSE)</f>
        <v>124.11999999999999</v>
      </c>
      <c r="T290" s="23">
        <v>6.2884567239999994E-2</v>
      </c>
      <c r="U290" s="23">
        <v>1.8710212640000001E-2</v>
      </c>
      <c r="V290" s="23">
        <f>V289</f>
        <v>0.12808585105759998</v>
      </c>
    </row>
    <row r="291" spans="1:22" ht="15.75" customHeight="1" x14ac:dyDescent="0.2">
      <c r="A291" s="22">
        <f>VLOOKUP(B290,'Sample ID by Horizon'!A:B,2,FALSE)</f>
        <v>42506</v>
      </c>
      <c r="B291" s="21" t="s">
        <v>480</v>
      </c>
      <c r="C291" s="21" t="s">
        <v>1296</v>
      </c>
      <c r="D291" s="16" t="s">
        <v>1291</v>
      </c>
      <c r="E291" s="57">
        <v>4.0599999999999996</v>
      </c>
      <c r="F291" s="57">
        <v>1.74</v>
      </c>
      <c r="G291" s="57">
        <v>5.74</v>
      </c>
      <c r="H291" s="57">
        <v>4</v>
      </c>
      <c r="I291" s="57">
        <v>4.6900000000000004</v>
      </c>
      <c r="J291" s="23">
        <f t="shared" si="45"/>
        <v>2.95</v>
      </c>
      <c r="K291" s="71">
        <v>25.862068969999999</v>
      </c>
      <c r="L291" s="71">
        <v>4.0250000000000004</v>
      </c>
      <c r="M291" s="23">
        <f>AVERAGE(J291:J294)</f>
        <v>2.9525000000000006</v>
      </c>
      <c r="N291" s="23">
        <v>24.842071969999999</v>
      </c>
      <c r="O291" s="73">
        <f>VLOOKUP(B291,'Dry Sieve'!$B$2:$K$992,IF(C291="#5",2,IF(C291="#10",3,IF(C291="#18",4,IF(C291="#35",5,IF(C291="#60",6,IF(C291="#120",7,IF(C291="#200",8,IF(C291="&lt;200",9)))))))),FALSE)</f>
        <v>20.75</v>
      </c>
      <c r="P291" s="23">
        <f t="shared" si="0"/>
        <v>2.9525000000000006</v>
      </c>
      <c r="Q291" s="23">
        <f t="shared" si="1"/>
        <v>4.0249999999999995</v>
      </c>
      <c r="R291" s="23">
        <f>VLOOKUP(B291,'Dry Sieve'!$B$2:$K$992,IF(C291="#5",2,IF(C291="#10",3,IF(C291="#18",4,IF(C291="#35",5,IF(C291="#60",6,IF(C291="#120",7,IF(C291="#200",8,IF(C291="&lt;200",9)))))))),FALSE)</f>
        <v>20.75</v>
      </c>
      <c r="S291" s="23">
        <f>VLOOKUP(B291,'Dry Sieve'!$B$2:$K$992,10,FALSE)</f>
        <v>124.11999999999999</v>
      </c>
      <c r="T291" s="23">
        <v>4.4545901280000001E-2</v>
      </c>
      <c r="U291" s="23">
        <v>7.9043748960000004E-3</v>
      </c>
      <c r="V291" s="23">
        <f>V289</f>
        <v>0.12808585105759998</v>
      </c>
    </row>
    <row r="292" spans="1:22" ht="15.75" customHeight="1" x14ac:dyDescent="0.2">
      <c r="A292" s="22">
        <f>VLOOKUP(B291,'Sample ID by Horizon'!A:B,2,FALSE)</f>
        <v>42506</v>
      </c>
      <c r="B292" s="21" t="s">
        <v>480</v>
      </c>
      <c r="C292" s="21" t="s">
        <v>1296</v>
      </c>
      <c r="D292" s="16" t="s">
        <v>1292</v>
      </c>
      <c r="E292" s="57">
        <v>4</v>
      </c>
      <c r="F292" s="57">
        <v>1.72</v>
      </c>
      <c r="G292" s="57">
        <v>5.65</v>
      </c>
      <c r="H292" s="57">
        <v>3.93</v>
      </c>
      <c r="I292" s="57">
        <v>4.66</v>
      </c>
      <c r="J292" s="23">
        <f t="shared" si="45"/>
        <v>2.9400000000000004</v>
      </c>
      <c r="K292" s="71">
        <v>24.75</v>
      </c>
      <c r="L292" s="71">
        <f t="shared" ref="L292:N292" si="219">L291</f>
        <v>4.0250000000000004</v>
      </c>
      <c r="M292" s="71">
        <f t="shared" si="219"/>
        <v>2.9525000000000006</v>
      </c>
      <c r="N292" s="71">
        <f t="shared" si="219"/>
        <v>24.842071969999999</v>
      </c>
      <c r="O292" s="73">
        <f>VLOOKUP(B292,'Dry Sieve'!$B$2:$K$992,IF(C292="#5",2,IF(C292="#10",3,IF(C292="#18",4,IF(C292="#35",5,IF(C292="#60",6,IF(C292="#120",7,IF(C292="#200",8,IF(C292="&lt;200",9)))))))),FALSE)</f>
        <v>20.75</v>
      </c>
      <c r="P292" s="23">
        <f t="shared" si="0"/>
        <v>2.9525000000000006</v>
      </c>
      <c r="Q292" s="23">
        <f t="shared" si="1"/>
        <v>4.0249999999999995</v>
      </c>
      <c r="R292" s="23">
        <f>VLOOKUP(B292,'Dry Sieve'!$B$2:$K$992,IF(C292="#5",2,IF(C292="#10",3,IF(C292="#18",4,IF(C292="#35",5,IF(C292="#60",6,IF(C292="#120",7,IF(C292="#200",8,IF(C292="&lt;200",9)))))))),FALSE)</f>
        <v>20.75</v>
      </c>
      <c r="S292" s="23">
        <f>VLOOKUP(B292,'Dry Sieve'!$B$2:$K$992,10,FALSE)</f>
        <v>124.11999999999999</v>
      </c>
      <c r="T292" s="23">
        <v>4.4545901280000001E-2</v>
      </c>
      <c r="U292" s="23">
        <v>7.9043748960000004E-3</v>
      </c>
      <c r="V292" s="23">
        <f>V289</f>
        <v>0.12808585105759998</v>
      </c>
    </row>
    <row r="293" spans="1:22" ht="15.75" customHeight="1" x14ac:dyDescent="0.2">
      <c r="A293" s="22">
        <f>VLOOKUP(B292,'Sample ID by Horizon'!A:B,2,FALSE)</f>
        <v>42506</v>
      </c>
      <c r="B293" s="21" t="s">
        <v>480</v>
      </c>
      <c r="C293" s="21" t="s">
        <v>1296</v>
      </c>
      <c r="D293" s="16" t="s">
        <v>1293</v>
      </c>
      <c r="E293" s="57">
        <v>4.0199999999999996</v>
      </c>
      <c r="F293" s="57">
        <v>1.73</v>
      </c>
      <c r="G293" s="57">
        <v>5.67</v>
      </c>
      <c r="H293" s="57">
        <v>3.94</v>
      </c>
      <c r="I293" s="57">
        <v>4.6900000000000004</v>
      </c>
      <c r="J293" s="23">
        <f t="shared" si="45"/>
        <v>2.9600000000000004</v>
      </c>
      <c r="K293" s="71">
        <v>24.37810945</v>
      </c>
      <c r="L293" s="71">
        <f t="shared" ref="L293:N293" si="220">L291</f>
        <v>4.0250000000000004</v>
      </c>
      <c r="M293" s="71">
        <f t="shared" si="220"/>
        <v>2.9525000000000006</v>
      </c>
      <c r="N293" s="71">
        <f t="shared" si="220"/>
        <v>24.842071969999999</v>
      </c>
      <c r="O293" s="73">
        <f>VLOOKUP(B293,'Dry Sieve'!$B$2:$K$992,IF(C293="#5",2,IF(C293="#10",3,IF(C293="#18",4,IF(C293="#35",5,IF(C293="#60",6,IF(C293="#120",7,IF(C293="#200",8,IF(C293="&lt;200",9)))))))),FALSE)</f>
        <v>20.75</v>
      </c>
      <c r="P293" s="23">
        <f t="shared" si="0"/>
        <v>2.9525000000000006</v>
      </c>
      <c r="Q293" s="23">
        <f t="shared" si="1"/>
        <v>4.0249999999999995</v>
      </c>
      <c r="R293" s="23">
        <f>VLOOKUP(B293,'Dry Sieve'!$B$2:$K$992,IF(C293="#5",2,IF(C293="#10",3,IF(C293="#18",4,IF(C293="#35",5,IF(C293="#60",6,IF(C293="#120",7,IF(C293="#200",8,IF(C293="&lt;200",9)))))))),FALSE)</f>
        <v>20.75</v>
      </c>
      <c r="S293" s="23">
        <f>VLOOKUP(B293,'Dry Sieve'!$B$2:$K$992,10,FALSE)</f>
        <v>124.11999999999999</v>
      </c>
      <c r="T293" s="23">
        <v>4.4545901280000001E-2</v>
      </c>
      <c r="U293" s="23">
        <v>7.9043748960000004E-3</v>
      </c>
      <c r="V293" s="23">
        <f>V292</f>
        <v>0.12808585105759998</v>
      </c>
    </row>
    <row r="294" spans="1:22" ht="15.75" customHeight="1" x14ac:dyDescent="0.2">
      <c r="A294" s="22">
        <f>VLOOKUP(B293,'Sample ID by Horizon'!A:B,2,FALSE)</f>
        <v>42506</v>
      </c>
      <c r="B294" s="21" t="s">
        <v>480</v>
      </c>
      <c r="C294" s="21" t="s">
        <v>1296</v>
      </c>
      <c r="D294" s="16" t="s">
        <v>1294</v>
      </c>
      <c r="E294" s="57">
        <v>4.0199999999999996</v>
      </c>
      <c r="F294" s="57">
        <v>1.74</v>
      </c>
      <c r="G294" s="57">
        <v>5.68</v>
      </c>
      <c r="H294" s="57">
        <v>3.94</v>
      </c>
      <c r="I294" s="57">
        <v>4.7</v>
      </c>
      <c r="J294" s="23">
        <f t="shared" si="45"/>
        <v>2.96</v>
      </c>
      <c r="K294" s="71">
        <v>24.37810945</v>
      </c>
      <c r="L294" s="71">
        <f t="shared" ref="L294:N294" si="221">L291</f>
        <v>4.0250000000000004</v>
      </c>
      <c r="M294" s="71">
        <f t="shared" si="221"/>
        <v>2.9525000000000006</v>
      </c>
      <c r="N294" s="71">
        <f t="shared" si="221"/>
        <v>24.842071969999999</v>
      </c>
      <c r="O294" s="73">
        <f>VLOOKUP(B294,'Dry Sieve'!$B$2:$K$992,IF(C294="#5",2,IF(C294="#10",3,IF(C294="#18",4,IF(C294="#35",5,IF(C294="#60",6,IF(C294="#120",7,IF(C294="#200",8,IF(C294="&lt;200",9)))))))),FALSE)</f>
        <v>20.75</v>
      </c>
      <c r="P294" s="23">
        <f t="shared" si="0"/>
        <v>2.9525000000000006</v>
      </c>
      <c r="Q294" s="23">
        <f t="shared" si="1"/>
        <v>4.0249999999999995</v>
      </c>
      <c r="R294" s="23">
        <f>VLOOKUP(B294,'Dry Sieve'!$B$2:$K$992,IF(C294="#5",2,IF(C294="#10",3,IF(C294="#18",4,IF(C294="#35",5,IF(C294="#60",6,IF(C294="#120",7,IF(C294="#200",8,IF(C294="&lt;200",9)))))))),FALSE)</f>
        <v>20.75</v>
      </c>
      <c r="S294" s="23">
        <f>VLOOKUP(B294,'Dry Sieve'!$B$2:$K$992,10,FALSE)</f>
        <v>124.11999999999999</v>
      </c>
      <c r="T294" s="23">
        <v>4.4545901280000001E-2</v>
      </c>
      <c r="U294" s="23">
        <v>7.9043748960000004E-3</v>
      </c>
      <c r="V294" s="23">
        <f>V292</f>
        <v>0.12808585105759998</v>
      </c>
    </row>
    <row r="295" spans="1:22" ht="15.75" customHeight="1" x14ac:dyDescent="0.2">
      <c r="A295" s="22">
        <f>VLOOKUP(B294,'Sample ID by Horizon'!A:B,2,FALSE)</f>
        <v>42506</v>
      </c>
      <c r="B295" s="21" t="s">
        <v>480</v>
      </c>
      <c r="C295" s="21" t="s">
        <v>1297</v>
      </c>
      <c r="D295" s="16" t="s">
        <v>1291</v>
      </c>
      <c r="E295" s="57">
        <v>3.02</v>
      </c>
      <c r="F295" s="57">
        <v>1.72</v>
      </c>
      <c r="G295" s="57">
        <v>4.7</v>
      </c>
      <c r="H295" s="57">
        <v>2.98</v>
      </c>
      <c r="I295" s="57">
        <v>3.98</v>
      </c>
      <c r="J295" s="23">
        <f t="shared" si="45"/>
        <v>2.2599999999999998</v>
      </c>
      <c r="K295" s="71">
        <v>23.841059600000001</v>
      </c>
      <c r="L295" s="71">
        <v>3.0125000000000002</v>
      </c>
      <c r="M295" s="23">
        <f>AVERAGE(J295:J298)</f>
        <v>2.2574999999999998</v>
      </c>
      <c r="N295" s="23">
        <v>23.646736780000001</v>
      </c>
      <c r="O295" s="73">
        <f>VLOOKUP(B295,'Dry Sieve'!$B$2:$K$992,IF(C295="#5",2,IF(C295="#10",3,IF(C295="#18",4,IF(C295="#35",5,IF(C295="#60",6,IF(C295="#120",7,IF(C295="#200",8,IF(C295="&lt;200",9)))))))),FALSE)</f>
        <v>19.91</v>
      </c>
      <c r="P295" s="23">
        <f t="shared" si="0"/>
        <v>2.2574999999999998</v>
      </c>
      <c r="Q295" s="23">
        <f t="shared" si="1"/>
        <v>3.0124999999999997</v>
      </c>
      <c r="R295" s="23">
        <f>VLOOKUP(B295,'Dry Sieve'!$B$2:$K$992,IF(C295="#5",2,IF(C295="#10",3,IF(C295="#18",4,IF(C295="#35",5,IF(C295="#60",6,IF(C295="#120",7,IF(C295="#200",8,IF(C295="&lt;200",9)))))))),FALSE)</f>
        <v>19.91</v>
      </c>
      <c r="S295" s="23">
        <f>VLOOKUP(B295,'Dry Sieve'!$B$2:$K$992,10,FALSE)</f>
        <v>124.11999999999999</v>
      </c>
      <c r="T295" s="23">
        <v>4.0202160139999998E-2</v>
      </c>
      <c r="U295" s="23">
        <v>5.4322851350000001E-3</v>
      </c>
      <c r="V295" s="23">
        <f>V292</f>
        <v>0.12808585105759998</v>
      </c>
    </row>
    <row r="296" spans="1:22" ht="15.75" customHeight="1" x14ac:dyDescent="0.2">
      <c r="A296" s="22">
        <f>VLOOKUP(B295,'Sample ID by Horizon'!A:B,2,FALSE)</f>
        <v>42506</v>
      </c>
      <c r="B296" s="21" t="s">
        <v>480</v>
      </c>
      <c r="C296" s="21" t="s">
        <v>1297</v>
      </c>
      <c r="D296" s="16" t="s">
        <v>1292</v>
      </c>
      <c r="E296" s="57">
        <v>3.01</v>
      </c>
      <c r="F296" s="57">
        <v>1.73</v>
      </c>
      <c r="G296" s="57">
        <v>4.6900000000000004</v>
      </c>
      <c r="H296" s="57">
        <v>2.96</v>
      </c>
      <c r="I296" s="57">
        <v>4.01</v>
      </c>
      <c r="J296" s="23">
        <f t="shared" si="45"/>
        <v>2.2799999999999998</v>
      </c>
      <c r="K296" s="71">
        <v>22.59136213</v>
      </c>
      <c r="L296" s="71">
        <f t="shared" ref="L296:N296" si="222">L295</f>
        <v>3.0125000000000002</v>
      </c>
      <c r="M296" s="71">
        <f t="shared" si="222"/>
        <v>2.2574999999999998</v>
      </c>
      <c r="N296" s="71">
        <f t="shared" si="222"/>
        <v>23.646736780000001</v>
      </c>
      <c r="O296" s="73">
        <f>VLOOKUP(B296,'Dry Sieve'!$B$2:$K$992,IF(C296="#5",2,IF(C296="#10",3,IF(C296="#18",4,IF(C296="#35",5,IF(C296="#60",6,IF(C296="#120",7,IF(C296="#200",8,IF(C296="&lt;200",9)))))))),FALSE)</f>
        <v>19.91</v>
      </c>
      <c r="P296" s="23">
        <f t="shared" si="0"/>
        <v>2.2574999999999998</v>
      </c>
      <c r="Q296" s="23">
        <f t="shared" si="1"/>
        <v>3.0124999999999997</v>
      </c>
      <c r="R296" s="23">
        <f>VLOOKUP(B296,'Dry Sieve'!$B$2:$K$992,IF(C296="#5",2,IF(C296="#10",3,IF(C296="#18",4,IF(C296="#35",5,IF(C296="#60",6,IF(C296="#120",7,IF(C296="#200",8,IF(C296="&lt;200",9)))))))),FALSE)</f>
        <v>19.91</v>
      </c>
      <c r="S296" s="23">
        <f>VLOOKUP(B296,'Dry Sieve'!$B$2:$K$992,10,FALSE)</f>
        <v>124.11999999999999</v>
      </c>
      <c r="T296" s="23">
        <v>4.0202160139999998E-2</v>
      </c>
      <c r="U296" s="23">
        <v>5.4322851350000001E-3</v>
      </c>
      <c r="V296" s="23">
        <f>V295</f>
        <v>0.12808585105759998</v>
      </c>
    </row>
    <row r="297" spans="1:22" ht="15.75" customHeight="1" x14ac:dyDescent="0.2">
      <c r="A297" s="22">
        <f>VLOOKUP(B296,'Sample ID by Horizon'!A:B,2,FALSE)</f>
        <v>42506</v>
      </c>
      <c r="B297" s="21" t="s">
        <v>480</v>
      </c>
      <c r="C297" s="21" t="s">
        <v>1297</v>
      </c>
      <c r="D297" s="16" t="s">
        <v>1293</v>
      </c>
      <c r="E297" s="57">
        <v>3.02</v>
      </c>
      <c r="F297" s="57">
        <v>1.74</v>
      </c>
      <c r="G297" s="57">
        <v>4.72</v>
      </c>
      <c r="H297" s="57">
        <v>2.98</v>
      </c>
      <c r="I297" s="57">
        <v>3.91</v>
      </c>
      <c r="J297" s="23">
        <f t="shared" si="45"/>
        <v>2.17</v>
      </c>
      <c r="K297" s="71">
        <v>26.821192050000001</v>
      </c>
      <c r="L297" s="71">
        <f t="shared" ref="L297:N297" si="223">L295</f>
        <v>3.0125000000000002</v>
      </c>
      <c r="M297" s="71">
        <f t="shared" si="223"/>
        <v>2.2574999999999998</v>
      </c>
      <c r="N297" s="71">
        <f t="shared" si="223"/>
        <v>23.646736780000001</v>
      </c>
      <c r="O297" s="73">
        <f>VLOOKUP(B297,'Dry Sieve'!$B$2:$K$992,IF(C297="#5",2,IF(C297="#10",3,IF(C297="#18",4,IF(C297="#35",5,IF(C297="#60",6,IF(C297="#120",7,IF(C297="#200",8,IF(C297="&lt;200",9)))))))),FALSE)</f>
        <v>19.91</v>
      </c>
      <c r="P297" s="23">
        <f t="shared" si="0"/>
        <v>2.2574999999999998</v>
      </c>
      <c r="Q297" s="23">
        <f t="shared" si="1"/>
        <v>3.0124999999999997</v>
      </c>
      <c r="R297" s="23">
        <f>VLOOKUP(B297,'Dry Sieve'!$B$2:$K$992,IF(C297="#5",2,IF(C297="#10",3,IF(C297="#18",4,IF(C297="#35",5,IF(C297="#60",6,IF(C297="#120",7,IF(C297="#200",8,IF(C297="&lt;200",9)))))))),FALSE)</f>
        <v>19.91</v>
      </c>
      <c r="S297" s="23">
        <f>VLOOKUP(B297,'Dry Sieve'!$B$2:$K$992,10,FALSE)</f>
        <v>124.11999999999999</v>
      </c>
      <c r="T297" s="23">
        <v>4.0202160139999998E-2</v>
      </c>
      <c r="U297" s="23">
        <v>5.4322851350000001E-3</v>
      </c>
      <c r="V297" s="23">
        <f>V295</f>
        <v>0.12808585105759998</v>
      </c>
    </row>
    <row r="298" spans="1:22" ht="15.75" customHeight="1" x14ac:dyDescent="0.2">
      <c r="A298" s="22">
        <f>VLOOKUP(B297,'Sample ID by Horizon'!A:B,2,FALSE)</f>
        <v>42506</v>
      </c>
      <c r="B298" s="21" t="s">
        <v>480</v>
      </c>
      <c r="C298" s="21" t="s">
        <v>1297</v>
      </c>
      <c r="D298" s="16" t="s">
        <v>1294</v>
      </c>
      <c r="E298" s="57">
        <v>3</v>
      </c>
      <c r="F298" s="57">
        <v>1.73</v>
      </c>
      <c r="G298" s="57">
        <v>4.6900000000000004</v>
      </c>
      <c r="H298" s="57">
        <v>2.96</v>
      </c>
      <c r="I298" s="57">
        <v>4.05</v>
      </c>
      <c r="J298" s="23">
        <f t="shared" si="45"/>
        <v>2.3199999999999998</v>
      </c>
      <c r="K298" s="71">
        <v>21.333333329999999</v>
      </c>
      <c r="L298" s="71">
        <f t="shared" ref="L298:N298" si="224">L295</f>
        <v>3.0125000000000002</v>
      </c>
      <c r="M298" s="71">
        <f t="shared" si="224"/>
        <v>2.2574999999999998</v>
      </c>
      <c r="N298" s="71">
        <f t="shared" si="224"/>
        <v>23.646736780000001</v>
      </c>
      <c r="O298" s="73">
        <f>VLOOKUP(B298,'Dry Sieve'!$B$2:$K$992,IF(C298="#5",2,IF(C298="#10",3,IF(C298="#18",4,IF(C298="#35",5,IF(C298="#60",6,IF(C298="#120",7,IF(C298="#200",8,IF(C298="&lt;200",9)))))))),FALSE)</f>
        <v>19.91</v>
      </c>
      <c r="P298" s="23">
        <f t="shared" si="0"/>
        <v>2.2574999999999998</v>
      </c>
      <c r="Q298" s="23">
        <f t="shared" si="1"/>
        <v>3.0124999999999997</v>
      </c>
      <c r="R298" s="23">
        <f>VLOOKUP(B298,'Dry Sieve'!$B$2:$K$992,IF(C298="#5",2,IF(C298="#10",3,IF(C298="#18",4,IF(C298="#35",5,IF(C298="#60",6,IF(C298="#120",7,IF(C298="#200",8,IF(C298="&lt;200",9)))))))),FALSE)</f>
        <v>19.91</v>
      </c>
      <c r="S298" s="23">
        <f>VLOOKUP(B298,'Dry Sieve'!$B$2:$K$992,10,FALSE)</f>
        <v>124.11999999999999</v>
      </c>
      <c r="T298" s="23">
        <v>4.0202160139999998E-2</v>
      </c>
      <c r="U298" s="23">
        <v>5.4322851350000001E-3</v>
      </c>
      <c r="V298" s="23">
        <f>V295</f>
        <v>0.12808585105759998</v>
      </c>
    </row>
    <row r="299" spans="1:22" ht="15.75" customHeight="1" x14ac:dyDescent="0.2">
      <c r="A299" s="22">
        <f>VLOOKUP(B298,'Sample ID by Horizon'!A:B,2,FALSE)</f>
        <v>42506</v>
      </c>
      <c r="B299" s="21" t="s">
        <v>480</v>
      </c>
      <c r="C299" s="21" t="s">
        <v>1298</v>
      </c>
      <c r="D299" s="16" t="s">
        <v>1291</v>
      </c>
      <c r="E299" s="57"/>
      <c r="F299" s="57"/>
      <c r="G299" s="57"/>
      <c r="H299" s="57"/>
      <c r="I299" s="57"/>
      <c r="J299" s="23">
        <f t="shared" si="45"/>
        <v>0</v>
      </c>
      <c r="K299" s="71" t="s">
        <v>1438</v>
      </c>
      <c r="L299" s="71" t="s">
        <v>1438</v>
      </c>
      <c r="M299" s="23">
        <f>AVERAGE(J299:J302)</f>
        <v>0</v>
      </c>
      <c r="N299" s="23" t="s">
        <v>1438</v>
      </c>
      <c r="O299" s="73">
        <f>VLOOKUP(B299,'Dry Sieve'!$B$2:$K$992,IF(C299="#5",2,IF(C299="#10",3,IF(C299="#18",4,IF(C299="#35",5,IF(C299="#60",6,IF(C299="#120",7,IF(C299="#200",8,IF(C299="&lt;200",9)))))))),FALSE)</f>
        <v>14.52</v>
      </c>
      <c r="P299" s="23">
        <f t="shared" si="0"/>
        <v>0</v>
      </c>
      <c r="Q299" s="23">
        <f t="shared" si="1"/>
        <v>0</v>
      </c>
      <c r="R299" s="23">
        <f>VLOOKUP(B299,'Dry Sieve'!$B$2:$K$992,IF(C299="#5",2,IF(C299="#10",3,IF(C299="#18",4,IF(C299="#35",5,IF(C299="#60",6,IF(C299="#120",7,IF(C299="#200",8,IF(C299="&lt;200",9)))))))),FALSE)</f>
        <v>14.52</v>
      </c>
      <c r="S299" s="23">
        <f>VLOOKUP(B299,'Dry Sieve'!$B$2:$K$992,10,FALSE)</f>
        <v>124.11999999999999</v>
      </c>
      <c r="T299" s="23" t="s">
        <v>1438</v>
      </c>
      <c r="U299" s="23">
        <v>0</v>
      </c>
      <c r="V299" s="23">
        <f>V298</f>
        <v>0.12808585105759998</v>
      </c>
    </row>
    <row r="300" spans="1:22" ht="15.75" customHeight="1" x14ac:dyDescent="0.2">
      <c r="A300" s="22">
        <f>VLOOKUP(B299,'Sample ID by Horizon'!A:B,2,FALSE)</f>
        <v>42506</v>
      </c>
      <c r="B300" s="21" t="s">
        <v>480</v>
      </c>
      <c r="C300" s="21" t="s">
        <v>1298</v>
      </c>
      <c r="D300" s="16" t="s">
        <v>1292</v>
      </c>
      <c r="E300" s="57"/>
      <c r="F300" s="57"/>
      <c r="G300" s="57"/>
      <c r="H300" s="57"/>
      <c r="I300" s="57"/>
      <c r="J300" s="23">
        <f t="shared" si="45"/>
        <v>0</v>
      </c>
      <c r="K300" s="71" t="s">
        <v>1438</v>
      </c>
      <c r="L300" s="71" t="str">
        <f t="shared" ref="L300:N300" si="225">L299</f>
        <v/>
      </c>
      <c r="M300" s="71">
        <f t="shared" si="225"/>
        <v>0</v>
      </c>
      <c r="N300" s="71" t="str">
        <f t="shared" si="225"/>
        <v/>
      </c>
      <c r="O300" s="73">
        <f>VLOOKUP(B300,'Dry Sieve'!$B$2:$K$992,IF(C300="#5",2,IF(C300="#10",3,IF(C300="#18",4,IF(C300="#35",5,IF(C300="#60",6,IF(C300="#120",7,IF(C300="#200",8,IF(C300="&lt;200",9)))))))),FALSE)</f>
        <v>14.52</v>
      </c>
      <c r="P300" s="23">
        <f t="shared" si="0"/>
        <v>0</v>
      </c>
      <c r="Q300" s="23">
        <f t="shared" si="1"/>
        <v>0</v>
      </c>
      <c r="R300" s="23">
        <f>VLOOKUP(B300,'Dry Sieve'!$B$2:$K$992,IF(C300="#5",2,IF(C300="#10",3,IF(C300="#18",4,IF(C300="#35",5,IF(C300="#60",6,IF(C300="#120",7,IF(C300="#200",8,IF(C300="&lt;200",9)))))))),FALSE)</f>
        <v>14.52</v>
      </c>
      <c r="S300" s="23">
        <f>VLOOKUP(B300,'Dry Sieve'!$B$2:$K$992,10,FALSE)</f>
        <v>124.11999999999999</v>
      </c>
      <c r="T300" s="23" t="s">
        <v>1438</v>
      </c>
      <c r="U300" s="23">
        <v>0</v>
      </c>
      <c r="V300" s="23">
        <f>V298</f>
        <v>0.12808585105759998</v>
      </c>
    </row>
    <row r="301" spans="1:22" ht="15.75" customHeight="1" x14ac:dyDescent="0.2">
      <c r="A301" s="22">
        <f>VLOOKUP(B300,'Sample ID by Horizon'!A:B,2,FALSE)</f>
        <v>42506</v>
      </c>
      <c r="B301" s="21" t="s">
        <v>480</v>
      </c>
      <c r="C301" s="21" t="s">
        <v>1298</v>
      </c>
      <c r="D301" s="16" t="s">
        <v>1293</v>
      </c>
      <c r="E301" s="57"/>
      <c r="F301" s="57"/>
      <c r="G301" s="57"/>
      <c r="H301" s="57"/>
      <c r="I301" s="57"/>
      <c r="J301" s="23">
        <f t="shared" si="45"/>
        <v>0</v>
      </c>
      <c r="K301" s="71" t="s">
        <v>1438</v>
      </c>
      <c r="L301" s="71" t="str">
        <f t="shared" ref="L301:N301" si="226">L299</f>
        <v/>
      </c>
      <c r="M301" s="71">
        <f t="shared" si="226"/>
        <v>0</v>
      </c>
      <c r="N301" s="71" t="str">
        <f t="shared" si="226"/>
        <v/>
      </c>
      <c r="O301" s="73">
        <f>VLOOKUP(B301,'Dry Sieve'!$B$2:$K$992,IF(C301="#5",2,IF(C301="#10",3,IF(C301="#18",4,IF(C301="#35",5,IF(C301="#60",6,IF(C301="#120",7,IF(C301="#200",8,IF(C301="&lt;200",9)))))))),FALSE)</f>
        <v>14.52</v>
      </c>
      <c r="P301" s="23">
        <f t="shared" si="0"/>
        <v>0</v>
      </c>
      <c r="Q301" s="23">
        <f t="shared" si="1"/>
        <v>0</v>
      </c>
      <c r="R301" s="23">
        <f>VLOOKUP(B301,'Dry Sieve'!$B$2:$K$992,IF(C301="#5",2,IF(C301="#10",3,IF(C301="#18",4,IF(C301="#35",5,IF(C301="#60",6,IF(C301="#120",7,IF(C301="#200",8,IF(C301="&lt;200",9)))))))),FALSE)</f>
        <v>14.52</v>
      </c>
      <c r="S301" s="23">
        <f>VLOOKUP(B301,'Dry Sieve'!$B$2:$K$992,10,FALSE)</f>
        <v>124.11999999999999</v>
      </c>
      <c r="T301" s="23" t="s">
        <v>1438</v>
      </c>
      <c r="U301" s="23">
        <v>0</v>
      </c>
      <c r="V301" s="23">
        <f>V298</f>
        <v>0.12808585105759998</v>
      </c>
    </row>
    <row r="302" spans="1:22" ht="15.75" customHeight="1" x14ac:dyDescent="0.2">
      <c r="A302" s="22">
        <f>VLOOKUP(B301,'Sample ID by Horizon'!A:B,2,FALSE)</f>
        <v>42506</v>
      </c>
      <c r="B302" s="21" t="s">
        <v>480</v>
      </c>
      <c r="C302" s="21" t="s">
        <v>1298</v>
      </c>
      <c r="D302" s="16" t="s">
        <v>1294</v>
      </c>
      <c r="E302" s="57"/>
      <c r="F302" s="57"/>
      <c r="G302" s="57"/>
      <c r="H302" s="57"/>
      <c r="I302" s="57"/>
      <c r="J302" s="23">
        <f t="shared" si="45"/>
        <v>0</v>
      </c>
      <c r="K302" s="71" t="s">
        <v>1438</v>
      </c>
      <c r="L302" s="71" t="str">
        <f t="shared" ref="L302:N302" si="227">L299</f>
        <v/>
      </c>
      <c r="M302" s="71">
        <f t="shared" si="227"/>
        <v>0</v>
      </c>
      <c r="N302" s="71" t="str">
        <f t="shared" si="227"/>
        <v/>
      </c>
      <c r="O302" s="73">
        <f>VLOOKUP(B302,'Dry Sieve'!$B$2:$K$992,IF(C302="#5",2,IF(C302="#10",3,IF(C302="#18",4,IF(C302="#35",5,IF(C302="#60",6,IF(C302="#120",7,IF(C302="#200",8,IF(C302="&lt;200",9)))))))),FALSE)</f>
        <v>14.52</v>
      </c>
      <c r="P302" s="23">
        <f t="shared" si="0"/>
        <v>0</v>
      </c>
      <c r="Q302" s="23">
        <f t="shared" si="1"/>
        <v>0</v>
      </c>
      <c r="R302" s="23">
        <f>VLOOKUP(B302,'Dry Sieve'!$B$2:$K$992,IF(C302="#5",2,IF(C302="#10",3,IF(C302="#18",4,IF(C302="#35",5,IF(C302="#60",6,IF(C302="#120",7,IF(C302="#200",8,IF(C302="&lt;200",9)))))))),FALSE)</f>
        <v>14.52</v>
      </c>
      <c r="S302" s="23">
        <f>VLOOKUP(B302,'Dry Sieve'!$B$2:$K$992,10,FALSE)</f>
        <v>124.11999999999999</v>
      </c>
      <c r="T302" s="23" t="s">
        <v>1438</v>
      </c>
      <c r="U302" s="23">
        <v>0</v>
      </c>
      <c r="V302" s="23">
        <f>V301</f>
        <v>0.12808585105759998</v>
      </c>
    </row>
    <row r="303" spans="1:22" ht="15.75" customHeight="1" x14ac:dyDescent="0.2">
      <c r="A303" s="22">
        <f>VLOOKUP(B302,'Sample ID by Horizon'!A:B,2,FALSE)</f>
        <v>42506</v>
      </c>
      <c r="B303" s="21" t="s">
        <v>480</v>
      </c>
      <c r="C303" s="21" t="s">
        <v>1299</v>
      </c>
      <c r="D303" s="16" t="s">
        <v>1291</v>
      </c>
      <c r="E303" s="57">
        <v>1.02</v>
      </c>
      <c r="F303" s="57">
        <v>1.73</v>
      </c>
      <c r="G303" s="57">
        <v>2.73</v>
      </c>
      <c r="H303" s="57">
        <v>1</v>
      </c>
      <c r="I303" s="57">
        <v>2.3199999999999998</v>
      </c>
      <c r="J303" s="23">
        <f t="shared" si="45"/>
        <v>0.58999999999999986</v>
      </c>
      <c r="K303" s="71">
        <v>40.19607843</v>
      </c>
      <c r="L303" s="71">
        <v>1.0225</v>
      </c>
      <c r="M303" s="23">
        <f>AVERAGE(J303:J306)</f>
        <v>0.76249999999999996</v>
      </c>
      <c r="N303" s="23">
        <v>24.690652960000001</v>
      </c>
      <c r="O303" s="73">
        <f>VLOOKUP(B303,'Dry Sieve'!$B$2:$K$992,IF(C303="#5",2,IF(C303="#10",3,IF(C303="#18",4,IF(C303="#35",5,IF(C303="#60",6,IF(C303="#120",7,IF(C303="#200",8,IF(C303="&lt;200",9)))))))),FALSE)</f>
        <v>5.13</v>
      </c>
      <c r="P303" s="23">
        <f t="shared" si="0"/>
        <v>0.76249999999999996</v>
      </c>
      <c r="Q303" s="23">
        <f t="shared" si="1"/>
        <v>1.0225</v>
      </c>
      <c r="R303" s="23">
        <f>VLOOKUP(B303,'Dry Sieve'!$B$2:$K$992,IF(C303="#5",2,IF(C303="#10",3,IF(C303="#18",4,IF(C303="#35",5,IF(C303="#60",6,IF(C303="#120",7,IF(C303="#200",8,IF(C303="&lt;200",9)))))))),FALSE)</f>
        <v>5.13</v>
      </c>
      <c r="S303" s="23">
        <f>VLOOKUP(B303,'Dry Sieve'!$B$2:$K$992,10,FALSE)</f>
        <v>124.11999999999999</v>
      </c>
      <c r="T303" s="23">
        <v>1.050958651E-2</v>
      </c>
      <c r="U303" s="23">
        <v>7.4139586660000004E-4</v>
      </c>
      <c r="V303" s="23">
        <f>V301</f>
        <v>0.12808585105759998</v>
      </c>
    </row>
    <row r="304" spans="1:22" ht="15.75" customHeight="1" x14ac:dyDescent="0.2">
      <c r="A304" s="22">
        <f>VLOOKUP(B303,'Sample ID by Horizon'!A:B,2,FALSE)</f>
        <v>42506</v>
      </c>
      <c r="B304" s="21" t="s">
        <v>480</v>
      </c>
      <c r="C304" s="21" t="s">
        <v>1299</v>
      </c>
      <c r="D304" s="16" t="s">
        <v>1292</v>
      </c>
      <c r="E304" s="57">
        <v>1.02</v>
      </c>
      <c r="F304" s="57">
        <v>1.72</v>
      </c>
      <c r="G304" s="57">
        <v>2.73</v>
      </c>
      <c r="H304" s="57">
        <v>1.01</v>
      </c>
      <c r="I304" s="57">
        <v>2.4900000000000002</v>
      </c>
      <c r="J304" s="23">
        <f t="shared" si="45"/>
        <v>0.77000000000000024</v>
      </c>
      <c r="K304" s="71">
        <v>23.529411759999999</v>
      </c>
      <c r="L304" s="71">
        <f t="shared" ref="L304:N304" si="228">L303</f>
        <v>1.0225</v>
      </c>
      <c r="M304" s="71">
        <f t="shared" si="228"/>
        <v>0.76249999999999996</v>
      </c>
      <c r="N304" s="71">
        <f t="shared" si="228"/>
        <v>24.690652960000001</v>
      </c>
      <c r="O304" s="73">
        <f>VLOOKUP(B304,'Dry Sieve'!$B$2:$K$992,IF(C304="#5",2,IF(C304="#10",3,IF(C304="#18",4,IF(C304="#35",5,IF(C304="#60",6,IF(C304="#120",7,IF(C304="#200",8,IF(C304="&lt;200",9)))))))),FALSE)</f>
        <v>5.13</v>
      </c>
      <c r="P304" s="23">
        <f t="shared" si="0"/>
        <v>0.76249999999999996</v>
      </c>
      <c r="Q304" s="23">
        <f t="shared" si="1"/>
        <v>1.0225</v>
      </c>
      <c r="R304" s="23">
        <f>VLOOKUP(B304,'Dry Sieve'!$B$2:$K$992,IF(C304="#5",2,IF(C304="#10",3,IF(C304="#18",4,IF(C304="#35",5,IF(C304="#60",6,IF(C304="#120",7,IF(C304="#200",8,IF(C304="&lt;200",9)))))))),FALSE)</f>
        <v>5.13</v>
      </c>
      <c r="S304" s="23">
        <f>VLOOKUP(B304,'Dry Sieve'!$B$2:$K$992,10,FALSE)</f>
        <v>124.11999999999999</v>
      </c>
      <c r="T304" s="23">
        <v>1.050958651E-2</v>
      </c>
      <c r="U304" s="23">
        <v>7.4139586660000004E-4</v>
      </c>
      <c r="V304" s="23">
        <f>V301</f>
        <v>0.12808585105759998</v>
      </c>
    </row>
    <row r="305" spans="1:22" ht="15.75" customHeight="1" x14ac:dyDescent="0.2">
      <c r="A305" s="22">
        <f>VLOOKUP(B304,'Sample ID by Horizon'!A:B,2,FALSE)</f>
        <v>42506</v>
      </c>
      <c r="B305" s="21" t="s">
        <v>480</v>
      </c>
      <c r="C305" s="21" t="s">
        <v>1299</v>
      </c>
      <c r="D305" s="16" t="s">
        <v>1293</v>
      </c>
      <c r="E305" s="57">
        <v>1.02</v>
      </c>
      <c r="F305" s="57">
        <v>1.73</v>
      </c>
      <c r="G305" s="57">
        <v>2.75</v>
      </c>
      <c r="H305" s="57">
        <v>1.02</v>
      </c>
      <c r="I305" s="57">
        <v>2.66</v>
      </c>
      <c r="J305" s="23">
        <f t="shared" si="45"/>
        <v>0.93000000000000016</v>
      </c>
      <c r="K305" s="71">
        <v>8.8235294119999992</v>
      </c>
      <c r="L305" s="71">
        <f t="shared" ref="L305:N305" si="229">L303</f>
        <v>1.0225</v>
      </c>
      <c r="M305" s="71">
        <f t="shared" si="229"/>
        <v>0.76249999999999996</v>
      </c>
      <c r="N305" s="71">
        <f t="shared" si="229"/>
        <v>24.690652960000001</v>
      </c>
      <c r="O305" s="73">
        <f>VLOOKUP(B305,'Dry Sieve'!$B$2:$K$992,IF(C305="#5",2,IF(C305="#10",3,IF(C305="#18",4,IF(C305="#35",5,IF(C305="#60",6,IF(C305="#120",7,IF(C305="#200",8,IF(C305="&lt;200",9)))))))),FALSE)</f>
        <v>5.13</v>
      </c>
      <c r="P305" s="23">
        <f t="shared" si="0"/>
        <v>0.76249999999999996</v>
      </c>
      <c r="Q305" s="23">
        <f t="shared" si="1"/>
        <v>1.0225</v>
      </c>
      <c r="R305" s="23">
        <f>VLOOKUP(B305,'Dry Sieve'!$B$2:$K$992,IF(C305="#5",2,IF(C305="#10",3,IF(C305="#18",4,IF(C305="#35",5,IF(C305="#60",6,IF(C305="#120",7,IF(C305="#200",8,IF(C305="&lt;200",9)))))))),FALSE)</f>
        <v>5.13</v>
      </c>
      <c r="S305" s="23">
        <f>VLOOKUP(B305,'Dry Sieve'!$B$2:$K$992,10,FALSE)</f>
        <v>124.11999999999999</v>
      </c>
      <c r="T305" s="23">
        <v>1.050958651E-2</v>
      </c>
      <c r="U305" s="23">
        <v>7.4139586660000004E-4</v>
      </c>
      <c r="V305" s="23">
        <f>V304</f>
        <v>0.12808585105759998</v>
      </c>
    </row>
    <row r="306" spans="1:22" ht="15.75" customHeight="1" x14ac:dyDescent="0.2">
      <c r="A306" s="22">
        <f>VLOOKUP(B305,'Sample ID by Horizon'!A:B,2,FALSE)</f>
        <v>42506</v>
      </c>
      <c r="B306" s="21" t="s">
        <v>480</v>
      </c>
      <c r="C306" s="21" t="s">
        <v>1299</v>
      </c>
      <c r="D306" s="16" t="s">
        <v>1294</v>
      </c>
      <c r="E306" s="57">
        <v>1.03</v>
      </c>
      <c r="F306" s="57">
        <v>1.72</v>
      </c>
      <c r="G306" s="57">
        <v>2.75</v>
      </c>
      <c r="H306" s="57">
        <v>1.03</v>
      </c>
      <c r="I306" s="57">
        <v>2.48</v>
      </c>
      <c r="J306" s="23">
        <f t="shared" si="45"/>
        <v>0.76</v>
      </c>
      <c r="K306" s="71">
        <v>26.21359223</v>
      </c>
      <c r="L306" s="71">
        <f t="shared" ref="L306:N306" si="230">L303</f>
        <v>1.0225</v>
      </c>
      <c r="M306" s="71">
        <f t="shared" si="230"/>
        <v>0.76249999999999996</v>
      </c>
      <c r="N306" s="71">
        <f t="shared" si="230"/>
        <v>24.690652960000001</v>
      </c>
      <c r="O306" s="73">
        <f>VLOOKUP(B306,'Dry Sieve'!$B$2:$K$992,IF(C306="#5",2,IF(C306="#10",3,IF(C306="#18",4,IF(C306="#35",5,IF(C306="#60",6,IF(C306="#120",7,IF(C306="#200",8,IF(C306="&lt;200",9)))))))),FALSE)</f>
        <v>5.13</v>
      </c>
      <c r="P306" s="23">
        <f t="shared" si="0"/>
        <v>0.76249999999999996</v>
      </c>
      <c r="Q306" s="23">
        <f t="shared" si="1"/>
        <v>1.0225</v>
      </c>
      <c r="R306" s="23">
        <f>VLOOKUP(B306,'Dry Sieve'!$B$2:$K$992,IF(C306="#5",2,IF(C306="#10",3,IF(C306="#18",4,IF(C306="#35",5,IF(C306="#60",6,IF(C306="#120",7,IF(C306="#200",8,IF(C306="&lt;200",9)))))))),FALSE)</f>
        <v>5.13</v>
      </c>
      <c r="S306" s="23">
        <f>VLOOKUP(B306,'Dry Sieve'!$B$2:$K$992,10,FALSE)</f>
        <v>124.11999999999999</v>
      </c>
      <c r="T306" s="23">
        <v>1.050958651E-2</v>
      </c>
      <c r="U306" s="23">
        <v>7.4139586660000004E-4</v>
      </c>
      <c r="V306" s="23">
        <f>V304</f>
        <v>0.12808585105759998</v>
      </c>
    </row>
    <row r="307" spans="1:22" ht="15.75" customHeight="1" x14ac:dyDescent="0.2">
      <c r="A307" s="22">
        <f>VLOOKUP(B306,'Sample ID by Horizon'!A:B,2,FALSE)</f>
        <v>42506</v>
      </c>
      <c r="B307" s="21" t="s">
        <v>480</v>
      </c>
      <c r="C307" s="21" t="s">
        <v>1300</v>
      </c>
      <c r="D307" s="16" t="s">
        <v>1291</v>
      </c>
      <c r="E307" s="57"/>
      <c r="F307" s="57"/>
      <c r="G307" s="57"/>
      <c r="H307" s="57"/>
      <c r="I307" s="57"/>
      <c r="J307" s="23">
        <f t="shared" si="45"/>
        <v>0</v>
      </c>
      <c r="K307" s="71" t="s">
        <v>1438</v>
      </c>
      <c r="L307" s="71" t="s">
        <v>1438</v>
      </c>
      <c r="M307" s="23">
        <f>AVERAGE(J307:J310)</f>
        <v>0</v>
      </c>
      <c r="N307" s="23" t="s">
        <v>1438</v>
      </c>
      <c r="O307" s="73">
        <f>VLOOKUP(B307,'Dry Sieve'!$B$2:$K$992,IF(C307="#5",2,IF(C307="#10",3,IF(C307="#18",4,IF(C307="#35",5,IF(C307="#60",6,IF(C307="#120",7,IF(C307="#200",8,IF(C307="&lt;200",9)))))))),FALSE)</f>
        <v>1.54</v>
      </c>
      <c r="P307" s="23">
        <f t="shared" si="0"/>
        <v>0</v>
      </c>
      <c r="Q307" s="23">
        <f t="shared" si="1"/>
        <v>0</v>
      </c>
      <c r="R307" s="23">
        <f>VLOOKUP(B307,'Dry Sieve'!$B$2:$K$992,IF(C307="#5",2,IF(C307="#10",3,IF(C307="#18",4,IF(C307="#35",5,IF(C307="#60",6,IF(C307="#120",7,IF(C307="#200",8,IF(C307="&lt;200",9)))))))),FALSE)</f>
        <v>1.54</v>
      </c>
      <c r="S307" s="23">
        <f>VLOOKUP(B307,'Dry Sieve'!$B$2:$K$992,10,FALSE)</f>
        <v>124.11999999999999</v>
      </c>
      <c r="T307" s="23" t="s">
        <v>1438</v>
      </c>
      <c r="U307" s="23">
        <v>0</v>
      </c>
      <c r="V307" s="23">
        <f>V304</f>
        <v>0.12808585105759998</v>
      </c>
    </row>
    <row r="308" spans="1:22" ht="15.75" customHeight="1" x14ac:dyDescent="0.2">
      <c r="A308" s="22">
        <f>VLOOKUP(B307,'Sample ID by Horizon'!A:B,2,FALSE)</f>
        <v>42506</v>
      </c>
      <c r="B308" s="21" t="s">
        <v>480</v>
      </c>
      <c r="C308" s="21" t="s">
        <v>1300</v>
      </c>
      <c r="D308" s="16" t="s">
        <v>1292</v>
      </c>
      <c r="E308" s="57"/>
      <c r="F308" s="57"/>
      <c r="G308" s="57"/>
      <c r="H308" s="57"/>
      <c r="I308" s="57"/>
      <c r="J308" s="23">
        <f t="shared" si="45"/>
        <v>0</v>
      </c>
      <c r="K308" s="71" t="s">
        <v>1438</v>
      </c>
      <c r="L308" s="71" t="str">
        <f t="shared" ref="L308:N308" si="231">L307</f>
        <v/>
      </c>
      <c r="M308" s="71">
        <f t="shared" si="231"/>
        <v>0</v>
      </c>
      <c r="N308" s="71" t="str">
        <f t="shared" si="231"/>
        <v/>
      </c>
      <c r="O308" s="73">
        <f>VLOOKUP(B308,'Dry Sieve'!$B$2:$K$992,IF(C308="#5",2,IF(C308="#10",3,IF(C308="#18",4,IF(C308="#35",5,IF(C308="#60",6,IF(C308="#120",7,IF(C308="#200",8,IF(C308="&lt;200",9)))))))),FALSE)</f>
        <v>1.54</v>
      </c>
      <c r="P308" s="23">
        <f t="shared" si="0"/>
        <v>0</v>
      </c>
      <c r="Q308" s="23">
        <f t="shared" si="1"/>
        <v>0</v>
      </c>
      <c r="R308" s="23">
        <f>VLOOKUP(B308,'Dry Sieve'!$B$2:$K$992,IF(C308="#5",2,IF(C308="#10",3,IF(C308="#18",4,IF(C308="#35",5,IF(C308="#60",6,IF(C308="#120",7,IF(C308="#200",8,IF(C308="&lt;200",9)))))))),FALSE)</f>
        <v>1.54</v>
      </c>
      <c r="S308" s="23">
        <f>VLOOKUP(B308,'Dry Sieve'!$B$2:$K$992,10,FALSE)</f>
        <v>124.11999999999999</v>
      </c>
      <c r="T308" s="23" t="s">
        <v>1438</v>
      </c>
      <c r="U308" s="23">
        <v>0</v>
      </c>
      <c r="V308" s="23">
        <f>V307</f>
        <v>0.12808585105759998</v>
      </c>
    </row>
    <row r="309" spans="1:22" ht="15.75" customHeight="1" x14ac:dyDescent="0.2">
      <c r="A309" s="22">
        <f>VLOOKUP(B308,'Sample ID by Horizon'!A:B,2,FALSE)</f>
        <v>42506</v>
      </c>
      <c r="B309" s="21" t="s">
        <v>480</v>
      </c>
      <c r="C309" s="21" t="s">
        <v>1300</v>
      </c>
      <c r="D309" s="16" t="s">
        <v>1293</v>
      </c>
      <c r="E309" s="57"/>
      <c r="F309" s="57"/>
      <c r="G309" s="57"/>
      <c r="H309" s="57"/>
      <c r="I309" s="57"/>
      <c r="J309" s="23">
        <f t="shared" si="45"/>
        <v>0</v>
      </c>
      <c r="K309" s="71" t="s">
        <v>1438</v>
      </c>
      <c r="L309" s="71" t="str">
        <f t="shared" ref="L309:N309" si="232">L307</f>
        <v/>
      </c>
      <c r="M309" s="71">
        <f t="shared" si="232"/>
        <v>0</v>
      </c>
      <c r="N309" s="71" t="str">
        <f t="shared" si="232"/>
        <v/>
      </c>
      <c r="O309" s="73">
        <f>VLOOKUP(B309,'Dry Sieve'!$B$2:$K$992,IF(C309="#5",2,IF(C309="#10",3,IF(C309="#18",4,IF(C309="#35",5,IF(C309="#60",6,IF(C309="#120",7,IF(C309="#200",8,IF(C309="&lt;200",9)))))))),FALSE)</f>
        <v>1.54</v>
      </c>
      <c r="P309" s="23">
        <f t="shared" si="0"/>
        <v>0</v>
      </c>
      <c r="Q309" s="23">
        <f t="shared" si="1"/>
        <v>0</v>
      </c>
      <c r="R309" s="23">
        <f>VLOOKUP(B309,'Dry Sieve'!$B$2:$K$992,IF(C309="#5",2,IF(C309="#10",3,IF(C309="#18",4,IF(C309="#35",5,IF(C309="#60",6,IF(C309="#120",7,IF(C309="#200",8,IF(C309="&lt;200",9)))))))),FALSE)</f>
        <v>1.54</v>
      </c>
      <c r="S309" s="23">
        <f>VLOOKUP(B309,'Dry Sieve'!$B$2:$K$992,10,FALSE)</f>
        <v>124.11999999999999</v>
      </c>
      <c r="T309" s="23" t="s">
        <v>1438</v>
      </c>
      <c r="U309" s="23">
        <v>0</v>
      </c>
      <c r="V309" s="23">
        <f>V307</f>
        <v>0.12808585105759998</v>
      </c>
    </row>
    <row r="310" spans="1:22" ht="15.75" customHeight="1" x14ac:dyDescent="0.2">
      <c r="A310" s="22">
        <f>VLOOKUP(B309,'Sample ID by Horizon'!A:B,2,FALSE)</f>
        <v>42506</v>
      </c>
      <c r="B310" s="21" t="s">
        <v>480</v>
      </c>
      <c r="C310" s="21" t="s">
        <v>1300</v>
      </c>
      <c r="D310" s="16" t="s">
        <v>1294</v>
      </c>
      <c r="E310" s="57"/>
      <c r="F310" s="57"/>
      <c r="G310" s="57"/>
      <c r="H310" s="57"/>
      <c r="I310" s="57"/>
      <c r="J310" s="23">
        <f t="shared" si="45"/>
        <v>0</v>
      </c>
      <c r="K310" s="71" t="s">
        <v>1438</v>
      </c>
      <c r="L310" s="71" t="str">
        <f t="shared" ref="L310:N310" si="233">L307</f>
        <v/>
      </c>
      <c r="M310" s="71">
        <f t="shared" si="233"/>
        <v>0</v>
      </c>
      <c r="N310" s="71" t="str">
        <f t="shared" si="233"/>
        <v/>
      </c>
      <c r="O310" s="73">
        <f>VLOOKUP(B310,'Dry Sieve'!$B$2:$K$992,IF(C310="#5",2,IF(C310="#10",3,IF(C310="#18",4,IF(C310="#35",5,IF(C310="#60",6,IF(C310="#120",7,IF(C310="#200",8,IF(C310="&lt;200",9)))))))),FALSE)</f>
        <v>1.54</v>
      </c>
      <c r="P310" s="23">
        <f t="shared" si="0"/>
        <v>0</v>
      </c>
      <c r="Q310" s="23">
        <f t="shared" si="1"/>
        <v>0</v>
      </c>
      <c r="R310" s="23">
        <f>VLOOKUP(B310,'Dry Sieve'!$B$2:$K$992,IF(C310="#5",2,IF(C310="#10",3,IF(C310="#18",4,IF(C310="#35",5,IF(C310="#60",6,IF(C310="#120",7,IF(C310="#200",8,IF(C310="&lt;200",9)))))))),FALSE)</f>
        <v>1.54</v>
      </c>
      <c r="S310" s="23">
        <f>VLOOKUP(B310,'Dry Sieve'!$B$2:$K$992,10,FALSE)</f>
        <v>124.11999999999999</v>
      </c>
      <c r="T310" s="23" t="s">
        <v>1438</v>
      </c>
      <c r="U310" s="23">
        <v>0</v>
      </c>
      <c r="V310" s="23">
        <f>V307</f>
        <v>0.12808585105759998</v>
      </c>
    </row>
    <row r="311" spans="1:22" ht="15.75" customHeight="1" x14ac:dyDescent="0.2">
      <c r="A311" s="22">
        <f>VLOOKUP(B310,'Sample ID by Horizon'!A:B,2,FALSE)</f>
        <v>42506</v>
      </c>
      <c r="B311" s="21" t="s">
        <v>481</v>
      </c>
      <c r="C311" s="21" t="s">
        <v>1290</v>
      </c>
      <c r="D311" s="21" t="s">
        <v>1291</v>
      </c>
      <c r="E311" s="21">
        <v>4.12</v>
      </c>
      <c r="F311" s="21">
        <v>1.73</v>
      </c>
      <c r="G311" s="21">
        <v>5.39</v>
      </c>
      <c r="H311" s="21">
        <v>3.66</v>
      </c>
      <c r="I311" s="21">
        <v>3.12</v>
      </c>
      <c r="J311" s="23">
        <f t="shared" si="45"/>
        <v>1.3900000000000001</v>
      </c>
      <c r="K311" s="71">
        <v>55.097087379999998</v>
      </c>
      <c r="L311" s="71">
        <v>4.0525000000000002</v>
      </c>
      <c r="M311" s="23">
        <f>AVERAGE(J311:J314)</f>
        <v>1.8049999999999997</v>
      </c>
      <c r="N311" s="23">
        <v>40.942168500000001</v>
      </c>
      <c r="O311" s="73">
        <f>VLOOKUP(B311,'Dry Sieve'!$B$2:$K$992,IF(C311="#5",2,IF(C311="#10",3,IF(C311="#18",4,IF(C311="#35",5,IF(C311="#60",6,IF(C311="#120",7,IF(C311="#200",8,IF(C311="&lt;200",9)))))))),FALSE)</f>
        <v>49.96</v>
      </c>
      <c r="P311" s="23">
        <f t="shared" si="0"/>
        <v>1.8049999999999997</v>
      </c>
      <c r="Q311" s="23">
        <f t="shared" si="1"/>
        <v>4.0525000000000002</v>
      </c>
      <c r="R311" s="23">
        <f>VLOOKUP(B311,'Dry Sieve'!$B$2:$K$992,IF(C311="#5",2,IF(C311="#10",3,IF(C311="#18",4,IF(C311="#35",5,IF(C311="#60",6,IF(C311="#120",7,IF(C311="#200",8,IF(C311="&lt;200",9)))))))),FALSE)</f>
        <v>49.96</v>
      </c>
      <c r="S311" s="23">
        <f>VLOOKUP(B311,'Dry Sieve'!$B$2:$K$992,10,FALSE)</f>
        <v>150.55000000000001</v>
      </c>
      <c r="T311" s="23">
        <v>0.18404259440000001</v>
      </c>
      <c r="U311" s="23">
        <v>7.5351029099999994E-2</v>
      </c>
      <c r="V311" s="23">
        <f>SUM(U311,U315,U319,U323,U327,U331,U335)</f>
        <v>0.11320715541300001</v>
      </c>
    </row>
    <row r="312" spans="1:22" ht="15.75" customHeight="1" x14ac:dyDescent="0.2">
      <c r="A312" s="22">
        <f>VLOOKUP(B311,'Sample ID by Horizon'!A:B,2,FALSE)</f>
        <v>42506</v>
      </c>
      <c r="B312" s="21" t="s">
        <v>481</v>
      </c>
      <c r="C312" s="21" t="s">
        <v>1290</v>
      </c>
      <c r="D312" s="21" t="s">
        <v>1292</v>
      </c>
      <c r="E312" s="21">
        <v>4</v>
      </c>
      <c r="F312" s="21">
        <v>1.74</v>
      </c>
      <c r="G312" s="21">
        <v>5.23</v>
      </c>
      <c r="H312" s="21">
        <v>3.49</v>
      </c>
      <c r="I312" s="21">
        <v>2.94</v>
      </c>
      <c r="J312" s="23">
        <f t="shared" si="45"/>
        <v>1.2</v>
      </c>
      <c r="K312" s="71">
        <v>57.25</v>
      </c>
      <c r="L312" s="71">
        <f t="shared" ref="L312:N312" si="234">L311</f>
        <v>4.0525000000000002</v>
      </c>
      <c r="M312" s="71">
        <f t="shared" si="234"/>
        <v>1.8049999999999997</v>
      </c>
      <c r="N312" s="71">
        <f t="shared" si="234"/>
        <v>40.942168500000001</v>
      </c>
      <c r="O312" s="73">
        <f>VLOOKUP(B312,'Dry Sieve'!$B$2:$K$992,IF(C312="#5",2,IF(C312="#10",3,IF(C312="#18",4,IF(C312="#35",5,IF(C312="#60",6,IF(C312="#120",7,IF(C312="#200",8,IF(C312="&lt;200",9)))))))),FALSE)</f>
        <v>49.96</v>
      </c>
      <c r="P312" s="23">
        <f t="shared" si="0"/>
        <v>1.8049999999999997</v>
      </c>
      <c r="Q312" s="23">
        <f t="shared" si="1"/>
        <v>4.0525000000000002</v>
      </c>
      <c r="R312" s="23">
        <f>VLOOKUP(B312,'Dry Sieve'!$B$2:$K$992,IF(C312="#5",2,IF(C312="#10",3,IF(C312="#18",4,IF(C312="#35",5,IF(C312="#60",6,IF(C312="#120",7,IF(C312="#200",8,IF(C312="&lt;200",9)))))))),FALSE)</f>
        <v>49.96</v>
      </c>
      <c r="S312" s="23">
        <f>VLOOKUP(B312,'Dry Sieve'!$B$2:$K$992,10,FALSE)</f>
        <v>150.55000000000001</v>
      </c>
      <c r="T312" s="23">
        <v>0.18404259440000001</v>
      </c>
      <c r="U312" s="23">
        <v>7.5351029099999994E-2</v>
      </c>
      <c r="V312" s="23">
        <f>V311</f>
        <v>0.11320715541300001</v>
      </c>
    </row>
    <row r="313" spans="1:22" ht="15.75" customHeight="1" x14ac:dyDescent="0.2">
      <c r="A313" s="22">
        <f>VLOOKUP(B312,'Sample ID by Horizon'!A:B,2,FALSE)</f>
        <v>42506</v>
      </c>
      <c r="B313" s="21" t="s">
        <v>481</v>
      </c>
      <c r="C313" s="21" t="s">
        <v>1290</v>
      </c>
      <c r="D313" s="21" t="s">
        <v>1293</v>
      </c>
      <c r="E313" s="21">
        <v>4.04</v>
      </c>
      <c r="F313" s="21">
        <v>1.73</v>
      </c>
      <c r="G313" s="21">
        <v>5.38</v>
      </c>
      <c r="H313" s="21">
        <v>3.65</v>
      </c>
      <c r="I313" s="21">
        <v>4.34</v>
      </c>
      <c r="J313" s="23">
        <f t="shared" si="45"/>
        <v>2.61</v>
      </c>
      <c r="K313" s="71">
        <v>25.742574260000001</v>
      </c>
      <c r="L313" s="71">
        <f t="shared" ref="L313:N313" si="235">L311</f>
        <v>4.0525000000000002</v>
      </c>
      <c r="M313" s="71">
        <f t="shared" si="235"/>
        <v>1.8049999999999997</v>
      </c>
      <c r="N313" s="71">
        <f t="shared" si="235"/>
        <v>40.942168500000001</v>
      </c>
      <c r="O313" s="73">
        <f>VLOOKUP(B313,'Dry Sieve'!$B$2:$K$992,IF(C313="#5",2,IF(C313="#10",3,IF(C313="#18",4,IF(C313="#35",5,IF(C313="#60",6,IF(C313="#120",7,IF(C313="#200",8,IF(C313="&lt;200",9)))))))),FALSE)</f>
        <v>49.96</v>
      </c>
      <c r="P313" s="23">
        <f t="shared" si="0"/>
        <v>1.8049999999999997</v>
      </c>
      <c r="Q313" s="23">
        <f t="shared" si="1"/>
        <v>4.0525000000000002</v>
      </c>
      <c r="R313" s="23">
        <f>VLOOKUP(B313,'Dry Sieve'!$B$2:$K$992,IF(C313="#5",2,IF(C313="#10",3,IF(C313="#18",4,IF(C313="#35",5,IF(C313="#60",6,IF(C313="#120",7,IF(C313="#200",8,IF(C313="&lt;200",9)))))))),FALSE)</f>
        <v>49.96</v>
      </c>
      <c r="S313" s="23">
        <f>VLOOKUP(B313,'Dry Sieve'!$B$2:$K$992,10,FALSE)</f>
        <v>150.55000000000001</v>
      </c>
      <c r="T313" s="23">
        <v>0.18404259440000001</v>
      </c>
      <c r="U313" s="23">
        <v>7.5351029099999994E-2</v>
      </c>
      <c r="V313" s="23">
        <f>V311</f>
        <v>0.11320715541300001</v>
      </c>
    </row>
    <row r="314" spans="1:22" ht="15.75" customHeight="1" x14ac:dyDescent="0.2">
      <c r="A314" s="22">
        <f>VLOOKUP(B313,'Sample ID by Horizon'!A:B,2,FALSE)</f>
        <v>42506</v>
      </c>
      <c r="B314" s="21" t="s">
        <v>481</v>
      </c>
      <c r="C314" s="21" t="s">
        <v>1290</v>
      </c>
      <c r="D314" s="21" t="s">
        <v>1294</v>
      </c>
      <c r="E314" s="21">
        <v>4.05</v>
      </c>
      <c r="F314" s="21">
        <v>1.74</v>
      </c>
      <c r="G314" s="21">
        <v>4.8</v>
      </c>
      <c r="H314" s="21">
        <v>3.06</v>
      </c>
      <c r="I314" s="21">
        <v>3.76</v>
      </c>
      <c r="J314" s="23">
        <f t="shared" si="45"/>
        <v>2.0199999999999996</v>
      </c>
      <c r="K314" s="71">
        <v>25.679012350000001</v>
      </c>
      <c r="L314" s="71">
        <f t="shared" ref="L314:N314" si="236">L311</f>
        <v>4.0525000000000002</v>
      </c>
      <c r="M314" s="71">
        <f t="shared" si="236"/>
        <v>1.8049999999999997</v>
      </c>
      <c r="N314" s="71">
        <f t="shared" si="236"/>
        <v>40.942168500000001</v>
      </c>
      <c r="O314" s="73">
        <f>VLOOKUP(B314,'Dry Sieve'!$B$2:$K$992,IF(C314="#5",2,IF(C314="#10",3,IF(C314="#18",4,IF(C314="#35",5,IF(C314="#60",6,IF(C314="#120",7,IF(C314="#200",8,IF(C314="&lt;200",9)))))))),FALSE)</f>
        <v>49.96</v>
      </c>
      <c r="P314" s="23">
        <f t="shared" si="0"/>
        <v>1.8049999999999997</v>
      </c>
      <c r="Q314" s="23">
        <f t="shared" si="1"/>
        <v>4.0525000000000002</v>
      </c>
      <c r="R314" s="23">
        <f>VLOOKUP(B314,'Dry Sieve'!$B$2:$K$992,IF(C314="#5",2,IF(C314="#10",3,IF(C314="#18",4,IF(C314="#35",5,IF(C314="#60",6,IF(C314="#120",7,IF(C314="#200",8,IF(C314="&lt;200",9)))))))),FALSE)</f>
        <v>49.96</v>
      </c>
      <c r="S314" s="23">
        <f>VLOOKUP(B314,'Dry Sieve'!$B$2:$K$992,10,FALSE)</f>
        <v>150.55000000000001</v>
      </c>
      <c r="T314" s="23">
        <v>0.18404259440000001</v>
      </c>
      <c r="U314" s="23">
        <v>7.5351029099999994E-2</v>
      </c>
      <c r="V314" s="23">
        <f>V311</f>
        <v>0.11320715541300001</v>
      </c>
    </row>
    <row r="315" spans="1:22" ht="15.75" customHeight="1" x14ac:dyDescent="0.2">
      <c r="A315" s="22">
        <f>VLOOKUP(B314,'Sample ID by Horizon'!A:B,2,FALSE)</f>
        <v>42506</v>
      </c>
      <c r="B315" s="21" t="s">
        <v>481</v>
      </c>
      <c r="C315" s="21" t="s">
        <v>1295</v>
      </c>
      <c r="D315" s="21" t="s">
        <v>1291</v>
      </c>
      <c r="E315" s="21">
        <v>4.0599999999999996</v>
      </c>
      <c r="F315" s="21">
        <v>1.73</v>
      </c>
      <c r="G315" s="21">
        <v>5.43</v>
      </c>
      <c r="H315" s="21">
        <v>3.7</v>
      </c>
      <c r="I315" s="21">
        <v>4.16</v>
      </c>
      <c r="J315" s="23">
        <f t="shared" si="45"/>
        <v>2.4300000000000002</v>
      </c>
      <c r="K315" s="71">
        <v>31.280788179999998</v>
      </c>
      <c r="L315" s="71">
        <v>4.0425000000000004</v>
      </c>
      <c r="M315" s="23">
        <f>AVERAGE(J315:J318)</f>
        <v>2.4300000000000002</v>
      </c>
      <c r="N315" s="23">
        <v>31.105796389999998</v>
      </c>
      <c r="O315" s="73">
        <f>VLOOKUP(B315,'Dry Sieve'!$B$2:$K$992,IF(C315="#5",2,IF(C315="#10",3,IF(C315="#18",4,IF(C315="#35",5,IF(C315="#60",6,IF(C315="#120",7,IF(C315="#200",8,IF(C315="&lt;200",9)))))))),FALSE)</f>
        <v>27.13</v>
      </c>
      <c r="P315" s="23">
        <f t="shared" si="0"/>
        <v>2.4300000000000002</v>
      </c>
      <c r="Q315" s="23">
        <f t="shared" si="1"/>
        <v>4.0424999999999995</v>
      </c>
      <c r="R315" s="23">
        <f>VLOOKUP(B315,'Dry Sieve'!$B$2:$K$992,IF(C315="#5",2,IF(C315="#10",3,IF(C315="#18",4,IF(C315="#35",5,IF(C315="#60",6,IF(C315="#120",7,IF(C315="#200",8,IF(C315="&lt;200",9)))))))),FALSE)</f>
        <v>27.13</v>
      </c>
      <c r="S315" s="23">
        <f>VLOOKUP(B315,'Dry Sieve'!$B$2:$K$992,10,FALSE)</f>
        <v>150.55000000000001</v>
      </c>
      <c r="T315" s="23">
        <v>7.1881764390000005E-2</v>
      </c>
      <c r="U315" s="23">
        <v>1.9165195950000002E-2</v>
      </c>
      <c r="V315" s="23">
        <f>V314</f>
        <v>0.11320715541300001</v>
      </c>
    </row>
    <row r="316" spans="1:22" ht="15.75" customHeight="1" x14ac:dyDescent="0.2">
      <c r="A316" s="22">
        <f>VLOOKUP(B315,'Sample ID by Horizon'!A:B,2,FALSE)</f>
        <v>42506</v>
      </c>
      <c r="B316" s="21" t="s">
        <v>481</v>
      </c>
      <c r="C316" s="21" t="s">
        <v>1295</v>
      </c>
      <c r="D316" s="21" t="s">
        <v>1292</v>
      </c>
      <c r="E316" s="21">
        <v>4.04</v>
      </c>
      <c r="F316" s="21">
        <v>1.73</v>
      </c>
      <c r="G316" s="21">
        <v>5.42</v>
      </c>
      <c r="H316" s="21">
        <v>3.69</v>
      </c>
      <c r="I316" s="21">
        <v>3.89</v>
      </c>
      <c r="J316" s="23">
        <f t="shared" si="45"/>
        <v>2.16</v>
      </c>
      <c r="K316" s="71">
        <v>37.871287129999999</v>
      </c>
      <c r="L316" s="71">
        <f t="shared" ref="L316:N316" si="237">L315</f>
        <v>4.0425000000000004</v>
      </c>
      <c r="M316" s="71">
        <f t="shared" si="237"/>
        <v>2.4300000000000002</v>
      </c>
      <c r="N316" s="71">
        <f t="shared" si="237"/>
        <v>31.105796389999998</v>
      </c>
      <c r="O316" s="73">
        <f>VLOOKUP(B316,'Dry Sieve'!$B$2:$K$992,IF(C316="#5",2,IF(C316="#10",3,IF(C316="#18",4,IF(C316="#35",5,IF(C316="#60",6,IF(C316="#120",7,IF(C316="#200",8,IF(C316="&lt;200",9)))))))),FALSE)</f>
        <v>27.13</v>
      </c>
      <c r="P316" s="23">
        <f t="shared" si="0"/>
        <v>2.4300000000000002</v>
      </c>
      <c r="Q316" s="23">
        <f t="shared" si="1"/>
        <v>4.0424999999999995</v>
      </c>
      <c r="R316" s="23">
        <f>VLOOKUP(B316,'Dry Sieve'!$B$2:$K$992,IF(C316="#5",2,IF(C316="#10",3,IF(C316="#18",4,IF(C316="#35",5,IF(C316="#60",6,IF(C316="#120",7,IF(C316="#200",8,IF(C316="&lt;200",9)))))))),FALSE)</f>
        <v>27.13</v>
      </c>
      <c r="S316" s="23">
        <f>VLOOKUP(B316,'Dry Sieve'!$B$2:$K$992,10,FALSE)</f>
        <v>150.55000000000001</v>
      </c>
      <c r="T316" s="23">
        <v>7.1881764390000005E-2</v>
      </c>
      <c r="U316" s="23">
        <v>1.9165195950000002E-2</v>
      </c>
      <c r="V316" s="23">
        <f>V314</f>
        <v>0.11320715541300001</v>
      </c>
    </row>
    <row r="317" spans="1:22" ht="15.75" customHeight="1" x14ac:dyDescent="0.2">
      <c r="A317" s="22">
        <f>VLOOKUP(B316,'Sample ID by Horizon'!A:B,2,FALSE)</f>
        <v>42506</v>
      </c>
      <c r="B317" s="21" t="s">
        <v>481</v>
      </c>
      <c r="C317" s="21" t="s">
        <v>1295</v>
      </c>
      <c r="D317" s="21" t="s">
        <v>1293</v>
      </c>
      <c r="E317" s="21">
        <v>4.03</v>
      </c>
      <c r="F317" s="21">
        <v>1.73</v>
      </c>
      <c r="G317" s="21">
        <v>5.38</v>
      </c>
      <c r="H317" s="21">
        <v>3.65</v>
      </c>
      <c r="I317" s="21">
        <v>4.1900000000000004</v>
      </c>
      <c r="J317" s="23">
        <f t="shared" si="45"/>
        <v>2.4600000000000004</v>
      </c>
      <c r="K317" s="71">
        <v>29.528535980000001</v>
      </c>
      <c r="L317" s="71">
        <f t="shared" ref="L317:N317" si="238">L315</f>
        <v>4.0425000000000004</v>
      </c>
      <c r="M317" s="71">
        <f t="shared" si="238"/>
        <v>2.4300000000000002</v>
      </c>
      <c r="N317" s="71">
        <f t="shared" si="238"/>
        <v>31.105796389999998</v>
      </c>
      <c r="O317" s="73">
        <f>VLOOKUP(B317,'Dry Sieve'!$B$2:$K$992,IF(C317="#5",2,IF(C317="#10",3,IF(C317="#18",4,IF(C317="#35",5,IF(C317="#60",6,IF(C317="#120",7,IF(C317="#200",8,IF(C317="&lt;200",9)))))))),FALSE)</f>
        <v>27.13</v>
      </c>
      <c r="P317" s="23">
        <f t="shared" si="0"/>
        <v>2.4300000000000002</v>
      </c>
      <c r="Q317" s="23">
        <f t="shared" si="1"/>
        <v>4.0424999999999995</v>
      </c>
      <c r="R317" s="23">
        <f>VLOOKUP(B317,'Dry Sieve'!$B$2:$K$992,IF(C317="#5",2,IF(C317="#10",3,IF(C317="#18",4,IF(C317="#35",5,IF(C317="#60",6,IF(C317="#120",7,IF(C317="#200",8,IF(C317="&lt;200",9)))))))),FALSE)</f>
        <v>27.13</v>
      </c>
      <c r="S317" s="23">
        <f>VLOOKUP(B317,'Dry Sieve'!$B$2:$K$992,10,FALSE)</f>
        <v>150.55000000000001</v>
      </c>
      <c r="T317" s="23">
        <v>7.1881764390000005E-2</v>
      </c>
      <c r="U317" s="23">
        <v>1.9165195950000002E-2</v>
      </c>
      <c r="V317" s="23">
        <f>V314</f>
        <v>0.11320715541300001</v>
      </c>
    </row>
    <row r="318" spans="1:22" ht="15.75" customHeight="1" x14ac:dyDescent="0.2">
      <c r="A318" s="22">
        <f>VLOOKUP(B317,'Sample ID by Horizon'!A:B,2,FALSE)</f>
        <v>42506</v>
      </c>
      <c r="B318" s="21" t="s">
        <v>481</v>
      </c>
      <c r="C318" s="21" t="s">
        <v>1295</v>
      </c>
      <c r="D318" s="21" t="s">
        <v>1294</v>
      </c>
      <c r="E318" s="21">
        <v>4.04</v>
      </c>
      <c r="F318" s="21">
        <v>1.72</v>
      </c>
      <c r="G318" s="21">
        <v>5.43</v>
      </c>
      <c r="H318" s="21">
        <v>3.71</v>
      </c>
      <c r="I318" s="21">
        <v>4.3899999999999997</v>
      </c>
      <c r="J318" s="23">
        <f t="shared" si="45"/>
        <v>2.67</v>
      </c>
      <c r="K318" s="71">
        <v>25.742574260000001</v>
      </c>
      <c r="L318" s="71">
        <f t="shared" ref="L318:N318" si="239">L315</f>
        <v>4.0425000000000004</v>
      </c>
      <c r="M318" s="71">
        <f t="shared" si="239"/>
        <v>2.4300000000000002</v>
      </c>
      <c r="N318" s="71">
        <f t="shared" si="239"/>
        <v>31.105796389999998</v>
      </c>
      <c r="O318" s="73">
        <f>VLOOKUP(B318,'Dry Sieve'!$B$2:$K$992,IF(C318="#5",2,IF(C318="#10",3,IF(C318="#18",4,IF(C318="#35",5,IF(C318="#60",6,IF(C318="#120",7,IF(C318="#200",8,IF(C318="&lt;200",9)))))))),FALSE)</f>
        <v>27.13</v>
      </c>
      <c r="P318" s="23">
        <f t="shared" si="0"/>
        <v>2.4300000000000002</v>
      </c>
      <c r="Q318" s="23">
        <f t="shared" si="1"/>
        <v>4.0424999999999995</v>
      </c>
      <c r="R318" s="23">
        <f>VLOOKUP(B318,'Dry Sieve'!$B$2:$K$992,IF(C318="#5",2,IF(C318="#10",3,IF(C318="#18",4,IF(C318="#35",5,IF(C318="#60",6,IF(C318="#120",7,IF(C318="#200",8,IF(C318="&lt;200",9)))))))),FALSE)</f>
        <v>27.13</v>
      </c>
      <c r="S318" s="23">
        <f>VLOOKUP(B318,'Dry Sieve'!$B$2:$K$992,10,FALSE)</f>
        <v>150.55000000000001</v>
      </c>
      <c r="T318" s="23">
        <v>7.1881764390000005E-2</v>
      </c>
      <c r="U318" s="23">
        <v>1.9165195950000002E-2</v>
      </c>
      <c r="V318" s="23">
        <f>V317</f>
        <v>0.11320715541300001</v>
      </c>
    </row>
    <row r="319" spans="1:22" ht="15.75" customHeight="1" x14ac:dyDescent="0.2">
      <c r="A319" s="22">
        <f>VLOOKUP(B318,'Sample ID by Horizon'!A:B,2,FALSE)</f>
        <v>42506</v>
      </c>
      <c r="B319" s="21" t="s">
        <v>481</v>
      </c>
      <c r="C319" s="21" t="s">
        <v>1296</v>
      </c>
      <c r="D319" s="21" t="s">
        <v>1291</v>
      </c>
      <c r="E319" s="21">
        <v>4.01</v>
      </c>
      <c r="F319" s="21">
        <v>1.73</v>
      </c>
      <c r="G319" s="21">
        <v>5.64</v>
      </c>
      <c r="H319" s="21">
        <v>3.91</v>
      </c>
      <c r="I319" s="21">
        <v>4.5599999999999996</v>
      </c>
      <c r="J319" s="23">
        <f t="shared" si="45"/>
        <v>2.8299999999999996</v>
      </c>
      <c r="K319" s="71">
        <v>26.932668329999998</v>
      </c>
      <c r="L319" s="71">
        <v>4.0175000000000001</v>
      </c>
      <c r="M319" s="23">
        <f>AVERAGE(J319:J322)</f>
        <v>2.8649999999999998</v>
      </c>
      <c r="N319" s="23">
        <v>26.136158309999999</v>
      </c>
      <c r="O319" s="73">
        <f>VLOOKUP(B319,'Dry Sieve'!$B$2:$K$992,IF(C319="#5",2,IF(C319="#10",3,IF(C319="#18",4,IF(C319="#35",5,IF(C319="#60",6,IF(C319="#120",7,IF(C319="#200",8,IF(C319="&lt;200",9)))))))),FALSE)</f>
        <v>29.58</v>
      </c>
      <c r="P319" s="23">
        <f t="shared" si="0"/>
        <v>2.8649999999999998</v>
      </c>
      <c r="Q319" s="23">
        <f t="shared" si="1"/>
        <v>4.0175000000000001</v>
      </c>
      <c r="R319" s="23">
        <f>VLOOKUP(B319,'Dry Sieve'!$B$2:$K$992,IF(C319="#5",2,IF(C319="#10",3,IF(C319="#18",4,IF(C319="#35",5,IF(C319="#60",6,IF(C319="#120",7,IF(C319="#200",8,IF(C319="&lt;200",9)))))))),FALSE)</f>
        <v>29.58</v>
      </c>
      <c r="S319" s="23">
        <f>VLOOKUP(B319,'Dry Sieve'!$B$2:$K$992,10,FALSE)</f>
        <v>150.55000000000001</v>
      </c>
      <c r="T319" s="23">
        <v>5.636408465E-2</v>
      </c>
      <c r="U319" s="23">
        <v>1.0522433140000001E-2</v>
      </c>
      <c r="V319" s="23">
        <f>V317</f>
        <v>0.11320715541300001</v>
      </c>
    </row>
    <row r="320" spans="1:22" ht="15.75" customHeight="1" x14ac:dyDescent="0.2">
      <c r="A320" s="22">
        <f>VLOOKUP(B319,'Sample ID by Horizon'!A:B,2,FALSE)</f>
        <v>42506</v>
      </c>
      <c r="B320" s="21" t="s">
        <v>481</v>
      </c>
      <c r="C320" s="21" t="s">
        <v>1296</v>
      </c>
      <c r="D320" s="21" t="s">
        <v>1292</v>
      </c>
      <c r="E320" s="21">
        <v>4.0199999999999996</v>
      </c>
      <c r="F320" s="21">
        <v>1.72</v>
      </c>
      <c r="G320" s="21">
        <v>5.63</v>
      </c>
      <c r="H320" s="21">
        <v>3.91</v>
      </c>
      <c r="I320" s="21">
        <v>4.5599999999999996</v>
      </c>
      <c r="J320" s="23">
        <f t="shared" si="45"/>
        <v>2.84</v>
      </c>
      <c r="K320" s="71">
        <v>26.616915420000002</v>
      </c>
      <c r="L320" s="71">
        <f t="shared" ref="L320:N320" si="240">L319</f>
        <v>4.0175000000000001</v>
      </c>
      <c r="M320" s="71">
        <f t="shared" si="240"/>
        <v>2.8649999999999998</v>
      </c>
      <c r="N320" s="71">
        <f t="shared" si="240"/>
        <v>26.136158309999999</v>
      </c>
      <c r="O320" s="73">
        <f>VLOOKUP(B320,'Dry Sieve'!$B$2:$K$992,IF(C320="#5",2,IF(C320="#10",3,IF(C320="#18",4,IF(C320="#35",5,IF(C320="#60",6,IF(C320="#120",7,IF(C320="#200",8,IF(C320="&lt;200",9)))))))),FALSE)</f>
        <v>29.58</v>
      </c>
      <c r="P320" s="23">
        <f t="shared" si="0"/>
        <v>2.8649999999999998</v>
      </c>
      <c r="Q320" s="23">
        <f t="shared" si="1"/>
        <v>4.0175000000000001</v>
      </c>
      <c r="R320" s="23">
        <f>VLOOKUP(B320,'Dry Sieve'!$B$2:$K$992,IF(C320="#5",2,IF(C320="#10",3,IF(C320="#18",4,IF(C320="#35",5,IF(C320="#60",6,IF(C320="#120",7,IF(C320="#200",8,IF(C320="&lt;200",9)))))))),FALSE)</f>
        <v>29.58</v>
      </c>
      <c r="S320" s="23">
        <f>VLOOKUP(B320,'Dry Sieve'!$B$2:$K$992,10,FALSE)</f>
        <v>150.55000000000001</v>
      </c>
      <c r="T320" s="23">
        <v>5.636408465E-2</v>
      </c>
      <c r="U320" s="23">
        <v>1.0522433140000001E-2</v>
      </c>
      <c r="V320" s="23">
        <f>V317</f>
        <v>0.11320715541300001</v>
      </c>
    </row>
    <row r="321" spans="1:22" ht="15.75" customHeight="1" x14ac:dyDescent="0.2">
      <c r="A321" s="22">
        <f>VLOOKUP(B320,'Sample ID by Horizon'!A:B,2,FALSE)</f>
        <v>42506</v>
      </c>
      <c r="B321" s="21" t="s">
        <v>481</v>
      </c>
      <c r="C321" s="21" t="s">
        <v>1296</v>
      </c>
      <c r="D321" s="21" t="s">
        <v>1293</v>
      </c>
      <c r="E321" s="21">
        <v>4</v>
      </c>
      <c r="F321" s="21">
        <v>1.73</v>
      </c>
      <c r="G321" s="21">
        <v>5.62</v>
      </c>
      <c r="H321" s="21">
        <v>3.89</v>
      </c>
      <c r="I321" s="21">
        <v>4.5999999999999996</v>
      </c>
      <c r="J321" s="23">
        <f t="shared" si="45"/>
        <v>2.8699999999999997</v>
      </c>
      <c r="K321" s="71">
        <v>25.5</v>
      </c>
      <c r="L321" s="71">
        <f t="shared" ref="L321:N321" si="241">L319</f>
        <v>4.0175000000000001</v>
      </c>
      <c r="M321" s="71">
        <f t="shared" si="241"/>
        <v>2.8649999999999998</v>
      </c>
      <c r="N321" s="71">
        <f t="shared" si="241"/>
        <v>26.136158309999999</v>
      </c>
      <c r="O321" s="73">
        <f>VLOOKUP(B321,'Dry Sieve'!$B$2:$K$992,IF(C321="#5",2,IF(C321="#10",3,IF(C321="#18",4,IF(C321="#35",5,IF(C321="#60",6,IF(C321="#120",7,IF(C321="#200",8,IF(C321="&lt;200",9)))))))),FALSE)</f>
        <v>29.58</v>
      </c>
      <c r="P321" s="23">
        <f t="shared" si="0"/>
        <v>2.8649999999999998</v>
      </c>
      <c r="Q321" s="23">
        <f t="shared" si="1"/>
        <v>4.0175000000000001</v>
      </c>
      <c r="R321" s="23">
        <f>VLOOKUP(B321,'Dry Sieve'!$B$2:$K$992,IF(C321="#5",2,IF(C321="#10",3,IF(C321="#18",4,IF(C321="#35",5,IF(C321="#60",6,IF(C321="#120",7,IF(C321="#200",8,IF(C321="&lt;200",9)))))))),FALSE)</f>
        <v>29.58</v>
      </c>
      <c r="S321" s="23">
        <f>VLOOKUP(B321,'Dry Sieve'!$B$2:$K$992,10,FALSE)</f>
        <v>150.55000000000001</v>
      </c>
      <c r="T321" s="23">
        <v>5.636408465E-2</v>
      </c>
      <c r="U321" s="23">
        <v>1.0522433140000001E-2</v>
      </c>
      <c r="V321" s="23">
        <f>V320</f>
        <v>0.11320715541300001</v>
      </c>
    </row>
    <row r="322" spans="1:22" ht="15.75" customHeight="1" x14ac:dyDescent="0.2">
      <c r="A322" s="22">
        <f>VLOOKUP(B321,'Sample ID by Horizon'!A:B,2,FALSE)</f>
        <v>42506</v>
      </c>
      <c r="B322" s="21" t="s">
        <v>481</v>
      </c>
      <c r="C322" s="21" t="s">
        <v>1296</v>
      </c>
      <c r="D322" s="21" t="s">
        <v>1294</v>
      </c>
      <c r="E322" s="21">
        <v>4.04</v>
      </c>
      <c r="F322" s="21">
        <v>1.74</v>
      </c>
      <c r="G322" s="21">
        <v>5.69</v>
      </c>
      <c r="H322" s="21">
        <v>3.95</v>
      </c>
      <c r="I322" s="21">
        <v>4.66</v>
      </c>
      <c r="J322" s="23">
        <f t="shared" si="45"/>
        <v>2.92</v>
      </c>
      <c r="K322" s="71">
        <v>25.4950495</v>
      </c>
      <c r="L322" s="71">
        <f t="shared" ref="L322:N322" si="242">L319</f>
        <v>4.0175000000000001</v>
      </c>
      <c r="M322" s="71">
        <f t="shared" si="242"/>
        <v>2.8649999999999998</v>
      </c>
      <c r="N322" s="71">
        <f t="shared" si="242"/>
        <v>26.136158309999999</v>
      </c>
      <c r="O322" s="73">
        <f>VLOOKUP(B322,'Dry Sieve'!$B$2:$K$992,IF(C322="#5",2,IF(C322="#10",3,IF(C322="#18",4,IF(C322="#35",5,IF(C322="#60",6,IF(C322="#120",7,IF(C322="#200",8,IF(C322="&lt;200",9)))))))),FALSE)</f>
        <v>29.58</v>
      </c>
      <c r="P322" s="23">
        <f t="shared" si="0"/>
        <v>2.8649999999999998</v>
      </c>
      <c r="Q322" s="23">
        <f t="shared" si="1"/>
        <v>4.0175000000000001</v>
      </c>
      <c r="R322" s="23">
        <f>VLOOKUP(B322,'Dry Sieve'!$B$2:$K$992,IF(C322="#5",2,IF(C322="#10",3,IF(C322="#18",4,IF(C322="#35",5,IF(C322="#60",6,IF(C322="#120",7,IF(C322="#200",8,IF(C322="&lt;200",9)))))))),FALSE)</f>
        <v>29.58</v>
      </c>
      <c r="S322" s="23">
        <f>VLOOKUP(B322,'Dry Sieve'!$B$2:$K$992,10,FALSE)</f>
        <v>150.55000000000001</v>
      </c>
      <c r="T322" s="23">
        <v>5.636408465E-2</v>
      </c>
      <c r="U322" s="23">
        <v>1.0522433140000001E-2</v>
      </c>
      <c r="V322" s="23">
        <f>V320</f>
        <v>0.11320715541300001</v>
      </c>
    </row>
    <row r="323" spans="1:22" ht="15.75" customHeight="1" x14ac:dyDescent="0.2">
      <c r="A323" s="22">
        <f>VLOOKUP(B322,'Sample ID by Horizon'!A:B,2,FALSE)</f>
        <v>42506</v>
      </c>
      <c r="B323" s="21" t="s">
        <v>481</v>
      </c>
      <c r="C323" s="21" t="s">
        <v>1297</v>
      </c>
      <c r="D323" s="21" t="s">
        <v>1291</v>
      </c>
      <c r="E323" s="21">
        <v>4.01</v>
      </c>
      <c r="F323" s="21">
        <v>1.72</v>
      </c>
      <c r="G323" s="21">
        <v>5.66</v>
      </c>
      <c r="H323" s="21">
        <v>3.94</v>
      </c>
      <c r="I323" s="21">
        <v>4.53</v>
      </c>
      <c r="J323" s="23">
        <f t="shared" si="45"/>
        <v>2.8100000000000005</v>
      </c>
      <c r="K323" s="71">
        <v>28.179551119999999</v>
      </c>
      <c r="L323" s="71">
        <v>4.01</v>
      </c>
      <c r="M323" s="23">
        <f>AVERAGE(J323:J326)</f>
        <v>2.9675000000000002</v>
      </c>
      <c r="N323" s="23">
        <v>24.376558599999999</v>
      </c>
      <c r="O323" s="73">
        <f>VLOOKUP(B323,'Dry Sieve'!$B$2:$K$992,IF(C323="#5",2,IF(C323="#10",3,IF(C323="#18",4,IF(C323="#35",5,IF(C323="#60",6,IF(C323="#120",7,IF(C323="#200",8,IF(C323="&lt;200",9)))))))),FALSE)</f>
        <v>22.96</v>
      </c>
      <c r="P323" s="23">
        <f t="shared" si="0"/>
        <v>2.9675000000000002</v>
      </c>
      <c r="Q323" s="23">
        <f t="shared" si="1"/>
        <v>4.01</v>
      </c>
      <c r="R323" s="23">
        <f>VLOOKUP(B323,'Dry Sieve'!$B$2:$K$992,IF(C323="#5",2,IF(C323="#10",3,IF(C323="#18",4,IF(C323="#35",5,IF(C323="#60",6,IF(C323="#120",7,IF(C323="#200",8,IF(C323="&lt;200",9)))))))),FALSE)</f>
        <v>22.96</v>
      </c>
      <c r="S323" s="23">
        <f>VLOOKUP(B323,'Dry Sieve'!$B$2:$K$992,10,FALSE)</f>
        <v>150.55000000000001</v>
      </c>
      <c r="T323" s="23">
        <v>3.9648139700000001E-2</v>
      </c>
      <c r="U323" s="23">
        <v>5.5227725759999999E-3</v>
      </c>
      <c r="V323" s="23">
        <f>V320</f>
        <v>0.11320715541300001</v>
      </c>
    </row>
    <row r="324" spans="1:22" ht="15.75" customHeight="1" x14ac:dyDescent="0.2">
      <c r="A324" s="22">
        <f>VLOOKUP(B323,'Sample ID by Horizon'!A:B,2,FALSE)</f>
        <v>42506</v>
      </c>
      <c r="B324" s="21" t="s">
        <v>481</v>
      </c>
      <c r="C324" s="21" t="s">
        <v>1297</v>
      </c>
      <c r="D324" s="21" t="s">
        <v>1292</v>
      </c>
      <c r="E324" s="21">
        <v>4.01</v>
      </c>
      <c r="F324" s="21">
        <v>1.73</v>
      </c>
      <c r="G324" s="21">
        <v>5.67</v>
      </c>
      <c r="H324" s="21">
        <v>3.94</v>
      </c>
      <c r="I324" s="21">
        <v>4.71</v>
      </c>
      <c r="J324" s="23">
        <f t="shared" si="45"/>
        <v>2.98</v>
      </c>
      <c r="K324" s="71">
        <v>23.940149630000001</v>
      </c>
      <c r="L324" s="71">
        <f t="shared" ref="L324:N324" si="243">L323</f>
        <v>4.01</v>
      </c>
      <c r="M324" s="71">
        <f t="shared" si="243"/>
        <v>2.9675000000000002</v>
      </c>
      <c r="N324" s="71">
        <f t="shared" si="243"/>
        <v>24.376558599999999</v>
      </c>
      <c r="O324" s="73">
        <f>VLOOKUP(B324,'Dry Sieve'!$B$2:$K$992,IF(C324="#5",2,IF(C324="#10",3,IF(C324="#18",4,IF(C324="#35",5,IF(C324="#60",6,IF(C324="#120",7,IF(C324="#200",8,IF(C324="&lt;200",9)))))))),FALSE)</f>
        <v>22.96</v>
      </c>
      <c r="P324" s="23">
        <f t="shared" si="0"/>
        <v>2.9675000000000002</v>
      </c>
      <c r="Q324" s="23">
        <f t="shared" si="1"/>
        <v>4.01</v>
      </c>
      <c r="R324" s="23">
        <f>VLOOKUP(B324,'Dry Sieve'!$B$2:$K$992,IF(C324="#5",2,IF(C324="#10",3,IF(C324="#18",4,IF(C324="#35",5,IF(C324="#60",6,IF(C324="#120",7,IF(C324="#200",8,IF(C324="&lt;200",9)))))))),FALSE)</f>
        <v>22.96</v>
      </c>
      <c r="S324" s="23">
        <f>VLOOKUP(B324,'Dry Sieve'!$B$2:$K$992,10,FALSE)</f>
        <v>150.55000000000001</v>
      </c>
      <c r="T324" s="23">
        <v>3.9648139700000001E-2</v>
      </c>
      <c r="U324" s="23">
        <v>5.5227725759999999E-3</v>
      </c>
      <c r="V324" s="23">
        <f>V323</f>
        <v>0.11320715541300001</v>
      </c>
    </row>
    <row r="325" spans="1:22" ht="15.75" customHeight="1" x14ac:dyDescent="0.2">
      <c r="A325" s="22">
        <f>VLOOKUP(B324,'Sample ID by Horizon'!A:B,2,FALSE)</f>
        <v>42506</v>
      </c>
      <c r="B325" s="21" t="s">
        <v>481</v>
      </c>
      <c r="C325" s="21" t="s">
        <v>1297</v>
      </c>
      <c r="D325" s="21" t="s">
        <v>1293</v>
      </c>
      <c r="E325" s="21">
        <v>4.01</v>
      </c>
      <c r="F325" s="21">
        <v>1.73</v>
      </c>
      <c r="G325" s="21">
        <v>5.68</v>
      </c>
      <c r="H325" s="21">
        <v>3.95</v>
      </c>
      <c r="I325" s="21">
        <v>4.7300000000000004</v>
      </c>
      <c r="J325" s="23">
        <f t="shared" si="45"/>
        <v>3.0000000000000004</v>
      </c>
      <c r="K325" s="71">
        <v>23.690773069999999</v>
      </c>
      <c r="L325" s="71">
        <f t="shared" ref="L325:N325" si="244">L323</f>
        <v>4.01</v>
      </c>
      <c r="M325" s="71">
        <f t="shared" si="244"/>
        <v>2.9675000000000002</v>
      </c>
      <c r="N325" s="71">
        <f t="shared" si="244"/>
        <v>24.376558599999999</v>
      </c>
      <c r="O325" s="73">
        <f>VLOOKUP(B325,'Dry Sieve'!$B$2:$K$992,IF(C325="#5",2,IF(C325="#10",3,IF(C325="#18",4,IF(C325="#35",5,IF(C325="#60",6,IF(C325="#120",7,IF(C325="#200",8,IF(C325="&lt;200",9)))))))),FALSE)</f>
        <v>22.96</v>
      </c>
      <c r="P325" s="23">
        <f t="shared" si="0"/>
        <v>2.9675000000000002</v>
      </c>
      <c r="Q325" s="23">
        <f t="shared" si="1"/>
        <v>4.01</v>
      </c>
      <c r="R325" s="23">
        <f>VLOOKUP(B325,'Dry Sieve'!$B$2:$K$992,IF(C325="#5",2,IF(C325="#10",3,IF(C325="#18",4,IF(C325="#35",5,IF(C325="#60",6,IF(C325="#120",7,IF(C325="#200",8,IF(C325="&lt;200",9)))))))),FALSE)</f>
        <v>22.96</v>
      </c>
      <c r="S325" s="23">
        <f>VLOOKUP(B325,'Dry Sieve'!$B$2:$K$992,10,FALSE)</f>
        <v>150.55000000000001</v>
      </c>
      <c r="T325" s="23">
        <v>3.9648139700000001E-2</v>
      </c>
      <c r="U325" s="23">
        <v>5.5227725759999999E-3</v>
      </c>
      <c r="V325" s="23">
        <f>V323</f>
        <v>0.11320715541300001</v>
      </c>
    </row>
    <row r="326" spans="1:22" ht="15.75" customHeight="1" x14ac:dyDescent="0.2">
      <c r="A326" s="22">
        <f>VLOOKUP(B325,'Sample ID by Horizon'!A:B,2,FALSE)</f>
        <v>42506</v>
      </c>
      <c r="B326" s="21" t="s">
        <v>481</v>
      </c>
      <c r="C326" s="21" t="s">
        <v>1297</v>
      </c>
      <c r="D326" s="21" t="s">
        <v>1294</v>
      </c>
      <c r="E326" s="21">
        <v>4.01</v>
      </c>
      <c r="F326" s="21">
        <v>1.74</v>
      </c>
      <c r="G326" s="21">
        <v>5.69</v>
      </c>
      <c r="H326" s="21">
        <v>3.95</v>
      </c>
      <c r="I326" s="21">
        <v>4.82</v>
      </c>
      <c r="J326" s="23">
        <f t="shared" si="45"/>
        <v>3.08</v>
      </c>
      <c r="K326" s="71">
        <v>21.6957606</v>
      </c>
      <c r="L326" s="71">
        <f t="shared" ref="L326:N326" si="245">L323</f>
        <v>4.01</v>
      </c>
      <c r="M326" s="71">
        <f t="shared" si="245"/>
        <v>2.9675000000000002</v>
      </c>
      <c r="N326" s="71">
        <f t="shared" si="245"/>
        <v>24.376558599999999</v>
      </c>
      <c r="O326" s="73">
        <f>VLOOKUP(B326,'Dry Sieve'!$B$2:$K$992,IF(C326="#5",2,IF(C326="#10",3,IF(C326="#18",4,IF(C326="#35",5,IF(C326="#60",6,IF(C326="#120",7,IF(C326="#200",8,IF(C326="&lt;200",9)))))))),FALSE)</f>
        <v>22.96</v>
      </c>
      <c r="P326" s="23">
        <f t="shared" si="0"/>
        <v>2.9675000000000002</v>
      </c>
      <c r="Q326" s="23">
        <f t="shared" si="1"/>
        <v>4.01</v>
      </c>
      <c r="R326" s="23">
        <f>VLOOKUP(B326,'Dry Sieve'!$B$2:$K$992,IF(C326="#5",2,IF(C326="#10",3,IF(C326="#18",4,IF(C326="#35",5,IF(C326="#60",6,IF(C326="#120",7,IF(C326="#200",8,IF(C326="&lt;200",9)))))))),FALSE)</f>
        <v>22.96</v>
      </c>
      <c r="S326" s="23">
        <f>VLOOKUP(B326,'Dry Sieve'!$B$2:$K$992,10,FALSE)</f>
        <v>150.55000000000001</v>
      </c>
      <c r="T326" s="23">
        <v>3.9648139700000001E-2</v>
      </c>
      <c r="U326" s="23">
        <v>5.5227725759999999E-3</v>
      </c>
      <c r="V326" s="23">
        <f>V323</f>
        <v>0.11320715541300001</v>
      </c>
    </row>
    <row r="327" spans="1:22" ht="15.75" customHeight="1" x14ac:dyDescent="0.2">
      <c r="A327" s="22">
        <f>VLOOKUP(B326,'Sample ID by Horizon'!A:B,2,FALSE)</f>
        <v>42506</v>
      </c>
      <c r="B327" s="21" t="s">
        <v>481</v>
      </c>
      <c r="C327" s="21" t="s">
        <v>1298</v>
      </c>
      <c r="D327" s="21" t="s">
        <v>1291</v>
      </c>
      <c r="E327" s="21">
        <v>3.01</v>
      </c>
      <c r="F327" s="21">
        <v>1.73</v>
      </c>
      <c r="G327" s="21">
        <v>4.07</v>
      </c>
      <c r="H327" s="21">
        <v>2.34</v>
      </c>
      <c r="I327" s="21">
        <v>3.9</v>
      </c>
      <c r="J327" s="23">
        <f t="shared" si="45"/>
        <v>2.17</v>
      </c>
      <c r="K327" s="71">
        <v>5.647840532</v>
      </c>
      <c r="L327" s="71">
        <v>3.0074999999999998</v>
      </c>
      <c r="M327" s="23">
        <f>AVERAGE(J327:J330)</f>
        <v>2.2324999999999999</v>
      </c>
      <c r="N327" s="23">
        <v>19.53613232</v>
      </c>
      <c r="O327" s="73">
        <f>VLOOKUP(B327,'Dry Sieve'!$B$2:$K$992,IF(C327="#5",2,IF(C327="#10",3,IF(C327="#18",4,IF(C327="#35",5,IF(C327="#60",6,IF(C327="#120",7,IF(C327="#200",8,IF(C327="&lt;200",9)))))))),FALSE)</f>
        <v>13.3</v>
      </c>
      <c r="P327" s="23">
        <f t="shared" si="0"/>
        <v>2.2324999999999999</v>
      </c>
      <c r="Q327" s="23">
        <f t="shared" si="1"/>
        <v>3.0074999999999998</v>
      </c>
      <c r="R327" s="23">
        <f>VLOOKUP(B327,'Dry Sieve'!$B$2:$K$992,IF(C327="#5",2,IF(C327="#10",3,IF(C327="#18",4,IF(C327="#35",5,IF(C327="#60",6,IF(C327="#120",7,IF(C327="#200",8,IF(C327="&lt;200",9)))))))),FALSE)</f>
        <v>13.3</v>
      </c>
      <c r="S327" s="23">
        <f>VLOOKUP(B327,'Dry Sieve'!$B$2:$K$992,10,FALSE)</f>
        <v>150.55000000000001</v>
      </c>
      <c r="T327" s="23">
        <v>2.2764962940000001E-2</v>
      </c>
      <c r="U327" s="23">
        <v>1.906025692E-3</v>
      </c>
      <c r="V327" s="23">
        <f>V326</f>
        <v>0.11320715541300001</v>
      </c>
    </row>
    <row r="328" spans="1:22" ht="15.75" customHeight="1" x14ac:dyDescent="0.2">
      <c r="A328" s="22">
        <f>VLOOKUP(B327,'Sample ID by Horizon'!A:B,2,FALSE)</f>
        <v>42506</v>
      </c>
      <c r="B328" s="21" t="s">
        <v>481</v>
      </c>
      <c r="C328" s="21" t="s">
        <v>1298</v>
      </c>
      <c r="D328" s="21" t="s">
        <v>1292</v>
      </c>
      <c r="E328" s="21">
        <v>3</v>
      </c>
      <c r="F328" s="21">
        <v>1.74</v>
      </c>
      <c r="G328" s="21">
        <v>4.72</v>
      </c>
      <c r="H328" s="21">
        <v>2.98</v>
      </c>
      <c r="I328" s="21">
        <v>4.13</v>
      </c>
      <c r="J328" s="23">
        <f t="shared" si="45"/>
        <v>2.3899999999999997</v>
      </c>
      <c r="K328" s="71">
        <v>19.666666670000001</v>
      </c>
      <c r="L328" s="71">
        <f t="shared" ref="L328:N328" si="246">L327</f>
        <v>3.0074999999999998</v>
      </c>
      <c r="M328" s="71">
        <f t="shared" si="246"/>
        <v>2.2324999999999999</v>
      </c>
      <c r="N328" s="71">
        <f t="shared" si="246"/>
        <v>19.53613232</v>
      </c>
      <c r="O328" s="73">
        <f>VLOOKUP(B328,'Dry Sieve'!$B$2:$K$992,IF(C328="#5",2,IF(C328="#10",3,IF(C328="#18",4,IF(C328="#35",5,IF(C328="#60",6,IF(C328="#120",7,IF(C328="#200",8,IF(C328="&lt;200",9)))))))),FALSE)</f>
        <v>13.3</v>
      </c>
      <c r="P328" s="23">
        <f t="shared" si="0"/>
        <v>2.2324999999999999</v>
      </c>
      <c r="Q328" s="23">
        <f t="shared" si="1"/>
        <v>3.0074999999999998</v>
      </c>
      <c r="R328" s="23">
        <f>VLOOKUP(B328,'Dry Sieve'!$B$2:$K$992,IF(C328="#5",2,IF(C328="#10",3,IF(C328="#18",4,IF(C328="#35",5,IF(C328="#60",6,IF(C328="#120",7,IF(C328="#200",8,IF(C328="&lt;200",9)))))))),FALSE)</f>
        <v>13.3</v>
      </c>
      <c r="S328" s="23">
        <f>VLOOKUP(B328,'Dry Sieve'!$B$2:$K$992,10,FALSE)</f>
        <v>150.55000000000001</v>
      </c>
      <c r="T328" s="23">
        <v>2.2764962940000001E-2</v>
      </c>
      <c r="U328" s="23">
        <v>1.906025692E-3</v>
      </c>
      <c r="V328" s="23">
        <f>V326</f>
        <v>0.11320715541300001</v>
      </c>
    </row>
    <row r="329" spans="1:22" ht="15.75" customHeight="1" x14ac:dyDescent="0.2">
      <c r="A329" s="22">
        <f>VLOOKUP(B328,'Sample ID by Horizon'!A:B,2,FALSE)</f>
        <v>42506</v>
      </c>
      <c r="B329" s="21" t="s">
        <v>481</v>
      </c>
      <c r="C329" s="21" t="s">
        <v>1298</v>
      </c>
      <c r="D329" s="21" t="s">
        <v>1293</v>
      </c>
      <c r="E329" s="21">
        <v>3</v>
      </c>
      <c r="F329" s="21">
        <v>1.74</v>
      </c>
      <c r="G329" s="21">
        <v>4.71</v>
      </c>
      <c r="H329" s="21">
        <v>2.97</v>
      </c>
      <c r="I329" s="21">
        <v>3.89</v>
      </c>
      <c r="J329" s="23">
        <f t="shared" si="45"/>
        <v>2.1500000000000004</v>
      </c>
      <c r="K329" s="71">
        <v>27.333333329999999</v>
      </c>
      <c r="L329" s="71">
        <f t="shared" ref="L329:N329" si="247">L327</f>
        <v>3.0074999999999998</v>
      </c>
      <c r="M329" s="71">
        <f t="shared" si="247"/>
        <v>2.2324999999999999</v>
      </c>
      <c r="N329" s="71">
        <f t="shared" si="247"/>
        <v>19.53613232</v>
      </c>
      <c r="O329" s="73">
        <f>VLOOKUP(B329,'Dry Sieve'!$B$2:$K$992,IF(C329="#5",2,IF(C329="#10",3,IF(C329="#18",4,IF(C329="#35",5,IF(C329="#60",6,IF(C329="#120",7,IF(C329="#200",8,IF(C329="&lt;200",9)))))))),FALSE)</f>
        <v>13.3</v>
      </c>
      <c r="P329" s="23">
        <f t="shared" si="0"/>
        <v>2.2324999999999999</v>
      </c>
      <c r="Q329" s="23">
        <f t="shared" si="1"/>
        <v>3.0074999999999998</v>
      </c>
      <c r="R329" s="23">
        <f>VLOOKUP(B329,'Dry Sieve'!$B$2:$K$992,IF(C329="#5",2,IF(C329="#10",3,IF(C329="#18",4,IF(C329="#35",5,IF(C329="#60",6,IF(C329="#120",7,IF(C329="#200",8,IF(C329="&lt;200",9)))))))),FALSE)</f>
        <v>13.3</v>
      </c>
      <c r="S329" s="23">
        <f>VLOOKUP(B329,'Dry Sieve'!$B$2:$K$992,10,FALSE)</f>
        <v>150.55000000000001</v>
      </c>
      <c r="T329" s="23">
        <v>2.2764962940000001E-2</v>
      </c>
      <c r="U329" s="23">
        <v>1.906025692E-3</v>
      </c>
      <c r="V329" s="23">
        <f>V326</f>
        <v>0.11320715541300001</v>
      </c>
    </row>
    <row r="330" spans="1:22" ht="15.75" customHeight="1" x14ac:dyDescent="0.2">
      <c r="A330" s="22">
        <f>VLOOKUP(B329,'Sample ID by Horizon'!A:B,2,FALSE)</f>
        <v>42506</v>
      </c>
      <c r="B330" s="21" t="s">
        <v>481</v>
      </c>
      <c r="C330" s="21" t="s">
        <v>1298</v>
      </c>
      <c r="D330" s="21" t="s">
        <v>1294</v>
      </c>
      <c r="E330" s="21">
        <v>3.02</v>
      </c>
      <c r="F330" s="21">
        <v>1.74</v>
      </c>
      <c r="G330" s="21">
        <v>4.7300000000000004</v>
      </c>
      <c r="H330" s="21">
        <v>2.99</v>
      </c>
      <c r="I330" s="21">
        <v>3.96</v>
      </c>
      <c r="J330" s="23">
        <f t="shared" si="45"/>
        <v>2.2199999999999998</v>
      </c>
      <c r="K330" s="71">
        <v>25.49668874</v>
      </c>
      <c r="L330" s="71">
        <f t="shared" ref="L330:N330" si="248">L327</f>
        <v>3.0074999999999998</v>
      </c>
      <c r="M330" s="71">
        <f t="shared" si="248"/>
        <v>2.2324999999999999</v>
      </c>
      <c r="N330" s="71">
        <f t="shared" si="248"/>
        <v>19.53613232</v>
      </c>
      <c r="O330" s="73">
        <f>VLOOKUP(B330,'Dry Sieve'!$B$2:$K$992,IF(C330="#5",2,IF(C330="#10",3,IF(C330="#18",4,IF(C330="#35",5,IF(C330="#60",6,IF(C330="#120",7,IF(C330="#200",8,IF(C330="&lt;200",9)))))))),FALSE)</f>
        <v>13.3</v>
      </c>
      <c r="P330" s="23">
        <f t="shared" si="0"/>
        <v>2.2324999999999999</v>
      </c>
      <c r="Q330" s="23">
        <f t="shared" si="1"/>
        <v>3.0074999999999998</v>
      </c>
      <c r="R330" s="23">
        <f>VLOOKUP(B330,'Dry Sieve'!$B$2:$K$992,IF(C330="#5",2,IF(C330="#10",3,IF(C330="#18",4,IF(C330="#35",5,IF(C330="#60",6,IF(C330="#120",7,IF(C330="#200",8,IF(C330="&lt;200",9)))))))),FALSE)</f>
        <v>13.3</v>
      </c>
      <c r="S330" s="23">
        <f>VLOOKUP(B330,'Dry Sieve'!$B$2:$K$992,10,FALSE)</f>
        <v>150.55000000000001</v>
      </c>
      <c r="T330" s="23">
        <v>2.2764962940000001E-2</v>
      </c>
      <c r="U330" s="23">
        <v>1.906025692E-3</v>
      </c>
      <c r="V330" s="23">
        <f>V329</f>
        <v>0.11320715541300001</v>
      </c>
    </row>
    <row r="331" spans="1:22" ht="15.75" customHeight="1" x14ac:dyDescent="0.2">
      <c r="A331" s="22">
        <f>VLOOKUP(B330,'Sample ID by Horizon'!A:B,2,FALSE)</f>
        <v>42506</v>
      </c>
      <c r="B331" s="21" t="s">
        <v>481</v>
      </c>
      <c r="C331" s="21" t="s">
        <v>1299</v>
      </c>
      <c r="D331" s="21" t="s">
        <v>1291</v>
      </c>
      <c r="E331" s="21">
        <v>1.02</v>
      </c>
      <c r="F331" s="21">
        <v>1.74</v>
      </c>
      <c r="G331" s="21">
        <v>2.75</v>
      </c>
      <c r="H331" s="21">
        <v>1.01</v>
      </c>
      <c r="I331" s="21">
        <v>2.4</v>
      </c>
      <c r="J331" s="23">
        <f t="shared" si="45"/>
        <v>0.65999999999999992</v>
      </c>
      <c r="K331" s="71">
        <v>34.313725490000003</v>
      </c>
      <c r="L331" s="71">
        <v>1.02</v>
      </c>
      <c r="M331" s="23">
        <f>AVERAGE(J331:J334)</f>
        <v>0.72500000000000009</v>
      </c>
      <c r="N331" s="23">
        <v>27.704395229999999</v>
      </c>
      <c r="O331" s="73">
        <f>VLOOKUP(B331,'Dry Sieve'!$B$2:$K$992,IF(C331="#5",2,IF(C331="#10",3,IF(C331="#18",4,IF(C331="#35",5,IF(C331="#60",6,IF(C331="#120",7,IF(C331="#200",8,IF(C331="&lt;200",9)))))))),FALSE)</f>
        <v>4.7699999999999996</v>
      </c>
      <c r="P331" s="23">
        <f t="shared" si="0"/>
        <v>0.72500000000000009</v>
      </c>
      <c r="Q331" s="23">
        <f t="shared" si="1"/>
        <v>1.02</v>
      </c>
      <c r="R331" s="23">
        <f>VLOOKUP(B331,'Dry Sieve'!$B$2:$K$992,IF(C331="#5",2,IF(C331="#10",3,IF(C331="#18",4,IF(C331="#35",5,IF(C331="#60",6,IF(C331="#120",7,IF(C331="#200",8,IF(C331="&lt;200",9)))))))),FALSE)</f>
        <v>4.7699999999999996</v>
      </c>
      <c r="S331" s="23">
        <f>VLOOKUP(B331,'Dry Sieve'!$B$2:$K$992,10,FALSE)</f>
        <v>150.55000000000001</v>
      </c>
      <c r="T331" s="23">
        <v>9.1634594720000004E-3</v>
      </c>
      <c r="U331" s="23">
        <v>7.253374367E-4</v>
      </c>
      <c r="V331" s="23">
        <f>V329</f>
        <v>0.11320715541300001</v>
      </c>
    </row>
    <row r="332" spans="1:22" ht="15.75" customHeight="1" x14ac:dyDescent="0.2">
      <c r="A332" s="22">
        <f>VLOOKUP(B331,'Sample ID by Horizon'!A:B,2,FALSE)</f>
        <v>42506</v>
      </c>
      <c r="B332" s="21" t="s">
        <v>481</v>
      </c>
      <c r="C332" s="21" t="s">
        <v>1299</v>
      </c>
      <c r="D332" s="21" t="s">
        <v>1292</v>
      </c>
      <c r="E332" s="21">
        <v>1.01</v>
      </c>
      <c r="F332" s="21">
        <v>1.73</v>
      </c>
      <c r="G332" s="21">
        <v>2.72</v>
      </c>
      <c r="H332" s="21">
        <v>0.99</v>
      </c>
      <c r="I332" s="21">
        <v>2.4700000000000002</v>
      </c>
      <c r="J332" s="23">
        <f t="shared" si="45"/>
        <v>0.74000000000000021</v>
      </c>
      <c r="K332" s="71">
        <v>24.75247525</v>
      </c>
      <c r="L332" s="71">
        <f t="shared" ref="L332:N332" si="249">L331</f>
        <v>1.02</v>
      </c>
      <c r="M332" s="71">
        <f t="shared" si="249"/>
        <v>0.72500000000000009</v>
      </c>
      <c r="N332" s="71">
        <f t="shared" si="249"/>
        <v>27.704395229999999</v>
      </c>
      <c r="O332" s="73">
        <f>VLOOKUP(B332,'Dry Sieve'!$B$2:$K$992,IF(C332="#5",2,IF(C332="#10",3,IF(C332="#18",4,IF(C332="#35",5,IF(C332="#60",6,IF(C332="#120",7,IF(C332="#200",8,IF(C332="&lt;200",9)))))))),FALSE)</f>
        <v>4.7699999999999996</v>
      </c>
      <c r="P332" s="23">
        <f t="shared" si="0"/>
        <v>0.72500000000000009</v>
      </c>
      <c r="Q332" s="23">
        <f t="shared" si="1"/>
        <v>1.02</v>
      </c>
      <c r="R332" s="23">
        <f>VLOOKUP(B332,'Dry Sieve'!$B$2:$K$992,IF(C332="#5",2,IF(C332="#10",3,IF(C332="#18",4,IF(C332="#35",5,IF(C332="#60",6,IF(C332="#120",7,IF(C332="#200",8,IF(C332="&lt;200",9)))))))),FALSE)</f>
        <v>4.7699999999999996</v>
      </c>
      <c r="S332" s="23">
        <f>VLOOKUP(B332,'Dry Sieve'!$B$2:$K$992,10,FALSE)</f>
        <v>150.55000000000001</v>
      </c>
      <c r="T332" s="23">
        <v>9.1634594720000004E-3</v>
      </c>
      <c r="U332" s="23">
        <v>7.253374367E-4</v>
      </c>
      <c r="V332" s="23">
        <f>V329</f>
        <v>0.11320715541300001</v>
      </c>
    </row>
    <row r="333" spans="1:22" ht="15.75" customHeight="1" x14ac:dyDescent="0.2">
      <c r="A333" s="22">
        <f>VLOOKUP(B332,'Sample ID by Horizon'!A:B,2,FALSE)</f>
        <v>42506</v>
      </c>
      <c r="B333" s="21" t="s">
        <v>481</v>
      </c>
      <c r="C333" s="21" t="s">
        <v>1299</v>
      </c>
      <c r="D333" s="21" t="s">
        <v>1293</v>
      </c>
      <c r="E333" s="21">
        <v>1.03</v>
      </c>
      <c r="F333" s="21">
        <v>1.73</v>
      </c>
      <c r="G333" s="21">
        <v>2.75</v>
      </c>
      <c r="H333" s="21">
        <v>1.02</v>
      </c>
      <c r="I333" s="21">
        <v>2.5299999999999998</v>
      </c>
      <c r="J333" s="23">
        <f t="shared" si="45"/>
        <v>0.79999999999999982</v>
      </c>
      <c r="K333" s="71">
        <v>21.3592233</v>
      </c>
      <c r="L333" s="71">
        <f t="shared" ref="L333:N333" si="250">L331</f>
        <v>1.02</v>
      </c>
      <c r="M333" s="71">
        <f t="shared" si="250"/>
        <v>0.72500000000000009</v>
      </c>
      <c r="N333" s="71">
        <f t="shared" si="250"/>
        <v>27.704395229999999</v>
      </c>
      <c r="O333" s="73">
        <f>VLOOKUP(B333,'Dry Sieve'!$B$2:$K$992,IF(C333="#5",2,IF(C333="#10",3,IF(C333="#18",4,IF(C333="#35",5,IF(C333="#60",6,IF(C333="#120",7,IF(C333="#200",8,IF(C333="&lt;200",9)))))))),FALSE)</f>
        <v>4.7699999999999996</v>
      </c>
      <c r="P333" s="23">
        <f t="shared" si="0"/>
        <v>0.72500000000000009</v>
      </c>
      <c r="Q333" s="23">
        <f t="shared" si="1"/>
        <v>1.02</v>
      </c>
      <c r="R333" s="23">
        <f>VLOOKUP(B333,'Dry Sieve'!$B$2:$K$992,IF(C333="#5",2,IF(C333="#10",3,IF(C333="#18",4,IF(C333="#35",5,IF(C333="#60",6,IF(C333="#120",7,IF(C333="#200",8,IF(C333="&lt;200",9)))))))),FALSE)</f>
        <v>4.7699999999999996</v>
      </c>
      <c r="S333" s="23">
        <f>VLOOKUP(B333,'Dry Sieve'!$B$2:$K$992,10,FALSE)</f>
        <v>150.55000000000001</v>
      </c>
      <c r="T333" s="23">
        <v>9.1634594720000004E-3</v>
      </c>
      <c r="U333" s="23">
        <v>7.253374367E-4</v>
      </c>
      <c r="V333" s="23">
        <f>V332</f>
        <v>0.11320715541300001</v>
      </c>
    </row>
    <row r="334" spans="1:22" ht="15.75" customHeight="1" x14ac:dyDescent="0.2">
      <c r="A334" s="22">
        <f>VLOOKUP(B333,'Sample ID by Horizon'!A:B,2,FALSE)</f>
        <v>42506</v>
      </c>
      <c r="B334" s="21" t="s">
        <v>481</v>
      </c>
      <c r="C334" s="21" t="s">
        <v>1299</v>
      </c>
      <c r="D334" s="21" t="s">
        <v>1294</v>
      </c>
      <c r="E334" s="21">
        <v>1.02</v>
      </c>
      <c r="F334" s="21">
        <v>1.72</v>
      </c>
      <c r="G334" s="21">
        <v>2.73</v>
      </c>
      <c r="H334" s="21">
        <v>1.01</v>
      </c>
      <c r="I334" s="21">
        <v>2.42</v>
      </c>
      <c r="J334" s="23">
        <f t="shared" si="45"/>
        <v>0.7</v>
      </c>
      <c r="K334" s="71">
        <v>30.39215686</v>
      </c>
      <c r="L334" s="71">
        <f t="shared" ref="L334:N334" si="251">L331</f>
        <v>1.02</v>
      </c>
      <c r="M334" s="71">
        <f t="shared" si="251"/>
        <v>0.72500000000000009</v>
      </c>
      <c r="N334" s="71">
        <f t="shared" si="251"/>
        <v>27.704395229999999</v>
      </c>
      <c r="O334" s="73">
        <f>VLOOKUP(B334,'Dry Sieve'!$B$2:$K$992,IF(C334="#5",2,IF(C334="#10",3,IF(C334="#18",4,IF(C334="#35",5,IF(C334="#60",6,IF(C334="#120",7,IF(C334="#200",8,IF(C334="&lt;200",9)))))))),FALSE)</f>
        <v>4.7699999999999996</v>
      </c>
      <c r="P334" s="23">
        <f t="shared" si="0"/>
        <v>0.72500000000000009</v>
      </c>
      <c r="Q334" s="23">
        <f t="shared" si="1"/>
        <v>1.02</v>
      </c>
      <c r="R334" s="23">
        <f>VLOOKUP(B334,'Dry Sieve'!$B$2:$K$992,IF(C334="#5",2,IF(C334="#10",3,IF(C334="#18",4,IF(C334="#35",5,IF(C334="#60",6,IF(C334="#120",7,IF(C334="#200",8,IF(C334="&lt;200",9)))))))),FALSE)</f>
        <v>4.7699999999999996</v>
      </c>
      <c r="S334" s="23">
        <f>VLOOKUP(B334,'Dry Sieve'!$B$2:$K$992,10,FALSE)</f>
        <v>150.55000000000001</v>
      </c>
      <c r="T334" s="23">
        <v>9.1634594720000004E-3</v>
      </c>
      <c r="U334" s="23">
        <v>7.253374367E-4</v>
      </c>
      <c r="V334" s="23">
        <f>V332</f>
        <v>0.11320715541300001</v>
      </c>
    </row>
    <row r="335" spans="1:22" ht="15.75" customHeight="1" x14ac:dyDescent="0.2">
      <c r="A335" s="22">
        <f>VLOOKUP(B334,'Sample ID by Horizon'!A:B,2,FALSE)</f>
        <v>42506</v>
      </c>
      <c r="B335" s="21" t="s">
        <v>481</v>
      </c>
      <c r="C335" s="21" t="s">
        <v>1300</v>
      </c>
      <c r="D335" s="21" t="s">
        <v>1291</v>
      </c>
      <c r="E335" s="21">
        <v>0.39</v>
      </c>
      <c r="F335" s="21">
        <v>1.73</v>
      </c>
      <c r="G335" s="21">
        <v>2.12</v>
      </c>
      <c r="H335" s="21">
        <v>0.39</v>
      </c>
      <c r="I335" s="21">
        <v>2.0699999999999998</v>
      </c>
      <c r="J335" s="23">
        <f t="shared" si="45"/>
        <v>0.33999999999999986</v>
      </c>
      <c r="K335" s="71">
        <v>12.820512819999999</v>
      </c>
      <c r="L335" s="71">
        <v>0.3775</v>
      </c>
      <c r="M335" s="23">
        <f>AVERAGE(J335:J338)</f>
        <v>0.34499999999999992</v>
      </c>
      <c r="N335" s="23">
        <v>10.526797759999999</v>
      </c>
      <c r="O335" s="73">
        <f>VLOOKUP(B335,'Dry Sieve'!$B$2:$K$992,IF(C335="#5",2,IF(C335="#10",3,IF(C335="#18",4,IF(C335="#35",5,IF(C335="#60",6,IF(C335="#120",7,IF(C335="#200",8,IF(C335="&lt;200",9)))))))),FALSE)</f>
        <v>1.67</v>
      </c>
      <c r="P335" s="23">
        <f t="shared" si="0"/>
        <v>0.34499999999999992</v>
      </c>
      <c r="Q335" s="23">
        <f t="shared" si="1"/>
        <v>0.37750000000000006</v>
      </c>
      <c r="R335" s="23">
        <f>VLOOKUP(B335,'Dry Sieve'!$B$2:$K$992,IF(C335="#5",2,IF(C335="#10",3,IF(C335="#18",4,IF(C335="#35",5,IF(C335="#60",6,IF(C335="#120",7,IF(C335="#200",8,IF(C335="&lt;200",9)))))))),FALSE)</f>
        <v>1.67</v>
      </c>
      <c r="S335" s="23">
        <f>VLOOKUP(B335,'Dry Sieve'!$B$2:$K$992,10,FALSE)</f>
        <v>150.55000000000001</v>
      </c>
      <c r="T335" s="23">
        <v>9.5499723970000005E-4</v>
      </c>
      <c r="U335" s="23">
        <v>1.43615183E-5</v>
      </c>
      <c r="V335" s="23">
        <f>V332</f>
        <v>0.11320715541300001</v>
      </c>
    </row>
    <row r="336" spans="1:22" ht="15.75" customHeight="1" x14ac:dyDescent="0.2">
      <c r="A336" s="22">
        <f>VLOOKUP(B335,'Sample ID by Horizon'!A:B,2,FALSE)</f>
        <v>42506</v>
      </c>
      <c r="B336" s="21" t="s">
        <v>481</v>
      </c>
      <c r="C336" s="21" t="s">
        <v>1300</v>
      </c>
      <c r="D336" s="21" t="s">
        <v>1292</v>
      </c>
      <c r="E336" s="21">
        <v>0.35</v>
      </c>
      <c r="F336" s="21">
        <v>1.7</v>
      </c>
      <c r="G336" s="21">
        <v>2.08</v>
      </c>
      <c r="H336" s="21">
        <v>0.38</v>
      </c>
      <c r="I336" s="21">
        <v>2.0499999999999998</v>
      </c>
      <c r="J336" s="23">
        <f t="shared" si="45"/>
        <v>0.34999999999999987</v>
      </c>
      <c r="K336" s="71">
        <v>8.5714285710000002</v>
      </c>
      <c r="L336" s="71">
        <f t="shared" ref="L336:N336" si="252">L335</f>
        <v>0.3775</v>
      </c>
      <c r="M336" s="71">
        <f t="shared" si="252"/>
        <v>0.34499999999999992</v>
      </c>
      <c r="N336" s="71">
        <f t="shared" si="252"/>
        <v>10.526797759999999</v>
      </c>
      <c r="O336" s="73">
        <f>VLOOKUP(B336,'Dry Sieve'!$B$2:$K$992,IF(C336="#5",2,IF(C336="#10",3,IF(C336="#18",4,IF(C336="#35",5,IF(C336="#60",6,IF(C336="#120",7,IF(C336="#200",8,IF(C336="&lt;200",9)))))))),FALSE)</f>
        <v>1.67</v>
      </c>
      <c r="P336" s="23">
        <f t="shared" si="0"/>
        <v>0.34499999999999992</v>
      </c>
      <c r="Q336" s="23">
        <f t="shared" si="1"/>
        <v>0.37750000000000006</v>
      </c>
      <c r="R336" s="23">
        <f>VLOOKUP(B336,'Dry Sieve'!$B$2:$K$992,IF(C336="#5",2,IF(C336="#10",3,IF(C336="#18",4,IF(C336="#35",5,IF(C336="#60",6,IF(C336="#120",7,IF(C336="#200",8,IF(C336="&lt;200",9)))))))),FALSE)</f>
        <v>1.67</v>
      </c>
      <c r="S336" s="23">
        <f>VLOOKUP(B336,'Dry Sieve'!$B$2:$K$992,10,FALSE)</f>
        <v>150.55000000000001</v>
      </c>
      <c r="T336" s="23">
        <v>9.5499723970000005E-4</v>
      </c>
      <c r="U336" s="23">
        <v>1.43615183E-5</v>
      </c>
      <c r="V336" s="23">
        <f>V335</f>
        <v>0.11320715541300001</v>
      </c>
    </row>
    <row r="337" spans="1:22" ht="15.75" customHeight="1" x14ac:dyDescent="0.2">
      <c r="A337" s="22">
        <f>VLOOKUP(B336,'Sample ID by Horizon'!A:B,2,FALSE)</f>
        <v>42506</v>
      </c>
      <c r="B337" s="21" t="s">
        <v>481</v>
      </c>
      <c r="C337" s="21" t="s">
        <v>1300</v>
      </c>
      <c r="D337" s="21" t="s">
        <v>1293</v>
      </c>
      <c r="E337" s="21">
        <v>0.38</v>
      </c>
      <c r="F337" s="21">
        <v>1.73</v>
      </c>
      <c r="G337" s="21">
        <v>2.11</v>
      </c>
      <c r="H337" s="21">
        <v>0.38</v>
      </c>
      <c r="I337" s="21">
        <v>2.08</v>
      </c>
      <c r="J337" s="23">
        <f t="shared" si="45"/>
        <v>0.35000000000000009</v>
      </c>
      <c r="K337" s="71">
        <v>7.8947368420000004</v>
      </c>
      <c r="L337" s="71">
        <f t="shared" ref="L337:N337" si="253">L335</f>
        <v>0.3775</v>
      </c>
      <c r="M337" s="71">
        <f t="shared" si="253"/>
        <v>0.34499999999999992</v>
      </c>
      <c r="N337" s="71">
        <f t="shared" si="253"/>
        <v>10.526797759999999</v>
      </c>
      <c r="O337" s="73">
        <f>VLOOKUP(B337,'Dry Sieve'!$B$2:$K$992,IF(C337="#5",2,IF(C337="#10",3,IF(C337="#18",4,IF(C337="#35",5,IF(C337="#60",6,IF(C337="#120",7,IF(C337="#200",8,IF(C337="&lt;200",9)))))))),FALSE)</f>
        <v>1.67</v>
      </c>
      <c r="P337" s="23">
        <f t="shared" si="0"/>
        <v>0.34499999999999992</v>
      </c>
      <c r="Q337" s="23">
        <f t="shared" si="1"/>
        <v>0.37750000000000006</v>
      </c>
      <c r="R337" s="23">
        <f>VLOOKUP(B337,'Dry Sieve'!$B$2:$K$992,IF(C337="#5",2,IF(C337="#10",3,IF(C337="#18",4,IF(C337="#35",5,IF(C337="#60",6,IF(C337="#120",7,IF(C337="#200",8,IF(C337="&lt;200",9)))))))),FALSE)</f>
        <v>1.67</v>
      </c>
      <c r="S337" s="23">
        <f>VLOOKUP(B337,'Dry Sieve'!$B$2:$K$992,10,FALSE)</f>
        <v>150.55000000000001</v>
      </c>
      <c r="T337" s="23">
        <v>9.5499723970000005E-4</v>
      </c>
      <c r="U337" s="23">
        <v>1.43615183E-5</v>
      </c>
      <c r="V337" s="23">
        <f>V335</f>
        <v>0.11320715541300001</v>
      </c>
    </row>
    <row r="338" spans="1:22" ht="15.75" customHeight="1" x14ac:dyDescent="0.2">
      <c r="A338" s="22">
        <f>VLOOKUP(B337,'Sample ID by Horizon'!A:B,2,FALSE)</f>
        <v>42506</v>
      </c>
      <c r="B338" s="21" t="s">
        <v>481</v>
      </c>
      <c r="C338" s="21" t="s">
        <v>1300</v>
      </c>
      <c r="D338" s="21" t="s">
        <v>1294</v>
      </c>
      <c r="E338" s="21">
        <v>0.39</v>
      </c>
      <c r="F338" s="21">
        <v>1.71</v>
      </c>
      <c r="G338" s="21">
        <v>2.1</v>
      </c>
      <c r="H338" s="21">
        <v>0.39</v>
      </c>
      <c r="I338" s="21">
        <v>2.0499999999999998</v>
      </c>
      <c r="J338" s="23">
        <f t="shared" si="45"/>
        <v>0.33999999999999986</v>
      </c>
      <c r="K338" s="71">
        <v>12.820512819999999</v>
      </c>
      <c r="L338" s="71">
        <f t="shared" ref="L338:N338" si="254">L335</f>
        <v>0.3775</v>
      </c>
      <c r="M338" s="71">
        <f t="shared" si="254"/>
        <v>0.34499999999999992</v>
      </c>
      <c r="N338" s="71">
        <f t="shared" si="254"/>
        <v>10.526797759999999</v>
      </c>
      <c r="O338" s="73">
        <f>VLOOKUP(B338,'Dry Sieve'!$B$2:$K$992,IF(C338="#5",2,IF(C338="#10",3,IF(C338="#18",4,IF(C338="#35",5,IF(C338="#60",6,IF(C338="#120",7,IF(C338="#200",8,IF(C338="&lt;200",9)))))))),FALSE)</f>
        <v>1.67</v>
      </c>
      <c r="P338" s="23">
        <f t="shared" si="0"/>
        <v>0.34499999999999992</v>
      </c>
      <c r="Q338" s="23">
        <f t="shared" si="1"/>
        <v>0.37750000000000006</v>
      </c>
      <c r="R338" s="23">
        <f>VLOOKUP(B338,'Dry Sieve'!$B$2:$K$992,IF(C338="#5",2,IF(C338="#10",3,IF(C338="#18",4,IF(C338="#35",5,IF(C338="#60",6,IF(C338="#120",7,IF(C338="#200",8,IF(C338="&lt;200",9)))))))),FALSE)</f>
        <v>1.67</v>
      </c>
      <c r="S338" s="23">
        <f>VLOOKUP(B338,'Dry Sieve'!$B$2:$K$992,10,FALSE)</f>
        <v>150.55000000000001</v>
      </c>
      <c r="T338" s="23">
        <v>9.5499723970000005E-4</v>
      </c>
      <c r="U338" s="23">
        <v>1.43615183E-5</v>
      </c>
      <c r="V338" s="23">
        <f>V335</f>
        <v>0.11320715541300001</v>
      </c>
    </row>
    <row r="339" spans="1:22" ht="15.75" customHeight="1" x14ac:dyDescent="0.2">
      <c r="A339" s="21" t="e">
        <f>VLOOKUP(#REF!,'Sample ID by Horizon'!A:B,2,FALSE)</f>
        <v>#REF!</v>
      </c>
      <c r="B339" s="21" t="s">
        <v>483</v>
      </c>
      <c r="C339" s="21" t="s">
        <v>1290</v>
      </c>
      <c r="D339" s="21" t="s">
        <v>1291</v>
      </c>
      <c r="E339" s="21">
        <v>4.07</v>
      </c>
      <c r="F339" s="21">
        <v>1.72</v>
      </c>
      <c r="G339" s="21">
        <v>5.27</v>
      </c>
      <c r="H339" s="21">
        <v>3.55</v>
      </c>
      <c r="I339" s="21">
        <v>1.75</v>
      </c>
      <c r="J339" s="23">
        <f t="shared" si="45"/>
        <v>3.0000000000000027E-2</v>
      </c>
      <c r="K339" s="71">
        <v>86.486486490000004</v>
      </c>
      <c r="L339" s="71">
        <v>4.0350000000000001</v>
      </c>
      <c r="M339" s="23">
        <f>AVERAGE(J339:J342)</f>
        <v>3.7500000000000033E-2</v>
      </c>
      <c r="N339" s="23">
        <v>69.025458920000005</v>
      </c>
      <c r="O339" s="73">
        <f>VLOOKUP(B339,'Dry Sieve'!$B$2:$K$992,IF(C339="#5",2,IF(C339="#10",3,IF(C339="#18",4,IF(C339="#35",5,IF(C339="#60",6,IF(C339="#120",7,IF(C339="#200",8,IF(C339="&lt;200",9)))))))),FALSE)</f>
        <v>84.52</v>
      </c>
      <c r="P339" s="23">
        <f t="shared" si="0"/>
        <v>3.7500000000000033E-2</v>
      </c>
      <c r="Q339" s="23">
        <f t="shared" si="1"/>
        <v>4.0350000000000001</v>
      </c>
      <c r="R339" s="23">
        <f>VLOOKUP(B339,'Dry Sieve'!$B$2:$K$992,IF(C339="#5",2,IF(C339="#10",3,IF(C339="#18",4,IF(C339="#35",5,IF(C339="#60",6,IF(C339="#120",7,IF(C339="#200",8,IF(C339="&lt;200",9)))))))),FALSE)</f>
        <v>84.52</v>
      </c>
      <c r="S339" s="23">
        <f>VLOOKUP(B339,'Dry Sieve'!$B$2:$K$992,10,FALSE)</f>
        <v>188.29999999999998</v>
      </c>
      <c r="T339" s="23">
        <v>0.44468666029999998</v>
      </c>
      <c r="U339" s="23">
        <v>0.30694700800000002</v>
      </c>
      <c r="V339" s="23">
        <f>SUM(U339,U343,U347,U351,U355,U359,U363)</f>
        <v>0.52390681816770013</v>
      </c>
    </row>
    <row r="340" spans="1:22" ht="15.75" customHeight="1" x14ac:dyDescent="0.2">
      <c r="A340" s="22">
        <f>VLOOKUP(B339,'Sample ID by Horizon'!A:B,2,FALSE)</f>
        <v>42512</v>
      </c>
      <c r="B340" s="21" t="s">
        <v>483</v>
      </c>
      <c r="C340" s="21" t="s">
        <v>1290</v>
      </c>
      <c r="D340" s="21" t="s">
        <v>1292</v>
      </c>
      <c r="E340" s="21">
        <v>4.05</v>
      </c>
      <c r="F340" s="21">
        <v>1.72</v>
      </c>
      <c r="G340" s="21">
        <v>4.62</v>
      </c>
      <c r="H340" s="21">
        <v>2.9</v>
      </c>
      <c r="I340" s="21">
        <v>1.79</v>
      </c>
      <c r="J340" s="23">
        <f t="shared" si="45"/>
        <v>7.0000000000000062E-2</v>
      </c>
      <c r="K340" s="71">
        <v>69.876543209999994</v>
      </c>
      <c r="L340" s="71">
        <f t="shared" ref="L340:N340" si="255">L339</f>
        <v>4.0350000000000001</v>
      </c>
      <c r="M340" s="71">
        <f t="shared" si="255"/>
        <v>3.7500000000000033E-2</v>
      </c>
      <c r="N340" s="71">
        <f t="shared" si="255"/>
        <v>69.025458920000005</v>
      </c>
      <c r="O340" s="73">
        <f>VLOOKUP(B340,'Dry Sieve'!$B$2:$K$992,IF(C340="#5",2,IF(C340="#10",3,IF(C340="#18",4,IF(C340="#35",5,IF(C340="#60",6,IF(C340="#120",7,IF(C340="#200",8,IF(C340="&lt;200",9)))))))),FALSE)</f>
        <v>84.52</v>
      </c>
      <c r="P340" s="23">
        <f t="shared" si="0"/>
        <v>3.7500000000000033E-2</v>
      </c>
      <c r="Q340" s="23">
        <f t="shared" si="1"/>
        <v>4.0350000000000001</v>
      </c>
      <c r="R340" s="23">
        <f>VLOOKUP(B340,'Dry Sieve'!$B$2:$K$992,IF(C340="#5",2,IF(C340="#10",3,IF(C340="#18",4,IF(C340="#35",5,IF(C340="#60",6,IF(C340="#120",7,IF(C340="#200",8,IF(C340="&lt;200",9)))))))),FALSE)</f>
        <v>84.52</v>
      </c>
      <c r="S340" s="23">
        <f>VLOOKUP(B340,'Dry Sieve'!$B$2:$K$992,10,FALSE)</f>
        <v>188.29999999999998</v>
      </c>
      <c r="T340" s="23">
        <v>0.44468666029999998</v>
      </c>
      <c r="U340" s="23">
        <v>0.30694700800000002</v>
      </c>
      <c r="V340" s="23">
        <f>V339</f>
        <v>0.52390681816770013</v>
      </c>
    </row>
    <row r="341" spans="1:22" ht="15.75" customHeight="1" x14ac:dyDescent="0.2">
      <c r="A341" s="22">
        <f>VLOOKUP(B340,'Sample ID by Horizon'!A:B,2,FALSE)</f>
        <v>42512</v>
      </c>
      <c r="B341" s="21" t="s">
        <v>483</v>
      </c>
      <c r="C341" s="21" t="s">
        <v>1290</v>
      </c>
      <c r="D341" s="21" t="s">
        <v>1293</v>
      </c>
      <c r="E341" s="21">
        <v>4.0199999999999996</v>
      </c>
      <c r="F341" s="21">
        <v>1.73</v>
      </c>
      <c r="G341" s="21">
        <v>3.86</v>
      </c>
      <c r="H341" s="21">
        <v>2.13</v>
      </c>
      <c r="I341" s="21">
        <v>1.76</v>
      </c>
      <c r="J341" s="23">
        <f t="shared" si="45"/>
        <v>3.0000000000000027E-2</v>
      </c>
      <c r="K341" s="71">
        <v>52.238805970000001</v>
      </c>
      <c r="L341" s="71">
        <f t="shared" ref="L341:N341" si="256">L339</f>
        <v>4.0350000000000001</v>
      </c>
      <c r="M341" s="71">
        <f t="shared" si="256"/>
        <v>3.7500000000000033E-2</v>
      </c>
      <c r="N341" s="71">
        <f t="shared" si="256"/>
        <v>69.025458920000005</v>
      </c>
      <c r="O341" s="73">
        <f>VLOOKUP(B341,'Dry Sieve'!$B$2:$K$992,IF(C341="#5",2,IF(C341="#10",3,IF(C341="#18",4,IF(C341="#35",5,IF(C341="#60",6,IF(C341="#120",7,IF(C341="#200",8,IF(C341="&lt;200",9)))))))),FALSE)</f>
        <v>84.52</v>
      </c>
      <c r="P341" s="23">
        <f t="shared" si="0"/>
        <v>3.7500000000000033E-2</v>
      </c>
      <c r="Q341" s="23">
        <f t="shared" si="1"/>
        <v>4.0350000000000001</v>
      </c>
      <c r="R341" s="23">
        <f>VLOOKUP(B341,'Dry Sieve'!$B$2:$K$992,IF(C341="#5",2,IF(C341="#10",3,IF(C341="#18",4,IF(C341="#35",5,IF(C341="#60",6,IF(C341="#120",7,IF(C341="#200",8,IF(C341="&lt;200",9)))))))),FALSE)</f>
        <v>84.52</v>
      </c>
      <c r="S341" s="23">
        <f>VLOOKUP(B341,'Dry Sieve'!$B$2:$K$992,10,FALSE)</f>
        <v>188.29999999999998</v>
      </c>
      <c r="T341" s="23">
        <v>0.44468666029999998</v>
      </c>
      <c r="U341" s="23">
        <v>0.30694700800000002</v>
      </c>
      <c r="V341" s="23">
        <f>V339</f>
        <v>0.52390681816770013</v>
      </c>
    </row>
    <row r="342" spans="1:22" ht="15.75" customHeight="1" x14ac:dyDescent="0.2">
      <c r="A342" s="22">
        <f>VLOOKUP(B341,'Sample ID by Horizon'!A:B,2,FALSE)</f>
        <v>42512</v>
      </c>
      <c r="B342" s="21" t="s">
        <v>483</v>
      </c>
      <c r="C342" s="21" t="s">
        <v>1290</v>
      </c>
      <c r="D342" s="21" t="s">
        <v>1294</v>
      </c>
      <c r="E342" s="21">
        <v>4</v>
      </c>
      <c r="F342" s="21">
        <v>1.74</v>
      </c>
      <c r="G342" s="21">
        <v>4.46</v>
      </c>
      <c r="H342" s="21">
        <v>2.72</v>
      </c>
      <c r="I342" s="21">
        <v>1.76</v>
      </c>
      <c r="J342" s="23">
        <f t="shared" si="45"/>
        <v>2.0000000000000018E-2</v>
      </c>
      <c r="K342" s="71">
        <v>67.5</v>
      </c>
      <c r="L342" s="71">
        <f t="shared" ref="L342:N342" si="257">L339</f>
        <v>4.0350000000000001</v>
      </c>
      <c r="M342" s="71">
        <f t="shared" si="257"/>
        <v>3.7500000000000033E-2</v>
      </c>
      <c r="N342" s="71">
        <f t="shared" si="257"/>
        <v>69.025458920000005</v>
      </c>
      <c r="O342" s="73">
        <f>VLOOKUP(B342,'Dry Sieve'!$B$2:$K$992,IF(C342="#5",2,IF(C342="#10",3,IF(C342="#18",4,IF(C342="#35",5,IF(C342="#60",6,IF(C342="#120",7,IF(C342="#200",8,IF(C342="&lt;200",9)))))))),FALSE)</f>
        <v>84.52</v>
      </c>
      <c r="P342" s="23">
        <f t="shared" si="0"/>
        <v>3.7500000000000033E-2</v>
      </c>
      <c r="Q342" s="23">
        <f t="shared" si="1"/>
        <v>4.0350000000000001</v>
      </c>
      <c r="R342" s="23">
        <f>VLOOKUP(B342,'Dry Sieve'!$B$2:$K$992,IF(C342="#5",2,IF(C342="#10",3,IF(C342="#18",4,IF(C342="#35",5,IF(C342="#60",6,IF(C342="#120",7,IF(C342="#200",8,IF(C342="&lt;200",9)))))))),FALSE)</f>
        <v>84.52</v>
      </c>
      <c r="S342" s="23">
        <f>VLOOKUP(B342,'Dry Sieve'!$B$2:$K$992,10,FALSE)</f>
        <v>188.29999999999998</v>
      </c>
      <c r="T342" s="23">
        <v>0.44468666029999998</v>
      </c>
      <c r="U342" s="23">
        <v>0.30694700800000002</v>
      </c>
      <c r="V342" s="23">
        <f>V339</f>
        <v>0.52390681816770013</v>
      </c>
    </row>
    <row r="343" spans="1:22" ht="15.75" customHeight="1" x14ac:dyDescent="0.2">
      <c r="A343" s="22">
        <f>VLOOKUP(B342,'Sample ID by Horizon'!A:B,2,FALSE)</f>
        <v>42512</v>
      </c>
      <c r="B343" s="21" t="s">
        <v>483</v>
      </c>
      <c r="C343" s="21" t="s">
        <v>1295</v>
      </c>
      <c r="D343" s="21" t="s">
        <v>1291</v>
      </c>
      <c r="E343" s="21">
        <v>4.0199999999999996</v>
      </c>
      <c r="F343" s="21">
        <v>1.73</v>
      </c>
      <c r="G343" s="21">
        <v>4.68</v>
      </c>
      <c r="H343" s="21">
        <v>2.95</v>
      </c>
      <c r="I343" s="21">
        <v>1.86</v>
      </c>
      <c r="J343" s="23">
        <f t="shared" si="45"/>
        <v>0.13000000000000012</v>
      </c>
      <c r="K343" s="71">
        <v>70.149253729999998</v>
      </c>
      <c r="L343" s="71">
        <v>4.0225</v>
      </c>
      <c r="M343" s="23">
        <f>AVERAGE(J343:J346)</f>
        <v>0.16250000000000003</v>
      </c>
      <c r="N343" s="23">
        <v>62.51129822</v>
      </c>
      <c r="O343" s="73">
        <f>VLOOKUP(B343,'Dry Sieve'!$B$2:$K$992,IF(C343="#5",2,IF(C343="#10",3,IF(C343="#18",4,IF(C343="#35",5,IF(C343="#60",6,IF(C343="#120",7,IF(C343="#200",8,IF(C343="&lt;200",9)))))))),FALSE)</f>
        <v>38.03</v>
      </c>
      <c r="P343" s="23">
        <f t="shared" si="0"/>
        <v>0.16250000000000003</v>
      </c>
      <c r="Q343" s="23">
        <f t="shared" si="1"/>
        <v>4.0224999999999991</v>
      </c>
      <c r="R343" s="23">
        <f>VLOOKUP(B343,'Dry Sieve'!$B$2:$K$992,IF(C343="#5",2,IF(C343="#10",3,IF(C343="#18",4,IF(C343="#35",5,IF(C343="#60",6,IF(C343="#120",7,IF(C343="#200",8,IF(C343="&lt;200",9)))))))),FALSE)</f>
        <v>38.03</v>
      </c>
      <c r="S343" s="23">
        <f>VLOOKUP(B343,'Dry Sieve'!$B$2:$K$992,10,FALSE)</f>
        <v>188.29999999999998</v>
      </c>
      <c r="T343" s="23">
        <v>0.19380601750000001</v>
      </c>
      <c r="U343" s="23">
        <v>0.1038434208</v>
      </c>
      <c r="V343" s="23">
        <f>V342</f>
        <v>0.52390681816770013</v>
      </c>
    </row>
    <row r="344" spans="1:22" ht="15.75" customHeight="1" x14ac:dyDescent="0.2">
      <c r="A344" s="22">
        <f>VLOOKUP(B343,'Sample ID by Horizon'!A:B,2,FALSE)</f>
        <v>42512</v>
      </c>
      <c r="B344" s="21" t="s">
        <v>483</v>
      </c>
      <c r="C344" s="21" t="s">
        <v>1295</v>
      </c>
      <c r="D344" s="21" t="s">
        <v>1292</v>
      </c>
      <c r="E344" s="21">
        <v>4.01</v>
      </c>
      <c r="F344" s="21">
        <v>1.73</v>
      </c>
      <c r="G344" s="21">
        <v>4.13</v>
      </c>
      <c r="H344" s="21">
        <v>2.4</v>
      </c>
      <c r="I344" s="21">
        <v>1.82</v>
      </c>
      <c r="J344" s="23">
        <f t="shared" si="45"/>
        <v>9.000000000000008E-2</v>
      </c>
      <c r="K344" s="71">
        <v>57.60598504</v>
      </c>
      <c r="L344" s="71">
        <f t="shared" ref="L344:N344" si="258">L343</f>
        <v>4.0225</v>
      </c>
      <c r="M344" s="71">
        <f t="shared" si="258"/>
        <v>0.16250000000000003</v>
      </c>
      <c r="N344" s="71">
        <f t="shared" si="258"/>
        <v>62.51129822</v>
      </c>
      <c r="O344" s="73">
        <f>VLOOKUP(B344,'Dry Sieve'!$B$2:$K$992,IF(C344="#5",2,IF(C344="#10",3,IF(C344="#18",4,IF(C344="#35",5,IF(C344="#60",6,IF(C344="#120",7,IF(C344="#200",8,IF(C344="&lt;200",9)))))))),FALSE)</f>
        <v>38.03</v>
      </c>
      <c r="P344" s="23">
        <f t="shared" si="0"/>
        <v>0.16250000000000003</v>
      </c>
      <c r="Q344" s="23">
        <f t="shared" si="1"/>
        <v>4.0224999999999991</v>
      </c>
      <c r="R344" s="23">
        <f>VLOOKUP(B344,'Dry Sieve'!$B$2:$K$992,IF(C344="#5",2,IF(C344="#10",3,IF(C344="#18",4,IF(C344="#35",5,IF(C344="#60",6,IF(C344="#120",7,IF(C344="#200",8,IF(C344="&lt;200",9)))))))),FALSE)</f>
        <v>38.03</v>
      </c>
      <c r="S344" s="23">
        <f>VLOOKUP(B344,'Dry Sieve'!$B$2:$K$992,10,FALSE)</f>
        <v>188.29999999999998</v>
      </c>
      <c r="T344" s="23">
        <v>0.19380601750000001</v>
      </c>
      <c r="U344" s="23">
        <v>0.1038434208</v>
      </c>
      <c r="V344" s="23">
        <f>V342</f>
        <v>0.52390681816770013</v>
      </c>
    </row>
    <row r="345" spans="1:22" ht="15.75" customHeight="1" x14ac:dyDescent="0.2">
      <c r="A345" s="22">
        <f>VLOOKUP(B344,'Sample ID by Horizon'!A:B,2,FALSE)</f>
        <v>42512</v>
      </c>
      <c r="B345" s="21" t="s">
        <v>483</v>
      </c>
      <c r="C345" s="21" t="s">
        <v>1295</v>
      </c>
      <c r="D345" s="21" t="s">
        <v>1293</v>
      </c>
      <c r="E345" s="21">
        <v>4.05</v>
      </c>
      <c r="F345" s="21">
        <v>1.74</v>
      </c>
      <c r="G345" s="21">
        <v>4.62</v>
      </c>
      <c r="H345" s="21">
        <v>2.88</v>
      </c>
      <c r="I345" s="21">
        <v>1.97</v>
      </c>
      <c r="J345" s="23">
        <f t="shared" si="45"/>
        <v>0.22999999999999998</v>
      </c>
      <c r="K345" s="71">
        <v>65.432098769999996</v>
      </c>
      <c r="L345" s="71">
        <f t="shared" ref="L345:N345" si="259">L343</f>
        <v>4.0225</v>
      </c>
      <c r="M345" s="71">
        <f t="shared" si="259"/>
        <v>0.16250000000000003</v>
      </c>
      <c r="N345" s="71">
        <f t="shared" si="259"/>
        <v>62.51129822</v>
      </c>
      <c r="O345" s="73">
        <f>VLOOKUP(B345,'Dry Sieve'!$B$2:$K$992,IF(C345="#5",2,IF(C345="#10",3,IF(C345="#18",4,IF(C345="#35",5,IF(C345="#60",6,IF(C345="#120",7,IF(C345="#200",8,IF(C345="&lt;200",9)))))))),FALSE)</f>
        <v>38.03</v>
      </c>
      <c r="P345" s="23">
        <f t="shared" si="0"/>
        <v>0.16250000000000003</v>
      </c>
      <c r="Q345" s="23">
        <f t="shared" si="1"/>
        <v>4.0224999999999991</v>
      </c>
      <c r="R345" s="23">
        <f>VLOOKUP(B345,'Dry Sieve'!$B$2:$K$992,IF(C345="#5",2,IF(C345="#10",3,IF(C345="#18",4,IF(C345="#35",5,IF(C345="#60",6,IF(C345="#120",7,IF(C345="#200",8,IF(C345="&lt;200",9)))))))),FALSE)</f>
        <v>38.03</v>
      </c>
      <c r="S345" s="23">
        <f>VLOOKUP(B345,'Dry Sieve'!$B$2:$K$992,10,FALSE)</f>
        <v>188.29999999999998</v>
      </c>
      <c r="T345" s="23">
        <v>0.19380601750000001</v>
      </c>
      <c r="U345" s="23">
        <v>0.1038434208</v>
      </c>
      <c r="V345" s="23">
        <f>V342</f>
        <v>0.52390681816770013</v>
      </c>
    </row>
    <row r="346" spans="1:22" ht="15.75" customHeight="1" x14ac:dyDescent="0.2">
      <c r="A346" s="22">
        <f>VLOOKUP(B345,'Sample ID by Horizon'!A:B,2,FALSE)</f>
        <v>42512</v>
      </c>
      <c r="B346" s="21" t="s">
        <v>483</v>
      </c>
      <c r="C346" s="21" t="s">
        <v>1295</v>
      </c>
      <c r="D346" s="21" t="s">
        <v>1294</v>
      </c>
      <c r="E346" s="21">
        <v>4.01</v>
      </c>
      <c r="F346" s="21">
        <v>1.73</v>
      </c>
      <c r="G346" s="21">
        <v>4.21</v>
      </c>
      <c r="H346" s="21">
        <v>2.48</v>
      </c>
      <c r="I346" s="21">
        <v>1.93</v>
      </c>
      <c r="J346" s="23">
        <f t="shared" si="45"/>
        <v>0.19999999999999996</v>
      </c>
      <c r="K346" s="71">
        <v>56.857855360000002</v>
      </c>
      <c r="L346" s="71">
        <f t="shared" ref="L346:N346" si="260">L343</f>
        <v>4.0225</v>
      </c>
      <c r="M346" s="71">
        <f t="shared" si="260"/>
        <v>0.16250000000000003</v>
      </c>
      <c r="N346" s="71">
        <f t="shared" si="260"/>
        <v>62.51129822</v>
      </c>
      <c r="O346" s="73">
        <f>VLOOKUP(B346,'Dry Sieve'!$B$2:$K$992,IF(C346="#5",2,IF(C346="#10",3,IF(C346="#18",4,IF(C346="#35",5,IF(C346="#60",6,IF(C346="#120",7,IF(C346="#200",8,IF(C346="&lt;200",9)))))))),FALSE)</f>
        <v>38.03</v>
      </c>
      <c r="P346" s="23">
        <f t="shared" si="0"/>
        <v>0.16250000000000003</v>
      </c>
      <c r="Q346" s="23">
        <f t="shared" si="1"/>
        <v>4.0224999999999991</v>
      </c>
      <c r="R346" s="23">
        <f>VLOOKUP(B346,'Dry Sieve'!$B$2:$K$992,IF(C346="#5",2,IF(C346="#10",3,IF(C346="#18",4,IF(C346="#35",5,IF(C346="#60",6,IF(C346="#120",7,IF(C346="#200",8,IF(C346="&lt;200",9)))))))),FALSE)</f>
        <v>38.03</v>
      </c>
      <c r="S346" s="23">
        <f>VLOOKUP(B346,'Dry Sieve'!$B$2:$K$992,10,FALSE)</f>
        <v>188.29999999999998</v>
      </c>
      <c r="T346" s="23">
        <v>0.19380601750000001</v>
      </c>
      <c r="U346" s="23">
        <v>0.1038434208</v>
      </c>
      <c r="V346" s="23">
        <f>V345</f>
        <v>0.52390681816770013</v>
      </c>
    </row>
    <row r="347" spans="1:22" ht="15.75" customHeight="1" x14ac:dyDescent="0.2">
      <c r="A347" s="22">
        <f>VLOOKUP(B346,'Sample ID by Horizon'!A:B,2,FALSE)</f>
        <v>42512</v>
      </c>
      <c r="B347" s="21" t="s">
        <v>483</v>
      </c>
      <c r="C347" s="21" t="s">
        <v>1296</v>
      </c>
      <c r="D347" s="21" t="s">
        <v>1291</v>
      </c>
      <c r="E347" s="21">
        <v>4.09</v>
      </c>
      <c r="F347" s="21">
        <v>1.74</v>
      </c>
      <c r="G347" s="21">
        <v>4.93</v>
      </c>
      <c r="H347" s="21">
        <v>3.19</v>
      </c>
      <c r="I347" s="21">
        <v>2.0099999999999998</v>
      </c>
      <c r="J347" s="23">
        <f t="shared" si="45"/>
        <v>0.2699999999999998</v>
      </c>
      <c r="K347" s="71">
        <v>71.393643030000007</v>
      </c>
      <c r="L347" s="71">
        <v>4.03</v>
      </c>
      <c r="M347" s="23">
        <f>AVERAGE(J347:J350)</f>
        <v>0.53</v>
      </c>
      <c r="N347" s="23">
        <v>65.104687819999995</v>
      </c>
      <c r="O347" s="73">
        <f>VLOOKUP(B347,'Dry Sieve'!$B$2:$K$992,IF(C347="#5",2,IF(C347="#10",3,IF(C347="#18",4,IF(C347="#35",5,IF(C347="#60",6,IF(C347="#120",7,IF(C347="#200",8,IF(C347="&lt;200",9)))))))),FALSE)</f>
        <v>30.58</v>
      </c>
      <c r="P347" s="23">
        <f t="shared" si="0"/>
        <v>0.53</v>
      </c>
      <c r="Q347" s="23">
        <f t="shared" si="1"/>
        <v>4.0299999999999994</v>
      </c>
      <c r="R347" s="23">
        <f>VLOOKUP(B347,'Dry Sieve'!$B$2:$K$992,IF(C347="#5",2,IF(C347="#10",3,IF(C347="#18",4,IF(C347="#35",5,IF(C347="#60",6,IF(C347="#120",7,IF(C347="#200",8,IF(C347="&lt;200",9)))))))),FALSE)</f>
        <v>30.58</v>
      </c>
      <c r="S347" s="23">
        <f>VLOOKUP(B347,'Dry Sieve'!$B$2:$K$992,10,FALSE)</f>
        <v>188.29999999999998</v>
      </c>
      <c r="T347" s="23">
        <v>0.14104255260000001</v>
      </c>
      <c r="U347" s="23">
        <v>6.5589509690000006E-2</v>
      </c>
      <c r="V347" s="23">
        <f>V345</f>
        <v>0.52390681816770013</v>
      </c>
    </row>
    <row r="348" spans="1:22" ht="15.75" customHeight="1" x14ac:dyDescent="0.2">
      <c r="A348" s="22">
        <f>VLOOKUP(B347,'Sample ID by Horizon'!A:B,2,FALSE)</f>
        <v>42512</v>
      </c>
      <c r="B348" s="21" t="s">
        <v>483</v>
      </c>
      <c r="C348" s="21" t="s">
        <v>1296</v>
      </c>
      <c r="D348" s="21" t="s">
        <v>1292</v>
      </c>
      <c r="E348" s="21">
        <v>4</v>
      </c>
      <c r="F348" s="21">
        <v>1.73</v>
      </c>
      <c r="G348" s="21">
        <v>4.75</v>
      </c>
      <c r="H348" s="21">
        <v>3.02</v>
      </c>
      <c r="I348" s="21">
        <v>2.2400000000000002</v>
      </c>
      <c r="J348" s="23">
        <f t="shared" si="45"/>
        <v>0.51000000000000023</v>
      </c>
      <c r="K348" s="71">
        <v>62.75</v>
      </c>
      <c r="L348" s="71">
        <f t="shared" ref="L348:N348" si="261">L347</f>
        <v>4.03</v>
      </c>
      <c r="M348" s="71">
        <f t="shared" si="261"/>
        <v>0.53</v>
      </c>
      <c r="N348" s="71">
        <f t="shared" si="261"/>
        <v>65.104687819999995</v>
      </c>
      <c r="O348" s="73">
        <f>VLOOKUP(B348,'Dry Sieve'!$B$2:$K$992,IF(C348="#5",2,IF(C348="#10",3,IF(C348="#18",4,IF(C348="#35",5,IF(C348="#60",6,IF(C348="#120",7,IF(C348="#200",8,IF(C348="&lt;200",9)))))))),FALSE)</f>
        <v>30.58</v>
      </c>
      <c r="P348" s="23">
        <f t="shared" si="0"/>
        <v>0.53</v>
      </c>
      <c r="Q348" s="23">
        <f t="shared" si="1"/>
        <v>4.0299999999999994</v>
      </c>
      <c r="R348" s="23">
        <f>VLOOKUP(B348,'Dry Sieve'!$B$2:$K$992,IF(C348="#5",2,IF(C348="#10",3,IF(C348="#18",4,IF(C348="#35",5,IF(C348="#60",6,IF(C348="#120",7,IF(C348="#200",8,IF(C348="&lt;200",9)))))))),FALSE)</f>
        <v>30.58</v>
      </c>
      <c r="S348" s="23">
        <f>VLOOKUP(B348,'Dry Sieve'!$B$2:$K$992,10,FALSE)</f>
        <v>188.29999999999998</v>
      </c>
      <c r="T348" s="23">
        <v>0.14104255260000001</v>
      </c>
      <c r="U348" s="23">
        <v>6.5589509690000006E-2</v>
      </c>
      <c r="V348" s="23">
        <f>V345</f>
        <v>0.52390681816770013</v>
      </c>
    </row>
    <row r="349" spans="1:22" ht="15.75" customHeight="1" x14ac:dyDescent="0.2">
      <c r="A349" s="22">
        <f>VLOOKUP(B348,'Sample ID by Horizon'!A:B,2,FALSE)</f>
        <v>42512</v>
      </c>
      <c r="B349" s="21" t="s">
        <v>483</v>
      </c>
      <c r="C349" s="21" t="s">
        <v>1296</v>
      </c>
      <c r="D349" s="21" t="s">
        <v>1293</v>
      </c>
      <c r="E349" s="21">
        <v>4.0199999999999996</v>
      </c>
      <c r="F349" s="21">
        <v>1.74</v>
      </c>
      <c r="G349" s="21">
        <v>4.95</v>
      </c>
      <c r="H349" s="21">
        <v>3.21</v>
      </c>
      <c r="I349" s="21">
        <v>2.39</v>
      </c>
      <c r="J349" s="23">
        <f t="shared" si="45"/>
        <v>0.65000000000000013</v>
      </c>
      <c r="K349" s="71">
        <v>63.681592039999998</v>
      </c>
      <c r="L349" s="71">
        <f t="shared" ref="L349:N349" si="262">L347</f>
        <v>4.03</v>
      </c>
      <c r="M349" s="71">
        <f t="shared" si="262"/>
        <v>0.53</v>
      </c>
      <c r="N349" s="71">
        <f t="shared" si="262"/>
        <v>65.104687819999995</v>
      </c>
      <c r="O349" s="73">
        <f>VLOOKUP(B349,'Dry Sieve'!$B$2:$K$992,IF(C349="#5",2,IF(C349="#10",3,IF(C349="#18",4,IF(C349="#35",5,IF(C349="#60",6,IF(C349="#120",7,IF(C349="#200",8,IF(C349="&lt;200",9)))))))),FALSE)</f>
        <v>30.58</v>
      </c>
      <c r="P349" s="23">
        <f t="shared" si="0"/>
        <v>0.53</v>
      </c>
      <c r="Q349" s="23">
        <f t="shared" si="1"/>
        <v>4.0299999999999994</v>
      </c>
      <c r="R349" s="23">
        <f>VLOOKUP(B349,'Dry Sieve'!$B$2:$K$992,IF(C349="#5",2,IF(C349="#10",3,IF(C349="#18",4,IF(C349="#35",5,IF(C349="#60",6,IF(C349="#120",7,IF(C349="#200",8,IF(C349="&lt;200",9)))))))),FALSE)</f>
        <v>30.58</v>
      </c>
      <c r="S349" s="23">
        <f>VLOOKUP(B349,'Dry Sieve'!$B$2:$K$992,10,FALSE)</f>
        <v>188.29999999999998</v>
      </c>
      <c r="T349" s="23">
        <v>0.14104255260000001</v>
      </c>
      <c r="U349" s="23">
        <v>6.5589509690000006E-2</v>
      </c>
      <c r="V349" s="23">
        <f>V348</f>
        <v>0.52390681816770013</v>
      </c>
    </row>
    <row r="350" spans="1:22" ht="15.75" customHeight="1" x14ac:dyDescent="0.2">
      <c r="A350" s="22">
        <f>VLOOKUP(B349,'Sample ID by Horizon'!A:B,2,FALSE)</f>
        <v>42512</v>
      </c>
      <c r="B350" s="21" t="s">
        <v>483</v>
      </c>
      <c r="C350" s="21" t="s">
        <v>1296</v>
      </c>
      <c r="D350" s="21" t="s">
        <v>1294</v>
      </c>
      <c r="E350" s="21">
        <v>4.01</v>
      </c>
      <c r="F350" s="21">
        <v>1.74</v>
      </c>
      <c r="G350" s="21">
        <v>4.9400000000000004</v>
      </c>
      <c r="H350" s="21">
        <v>3.2</v>
      </c>
      <c r="I350" s="21">
        <v>2.4300000000000002</v>
      </c>
      <c r="J350" s="23">
        <f t="shared" si="45"/>
        <v>0.69000000000000017</v>
      </c>
      <c r="K350" s="71">
        <v>62.593516209999997</v>
      </c>
      <c r="L350" s="71">
        <f t="shared" ref="L350:N350" si="263">L347</f>
        <v>4.03</v>
      </c>
      <c r="M350" s="71">
        <f t="shared" si="263"/>
        <v>0.53</v>
      </c>
      <c r="N350" s="71">
        <f t="shared" si="263"/>
        <v>65.104687819999995</v>
      </c>
      <c r="O350" s="73">
        <f>VLOOKUP(B350,'Dry Sieve'!$B$2:$K$992,IF(C350="#5",2,IF(C350="#10",3,IF(C350="#18",4,IF(C350="#35",5,IF(C350="#60",6,IF(C350="#120",7,IF(C350="#200",8,IF(C350="&lt;200",9)))))))),FALSE)</f>
        <v>30.58</v>
      </c>
      <c r="P350" s="23">
        <f t="shared" si="0"/>
        <v>0.53</v>
      </c>
      <c r="Q350" s="23">
        <f t="shared" si="1"/>
        <v>4.0299999999999994</v>
      </c>
      <c r="R350" s="23">
        <f>VLOOKUP(B350,'Dry Sieve'!$B$2:$K$992,IF(C350="#5",2,IF(C350="#10",3,IF(C350="#18",4,IF(C350="#35",5,IF(C350="#60",6,IF(C350="#120",7,IF(C350="#200",8,IF(C350="&lt;200",9)))))))),FALSE)</f>
        <v>30.58</v>
      </c>
      <c r="S350" s="23">
        <f>VLOOKUP(B350,'Dry Sieve'!$B$2:$K$992,10,FALSE)</f>
        <v>188.29999999999998</v>
      </c>
      <c r="T350" s="23">
        <v>0.14104255260000001</v>
      </c>
      <c r="U350" s="23">
        <v>6.5589509690000006E-2</v>
      </c>
      <c r="V350" s="23">
        <f>V348</f>
        <v>0.52390681816770013</v>
      </c>
    </row>
    <row r="351" spans="1:22" ht="15.75" customHeight="1" x14ac:dyDescent="0.2">
      <c r="A351" s="22">
        <f>VLOOKUP(B350,'Sample ID by Horizon'!A:B,2,FALSE)</f>
        <v>42512</v>
      </c>
      <c r="B351" s="21" t="s">
        <v>483</v>
      </c>
      <c r="C351" s="21" t="s">
        <v>1297</v>
      </c>
      <c r="D351" s="21" t="s">
        <v>1291</v>
      </c>
      <c r="E351" s="21">
        <v>3.01</v>
      </c>
      <c r="F351" s="21">
        <v>1.71</v>
      </c>
      <c r="G351" s="21">
        <v>4.53</v>
      </c>
      <c r="H351" s="21">
        <v>2.82</v>
      </c>
      <c r="I351" s="21">
        <v>2.36</v>
      </c>
      <c r="J351" s="23">
        <f t="shared" si="45"/>
        <v>0.64999999999999991</v>
      </c>
      <c r="K351" s="71">
        <v>72.093023259999995</v>
      </c>
      <c r="L351" s="71">
        <v>3.0225</v>
      </c>
      <c r="M351" s="23">
        <f>AVERAGE(J351:J354)</f>
        <v>0.55499999999999994</v>
      </c>
      <c r="N351" s="23">
        <v>73.947705709999994</v>
      </c>
      <c r="O351" s="73">
        <f>VLOOKUP(B351,'Dry Sieve'!$B$2:$K$992,IF(C351="#5",2,IF(C351="#10",3,IF(C351="#18",4,IF(C351="#35",5,IF(C351="#60",6,IF(C351="#120",7,IF(C351="#200",8,IF(C351="&lt;200",9)))))))),FALSE)</f>
        <v>18.25</v>
      </c>
      <c r="P351" s="23">
        <f t="shared" si="0"/>
        <v>0.55499999999999994</v>
      </c>
      <c r="Q351" s="23">
        <f t="shared" si="1"/>
        <v>3.0225</v>
      </c>
      <c r="R351" s="23">
        <f>VLOOKUP(B351,'Dry Sieve'!$B$2:$K$992,IF(C351="#5",2,IF(C351="#10",3,IF(C351="#18",4,IF(C351="#35",5,IF(C351="#60",6,IF(C351="#120",7,IF(C351="#200",8,IF(C351="&lt;200",9)))))))),FALSE)</f>
        <v>18.25</v>
      </c>
      <c r="S351" s="23">
        <f>VLOOKUP(B351,'Dry Sieve'!$B$2:$K$992,10,FALSE)</f>
        <v>188.29999999999998</v>
      </c>
      <c r="T351" s="23">
        <v>7.9123119359999994E-2</v>
      </c>
      <c r="U351" s="23">
        <v>3.3434132259999999E-2</v>
      </c>
      <c r="V351" s="23">
        <f>V348</f>
        <v>0.52390681816770013</v>
      </c>
    </row>
    <row r="352" spans="1:22" ht="15.75" customHeight="1" x14ac:dyDescent="0.2">
      <c r="A352" s="22">
        <f>VLOOKUP(B351,'Sample ID by Horizon'!A:B,2,FALSE)</f>
        <v>42512</v>
      </c>
      <c r="B352" s="21" t="s">
        <v>483</v>
      </c>
      <c r="C352" s="21" t="s">
        <v>1297</v>
      </c>
      <c r="D352" s="21" t="s">
        <v>1292</v>
      </c>
      <c r="E352" s="21">
        <v>3.05</v>
      </c>
      <c r="F352" s="21">
        <v>1.73</v>
      </c>
      <c r="G352" s="21">
        <v>4.53</v>
      </c>
      <c r="H352" s="21">
        <v>2.8</v>
      </c>
      <c r="I352" s="21">
        <v>2.2999999999999998</v>
      </c>
      <c r="J352" s="23">
        <f t="shared" si="45"/>
        <v>0.56999999999999984</v>
      </c>
      <c r="K352" s="71">
        <v>73.114754099999999</v>
      </c>
      <c r="L352" s="71">
        <f t="shared" ref="L352:N352" si="264">L351</f>
        <v>3.0225</v>
      </c>
      <c r="M352" s="71">
        <f t="shared" si="264"/>
        <v>0.55499999999999994</v>
      </c>
      <c r="N352" s="71">
        <f t="shared" si="264"/>
        <v>73.947705709999994</v>
      </c>
      <c r="O352" s="73">
        <f>VLOOKUP(B352,'Dry Sieve'!$B$2:$K$992,IF(C352="#5",2,IF(C352="#10",3,IF(C352="#18",4,IF(C352="#35",5,IF(C352="#60",6,IF(C352="#120",7,IF(C352="#200",8,IF(C352="&lt;200",9)))))))),FALSE)</f>
        <v>18.25</v>
      </c>
      <c r="P352" s="23">
        <f t="shared" si="0"/>
        <v>0.55499999999999994</v>
      </c>
      <c r="Q352" s="23">
        <f t="shared" si="1"/>
        <v>3.0225</v>
      </c>
      <c r="R352" s="23">
        <f>VLOOKUP(B352,'Dry Sieve'!$B$2:$K$992,IF(C352="#5",2,IF(C352="#10",3,IF(C352="#18",4,IF(C352="#35",5,IF(C352="#60",6,IF(C352="#120",7,IF(C352="#200",8,IF(C352="&lt;200",9)))))))),FALSE)</f>
        <v>18.25</v>
      </c>
      <c r="S352" s="23">
        <f>VLOOKUP(B352,'Dry Sieve'!$B$2:$K$992,10,FALSE)</f>
        <v>188.29999999999998</v>
      </c>
      <c r="T352" s="23">
        <v>7.9123119359999994E-2</v>
      </c>
      <c r="U352" s="23">
        <v>3.3434132259999999E-2</v>
      </c>
      <c r="V352" s="23">
        <f>V351</f>
        <v>0.52390681816770013</v>
      </c>
    </row>
    <row r="353" spans="1:22" ht="15.75" customHeight="1" x14ac:dyDescent="0.2">
      <c r="A353" s="22">
        <f>VLOOKUP(B352,'Sample ID by Horizon'!A:B,2,FALSE)</f>
        <v>42512</v>
      </c>
      <c r="B353" s="21" t="s">
        <v>483</v>
      </c>
      <c r="C353" s="21" t="s">
        <v>1297</v>
      </c>
      <c r="D353" s="21" t="s">
        <v>1293</v>
      </c>
      <c r="E353" s="21">
        <v>3.01</v>
      </c>
      <c r="F353" s="21">
        <v>1.73</v>
      </c>
      <c r="G353" s="21">
        <v>4.55</v>
      </c>
      <c r="H353" s="21">
        <v>2.82</v>
      </c>
      <c r="I353" s="21">
        <v>2.2599999999999998</v>
      </c>
      <c r="J353" s="23">
        <f t="shared" si="45"/>
        <v>0.5299999999999998</v>
      </c>
      <c r="K353" s="71">
        <v>76.079734220000006</v>
      </c>
      <c r="L353" s="71">
        <f t="shared" ref="L353:N353" si="265">L351</f>
        <v>3.0225</v>
      </c>
      <c r="M353" s="71">
        <f t="shared" si="265"/>
        <v>0.55499999999999994</v>
      </c>
      <c r="N353" s="71">
        <f t="shared" si="265"/>
        <v>73.947705709999994</v>
      </c>
      <c r="O353" s="73">
        <f>VLOOKUP(B353,'Dry Sieve'!$B$2:$K$992,IF(C353="#5",2,IF(C353="#10",3,IF(C353="#18",4,IF(C353="#35",5,IF(C353="#60",6,IF(C353="#120",7,IF(C353="#200",8,IF(C353="&lt;200",9)))))))),FALSE)</f>
        <v>18.25</v>
      </c>
      <c r="P353" s="23">
        <f t="shared" si="0"/>
        <v>0.55499999999999994</v>
      </c>
      <c r="Q353" s="23">
        <f t="shared" si="1"/>
        <v>3.0225</v>
      </c>
      <c r="R353" s="23">
        <f>VLOOKUP(B353,'Dry Sieve'!$B$2:$K$992,IF(C353="#5",2,IF(C353="#10",3,IF(C353="#18",4,IF(C353="#35",5,IF(C353="#60",6,IF(C353="#120",7,IF(C353="#200",8,IF(C353="&lt;200",9)))))))),FALSE)</f>
        <v>18.25</v>
      </c>
      <c r="S353" s="23">
        <f>VLOOKUP(B353,'Dry Sieve'!$B$2:$K$992,10,FALSE)</f>
        <v>188.29999999999998</v>
      </c>
      <c r="T353" s="23">
        <v>7.9123119359999994E-2</v>
      </c>
      <c r="U353" s="23">
        <v>3.3434132259999999E-2</v>
      </c>
      <c r="V353" s="23">
        <f>V351</f>
        <v>0.52390681816770013</v>
      </c>
    </row>
    <row r="354" spans="1:22" ht="15.75" customHeight="1" x14ac:dyDescent="0.2">
      <c r="A354" s="22">
        <f>VLOOKUP(B353,'Sample ID by Horizon'!A:B,2,FALSE)</f>
        <v>42512</v>
      </c>
      <c r="B354" s="21" t="s">
        <v>483</v>
      </c>
      <c r="C354" s="21" t="s">
        <v>1297</v>
      </c>
      <c r="D354" s="21" t="s">
        <v>1294</v>
      </c>
      <c r="E354" s="21">
        <v>3.02</v>
      </c>
      <c r="F354" s="21">
        <v>1.72</v>
      </c>
      <c r="G354" s="21">
        <v>4.4400000000000004</v>
      </c>
      <c r="H354" s="21">
        <v>2.72</v>
      </c>
      <c r="I354" s="21">
        <v>2.19</v>
      </c>
      <c r="J354" s="23">
        <f t="shared" si="45"/>
        <v>0.47</v>
      </c>
      <c r="K354" s="71">
        <v>74.503311260000004</v>
      </c>
      <c r="L354" s="71">
        <f t="shared" ref="L354:N354" si="266">L351</f>
        <v>3.0225</v>
      </c>
      <c r="M354" s="71">
        <f t="shared" si="266"/>
        <v>0.55499999999999994</v>
      </c>
      <c r="N354" s="71">
        <f t="shared" si="266"/>
        <v>73.947705709999994</v>
      </c>
      <c r="O354" s="73">
        <f>VLOOKUP(B354,'Dry Sieve'!$B$2:$K$992,IF(C354="#5",2,IF(C354="#10",3,IF(C354="#18",4,IF(C354="#35",5,IF(C354="#60",6,IF(C354="#120",7,IF(C354="#200",8,IF(C354="&lt;200",9)))))))),FALSE)</f>
        <v>18.25</v>
      </c>
      <c r="P354" s="23">
        <f t="shared" si="0"/>
        <v>0.55499999999999994</v>
      </c>
      <c r="Q354" s="23">
        <f t="shared" si="1"/>
        <v>3.0225</v>
      </c>
      <c r="R354" s="23">
        <f>VLOOKUP(B354,'Dry Sieve'!$B$2:$K$992,IF(C354="#5",2,IF(C354="#10",3,IF(C354="#18",4,IF(C354="#35",5,IF(C354="#60",6,IF(C354="#120",7,IF(C354="#200",8,IF(C354="&lt;200",9)))))))),FALSE)</f>
        <v>18.25</v>
      </c>
      <c r="S354" s="23">
        <f>VLOOKUP(B354,'Dry Sieve'!$B$2:$K$992,10,FALSE)</f>
        <v>188.29999999999998</v>
      </c>
      <c r="T354" s="23">
        <v>7.9123119359999994E-2</v>
      </c>
      <c r="U354" s="23">
        <v>3.3434132259999999E-2</v>
      </c>
      <c r="V354" s="23">
        <f>V351</f>
        <v>0.52390681816770013</v>
      </c>
    </row>
    <row r="355" spans="1:22" ht="15.75" customHeight="1" x14ac:dyDescent="0.2">
      <c r="A355" s="22">
        <f>VLOOKUP(B354,'Sample ID by Horizon'!A:B,2,FALSE)</f>
        <v>42512</v>
      </c>
      <c r="B355" s="21" t="s">
        <v>483</v>
      </c>
      <c r="C355" s="21" t="s">
        <v>1298</v>
      </c>
      <c r="D355" s="21" t="s">
        <v>1291</v>
      </c>
      <c r="E355" s="21">
        <v>2.0299999999999998</v>
      </c>
      <c r="F355" s="21">
        <v>1.73</v>
      </c>
      <c r="G355" s="21">
        <v>3.7</v>
      </c>
      <c r="H355" s="21">
        <v>1.97</v>
      </c>
      <c r="I355" s="21">
        <v>2.34</v>
      </c>
      <c r="J355" s="23">
        <f t="shared" si="45"/>
        <v>0.60999999999999988</v>
      </c>
      <c r="K355" s="71">
        <v>66.99507389</v>
      </c>
      <c r="L355" s="71">
        <v>2.0225</v>
      </c>
      <c r="M355" s="23">
        <f>AVERAGE(J355:J358)</f>
        <v>0.54249999999999998</v>
      </c>
      <c r="N355" s="23">
        <v>69.733577249999996</v>
      </c>
      <c r="O355" s="73">
        <f>VLOOKUP(B355,'Dry Sieve'!$B$2:$K$992,IF(C355="#5",2,IF(C355="#10",3,IF(C355="#18",4,IF(C355="#35",5,IF(C355="#60",6,IF(C355="#120",7,IF(C355="#200",8,IF(C355="&lt;200",9)))))))),FALSE)</f>
        <v>9.07</v>
      </c>
      <c r="P355" s="23">
        <f t="shared" si="0"/>
        <v>0.54249999999999998</v>
      </c>
      <c r="Q355" s="23">
        <f t="shared" si="1"/>
        <v>2.0225</v>
      </c>
      <c r="R355" s="23">
        <f>VLOOKUP(B355,'Dry Sieve'!$B$2:$K$992,IF(C355="#5",2,IF(C355="#10",3,IF(C355="#18",4,IF(C355="#35",5,IF(C355="#60",6,IF(C355="#120",7,IF(C355="#200",8,IF(C355="&lt;200",9)))))))),FALSE)</f>
        <v>9.07</v>
      </c>
      <c r="S355" s="23">
        <f>VLOOKUP(B355,'Dry Sieve'!$B$2:$K$992,10,FALSE)</f>
        <v>188.29999999999998</v>
      </c>
      <c r="T355" s="23">
        <v>3.524764876E-2</v>
      </c>
      <c r="U355" s="23">
        <v>1.053404845E-2</v>
      </c>
      <c r="V355" s="23">
        <f>V354</f>
        <v>0.52390681816770013</v>
      </c>
    </row>
    <row r="356" spans="1:22" ht="15.75" customHeight="1" x14ac:dyDescent="0.2">
      <c r="A356" s="22">
        <f>VLOOKUP(B355,'Sample ID by Horizon'!A:B,2,FALSE)</f>
        <v>42512</v>
      </c>
      <c r="B356" s="21" t="s">
        <v>483</v>
      </c>
      <c r="C356" s="21" t="s">
        <v>1298</v>
      </c>
      <c r="D356" s="21" t="s">
        <v>1292</v>
      </c>
      <c r="E356" s="21">
        <v>2</v>
      </c>
      <c r="F356" s="21">
        <v>1.72</v>
      </c>
      <c r="G356" s="21">
        <v>3.64</v>
      </c>
      <c r="H356" s="21">
        <v>1.92</v>
      </c>
      <c r="I356" s="21">
        <v>2.16</v>
      </c>
      <c r="J356" s="23">
        <f t="shared" si="45"/>
        <v>0.44000000000000017</v>
      </c>
      <c r="K356" s="71">
        <v>74</v>
      </c>
      <c r="L356" s="71">
        <f t="shared" ref="L356:N356" si="267">L355</f>
        <v>2.0225</v>
      </c>
      <c r="M356" s="71">
        <f t="shared" si="267"/>
        <v>0.54249999999999998</v>
      </c>
      <c r="N356" s="71">
        <f t="shared" si="267"/>
        <v>69.733577249999996</v>
      </c>
      <c r="O356" s="73">
        <f>VLOOKUP(B356,'Dry Sieve'!$B$2:$K$992,IF(C356="#5",2,IF(C356="#10",3,IF(C356="#18",4,IF(C356="#35",5,IF(C356="#60",6,IF(C356="#120",7,IF(C356="#200",8,IF(C356="&lt;200",9)))))))),FALSE)</f>
        <v>9.07</v>
      </c>
      <c r="P356" s="23">
        <f t="shared" si="0"/>
        <v>0.54249999999999998</v>
      </c>
      <c r="Q356" s="23">
        <f t="shared" si="1"/>
        <v>2.0225</v>
      </c>
      <c r="R356" s="23">
        <f>VLOOKUP(B356,'Dry Sieve'!$B$2:$K$992,IF(C356="#5",2,IF(C356="#10",3,IF(C356="#18",4,IF(C356="#35",5,IF(C356="#60",6,IF(C356="#120",7,IF(C356="#200",8,IF(C356="&lt;200",9)))))))),FALSE)</f>
        <v>9.07</v>
      </c>
      <c r="S356" s="23">
        <f>VLOOKUP(B356,'Dry Sieve'!$B$2:$K$992,10,FALSE)</f>
        <v>188.29999999999998</v>
      </c>
      <c r="T356" s="23">
        <v>3.524764876E-2</v>
      </c>
      <c r="U356" s="23">
        <v>1.053404845E-2</v>
      </c>
      <c r="V356" s="23">
        <f>V354</f>
        <v>0.52390681816770013</v>
      </c>
    </row>
    <row r="357" spans="1:22" ht="15.75" customHeight="1" x14ac:dyDescent="0.2">
      <c r="A357" s="22">
        <f>VLOOKUP(B356,'Sample ID by Horizon'!A:B,2,FALSE)</f>
        <v>42512</v>
      </c>
      <c r="B357" s="21" t="s">
        <v>483</v>
      </c>
      <c r="C357" s="21" t="s">
        <v>1298</v>
      </c>
      <c r="D357" s="21" t="s">
        <v>1293</v>
      </c>
      <c r="E357" s="21">
        <v>2.02</v>
      </c>
      <c r="F357" s="21">
        <v>1.74</v>
      </c>
      <c r="G357" s="21">
        <v>3.69</v>
      </c>
      <c r="H357" s="21">
        <v>1.95</v>
      </c>
      <c r="I357" s="21">
        <v>2.2799999999999998</v>
      </c>
      <c r="J357" s="23">
        <f t="shared" si="45"/>
        <v>0.53999999999999981</v>
      </c>
      <c r="K357" s="71">
        <v>69.801980200000003</v>
      </c>
      <c r="L357" s="71">
        <f t="shared" ref="L357:N357" si="268">L355</f>
        <v>2.0225</v>
      </c>
      <c r="M357" s="71">
        <f t="shared" si="268"/>
        <v>0.54249999999999998</v>
      </c>
      <c r="N357" s="71">
        <f t="shared" si="268"/>
        <v>69.733577249999996</v>
      </c>
      <c r="O357" s="73">
        <f>VLOOKUP(B357,'Dry Sieve'!$B$2:$K$992,IF(C357="#5",2,IF(C357="#10",3,IF(C357="#18",4,IF(C357="#35",5,IF(C357="#60",6,IF(C357="#120",7,IF(C357="#200",8,IF(C357="&lt;200",9)))))))),FALSE)</f>
        <v>9.07</v>
      </c>
      <c r="P357" s="23">
        <f t="shared" si="0"/>
        <v>0.54249999999999998</v>
      </c>
      <c r="Q357" s="23">
        <f t="shared" si="1"/>
        <v>2.0225</v>
      </c>
      <c r="R357" s="23">
        <f>VLOOKUP(B357,'Dry Sieve'!$B$2:$K$992,IF(C357="#5",2,IF(C357="#10",3,IF(C357="#18",4,IF(C357="#35",5,IF(C357="#60",6,IF(C357="#120",7,IF(C357="#200",8,IF(C357="&lt;200",9)))))))),FALSE)</f>
        <v>9.07</v>
      </c>
      <c r="S357" s="23">
        <f>VLOOKUP(B357,'Dry Sieve'!$B$2:$K$992,10,FALSE)</f>
        <v>188.29999999999998</v>
      </c>
      <c r="T357" s="23">
        <v>3.524764876E-2</v>
      </c>
      <c r="U357" s="23">
        <v>1.053404845E-2</v>
      </c>
      <c r="V357" s="23">
        <f>V354</f>
        <v>0.52390681816770013</v>
      </c>
    </row>
    <row r="358" spans="1:22" ht="15.75" customHeight="1" x14ac:dyDescent="0.2">
      <c r="A358" s="22">
        <f>VLOOKUP(B357,'Sample ID by Horizon'!A:B,2,FALSE)</f>
        <v>42512</v>
      </c>
      <c r="B358" s="21" t="s">
        <v>483</v>
      </c>
      <c r="C358" s="21" t="s">
        <v>1298</v>
      </c>
      <c r="D358" s="21" t="s">
        <v>1294</v>
      </c>
      <c r="E358" s="21">
        <v>2.04</v>
      </c>
      <c r="F358" s="21">
        <v>1.73</v>
      </c>
      <c r="G358" s="21">
        <v>3.7</v>
      </c>
      <c r="H358" s="21">
        <v>1.97</v>
      </c>
      <c r="I358" s="21">
        <v>2.31</v>
      </c>
      <c r="J358" s="23">
        <f t="shared" si="45"/>
        <v>0.58000000000000007</v>
      </c>
      <c r="K358" s="71">
        <v>68.137254900000002</v>
      </c>
      <c r="L358" s="71">
        <f t="shared" ref="L358:N358" si="269">L355</f>
        <v>2.0225</v>
      </c>
      <c r="M358" s="71">
        <f t="shared" si="269"/>
        <v>0.54249999999999998</v>
      </c>
      <c r="N358" s="71">
        <f t="shared" si="269"/>
        <v>69.733577249999996</v>
      </c>
      <c r="O358" s="73">
        <f>VLOOKUP(B358,'Dry Sieve'!$B$2:$K$992,IF(C358="#5",2,IF(C358="#10",3,IF(C358="#18",4,IF(C358="#35",5,IF(C358="#60",6,IF(C358="#120",7,IF(C358="#200",8,IF(C358="&lt;200",9)))))))),FALSE)</f>
        <v>9.07</v>
      </c>
      <c r="P358" s="23">
        <f t="shared" si="0"/>
        <v>0.54249999999999998</v>
      </c>
      <c r="Q358" s="23">
        <f t="shared" si="1"/>
        <v>2.0225</v>
      </c>
      <c r="R358" s="23">
        <f>VLOOKUP(B358,'Dry Sieve'!$B$2:$K$992,IF(C358="#5",2,IF(C358="#10",3,IF(C358="#18",4,IF(C358="#35",5,IF(C358="#60",6,IF(C358="#120",7,IF(C358="#200",8,IF(C358="&lt;200",9)))))))),FALSE)</f>
        <v>9.07</v>
      </c>
      <c r="S358" s="23">
        <f>VLOOKUP(B358,'Dry Sieve'!$B$2:$K$992,10,FALSE)</f>
        <v>188.29999999999998</v>
      </c>
      <c r="T358" s="23">
        <v>3.524764876E-2</v>
      </c>
      <c r="U358" s="23">
        <v>1.053404845E-2</v>
      </c>
      <c r="V358" s="23">
        <f>V357</f>
        <v>0.52390681816770013</v>
      </c>
    </row>
    <row r="359" spans="1:22" ht="15.75" customHeight="1" x14ac:dyDescent="0.2">
      <c r="A359" s="22">
        <f>VLOOKUP(B358,'Sample ID by Horizon'!A:B,2,FALSE)</f>
        <v>42512</v>
      </c>
      <c r="B359" s="21" t="s">
        <v>483</v>
      </c>
      <c r="C359" s="21" t="s">
        <v>1299</v>
      </c>
      <c r="D359" s="21" t="s">
        <v>1291</v>
      </c>
      <c r="E359" s="21">
        <v>0.81</v>
      </c>
      <c r="F359" s="21">
        <v>1.73</v>
      </c>
      <c r="G359" s="21">
        <v>2.52</v>
      </c>
      <c r="H359" s="21">
        <v>0.79</v>
      </c>
      <c r="I359" s="21">
        <v>1.99</v>
      </c>
      <c r="J359" s="23">
        <f t="shared" si="45"/>
        <v>0.26</v>
      </c>
      <c r="K359" s="71">
        <v>65.432098769999996</v>
      </c>
      <c r="L359" s="71">
        <v>0.81</v>
      </c>
      <c r="M359" s="23">
        <f>AVERAGE(J359:J362)</f>
        <v>0.19249999999999995</v>
      </c>
      <c r="N359" s="23">
        <v>74.382716049999999</v>
      </c>
      <c r="O359" s="73">
        <f>VLOOKUP(B359,'Dry Sieve'!$B$2:$K$992,IF(C359="#5",2,IF(C359="#10",3,IF(C359="#18",4,IF(C359="#35",5,IF(C359="#60",6,IF(C359="#120",7,IF(C359="#200",8,IF(C359="&lt;200",9)))))))),FALSE)</f>
        <v>3.89</v>
      </c>
      <c r="P359" s="23">
        <f t="shared" si="0"/>
        <v>0.19249999999999995</v>
      </c>
      <c r="Q359" s="23">
        <f t="shared" si="1"/>
        <v>0.81</v>
      </c>
      <c r="R359" s="23">
        <f>VLOOKUP(B359,'Dry Sieve'!$B$2:$K$992,IF(C359="#5",2,IF(C359="#10",3,IF(C359="#18",4,IF(C359="#35",5,IF(C359="#60",6,IF(C359="#120",7,IF(C359="#200",8,IF(C359="&lt;200",9)))))))),FALSE)</f>
        <v>3.89</v>
      </c>
      <c r="S359" s="23">
        <f>VLOOKUP(B359,'Dry Sieve'!$B$2:$K$992,10,FALSE)</f>
        <v>188.29999999999998</v>
      </c>
      <c r="T359" s="23">
        <v>1.574893623E-2</v>
      </c>
      <c r="U359" s="23">
        <v>3.3469961469999999E-3</v>
      </c>
      <c r="V359" s="23">
        <f>V357</f>
        <v>0.52390681816770013</v>
      </c>
    </row>
    <row r="360" spans="1:22" ht="15.75" customHeight="1" x14ac:dyDescent="0.2">
      <c r="A360" s="22">
        <f>VLOOKUP(B359,'Sample ID by Horizon'!A:B,2,FALSE)</f>
        <v>42512</v>
      </c>
      <c r="B360" s="21" t="s">
        <v>483</v>
      </c>
      <c r="C360" s="21" t="s">
        <v>1299</v>
      </c>
      <c r="D360" s="21" t="s">
        <v>1292</v>
      </c>
      <c r="E360" s="21">
        <v>0.81</v>
      </c>
      <c r="F360" s="21">
        <v>1.73</v>
      </c>
      <c r="G360" s="21">
        <v>2.52</v>
      </c>
      <c r="H360" s="21">
        <v>0.79</v>
      </c>
      <c r="I360" s="21">
        <v>1.89</v>
      </c>
      <c r="J360" s="23">
        <f t="shared" si="45"/>
        <v>0.15999999999999992</v>
      </c>
      <c r="K360" s="71">
        <v>77.777777779999994</v>
      </c>
      <c r="L360" s="71">
        <f t="shared" ref="L360:N360" si="270">L359</f>
        <v>0.81</v>
      </c>
      <c r="M360" s="71">
        <f t="shared" si="270"/>
        <v>0.19249999999999995</v>
      </c>
      <c r="N360" s="71">
        <f t="shared" si="270"/>
        <v>74.382716049999999</v>
      </c>
      <c r="O360" s="73">
        <f>VLOOKUP(B360,'Dry Sieve'!$B$2:$K$992,IF(C360="#5",2,IF(C360="#10",3,IF(C360="#18",4,IF(C360="#35",5,IF(C360="#60",6,IF(C360="#120",7,IF(C360="#200",8,IF(C360="&lt;200",9)))))))),FALSE)</f>
        <v>3.89</v>
      </c>
      <c r="P360" s="23">
        <f t="shared" si="0"/>
        <v>0.19249999999999995</v>
      </c>
      <c r="Q360" s="23">
        <f t="shared" si="1"/>
        <v>0.81</v>
      </c>
      <c r="R360" s="23">
        <f>VLOOKUP(B360,'Dry Sieve'!$B$2:$K$992,IF(C360="#5",2,IF(C360="#10",3,IF(C360="#18",4,IF(C360="#35",5,IF(C360="#60",6,IF(C360="#120",7,IF(C360="#200",8,IF(C360="&lt;200",9)))))))),FALSE)</f>
        <v>3.89</v>
      </c>
      <c r="S360" s="23">
        <f>VLOOKUP(B360,'Dry Sieve'!$B$2:$K$992,10,FALSE)</f>
        <v>188.29999999999998</v>
      </c>
      <c r="T360" s="23">
        <v>1.574893623E-2</v>
      </c>
      <c r="U360" s="23">
        <v>3.3469961469999999E-3</v>
      </c>
      <c r="V360" s="23">
        <f>V357</f>
        <v>0.52390681816770013</v>
      </c>
    </row>
    <row r="361" spans="1:22" ht="15.75" customHeight="1" x14ac:dyDescent="0.2">
      <c r="A361" s="22">
        <f>VLOOKUP(B360,'Sample ID by Horizon'!A:B,2,FALSE)</f>
        <v>42512</v>
      </c>
      <c r="B361" s="21" t="s">
        <v>483</v>
      </c>
      <c r="C361" s="21" t="s">
        <v>1299</v>
      </c>
      <c r="D361" s="21" t="s">
        <v>1293</v>
      </c>
      <c r="E361" s="21">
        <v>0.81</v>
      </c>
      <c r="F361" s="21">
        <v>1.73</v>
      </c>
      <c r="G361" s="21">
        <v>2.5299999999999998</v>
      </c>
      <c r="H361" s="21">
        <v>0.8</v>
      </c>
      <c r="I361" s="21">
        <v>1.91</v>
      </c>
      <c r="J361" s="23">
        <f t="shared" si="45"/>
        <v>0.17999999999999994</v>
      </c>
      <c r="K361" s="71">
        <v>76.543209880000006</v>
      </c>
      <c r="L361" s="71">
        <f t="shared" ref="L361:N361" si="271">L359</f>
        <v>0.81</v>
      </c>
      <c r="M361" s="71">
        <f t="shared" si="271"/>
        <v>0.19249999999999995</v>
      </c>
      <c r="N361" s="71">
        <f t="shared" si="271"/>
        <v>74.382716049999999</v>
      </c>
      <c r="O361" s="73">
        <f>VLOOKUP(B361,'Dry Sieve'!$B$2:$K$992,IF(C361="#5",2,IF(C361="#10",3,IF(C361="#18",4,IF(C361="#35",5,IF(C361="#60",6,IF(C361="#120",7,IF(C361="#200",8,IF(C361="&lt;200",9)))))))),FALSE)</f>
        <v>3.89</v>
      </c>
      <c r="P361" s="23">
        <f t="shared" si="0"/>
        <v>0.19249999999999995</v>
      </c>
      <c r="Q361" s="23">
        <f t="shared" si="1"/>
        <v>0.81</v>
      </c>
      <c r="R361" s="23">
        <f>VLOOKUP(B361,'Dry Sieve'!$B$2:$K$992,IF(C361="#5",2,IF(C361="#10",3,IF(C361="#18",4,IF(C361="#35",5,IF(C361="#60",6,IF(C361="#120",7,IF(C361="#200",8,IF(C361="&lt;200",9)))))))),FALSE)</f>
        <v>3.89</v>
      </c>
      <c r="S361" s="23">
        <f>VLOOKUP(B361,'Dry Sieve'!$B$2:$K$992,10,FALSE)</f>
        <v>188.29999999999998</v>
      </c>
      <c r="T361" s="23">
        <v>1.574893623E-2</v>
      </c>
      <c r="U361" s="23">
        <v>3.3469961469999999E-3</v>
      </c>
      <c r="V361" s="23">
        <f>V360</f>
        <v>0.52390681816770013</v>
      </c>
    </row>
    <row r="362" spans="1:22" ht="15.75" customHeight="1" x14ac:dyDescent="0.2">
      <c r="A362" s="22">
        <f>VLOOKUP(B361,'Sample ID by Horizon'!A:B,2,FALSE)</f>
        <v>42512</v>
      </c>
      <c r="B362" s="21" t="s">
        <v>483</v>
      </c>
      <c r="C362" s="21" t="s">
        <v>1299</v>
      </c>
      <c r="D362" s="21" t="s">
        <v>1294</v>
      </c>
      <c r="E362" s="21">
        <v>0.81</v>
      </c>
      <c r="F362" s="21">
        <v>1.73</v>
      </c>
      <c r="G362" s="21">
        <v>2.5299999999999998</v>
      </c>
      <c r="H362" s="21">
        <v>0.8</v>
      </c>
      <c r="I362" s="21">
        <v>1.9</v>
      </c>
      <c r="J362" s="23">
        <f t="shared" si="45"/>
        <v>0.16999999999999993</v>
      </c>
      <c r="K362" s="71">
        <v>77.777777779999994</v>
      </c>
      <c r="L362" s="71">
        <f t="shared" ref="L362:N362" si="272">L359</f>
        <v>0.81</v>
      </c>
      <c r="M362" s="71">
        <f t="shared" si="272"/>
        <v>0.19249999999999995</v>
      </c>
      <c r="N362" s="71">
        <f t="shared" si="272"/>
        <v>74.382716049999999</v>
      </c>
      <c r="O362" s="73">
        <f>VLOOKUP(B362,'Dry Sieve'!$B$2:$K$992,IF(C362="#5",2,IF(C362="#10",3,IF(C362="#18",4,IF(C362="#35",5,IF(C362="#60",6,IF(C362="#120",7,IF(C362="#200",8,IF(C362="&lt;200",9)))))))),FALSE)</f>
        <v>3.89</v>
      </c>
      <c r="P362" s="23">
        <f t="shared" si="0"/>
        <v>0.19249999999999995</v>
      </c>
      <c r="Q362" s="23">
        <f t="shared" si="1"/>
        <v>0.81</v>
      </c>
      <c r="R362" s="23">
        <f>VLOOKUP(B362,'Dry Sieve'!$B$2:$K$992,IF(C362="#5",2,IF(C362="#10",3,IF(C362="#18",4,IF(C362="#35",5,IF(C362="#60",6,IF(C362="#120",7,IF(C362="#200",8,IF(C362="&lt;200",9)))))))),FALSE)</f>
        <v>3.89</v>
      </c>
      <c r="S362" s="23">
        <f>VLOOKUP(B362,'Dry Sieve'!$B$2:$K$992,10,FALSE)</f>
        <v>188.29999999999998</v>
      </c>
      <c r="T362" s="23">
        <v>1.574893623E-2</v>
      </c>
      <c r="U362" s="23">
        <v>3.3469961469999999E-3</v>
      </c>
      <c r="V362" s="23">
        <f>V360</f>
        <v>0.52390681816770013</v>
      </c>
    </row>
    <row r="363" spans="1:22" ht="15.75" customHeight="1" x14ac:dyDescent="0.2">
      <c r="A363" s="22">
        <f>VLOOKUP(B362,'Sample ID by Horizon'!A:B,2,FALSE)</f>
        <v>42512</v>
      </c>
      <c r="B363" s="21" t="s">
        <v>483</v>
      </c>
      <c r="C363" s="21" t="s">
        <v>1300</v>
      </c>
      <c r="D363" s="21" t="s">
        <v>1291</v>
      </c>
      <c r="E363" s="21">
        <v>0.44</v>
      </c>
      <c r="F363" s="21">
        <v>1.73</v>
      </c>
      <c r="G363" s="21">
        <v>2.16</v>
      </c>
      <c r="H363" s="21">
        <v>0.43</v>
      </c>
      <c r="I363" s="21">
        <v>1.97</v>
      </c>
      <c r="J363" s="23">
        <f t="shared" si="45"/>
        <v>0.24</v>
      </c>
      <c r="K363" s="71">
        <v>43.18181818</v>
      </c>
      <c r="L363" s="71">
        <v>0.41499999999999998</v>
      </c>
      <c r="M363" s="23">
        <f>AVERAGE(J363:J366)</f>
        <v>0.245</v>
      </c>
      <c r="N363" s="23">
        <v>40.307649670000004</v>
      </c>
      <c r="O363" s="73">
        <f>VLOOKUP(B363,'Dry Sieve'!$B$2:$K$992,IF(C363="#5",2,IF(C363="#10",3,IF(C363="#18",4,IF(C363="#35",5,IF(C363="#60",6,IF(C363="#120",7,IF(C363="#200",8,IF(C363="&lt;200",9)))))))),FALSE)</f>
        <v>1.69</v>
      </c>
      <c r="P363" s="23">
        <f t="shared" si="0"/>
        <v>0.245</v>
      </c>
      <c r="Q363" s="23">
        <f t="shared" si="1"/>
        <v>0.41500000000000004</v>
      </c>
      <c r="R363" s="23">
        <f>VLOOKUP(B363,'Dry Sieve'!$B$2:$K$992,IF(C363="#5",2,IF(C363="#10",3,IF(C363="#18",4,IF(C363="#35",5,IF(C363="#60",6,IF(C363="#120",7,IF(C363="#200",8,IF(C363="&lt;200",9)))))))),FALSE)</f>
        <v>1.69</v>
      </c>
      <c r="S363" s="23">
        <f>VLOOKUP(B363,'Dry Sieve'!$B$2:$K$992,10,FALSE)</f>
        <v>188.29999999999998</v>
      </c>
      <c r="T363" s="23">
        <v>3.6765223400000002E-3</v>
      </c>
      <c r="U363" s="23">
        <v>2.1170282070000001E-4</v>
      </c>
      <c r="V363" s="23">
        <f>V360</f>
        <v>0.52390681816770013</v>
      </c>
    </row>
    <row r="364" spans="1:22" ht="15.75" customHeight="1" x14ac:dyDescent="0.2">
      <c r="A364" s="22">
        <f>VLOOKUP(B363,'Sample ID by Horizon'!A:B,2,FALSE)</f>
        <v>42512</v>
      </c>
      <c r="B364" s="21" t="s">
        <v>483</v>
      </c>
      <c r="C364" s="21" t="s">
        <v>1300</v>
      </c>
      <c r="D364" s="21" t="s">
        <v>1292</v>
      </c>
      <c r="E364" s="21">
        <v>0.41</v>
      </c>
      <c r="F364" s="21">
        <v>1.74</v>
      </c>
      <c r="G364" s="21">
        <v>2.15</v>
      </c>
      <c r="H364" s="21">
        <v>0.41</v>
      </c>
      <c r="I364" s="21">
        <v>2.02</v>
      </c>
      <c r="J364" s="23">
        <f t="shared" si="45"/>
        <v>0.28000000000000003</v>
      </c>
      <c r="K364" s="71">
        <v>31.707317069999998</v>
      </c>
      <c r="L364" s="71">
        <f t="shared" ref="L364:N364" si="273">L363</f>
        <v>0.41499999999999998</v>
      </c>
      <c r="M364" s="71">
        <f t="shared" si="273"/>
        <v>0.245</v>
      </c>
      <c r="N364" s="71">
        <f t="shared" si="273"/>
        <v>40.307649670000004</v>
      </c>
      <c r="O364" s="73">
        <f>VLOOKUP(B364,'Dry Sieve'!$B$2:$K$992,IF(C364="#5",2,IF(C364="#10",3,IF(C364="#18",4,IF(C364="#35",5,IF(C364="#60",6,IF(C364="#120",7,IF(C364="#200",8,IF(C364="&lt;200",9)))))))),FALSE)</f>
        <v>1.69</v>
      </c>
      <c r="P364" s="23">
        <f t="shared" si="0"/>
        <v>0.245</v>
      </c>
      <c r="Q364" s="23">
        <f t="shared" si="1"/>
        <v>0.41500000000000004</v>
      </c>
      <c r="R364" s="23">
        <f>VLOOKUP(B364,'Dry Sieve'!$B$2:$K$992,IF(C364="#5",2,IF(C364="#10",3,IF(C364="#18",4,IF(C364="#35",5,IF(C364="#60",6,IF(C364="#120",7,IF(C364="#200",8,IF(C364="&lt;200",9)))))))),FALSE)</f>
        <v>1.69</v>
      </c>
      <c r="S364" s="23">
        <f>VLOOKUP(B364,'Dry Sieve'!$B$2:$K$992,10,FALSE)</f>
        <v>188.29999999999998</v>
      </c>
      <c r="T364" s="23">
        <v>3.6765223400000002E-3</v>
      </c>
      <c r="U364" s="23">
        <v>2.1170282070000001E-4</v>
      </c>
      <c r="V364" s="23">
        <f>V363</f>
        <v>0.52390681816770013</v>
      </c>
    </row>
    <row r="365" spans="1:22" ht="15.75" customHeight="1" x14ac:dyDescent="0.2">
      <c r="A365" s="22">
        <f>VLOOKUP(B364,'Sample ID by Horizon'!A:B,2,FALSE)</f>
        <v>42512</v>
      </c>
      <c r="B365" s="21" t="s">
        <v>483</v>
      </c>
      <c r="C365" s="21" t="s">
        <v>1300</v>
      </c>
      <c r="D365" s="21" t="s">
        <v>1293</v>
      </c>
      <c r="E365" s="21">
        <v>0.41</v>
      </c>
      <c r="F365" s="21">
        <v>1.73</v>
      </c>
      <c r="G365" s="21">
        <v>2.14</v>
      </c>
      <c r="H365" s="21">
        <v>0.41</v>
      </c>
      <c r="I365" s="21">
        <v>1.95</v>
      </c>
      <c r="J365" s="23">
        <f t="shared" si="45"/>
        <v>0.21999999999999997</v>
      </c>
      <c r="K365" s="71">
        <v>46.341463410000003</v>
      </c>
      <c r="L365" s="71">
        <f t="shared" ref="L365:N365" si="274">L363</f>
        <v>0.41499999999999998</v>
      </c>
      <c r="M365" s="71">
        <f t="shared" si="274"/>
        <v>0.245</v>
      </c>
      <c r="N365" s="71">
        <f t="shared" si="274"/>
        <v>40.307649670000004</v>
      </c>
      <c r="O365" s="73">
        <f>VLOOKUP(B365,'Dry Sieve'!$B$2:$K$992,IF(C365="#5",2,IF(C365="#10",3,IF(C365="#18",4,IF(C365="#35",5,IF(C365="#60",6,IF(C365="#120",7,IF(C365="#200",8,IF(C365="&lt;200",9)))))))),FALSE)</f>
        <v>1.69</v>
      </c>
      <c r="P365" s="23">
        <f t="shared" si="0"/>
        <v>0.245</v>
      </c>
      <c r="Q365" s="23">
        <f t="shared" si="1"/>
        <v>0.41500000000000004</v>
      </c>
      <c r="R365" s="23">
        <f>VLOOKUP(B365,'Dry Sieve'!$B$2:$K$992,IF(C365="#5",2,IF(C365="#10",3,IF(C365="#18",4,IF(C365="#35",5,IF(C365="#60",6,IF(C365="#120",7,IF(C365="#200",8,IF(C365="&lt;200",9)))))))),FALSE)</f>
        <v>1.69</v>
      </c>
      <c r="S365" s="23">
        <f>VLOOKUP(B365,'Dry Sieve'!$B$2:$K$992,10,FALSE)</f>
        <v>188.29999999999998</v>
      </c>
      <c r="T365" s="23">
        <v>3.6765223400000002E-3</v>
      </c>
      <c r="U365" s="23">
        <v>2.1170282070000001E-4</v>
      </c>
      <c r="V365" s="23">
        <f>V363</f>
        <v>0.52390681816770013</v>
      </c>
    </row>
    <row r="366" spans="1:22" ht="15.75" customHeight="1" x14ac:dyDescent="0.2">
      <c r="A366" s="22">
        <f>VLOOKUP(B365,'Sample ID by Horizon'!A:B,2,FALSE)</f>
        <v>42512</v>
      </c>
      <c r="B366" s="21" t="s">
        <v>483</v>
      </c>
      <c r="C366" s="21" t="s">
        <v>1300</v>
      </c>
      <c r="D366" s="21" t="s">
        <v>1294</v>
      </c>
      <c r="E366" s="21">
        <v>0.4</v>
      </c>
      <c r="F366" s="21">
        <v>1.74</v>
      </c>
      <c r="G366" s="21">
        <v>2.14</v>
      </c>
      <c r="H366" s="21">
        <v>0.4</v>
      </c>
      <c r="I366" s="21">
        <v>1.98</v>
      </c>
      <c r="J366" s="23">
        <f t="shared" si="45"/>
        <v>0.24</v>
      </c>
      <c r="K366" s="71">
        <v>40</v>
      </c>
      <c r="L366" s="71">
        <f t="shared" ref="L366:N366" si="275">L363</f>
        <v>0.41499999999999998</v>
      </c>
      <c r="M366" s="71">
        <f t="shared" si="275"/>
        <v>0.245</v>
      </c>
      <c r="N366" s="71">
        <f t="shared" si="275"/>
        <v>40.307649670000004</v>
      </c>
      <c r="O366" s="73">
        <f>VLOOKUP(B366,'Dry Sieve'!$B$2:$K$992,IF(C366="#5",2,IF(C366="#10",3,IF(C366="#18",4,IF(C366="#35",5,IF(C366="#60",6,IF(C366="#120",7,IF(C366="#200",8,IF(C366="&lt;200",9)))))))),FALSE)</f>
        <v>1.69</v>
      </c>
      <c r="P366" s="23">
        <f t="shared" si="0"/>
        <v>0.245</v>
      </c>
      <c r="Q366" s="23">
        <f t="shared" si="1"/>
        <v>0.41500000000000004</v>
      </c>
      <c r="R366" s="23">
        <f>VLOOKUP(B366,'Dry Sieve'!$B$2:$K$992,IF(C366="#5",2,IF(C366="#10",3,IF(C366="#18",4,IF(C366="#35",5,IF(C366="#60",6,IF(C366="#120",7,IF(C366="#200",8,IF(C366="&lt;200",9)))))))),FALSE)</f>
        <v>1.69</v>
      </c>
      <c r="S366" s="23">
        <f>VLOOKUP(B366,'Dry Sieve'!$B$2:$K$992,10,FALSE)</f>
        <v>188.29999999999998</v>
      </c>
      <c r="T366" s="23">
        <v>3.6765223400000002E-3</v>
      </c>
      <c r="U366" s="23">
        <v>2.1170282070000001E-4</v>
      </c>
      <c r="V366" s="23">
        <f>V363</f>
        <v>0.52390681816770013</v>
      </c>
    </row>
    <row r="367" spans="1:22" ht="15.75" customHeight="1" x14ac:dyDescent="0.2">
      <c r="A367" s="22">
        <f>VLOOKUP(B366,'Sample ID by Horizon'!A:B,2,FALSE)</f>
        <v>42512</v>
      </c>
      <c r="B367" s="21" t="s">
        <v>484</v>
      </c>
      <c r="C367" s="21" t="s">
        <v>1290</v>
      </c>
      <c r="D367" s="21" t="s">
        <v>1291</v>
      </c>
      <c r="E367" s="21">
        <v>4.05</v>
      </c>
      <c r="F367" s="21">
        <v>1.73</v>
      </c>
      <c r="G367" s="21">
        <v>5.38</v>
      </c>
      <c r="H367" s="21">
        <v>3.65</v>
      </c>
      <c r="I367" s="21">
        <v>1.76</v>
      </c>
      <c r="J367" s="23">
        <f t="shared" si="45"/>
        <v>3.0000000000000027E-2</v>
      </c>
      <c r="K367" s="71">
        <v>89.382716049999999</v>
      </c>
      <c r="L367" s="71">
        <v>4.0324999999999998</v>
      </c>
      <c r="M367" s="23">
        <f>AVERAGE(J367:J370)</f>
        <v>4.2500000000000038E-2</v>
      </c>
      <c r="N367" s="23">
        <v>69.941130909999998</v>
      </c>
      <c r="O367" s="73">
        <f>VLOOKUP(B367,'Dry Sieve'!$B$2:$K$992,IF(C367="#5",2,IF(C367="#10",3,IF(C367="#18",4,IF(C367="#35",5,IF(C367="#60",6,IF(C367="#120",7,IF(C367="#200",8,IF(C367="&lt;200",9)))))))),FALSE)</f>
        <v>107.65</v>
      </c>
      <c r="P367" s="23">
        <f t="shared" si="0"/>
        <v>4.2500000000000038E-2</v>
      </c>
      <c r="Q367" s="23">
        <f t="shared" si="1"/>
        <v>4.0324999999999998</v>
      </c>
      <c r="R367" s="23">
        <f>VLOOKUP(B367,'Dry Sieve'!$B$2:$K$992,IF(C367="#5",2,IF(C367="#10",3,IF(C367="#18",4,IF(C367="#35",5,IF(C367="#60",6,IF(C367="#120",7,IF(C367="#200",8,IF(C367="&lt;200",9)))))))),FALSE)</f>
        <v>107.65</v>
      </c>
      <c r="S367" s="23">
        <f>VLOOKUP(B367,'Dry Sieve'!$B$2:$K$992,10,FALSE)</f>
        <v>179.11999999999998</v>
      </c>
      <c r="T367" s="23">
        <v>0.59465965320000003</v>
      </c>
      <c r="U367" s="23">
        <v>0.41591168649999999</v>
      </c>
      <c r="V367" s="23">
        <f>SUM(U367,U371,U375,U379,U383,U387,U391)</f>
        <v>0.54590053121940008</v>
      </c>
    </row>
    <row r="368" spans="1:22" ht="15.75" customHeight="1" x14ac:dyDescent="0.2">
      <c r="A368" s="22">
        <f>VLOOKUP(B367,'Sample ID by Horizon'!A:B,2,FALSE)</f>
        <v>42512</v>
      </c>
      <c r="B368" s="21" t="s">
        <v>484</v>
      </c>
      <c r="C368" s="21" t="s">
        <v>1290</v>
      </c>
      <c r="D368" s="21" t="s">
        <v>1292</v>
      </c>
      <c r="E368" s="21">
        <v>4.0199999999999996</v>
      </c>
      <c r="F368" s="21">
        <v>1.73</v>
      </c>
      <c r="G368" s="21">
        <v>3.65</v>
      </c>
      <c r="H368" s="21">
        <v>1.92</v>
      </c>
      <c r="I368" s="21">
        <v>1.74</v>
      </c>
      <c r="J368" s="23">
        <f t="shared" si="45"/>
        <v>1.0000000000000009E-2</v>
      </c>
      <c r="K368" s="71">
        <v>47.512437810000002</v>
      </c>
      <c r="L368" s="71">
        <f t="shared" ref="L368:N368" si="276">L367</f>
        <v>4.0324999999999998</v>
      </c>
      <c r="M368" s="71">
        <f t="shared" si="276"/>
        <v>4.2500000000000038E-2</v>
      </c>
      <c r="N368" s="71">
        <f t="shared" si="276"/>
        <v>69.941130909999998</v>
      </c>
      <c r="O368" s="73">
        <f>VLOOKUP(B368,'Dry Sieve'!$B$2:$K$992,IF(C368="#5",2,IF(C368="#10",3,IF(C368="#18",4,IF(C368="#35",5,IF(C368="#60",6,IF(C368="#120",7,IF(C368="#200",8,IF(C368="&lt;200",9)))))))),FALSE)</f>
        <v>107.65</v>
      </c>
      <c r="P368" s="23">
        <f t="shared" si="0"/>
        <v>4.2500000000000038E-2</v>
      </c>
      <c r="Q368" s="23">
        <f t="shared" si="1"/>
        <v>4.0324999999999998</v>
      </c>
      <c r="R368" s="23">
        <f>VLOOKUP(B368,'Dry Sieve'!$B$2:$K$992,IF(C368="#5",2,IF(C368="#10",3,IF(C368="#18",4,IF(C368="#35",5,IF(C368="#60",6,IF(C368="#120",7,IF(C368="#200",8,IF(C368="&lt;200",9)))))))),FALSE)</f>
        <v>107.65</v>
      </c>
      <c r="S368" s="23">
        <f>VLOOKUP(B368,'Dry Sieve'!$B$2:$K$992,10,FALSE)</f>
        <v>179.11999999999998</v>
      </c>
      <c r="T368" s="23">
        <v>0.59465965320000003</v>
      </c>
      <c r="U368" s="23">
        <v>0.41591168649999999</v>
      </c>
      <c r="V368" s="23">
        <f>V367</f>
        <v>0.54590053121940008</v>
      </c>
    </row>
    <row r="369" spans="1:22" ht="15.75" customHeight="1" x14ac:dyDescent="0.2">
      <c r="A369" s="22">
        <f>VLOOKUP(B368,'Sample ID by Horizon'!A:B,2,FALSE)</f>
        <v>42512</v>
      </c>
      <c r="B369" s="21" t="s">
        <v>484</v>
      </c>
      <c r="C369" s="21" t="s">
        <v>1290</v>
      </c>
      <c r="D369" s="21" t="s">
        <v>1293</v>
      </c>
      <c r="E369" s="21">
        <v>4.01</v>
      </c>
      <c r="F369" s="21">
        <v>1.72</v>
      </c>
      <c r="G369" s="21">
        <v>5.43</v>
      </c>
      <c r="H369" s="21">
        <v>3.71</v>
      </c>
      <c r="I369" s="21">
        <v>1.8</v>
      </c>
      <c r="J369" s="23">
        <f t="shared" si="45"/>
        <v>8.0000000000000071E-2</v>
      </c>
      <c r="K369" s="71">
        <v>90.523690770000002</v>
      </c>
      <c r="L369" s="71">
        <f t="shared" ref="L369:N369" si="277">L367</f>
        <v>4.0324999999999998</v>
      </c>
      <c r="M369" s="71">
        <f t="shared" si="277"/>
        <v>4.2500000000000038E-2</v>
      </c>
      <c r="N369" s="71">
        <f t="shared" si="277"/>
        <v>69.941130909999998</v>
      </c>
      <c r="O369" s="73">
        <f>VLOOKUP(B369,'Dry Sieve'!$B$2:$K$992,IF(C369="#5",2,IF(C369="#10",3,IF(C369="#18",4,IF(C369="#35",5,IF(C369="#60",6,IF(C369="#120",7,IF(C369="#200",8,IF(C369="&lt;200",9)))))))),FALSE)</f>
        <v>107.65</v>
      </c>
      <c r="P369" s="23">
        <f t="shared" si="0"/>
        <v>4.2500000000000038E-2</v>
      </c>
      <c r="Q369" s="23">
        <f t="shared" si="1"/>
        <v>4.0324999999999998</v>
      </c>
      <c r="R369" s="23">
        <f>VLOOKUP(B369,'Dry Sieve'!$B$2:$K$992,IF(C369="#5",2,IF(C369="#10",3,IF(C369="#18",4,IF(C369="#35",5,IF(C369="#60",6,IF(C369="#120",7,IF(C369="#200",8,IF(C369="&lt;200",9)))))))),FALSE)</f>
        <v>107.65</v>
      </c>
      <c r="S369" s="23">
        <f>VLOOKUP(B369,'Dry Sieve'!$B$2:$K$992,10,FALSE)</f>
        <v>179.11999999999998</v>
      </c>
      <c r="T369" s="23">
        <v>0.59465965320000003</v>
      </c>
      <c r="U369" s="23">
        <v>0.41591168649999999</v>
      </c>
      <c r="V369" s="23">
        <f>V367</f>
        <v>0.54590053121940008</v>
      </c>
    </row>
    <row r="370" spans="1:22" ht="15.75" customHeight="1" x14ac:dyDescent="0.2">
      <c r="A370" s="22">
        <f>VLOOKUP(B369,'Sample ID by Horizon'!A:B,2,FALSE)</f>
        <v>42512</v>
      </c>
      <c r="B370" s="21" t="s">
        <v>484</v>
      </c>
      <c r="C370" s="21" t="s">
        <v>1290</v>
      </c>
      <c r="D370" s="21" t="s">
        <v>1294</v>
      </c>
      <c r="E370" s="21">
        <v>4.05</v>
      </c>
      <c r="F370" s="21">
        <v>1.7</v>
      </c>
      <c r="G370" s="21">
        <v>3.87</v>
      </c>
      <c r="H370" s="21">
        <v>2.17</v>
      </c>
      <c r="I370" s="21">
        <v>1.75</v>
      </c>
      <c r="J370" s="23">
        <f t="shared" si="45"/>
        <v>5.0000000000000044E-2</v>
      </c>
      <c r="K370" s="71">
        <v>52.345679009999998</v>
      </c>
      <c r="L370" s="71">
        <f t="shared" ref="L370:N370" si="278">L367</f>
        <v>4.0324999999999998</v>
      </c>
      <c r="M370" s="71">
        <f t="shared" si="278"/>
        <v>4.2500000000000038E-2</v>
      </c>
      <c r="N370" s="71">
        <f t="shared" si="278"/>
        <v>69.941130909999998</v>
      </c>
      <c r="O370" s="73">
        <f>VLOOKUP(B370,'Dry Sieve'!$B$2:$K$992,IF(C370="#5",2,IF(C370="#10",3,IF(C370="#18",4,IF(C370="#35",5,IF(C370="#60",6,IF(C370="#120",7,IF(C370="#200",8,IF(C370="&lt;200",9)))))))),FALSE)</f>
        <v>107.65</v>
      </c>
      <c r="P370" s="23">
        <f t="shared" si="0"/>
        <v>4.2500000000000038E-2</v>
      </c>
      <c r="Q370" s="23">
        <f t="shared" si="1"/>
        <v>4.0324999999999998</v>
      </c>
      <c r="R370" s="23">
        <f>VLOOKUP(B370,'Dry Sieve'!$B$2:$K$992,IF(C370="#5",2,IF(C370="#10",3,IF(C370="#18",4,IF(C370="#35",5,IF(C370="#60",6,IF(C370="#120",7,IF(C370="#200",8,IF(C370="&lt;200",9)))))))),FALSE)</f>
        <v>107.65</v>
      </c>
      <c r="S370" s="23">
        <f>VLOOKUP(B370,'Dry Sieve'!$B$2:$K$992,10,FALSE)</f>
        <v>179.11999999999998</v>
      </c>
      <c r="T370" s="23">
        <v>0.59465965320000003</v>
      </c>
      <c r="U370" s="23">
        <v>0.41591168649999999</v>
      </c>
      <c r="V370" s="23">
        <f>V367</f>
        <v>0.54590053121940008</v>
      </c>
    </row>
    <row r="371" spans="1:22" ht="15.75" customHeight="1" x14ac:dyDescent="0.2">
      <c r="A371" s="22">
        <f>VLOOKUP(B370,'Sample ID by Horizon'!A:B,2,FALSE)</f>
        <v>42512</v>
      </c>
      <c r="B371" s="21" t="s">
        <v>484</v>
      </c>
      <c r="C371" s="21" t="s">
        <v>1295</v>
      </c>
      <c r="D371" s="21" t="s">
        <v>1291</v>
      </c>
      <c r="E371" s="21">
        <v>4</v>
      </c>
      <c r="F371" s="21">
        <v>1.73</v>
      </c>
      <c r="G371" s="21">
        <v>3.55</v>
      </c>
      <c r="H371" s="21">
        <v>1.82</v>
      </c>
      <c r="I371" s="21">
        <v>1.95</v>
      </c>
      <c r="J371" s="23">
        <f t="shared" si="45"/>
        <v>0.21999999999999997</v>
      </c>
      <c r="K371" s="71">
        <v>40</v>
      </c>
      <c r="L371" s="71">
        <v>4.0149999999999997</v>
      </c>
      <c r="M371" s="23">
        <f>AVERAGE(J371:J374)</f>
        <v>0.12500000000000006</v>
      </c>
      <c r="N371" s="23">
        <v>42.796465529999999</v>
      </c>
      <c r="O371" s="73">
        <f>VLOOKUP(B371,'Dry Sieve'!$B$2:$K$992,IF(C371="#5",2,IF(C371="#10",3,IF(C371="#18",4,IF(C371="#35",5,IF(C371="#60",6,IF(C371="#120",7,IF(C371="#200",8,IF(C371="&lt;200",9)))))))),FALSE)</f>
        <v>31.77</v>
      </c>
      <c r="P371" s="23">
        <f t="shared" si="0"/>
        <v>0.12500000000000006</v>
      </c>
      <c r="Q371" s="23">
        <f t="shared" si="1"/>
        <v>4.0150000000000006</v>
      </c>
      <c r="R371" s="23">
        <f>VLOOKUP(B371,'Dry Sieve'!$B$2:$K$992,IF(C371="#5",2,IF(C371="#10",3,IF(C371="#18",4,IF(C371="#35",5,IF(C371="#60",6,IF(C371="#120",7,IF(C371="#200",8,IF(C371="&lt;200",9)))))))),FALSE)</f>
        <v>31.77</v>
      </c>
      <c r="S371" s="23">
        <f>VLOOKUP(B371,'Dry Sieve'!$B$2:$K$992,10,FALSE)</f>
        <v>179.11999999999998</v>
      </c>
      <c r="T371" s="23">
        <v>0.17184511299999999</v>
      </c>
      <c r="U371" s="23">
        <v>6.3037401029999995E-2</v>
      </c>
      <c r="V371" s="23">
        <f>V370</f>
        <v>0.54590053121940008</v>
      </c>
    </row>
    <row r="372" spans="1:22" ht="15.75" customHeight="1" x14ac:dyDescent="0.2">
      <c r="A372" s="22">
        <f>VLOOKUP(B371,'Sample ID by Horizon'!A:B,2,FALSE)</f>
        <v>42512</v>
      </c>
      <c r="B372" s="21" t="s">
        <v>484</v>
      </c>
      <c r="C372" s="21" t="s">
        <v>1295</v>
      </c>
      <c r="D372" s="21" t="s">
        <v>1292</v>
      </c>
      <c r="E372" s="21">
        <v>4.03</v>
      </c>
      <c r="F372" s="21">
        <v>1.73</v>
      </c>
      <c r="G372" s="21">
        <v>3.5</v>
      </c>
      <c r="H372" s="21">
        <v>1.77</v>
      </c>
      <c r="I372" s="21">
        <v>1.85</v>
      </c>
      <c r="J372" s="23">
        <f t="shared" si="45"/>
        <v>0.12000000000000011</v>
      </c>
      <c r="K372" s="71">
        <v>40.942928039999998</v>
      </c>
      <c r="L372" s="71">
        <f t="shared" ref="L372:N372" si="279">L371</f>
        <v>4.0149999999999997</v>
      </c>
      <c r="M372" s="71">
        <f t="shared" si="279"/>
        <v>0.12500000000000006</v>
      </c>
      <c r="N372" s="71">
        <f t="shared" si="279"/>
        <v>42.796465529999999</v>
      </c>
      <c r="O372" s="73">
        <f>VLOOKUP(B372,'Dry Sieve'!$B$2:$K$992,IF(C372="#5",2,IF(C372="#10",3,IF(C372="#18",4,IF(C372="#35",5,IF(C372="#60",6,IF(C372="#120",7,IF(C372="#200",8,IF(C372="&lt;200",9)))))))),FALSE)</f>
        <v>31.77</v>
      </c>
      <c r="P372" s="23">
        <f t="shared" si="0"/>
        <v>0.12500000000000006</v>
      </c>
      <c r="Q372" s="23">
        <f t="shared" si="1"/>
        <v>4.0150000000000006</v>
      </c>
      <c r="R372" s="23">
        <f>VLOOKUP(B372,'Dry Sieve'!$B$2:$K$992,IF(C372="#5",2,IF(C372="#10",3,IF(C372="#18",4,IF(C372="#35",5,IF(C372="#60",6,IF(C372="#120",7,IF(C372="#200",8,IF(C372="&lt;200",9)))))))),FALSE)</f>
        <v>31.77</v>
      </c>
      <c r="S372" s="23">
        <f>VLOOKUP(B372,'Dry Sieve'!$B$2:$K$992,10,FALSE)</f>
        <v>179.11999999999998</v>
      </c>
      <c r="T372" s="23">
        <v>0.17184511299999999</v>
      </c>
      <c r="U372" s="23">
        <v>6.3037401029999995E-2</v>
      </c>
      <c r="V372" s="23">
        <f>V370</f>
        <v>0.54590053121940008</v>
      </c>
    </row>
    <row r="373" spans="1:22" ht="15.75" customHeight="1" x14ac:dyDescent="0.2">
      <c r="A373" s="22">
        <f>VLOOKUP(B372,'Sample ID by Horizon'!A:B,2,FALSE)</f>
        <v>42512</v>
      </c>
      <c r="B373" s="21" t="s">
        <v>484</v>
      </c>
      <c r="C373" s="21" t="s">
        <v>1295</v>
      </c>
      <c r="D373" s="21" t="s">
        <v>1293</v>
      </c>
      <c r="E373" s="21">
        <v>3.99</v>
      </c>
      <c r="F373" s="21">
        <v>1.71</v>
      </c>
      <c r="G373" s="21">
        <v>3.87</v>
      </c>
      <c r="H373" s="21">
        <v>2.16</v>
      </c>
      <c r="I373" s="21">
        <v>1.81</v>
      </c>
      <c r="J373" s="23">
        <f t="shared" si="45"/>
        <v>0.10000000000000009</v>
      </c>
      <c r="K373" s="71">
        <v>51.62907268</v>
      </c>
      <c r="L373" s="71">
        <f t="shared" ref="L373:N373" si="280">L371</f>
        <v>4.0149999999999997</v>
      </c>
      <c r="M373" s="71">
        <f t="shared" si="280"/>
        <v>0.12500000000000006</v>
      </c>
      <c r="N373" s="71">
        <f t="shared" si="280"/>
        <v>42.796465529999999</v>
      </c>
      <c r="O373" s="73">
        <f>VLOOKUP(B373,'Dry Sieve'!$B$2:$K$992,IF(C373="#5",2,IF(C373="#10",3,IF(C373="#18",4,IF(C373="#35",5,IF(C373="#60",6,IF(C373="#120",7,IF(C373="#200",8,IF(C373="&lt;200",9)))))))),FALSE)</f>
        <v>31.77</v>
      </c>
      <c r="P373" s="23">
        <f t="shared" si="0"/>
        <v>0.12500000000000006</v>
      </c>
      <c r="Q373" s="23">
        <f t="shared" si="1"/>
        <v>4.0150000000000006</v>
      </c>
      <c r="R373" s="23">
        <f>VLOOKUP(B373,'Dry Sieve'!$B$2:$K$992,IF(C373="#5",2,IF(C373="#10",3,IF(C373="#18",4,IF(C373="#35",5,IF(C373="#60",6,IF(C373="#120",7,IF(C373="#200",8,IF(C373="&lt;200",9)))))))),FALSE)</f>
        <v>31.77</v>
      </c>
      <c r="S373" s="23">
        <f>VLOOKUP(B373,'Dry Sieve'!$B$2:$K$992,10,FALSE)</f>
        <v>179.11999999999998</v>
      </c>
      <c r="T373" s="23">
        <v>0.17184511299999999</v>
      </c>
      <c r="U373" s="23">
        <v>6.3037401029999995E-2</v>
      </c>
      <c r="V373" s="23">
        <f>V370</f>
        <v>0.54590053121940008</v>
      </c>
    </row>
    <row r="374" spans="1:22" ht="15.75" customHeight="1" x14ac:dyDescent="0.2">
      <c r="A374" s="22">
        <f>VLOOKUP(B373,'Sample ID by Horizon'!A:B,2,FALSE)</f>
        <v>42512</v>
      </c>
      <c r="B374" s="21" t="s">
        <v>484</v>
      </c>
      <c r="C374" s="21" t="s">
        <v>1295</v>
      </c>
      <c r="D374" s="21" t="s">
        <v>1294</v>
      </c>
      <c r="E374" s="21">
        <v>4.04</v>
      </c>
      <c r="F374" s="21">
        <v>1.73</v>
      </c>
      <c r="G374" s="21">
        <v>3.35</v>
      </c>
      <c r="H374" s="21">
        <v>1.62</v>
      </c>
      <c r="I374" s="21">
        <v>1.79</v>
      </c>
      <c r="J374" s="23">
        <f t="shared" si="45"/>
        <v>6.0000000000000053E-2</v>
      </c>
      <c r="K374" s="71">
        <v>38.613861389999997</v>
      </c>
      <c r="L374" s="71">
        <f t="shared" ref="L374:N374" si="281">L371</f>
        <v>4.0149999999999997</v>
      </c>
      <c r="M374" s="71">
        <f t="shared" si="281"/>
        <v>0.12500000000000006</v>
      </c>
      <c r="N374" s="71">
        <f t="shared" si="281"/>
        <v>42.796465529999999</v>
      </c>
      <c r="O374" s="73">
        <f>VLOOKUP(B374,'Dry Sieve'!$B$2:$K$992,IF(C374="#5",2,IF(C374="#10",3,IF(C374="#18",4,IF(C374="#35",5,IF(C374="#60",6,IF(C374="#120",7,IF(C374="#200",8,IF(C374="&lt;200",9)))))))),FALSE)</f>
        <v>31.77</v>
      </c>
      <c r="P374" s="23">
        <f t="shared" si="0"/>
        <v>0.12500000000000006</v>
      </c>
      <c r="Q374" s="23">
        <f t="shared" si="1"/>
        <v>4.0150000000000006</v>
      </c>
      <c r="R374" s="23">
        <f>VLOOKUP(B374,'Dry Sieve'!$B$2:$K$992,IF(C374="#5",2,IF(C374="#10",3,IF(C374="#18",4,IF(C374="#35",5,IF(C374="#60",6,IF(C374="#120",7,IF(C374="#200",8,IF(C374="&lt;200",9)))))))),FALSE)</f>
        <v>31.77</v>
      </c>
      <c r="S374" s="23">
        <f>VLOOKUP(B374,'Dry Sieve'!$B$2:$K$992,10,FALSE)</f>
        <v>179.11999999999998</v>
      </c>
      <c r="T374" s="23">
        <v>0.17184511299999999</v>
      </c>
      <c r="U374" s="23">
        <v>6.3037401029999995E-2</v>
      </c>
      <c r="V374" s="23">
        <f>V373</f>
        <v>0.54590053121940008</v>
      </c>
    </row>
    <row r="375" spans="1:22" ht="15.75" customHeight="1" x14ac:dyDescent="0.2">
      <c r="A375" s="22">
        <f>VLOOKUP(B374,'Sample ID by Horizon'!A:B,2,FALSE)</f>
        <v>42512</v>
      </c>
      <c r="B375" s="21" t="s">
        <v>484</v>
      </c>
      <c r="C375" s="21" t="s">
        <v>1296</v>
      </c>
      <c r="D375" s="21" t="s">
        <v>1291</v>
      </c>
      <c r="E375" s="21">
        <v>4.0199999999999996</v>
      </c>
      <c r="F375" s="21">
        <v>1.74</v>
      </c>
      <c r="G375" s="21">
        <v>4.51</v>
      </c>
      <c r="H375" s="21">
        <v>2.77</v>
      </c>
      <c r="I375" s="21">
        <v>2.2200000000000002</v>
      </c>
      <c r="J375" s="23">
        <f t="shared" si="45"/>
        <v>0.4800000000000002</v>
      </c>
      <c r="K375" s="71">
        <v>56.965174130000001</v>
      </c>
      <c r="L375" s="71">
        <v>4.0199999999999996</v>
      </c>
      <c r="M375" s="23">
        <f>AVERAGE(J375:J378)</f>
        <v>0.35500000000000009</v>
      </c>
      <c r="N375" s="23">
        <v>56.903160560000003</v>
      </c>
      <c r="O375" s="73">
        <f>VLOOKUP(B375,'Dry Sieve'!$B$2:$K$992,IF(C375="#5",2,IF(C375="#10",3,IF(C375="#18",4,IF(C375="#35",5,IF(C375="#60",6,IF(C375="#120",7,IF(C375="#200",8,IF(C375="&lt;200",9)))))))),FALSE)</f>
        <v>18.7</v>
      </c>
      <c r="P375" s="23">
        <f t="shared" si="0"/>
        <v>0.35500000000000009</v>
      </c>
      <c r="Q375" s="23">
        <f t="shared" si="1"/>
        <v>4.0199999999999996</v>
      </c>
      <c r="R375" s="23">
        <f>VLOOKUP(B375,'Dry Sieve'!$B$2:$K$992,IF(C375="#5",2,IF(C375="#10",3,IF(C375="#18",4,IF(C375="#35",5,IF(C375="#60",6,IF(C375="#120",7,IF(C375="#200",8,IF(C375="&lt;200",9)))))))),FALSE)</f>
        <v>18.7</v>
      </c>
      <c r="S375" s="23">
        <f>VLOOKUP(B375,'Dry Sieve'!$B$2:$K$992,10,FALSE)</f>
        <v>179.11999999999998</v>
      </c>
      <c r="T375" s="23">
        <v>9.5179945520000003E-2</v>
      </c>
      <c r="U375" s="23">
        <v>3.868599801E-2</v>
      </c>
      <c r="V375" s="23">
        <f>V373</f>
        <v>0.54590053121940008</v>
      </c>
    </row>
    <row r="376" spans="1:22" ht="15.75" customHeight="1" x14ac:dyDescent="0.2">
      <c r="A376" s="22">
        <f>VLOOKUP(B375,'Sample ID by Horizon'!A:B,2,FALSE)</f>
        <v>42512</v>
      </c>
      <c r="B376" s="21" t="s">
        <v>484</v>
      </c>
      <c r="C376" s="21" t="s">
        <v>1296</v>
      </c>
      <c r="D376" s="21" t="s">
        <v>1292</v>
      </c>
      <c r="E376" s="21">
        <v>4.03</v>
      </c>
      <c r="F376" s="21">
        <v>1.73</v>
      </c>
      <c r="G376" s="21">
        <v>4.38</v>
      </c>
      <c r="H376" s="21">
        <v>2.65</v>
      </c>
      <c r="I376" s="21">
        <v>2.1</v>
      </c>
      <c r="J376" s="23">
        <f t="shared" si="45"/>
        <v>0.37000000000000011</v>
      </c>
      <c r="K376" s="71">
        <v>56.575682380000003</v>
      </c>
      <c r="L376" s="71">
        <f t="shared" ref="L376:N376" si="282">L375</f>
        <v>4.0199999999999996</v>
      </c>
      <c r="M376" s="71">
        <f t="shared" si="282"/>
        <v>0.35500000000000009</v>
      </c>
      <c r="N376" s="71">
        <f t="shared" si="282"/>
        <v>56.903160560000003</v>
      </c>
      <c r="O376" s="73">
        <f>VLOOKUP(B376,'Dry Sieve'!$B$2:$K$992,IF(C376="#5",2,IF(C376="#10",3,IF(C376="#18",4,IF(C376="#35",5,IF(C376="#60",6,IF(C376="#120",7,IF(C376="#200",8,IF(C376="&lt;200",9)))))))),FALSE)</f>
        <v>18.7</v>
      </c>
      <c r="P376" s="23">
        <f t="shared" si="0"/>
        <v>0.35500000000000009</v>
      </c>
      <c r="Q376" s="23">
        <f t="shared" si="1"/>
        <v>4.0199999999999996</v>
      </c>
      <c r="R376" s="23">
        <f>VLOOKUP(B376,'Dry Sieve'!$B$2:$K$992,IF(C376="#5",2,IF(C376="#10",3,IF(C376="#18",4,IF(C376="#35",5,IF(C376="#60",6,IF(C376="#120",7,IF(C376="#200",8,IF(C376="&lt;200",9)))))))),FALSE)</f>
        <v>18.7</v>
      </c>
      <c r="S376" s="23">
        <f>VLOOKUP(B376,'Dry Sieve'!$B$2:$K$992,10,FALSE)</f>
        <v>179.11999999999998</v>
      </c>
      <c r="T376" s="23">
        <v>9.5179945520000003E-2</v>
      </c>
      <c r="U376" s="23">
        <v>3.868599801E-2</v>
      </c>
      <c r="V376" s="23">
        <f>V373</f>
        <v>0.54590053121940008</v>
      </c>
    </row>
    <row r="377" spans="1:22" ht="15.75" customHeight="1" x14ac:dyDescent="0.2">
      <c r="A377" s="22">
        <f>VLOOKUP(B376,'Sample ID by Horizon'!A:B,2,FALSE)</f>
        <v>42512</v>
      </c>
      <c r="B377" s="21" t="s">
        <v>484</v>
      </c>
      <c r="C377" s="21" t="s">
        <v>1296</v>
      </c>
      <c r="D377" s="21" t="s">
        <v>1293</v>
      </c>
      <c r="E377" s="21">
        <v>4.01</v>
      </c>
      <c r="F377" s="21">
        <v>1.73</v>
      </c>
      <c r="G377" s="21">
        <v>4.34</v>
      </c>
      <c r="H377" s="21">
        <v>2.61</v>
      </c>
      <c r="I377" s="21">
        <v>2.06</v>
      </c>
      <c r="J377" s="23">
        <f t="shared" si="45"/>
        <v>0.33000000000000007</v>
      </c>
      <c r="K377" s="71">
        <v>56.857855360000002</v>
      </c>
      <c r="L377" s="71">
        <f t="shared" ref="L377:N377" si="283">L375</f>
        <v>4.0199999999999996</v>
      </c>
      <c r="M377" s="71">
        <f t="shared" si="283"/>
        <v>0.35500000000000009</v>
      </c>
      <c r="N377" s="71">
        <f t="shared" si="283"/>
        <v>56.903160560000003</v>
      </c>
      <c r="O377" s="73">
        <f>VLOOKUP(B377,'Dry Sieve'!$B$2:$K$992,IF(C377="#5",2,IF(C377="#10",3,IF(C377="#18",4,IF(C377="#35",5,IF(C377="#60",6,IF(C377="#120",7,IF(C377="#200",8,IF(C377="&lt;200",9)))))))),FALSE)</f>
        <v>18.7</v>
      </c>
      <c r="P377" s="23">
        <f t="shared" si="0"/>
        <v>0.35500000000000009</v>
      </c>
      <c r="Q377" s="23">
        <f t="shared" si="1"/>
        <v>4.0199999999999996</v>
      </c>
      <c r="R377" s="23">
        <f>VLOOKUP(B377,'Dry Sieve'!$B$2:$K$992,IF(C377="#5",2,IF(C377="#10",3,IF(C377="#18",4,IF(C377="#35",5,IF(C377="#60",6,IF(C377="#120",7,IF(C377="#200",8,IF(C377="&lt;200",9)))))))),FALSE)</f>
        <v>18.7</v>
      </c>
      <c r="S377" s="23">
        <f>VLOOKUP(B377,'Dry Sieve'!$B$2:$K$992,10,FALSE)</f>
        <v>179.11999999999998</v>
      </c>
      <c r="T377" s="23">
        <v>9.5179945520000003E-2</v>
      </c>
      <c r="U377" s="23">
        <v>3.868599801E-2</v>
      </c>
      <c r="V377" s="23">
        <f>V376</f>
        <v>0.54590053121940008</v>
      </c>
    </row>
    <row r="378" spans="1:22" ht="15.75" customHeight="1" x14ac:dyDescent="0.2">
      <c r="A378" s="22">
        <f>VLOOKUP(B377,'Sample ID by Horizon'!A:B,2,FALSE)</f>
        <v>42512</v>
      </c>
      <c r="B378" s="21" t="s">
        <v>484</v>
      </c>
      <c r="C378" s="21" t="s">
        <v>1296</v>
      </c>
      <c r="D378" s="21" t="s">
        <v>1294</v>
      </c>
      <c r="E378" s="21">
        <v>4.0199999999999996</v>
      </c>
      <c r="F378" s="21">
        <v>1.73</v>
      </c>
      <c r="G378" s="21">
        <v>4.2699999999999996</v>
      </c>
      <c r="H378" s="21">
        <v>2.54</v>
      </c>
      <c r="I378" s="21">
        <v>1.97</v>
      </c>
      <c r="J378" s="23">
        <f t="shared" si="45"/>
        <v>0.24</v>
      </c>
      <c r="K378" s="71">
        <v>57.213930349999998</v>
      </c>
      <c r="L378" s="71">
        <f t="shared" ref="L378:N378" si="284">L375</f>
        <v>4.0199999999999996</v>
      </c>
      <c r="M378" s="71">
        <f t="shared" si="284"/>
        <v>0.35500000000000009</v>
      </c>
      <c r="N378" s="71">
        <f t="shared" si="284"/>
        <v>56.903160560000003</v>
      </c>
      <c r="O378" s="73">
        <f>VLOOKUP(B378,'Dry Sieve'!$B$2:$K$992,IF(C378="#5",2,IF(C378="#10",3,IF(C378="#18",4,IF(C378="#35",5,IF(C378="#60",6,IF(C378="#120",7,IF(C378="#200",8,IF(C378="&lt;200",9)))))))),FALSE)</f>
        <v>18.7</v>
      </c>
      <c r="P378" s="23">
        <f t="shared" si="0"/>
        <v>0.35500000000000009</v>
      </c>
      <c r="Q378" s="23">
        <f t="shared" si="1"/>
        <v>4.0199999999999996</v>
      </c>
      <c r="R378" s="23">
        <f>VLOOKUP(B378,'Dry Sieve'!$B$2:$K$992,IF(C378="#5",2,IF(C378="#10",3,IF(C378="#18",4,IF(C378="#35",5,IF(C378="#60",6,IF(C378="#120",7,IF(C378="#200",8,IF(C378="&lt;200",9)))))))),FALSE)</f>
        <v>18.7</v>
      </c>
      <c r="S378" s="23">
        <f>VLOOKUP(B378,'Dry Sieve'!$B$2:$K$992,10,FALSE)</f>
        <v>179.11999999999998</v>
      </c>
      <c r="T378" s="23">
        <v>9.5179945520000003E-2</v>
      </c>
      <c r="U378" s="23">
        <v>3.868599801E-2</v>
      </c>
      <c r="V378" s="23">
        <f>V376</f>
        <v>0.54590053121940008</v>
      </c>
    </row>
    <row r="379" spans="1:22" ht="15.75" customHeight="1" x14ac:dyDescent="0.2">
      <c r="A379" s="22">
        <f>VLOOKUP(B378,'Sample ID by Horizon'!A:B,2,FALSE)</f>
        <v>42512</v>
      </c>
      <c r="B379" s="21" t="s">
        <v>484</v>
      </c>
      <c r="C379" s="21" t="s">
        <v>1297</v>
      </c>
      <c r="D379" s="21" t="s">
        <v>1291</v>
      </c>
      <c r="E379" s="21">
        <v>2.0299999999999998</v>
      </c>
      <c r="F379" s="21">
        <v>1.74</v>
      </c>
      <c r="G379" s="21">
        <v>3.52</v>
      </c>
      <c r="H379" s="21">
        <v>1.78</v>
      </c>
      <c r="I379" s="21">
        <v>2.17</v>
      </c>
      <c r="J379" s="23">
        <f t="shared" si="45"/>
        <v>0.42999999999999994</v>
      </c>
      <c r="K379" s="71">
        <v>66.502463050000003</v>
      </c>
      <c r="L379" s="71">
        <v>2.0299999999999998</v>
      </c>
      <c r="M379" s="23">
        <f>AVERAGE(J379:J382)</f>
        <v>0.26250000000000001</v>
      </c>
      <c r="N379" s="23">
        <v>73.855250299999994</v>
      </c>
      <c r="O379" s="73">
        <f>VLOOKUP(B379,'Dry Sieve'!$B$2:$K$992,IF(C379="#5",2,IF(C379="#10",3,IF(C379="#18",4,IF(C379="#35",5,IF(C379="#60",6,IF(C379="#120",7,IF(C379="#200",8,IF(C379="&lt;200",9)))))))),FALSE)</f>
        <v>9.9700000000000006</v>
      </c>
      <c r="P379" s="23">
        <f t="shared" si="0"/>
        <v>0.26250000000000001</v>
      </c>
      <c r="Q379" s="23">
        <f t="shared" si="1"/>
        <v>2.0299999999999998</v>
      </c>
      <c r="R379" s="23">
        <f>VLOOKUP(B379,'Dry Sieve'!$B$2:$K$992,IF(C379="#5",2,IF(C379="#10",3,IF(C379="#18",4,IF(C379="#35",5,IF(C379="#60",6,IF(C379="#120",7,IF(C379="#200",8,IF(C379="&lt;200",9)))))))),FALSE)</f>
        <v>9.9700000000000006</v>
      </c>
      <c r="S379" s="23">
        <f>VLOOKUP(B379,'Dry Sieve'!$B$2:$K$992,10,FALSE)</f>
        <v>179.11999999999998</v>
      </c>
      <c r="T379" s="23">
        <v>4.8463465060000002E-2</v>
      </c>
      <c r="U379" s="23">
        <v>2.045303624E-2</v>
      </c>
      <c r="V379" s="23">
        <f>V376</f>
        <v>0.54590053121940008</v>
      </c>
    </row>
    <row r="380" spans="1:22" ht="15.75" customHeight="1" x14ac:dyDescent="0.2">
      <c r="A380" s="22">
        <f>VLOOKUP(B379,'Sample ID by Horizon'!A:B,2,FALSE)</f>
        <v>42512</v>
      </c>
      <c r="B380" s="21" t="s">
        <v>484</v>
      </c>
      <c r="C380" s="21" t="s">
        <v>1297</v>
      </c>
      <c r="D380" s="21" t="s">
        <v>1292</v>
      </c>
      <c r="E380" s="21">
        <v>2.02</v>
      </c>
      <c r="F380" s="21">
        <v>1.74</v>
      </c>
      <c r="G380" s="21">
        <v>3.44</v>
      </c>
      <c r="H380" s="21">
        <v>1.7</v>
      </c>
      <c r="I380" s="21">
        <v>1.93</v>
      </c>
      <c r="J380" s="23">
        <f t="shared" si="45"/>
        <v>0.18999999999999995</v>
      </c>
      <c r="K380" s="71">
        <v>74.752475250000003</v>
      </c>
      <c r="L380" s="71">
        <f t="shared" ref="L380:N380" si="285">L379</f>
        <v>2.0299999999999998</v>
      </c>
      <c r="M380" s="71">
        <f t="shared" si="285"/>
        <v>0.26250000000000001</v>
      </c>
      <c r="N380" s="71">
        <f t="shared" si="285"/>
        <v>73.855250299999994</v>
      </c>
      <c r="O380" s="73">
        <f>VLOOKUP(B380,'Dry Sieve'!$B$2:$K$992,IF(C380="#5",2,IF(C380="#10",3,IF(C380="#18",4,IF(C380="#35",5,IF(C380="#60",6,IF(C380="#120",7,IF(C380="#200",8,IF(C380="&lt;200",9)))))))),FALSE)</f>
        <v>9.9700000000000006</v>
      </c>
      <c r="P380" s="23">
        <f t="shared" si="0"/>
        <v>0.26250000000000001</v>
      </c>
      <c r="Q380" s="23">
        <f t="shared" si="1"/>
        <v>2.0299999999999998</v>
      </c>
      <c r="R380" s="23">
        <f>VLOOKUP(B380,'Dry Sieve'!$B$2:$K$992,IF(C380="#5",2,IF(C380="#10",3,IF(C380="#18",4,IF(C380="#35",5,IF(C380="#60",6,IF(C380="#120",7,IF(C380="#200",8,IF(C380="&lt;200",9)))))))),FALSE)</f>
        <v>9.9700000000000006</v>
      </c>
      <c r="S380" s="23">
        <f>VLOOKUP(B380,'Dry Sieve'!$B$2:$K$992,10,FALSE)</f>
        <v>179.11999999999998</v>
      </c>
      <c r="T380" s="23">
        <v>4.8463465060000002E-2</v>
      </c>
      <c r="U380" s="23">
        <v>2.045303624E-2</v>
      </c>
      <c r="V380" s="23">
        <f>V379</f>
        <v>0.54590053121940008</v>
      </c>
    </row>
    <row r="381" spans="1:22" ht="15.75" customHeight="1" x14ac:dyDescent="0.2">
      <c r="A381" s="22">
        <f>VLOOKUP(B380,'Sample ID by Horizon'!A:B,2,FALSE)</f>
        <v>42512</v>
      </c>
      <c r="B381" s="21" t="s">
        <v>484</v>
      </c>
      <c r="C381" s="21" t="s">
        <v>1297</v>
      </c>
      <c r="D381" s="21" t="s">
        <v>1293</v>
      </c>
      <c r="E381" s="21">
        <v>2.06</v>
      </c>
      <c r="F381" s="21">
        <v>1.74</v>
      </c>
      <c r="G381" s="21">
        <v>3.57</v>
      </c>
      <c r="H381" s="21">
        <v>1.83</v>
      </c>
      <c r="I381" s="21">
        <v>1.87</v>
      </c>
      <c r="J381" s="23">
        <f t="shared" si="45"/>
        <v>0.13000000000000012</v>
      </c>
      <c r="K381" s="71">
        <v>82.524271839999997</v>
      </c>
      <c r="L381" s="71">
        <f t="shared" ref="L381:N381" si="286">L379</f>
        <v>2.0299999999999998</v>
      </c>
      <c r="M381" s="71">
        <f t="shared" si="286"/>
        <v>0.26250000000000001</v>
      </c>
      <c r="N381" s="71">
        <f t="shared" si="286"/>
        <v>73.855250299999994</v>
      </c>
      <c r="O381" s="73">
        <f>VLOOKUP(B381,'Dry Sieve'!$B$2:$K$992,IF(C381="#5",2,IF(C381="#10",3,IF(C381="#18",4,IF(C381="#35",5,IF(C381="#60",6,IF(C381="#120",7,IF(C381="#200",8,IF(C381="&lt;200",9)))))))),FALSE)</f>
        <v>9.9700000000000006</v>
      </c>
      <c r="P381" s="23">
        <f t="shared" si="0"/>
        <v>0.26250000000000001</v>
      </c>
      <c r="Q381" s="23">
        <f t="shared" si="1"/>
        <v>2.0299999999999998</v>
      </c>
      <c r="R381" s="23">
        <f>VLOOKUP(B381,'Dry Sieve'!$B$2:$K$992,IF(C381="#5",2,IF(C381="#10",3,IF(C381="#18",4,IF(C381="#35",5,IF(C381="#60",6,IF(C381="#120",7,IF(C381="#200",8,IF(C381="&lt;200",9)))))))),FALSE)</f>
        <v>9.9700000000000006</v>
      </c>
      <c r="S381" s="23">
        <f>VLOOKUP(B381,'Dry Sieve'!$B$2:$K$992,10,FALSE)</f>
        <v>179.11999999999998</v>
      </c>
      <c r="T381" s="23">
        <v>4.8463465060000002E-2</v>
      </c>
      <c r="U381" s="23">
        <v>2.045303624E-2</v>
      </c>
      <c r="V381" s="23">
        <f>V379</f>
        <v>0.54590053121940008</v>
      </c>
    </row>
    <row r="382" spans="1:22" ht="15.75" customHeight="1" x14ac:dyDescent="0.2">
      <c r="A382" s="22">
        <f>VLOOKUP(B381,'Sample ID by Horizon'!A:B,2,FALSE)</f>
        <v>42512</v>
      </c>
      <c r="B382" s="21" t="s">
        <v>484</v>
      </c>
      <c r="C382" s="21" t="s">
        <v>1297</v>
      </c>
      <c r="D382" s="21" t="s">
        <v>1294</v>
      </c>
      <c r="E382" s="21">
        <v>2.0099999999999998</v>
      </c>
      <c r="F382" s="21">
        <v>1.74</v>
      </c>
      <c r="G382" s="21">
        <v>3.48</v>
      </c>
      <c r="H382" s="21">
        <v>1.74</v>
      </c>
      <c r="I382" s="21">
        <v>2.04</v>
      </c>
      <c r="J382" s="23">
        <f t="shared" si="45"/>
        <v>0.30000000000000004</v>
      </c>
      <c r="K382" s="71">
        <v>71.641791040000001</v>
      </c>
      <c r="L382" s="71">
        <f t="shared" ref="L382:N382" si="287">L379</f>
        <v>2.0299999999999998</v>
      </c>
      <c r="M382" s="71">
        <f t="shared" si="287"/>
        <v>0.26250000000000001</v>
      </c>
      <c r="N382" s="71">
        <f t="shared" si="287"/>
        <v>73.855250299999994</v>
      </c>
      <c r="O382" s="73">
        <f>VLOOKUP(B382,'Dry Sieve'!$B$2:$K$992,IF(C382="#5",2,IF(C382="#10",3,IF(C382="#18",4,IF(C382="#35",5,IF(C382="#60",6,IF(C382="#120",7,IF(C382="#200",8,IF(C382="&lt;200",9)))))))),FALSE)</f>
        <v>9.9700000000000006</v>
      </c>
      <c r="P382" s="23">
        <f t="shared" si="0"/>
        <v>0.26250000000000001</v>
      </c>
      <c r="Q382" s="23">
        <f t="shared" si="1"/>
        <v>2.0299999999999998</v>
      </c>
      <c r="R382" s="23">
        <f>VLOOKUP(B382,'Dry Sieve'!$B$2:$K$992,IF(C382="#5",2,IF(C382="#10",3,IF(C382="#18",4,IF(C382="#35",5,IF(C382="#60",6,IF(C382="#120",7,IF(C382="#200",8,IF(C382="&lt;200",9)))))))),FALSE)</f>
        <v>9.9700000000000006</v>
      </c>
      <c r="S382" s="23">
        <f>VLOOKUP(B382,'Dry Sieve'!$B$2:$K$992,10,FALSE)</f>
        <v>179.11999999999998</v>
      </c>
      <c r="T382" s="23">
        <v>4.8463465060000002E-2</v>
      </c>
      <c r="U382" s="23">
        <v>2.045303624E-2</v>
      </c>
      <c r="V382" s="23">
        <f>V379</f>
        <v>0.54590053121940008</v>
      </c>
    </row>
    <row r="383" spans="1:22" ht="15.75" customHeight="1" x14ac:dyDescent="0.2">
      <c r="A383" s="22">
        <f>VLOOKUP(B382,'Sample ID by Horizon'!A:B,2,FALSE)</f>
        <v>42512</v>
      </c>
      <c r="B383" s="21" t="s">
        <v>484</v>
      </c>
      <c r="C383" s="21" t="s">
        <v>1298</v>
      </c>
      <c r="D383" s="21" t="s">
        <v>1291</v>
      </c>
      <c r="E383" s="21">
        <v>1.04</v>
      </c>
      <c r="F383" s="21">
        <v>1.73</v>
      </c>
      <c r="G383" s="21">
        <v>2.72</v>
      </c>
      <c r="H383" s="21">
        <v>0.99</v>
      </c>
      <c r="I383" s="21">
        <v>1.88</v>
      </c>
      <c r="J383" s="23">
        <f t="shared" si="45"/>
        <v>0.14999999999999991</v>
      </c>
      <c r="K383" s="71">
        <v>80.769230769999993</v>
      </c>
      <c r="L383" s="71">
        <v>1.0325</v>
      </c>
      <c r="M383" s="23">
        <f>AVERAGE(J383:J386)</f>
        <v>0.31499999999999995</v>
      </c>
      <c r="N383" s="23">
        <v>64.099348399999997</v>
      </c>
      <c r="O383" s="73">
        <f>VLOOKUP(B383,'Dry Sieve'!$B$2:$K$992,IF(C383="#5",2,IF(C383="#10",3,IF(C383="#18",4,IF(C383="#35",5,IF(C383="#60",6,IF(C383="#120",7,IF(C383="#200",8,IF(C383="&lt;200",9)))))))),FALSE)</f>
        <v>5.75</v>
      </c>
      <c r="P383" s="23">
        <f t="shared" si="0"/>
        <v>0.31499999999999995</v>
      </c>
      <c r="Q383" s="23">
        <f t="shared" si="1"/>
        <v>1.0325</v>
      </c>
      <c r="R383" s="23">
        <f>VLOOKUP(B383,'Dry Sieve'!$B$2:$K$992,IF(C383="#5",2,IF(C383="#10",3,IF(C383="#18",4,IF(C383="#35",5,IF(C383="#60",6,IF(C383="#120",7,IF(C383="#200",8,IF(C383="&lt;200",9)))))))),FALSE)</f>
        <v>5.75</v>
      </c>
      <c r="S383" s="23">
        <f>VLOOKUP(B383,'Dry Sieve'!$B$2:$K$992,10,FALSE)</f>
        <v>179.11999999999998</v>
      </c>
      <c r="T383" s="23">
        <v>2.2307741799999999E-2</v>
      </c>
      <c r="U383" s="23">
        <v>6.1281930589999999E-3</v>
      </c>
      <c r="V383" s="23">
        <f>V382</f>
        <v>0.54590053121940008</v>
      </c>
    </row>
    <row r="384" spans="1:22" ht="15.75" customHeight="1" x14ac:dyDescent="0.2">
      <c r="A384" s="22">
        <f>VLOOKUP(B383,'Sample ID by Horizon'!A:B,2,FALSE)</f>
        <v>42512</v>
      </c>
      <c r="B384" s="21" t="s">
        <v>484</v>
      </c>
      <c r="C384" s="21" t="s">
        <v>1298</v>
      </c>
      <c r="D384" s="21" t="s">
        <v>1292</v>
      </c>
      <c r="E384" s="21">
        <v>1.01</v>
      </c>
      <c r="F384" s="21">
        <v>1.73</v>
      </c>
      <c r="G384" s="21">
        <v>2.69</v>
      </c>
      <c r="H384" s="21">
        <v>0.96</v>
      </c>
      <c r="I384" s="21">
        <v>2.09</v>
      </c>
      <c r="J384" s="23">
        <f t="shared" si="45"/>
        <v>0.35999999999999988</v>
      </c>
      <c r="K384" s="71">
        <v>59.40594059</v>
      </c>
      <c r="L384" s="71">
        <f t="shared" ref="L384:N384" si="288">L383</f>
        <v>1.0325</v>
      </c>
      <c r="M384" s="71">
        <f t="shared" si="288"/>
        <v>0.31499999999999995</v>
      </c>
      <c r="N384" s="71">
        <f t="shared" si="288"/>
        <v>64.099348399999997</v>
      </c>
      <c r="O384" s="73">
        <f>VLOOKUP(B384,'Dry Sieve'!$B$2:$K$992,IF(C384="#5",2,IF(C384="#10",3,IF(C384="#18",4,IF(C384="#35",5,IF(C384="#60",6,IF(C384="#120",7,IF(C384="#200",8,IF(C384="&lt;200",9)))))))),FALSE)</f>
        <v>5.75</v>
      </c>
      <c r="P384" s="23">
        <f t="shared" si="0"/>
        <v>0.31499999999999995</v>
      </c>
      <c r="Q384" s="23">
        <f t="shared" si="1"/>
        <v>1.0325</v>
      </c>
      <c r="R384" s="23">
        <f>VLOOKUP(B384,'Dry Sieve'!$B$2:$K$992,IF(C384="#5",2,IF(C384="#10",3,IF(C384="#18",4,IF(C384="#35",5,IF(C384="#60",6,IF(C384="#120",7,IF(C384="#200",8,IF(C384="&lt;200",9)))))))),FALSE)</f>
        <v>5.75</v>
      </c>
      <c r="S384" s="23">
        <f>VLOOKUP(B384,'Dry Sieve'!$B$2:$K$992,10,FALSE)</f>
        <v>179.11999999999998</v>
      </c>
      <c r="T384" s="23">
        <v>2.2307741799999999E-2</v>
      </c>
      <c r="U384" s="23">
        <v>6.1281930589999999E-3</v>
      </c>
      <c r="V384" s="23">
        <f>V382</f>
        <v>0.54590053121940008</v>
      </c>
    </row>
    <row r="385" spans="1:22" ht="15.75" customHeight="1" x14ac:dyDescent="0.2">
      <c r="A385" s="22">
        <f>VLOOKUP(B384,'Sample ID by Horizon'!A:B,2,FALSE)</f>
        <v>42512</v>
      </c>
      <c r="B385" s="21" t="s">
        <v>484</v>
      </c>
      <c r="C385" s="21" t="s">
        <v>1298</v>
      </c>
      <c r="D385" s="21" t="s">
        <v>1293</v>
      </c>
      <c r="E385" s="21">
        <v>1</v>
      </c>
      <c r="F385" s="21">
        <v>1.73</v>
      </c>
      <c r="G385" s="21">
        <v>2.68</v>
      </c>
      <c r="H385" s="21">
        <v>0.95</v>
      </c>
      <c r="I385" s="21">
        <v>1.99</v>
      </c>
      <c r="J385" s="23">
        <f t="shared" si="45"/>
        <v>0.26</v>
      </c>
      <c r="K385" s="71">
        <v>69</v>
      </c>
      <c r="L385" s="71">
        <f t="shared" ref="L385:N385" si="289">L383</f>
        <v>1.0325</v>
      </c>
      <c r="M385" s="71">
        <f t="shared" si="289"/>
        <v>0.31499999999999995</v>
      </c>
      <c r="N385" s="71">
        <f t="shared" si="289"/>
        <v>64.099348399999997</v>
      </c>
      <c r="O385" s="73">
        <f>VLOOKUP(B385,'Dry Sieve'!$B$2:$K$992,IF(C385="#5",2,IF(C385="#10",3,IF(C385="#18",4,IF(C385="#35",5,IF(C385="#60",6,IF(C385="#120",7,IF(C385="#200",8,IF(C385="&lt;200",9)))))))),FALSE)</f>
        <v>5.75</v>
      </c>
      <c r="P385" s="23">
        <f t="shared" si="0"/>
        <v>0.31499999999999995</v>
      </c>
      <c r="Q385" s="23">
        <f t="shared" si="1"/>
        <v>1.0325</v>
      </c>
      <c r="R385" s="23">
        <f>VLOOKUP(B385,'Dry Sieve'!$B$2:$K$992,IF(C385="#5",2,IF(C385="#10",3,IF(C385="#18",4,IF(C385="#35",5,IF(C385="#60",6,IF(C385="#120",7,IF(C385="#200",8,IF(C385="&lt;200",9)))))))),FALSE)</f>
        <v>5.75</v>
      </c>
      <c r="S385" s="23">
        <f>VLOOKUP(B385,'Dry Sieve'!$B$2:$K$992,10,FALSE)</f>
        <v>179.11999999999998</v>
      </c>
      <c r="T385" s="23">
        <v>2.2307741799999999E-2</v>
      </c>
      <c r="U385" s="23">
        <v>6.1281930589999999E-3</v>
      </c>
      <c r="V385" s="23">
        <f>V382</f>
        <v>0.54590053121940008</v>
      </c>
    </row>
    <row r="386" spans="1:22" ht="15.75" customHeight="1" x14ac:dyDescent="0.2">
      <c r="A386" s="22">
        <f>VLOOKUP(B385,'Sample ID by Horizon'!A:B,2,FALSE)</f>
        <v>42512</v>
      </c>
      <c r="B386" s="21" t="s">
        <v>484</v>
      </c>
      <c r="C386" s="21" t="s">
        <v>1298</v>
      </c>
      <c r="D386" s="21" t="s">
        <v>1294</v>
      </c>
      <c r="E386" s="21">
        <v>1.08</v>
      </c>
      <c r="F386" s="21">
        <v>1.74</v>
      </c>
      <c r="G386" s="21">
        <v>2.74</v>
      </c>
      <c r="H386" s="21">
        <v>1</v>
      </c>
      <c r="I386" s="21">
        <v>2.23</v>
      </c>
      <c r="J386" s="23">
        <f t="shared" si="45"/>
        <v>0.49</v>
      </c>
      <c r="K386" s="71">
        <v>47.222222219999999</v>
      </c>
      <c r="L386" s="71">
        <f t="shared" ref="L386:N386" si="290">L383</f>
        <v>1.0325</v>
      </c>
      <c r="M386" s="71">
        <f t="shared" si="290"/>
        <v>0.31499999999999995</v>
      </c>
      <c r="N386" s="71">
        <f t="shared" si="290"/>
        <v>64.099348399999997</v>
      </c>
      <c r="O386" s="73">
        <f>VLOOKUP(B386,'Dry Sieve'!$B$2:$K$992,IF(C386="#5",2,IF(C386="#10",3,IF(C386="#18",4,IF(C386="#35",5,IF(C386="#60",6,IF(C386="#120",7,IF(C386="#200",8,IF(C386="&lt;200",9)))))))),FALSE)</f>
        <v>5.75</v>
      </c>
      <c r="P386" s="23">
        <f t="shared" si="0"/>
        <v>0.31499999999999995</v>
      </c>
      <c r="Q386" s="23">
        <f t="shared" si="1"/>
        <v>1.0325</v>
      </c>
      <c r="R386" s="23">
        <f>VLOOKUP(B386,'Dry Sieve'!$B$2:$K$992,IF(C386="#5",2,IF(C386="#10",3,IF(C386="#18",4,IF(C386="#35",5,IF(C386="#60",6,IF(C386="#120",7,IF(C386="#200",8,IF(C386="&lt;200",9)))))))),FALSE)</f>
        <v>5.75</v>
      </c>
      <c r="S386" s="23">
        <f>VLOOKUP(B386,'Dry Sieve'!$B$2:$K$992,10,FALSE)</f>
        <v>179.11999999999998</v>
      </c>
      <c r="T386" s="23">
        <v>2.2307741799999999E-2</v>
      </c>
      <c r="U386" s="23">
        <v>6.1281930589999999E-3</v>
      </c>
      <c r="V386" s="23">
        <f>V385</f>
        <v>0.54590053121940008</v>
      </c>
    </row>
    <row r="387" spans="1:22" ht="15.75" customHeight="1" x14ac:dyDescent="0.2">
      <c r="A387" s="22">
        <f>VLOOKUP(B386,'Sample ID by Horizon'!A:B,2,FALSE)</f>
        <v>42512</v>
      </c>
      <c r="B387" s="21" t="s">
        <v>484</v>
      </c>
      <c r="C387" s="21" t="s">
        <v>1299</v>
      </c>
      <c r="D387" s="21" t="s">
        <v>1291</v>
      </c>
      <c r="E387" s="21">
        <v>0.71</v>
      </c>
      <c r="F387" s="21">
        <v>1.73</v>
      </c>
      <c r="G387" s="21">
        <v>2.4</v>
      </c>
      <c r="H387" s="21">
        <v>0.67</v>
      </c>
      <c r="I387" s="21">
        <v>1.9</v>
      </c>
      <c r="J387" s="23">
        <f t="shared" si="45"/>
        <v>0.16999999999999993</v>
      </c>
      <c r="K387" s="71">
        <v>70.422535210000007</v>
      </c>
      <c r="L387" s="71">
        <v>0.65</v>
      </c>
      <c r="M387" s="23">
        <f>AVERAGE(J387:J390)</f>
        <v>0.24749999999999994</v>
      </c>
      <c r="N387" s="23">
        <v>59.806712619999999</v>
      </c>
      <c r="O387" s="73">
        <f>VLOOKUP(B387,'Dry Sieve'!$B$2:$K$992,IF(C387="#5",2,IF(C387="#10",3,IF(C387="#18",4,IF(C387="#35",5,IF(C387="#60",6,IF(C387="#120",7,IF(C387="#200",8,IF(C387="&lt;200",9)))))))),FALSE)</f>
        <v>2.63</v>
      </c>
      <c r="P387" s="23">
        <f t="shared" si="0"/>
        <v>0.24749999999999994</v>
      </c>
      <c r="Q387" s="23">
        <f t="shared" si="1"/>
        <v>0.64999999999999991</v>
      </c>
      <c r="R387" s="23">
        <f>VLOOKUP(B387,'Dry Sieve'!$B$2:$K$992,IF(C387="#5",2,IF(C387="#10",3,IF(C387="#18",4,IF(C387="#35",5,IF(C387="#60",6,IF(C387="#120",7,IF(C387="#200",8,IF(C387="&lt;200",9)))))))),FALSE)</f>
        <v>2.63</v>
      </c>
      <c r="S387" s="23">
        <f>VLOOKUP(B387,'Dry Sieve'!$B$2:$K$992,10,FALSE)</f>
        <v>179.11999999999998</v>
      </c>
      <c r="T387" s="23">
        <v>9.0920998390000007E-3</v>
      </c>
      <c r="U387" s="23">
        <v>1.5536245770000001E-3</v>
      </c>
      <c r="V387" s="23">
        <f>V385</f>
        <v>0.54590053121940008</v>
      </c>
    </row>
    <row r="388" spans="1:22" ht="15.75" customHeight="1" x14ac:dyDescent="0.2">
      <c r="A388" s="22">
        <f>VLOOKUP(B387,'Sample ID by Horizon'!A:B,2,FALSE)</f>
        <v>42512</v>
      </c>
      <c r="B388" s="21" t="s">
        <v>484</v>
      </c>
      <c r="C388" s="21" t="s">
        <v>1299</v>
      </c>
      <c r="D388" s="21" t="s">
        <v>1292</v>
      </c>
      <c r="E388" s="21">
        <v>0.71</v>
      </c>
      <c r="F388" s="21">
        <v>1.73</v>
      </c>
      <c r="G388" s="21">
        <v>2.42</v>
      </c>
      <c r="H388" s="21">
        <v>0.69</v>
      </c>
      <c r="I388" s="21">
        <v>2.0699999999999998</v>
      </c>
      <c r="J388" s="23">
        <f t="shared" si="45"/>
        <v>0.33999999999999986</v>
      </c>
      <c r="K388" s="71">
        <v>49.295774649999998</v>
      </c>
      <c r="L388" s="71">
        <f t="shared" ref="L388:N388" si="291">L387</f>
        <v>0.65</v>
      </c>
      <c r="M388" s="71">
        <f t="shared" si="291"/>
        <v>0.24749999999999994</v>
      </c>
      <c r="N388" s="71">
        <f t="shared" si="291"/>
        <v>59.806712619999999</v>
      </c>
      <c r="O388" s="73">
        <f>VLOOKUP(B388,'Dry Sieve'!$B$2:$K$992,IF(C388="#5",2,IF(C388="#10",3,IF(C388="#18",4,IF(C388="#35",5,IF(C388="#60",6,IF(C388="#120",7,IF(C388="#200",8,IF(C388="&lt;200",9)))))))),FALSE)</f>
        <v>2.63</v>
      </c>
      <c r="P388" s="23">
        <f t="shared" si="0"/>
        <v>0.24749999999999994</v>
      </c>
      <c r="Q388" s="23">
        <f t="shared" si="1"/>
        <v>0.64999999999999991</v>
      </c>
      <c r="R388" s="23">
        <f>VLOOKUP(B388,'Dry Sieve'!$B$2:$K$992,IF(C388="#5",2,IF(C388="#10",3,IF(C388="#18",4,IF(C388="#35",5,IF(C388="#60",6,IF(C388="#120",7,IF(C388="#200",8,IF(C388="&lt;200",9)))))))),FALSE)</f>
        <v>2.63</v>
      </c>
      <c r="S388" s="23">
        <f>VLOOKUP(B388,'Dry Sieve'!$B$2:$K$992,10,FALSE)</f>
        <v>179.11999999999998</v>
      </c>
      <c r="T388" s="23">
        <v>9.0920998390000007E-3</v>
      </c>
      <c r="U388" s="23">
        <v>1.5536245770000001E-3</v>
      </c>
      <c r="V388" s="23">
        <f>V385</f>
        <v>0.54590053121940008</v>
      </c>
    </row>
    <row r="389" spans="1:22" ht="15.75" customHeight="1" x14ac:dyDescent="0.2">
      <c r="A389" s="22">
        <f>VLOOKUP(B388,'Sample ID by Horizon'!A:B,2,FALSE)</f>
        <v>42512</v>
      </c>
      <c r="B389" s="21" t="s">
        <v>484</v>
      </c>
      <c r="C389" s="21" t="s">
        <v>1299</v>
      </c>
      <c r="D389" s="21" t="s">
        <v>1293</v>
      </c>
      <c r="E389" s="21">
        <v>0.71</v>
      </c>
      <c r="F389" s="21">
        <v>1.73</v>
      </c>
      <c r="G389" s="21">
        <v>2.42</v>
      </c>
      <c r="H389" s="21">
        <v>0.69</v>
      </c>
      <c r="I389" s="21">
        <v>2.0699999999999998</v>
      </c>
      <c r="J389" s="23">
        <f t="shared" si="45"/>
        <v>0.33999999999999986</v>
      </c>
      <c r="K389" s="71">
        <v>49.295774649999998</v>
      </c>
      <c r="L389" s="71">
        <f t="shared" ref="L389:N389" si="292">L387</f>
        <v>0.65</v>
      </c>
      <c r="M389" s="71">
        <f t="shared" si="292"/>
        <v>0.24749999999999994</v>
      </c>
      <c r="N389" s="71">
        <f t="shared" si="292"/>
        <v>59.806712619999999</v>
      </c>
      <c r="O389" s="73">
        <f>VLOOKUP(B389,'Dry Sieve'!$B$2:$K$992,IF(C389="#5",2,IF(C389="#10",3,IF(C389="#18",4,IF(C389="#35",5,IF(C389="#60",6,IF(C389="#120",7,IF(C389="#200",8,IF(C389="&lt;200",9)))))))),FALSE)</f>
        <v>2.63</v>
      </c>
      <c r="P389" s="23">
        <f t="shared" si="0"/>
        <v>0.24749999999999994</v>
      </c>
      <c r="Q389" s="23">
        <f t="shared" si="1"/>
        <v>0.64999999999999991</v>
      </c>
      <c r="R389" s="23">
        <f>VLOOKUP(B389,'Dry Sieve'!$B$2:$K$992,IF(C389="#5",2,IF(C389="#10",3,IF(C389="#18",4,IF(C389="#35",5,IF(C389="#60",6,IF(C389="#120",7,IF(C389="#200",8,IF(C389="&lt;200",9)))))))),FALSE)</f>
        <v>2.63</v>
      </c>
      <c r="S389" s="23">
        <f>VLOOKUP(B389,'Dry Sieve'!$B$2:$K$992,10,FALSE)</f>
        <v>179.11999999999998</v>
      </c>
      <c r="T389" s="23">
        <v>9.0920998390000007E-3</v>
      </c>
      <c r="U389" s="23">
        <v>1.5536245770000001E-3</v>
      </c>
      <c r="V389" s="23">
        <f>V388</f>
        <v>0.54590053121940008</v>
      </c>
    </row>
    <row r="390" spans="1:22" ht="15.75" customHeight="1" x14ac:dyDescent="0.2">
      <c r="A390" s="22">
        <f>VLOOKUP(B389,'Sample ID by Horizon'!A:B,2,FALSE)</f>
        <v>42512</v>
      </c>
      <c r="B390" s="21" t="s">
        <v>484</v>
      </c>
      <c r="C390" s="21" t="s">
        <v>1299</v>
      </c>
      <c r="D390" s="21" t="s">
        <v>1294</v>
      </c>
      <c r="E390" s="21">
        <v>0.47</v>
      </c>
      <c r="F390" s="21">
        <v>1.73</v>
      </c>
      <c r="G390" s="21">
        <v>2.2000000000000002</v>
      </c>
      <c r="H390" s="21">
        <v>0.47</v>
      </c>
      <c r="I390" s="21">
        <v>1.87</v>
      </c>
      <c r="J390" s="23">
        <f t="shared" si="45"/>
        <v>0.14000000000000012</v>
      </c>
      <c r="K390" s="71">
        <v>70.212765959999999</v>
      </c>
      <c r="L390" s="71">
        <f t="shared" ref="L390:N390" si="293">L387</f>
        <v>0.65</v>
      </c>
      <c r="M390" s="71">
        <f t="shared" si="293"/>
        <v>0.24749999999999994</v>
      </c>
      <c r="N390" s="71">
        <f t="shared" si="293"/>
        <v>59.806712619999999</v>
      </c>
      <c r="O390" s="73">
        <f>VLOOKUP(B390,'Dry Sieve'!$B$2:$K$992,IF(C390="#5",2,IF(C390="#10",3,IF(C390="#18",4,IF(C390="#35",5,IF(C390="#60",6,IF(C390="#120",7,IF(C390="#200",8,IF(C390="&lt;200",9)))))))),FALSE)</f>
        <v>2.63</v>
      </c>
      <c r="P390" s="23">
        <f t="shared" si="0"/>
        <v>0.24749999999999994</v>
      </c>
      <c r="Q390" s="23">
        <f t="shared" si="1"/>
        <v>0.64999999999999991</v>
      </c>
      <c r="R390" s="23">
        <f>VLOOKUP(B390,'Dry Sieve'!$B$2:$K$992,IF(C390="#5",2,IF(C390="#10",3,IF(C390="#18",4,IF(C390="#35",5,IF(C390="#60",6,IF(C390="#120",7,IF(C390="#200",8,IF(C390="&lt;200",9)))))))),FALSE)</f>
        <v>2.63</v>
      </c>
      <c r="S390" s="23">
        <f>VLOOKUP(B390,'Dry Sieve'!$B$2:$K$992,10,FALSE)</f>
        <v>179.11999999999998</v>
      </c>
      <c r="T390" s="23">
        <v>9.0920998390000007E-3</v>
      </c>
      <c r="U390" s="23">
        <v>1.5536245770000001E-3</v>
      </c>
      <c r="V390" s="23">
        <f>V388</f>
        <v>0.54590053121940008</v>
      </c>
    </row>
    <row r="391" spans="1:22" ht="15.75" customHeight="1" x14ac:dyDescent="0.2">
      <c r="A391" s="22">
        <f>VLOOKUP(B390,'Sample ID by Horizon'!A:B,2,FALSE)</f>
        <v>42512</v>
      </c>
      <c r="B391" s="21" t="s">
        <v>484</v>
      </c>
      <c r="C391" s="21" t="s">
        <v>1300</v>
      </c>
      <c r="D391" s="21" t="s">
        <v>1291</v>
      </c>
      <c r="E391" s="21">
        <v>0.28999999999999998</v>
      </c>
      <c r="F391" s="21">
        <v>1.74</v>
      </c>
      <c r="G391" s="21">
        <v>2.02</v>
      </c>
      <c r="H391" s="21">
        <v>0.28000000000000003</v>
      </c>
      <c r="I391" s="21">
        <v>1.88</v>
      </c>
      <c r="J391" s="23">
        <f t="shared" si="45"/>
        <v>0.1399999999999999</v>
      </c>
      <c r="K391" s="71">
        <v>48.275862070000002</v>
      </c>
      <c r="L391" s="71">
        <v>0.28249999999999997</v>
      </c>
      <c r="M391" s="23">
        <f>AVERAGE(J391:J394)</f>
        <v>0.17249999999999993</v>
      </c>
      <c r="N391" s="23">
        <v>35.94164456</v>
      </c>
      <c r="O391" s="73">
        <f>VLOOKUP(B391,'Dry Sieve'!$B$2:$K$992,IF(C391="#5",2,IF(C391="#10",3,IF(C391="#18",4,IF(C391="#35",5,IF(C391="#60",6,IF(C391="#120",7,IF(C391="#200",8,IF(C391="&lt;200",9)))))))),FALSE)</f>
        <v>1.17</v>
      </c>
      <c r="P391" s="23">
        <f t="shared" si="0"/>
        <v>0.17249999999999993</v>
      </c>
      <c r="Q391" s="23">
        <f t="shared" si="1"/>
        <v>0.28249999999999997</v>
      </c>
      <c r="R391" s="23">
        <f>VLOOKUP(B391,'Dry Sieve'!$B$2:$K$992,IF(C391="#5",2,IF(C391="#10",3,IF(C391="#18",4,IF(C391="#35",5,IF(C391="#60",6,IF(C391="#120",7,IF(C391="#200",8,IF(C391="&lt;200",9)))))))),FALSE)</f>
        <v>1.17</v>
      </c>
      <c r="S391" s="23">
        <f>VLOOKUP(B391,'Dry Sieve'!$B$2:$K$992,10,FALSE)</f>
        <v>179.11999999999998</v>
      </c>
      <c r="T391" s="23">
        <v>2.54340789E-3</v>
      </c>
      <c r="U391" s="23">
        <v>1.3059180340000001E-4</v>
      </c>
      <c r="V391" s="23">
        <f>V388</f>
        <v>0.54590053121940008</v>
      </c>
    </row>
    <row r="392" spans="1:22" ht="15.75" customHeight="1" x14ac:dyDescent="0.2">
      <c r="A392" s="22">
        <f>VLOOKUP(B391,'Sample ID by Horizon'!A:B,2,FALSE)</f>
        <v>42512</v>
      </c>
      <c r="B392" s="21" t="s">
        <v>484</v>
      </c>
      <c r="C392" s="21" t="s">
        <v>1300</v>
      </c>
      <c r="D392" s="21" t="s">
        <v>1292</v>
      </c>
      <c r="E392" s="21">
        <v>0.28999999999999998</v>
      </c>
      <c r="F392" s="21">
        <v>1.72</v>
      </c>
      <c r="G392" s="21">
        <v>2</v>
      </c>
      <c r="H392" s="21">
        <v>0.28000000000000003</v>
      </c>
      <c r="I392" s="21">
        <v>1.89</v>
      </c>
      <c r="J392" s="23">
        <f t="shared" si="45"/>
        <v>0.16999999999999993</v>
      </c>
      <c r="K392" s="71">
        <v>37.931034480000001</v>
      </c>
      <c r="L392" s="71">
        <f t="shared" ref="L392:N392" si="294">L391</f>
        <v>0.28249999999999997</v>
      </c>
      <c r="M392" s="71">
        <f t="shared" si="294"/>
        <v>0.17249999999999993</v>
      </c>
      <c r="N392" s="71">
        <f t="shared" si="294"/>
        <v>35.94164456</v>
      </c>
      <c r="O392" s="73">
        <f>VLOOKUP(B392,'Dry Sieve'!$B$2:$K$992,IF(C392="#5",2,IF(C392="#10",3,IF(C392="#18",4,IF(C392="#35",5,IF(C392="#60",6,IF(C392="#120",7,IF(C392="#200",8,IF(C392="&lt;200",9)))))))),FALSE)</f>
        <v>1.17</v>
      </c>
      <c r="P392" s="23">
        <f t="shared" si="0"/>
        <v>0.17249999999999993</v>
      </c>
      <c r="Q392" s="23">
        <f t="shared" si="1"/>
        <v>0.28249999999999997</v>
      </c>
      <c r="R392" s="23">
        <f>VLOOKUP(B392,'Dry Sieve'!$B$2:$K$992,IF(C392="#5",2,IF(C392="#10",3,IF(C392="#18",4,IF(C392="#35",5,IF(C392="#60",6,IF(C392="#120",7,IF(C392="#200",8,IF(C392="&lt;200",9)))))))),FALSE)</f>
        <v>1.17</v>
      </c>
      <c r="S392" s="23">
        <f>VLOOKUP(B392,'Dry Sieve'!$B$2:$K$992,10,FALSE)</f>
        <v>179.11999999999998</v>
      </c>
      <c r="T392" s="23">
        <v>2.54340789E-3</v>
      </c>
      <c r="U392" s="23">
        <v>1.3059180340000001E-4</v>
      </c>
      <c r="V392" s="23">
        <f>V391</f>
        <v>0.54590053121940008</v>
      </c>
    </row>
    <row r="393" spans="1:22" ht="15.75" customHeight="1" x14ac:dyDescent="0.2">
      <c r="A393" s="22">
        <f>VLOOKUP(B392,'Sample ID by Horizon'!A:B,2,FALSE)</f>
        <v>42512</v>
      </c>
      <c r="B393" s="21" t="s">
        <v>484</v>
      </c>
      <c r="C393" s="21" t="s">
        <v>1300</v>
      </c>
      <c r="D393" s="21" t="s">
        <v>1293</v>
      </c>
      <c r="E393" s="21">
        <v>0.26</v>
      </c>
      <c r="F393" s="21">
        <v>1.73</v>
      </c>
      <c r="G393" s="21">
        <v>1.98</v>
      </c>
      <c r="H393" s="21">
        <v>0.25</v>
      </c>
      <c r="I393" s="21">
        <v>1.92</v>
      </c>
      <c r="J393" s="23">
        <f t="shared" si="45"/>
        <v>0.18999999999999995</v>
      </c>
      <c r="K393" s="71">
        <v>23.07692308</v>
      </c>
      <c r="L393" s="71">
        <f t="shared" ref="L393:N393" si="295">L391</f>
        <v>0.28249999999999997</v>
      </c>
      <c r="M393" s="71">
        <f t="shared" si="295"/>
        <v>0.17249999999999993</v>
      </c>
      <c r="N393" s="71">
        <f t="shared" si="295"/>
        <v>35.94164456</v>
      </c>
      <c r="O393" s="73">
        <f>VLOOKUP(B393,'Dry Sieve'!$B$2:$K$992,IF(C393="#5",2,IF(C393="#10",3,IF(C393="#18",4,IF(C393="#35",5,IF(C393="#60",6,IF(C393="#120",7,IF(C393="#200",8,IF(C393="&lt;200",9)))))))),FALSE)</f>
        <v>1.17</v>
      </c>
      <c r="P393" s="23">
        <f t="shared" si="0"/>
        <v>0.17249999999999993</v>
      </c>
      <c r="Q393" s="23">
        <f t="shared" si="1"/>
        <v>0.28249999999999997</v>
      </c>
      <c r="R393" s="23">
        <f>VLOOKUP(B393,'Dry Sieve'!$B$2:$K$992,IF(C393="#5",2,IF(C393="#10",3,IF(C393="#18",4,IF(C393="#35",5,IF(C393="#60",6,IF(C393="#120",7,IF(C393="#200",8,IF(C393="&lt;200",9)))))))),FALSE)</f>
        <v>1.17</v>
      </c>
      <c r="S393" s="23">
        <f>VLOOKUP(B393,'Dry Sieve'!$B$2:$K$992,10,FALSE)</f>
        <v>179.11999999999998</v>
      </c>
      <c r="T393" s="23">
        <v>2.54340789E-3</v>
      </c>
      <c r="U393" s="23">
        <v>1.3059180340000001E-4</v>
      </c>
      <c r="V393" s="23">
        <f>V391</f>
        <v>0.54590053121940008</v>
      </c>
    </row>
    <row r="394" spans="1:22" ht="15.75" customHeight="1" x14ac:dyDescent="0.2">
      <c r="A394" s="22">
        <f>VLOOKUP(B393,'Sample ID by Horizon'!A:B,2,FALSE)</f>
        <v>42512</v>
      </c>
      <c r="B394" s="21" t="s">
        <v>484</v>
      </c>
      <c r="C394" s="21" t="s">
        <v>1300</v>
      </c>
      <c r="D394" s="21" t="s">
        <v>1294</v>
      </c>
      <c r="E394" s="21">
        <v>0.28999999999999998</v>
      </c>
      <c r="F394" s="21">
        <v>1.73</v>
      </c>
      <c r="G394" s="21">
        <v>2.02</v>
      </c>
      <c r="H394" s="21">
        <v>0.28999999999999998</v>
      </c>
      <c r="I394" s="21">
        <v>1.92</v>
      </c>
      <c r="J394" s="23">
        <f t="shared" si="45"/>
        <v>0.18999999999999995</v>
      </c>
      <c r="K394" s="71">
        <v>34.482758619999998</v>
      </c>
      <c r="L394" s="71">
        <f t="shared" ref="L394:N394" si="296">L391</f>
        <v>0.28249999999999997</v>
      </c>
      <c r="M394" s="71">
        <f t="shared" si="296"/>
        <v>0.17249999999999993</v>
      </c>
      <c r="N394" s="71">
        <f t="shared" si="296"/>
        <v>35.94164456</v>
      </c>
      <c r="O394" s="73">
        <f>VLOOKUP(B394,'Dry Sieve'!$B$2:$K$992,IF(C394="#5",2,IF(C394="#10",3,IF(C394="#18",4,IF(C394="#35",5,IF(C394="#60",6,IF(C394="#120",7,IF(C394="#200",8,IF(C394="&lt;200",9)))))))),FALSE)</f>
        <v>1.17</v>
      </c>
      <c r="P394" s="23">
        <f t="shared" si="0"/>
        <v>0.17249999999999993</v>
      </c>
      <c r="Q394" s="23">
        <f t="shared" si="1"/>
        <v>0.28249999999999997</v>
      </c>
      <c r="R394" s="23">
        <f>VLOOKUP(B394,'Dry Sieve'!$B$2:$K$992,IF(C394="#5",2,IF(C394="#10",3,IF(C394="#18",4,IF(C394="#35",5,IF(C394="#60",6,IF(C394="#120",7,IF(C394="#200",8,IF(C394="&lt;200",9)))))))),FALSE)</f>
        <v>1.17</v>
      </c>
      <c r="S394" s="23">
        <f>VLOOKUP(B394,'Dry Sieve'!$B$2:$K$992,10,FALSE)</f>
        <v>179.11999999999998</v>
      </c>
      <c r="T394" s="23">
        <v>2.54340789E-3</v>
      </c>
      <c r="U394" s="23">
        <v>1.3059180340000001E-4</v>
      </c>
      <c r="V394" s="23">
        <f>V391</f>
        <v>0.54590053121940008</v>
      </c>
    </row>
    <row r="395" spans="1:22" ht="15.75" customHeight="1" x14ac:dyDescent="0.2">
      <c r="A395" s="22">
        <f>VLOOKUP(B394,'Sample ID by Horizon'!A:B,2,FALSE)</f>
        <v>42512</v>
      </c>
      <c r="B395" s="21" t="s">
        <v>485</v>
      </c>
      <c r="C395" s="21" t="s">
        <v>1290</v>
      </c>
      <c r="D395" s="21" t="s">
        <v>1291</v>
      </c>
      <c r="E395" s="21">
        <v>4.04</v>
      </c>
      <c r="F395" s="21">
        <v>1.72</v>
      </c>
      <c r="G395" s="21">
        <v>1.92</v>
      </c>
      <c r="H395" s="21">
        <v>0.2</v>
      </c>
      <c r="I395" s="21">
        <v>1.73</v>
      </c>
      <c r="J395" s="23">
        <f t="shared" si="45"/>
        <v>1.0000000000000009E-2</v>
      </c>
      <c r="K395" s="71">
        <v>4.7029702970000002</v>
      </c>
      <c r="L395" s="71">
        <v>4.0475000000000003</v>
      </c>
      <c r="M395" s="23">
        <f>AVERAGE(J395:J398)</f>
        <v>1.7500000000000016E-2</v>
      </c>
      <c r="N395" s="23">
        <v>5.0136294140000004</v>
      </c>
      <c r="O395" s="73">
        <f>VLOOKUP(B395,'Dry Sieve'!$B$2:$K$992,IF(C395="#5",2,IF(C395="#10",3,IF(C395="#18",4,IF(C395="#35",5,IF(C395="#60",6,IF(C395="#120",7,IF(C395="#200",8,IF(C395="&lt;200",9)))))))),FALSE)</f>
        <v>101.84</v>
      </c>
      <c r="P395" s="23">
        <f t="shared" si="0"/>
        <v>1.7500000000000016E-2</v>
      </c>
      <c r="Q395" s="23">
        <f t="shared" si="1"/>
        <v>4.0474999999999994</v>
      </c>
      <c r="R395" s="23">
        <f>VLOOKUP(B395,'Dry Sieve'!$B$2:$K$992,IF(C395="#5",2,IF(C395="#10",3,IF(C395="#18",4,IF(C395="#35",5,IF(C395="#60",6,IF(C395="#120",7,IF(C395="#200",8,IF(C395="&lt;200",9)))))))),FALSE)</f>
        <v>101.84</v>
      </c>
      <c r="S395" s="23">
        <f>VLOOKUP(B395,'Dry Sieve'!$B$2:$K$992,10,FALSE)</f>
        <v>188.47000000000003</v>
      </c>
      <c r="T395" s="23">
        <v>0.53801495629999996</v>
      </c>
      <c r="U395" s="23">
        <v>2.6974076100000001E-2</v>
      </c>
      <c r="V395" s="23">
        <f>SUM(U395,U399,U403,U407,U411,U415,U419)</f>
        <v>0.11515436146170001</v>
      </c>
    </row>
    <row r="396" spans="1:22" ht="15.75" customHeight="1" x14ac:dyDescent="0.2">
      <c r="A396" s="22">
        <f>VLOOKUP(B395,'Sample ID by Horizon'!A:B,2,FALSE)</f>
        <v>42512</v>
      </c>
      <c r="B396" s="21" t="s">
        <v>485</v>
      </c>
      <c r="C396" s="21" t="s">
        <v>1290</v>
      </c>
      <c r="D396" s="21" t="s">
        <v>1292</v>
      </c>
      <c r="E396" s="21">
        <v>4.0599999999999996</v>
      </c>
      <c r="F396" s="21">
        <v>1.73</v>
      </c>
      <c r="G396" s="21">
        <v>2.0099999999999998</v>
      </c>
      <c r="H396" s="21">
        <v>0.28000000000000003</v>
      </c>
      <c r="I396" s="21">
        <v>1.75</v>
      </c>
      <c r="J396" s="23">
        <f t="shared" si="45"/>
        <v>2.0000000000000018E-2</v>
      </c>
      <c r="K396" s="71">
        <v>6.4039408870000001</v>
      </c>
      <c r="L396" s="71">
        <f t="shared" ref="L396:N396" si="297">L395</f>
        <v>4.0475000000000003</v>
      </c>
      <c r="M396" s="71">
        <f t="shared" si="297"/>
        <v>1.7500000000000016E-2</v>
      </c>
      <c r="N396" s="71">
        <f t="shared" si="297"/>
        <v>5.0136294140000004</v>
      </c>
      <c r="O396" s="73">
        <f>VLOOKUP(B396,'Dry Sieve'!$B$2:$K$992,IF(C396="#5",2,IF(C396="#10",3,IF(C396="#18",4,IF(C396="#35",5,IF(C396="#60",6,IF(C396="#120",7,IF(C396="#200",8,IF(C396="&lt;200",9)))))))),FALSE)</f>
        <v>101.84</v>
      </c>
      <c r="P396" s="23">
        <f t="shared" si="0"/>
        <v>1.7500000000000016E-2</v>
      </c>
      <c r="Q396" s="23">
        <f t="shared" si="1"/>
        <v>4.0474999999999994</v>
      </c>
      <c r="R396" s="23">
        <f>VLOOKUP(B396,'Dry Sieve'!$B$2:$K$992,IF(C396="#5",2,IF(C396="#10",3,IF(C396="#18",4,IF(C396="#35",5,IF(C396="#60",6,IF(C396="#120",7,IF(C396="#200",8,IF(C396="&lt;200",9)))))))),FALSE)</f>
        <v>101.84</v>
      </c>
      <c r="S396" s="23">
        <f>VLOOKUP(B396,'Dry Sieve'!$B$2:$K$992,10,FALSE)</f>
        <v>188.47000000000003</v>
      </c>
      <c r="T396" s="23">
        <v>0.53801495629999996</v>
      </c>
      <c r="U396" s="23">
        <v>2.6974076100000001E-2</v>
      </c>
      <c r="V396" s="23">
        <f>V395</f>
        <v>0.11515436146170001</v>
      </c>
    </row>
    <row r="397" spans="1:22" ht="15.75" customHeight="1" x14ac:dyDescent="0.2">
      <c r="A397" s="22">
        <f>VLOOKUP(B396,'Sample ID by Horizon'!A:B,2,FALSE)</f>
        <v>42512</v>
      </c>
      <c r="B397" s="21" t="s">
        <v>485</v>
      </c>
      <c r="C397" s="21" t="s">
        <v>1290</v>
      </c>
      <c r="D397" s="21" t="s">
        <v>1293</v>
      </c>
      <c r="E397" s="21">
        <v>4.08</v>
      </c>
      <c r="F397" s="21">
        <v>1.74</v>
      </c>
      <c r="G397" s="21">
        <v>1.83</v>
      </c>
      <c r="H397" s="21">
        <v>0.09</v>
      </c>
      <c r="I397" s="21">
        <v>1.76</v>
      </c>
      <c r="J397" s="23">
        <f t="shared" si="45"/>
        <v>2.0000000000000018E-2</v>
      </c>
      <c r="K397" s="71">
        <v>1.7156862749999999</v>
      </c>
      <c r="L397" s="71">
        <f t="shared" ref="L397:N397" si="298">L395</f>
        <v>4.0475000000000003</v>
      </c>
      <c r="M397" s="71">
        <f t="shared" si="298"/>
        <v>1.7500000000000016E-2</v>
      </c>
      <c r="N397" s="71">
        <f t="shared" si="298"/>
        <v>5.0136294140000004</v>
      </c>
      <c r="O397" s="73">
        <f>VLOOKUP(B397,'Dry Sieve'!$B$2:$K$992,IF(C397="#5",2,IF(C397="#10",3,IF(C397="#18",4,IF(C397="#35",5,IF(C397="#60",6,IF(C397="#120",7,IF(C397="#200",8,IF(C397="&lt;200",9)))))))),FALSE)</f>
        <v>101.84</v>
      </c>
      <c r="P397" s="23">
        <f t="shared" si="0"/>
        <v>1.7500000000000016E-2</v>
      </c>
      <c r="Q397" s="23">
        <f t="shared" si="1"/>
        <v>4.0474999999999994</v>
      </c>
      <c r="R397" s="23">
        <f>VLOOKUP(B397,'Dry Sieve'!$B$2:$K$992,IF(C397="#5",2,IF(C397="#10",3,IF(C397="#18",4,IF(C397="#35",5,IF(C397="#60",6,IF(C397="#120",7,IF(C397="#200",8,IF(C397="&lt;200",9)))))))),FALSE)</f>
        <v>101.84</v>
      </c>
      <c r="S397" s="23">
        <f>VLOOKUP(B397,'Dry Sieve'!$B$2:$K$992,10,FALSE)</f>
        <v>188.47000000000003</v>
      </c>
      <c r="T397" s="23">
        <v>0.53801495629999996</v>
      </c>
      <c r="U397" s="23">
        <v>2.6974076100000001E-2</v>
      </c>
      <c r="V397" s="23">
        <f>V395</f>
        <v>0.11515436146170001</v>
      </c>
    </row>
    <row r="398" spans="1:22" ht="15.75" customHeight="1" x14ac:dyDescent="0.2">
      <c r="A398" s="22">
        <f>VLOOKUP(B397,'Sample ID by Horizon'!A:B,2,FALSE)</f>
        <v>42512</v>
      </c>
      <c r="B398" s="21" t="s">
        <v>485</v>
      </c>
      <c r="C398" s="21" t="s">
        <v>1290</v>
      </c>
      <c r="D398" s="21" t="s">
        <v>1294</v>
      </c>
      <c r="E398" s="21">
        <v>4.01</v>
      </c>
      <c r="F398" s="21">
        <v>1.74</v>
      </c>
      <c r="G398" s="21">
        <v>2.0499999999999998</v>
      </c>
      <c r="H398" s="21">
        <v>0.31</v>
      </c>
      <c r="I398" s="21">
        <v>1.76</v>
      </c>
      <c r="J398" s="23">
        <f t="shared" si="45"/>
        <v>2.0000000000000018E-2</v>
      </c>
      <c r="K398" s="71">
        <v>7.2319202000000002</v>
      </c>
      <c r="L398" s="71">
        <f t="shared" ref="L398:N398" si="299">L395</f>
        <v>4.0475000000000003</v>
      </c>
      <c r="M398" s="71">
        <f t="shared" si="299"/>
        <v>1.7500000000000016E-2</v>
      </c>
      <c r="N398" s="71">
        <f t="shared" si="299"/>
        <v>5.0136294140000004</v>
      </c>
      <c r="O398" s="73">
        <f>VLOOKUP(B398,'Dry Sieve'!$B$2:$K$992,IF(C398="#5",2,IF(C398="#10",3,IF(C398="#18",4,IF(C398="#35",5,IF(C398="#60",6,IF(C398="#120",7,IF(C398="#200",8,IF(C398="&lt;200",9)))))))),FALSE)</f>
        <v>101.84</v>
      </c>
      <c r="P398" s="23">
        <f t="shared" si="0"/>
        <v>1.7500000000000016E-2</v>
      </c>
      <c r="Q398" s="23">
        <f t="shared" si="1"/>
        <v>4.0474999999999994</v>
      </c>
      <c r="R398" s="23">
        <f>VLOOKUP(B398,'Dry Sieve'!$B$2:$K$992,IF(C398="#5",2,IF(C398="#10",3,IF(C398="#18",4,IF(C398="#35",5,IF(C398="#60",6,IF(C398="#120",7,IF(C398="#200",8,IF(C398="&lt;200",9)))))))),FALSE)</f>
        <v>101.84</v>
      </c>
      <c r="S398" s="23">
        <f>VLOOKUP(B398,'Dry Sieve'!$B$2:$K$992,10,FALSE)</f>
        <v>188.47000000000003</v>
      </c>
      <c r="T398" s="23">
        <v>0.53801495629999996</v>
      </c>
      <c r="U398" s="23">
        <v>2.6974076100000001E-2</v>
      </c>
      <c r="V398" s="23">
        <f>V395</f>
        <v>0.11515436146170001</v>
      </c>
    </row>
    <row r="399" spans="1:22" ht="15.75" customHeight="1" x14ac:dyDescent="0.2">
      <c r="A399" s="22">
        <f>VLOOKUP(B398,'Sample ID by Horizon'!A:B,2,FALSE)</f>
        <v>42512</v>
      </c>
      <c r="B399" s="21" t="s">
        <v>485</v>
      </c>
      <c r="C399" s="21" t="s">
        <v>1295</v>
      </c>
      <c r="D399" s="21" t="s">
        <v>1291</v>
      </c>
      <c r="E399" s="21">
        <v>4.03</v>
      </c>
      <c r="F399" s="21">
        <v>1.73</v>
      </c>
      <c r="G399" s="21">
        <v>2.2799999999999998</v>
      </c>
      <c r="H399" s="21">
        <v>0.55000000000000004</v>
      </c>
      <c r="I399" s="21">
        <v>1.81</v>
      </c>
      <c r="J399" s="23">
        <f t="shared" si="45"/>
        <v>8.0000000000000071E-2</v>
      </c>
      <c r="K399" s="71">
        <v>11.662531019999999</v>
      </c>
      <c r="L399" s="71">
        <v>4.03</v>
      </c>
      <c r="M399" s="23">
        <f>AVERAGE(J399:J402)</f>
        <v>8.5000000000000075E-2</v>
      </c>
      <c r="N399" s="23">
        <v>14.6427111</v>
      </c>
      <c r="O399" s="73">
        <f>VLOOKUP(B399,'Dry Sieve'!$B$2:$K$992,IF(C399="#5",2,IF(C399="#10",3,IF(C399="#18",4,IF(C399="#35",5,IF(C399="#60",6,IF(C399="#120",7,IF(C399="#200",8,IF(C399="&lt;200",9)))))))),FALSE)</f>
        <v>37.57</v>
      </c>
      <c r="P399" s="23">
        <f t="shared" si="0"/>
        <v>8.5000000000000075E-2</v>
      </c>
      <c r="Q399" s="23">
        <f t="shared" si="1"/>
        <v>4.03</v>
      </c>
      <c r="R399" s="23">
        <f>VLOOKUP(B399,'Dry Sieve'!$B$2:$K$992,IF(C399="#5",2,IF(C399="#10",3,IF(C399="#18",4,IF(C399="#35",5,IF(C399="#60",6,IF(C399="#120",7,IF(C399="#200",8,IF(C399="&lt;200",9)))))))),FALSE)</f>
        <v>37.57</v>
      </c>
      <c r="S399" s="23">
        <f>VLOOKUP(B399,'Dry Sieve'!$B$2:$K$992,10,FALSE)</f>
        <v>188.47000000000003</v>
      </c>
      <c r="T399" s="23">
        <v>0.195137585</v>
      </c>
      <c r="U399" s="23">
        <v>2.449151384E-2</v>
      </c>
      <c r="V399" s="23">
        <f>V398</f>
        <v>0.11515436146170001</v>
      </c>
    </row>
    <row r="400" spans="1:22" ht="15.75" customHeight="1" x14ac:dyDescent="0.2">
      <c r="A400" s="22">
        <f>VLOOKUP(B399,'Sample ID by Horizon'!A:B,2,FALSE)</f>
        <v>42512</v>
      </c>
      <c r="B400" s="21" t="s">
        <v>485</v>
      </c>
      <c r="C400" s="21" t="s">
        <v>1295</v>
      </c>
      <c r="D400" s="21" t="s">
        <v>1292</v>
      </c>
      <c r="E400" s="21">
        <v>4.04</v>
      </c>
      <c r="F400" s="21">
        <v>1.73</v>
      </c>
      <c r="G400" s="21">
        <v>2.38</v>
      </c>
      <c r="H400" s="21">
        <v>0.65</v>
      </c>
      <c r="I400" s="21">
        <v>1.81</v>
      </c>
      <c r="J400" s="23">
        <f t="shared" si="45"/>
        <v>8.0000000000000071E-2</v>
      </c>
      <c r="K400" s="71">
        <v>14.108910890000001</v>
      </c>
      <c r="L400" s="71">
        <f t="shared" ref="L400:N400" si="300">L399</f>
        <v>4.03</v>
      </c>
      <c r="M400" s="71">
        <f t="shared" si="300"/>
        <v>8.5000000000000075E-2</v>
      </c>
      <c r="N400" s="71">
        <f t="shared" si="300"/>
        <v>14.6427111</v>
      </c>
      <c r="O400" s="73">
        <f>VLOOKUP(B400,'Dry Sieve'!$B$2:$K$992,IF(C400="#5",2,IF(C400="#10",3,IF(C400="#18",4,IF(C400="#35",5,IF(C400="#60",6,IF(C400="#120",7,IF(C400="#200",8,IF(C400="&lt;200",9)))))))),FALSE)</f>
        <v>37.57</v>
      </c>
      <c r="P400" s="23">
        <f t="shared" si="0"/>
        <v>8.5000000000000075E-2</v>
      </c>
      <c r="Q400" s="23">
        <f t="shared" si="1"/>
        <v>4.03</v>
      </c>
      <c r="R400" s="23">
        <f>VLOOKUP(B400,'Dry Sieve'!$B$2:$K$992,IF(C400="#5",2,IF(C400="#10",3,IF(C400="#18",4,IF(C400="#35",5,IF(C400="#60",6,IF(C400="#120",7,IF(C400="#200",8,IF(C400="&lt;200",9)))))))),FALSE)</f>
        <v>37.57</v>
      </c>
      <c r="S400" s="23">
        <f>VLOOKUP(B400,'Dry Sieve'!$B$2:$K$992,10,FALSE)</f>
        <v>188.47000000000003</v>
      </c>
      <c r="T400" s="23">
        <v>0.195137585</v>
      </c>
      <c r="U400" s="23">
        <v>2.449151384E-2</v>
      </c>
      <c r="V400" s="23">
        <f>V398</f>
        <v>0.11515436146170001</v>
      </c>
    </row>
    <row r="401" spans="1:22" ht="15.75" customHeight="1" x14ac:dyDescent="0.2">
      <c r="A401" s="22">
        <f>VLOOKUP(B400,'Sample ID by Horizon'!A:B,2,FALSE)</f>
        <v>42512</v>
      </c>
      <c r="B401" s="21" t="s">
        <v>485</v>
      </c>
      <c r="C401" s="21" t="s">
        <v>1295</v>
      </c>
      <c r="D401" s="21" t="s">
        <v>1293</v>
      </c>
      <c r="E401" s="21">
        <v>4.0199999999999996</v>
      </c>
      <c r="F401" s="21">
        <v>1.73</v>
      </c>
      <c r="G401" s="21">
        <v>2.5099999999999998</v>
      </c>
      <c r="H401" s="21">
        <v>0.78</v>
      </c>
      <c r="I401" s="21">
        <v>1.78</v>
      </c>
      <c r="J401" s="23">
        <f t="shared" si="45"/>
        <v>5.0000000000000044E-2</v>
      </c>
      <c r="K401" s="71">
        <v>18.159203980000001</v>
      </c>
      <c r="L401" s="71">
        <f t="shared" ref="L401:N401" si="301">L399</f>
        <v>4.03</v>
      </c>
      <c r="M401" s="71">
        <f t="shared" si="301"/>
        <v>8.5000000000000075E-2</v>
      </c>
      <c r="N401" s="71">
        <f t="shared" si="301"/>
        <v>14.6427111</v>
      </c>
      <c r="O401" s="73">
        <f>VLOOKUP(B401,'Dry Sieve'!$B$2:$K$992,IF(C401="#5",2,IF(C401="#10",3,IF(C401="#18",4,IF(C401="#35",5,IF(C401="#60",6,IF(C401="#120",7,IF(C401="#200",8,IF(C401="&lt;200",9)))))))),FALSE)</f>
        <v>37.57</v>
      </c>
      <c r="P401" s="23">
        <f t="shared" si="0"/>
        <v>8.5000000000000075E-2</v>
      </c>
      <c r="Q401" s="23">
        <f t="shared" si="1"/>
        <v>4.03</v>
      </c>
      <c r="R401" s="23">
        <f>VLOOKUP(B401,'Dry Sieve'!$B$2:$K$992,IF(C401="#5",2,IF(C401="#10",3,IF(C401="#18",4,IF(C401="#35",5,IF(C401="#60",6,IF(C401="#120",7,IF(C401="#200",8,IF(C401="&lt;200",9)))))))),FALSE)</f>
        <v>37.57</v>
      </c>
      <c r="S401" s="23">
        <f>VLOOKUP(B401,'Dry Sieve'!$B$2:$K$992,10,FALSE)</f>
        <v>188.47000000000003</v>
      </c>
      <c r="T401" s="23">
        <v>0.195137585</v>
      </c>
      <c r="U401" s="23">
        <v>2.449151384E-2</v>
      </c>
      <c r="V401" s="23">
        <f>V398</f>
        <v>0.11515436146170001</v>
      </c>
    </row>
    <row r="402" spans="1:22" ht="15.75" customHeight="1" x14ac:dyDescent="0.2">
      <c r="A402" s="22">
        <f>VLOOKUP(B401,'Sample ID by Horizon'!A:B,2,FALSE)</f>
        <v>42512</v>
      </c>
      <c r="B402" s="21" t="s">
        <v>485</v>
      </c>
      <c r="C402" s="21" t="s">
        <v>1295</v>
      </c>
      <c r="D402" s="21" t="s">
        <v>1294</v>
      </c>
      <c r="E402" s="21">
        <v>4.03</v>
      </c>
      <c r="F402" s="21">
        <v>1.72</v>
      </c>
      <c r="G402" s="21">
        <v>2.44</v>
      </c>
      <c r="H402" s="21">
        <v>0.72</v>
      </c>
      <c r="I402" s="21">
        <v>1.85</v>
      </c>
      <c r="J402" s="23">
        <f t="shared" si="45"/>
        <v>0.13000000000000012</v>
      </c>
      <c r="K402" s="71">
        <v>14.640198509999999</v>
      </c>
      <c r="L402" s="71">
        <f t="shared" ref="L402:N402" si="302">L399</f>
        <v>4.03</v>
      </c>
      <c r="M402" s="71">
        <f t="shared" si="302"/>
        <v>8.5000000000000075E-2</v>
      </c>
      <c r="N402" s="71">
        <f t="shared" si="302"/>
        <v>14.6427111</v>
      </c>
      <c r="O402" s="73">
        <f>VLOOKUP(B402,'Dry Sieve'!$B$2:$K$992,IF(C402="#5",2,IF(C402="#10",3,IF(C402="#18",4,IF(C402="#35",5,IF(C402="#60",6,IF(C402="#120",7,IF(C402="#200",8,IF(C402="&lt;200",9)))))))),FALSE)</f>
        <v>37.57</v>
      </c>
      <c r="P402" s="23">
        <f t="shared" si="0"/>
        <v>8.5000000000000075E-2</v>
      </c>
      <c r="Q402" s="23">
        <f t="shared" si="1"/>
        <v>4.03</v>
      </c>
      <c r="R402" s="23">
        <f>VLOOKUP(B402,'Dry Sieve'!$B$2:$K$992,IF(C402="#5",2,IF(C402="#10",3,IF(C402="#18",4,IF(C402="#35",5,IF(C402="#60",6,IF(C402="#120",7,IF(C402="#200",8,IF(C402="&lt;200",9)))))))),FALSE)</f>
        <v>37.57</v>
      </c>
      <c r="S402" s="23">
        <f>VLOOKUP(B402,'Dry Sieve'!$B$2:$K$992,10,FALSE)</f>
        <v>188.47000000000003</v>
      </c>
      <c r="T402" s="23">
        <v>0.195137585</v>
      </c>
      <c r="U402" s="23">
        <v>2.449151384E-2</v>
      </c>
      <c r="V402" s="23">
        <f>V401</f>
        <v>0.11515436146170001</v>
      </c>
    </row>
    <row r="403" spans="1:22" ht="15.75" customHeight="1" x14ac:dyDescent="0.2">
      <c r="A403" s="22">
        <f>VLOOKUP(B402,'Sample ID by Horizon'!A:B,2,FALSE)</f>
        <v>42512</v>
      </c>
      <c r="B403" s="21" t="s">
        <v>485</v>
      </c>
      <c r="C403" s="21" t="s">
        <v>1296</v>
      </c>
      <c r="D403" s="21" t="s">
        <v>1291</v>
      </c>
      <c r="E403" s="21">
        <v>4.01</v>
      </c>
      <c r="F403" s="21">
        <v>1.73</v>
      </c>
      <c r="G403" s="21">
        <v>3.71</v>
      </c>
      <c r="H403" s="21">
        <v>1.98</v>
      </c>
      <c r="I403" s="21">
        <v>1.9</v>
      </c>
      <c r="J403" s="23">
        <f t="shared" si="45"/>
        <v>0.16999999999999993</v>
      </c>
      <c r="K403" s="71">
        <v>45.137157109999997</v>
      </c>
      <c r="L403" s="71">
        <v>4.0324999999999998</v>
      </c>
      <c r="M403" s="23">
        <f>AVERAGE(J403:J406)</f>
        <v>0.20249999999999996</v>
      </c>
      <c r="N403" s="23">
        <v>45.310553179999999</v>
      </c>
      <c r="O403" s="73">
        <f>VLOOKUP(B403,'Dry Sieve'!$B$2:$K$992,IF(C403="#5",2,IF(C403="#10",3,IF(C403="#18",4,IF(C403="#35",5,IF(C403="#60",6,IF(C403="#120",7,IF(C403="#200",8,IF(C403="&lt;200",9)))))))),FALSE)</f>
        <v>26.44</v>
      </c>
      <c r="P403" s="23">
        <f t="shared" si="0"/>
        <v>0.20249999999999996</v>
      </c>
      <c r="Q403" s="23">
        <f t="shared" si="1"/>
        <v>4.0324999999999998</v>
      </c>
      <c r="R403" s="23">
        <f>VLOOKUP(B403,'Dry Sieve'!$B$2:$K$992,IF(C403="#5",2,IF(C403="#10",3,IF(C403="#18",4,IF(C403="#35",5,IF(C403="#60",6,IF(C403="#120",7,IF(C403="#200",8,IF(C403="&lt;200",9)))))))),FALSE)</f>
        <v>26.44</v>
      </c>
      <c r="S403" s="23">
        <f>VLOOKUP(B403,'Dry Sieve'!$B$2:$K$992,10,FALSE)</f>
        <v>188.47000000000003</v>
      </c>
      <c r="T403" s="23">
        <v>0.13324275939999999</v>
      </c>
      <c r="U403" s="23">
        <v>4.312359382E-2</v>
      </c>
      <c r="V403" s="23">
        <f>V401</f>
        <v>0.11515436146170001</v>
      </c>
    </row>
    <row r="404" spans="1:22" ht="15.75" customHeight="1" x14ac:dyDescent="0.2">
      <c r="A404" s="22">
        <f>VLOOKUP(B403,'Sample ID by Horizon'!A:B,2,FALSE)</f>
        <v>42512</v>
      </c>
      <c r="B404" s="21" t="s">
        <v>485</v>
      </c>
      <c r="C404" s="21" t="s">
        <v>1296</v>
      </c>
      <c r="D404" s="21" t="s">
        <v>1292</v>
      </c>
      <c r="E404" s="21">
        <v>4.03</v>
      </c>
      <c r="F404" s="21">
        <v>1.73</v>
      </c>
      <c r="G404" s="21">
        <v>3.82</v>
      </c>
      <c r="H404" s="21">
        <v>2.09</v>
      </c>
      <c r="I404" s="21">
        <v>2</v>
      </c>
      <c r="J404" s="23">
        <f t="shared" si="45"/>
        <v>0.27</v>
      </c>
      <c r="K404" s="71">
        <v>45.161290319999999</v>
      </c>
      <c r="L404" s="71">
        <f t="shared" ref="L404:N404" si="303">L403</f>
        <v>4.0324999999999998</v>
      </c>
      <c r="M404" s="71">
        <f t="shared" si="303"/>
        <v>0.20249999999999996</v>
      </c>
      <c r="N404" s="71">
        <f t="shared" si="303"/>
        <v>45.310553179999999</v>
      </c>
      <c r="O404" s="73">
        <f>VLOOKUP(B404,'Dry Sieve'!$B$2:$K$992,IF(C404="#5",2,IF(C404="#10",3,IF(C404="#18",4,IF(C404="#35",5,IF(C404="#60",6,IF(C404="#120",7,IF(C404="#200",8,IF(C404="&lt;200",9)))))))),FALSE)</f>
        <v>26.44</v>
      </c>
      <c r="P404" s="23">
        <f t="shared" si="0"/>
        <v>0.20249999999999996</v>
      </c>
      <c r="Q404" s="23">
        <f t="shared" si="1"/>
        <v>4.0324999999999998</v>
      </c>
      <c r="R404" s="23">
        <f>VLOOKUP(B404,'Dry Sieve'!$B$2:$K$992,IF(C404="#5",2,IF(C404="#10",3,IF(C404="#18",4,IF(C404="#35",5,IF(C404="#60",6,IF(C404="#120",7,IF(C404="#200",8,IF(C404="&lt;200",9)))))))),FALSE)</f>
        <v>26.44</v>
      </c>
      <c r="S404" s="23">
        <f>VLOOKUP(B404,'Dry Sieve'!$B$2:$K$992,10,FALSE)</f>
        <v>188.47000000000003</v>
      </c>
      <c r="T404" s="23">
        <v>0.13324275939999999</v>
      </c>
      <c r="U404" s="23">
        <v>4.312359382E-2</v>
      </c>
      <c r="V404" s="23">
        <f>V401</f>
        <v>0.11515436146170001</v>
      </c>
    </row>
    <row r="405" spans="1:22" ht="15.75" customHeight="1" x14ac:dyDescent="0.2">
      <c r="A405" s="22">
        <f>VLOOKUP(B404,'Sample ID by Horizon'!A:B,2,FALSE)</f>
        <v>42512</v>
      </c>
      <c r="B405" s="21" t="s">
        <v>485</v>
      </c>
      <c r="C405" s="21" t="s">
        <v>1296</v>
      </c>
      <c r="D405" s="21" t="s">
        <v>1293</v>
      </c>
      <c r="E405" s="21">
        <v>4.09</v>
      </c>
      <c r="F405" s="21">
        <v>1.73</v>
      </c>
      <c r="G405" s="21">
        <v>3.82</v>
      </c>
      <c r="H405" s="21">
        <v>2.09</v>
      </c>
      <c r="I405" s="21">
        <v>1.9</v>
      </c>
      <c r="J405" s="23">
        <f t="shared" si="45"/>
        <v>0.16999999999999993</v>
      </c>
      <c r="K405" s="71">
        <v>46.943765280000001</v>
      </c>
      <c r="L405" s="71">
        <f t="shared" ref="L405:N405" si="304">L403</f>
        <v>4.0324999999999998</v>
      </c>
      <c r="M405" s="71">
        <f t="shared" si="304"/>
        <v>0.20249999999999996</v>
      </c>
      <c r="N405" s="71">
        <f t="shared" si="304"/>
        <v>45.310553179999999</v>
      </c>
      <c r="O405" s="73">
        <f>VLOOKUP(B405,'Dry Sieve'!$B$2:$K$992,IF(C405="#5",2,IF(C405="#10",3,IF(C405="#18",4,IF(C405="#35",5,IF(C405="#60",6,IF(C405="#120",7,IF(C405="#200",8,IF(C405="&lt;200",9)))))))),FALSE)</f>
        <v>26.44</v>
      </c>
      <c r="P405" s="23">
        <f t="shared" si="0"/>
        <v>0.20249999999999996</v>
      </c>
      <c r="Q405" s="23">
        <f t="shared" si="1"/>
        <v>4.0324999999999998</v>
      </c>
      <c r="R405" s="23">
        <f>VLOOKUP(B405,'Dry Sieve'!$B$2:$K$992,IF(C405="#5",2,IF(C405="#10",3,IF(C405="#18",4,IF(C405="#35",5,IF(C405="#60",6,IF(C405="#120",7,IF(C405="#200",8,IF(C405="&lt;200",9)))))))),FALSE)</f>
        <v>26.44</v>
      </c>
      <c r="S405" s="23">
        <f>VLOOKUP(B405,'Dry Sieve'!$B$2:$K$992,10,FALSE)</f>
        <v>188.47000000000003</v>
      </c>
      <c r="T405" s="23">
        <v>0.13324275939999999</v>
      </c>
      <c r="U405" s="23">
        <v>4.312359382E-2</v>
      </c>
      <c r="V405" s="23">
        <f>V404</f>
        <v>0.11515436146170001</v>
      </c>
    </row>
    <row r="406" spans="1:22" ht="15.75" customHeight="1" x14ac:dyDescent="0.2">
      <c r="A406" s="22">
        <f>VLOOKUP(B405,'Sample ID by Horizon'!A:B,2,FALSE)</f>
        <v>42512</v>
      </c>
      <c r="B406" s="21" t="s">
        <v>485</v>
      </c>
      <c r="C406" s="21" t="s">
        <v>1296</v>
      </c>
      <c r="D406" s="21" t="s">
        <v>1294</v>
      </c>
      <c r="E406" s="21">
        <v>4</v>
      </c>
      <c r="F406" s="21">
        <v>1.73</v>
      </c>
      <c r="G406" s="21">
        <v>3.69</v>
      </c>
      <c r="H406" s="21">
        <v>1.96</v>
      </c>
      <c r="I406" s="21">
        <v>1.93</v>
      </c>
      <c r="J406" s="23">
        <f t="shared" si="45"/>
        <v>0.19999999999999996</v>
      </c>
      <c r="K406" s="71">
        <v>44</v>
      </c>
      <c r="L406" s="71">
        <f t="shared" ref="L406:N406" si="305">L403</f>
        <v>4.0324999999999998</v>
      </c>
      <c r="M406" s="71">
        <f t="shared" si="305"/>
        <v>0.20249999999999996</v>
      </c>
      <c r="N406" s="71">
        <f t="shared" si="305"/>
        <v>45.310553179999999</v>
      </c>
      <c r="O406" s="73">
        <f>VLOOKUP(B406,'Dry Sieve'!$B$2:$K$992,IF(C406="#5",2,IF(C406="#10",3,IF(C406="#18",4,IF(C406="#35",5,IF(C406="#60",6,IF(C406="#120",7,IF(C406="#200",8,IF(C406="&lt;200",9)))))))),FALSE)</f>
        <v>26.44</v>
      </c>
      <c r="P406" s="23">
        <f t="shared" si="0"/>
        <v>0.20249999999999996</v>
      </c>
      <c r="Q406" s="23">
        <f t="shared" si="1"/>
        <v>4.0324999999999998</v>
      </c>
      <c r="R406" s="23">
        <f>VLOOKUP(B406,'Dry Sieve'!$B$2:$K$992,IF(C406="#5",2,IF(C406="#10",3,IF(C406="#18",4,IF(C406="#35",5,IF(C406="#60",6,IF(C406="#120",7,IF(C406="#200",8,IF(C406="&lt;200",9)))))))),FALSE)</f>
        <v>26.44</v>
      </c>
      <c r="S406" s="23">
        <f>VLOOKUP(B406,'Dry Sieve'!$B$2:$K$992,10,FALSE)</f>
        <v>188.47000000000003</v>
      </c>
      <c r="T406" s="23">
        <v>0.13324275939999999</v>
      </c>
      <c r="U406" s="23">
        <v>4.312359382E-2</v>
      </c>
      <c r="V406" s="23">
        <f>V404</f>
        <v>0.11515436146170001</v>
      </c>
    </row>
    <row r="407" spans="1:22" ht="15.75" customHeight="1" x14ac:dyDescent="0.2">
      <c r="A407" s="22">
        <f>VLOOKUP(B406,'Sample ID by Horizon'!A:B,2,FALSE)</f>
        <v>42512</v>
      </c>
      <c r="B407" s="21" t="s">
        <v>485</v>
      </c>
      <c r="C407" s="21" t="s">
        <v>1297</v>
      </c>
      <c r="D407" s="21" t="s">
        <v>1291</v>
      </c>
      <c r="E407" s="21">
        <v>3.03</v>
      </c>
      <c r="F407" s="21">
        <v>1.73</v>
      </c>
      <c r="G407" s="21">
        <v>3.38</v>
      </c>
      <c r="H407" s="21">
        <v>1.65</v>
      </c>
      <c r="I407" s="21">
        <v>1.98</v>
      </c>
      <c r="J407" s="23">
        <f t="shared" si="45"/>
        <v>0.25</v>
      </c>
      <c r="K407" s="71">
        <v>46.204620460000001</v>
      </c>
      <c r="L407" s="71">
        <v>3.03</v>
      </c>
      <c r="M407" s="23">
        <f>AVERAGE(J407:J410)</f>
        <v>0.23499999999999993</v>
      </c>
      <c r="N407" s="23">
        <v>46.69036088</v>
      </c>
      <c r="O407" s="73">
        <f>VLOOKUP(B407,'Dry Sieve'!$B$2:$K$992,IF(C407="#5",2,IF(C407="#10",3,IF(C407="#18",4,IF(C407="#35",5,IF(C407="#60",6,IF(C407="#120",7,IF(C407="#200",8,IF(C407="&lt;200",9)))))))),FALSE)</f>
        <v>13.26</v>
      </c>
      <c r="P407" s="23">
        <f t="shared" si="0"/>
        <v>0.23499999999999993</v>
      </c>
      <c r="Q407" s="23">
        <f t="shared" si="1"/>
        <v>3.03</v>
      </c>
      <c r="R407" s="23">
        <f>VLOOKUP(B407,'Dry Sieve'!$B$2:$K$992,IF(C407="#5",2,IF(C407="#10",3,IF(C407="#18",4,IF(C407="#35",5,IF(C407="#60",6,IF(C407="#120",7,IF(C407="#200",8,IF(C407="&lt;200",9)))))))),FALSE)</f>
        <v>13.26</v>
      </c>
      <c r="S407" s="23">
        <f>VLOOKUP(B407,'Dry Sieve'!$B$2:$K$992,10,FALSE)</f>
        <v>188.47000000000003</v>
      </c>
      <c r="T407" s="23">
        <v>6.4899369439999993E-2</v>
      </c>
      <c r="U407" s="23">
        <v>1.7315285600000001E-2</v>
      </c>
      <c r="V407" s="23">
        <f>V404</f>
        <v>0.11515436146170001</v>
      </c>
    </row>
    <row r="408" spans="1:22" ht="15.75" customHeight="1" x14ac:dyDescent="0.2">
      <c r="A408" s="22">
        <f>VLOOKUP(B407,'Sample ID by Horizon'!A:B,2,FALSE)</f>
        <v>42512</v>
      </c>
      <c r="B408" s="21" t="s">
        <v>485</v>
      </c>
      <c r="C408" s="21" t="s">
        <v>1297</v>
      </c>
      <c r="D408" s="21" t="s">
        <v>1292</v>
      </c>
      <c r="E408" s="21">
        <v>3.03</v>
      </c>
      <c r="F408" s="21">
        <v>1.74</v>
      </c>
      <c r="G408" s="21">
        <v>3.29</v>
      </c>
      <c r="H408" s="21">
        <v>1.55</v>
      </c>
      <c r="I408" s="21">
        <v>1.92</v>
      </c>
      <c r="J408" s="23">
        <f t="shared" si="45"/>
        <v>0.17999999999999994</v>
      </c>
      <c r="K408" s="71">
        <v>45.214521449999999</v>
      </c>
      <c r="L408" s="71">
        <f t="shared" ref="L408:N408" si="306">L407</f>
        <v>3.03</v>
      </c>
      <c r="M408" s="71">
        <f t="shared" si="306"/>
        <v>0.23499999999999993</v>
      </c>
      <c r="N408" s="71">
        <f t="shared" si="306"/>
        <v>46.69036088</v>
      </c>
      <c r="O408" s="73">
        <f>VLOOKUP(B408,'Dry Sieve'!$B$2:$K$992,IF(C408="#5",2,IF(C408="#10",3,IF(C408="#18",4,IF(C408="#35",5,IF(C408="#60",6,IF(C408="#120",7,IF(C408="#200",8,IF(C408="&lt;200",9)))))))),FALSE)</f>
        <v>13.26</v>
      </c>
      <c r="P408" s="23">
        <f t="shared" si="0"/>
        <v>0.23499999999999993</v>
      </c>
      <c r="Q408" s="23">
        <f t="shared" si="1"/>
        <v>3.03</v>
      </c>
      <c r="R408" s="23">
        <f>VLOOKUP(B408,'Dry Sieve'!$B$2:$K$992,IF(C408="#5",2,IF(C408="#10",3,IF(C408="#18",4,IF(C408="#35",5,IF(C408="#60",6,IF(C408="#120",7,IF(C408="#200",8,IF(C408="&lt;200",9)))))))),FALSE)</f>
        <v>13.26</v>
      </c>
      <c r="S408" s="23">
        <f>VLOOKUP(B408,'Dry Sieve'!$B$2:$K$992,10,FALSE)</f>
        <v>188.47000000000003</v>
      </c>
      <c r="T408" s="23">
        <v>6.4899369439999993E-2</v>
      </c>
      <c r="U408" s="23">
        <v>1.7315285600000001E-2</v>
      </c>
      <c r="V408" s="23">
        <f>V407</f>
        <v>0.11515436146170001</v>
      </c>
    </row>
    <row r="409" spans="1:22" ht="15.75" customHeight="1" x14ac:dyDescent="0.2">
      <c r="A409" s="22">
        <f>VLOOKUP(B408,'Sample ID by Horizon'!A:B,2,FALSE)</f>
        <v>42512</v>
      </c>
      <c r="B409" s="21" t="s">
        <v>485</v>
      </c>
      <c r="C409" s="21" t="s">
        <v>1297</v>
      </c>
      <c r="D409" s="21" t="s">
        <v>1293</v>
      </c>
      <c r="E409" s="21">
        <v>3.05</v>
      </c>
      <c r="F409" s="21">
        <v>1.73</v>
      </c>
      <c r="G409" s="21">
        <v>3.48</v>
      </c>
      <c r="H409" s="21">
        <v>1.75</v>
      </c>
      <c r="I409" s="21">
        <v>1.94</v>
      </c>
      <c r="J409" s="23">
        <f t="shared" si="45"/>
        <v>0.20999999999999996</v>
      </c>
      <c r="K409" s="71">
        <v>50.491803279999999</v>
      </c>
      <c r="L409" s="71">
        <f t="shared" ref="L409:N409" si="307">L407</f>
        <v>3.03</v>
      </c>
      <c r="M409" s="71">
        <f t="shared" si="307"/>
        <v>0.23499999999999993</v>
      </c>
      <c r="N409" s="71">
        <f t="shared" si="307"/>
        <v>46.69036088</v>
      </c>
      <c r="O409" s="73">
        <f>VLOOKUP(B409,'Dry Sieve'!$B$2:$K$992,IF(C409="#5",2,IF(C409="#10",3,IF(C409="#18",4,IF(C409="#35",5,IF(C409="#60",6,IF(C409="#120",7,IF(C409="#200",8,IF(C409="&lt;200",9)))))))),FALSE)</f>
        <v>13.26</v>
      </c>
      <c r="P409" s="23">
        <f t="shared" si="0"/>
        <v>0.23499999999999993</v>
      </c>
      <c r="Q409" s="23">
        <f t="shared" si="1"/>
        <v>3.03</v>
      </c>
      <c r="R409" s="23">
        <f>VLOOKUP(B409,'Dry Sieve'!$B$2:$K$992,IF(C409="#5",2,IF(C409="#10",3,IF(C409="#18",4,IF(C409="#35",5,IF(C409="#60",6,IF(C409="#120",7,IF(C409="#200",8,IF(C409="&lt;200",9)))))))),FALSE)</f>
        <v>13.26</v>
      </c>
      <c r="S409" s="23">
        <f>VLOOKUP(B409,'Dry Sieve'!$B$2:$K$992,10,FALSE)</f>
        <v>188.47000000000003</v>
      </c>
      <c r="T409" s="23">
        <v>6.4899369439999993E-2</v>
      </c>
      <c r="U409" s="23">
        <v>1.7315285600000001E-2</v>
      </c>
      <c r="V409" s="23">
        <f>V407</f>
        <v>0.11515436146170001</v>
      </c>
    </row>
    <row r="410" spans="1:22" ht="15.75" customHeight="1" x14ac:dyDescent="0.2">
      <c r="A410" s="22">
        <f>VLOOKUP(B409,'Sample ID by Horizon'!A:B,2,FALSE)</f>
        <v>42512</v>
      </c>
      <c r="B410" s="21" t="s">
        <v>485</v>
      </c>
      <c r="C410" s="21" t="s">
        <v>1297</v>
      </c>
      <c r="D410" s="21" t="s">
        <v>1294</v>
      </c>
      <c r="E410" s="21">
        <v>3.01</v>
      </c>
      <c r="F410" s="21">
        <v>1.73</v>
      </c>
      <c r="G410" s="21">
        <v>3.38</v>
      </c>
      <c r="H410" s="21">
        <v>1.65</v>
      </c>
      <c r="I410" s="21">
        <v>2.0299999999999998</v>
      </c>
      <c r="J410" s="23">
        <f t="shared" si="45"/>
        <v>0.29999999999999982</v>
      </c>
      <c r="K410" s="71">
        <v>44.850498340000001</v>
      </c>
      <c r="L410" s="71">
        <f t="shared" ref="L410:N410" si="308">L407</f>
        <v>3.03</v>
      </c>
      <c r="M410" s="71">
        <f t="shared" si="308"/>
        <v>0.23499999999999993</v>
      </c>
      <c r="N410" s="71">
        <f t="shared" si="308"/>
        <v>46.69036088</v>
      </c>
      <c r="O410" s="73">
        <f>VLOOKUP(B410,'Dry Sieve'!$B$2:$K$992,IF(C410="#5",2,IF(C410="#10",3,IF(C410="#18",4,IF(C410="#35",5,IF(C410="#60",6,IF(C410="#120",7,IF(C410="#200",8,IF(C410="&lt;200",9)))))))),FALSE)</f>
        <v>13.26</v>
      </c>
      <c r="P410" s="23">
        <f t="shared" si="0"/>
        <v>0.23499999999999993</v>
      </c>
      <c r="Q410" s="23">
        <f t="shared" si="1"/>
        <v>3.03</v>
      </c>
      <c r="R410" s="23">
        <f>VLOOKUP(B410,'Dry Sieve'!$B$2:$K$992,IF(C410="#5",2,IF(C410="#10",3,IF(C410="#18",4,IF(C410="#35",5,IF(C410="#60",6,IF(C410="#120",7,IF(C410="#200",8,IF(C410="&lt;200",9)))))))),FALSE)</f>
        <v>13.26</v>
      </c>
      <c r="S410" s="23">
        <f>VLOOKUP(B410,'Dry Sieve'!$B$2:$K$992,10,FALSE)</f>
        <v>188.47000000000003</v>
      </c>
      <c r="T410" s="23">
        <v>6.4899369439999993E-2</v>
      </c>
      <c r="U410" s="23">
        <v>1.7315285600000001E-2</v>
      </c>
      <c r="V410" s="23">
        <f>V407</f>
        <v>0.11515436146170001</v>
      </c>
    </row>
    <row r="411" spans="1:22" ht="15.75" customHeight="1" x14ac:dyDescent="0.2">
      <c r="A411" s="22">
        <f>VLOOKUP(B410,'Sample ID by Horizon'!A:B,2,FALSE)</f>
        <v>42512</v>
      </c>
      <c r="B411" s="21" t="s">
        <v>485</v>
      </c>
      <c r="C411" s="21" t="s">
        <v>1298</v>
      </c>
      <c r="D411" s="21" t="s">
        <v>1291</v>
      </c>
      <c r="E411" s="21">
        <v>1</v>
      </c>
      <c r="F411" s="21">
        <v>1.73</v>
      </c>
      <c r="G411" s="21">
        <v>2.0299999999999998</v>
      </c>
      <c r="H411" s="21">
        <v>0.3</v>
      </c>
      <c r="I411" s="21">
        <v>1.85</v>
      </c>
      <c r="J411" s="23">
        <f t="shared" si="45"/>
        <v>0.12000000000000011</v>
      </c>
      <c r="K411" s="71">
        <v>18</v>
      </c>
      <c r="L411" s="71">
        <v>1.0225</v>
      </c>
      <c r="M411" s="23">
        <f>AVERAGE(J411:J414)</f>
        <v>0.12250000000000011</v>
      </c>
      <c r="N411" s="23">
        <v>21.992997200000001</v>
      </c>
      <c r="O411" s="73">
        <f>VLOOKUP(B411,'Dry Sieve'!$B$2:$K$992,IF(C411="#5",2,IF(C411="#10",3,IF(C411="#18",4,IF(C411="#35",5,IF(C411="#60",6,IF(C411="#120",7,IF(C411="#200",8,IF(C411="&lt;200",9)))))))),FALSE)</f>
        <v>5.46</v>
      </c>
      <c r="P411" s="23">
        <f t="shared" si="0"/>
        <v>0.12250000000000011</v>
      </c>
      <c r="Q411" s="23">
        <f t="shared" si="1"/>
        <v>1.0225</v>
      </c>
      <c r="R411" s="23">
        <f>VLOOKUP(B411,'Dry Sieve'!$B$2:$K$992,IF(C411="#5",2,IF(C411="#10",3,IF(C411="#18",4,IF(C411="#35",5,IF(C411="#60",6,IF(C411="#120",7,IF(C411="#200",8,IF(C411="&lt;200",9)))))))),FALSE)</f>
        <v>5.46</v>
      </c>
      <c r="S411" s="23">
        <f>VLOOKUP(B411,'Dry Sieve'!$B$2:$K$992,10,FALSE)</f>
        <v>188.47000000000003</v>
      </c>
      <c r="T411" s="23">
        <v>2.5499379060000001E-2</v>
      </c>
      <c r="U411" s="23">
        <v>2.4034618809999999E-3</v>
      </c>
      <c r="V411" s="23">
        <f>V410</f>
        <v>0.11515436146170001</v>
      </c>
    </row>
    <row r="412" spans="1:22" ht="15.75" customHeight="1" x14ac:dyDescent="0.2">
      <c r="A412" s="22">
        <f>VLOOKUP(B411,'Sample ID by Horizon'!A:B,2,FALSE)</f>
        <v>42512</v>
      </c>
      <c r="B412" s="21" t="s">
        <v>485</v>
      </c>
      <c r="C412" s="21" t="s">
        <v>1298</v>
      </c>
      <c r="D412" s="21" t="s">
        <v>1292</v>
      </c>
      <c r="E412" s="21">
        <v>1.02</v>
      </c>
      <c r="F412" s="21">
        <v>1.74</v>
      </c>
      <c r="G412" s="21">
        <v>2.1</v>
      </c>
      <c r="H412" s="21">
        <v>0.36</v>
      </c>
      <c r="I412" s="21">
        <v>1.85</v>
      </c>
      <c r="J412" s="23">
        <f t="shared" si="45"/>
        <v>0.1100000000000001</v>
      </c>
      <c r="K412" s="71">
        <v>24.50980392</v>
      </c>
      <c r="L412" s="71">
        <f t="shared" ref="L412:N412" si="309">L411</f>
        <v>1.0225</v>
      </c>
      <c r="M412" s="71">
        <f t="shared" si="309"/>
        <v>0.12250000000000011</v>
      </c>
      <c r="N412" s="71">
        <f t="shared" si="309"/>
        <v>21.992997200000001</v>
      </c>
      <c r="O412" s="73">
        <f>VLOOKUP(B412,'Dry Sieve'!$B$2:$K$992,IF(C412="#5",2,IF(C412="#10",3,IF(C412="#18",4,IF(C412="#35",5,IF(C412="#60",6,IF(C412="#120",7,IF(C412="#200",8,IF(C412="&lt;200",9)))))))),FALSE)</f>
        <v>5.46</v>
      </c>
      <c r="P412" s="23">
        <f t="shared" si="0"/>
        <v>0.12250000000000011</v>
      </c>
      <c r="Q412" s="23">
        <f t="shared" si="1"/>
        <v>1.0225</v>
      </c>
      <c r="R412" s="23">
        <f>VLOOKUP(B412,'Dry Sieve'!$B$2:$K$992,IF(C412="#5",2,IF(C412="#10",3,IF(C412="#18",4,IF(C412="#35",5,IF(C412="#60",6,IF(C412="#120",7,IF(C412="#200",8,IF(C412="&lt;200",9)))))))),FALSE)</f>
        <v>5.46</v>
      </c>
      <c r="S412" s="23">
        <f>VLOOKUP(B412,'Dry Sieve'!$B$2:$K$992,10,FALSE)</f>
        <v>188.47000000000003</v>
      </c>
      <c r="T412" s="23">
        <v>2.5499379060000001E-2</v>
      </c>
      <c r="U412" s="23">
        <v>2.4034618809999999E-3</v>
      </c>
      <c r="V412" s="23">
        <f>V410</f>
        <v>0.11515436146170001</v>
      </c>
    </row>
    <row r="413" spans="1:22" ht="15.75" customHeight="1" x14ac:dyDescent="0.2">
      <c r="A413" s="22">
        <f>VLOOKUP(B412,'Sample ID by Horizon'!A:B,2,FALSE)</f>
        <v>42512</v>
      </c>
      <c r="B413" s="21" t="s">
        <v>485</v>
      </c>
      <c r="C413" s="21" t="s">
        <v>1298</v>
      </c>
      <c r="D413" s="21" t="s">
        <v>1293</v>
      </c>
      <c r="E413" s="21">
        <v>1.05</v>
      </c>
      <c r="F413" s="21">
        <v>1.73</v>
      </c>
      <c r="G413" s="21">
        <v>2.08</v>
      </c>
      <c r="H413" s="21">
        <v>0.35</v>
      </c>
      <c r="I413" s="21">
        <v>1.86</v>
      </c>
      <c r="J413" s="23">
        <f t="shared" si="45"/>
        <v>0.13000000000000012</v>
      </c>
      <c r="K413" s="71">
        <v>20.952380949999998</v>
      </c>
      <c r="L413" s="71">
        <f t="shared" ref="L413:N413" si="310">L411</f>
        <v>1.0225</v>
      </c>
      <c r="M413" s="71">
        <f t="shared" si="310"/>
        <v>0.12250000000000011</v>
      </c>
      <c r="N413" s="71">
        <f t="shared" si="310"/>
        <v>21.992997200000001</v>
      </c>
      <c r="O413" s="73">
        <f>VLOOKUP(B413,'Dry Sieve'!$B$2:$K$992,IF(C413="#5",2,IF(C413="#10",3,IF(C413="#18",4,IF(C413="#35",5,IF(C413="#60",6,IF(C413="#120",7,IF(C413="#200",8,IF(C413="&lt;200",9)))))))),FALSE)</f>
        <v>5.46</v>
      </c>
      <c r="P413" s="23">
        <f t="shared" si="0"/>
        <v>0.12250000000000011</v>
      </c>
      <c r="Q413" s="23">
        <f t="shared" si="1"/>
        <v>1.0225</v>
      </c>
      <c r="R413" s="23">
        <f>VLOOKUP(B413,'Dry Sieve'!$B$2:$K$992,IF(C413="#5",2,IF(C413="#10",3,IF(C413="#18",4,IF(C413="#35",5,IF(C413="#60",6,IF(C413="#120",7,IF(C413="#200",8,IF(C413="&lt;200",9)))))))),FALSE)</f>
        <v>5.46</v>
      </c>
      <c r="S413" s="23">
        <f>VLOOKUP(B413,'Dry Sieve'!$B$2:$K$992,10,FALSE)</f>
        <v>188.47000000000003</v>
      </c>
      <c r="T413" s="23">
        <v>2.5499379060000001E-2</v>
      </c>
      <c r="U413" s="23">
        <v>2.4034618809999999E-3</v>
      </c>
      <c r="V413" s="23">
        <f>V410</f>
        <v>0.11515436146170001</v>
      </c>
    </row>
    <row r="414" spans="1:22" ht="15.75" customHeight="1" x14ac:dyDescent="0.2">
      <c r="A414" s="22">
        <f>VLOOKUP(B413,'Sample ID by Horizon'!A:B,2,FALSE)</f>
        <v>42512</v>
      </c>
      <c r="B414" s="21" t="s">
        <v>485</v>
      </c>
      <c r="C414" s="21" t="s">
        <v>1298</v>
      </c>
      <c r="D414" s="21" t="s">
        <v>1294</v>
      </c>
      <c r="E414" s="21">
        <v>1.02</v>
      </c>
      <c r="F414" s="21">
        <v>1.74</v>
      </c>
      <c r="G414" s="21">
        <v>2.12</v>
      </c>
      <c r="H414" s="21">
        <v>0.38</v>
      </c>
      <c r="I414" s="21">
        <v>1.87</v>
      </c>
      <c r="J414" s="23">
        <f t="shared" si="45"/>
        <v>0.13000000000000012</v>
      </c>
      <c r="K414" s="71">
        <v>24.50980392</v>
      </c>
      <c r="L414" s="71">
        <f t="shared" ref="L414:N414" si="311">L411</f>
        <v>1.0225</v>
      </c>
      <c r="M414" s="71">
        <f t="shared" si="311"/>
        <v>0.12250000000000011</v>
      </c>
      <c r="N414" s="71">
        <f t="shared" si="311"/>
        <v>21.992997200000001</v>
      </c>
      <c r="O414" s="73">
        <f>VLOOKUP(B414,'Dry Sieve'!$B$2:$K$992,IF(C414="#5",2,IF(C414="#10",3,IF(C414="#18",4,IF(C414="#35",5,IF(C414="#60",6,IF(C414="#120",7,IF(C414="#200",8,IF(C414="&lt;200",9)))))))),FALSE)</f>
        <v>5.46</v>
      </c>
      <c r="P414" s="23">
        <f t="shared" si="0"/>
        <v>0.12250000000000011</v>
      </c>
      <c r="Q414" s="23">
        <f t="shared" si="1"/>
        <v>1.0225</v>
      </c>
      <c r="R414" s="23">
        <f>VLOOKUP(B414,'Dry Sieve'!$B$2:$K$992,IF(C414="#5",2,IF(C414="#10",3,IF(C414="#18",4,IF(C414="#35",5,IF(C414="#60",6,IF(C414="#120",7,IF(C414="#200",8,IF(C414="&lt;200",9)))))))),FALSE)</f>
        <v>5.46</v>
      </c>
      <c r="S414" s="23">
        <f>VLOOKUP(B414,'Dry Sieve'!$B$2:$K$992,10,FALSE)</f>
        <v>188.47000000000003</v>
      </c>
      <c r="T414" s="23">
        <v>2.5499379060000001E-2</v>
      </c>
      <c r="U414" s="23">
        <v>2.4034618809999999E-3</v>
      </c>
      <c r="V414" s="23">
        <f>V413</f>
        <v>0.11515436146170001</v>
      </c>
    </row>
    <row r="415" spans="1:22" ht="15.75" customHeight="1" x14ac:dyDescent="0.2">
      <c r="A415" s="22">
        <f>VLOOKUP(B414,'Sample ID by Horizon'!A:B,2,FALSE)</f>
        <v>42512</v>
      </c>
      <c r="B415" s="21" t="s">
        <v>485</v>
      </c>
      <c r="C415" s="21" t="s">
        <v>1299</v>
      </c>
      <c r="D415" s="21" t="s">
        <v>1291</v>
      </c>
      <c r="E415" s="21">
        <v>0.42</v>
      </c>
      <c r="F415" s="21">
        <v>1.74</v>
      </c>
      <c r="G415" s="21">
        <v>2.02</v>
      </c>
      <c r="H415" s="21">
        <v>0.28000000000000003</v>
      </c>
      <c r="I415" s="21">
        <v>1.88</v>
      </c>
      <c r="J415" s="23">
        <f t="shared" si="45"/>
        <v>0.1399999999999999</v>
      </c>
      <c r="K415" s="71">
        <v>33.333333330000002</v>
      </c>
      <c r="L415" s="71">
        <v>0.41249999999999998</v>
      </c>
      <c r="M415" s="23">
        <f>AVERAGE(J415:J418)</f>
        <v>0.12000000000000005</v>
      </c>
      <c r="N415" s="23">
        <v>43.027729379999997</v>
      </c>
      <c r="O415" s="73">
        <f>VLOOKUP(B415,'Dry Sieve'!$B$2:$K$992,IF(C415="#5",2,IF(C415="#10",3,IF(C415="#18",4,IF(C415="#35",5,IF(C415="#60",6,IF(C415="#120",7,IF(C415="#200",8,IF(C415="&lt;200",9)))))))),FALSE)</f>
        <v>1.83</v>
      </c>
      <c r="P415" s="23">
        <f t="shared" si="0"/>
        <v>0.12000000000000005</v>
      </c>
      <c r="Q415" s="23">
        <f t="shared" si="1"/>
        <v>0.41249999999999998</v>
      </c>
      <c r="R415" s="23">
        <f>VLOOKUP(B415,'Dry Sieve'!$B$2:$K$992,IF(C415="#5",2,IF(C415="#10",3,IF(C415="#18",4,IF(C415="#35",5,IF(C415="#60",6,IF(C415="#120",7,IF(C415="#200",8,IF(C415="&lt;200",9)))))))),FALSE)</f>
        <v>1.83</v>
      </c>
      <c r="S415" s="23">
        <f>VLOOKUP(B415,'Dry Sieve'!$B$2:$K$992,10,FALSE)</f>
        <v>188.47000000000003</v>
      </c>
      <c r="T415" s="23">
        <v>6.8851083119999996E-3</v>
      </c>
      <c r="U415" s="23">
        <v>8.4643022069999995E-4</v>
      </c>
      <c r="V415" s="23">
        <f>V413</f>
        <v>0.11515436146170001</v>
      </c>
    </row>
    <row r="416" spans="1:22" ht="15.75" customHeight="1" x14ac:dyDescent="0.2">
      <c r="A416" s="22">
        <f>VLOOKUP(B415,'Sample ID by Horizon'!A:B,2,FALSE)</f>
        <v>42512</v>
      </c>
      <c r="B416" s="21" t="s">
        <v>485</v>
      </c>
      <c r="C416" s="21" t="s">
        <v>1299</v>
      </c>
      <c r="D416" s="21" t="s">
        <v>1292</v>
      </c>
      <c r="E416" s="21">
        <v>0.41</v>
      </c>
      <c r="F416" s="21">
        <v>1.72</v>
      </c>
      <c r="G416" s="21">
        <v>2.06</v>
      </c>
      <c r="H416" s="21">
        <v>0.34</v>
      </c>
      <c r="I416" s="21">
        <v>1.84</v>
      </c>
      <c r="J416" s="23">
        <f t="shared" si="45"/>
        <v>0.12000000000000011</v>
      </c>
      <c r="K416" s="71">
        <v>53.658536589999997</v>
      </c>
      <c r="L416" s="71">
        <f t="shared" ref="L416:N416" si="312">L415</f>
        <v>0.41249999999999998</v>
      </c>
      <c r="M416" s="71">
        <f t="shared" si="312"/>
        <v>0.12000000000000005</v>
      </c>
      <c r="N416" s="71">
        <f t="shared" si="312"/>
        <v>43.027729379999997</v>
      </c>
      <c r="O416" s="73">
        <f>VLOOKUP(B416,'Dry Sieve'!$B$2:$K$992,IF(C416="#5",2,IF(C416="#10",3,IF(C416="#18",4,IF(C416="#35",5,IF(C416="#60",6,IF(C416="#120",7,IF(C416="#200",8,IF(C416="&lt;200",9)))))))),FALSE)</f>
        <v>1.83</v>
      </c>
      <c r="P416" s="23">
        <f t="shared" si="0"/>
        <v>0.12000000000000005</v>
      </c>
      <c r="Q416" s="23">
        <f t="shared" si="1"/>
        <v>0.41249999999999998</v>
      </c>
      <c r="R416" s="23">
        <f>VLOOKUP(B416,'Dry Sieve'!$B$2:$K$992,IF(C416="#5",2,IF(C416="#10",3,IF(C416="#18",4,IF(C416="#35",5,IF(C416="#60",6,IF(C416="#120",7,IF(C416="#200",8,IF(C416="&lt;200",9)))))))),FALSE)</f>
        <v>1.83</v>
      </c>
      <c r="S416" s="23">
        <f>VLOOKUP(B416,'Dry Sieve'!$B$2:$K$992,10,FALSE)</f>
        <v>188.47000000000003</v>
      </c>
      <c r="T416" s="23">
        <v>6.8851083119999996E-3</v>
      </c>
      <c r="U416" s="23">
        <v>8.4643022069999995E-4</v>
      </c>
      <c r="V416" s="23">
        <f>V413</f>
        <v>0.11515436146170001</v>
      </c>
    </row>
    <row r="417" spans="1:22" ht="15.75" customHeight="1" x14ac:dyDescent="0.2">
      <c r="A417" s="22">
        <f>VLOOKUP(B416,'Sample ID by Horizon'!A:B,2,FALSE)</f>
        <v>42512</v>
      </c>
      <c r="B417" s="21" t="s">
        <v>485</v>
      </c>
      <c r="C417" s="21" t="s">
        <v>1299</v>
      </c>
      <c r="D417" s="21" t="s">
        <v>1293</v>
      </c>
      <c r="E417" s="21">
        <v>0.4</v>
      </c>
      <c r="F417" s="21">
        <v>1.74</v>
      </c>
      <c r="G417" s="21">
        <v>1.99</v>
      </c>
      <c r="H417" s="21">
        <v>0.25</v>
      </c>
      <c r="I417" s="21">
        <v>1.84</v>
      </c>
      <c r="J417" s="23">
        <f t="shared" si="45"/>
        <v>0.10000000000000009</v>
      </c>
      <c r="K417" s="71">
        <v>37.5</v>
      </c>
      <c r="L417" s="71">
        <f t="shared" ref="L417:N417" si="313">L415</f>
        <v>0.41249999999999998</v>
      </c>
      <c r="M417" s="71">
        <f t="shared" si="313"/>
        <v>0.12000000000000005</v>
      </c>
      <c r="N417" s="71">
        <f t="shared" si="313"/>
        <v>43.027729379999997</v>
      </c>
      <c r="O417" s="73">
        <f>VLOOKUP(B417,'Dry Sieve'!$B$2:$K$992,IF(C417="#5",2,IF(C417="#10",3,IF(C417="#18",4,IF(C417="#35",5,IF(C417="#60",6,IF(C417="#120",7,IF(C417="#200",8,IF(C417="&lt;200",9)))))))),FALSE)</f>
        <v>1.83</v>
      </c>
      <c r="P417" s="23">
        <f t="shared" si="0"/>
        <v>0.12000000000000005</v>
      </c>
      <c r="Q417" s="23">
        <f t="shared" si="1"/>
        <v>0.41249999999999998</v>
      </c>
      <c r="R417" s="23">
        <f>VLOOKUP(B417,'Dry Sieve'!$B$2:$K$992,IF(C417="#5",2,IF(C417="#10",3,IF(C417="#18",4,IF(C417="#35",5,IF(C417="#60",6,IF(C417="#120",7,IF(C417="#200",8,IF(C417="&lt;200",9)))))))),FALSE)</f>
        <v>1.83</v>
      </c>
      <c r="S417" s="23">
        <f>VLOOKUP(B417,'Dry Sieve'!$B$2:$K$992,10,FALSE)</f>
        <v>188.47000000000003</v>
      </c>
      <c r="T417" s="23">
        <v>6.8851083119999996E-3</v>
      </c>
      <c r="U417" s="23">
        <v>8.4643022069999995E-4</v>
      </c>
      <c r="V417" s="23">
        <f>V416</f>
        <v>0.11515436146170001</v>
      </c>
    </row>
    <row r="418" spans="1:22" ht="15.75" customHeight="1" x14ac:dyDescent="0.2">
      <c r="A418" s="22">
        <f>VLOOKUP(B417,'Sample ID by Horizon'!A:B,2,FALSE)</f>
        <v>42512</v>
      </c>
      <c r="B418" s="21" t="s">
        <v>485</v>
      </c>
      <c r="C418" s="21" t="s">
        <v>1299</v>
      </c>
      <c r="D418" s="21" t="s">
        <v>1294</v>
      </c>
      <c r="E418" s="21">
        <v>0.42</v>
      </c>
      <c r="F418" s="21">
        <v>1.72</v>
      </c>
      <c r="G418" s="21">
        <v>2.04</v>
      </c>
      <c r="H418" s="21">
        <v>0.32</v>
      </c>
      <c r="I418" s="21">
        <v>1.84</v>
      </c>
      <c r="J418" s="23">
        <f t="shared" si="45"/>
        <v>0.12000000000000011</v>
      </c>
      <c r="K418" s="71">
        <v>47.619047620000003</v>
      </c>
      <c r="L418" s="71">
        <f t="shared" ref="L418:N418" si="314">L415</f>
        <v>0.41249999999999998</v>
      </c>
      <c r="M418" s="71">
        <f t="shared" si="314"/>
        <v>0.12000000000000005</v>
      </c>
      <c r="N418" s="71">
        <f t="shared" si="314"/>
        <v>43.027729379999997</v>
      </c>
      <c r="O418" s="73">
        <f>VLOOKUP(B418,'Dry Sieve'!$B$2:$K$992,IF(C418="#5",2,IF(C418="#10",3,IF(C418="#18",4,IF(C418="#35",5,IF(C418="#60",6,IF(C418="#120",7,IF(C418="#200",8,IF(C418="&lt;200",9)))))))),FALSE)</f>
        <v>1.83</v>
      </c>
      <c r="P418" s="23">
        <f t="shared" si="0"/>
        <v>0.12000000000000005</v>
      </c>
      <c r="Q418" s="23">
        <f t="shared" si="1"/>
        <v>0.41249999999999998</v>
      </c>
      <c r="R418" s="23">
        <f>VLOOKUP(B418,'Dry Sieve'!$B$2:$K$992,IF(C418="#5",2,IF(C418="#10",3,IF(C418="#18",4,IF(C418="#35",5,IF(C418="#60",6,IF(C418="#120",7,IF(C418="#200",8,IF(C418="&lt;200",9)))))))),FALSE)</f>
        <v>1.83</v>
      </c>
      <c r="S418" s="23">
        <f>VLOOKUP(B418,'Dry Sieve'!$B$2:$K$992,10,FALSE)</f>
        <v>188.47000000000003</v>
      </c>
      <c r="T418" s="23">
        <v>6.8851083119999996E-3</v>
      </c>
      <c r="U418" s="23">
        <v>8.4643022069999995E-4</v>
      </c>
      <c r="V418" s="23">
        <f>V416</f>
        <v>0.11515436146170001</v>
      </c>
    </row>
    <row r="419" spans="1:22" ht="15.75" customHeight="1" x14ac:dyDescent="0.2">
      <c r="A419" s="22">
        <f>VLOOKUP(B418,'Sample ID by Horizon'!A:B,2,FALSE)</f>
        <v>42512</v>
      </c>
      <c r="B419" s="21" t="s">
        <v>485</v>
      </c>
      <c r="C419" s="21" t="s">
        <v>1300</v>
      </c>
      <c r="D419" s="21" t="s">
        <v>1291</v>
      </c>
      <c r="E419" s="21"/>
      <c r="F419" s="21"/>
      <c r="G419" s="21"/>
      <c r="H419" s="21"/>
      <c r="I419" s="21"/>
      <c r="J419" s="23">
        <f t="shared" si="45"/>
        <v>0</v>
      </c>
      <c r="K419" s="71" t="s">
        <v>1438</v>
      </c>
      <c r="L419" s="71" t="s">
        <v>1438</v>
      </c>
      <c r="M419" s="23">
        <f>AVERAGE(J419:J422)</f>
        <v>0</v>
      </c>
      <c r="N419" s="23" t="s">
        <v>1438</v>
      </c>
      <c r="O419" s="73">
        <f>VLOOKUP(B419,'Dry Sieve'!$B$2:$K$992,IF(C419="#5",2,IF(C419="#10",3,IF(C419="#18",4,IF(C419="#35",5,IF(C419="#60",6,IF(C419="#120",7,IF(C419="#200",8,IF(C419="&lt;200",9)))))))),FALSE)</f>
        <v>0.77</v>
      </c>
      <c r="P419" s="23">
        <f t="shared" si="0"/>
        <v>0</v>
      </c>
      <c r="Q419" s="23">
        <f t="shared" si="1"/>
        <v>0</v>
      </c>
      <c r="R419" s="23">
        <f>VLOOKUP(B419,'Dry Sieve'!$B$2:$K$992,IF(C419="#5",2,IF(C419="#10",3,IF(C419="#18",4,IF(C419="#35",5,IF(C419="#60",6,IF(C419="#120",7,IF(C419="#200",8,IF(C419="&lt;200",9)))))))),FALSE)</f>
        <v>0.77</v>
      </c>
      <c r="S419" s="23">
        <f>VLOOKUP(B419,'Dry Sieve'!$B$2:$K$992,10,FALSE)</f>
        <v>188.47000000000003</v>
      </c>
      <c r="T419" s="23" t="s">
        <v>1438</v>
      </c>
      <c r="U419" s="23">
        <v>0</v>
      </c>
      <c r="V419" s="23">
        <f>V416</f>
        <v>0.11515436146170001</v>
      </c>
    </row>
    <row r="420" spans="1:22" ht="15.75" customHeight="1" x14ac:dyDescent="0.2">
      <c r="A420" s="22">
        <f>VLOOKUP(B419,'Sample ID by Horizon'!A:B,2,FALSE)</f>
        <v>42512</v>
      </c>
      <c r="B420" s="21" t="s">
        <v>485</v>
      </c>
      <c r="C420" s="21" t="s">
        <v>1300</v>
      </c>
      <c r="D420" s="21" t="s">
        <v>1292</v>
      </c>
      <c r="E420" s="21"/>
      <c r="F420" s="21"/>
      <c r="G420" s="21"/>
      <c r="H420" s="21"/>
      <c r="I420" s="21"/>
      <c r="J420" s="23">
        <f t="shared" si="45"/>
        <v>0</v>
      </c>
      <c r="K420" s="71" t="s">
        <v>1438</v>
      </c>
      <c r="L420" s="71" t="str">
        <f t="shared" ref="L420:N420" si="315">L419</f>
        <v/>
      </c>
      <c r="M420" s="71">
        <f t="shared" si="315"/>
        <v>0</v>
      </c>
      <c r="N420" s="71" t="str">
        <f t="shared" si="315"/>
        <v/>
      </c>
      <c r="O420" s="73">
        <f>VLOOKUP(B420,'Dry Sieve'!$B$2:$K$992,IF(C420="#5",2,IF(C420="#10",3,IF(C420="#18",4,IF(C420="#35",5,IF(C420="#60",6,IF(C420="#120",7,IF(C420="#200",8,IF(C420="&lt;200",9)))))))),FALSE)</f>
        <v>0.77</v>
      </c>
      <c r="P420" s="23">
        <f t="shared" si="0"/>
        <v>0</v>
      </c>
      <c r="Q420" s="23">
        <f t="shared" si="1"/>
        <v>0</v>
      </c>
      <c r="R420" s="23">
        <f>VLOOKUP(B420,'Dry Sieve'!$B$2:$K$992,IF(C420="#5",2,IF(C420="#10",3,IF(C420="#18",4,IF(C420="#35",5,IF(C420="#60",6,IF(C420="#120",7,IF(C420="#200",8,IF(C420="&lt;200",9)))))))),FALSE)</f>
        <v>0.77</v>
      </c>
      <c r="S420" s="23">
        <f>VLOOKUP(B420,'Dry Sieve'!$B$2:$K$992,10,FALSE)</f>
        <v>188.47000000000003</v>
      </c>
      <c r="T420" s="23" t="s">
        <v>1438</v>
      </c>
      <c r="U420" s="23">
        <v>0</v>
      </c>
      <c r="V420" s="23">
        <f>V419</f>
        <v>0.11515436146170001</v>
      </c>
    </row>
    <row r="421" spans="1:22" ht="15.75" customHeight="1" x14ac:dyDescent="0.2">
      <c r="A421" s="22">
        <f>VLOOKUP(B420,'Sample ID by Horizon'!A:B,2,FALSE)</f>
        <v>42512</v>
      </c>
      <c r="B421" s="21" t="s">
        <v>485</v>
      </c>
      <c r="C421" s="21" t="s">
        <v>1300</v>
      </c>
      <c r="D421" s="21" t="s">
        <v>1293</v>
      </c>
      <c r="E421" s="21"/>
      <c r="F421" s="21"/>
      <c r="G421" s="21"/>
      <c r="H421" s="21"/>
      <c r="I421" s="21"/>
      <c r="J421" s="23">
        <f t="shared" si="45"/>
        <v>0</v>
      </c>
      <c r="K421" s="71" t="s">
        <v>1438</v>
      </c>
      <c r="L421" s="71" t="str">
        <f t="shared" ref="L421:N421" si="316">L419</f>
        <v/>
      </c>
      <c r="M421" s="71">
        <f t="shared" si="316"/>
        <v>0</v>
      </c>
      <c r="N421" s="71" t="str">
        <f t="shared" si="316"/>
        <v/>
      </c>
      <c r="O421" s="73">
        <f>VLOOKUP(B421,'Dry Sieve'!$B$2:$K$992,IF(C421="#5",2,IF(C421="#10",3,IF(C421="#18",4,IF(C421="#35",5,IF(C421="#60",6,IF(C421="#120",7,IF(C421="#200",8,IF(C421="&lt;200",9)))))))),FALSE)</f>
        <v>0.77</v>
      </c>
      <c r="P421" s="23">
        <f t="shared" si="0"/>
        <v>0</v>
      </c>
      <c r="Q421" s="23">
        <f t="shared" si="1"/>
        <v>0</v>
      </c>
      <c r="R421" s="23">
        <f>VLOOKUP(B421,'Dry Sieve'!$B$2:$K$992,IF(C421="#5",2,IF(C421="#10",3,IF(C421="#18",4,IF(C421="#35",5,IF(C421="#60",6,IF(C421="#120",7,IF(C421="#200",8,IF(C421="&lt;200",9)))))))),FALSE)</f>
        <v>0.77</v>
      </c>
      <c r="S421" s="23">
        <f>VLOOKUP(B421,'Dry Sieve'!$B$2:$K$992,10,FALSE)</f>
        <v>188.47000000000003</v>
      </c>
      <c r="T421" s="23" t="s">
        <v>1438</v>
      </c>
      <c r="U421" s="23">
        <v>0</v>
      </c>
      <c r="V421" s="23">
        <f>V419</f>
        <v>0.11515436146170001</v>
      </c>
    </row>
    <row r="422" spans="1:22" ht="15.75" customHeight="1" x14ac:dyDescent="0.2">
      <c r="A422" s="22">
        <f>VLOOKUP(B421,'Sample ID by Horizon'!A:B,2,FALSE)</f>
        <v>42512</v>
      </c>
      <c r="B422" s="21" t="s">
        <v>485</v>
      </c>
      <c r="C422" s="21" t="s">
        <v>1300</v>
      </c>
      <c r="D422" s="21" t="s">
        <v>1294</v>
      </c>
      <c r="E422" s="21"/>
      <c r="F422" s="21"/>
      <c r="G422" s="21"/>
      <c r="H422" s="21"/>
      <c r="I422" s="21"/>
      <c r="J422" s="23">
        <f t="shared" si="45"/>
        <v>0</v>
      </c>
      <c r="K422" s="71" t="s">
        <v>1438</v>
      </c>
      <c r="L422" s="71" t="str">
        <f t="shared" ref="L422:N422" si="317">L419</f>
        <v/>
      </c>
      <c r="M422" s="71">
        <f t="shared" si="317"/>
        <v>0</v>
      </c>
      <c r="N422" s="71" t="str">
        <f t="shared" si="317"/>
        <v/>
      </c>
      <c r="O422" s="73">
        <f>VLOOKUP(B422,'Dry Sieve'!$B$2:$K$992,IF(C422="#5",2,IF(C422="#10",3,IF(C422="#18",4,IF(C422="#35",5,IF(C422="#60",6,IF(C422="#120",7,IF(C422="#200",8,IF(C422="&lt;200",9)))))))),FALSE)</f>
        <v>0.77</v>
      </c>
      <c r="P422" s="23">
        <f t="shared" si="0"/>
        <v>0</v>
      </c>
      <c r="Q422" s="23">
        <f t="shared" si="1"/>
        <v>0</v>
      </c>
      <c r="R422" s="23">
        <f>VLOOKUP(B422,'Dry Sieve'!$B$2:$K$992,IF(C422="#5",2,IF(C422="#10",3,IF(C422="#18",4,IF(C422="#35",5,IF(C422="#60",6,IF(C422="#120",7,IF(C422="#200",8,IF(C422="&lt;200",9)))))))),FALSE)</f>
        <v>0.77</v>
      </c>
      <c r="S422" s="23">
        <f>VLOOKUP(B422,'Dry Sieve'!$B$2:$K$992,10,FALSE)</f>
        <v>188.47000000000003</v>
      </c>
      <c r="T422" s="23" t="s">
        <v>1438</v>
      </c>
      <c r="U422" s="23">
        <v>0</v>
      </c>
      <c r="V422" s="23">
        <f>V419</f>
        <v>0.11515436146170001</v>
      </c>
    </row>
    <row r="423" spans="1:22" ht="15.75" customHeight="1" x14ac:dyDescent="0.2">
      <c r="A423" s="21" t="e">
        <f>VLOOKUP(#REF!,'Sample ID by Horizon'!A:B,2,FALSE)</f>
        <v>#REF!</v>
      </c>
      <c r="B423" s="21" t="s">
        <v>487</v>
      </c>
      <c r="C423" s="21" t="s">
        <v>1290</v>
      </c>
      <c r="D423" s="21" t="s">
        <v>1291</v>
      </c>
      <c r="E423" s="21">
        <v>4.0599999999999996</v>
      </c>
      <c r="F423" s="21">
        <v>1.74</v>
      </c>
      <c r="G423" s="21">
        <v>5.55</v>
      </c>
      <c r="H423" s="21">
        <v>3.81</v>
      </c>
      <c r="I423" s="21">
        <v>1.77</v>
      </c>
      <c r="J423" s="23">
        <f t="shared" si="45"/>
        <v>3.0000000000000027E-2</v>
      </c>
      <c r="K423" s="71">
        <v>93.103448279999995</v>
      </c>
      <c r="L423" s="71">
        <v>4.0425000000000004</v>
      </c>
      <c r="M423" s="23">
        <f>AVERAGE(J423:J426)</f>
        <v>2.5000000000000022E-2</v>
      </c>
      <c r="N423" s="23">
        <v>89.418031760000005</v>
      </c>
      <c r="O423" s="73">
        <f>VLOOKUP(B423,'Dry Sieve'!$B$2:$K$992,IF(C423="#5",2,IF(C423="#10",3,IF(C423="#18",4,IF(C423="#35",5,IF(C423="#60",6,IF(C423="#120",7,IF(C423="#200",8,IF(C423="&lt;200",9)))))))),FALSE)</f>
        <v>27.58</v>
      </c>
      <c r="P423" s="23">
        <f t="shared" si="0"/>
        <v>2.5000000000000022E-2</v>
      </c>
      <c r="Q423" s="23">
        <f t="shared" si="1"/>
        <v>4.0424999999999995</v>
      </c>
      <c r="R423" s="23">
        <f>VLOOKUP(B423,'Dry Sieve'!$B$2:$K$992,IF(C423="#5",2,IF(C423="#10",3,IF(C423="#18",4,IF(C423="#35",5,IF(C423="#60",6,IF(C423="#120",7,IF(C423="#200",8,IF(C423="&lt;200",9)))))))),FALSE)</f>
        <v>27.58</v>
      </c>
      <c r="S423" s="23">
        <f>VLOOKUP(B423,'Dry Sieve'!$B$2:$K$992,10,FALSE)</f>
        <v>85.38</v>
      </c>
      <c r="T423" s="23">
        <v>0.32102877990000001</v>
      </c>
      <c r="U423" s="23">
        <v>0.28705761639999999</v>
      </c>
      <c r="V423" s="23">
        <f>SUM(U423,U427,U431,U435,U439,U443,U447)</f>
        <v>0.54737197139959992</v>
      </c>
    </row>
    <row r="424" spans="1:22" ht="15.75" customHeight="1" x14ac:dyDescent="0.2">
      <c r="A424" s="22">
        <f>VLOOKUP(B423,'Sample ID by Horizon'!A:B,2,FALSE)</f>
        <v>42512</v>
      </c>
      <c r="B424" s="21" t="s">
        <v>487</v>
      </c>
      <c r="C424" s="21" t="s">
        <v>1290</v>
      </c>
      <c r="D424" s="21" t="s">
        <v>1292</v>
      </c>
      <c r="E424" s="21">
        <v>4.01</v>
      </c>
      <c r="F424" s="21">
        <v>1.72</v>
      </c>
      <c r="G424" s="21">
        <v>5.25</v>
      </c>
      <c r="H424" s="21">
        <v>3.53</v>
      </c>
      <c r="I424" s="21">
        <v>1.74</v>
      </c>
      <c r="J424" s="23">
        <f t="shared" si="45"/>
        <v>2.0000000000000018E-2</v>
      </c>
      <c r="K424" s="71">
        <v>87.531172069999997</v>
      </c>
      <c r="L424" s="71">
        <f t="shared" ref="L424:N424" si="318">L423</f>
        <v>4.0425000000000004</v>
      </c>
      <c r="M424" s="71">
        <f t="shared" si="318"/>
        <v>2.5000000000000022E-2</v>
      </c>
      <c r="N424" s="71">
        <f t="shared" si="318"/>
        <v>89.418031760000005</v>
      </c>
      <c r="O424" s="73">
        <f>VLOOKUP(B424,'Dry Sieve'!$B$2:$K$992,IF(C424="#5",2,IF(C424="#10",3,IF(C424="#18",4,IF(C424="#35",5,IF(C424="#60",6,IF(C424="#120",7,IF(C424="#200",8,IF(C424="&lt;200",9)))))))),FALSE)</f>
        <v>27.58</v>
      </c>
      <c r="P424" s="23">
        <f t="shared" si="0"/>
        <v>2.5000000000000022E-2</v>
      </c>
      <c r="Q424" s="23">
        <f t="shared" si="1"/>
        <v>4.0424999999999995</v>
      </c>
      <c r="R424" s="23">
        <f>VLOOKUP(B424,'Dry Sieve'!$B$2:$K$992,IF(C424="#5",2,IF(C424="#10",3,IF(C424="#18",4,IF(C424="#35",5,IF(C424="#60",6,IF(C424="#120",7,IF(C424="#200",8,IF(C424="&lt;200",9)))))))),FALSE)</f>
        <v>27.58</v>
      </c>
      <c r="S424" s="23">
        <f>VLOOKUP(B424,'Dry Sieve'!$B$2:$K$992,10,FALSE)</f>
        <v>85.38</v>
      </c>
      <c r="T424" s="23">
        <v>0.32102877990000001</v>
      </c>
      <c r="U424" s="23">
        <v>0.28705761639999999</v>
      </c>
      <c r="V424" s="23">
        <f>V423</f>
        <v>0.54737197139959992</v>
      </c>
    </row>
    <row r="425" spans="1:22" ht="15.75" customHeight="1" x14ac:dyDescent="0.2">
      <c r="A425" s="22">
        <f>VLOOKUP(B424,'Sample ID by Horizon'!A:B,2,FALSE)</f>
        <v>42512</v>
      </c>
      <c r="B425" s="21" t="s">
        <v>487</v>
      </c>
      <c r="C425" s="21" t="s">
        <v>1290</v>
      </c>
      <c r="D425" s="21" t="s">
        <v>1293</v>
      </c>
      <c r="E425" s="21">
        <v>4.04</v>
      </c>
      <c r="F425" s="21">
        <v>1.73</v>
      </c>
      <c r="G425" s="21">
        <v>5.32</v>
      </c>
      <c r="H425" s="21">
        <v>3.59</v>
      </c>
      <c r="I425" s="21">
        <v>1.74</v>
      </c>
      <c r="J425" s="23">
        <f t="shared" si="45"/>
        <v>1.0000000000000009E-2</v>
      </c>
      <c r="K425" s="71">
        <v>88.613861389999997</v>
      </c>
      <c r="L425" s="71">
        <f t="shared" ref="L425:N425" si="319">L423</f>
        <v>4.0425000000000004</v>
      </c>
      <c r="M425" s="71">
        <f t="shared" si="319"/>
        <v>2.5000000000000022E-2</v>
      </c>
      <c r="N425" s="71">
        <f t="shared" si="319"/>
        <v>89.418031760000005</v>
      </c>
      <c r="O425" s="73">
        <f>VLOOKUP(B425,'Dry Sieve'!$B$2:$K$992,IF(C425="#5",2,IF(C425="#10",3,IF(C425="#18",4,IF(C425="#35",5,IF(C425="#60",6,IF(C425="#120",7,IF(C425="#200",8,IF(C425="&lt;200",9)))))))),FALSE)</f>
        <v>27.58</v>
      </c>
      <c r="P425" s="23">
        <f t="shared" si="0"/>
        <v>2.5000000000000022E-2</v>
      </c>
      <c r="Q425" s="23">
        <f t="shared" si="1"/>
        <v>4.0424999999999995</v>
      </c>
      <c r="R425" s="23">
        <f>VLOOKUP(B425,'Dry Sieve'!$B$2:$K$992,IF(C425="#5",2,IF(C425="#10",3,IF(C425="#18",4,IF(C425="#35",5,IF(C425="#60",6,IF(C425="#120",7,IF(C425="#200",8,IF(C425="&lt;200",9)))))))),FALSE)</f>
        <v>27.58</v>
      </c>
      <c r="S425" s="23">
        <f>VLOOKUP(B425,'Dry Sieve'!$B$2:$K$992,10,FALSE)</f>
        <v>85.38</v>
      </c>
      <c r="T425" s="23">
        <v>0.32102877990000001</v>
      </c>
      <c r="U425" s="23">
        <v>0.28705761639999999</v>
      </c>
      <c r="V425" s="23">
        <f>V423</f>
        <v>0.54737197139959992</v>
      </c>
    </row>
    <row r="426" spans="1:22" ht="15.75" customHeight="1" x14ac:dyDescent="0.2">
      <c r="A426" s="22">
        <f>VLOOKUP(B425,'Sample ID by Horizon'!A:B,2,FALSE)</f>
        <v>42512</v>
      </c>
      <c r="B426" s="21" t="s">
        <v>487</v>
      </c>
      <c r="C426" s="21" t="s">
        <v>1290</v>
      </c>
      <c r="D426" s="21" t="s">
        <v>1294</v>
      </c>
      <c r="E426" s="21">
        <v>4.0599999999999996</v>
      </c>
      <c r="F426" s="21">
        <v>1.73</v>
      </c>
      <c r="G426" s="21">
        <v>5.36</v>
      </c>
      <c r="H426" s="21">
        <v>3.63</v>
      </c>
      <c r="I426" s="21">
        <v>1.77</v>
      </c>
      <c r="J426" s="23">
        <f t="shared" si="45"/>
        <v>4.0000000000000036E-2</v>
      </c>
      <c r="K426" s="71">
        <v>88.423645320000006</v>
      </c>
      <c r="L426" s="71">
        <f t="shared" ref="L426:N426" si="320">L423</f>
        <v>4.0425000000000004</v>
      </c>
      <c r="M426" s="71">
        <f t="shared" si="320"/>
        <v>2.5000000000000022E-2</v>
      </c>
      <c r="N426" s="71">
        <f t="shared" si="320"/>
        <v>89.418031760000005</v>
      </c>
      <c r="O426" s="73">
        <f>VLOOKUP(B426,'Dry Sieve'!$B$2:$K$992,IF(C426="#5",2,IF(C426="#10",3,IF(C426="#18",4,IF(C426="#35",5,IF(C426="#60",6,IF(C426="#120",7,IF(C426="#200",8,IF(C426="&lt;200",9)))))))),FALSE)</f>
        <v>27.58</v>
      </c>
      <c r="P426" s="23">
        <f t="shared" si="0"/>
        <v>2.5000000000000022E-2</v>
      </c>
      <c r="Q426" s="23">
        <f t="shared" si="1"/>
        <v>4.0424999999999995</v>
      </c>
      <c r="R426" s="23">
        <f>VLOOKUP(B426,'Dry Sieve'!$B$2:$K$992,IF(C426="#5",2,IF(C426="#10",3,IF(C426="#18",4,IF(C426="#35",5,IF(C426="#60",6,IF(C426="#120",7,IF(C426="#200",8,IF(C426="&lt;200",9)))))))),FALSE)</f>
        <v>27.58</v>
      </c>
      <c r="S426" s="23">
        <f>VLOOKUP(B426,'Dry Sieve'!$B$2:$K$992,10,FALSE)</f>
        <v>85.38</v>
      </c>
      <c r="T426" s="23">
        <v>0.32102877990000001</v>
      </c>
      <c r="U426" s="23">
        <v>0.28705761639999999</v>
      </c>
      <c r="V426" s="23">
        <f>V423</f>
        <v>0.54737197139959992</v>
      </c>
    </row>
    <row r="427" spans="1:22" ht="15.75" customHeight="1" x14ac:dyDescent="0.2">
      <c r="A427" s="22">
        <f>VLOOKUP(B426,'Sample ID by Horizon'!A:B,2,FALSE)</f>
        <v>42512</v>
      </c>
      <c r="B427" s="21" t="s">
        <v>487</v>
      </c>
      <c r="C427" s="21" t="s">
        <v>1295</v>
      </c>
      <c r="D427" s="21" t="s">
        <v>1291</v>
      </c>
      <c r="E427" s="21">
        <v>3</v>
      </c>
      <c r="F427" s="21">
        <v>1.74</v>
      </c>
      <c r="G427" s="21">
        <v>4.37</v>
      </c>
      <c r="H427" s="21">
        <v>2.63</v>
      </c>
      <c r="I427" s="21">
        <v>1.86</v>
      </c>
      <c r="J427" s="23">
        <f t="shared" si="45"/>
        <v>0.12000000000000011</v>
      </c>
      <c r="K427" s="71">
        <v>83.666666669999998</v>
      </c>
      <c r="L427" s="71">
        <v>3.03</v>
      </c>
      <c r="M427" s="23">
        <f>AVERAGE(J427:J430)</f>
        <v>0.13000000000000006</v>
      </c>
      <c r="N427" s="23">
        <v>75.437113260000004</v>
      </c>
      <c r="O427" s="73">
        <f>VLOOKUP(B427,'Dry Sieve'!$B$2:$K$992,IF(C427="#5",2,IF(C427="#10",3,IF(C427="#18",4,IF(C427="#35",5,IF(C427="#60",6,IF(C427="#120",7,IF(C427="#200",8,IF(C427="&lt;200",9)))))))),FALSE)</f>
        <v>18.21</v>
      </c>
      <c r="P427" s="23">
        <f t="shared" si="0"/>
        <v>0.13000000000000006</v>
      </c>
      <c r="Q427" s="23">
        <f t="shared" si="1"/>
        <v>3.0300000000000002</v>
      </c>
      <c r="R427" s="23">
        <f>VLOOKUP(B427,'Dry Sieve'!$B$2:$K$992,IF(C427="#5",2,IF(C427="#10",3,IF(C427="#18",4,IF(C427="#35",5,IF(C427="#60",6,IF(C427="#120",7,IF(C427="#200",8,IF(C427="&lt;200",9)))))))),FALSE)</f>
        <v>18.21</v>
      </c>
      <c r="S427" s="23">
        <f>VLOOKUP(B427,'Dry Sieve'!$B$2:$K$992,10,FALSE)</f>
        <v>85.38</v>
      </c>
      <c r="T427" s="23">
        <v>0.2041310948</v>
      </c>
      <c r="U427" s="23">
        <v>0.1319919473</v>
      </c>
      <c r="V427" s="23">
        <f>V426</f>
        <v>0.54737197139959992</v>
      </c>
    </row>
    <row r="428" spans="1:22" ht="15.75" customHeight="1" x14ac:dyDescent="0.2">
      <c r="A428" s="22">
        <f>VLOOKUP(B427,'Sample ID by Horizon'!A:B,2,FALSE)</f>
        <v>42512</v>
      </c>
      <c r="B428" s="21" t="s">
        <v>487</v>
      </c>
      <c r="C428" s="21" t="s">
        <v>1295</v>
      </c>
      <c r="D428" s="21" t="s">
        <v>1292</v>
      </c>
      <c r="E428" s="21">
        <v>3.03</v>
      </c>
      <c r="F428" s="21">
        <v>1.71</v>
      </c>
      <c r="G428" s="21">
        <v>4.0199999999999996</v>
      </c>
      <c r="H428" s="21">
        <v>2.31</v>
      </c>
      <c r="I428" s="21">
        <v>1.85</v>
      </c>
      <c r="J428" s="23">
        <f t="shared" si="45"/>
        <v>0.14000000000000012</v>
      </c>
      <c r="K428" s="71">
        <v>71.617161719999999</v>
      </c>
      <c r="L428" s="71">
        <f t="shared" ref="L428:N428" si="321">L427</f>
        <v>3.03</v>
      </c>
      <c r="M428" s="71">
        <f t="shared" si="321"/>
        <v>0.13000000000000006</v>
      </c>
      <c r="N428" s="71">
        <f t="shared" si="321"/>
        <v>75.437113260000004</v>
      </c>
      <c r="O428" s="73">
        <f>VLOOKUP(B428,'Dry Sieve'!$B$2:$K$992,IF(C428="#5",2,IF(C428="#10",3,IF(C428="#18",4,IF(C428="#35",5,IF(C428="#60",6,IF(C428="#120",7,IF(C428="#200",8,IF(C428="&lt;200",9)))))))),FALSE)</f>
        <v>18.21</v>
      </c>
      <c r="P428" s="23">
        <f t="shared" si="0"/>
        <v>0.13000000000000006</v>
      </c>
      <c r="Q428" s="23">
        <f t="shared" si="1"/>
        <v>3.0300000000000002</v>
      </c>
      <c r="R428" s="23">
        <f>VLOOKUP(B428,'Dry Sieve'!$B$2:$K$992,IF(C428="#5",2,IF(C428="#10",3,IF(C428="#18",4,IF(C428="#35",5,IF(C428="#60",6,IF(C428="#120",7,IF(C428="#200",8,IF(C428="&lt;200",9)))))))),FALSE)</f>
        <v>18.21</v>
      </c>
      <c r="S428" s="23">
        <f>VLOOKUP(B428,'Dry Sieve'!$B$2:$K$992,10,FALSE)</f>
        <v>85.38</v>
      </c>
      <c r="T428" s="23">
        <v>0.2041310948</v>
      </c>
      <c r="U428" s="23">
        <v>0.1319919473</v>
      </c>
      <c r="V428" s="23">
        <f>V426</f>
        <v>0.54737197139959992</v>
      </c>
    </row>
    <row r="429" spans="1:22" ht="15.75" customHeight="1" x14ac:dyDescent="0.2">
      <c r="A429" s="22">
        <f>VLOOKUP(B428,'Sample ID by Horizon'!A:B,2,FALSE)</f>
        <v>42512</v>
      </c>
      <c r="B429" s="21" t="s">
        <v>487</v>
      </c>
      <c r="C429" s="21" t="s">
        <v>1295</v>
      </c>
      <c r="D429" s="21" t="s">
        <v>1293</v>
      </c>
      <c r="E429" s="21">
        <v>3.04</v>
      </c>
      <c r="F429" s="21">
        <v>1.73</v>
      </c>
      <c r="G429" s="21">
        <v>4.0599999999999996</v>
      </c>
      <c r="H429" s="21">
        <v>2.33</v>
      </c>
      <c r="I429" s="21">
        <v>1.88</v>
      </c>
      <c r="J429" s="23">
        <f t="shared" si="45"/>
        <v>0.14999999999999991</v>
      </c>
      <c r="K429" s="71">
        <v>71.71052632</v>
      </c>
      <c r="L429" s="71">
        <f t="shared" ref="L429:N429" si="322">L427</f>
        <v>3.03</v>
      </c>
      <c r="M429" s="71">
        <f t="shared" si="322"/>
        <v>0.13000000000000006</v>
      </c>
      <c r="N429" s="71">
        <f t="shared" si="322"/>
        <v>75.437113260000004</v>
      </c>
      <c r="O429" s="73">
        <f>VLOOKUP(B429,'Dry Sieve'!$B$2:$K$992,IF(C429="#5",2,IF(C429="#10",3,IF(C429="#18",4,IF(C429="#35",5,IF(C429="#60",6,IF(C429="#120",7,IF(C429="#200",8,IF(C429="&lt;200",9)))))))),FALSE)</f>
        <v>18.21</v>
      </c>
      <c r="P429" s="23">
        <f t="shared" si="0"/>
        <v>0.13000000000000006</v>
      </c>
      <c r="Q429" s="23">
        <f t="shared" si="1"/>
        <v>3.0300000000000002</v>
      </c>
      <c r="R429" s="23">
        <f>VLOOKUP(B429,'Dry Sieve'!$B$2:$K$992,IF(C429="#5",2,IF(C429="#10",3,IF(C429="#18",4,IF(C429="#35",5,IF(C429="#60",6,IF(C429="#120",7,IF(C429="#200",8,IF(C429="&lt;200",9)))))))),FALSE)</f>
        <v>18.21</v>
      </c>
      <c r="S429" s="23">
        <f>VLOOKUP(B429,'Dry Sieve'!$B$2:$K$992,10,FALSE)</f>
        <v>85.38</v>
      </c>
      <c r="T429" s="23">
        <v>0.2041310948</v>
      </c>
      <c r="U429" s="23">
        <v>0.1319919473</v>
      </c>
      <c r="V429" s="23">
        <f>V426</f>
        <v>0.54737197139959992</v>
      </c>
    </row>
    <row r="430" spans="1:22" ht="15.75" customHeight="1" x14ac:dyDescent="0.2">
      <c r="A430" s="22">
        <f>VLOOKUP(B429,'Sample ID by Horizon'!A:B,2,FALSE)</f>
        <v>42512</v>
      </c>
      <c r="B430" s="21" t="s">
        <v>487</v>
      </c>
      <c r="C430" s="21" t="s">
        <v>1295</v>
      </c>
      <c r="D430" s="21" t="s">
        <v>1294</v>
      </c>
      <c r="E430" s="21">
        <v>3.05</v>
      </c>
      <c r="F430" s="21">
        <v>1.73</v>
      </c>
      <c r="G430" s="21">
        <v>4.12</v>
      </c>
      <c r="H430" s="21">
        <v>2.39</v>
      </c>
      <c r="I430" s="21">
        <v>1.84</v>
      </c>
      <c r="J430" s="23">
        <f t="shared" si="45"/>
        <v>0.1100000000000001</v>
      </c>
      <c r="K430" s="71">
        <v>74.75409836</v>
      </c>
      <c r="L430" s="71">
        <f t="shared" ref="L430:N430" si="323">L427</f>
        <v>3.03</v>
      </c>
      <c r="M430" s="71">
        <f t="shared" si="323"/>
        <v>0.13000000000000006</v>
      </c>
      <c r="N430" s="71">
        <f t="shared" si="323"/>
        <v>75.437113260000004</v>
      </c>
      <c r="O430" s="73">
        <f>VLOOKUP(B430,'Dry Sieve'!$B$2:$K$992,IF(C430="#5",2,IF(C430="#10",3,IF(C430="#18",4,IF(C430="#35",5,IF(C430="#60",6,IF(C430="#120",7,IF(C430="#200",8,IF(C430="&lt;200",9)))))))),FALSE)</f>
        <v>18.21</v>
      </c>
      <c r="P430" s="23">
        <f t="shared" si="0"/>
        <v>0.13000000000000006</v>
      </c>
      <c r="Q430" s="23">
        <f t="shared" si="1"/>
        <v>3.0300000000000002</v>
      </c>
      <c r="R430" s="23">
        <f>VLOOKUP(B430,'Dry Sieve'!$B$2:$K$992,IF(C430="#5",2,IF(C430="#10",3,IF(C430="#18",4,IF(C430="#35",5,IF(C430="#60",6,IF(C430="#120",7,IF(C430="#200",8,IF(C430="&lt;200",9)))))))),FALSE)</f>
        <v>18.21</v>
      </c>
      <c r="S430" s="23">
        <f>VLOOKUP(B430,'Dry Sieve'!$B$2:$K$992,10,FALSE)</f>
        <v>85.38</v>
      </c>
      <c r="T430" s="23">
        <v>0.2041310948</v>
      </c>
      <c r="U430" s="23">
        <v>0.1319919473</v>
      </c>
      <c r="V430" s="23">
        <f>V429</f>
        <v>0.54737197139959992</v>
      </c>
    </row>
    <row r="431" spans="1:22" ht="15.75" customHeight="1" x14ac:dyDescent="0.2">
      <c r="A431" s="22">
        <f>VLOOKUP(B430,'Sample ID by Horizon'!A:B,2,FALSE)</f>
        <v>42512</v>
      </c>
      <c r="B431" s="21" t="s">
        <v>487</v>
      </c>
      <c r="C431" s="21" t="s">
        <v>1296</v>
      </c>
      <c r="D431" s="21" t="s">
        <v>1291</v>
      </c>
      <c r="E431" s="21">
        <v>2.0299999999999998</v>
      </c>
      <c r="F431" s="21">
        <v>1.74</v>
      </c>
      <c r="G431" s="21">
        <v>3.53</v>
      </c>
      <c r="H431" s="21">
        <v>1.79</v>
      </c>
      <c r="I431" s="21">
        <v>1.93</v>
      </c>
      <c r="J431" s="23">
        <f t="shared" si="45"/>
        <v>0.18999999999999995</v>
      </c>
      <c r="K431" s="71">
        <v>78.817733989999994</v>
      </c>
      <c r="L431" s="71">
        <v>2.0274999999999999</v>
      </c>
      <c r="M431" s="23">
        <f>AVERAGE(J431:J434)</f>
        <v>0.30750000000000005</v>
      </c>
      <c r="N431" s="23">
        <v>72.521658049999999</v>
      </c>
      <c r="O431" s="73">
        <f>VLOOKUP(B431,'Dry Sieve'!$B$2:$K$992,IF(C431="#5",2,IF(C431="#10",3,IF(C431="#18",4,IF(C431="#35",5,IF(C431="#60",6,IF(C431="#120",7,IF(C431="#200",8,IF(C431="&lt;200",9)))))))),FALSE)</f>
        <v>14.47</v>
      </c>
      <c r="P431" s="23">
        <f t="shared" si="0"/>
        <v>0.30750000000000005</v>
      </c>
      <c r="Q431" s="23">
        <f t="shared" si="1"/>
        <v>2.0274999999999999</v>
      </c>
      <c r="R431" s="23">
        <f>VLOOKUP(B431,'Dry Sieve'!$B$2:$K$992,IF(C431="#5",2,IF(C431="#10",3,IF(C431="#18",4,IF(C431="#35",5,IF(C431="#60",6,IF(C431="#120",7,IF(C431="#200",8,IF(C431="&lt;200",9)))))))),FALSE)</f>
        <v>14.47</v>
      </c>
      <c r="S431" s="23">
        <f>VLOOKUP(B431,'Dry Sieve'!$B$2:$K$992,10,FALSE)</f>
        <v>85.38</v>
      </c>
      <c r="T431" s="23">
        <v>0.14377387059999999</v>
      </c>
      <c r="U431" s="23">
        <v>7.4476567709999997E-2</v>
      </c>
      <c r="V431" s="23">
        <f>V429</f>
        <v>0.54737197139959992</v>
      </c>
    </row>
    <row r="432" spans="1:22" ht="15.75" customHeight="1" x14ac:dyDescent="0.2">
      <c r="A432" s="22">
        <f>VLOOKUP(B431,'Sample ID by Horizon'!A:B,2,FALSE)</f>
        <v>42512</v>
      </c>
      <c r="B432" s="21" t="s">
        <v>487</v>
      </c>
      <c r="C432" s="21" t="s">
        <v>1296</v>
      </c>
      <c r="D432" s="21" t="s">
        <v>1292</v>
      </c>
      <c r="E432" s="21">
        <v>2.06</v>
      </c>
      <c r="F432" s="21">
        <v>1.73</v>
      </c>
      <c r="G432" s="21">
        <v>3.44</v>
      </c>
      <c r="H432" s="21">
        <v>1.71</v>
      </c>
      <c r="I432" s="21">
        <v>2.06</v>
      </c>
      <c r="J432" s="23">
        <f t="shared" si="45"/>
        <v>0.33000000000000007</v>
      </c>
      <c r="K432" s="71">
        <v>66.990291260000006</v>
      </c>
      <c r="L432" s="71">
        <f t="shared" ref="L432:N432" si="324">L431</f>
        <v>2.0274999999999999</v>
      </c>
      <c r="M432" s="71">
        <f t="shared" si="324"/>
        <v>0.30750000000000005</v>
      </c>
      <c r="N432" s="71">
        <f t="shared" si="324"/>
        <v>72.521658049999999</v>
      </c>
      <c r="O432" s="73">
        <f>VLOOKUP(B432,'Dry Sieve'!$B$2:$K$992,IF(C432="#5",2,IF(C432="#10",3,IF(C432="#18",4,IF(C432="#35",5,IF(C432="#60",6,IF(C432="#120",7,IF(C432="#200",8,IF(C432="&lt;200",9)))))))),FALSE)</f>
        <v>14.47</v>
      </c>
      <c r="P432" s="23">
        <f t="shared" si="0"/>
        <v>0.30750000000000005</v>
      </c>
      <c r="Q432" s="23">
        <f t="shared" si="1"/>
        <v>2.0274999999999999</v>
      </c>
      <c r="R432" s="23">
        <f>VLOOKUP(B432,'Dry Sieve'!$B$2:$K$992,IF(C432="#5",2,IF(C432="#10",3,IF(C432="#18",4,IF(C432="#35",5,IF(C432="#60",6,IF(C432="#120",7,IF(C432="#200",8,IF(C432="&lt;200",9)))))))),FALSE)</f>
        <v>14.47</v>
      </c>
      <c r="S432" s="23">
        <f>VLOOKUP(B432,'Dry Sieve'!$B$2:$K$992,10,FALSE)</f>
        <v>85.38</v>
      </c>
      <c r="T432" s="23">
        <v>0.14377387059999999</v>
      </c>
      <c r="U432" s="23">
        <v>7.4476567709999997E-2</v>
      </c>
      <c r="V432" s="23">
        <f>V429</f>
        <v>0.54737197139959992</v>
      </c>
    </row>
    <row r="433" spans="1:22" ht="15.75" customHeight="1" x14ac:dyDescent="0.2">
      <c r="A433" s="22">
        <f>VLOOKUP(B432,'Sample ID by Horizon'!A:B,2,FALSE)</f>
        <v>42512</v>
      </c>
      <c r="B433" s="21" t="s">
        <v>487</v>
      </c>
      <c r="C433" s="21" t="s">
        <v>1296</v>
      </c>
      <c r="D433" s="21" t="s">
        <v>1293</v>
      </c>
      <c r="E433" s="21">
        <v>2.0099999999999998</v>
      </c>
      <c r="F433" s="21">
        <v>1.73</v>
      </c>
      <c r="G433" s="21">
        <v>3.58</v>
      </c>
      <c r="H433" s="21">
        <v>1.85</v>
      </c>
      <c r="I433" s="21">
        <v>2.14</v>
      </c>
      <c r="J433" s="23">
        <f t="shared" si="45"/>
        <v>0.41000000000000014</v>
      </c>
      <c r="K433" s="71">
        <v>71.641791040000001</v>
      </c>
      <c r="L433" s="71">
        <f t="shared" ref="L433:N433" si="325">L431</f>
        <v>2.0274999999999999</v>
      </c>
      <c r="M433" s="71">
        <f t="shared" si="325"/>
        <v>0.30750000000000005</v>
      </c>
      <c r="N433" s="71">
        <f t="shared" si="325"/>
        <v>72.521658049999999</v>
      </c>
      <c r="O433" s="73">
        <f>VLOOKUP(B433,'Dry Sieve'!$B$2:$K$992,IF(C433="#5",2,IF(C433="#10",3,IF(C433="#18",4,IF(C433="#35",5,IF(C433="#60",6,IF(C433="#120",7,IF(C433="#200",8,IF(C433="&lt;200",9)))))))),FALSE)</f>
        <v>14.47</v>
      </c>
      <c r="P433" s="23">
        <f t="shared" si="0"/>
        <v>0.30750000000000005</v>
      </c>
      <c r="Q433" s="23">
        <f t="shared" si="1"/>
        <v>2.0274999999999999</v>
      </c>
      <c r="R433" s="23">
        <f>VLOOKUP(B433,'Dry Sieve'!$B$2:$K$992,IF(C433="#5",2,IF(C433="#10",3,IF(C433="#18",4,IF(C433="#35",5,IF(C433="#60",6,IF(C433="#120",7,IF(C433="#200",8,IF(C433="&lt;200",9)))))))),FALSE)</f>
        <v>14.47</v>
      </c>
      <c r="S433" s="23">
        <f>VLOOKUP(B433,'Dry Sieve'!$B$2:$K$992,10,FALSE)</f>
        <v>85.38</v>
      </c>
      <c r="T433" s="23">
        <v>0.14377387059999999</v>
      </c>
      <c r="U433" s="23">
        <v>7.4476567709999997E-2</v>
      </c>
      <c r="V433" s="23">
        <f>V432</f>
        <v>0.54737197139959992</v>
      </c>
    </row>
    <row r="434" spans="1:22" ht="15.75" customHeight="1" x14ac:dyDescent="0.2">
      <c r="A434" s="22">
        <f>VLOOKUP(B433,'Sample ID by Horizon'!A:B,2,FALSE)</f>
        <v>42512</v>
      </c>
      <c r="B434" s="21" t="s">
        <v>487</v>
      </c>
      <c r="C434" s="21" t="s">
        <v>1296</v>
      </c>
      <c r="D434" s="21" t="s">
        <v>1294</v>
      </c>
      <c r="E434" s="21">
        <v>2.0099999999999998</v>
      </c>
      <c r="F434" s="21">
        <v>1.72</v>
      </c>
      <c r="G434" s="21">
        <v>3.48</v>
      </c>
      <c r="H434" s="21">
        <v>1.76</v>
      </c>
      <c r="I434" s="21">
        <v>2.02</v>
      </c>
      <c r="J434" s="23">
        <f t="shared" si="45"/>
        <v>0.30000000000000004</v>
      </c>
      <c r="K434" s="71">
        <v>72.636815920000004</v>
      </c>
      <c r="L434" s="71">
        <f t="shared" ref="L434:N434" si="326">L431</f>
        <v>2.0274999999999999</v>
      </c>
      <c r="M434" s="71">
        <f t="shared" si="326"/>
        <v>0.30750000000000005</v>
      </c>
      <c r="N434" s="71">
        <f t="shared" si="326"/>
        <v>72.521658049999999</v>
      </c>
      <c r="O434" s="73">
        <f>VLOOKUP(B434,'Dry Sieve'!$B$2:$K$992,IF(C434="#5",2,IF(C434="#10",3,IF(C434="#18",4,IF(C434="#35",5,IF(C434="#60",6,IF(C434="#120",7,IF(C434="#200",8,IF(C434="&lt;200",9)))))))),FALSE)</f>
        <v>14.47</v>
      </c>
      <c r="P434" s="23">
        <f t="shared" si="0"/>
        <v>0.30750000000000005</v>
      </c>
      <c r="Q434" s="23">
        <f t="shared" si="1"/>
        <v>2.0274999999999999</v>
      </c>
      <c r="R434" s="23">
        <f>VLOOKUP(B434,'Dry Sieve'!$B$2:$K$992,IF(C434="#5",2,IF(C434="#10",3,IF(C434="#18",4,IF(C434="#35",5,IF(C434="#60",6,IF(C434="#120",7,IF(C434="#200",8,IF(C434="&lt;200",9)))))))),FALSE)</f>
        <v>14.47</v>
      </c>
      <c r="S434" s="23">
        <f>VLOOKUP(B434,'Dry Sieve'!$B$2:$K$992,10,FALSE)</f>
        <v>85.38</v>
      </c>
      <c r="T434" s="23">
        <v>0.14377387059999999</v>
      </c>
      <c r="U434" s="23">
        <v>7.4476567709999997E-2</v>
      </c>
      <c r="V434" s="23">
        <f>V432</f>
        <v>0.54737197139959992</v>
      </c>
    </row>
    <row r="435" spans="1:22" ht="15.75" customHeight="1" x14ac:dyDescent="0.2">
      <c r="A435" s="22">
        <f>VLOOKUP(B434,'Sample ID by Horizon'!A:B,2,FALSE)</f>
        <v>42512</v>
      </c>
      <c r="B435" s="21" t="s">
        <v>487</v>
      </c>
      <c r="C435" s="21" t="s">
        <v>1297</v>
      </c>
      <c r="D435" s="21" t="s">
        <v>1291</v>
      </c>
      <c r="E435" s="21">
        <v>2.0099999999999998</v>
      </c>
      <c r="F435" s="21">
        <v>1.7</v>
      </c>
      <c r="G435" s="21">
        <v>3.64</v>
      </c>
      <c r="H435" s="21">
        <v>1.94</v>
      </c>
      <c r="I435" s="21">
        <v>2.2200000000000002</v>
      </c>
      <c r="J435" s="23">
        <f t="shared" si="45"/>
        <v>0.52000000000000024</v>
      </c>
      <c r="K435" s="71">
        <v>70.646766170000006</v>
      </c>
      <c r="L435" s="71">
        <v>2.02</v>
      </c>
      <c r="M435" s="23">
        <f>AVERAGE(J435:J438)</f>
        <v>0.56499999999999995</v>
      </c>
      <c r="N435" s="23">
        <v>67.093112390000002</v>
      </c>
      <c r="O435" s="73">
        <f>VLOOKUP(B435,'Dry Sieve'!$B$2:$K$992,IF(C435="#5",2,IF(C435="#10",3,IF(C435="#18",4,IF(C435="#35",5,IF(C435="#60",6,IF(C435="#120",7,IF(C435="#200",8,IF(C435="&lt;200",9)))))))),FALSE)</f>
        <v>12.01</v>
      </c>
      <c r="P435" s="23">
        <f t="shared" si="0"/>
        <v>0.56499999999999995</v>
      </c>
      <c r="Q435" s="23">
        <f t="shared" si="1"/>
        <v>2.02</v>
      </c>
      <c r="R435" s="23">
        <f>VLOOKUP(B435,'Dry Sieve'!$B$2:$K$992,IF(C435="#5",2,IF(C435="#10",3,IF(C435="#18",4,IF(C435="#35",5,IF(C435="#60",6,IF(C435="#120",7,IF(C435="#200",8,IF(C435="&lt;200",9)))))))),FALSE)</f>
        <v>12.01</v>
      </c>
      <c r="S435" s="23">
        <f>VLOOKUP(B435,'Dry Sieve'!$B$2:$K$992,10,FALSE)</f>
        <v>85.38</v>
      </c>
      <c r="T435" s="23">
        <v>0.1013207698</v>
      </c>
      <c r="U435" s="23">
        <v>3.8845290259999998E-2</v>
      </c>
      <c r="V435" s="23">
        <f>V432</f>
        <v>0.54737197139959992</v>
      </c>
    </row>
    <row r="436" spans="1:22" ht="15.75" customHeight="1" x14ac:dyDescent="0.2">
      <c r="A436" s="22">
        <f>VLOOKUP(B435,'Sample ID by Horizon'!A:B,2,FALSE)</f>
        <v>42512</v>
      </c>
      <c r="B436" s="21" t="s">
        <v>487</v>
      </c>
      <c r="C436" s="21" t="s">
        <v>1297</v>
      </c>
      <c r="D436" s="21" t="s">
        <v>1292</v>
      </c>
      <c r="E436" s="21">
        <v>2.04</v>
      </c>
      <c r="F436" s="21">
        <v>1.72</v>
      </c>
      <c r="G436" s="21">
        <v>3.62</v>
      </c>
      <c r="H436" s="21">
        <v>1.9</v>
      </c>
      <c r="I436" s="21">
        <v>2.2799999999999998</v>
      </c>
      <c r="J436" s="23">
        <f t="shared" si="45"/>
        <v>0.55999999999999983</v>
      </c>
      <c r="K436" s="71">
        <v>65.686274510000004</v>
      </c>
      <c r="L436" s="71">
        <f t="shared" ref="L436:N436" si="327">L435</f>
        <v>2.02</v>
      </c>
      <c r="M436" s="71">
        <f t="shared" si="327"/>
        <v>0.56499999999999995</v>
      </c>
      <c r="N436" s="71">
        <f t="shared" si="327"/>
        <v>67.093112390000002</v>
      </c>
      <c r="O436" s="73">
        <f>VLOOKUP(B436,'Dry Sieve'!$B$2:$K$992,IF(C436="#5",2,IF(C436="#10",3,IF(C436="#18",4,IF(C436="#35",5,IF(C436="#60",6,IF(C436="#120",7,IF(C436="#200",8,IF(C436="&lt;200",9)))))))),FALSE)</f>
        <v>12.01</v>
      </c>
      <c r="P436" s="23">
        <f t="shared" si="0"/>
        <v>0.56499999999999995</v>
      </c>
      <c r="Q436" s="23">
        <f t="shared" si="1"/>
        <v>2.02</v>
      </c>
      <c r="R436" s="23">
        <f>VLOOKUP(B436,'Dry Sieve'!$B$2:$K$992,IF(C436="#5",2,IF(C436="#10",3,IF(C436="#18",4,IF(C436="#35",5,IF(C436="#60",6,IF(C436="#120",7,IF(C436="#200",8,IF(C436="&lt;200",9)))))))),FALSE)</f>
        <v>12.01</v>
      </c>
      <c r="S436" s="23">
        <f>VLOOKUP(B436,'Dry Sieve'!$B$2:$K$992,10,FALSE)</f>
        <v>85.38</v>
      </c>
      <c r="T436" s="23">
        <v>0.1013207698</v>
      </c>
      <c r="U436" s="23">
        <v>3.8845290259999998E-2</v>
      </c>
      <c r="V436" s="23">
        <f>V435</f>
        <v>0.54737197139959992</v>
      </c>
    </row>
    <row r="437" spans="1:22" ht="15.75" customHeight="1" x14ac:dyDescent="0.2">
      <c r="A437" s="22">
        <f>VLOOKUP(B436,'Sample ID by Horizon'!A:B,2,FALSE)</f>
        <v>42512</v>
      </c>
      <c r="B437" s="21" t="s">
        <v>487</v>
      </c>
      <c r="C437" s="21" t="s">
        <v>1297</v>
      </c>
      <c r="D437" s="21" t="s">
        <v>1293</v>
      </c>
      <c r="E437" s="21">
        <v>2</v>
      </c>
      <c r="F437" s="21">
        <v>1.73</v>
      </c>
      <c r="G437" s="21">
        <v>3.66</v>
      </c>
      <c r="H437" s="21">
        <v>1.93</v>
      </c>
      <c r="I437" s="21">
        <v>2.2999999999999998</v>
      </c>
      <c r="J437" s="23">
        <f t="shared" si="45"/>
        <v>0.56999999999999984</v>
      </c>
      <c r="K437" s="71">
        <v>68</v>
      </c>
      <c r="L437" s="71">
        <f t="shared" ref="L437:N437" si="328">L435</f>
        <v>2.02</v>
      </c>
      <c r="M437" s="71">
        <f t="shared" si="328"/>
        <v>0.56499999999999995</v>
      </c>
      <c r="N437" s="71">
        <f t="shared" si="328"/>
        <v>67.093112390000002</v>
      </c>
      <c r="O437" s="73">
        <f>VLOOKUP(B437,'Dry Sieve'!$B$2:$K$992,IF(C437="#5",2,IF(C437="#10",3,IF(C437="#18",4,IF(C437="#35",5,IF(C437="#60",6,IF(C437="#120",7,IF(C437="#200",8,IF(C437="&lt;200",9)))))))),FALSE)</f>
        <v>12.01</v>
      </c>
      <c r="P437" s="23">
        <f t="shared" si="0"/>
        <v>0.56499999999999995</v>
      </c>
      <c r="Q437" s="23">
        <f t="shared" si="1"/>
        <v>2.02</v>
      </c>
      <c r="R437" s="23">
        <f>VLOOKUP(B437,'Dry Sieve'!$B$2:$K$992,IF(C437="#5",2,IF(C437="#10",3,IF(C437="#18",4,IF(C437="#35",5,IF(C437="#60",6,IF(C437="#120",7,IF(C437="#200",8,IF(C437="&lt;200",9)))))))),FALSE)</f>
        <v>12.01</v>
      </c>
      <c r="S437" s="23">
        <f>VLOOKUP(B437,'Dry Sieve'!$B$2:$K$992,10,FALSE)</f>
        <v>85.38</v>
      </c>
      <c r="T437" s="23">
        <v>0.1013207698</v>
      </c>
      <c r="U437" s="23">
        <v>3.8845290259999998E-2</v>
      </c>
      <c r="V437" s="23">
        <f>V435</f>
        <v>0.54737197139959992</v>
      </c>
    </row>
    <row r="438" spans="1:22" ht="15.75" customHeight="1" x14ac:dyDescent="0.2">
      <c r="A438" s="22">
        <f>VLOOKUP(B437,'Sample ID by Horizon'!A:B,2,FALSE)</f>
        <v>42512</v>
      </c>
      <c r="B438" s="21" t="s">
        <v>487</v>
      </c>
      <c r="C438" s="21" t="s">
        <v>1297</v>
      </c>
      <c r="D438" s="21" t="s">
        <v>1294</v>
      </c>
      <c r="E438" s="21">
        <v>2.0299999999999998</v>
      </c>
      <c r="F438" s="21">
        <v>1.74</v>
      </c>
      <c r="G438" s="21">
        <v>3.65</v>
      </c>
      <c r="H438" s="21">
        <v>1.91</v>
      </c>
      <c r="I438" s="21">
        <v>2.35</v>
      </c>
      <c r="J438" s="23">
        <f t="shared" si="45"/>
        <v>0.6100000000000001</v>
      </c>
      <c r="K438" s="71">
        <v>64.039408870000003</v>
      </c>
      <c r="L438" s="71">
        <f t="shared" ref="L438:N438" si="329">L435</f>
        <v>2.02</v>
      </c>
      <c r="M438" s="71">
        <f t="shared" si="329"/>
        <v>0.56499999999999995</v>
      </c>
      <c r="N438" s="71">
        <f t="shared" si="329"/>
        <v>67.093112390000002</v>
      </c>
      <c r="O438" s="73">
        <f>VLOOKUP(B438,'Dry Sieve'!$B$2:$K$992,IF(C438="#5",2,IF(C438="#10",3,IF(C438="#18",4,IF(C438="#35",5,IF(C438="#60",6,IF(C438="#120",7,IF(C438="#200",8,IF(C438="&lt;200",9)))))))),FALSE)</f>
        <v>12.01</v>
      </c>
      <c r="P438" s="23">
        <f t="shared" si="0"/>
        <v>0.56499999999999995</v>
      </c>
      <c r="Q438" s="23">
        <f t="shared" si="1"/>
        <v>2.02</v>
      </c>
      <c r="R438" s="23">
        <f>VLOOKUP(B438,'Dry Sieve'!$B$2:$K$992,IF(C438="#5",2,IF(C438="#10",3,IF(C438="#18",4,IF(C438="#35",5,IF(C438="#60",6,IF(C438="#120",7,IF(C438="#200",8,IF(C438="&lt;200",9)))))))),FALSE)</f>
        <v>12.01</v>
      </c>
      <c r="S438" s="23">
        <f>VLOOKUP(B438,'Dry Sieve'!$B$2:$K$992,10,FALSE)</f>
        <v>85.38</v>
      </c>
      <c r="T438" s="23">
        <v>0.1013207698</v>
      </c>
      <c r="U438" s="23">
        <v>3.8845290259999998E-2</v>
      </c>
      <c r="V438" s="23">
        <f>V435</f>
        <v>0.54737197139959992</v>
      </c>
    </row>
    <row r="439" spans="1:22" ht="15.75" customHeight="1" x14ac:dyDescent="0.2">
      <c r="A439" s="22">
        <f>VLOOKUP(B438,'Sample ID by Horizon'!A:B,2,FALSE)</f>
        <v>42512</v>
      </c>
      <c r="B439" s="21" t="s">
        <v>487</v>
      </c>
      <c r="C439" s="21" t="s">
        <v>1298</v>
      </c>
      <c r="D439" s="21" t="s">
        <v>1291</v>
      </c>
      <c r="E439" s="21">
        <v>1.02</v>
      </c>
      <c r="F439" s="21">
        <v>1.73</v>
      </c>
      <c r="G439" s="21">
        <v>2.73</v>
      </c>
      <c r="H439" s="21">
        <v>1</v>
      </c>
      <c r="I439" s="21">
        <v>2.13</v>
      </c>
      <c r="J439" s="23">
        <f t="shared" si="45"/>
        <v>0.39999999999999991</v>
      </c>
      <c r="K439" s="71">
        <v>58.823529409999999</v>
      </c>
      <c r="L439" s="71">
        <v>1.0125</v>
      </c>
      <c r="M439" s="23">
        <f>AVERAGE(J439:J442)</f>
        <v>0.46250000000000002</v>
      </c>
      <c r="N439" s="23">
        <v>52.574694229999999</v>
      </c>
      <c r="O439" s="73">
        <f>VLOOKUP(B439,'Dry Sieve'!$B$2:$K$992,IF(C439="#5",2,IF(C439="#10",3,IF(C439="#18",4,IF(C439="#35",5,IF(C439="#60",6,IF(C439="#120",7,IF(C439="#200",8,IF(C439="&lt;200",9)))))))),FALSE)</f>
        <v>7.86</v>
      </c>
      <c r="P439" s="23">
        <f t="shared" si="0"/>
        <v>0.46250000000000002</v>
      </c>
      <c r="Q439" s="23">
        <f t="shared" si="1"/>
        <v>1.0125000000000002</v>
      </c>
      <c r="R439" s="23">
        <f>VLOOKUP(B439,'Dry Sieve'!$B$2:$K$992,IF(C439="#5",2,IF(C439="#10",3,IF(C439="#18",4,IF(C439="#35",5,IF(C439="#60",6,IF(C439="#120",7,IF(C439="#200",8,IF(C439="&lt;200",9)))))))),FALSE)</f>
        <v>7.86</v>
      </c>
      <c r="S439" s="23">
        <f>VLOOKUP(B439,'Dry Sieve'!$B$2:$K$992,10,FALSE)</f>
        <v>85.38</v>
      </c>
      <c r="T439" s="23">
        <v>5.0007374440000002E-2</v>
      </c>
      <c r="U439" s="23">
        <v>1.126766752E-2</v>
      </c>
      <c r="V439" s="23">
        <f>V438</f>
        <v>0.54737197139959992</v>
      </c>
    </row>
    <row r="440" spans="1:22" ht="15.75" customHeight="1" x14ac:dyDescent="0.2">
      <c r="A440" s="22">
        <f>VLOOKUP(B439,'Sample ID by Horizon'!A:B,2,FALSE)</f>
        <v>42512</v>
      </c>
      <c r="B440" s="21" t="s">
        <v>487</v>
      </c>
      <c r="C440" s="21" t="s">
        <v>1298</v>
      </c>
      <c r="D440" s="21" t="s">
        <v>1292</v>
      </c>
      <c r="E440" s="21">
        <v>1.01</v>
      </c>
      <c r="F440" s="21">
        <v>1.73</v>
      </c>
      <c r="G440" s="21">
        <v>2.72</v>
      </c>
      <c r="H440" s="21">
        <v>0.99</v>
      </c>
      <c r="I440" s="21">
        <v>2.19</v>
      </c>
      <c r="J440" s="23">
        <f t="shared" si="45"/>
        <v>0.45999999999999996</v>
      </c>
      <c r="K440" s="71">
        <v>52.475247520000003</v>
      </c>
      <c r="L440" s="71">
        <f t="shared" ref="L440:N440" si="330">L439</f>
        <v>1.0125</v>
      </c>
      <c r="M440" s="71">
        <f t="shared" si="330"/>
        <v>0.46250000000000002</v>
      </c>
      <c r="N440" s="71">
        <f t="shared" si="330"/>
        <v>52.574694229999999</v>
      </c>
      <c r="O440" s="73">
        <f>VLOOKUP(B440,'Dry Sieve'!$B$2:$K$992,IF(C440="#5",2,IF(C440="#10",3,IF(C440="#18",4,IF(C440="#35",5,IF(C440="#60",6,IF(C440="#120",7,IF(C440="#200",8,IF(C440="&lt;200",9)))))))),FALSE)</f>
        <v>7.86</v>
      </c>
      <c r="P440" s="23">
        <f t="shared" si="0"/>
        <v>0.46250000000000002</v>
      </c>
      <c r="Q440" s="23">
        <f t="shared" si="1"/>
        <v>1.0125000000000002</v>
      </c>
      <c r="R440" s="23">
        <f>VLOOKUP(B440,'Dry Sieve'!$B$2:$K$992,IF(C440="#5",2,IF(C440="#10",3,IF(C440="#18",4,IF(C440="#35",5,IF(C440="#60",6,IF(C440="#120",7,IF(C440="#200",8,IF(C440="&lt;200",9)))))))),FALSE)</f>
        <v>7.86</v>
      </c>
      <c r="S440" s="23">
        <f>VLOOKUP(B440,'Dry Sieve'!$B$2:$K$992,10,FALSE)</f>
        <v>85.38</v>
      </c>
      <c r="T440" s="23">
        <v>5.0007374440000002E-2</v>
      </c>
      <c r="U440" s="23">
        <v>1.126766752E-2</v>
      </c>
      <c r="V440" s="23">
        <f>V438</f>
        <v>0.54737197139959992</v>
      </c>
    </row>
    <row r="441" spans="1:22" ht="15.75" customHeight="1" x14ac:dyDescent="0.2">
      <c r="A441" s="22">
        <f>VLOOKUP(B440,'Sample ID by Horizon'!A:B,2,FALSE)</f>
        <v>42512</v>
      </c>
      <c r="B441" s="21" t="s">
        <v>487</v>
      </c>
      <c r="C441" s="21" t="s">
        <v>1298</v>
      </c>
      <c r="D441" s="21" t="s">
        <v>1293</v>
      </c>
      <c r="E441" s="21">
        <v>1</v>
      </c>
      <c r="F441" s="21">
        <v>1.74</v>
      </c>
      <c r="G441" s="21">
        <v>2.74</v>
      </c>
      <c r="H441" s="21">
        <v>1</v>
      </c>
      <c r="I441" s="21">
        <v>2.25</v>
      </c>
      <c r="J441" s="23">
        <f t="shared" si="45"/>
        <v>0.51</v>
      </c>
      <c r="K441" s="71">
        <v>49</v>
      </c>
      <c r="L441" s="71">
        <f t="shared" ref="L441:N441" si="331">L439</f>
        <v>1.0125</v>
      </c>
      <c r="M441" s="71">
        <f t="shared" si="331"/>
        <v>0.46250000000000002</v>
      </c>
      <c r="N441" s="71">
        <f t="shared" si="331"/>
        <v>52.574694229999999</v>
      </c>
      <c r="O441" s="73">
        <f>VLOOKUP(B441,'Dry Sieve'!$B$2:$K$992,IF(C441="#5",2,IF(C441="#10",3,IF(C441="#18",4,IF(C441="#35",5,IF(C441="#60",6,IF(C441="#120",7,IF(C441="#200",8,IF(C441="&lt;200",9)))))))),FALSE)</f>
        <v>7.86</v>
      </c>
      <c r="P441" s="23">
        <f t="shared" si="0"/>
        <v>0.46250000000000002</v>
      </c>
      <c r="Q441" s="23">
        <f t="shared" si="1"/>
        <v>1.0125000000000002</v>
      </c>
      <c r="R441" s="23">
        <f>VLOOKUP(B441,'Dry Sieve'!$B$2:$K$992,IF(C441="#5",2,IF(C441="#10",3,IF(C441="#18",4,IF(C441="#35",5,IF(C441="#60",6,IF(C441="#120",7,IF(C441="#200",8,IF(C441="&lt;200",9)))))))),FALSE)</f>
        <v>7.86</v>
      </c>
      <c r="S441" s="23">
        <f>VLOOKUP(B441,'Dry Sieve'!$B$2:$K$992,10,FALSE)</f>
        <v>85.38</v>
      </c>
      <c r="T441" s="23">
        <v>5.0007374440000002E-2</v>
      </c>
      <c r="U441" s="23">
        <v>1.126766752E-2</v>
      </c>
      <c r="V441" s="23">
        <f>V438</f>
        <v>0.54737197139959992</v>
      </c>
    </row>
    <row r="442" spans="1:22" ht="15.75" customHeight="1" x14ac:dyDescent="0.2">
      <c r="A442" s="22">
        <f>VLOOKUP(B441,'Sample ID by Horizon'!A:B,2,FALSE)</f>
        <v>42512</v>
      </c>
      <c r="B442" s="21" t="s">
        <v>487</v>
      </c>
      <c r="C442" s="21" t="s">
        <v>1298</v>
      </c>
      <c r="D442" s="21" t="s">
        <v>1294</v>
      </c>
      <c r="E442" s="21">
        <v>1.02</v>
      </c>
      <c r="F442" s="21">
        <v>1.74</v>
      </c>
      <c r="G442" s="21">
        <v>2.73</v>
      </c>
      <c r="H442" s="21">
        <v>0.99</v>
      </c>
      <c r="I442" s="21">
        <v>2.2200000000000002</v>
      </c>
      <c r="J442" s="23">
        <f t="shared" si="45"/>
        <v>0.4800000000000002</v>
      </c>
      <c r="K442" s="71">
        <v>50</v>
      </c>
      <c r="L442" s="71">
        <f t="shared" ref="L442:N442" si="332">L439</f>
        <v>1.0125</v>
      </c>
      <c r="M442" s="71">
        <f t="shared" si="332"/>
        <v>0.46250000000000002</v>
      </c>
      <c r="N442" s="71">
        <f t="shared" si="332"/>
        <v>52.574694229999999</v>
      </c>
      <c r="O442" s="73">
        <f>VLOOKUP(B442,'Dry Sieve'!$B$2:$K$992,IF(C442="#5",2,IF(C442="#10",3,IF(C442="#18",4,IF(C442="#35",5,IF(C442="#60",6,IF(C442="#120",7,IF(C442="#200",8,IF(C442="&lt;200",9)))))))),FALSE)</f>
        <v>7.86</v>
      </c>
      <c r="P442" s="23">
        <f t="shared" si="0"/>
        <v>0.46250000000000002</v>
      </c>
      <c r="Q442" s="23">
        <f t="shared" si="1"/>
        <v>1.0125000000000002</v>
      </c>
      <c r="R442" s="23">
        <f>VLOOKUP(B442,'Dry Sieve'!$B$2:$K$992,IF(C442="#5",2,IF(C442="#10",3,IF(C442="#18",4,IF(C442="#35",5,IF(C442="#60",6,IF(C442="#120",7,IF(C442="#200",8,IF(C442="&lt;200",9)))))))),FALSE)</f>
        <v>7.86</v>
      </c>
      <c r="S442" s="23">
        <f>VLOOKUP(B442,'Dry Sieve'!$B$2:$K$992,10,FALSE)</f>
        <v>85.38</v>
      </c>
      <c r="T442" s="23">
        <v>5.0007374440000002E-2</v>
      </c>
      <c r="U442" s="23">
        <v>1.126766752E-2</v>
      </c>
      <c r="V442" s="23">
        <f>V441</f>
        <v>0.54737197139959992</v>
      </c>
    </row>
    <row r="443" spans="1:22" ht="15.75" customHeight="1" x14ac:dyDescent="0.2">
      <c r="A443" s="22">
        <f>VLOOKUP(B442,'Sample ID by Horizon'!A:B,2,FALSE)</f>
        <v>42512</v>
      </c>
      <c r="B443" s="21" t="s">
        <v>487</v>
      </c>
      <c r="C443" s="21" t="s">
        <v>1299</v>
      </c>
      <c r="D443" s="21" t="s">
        <v>1291</v>
      </c>
      <c r="E443" s="21">
        <v>0.8</v>
      </c>
      <c r="F443" s="21">
        <v>1.73</v>
      </c>
      <c r="G443" s="21">
        <v>2.52</v>
      </c>
      <c r="H443" s="21">
        <v>0.79</v>
      </c>
      <c r="I443" s="21">
        <v>2.14</v>
      </c>
      <c r="J443" s="23">
        <f t="shared" si="45"/>
        <v>0.41000000000000014</v>
      </c>
      <c r="K443" s="71">
        <v>47.5</v>
      </c>
      <c r="L443" s="71">
        <v>0.80333333330000001</v>
      </c>
      <c r="M443" s="23">
        <f>AVERAGE(J443:J446)</f>
        <v>0.25250000000000006</v>
      </c>
      <c r="N443" s="23">
        <v>56.378600820000003</v>
      </c>
      <c r="O443" s="73">
        <f>VLOOKUP(B443,'Dry Sieve'!$B$2:$K$992,IF(C443="#5",2,IF(C443="#10",3,IF(C443="#18",4,IF(C443="#35",5,IF(C443="#60",6,IF(C443="#120",7,IF(C443="#200",8,IF(C443="&lt;200",9)))))))),FALSE)</f>
        <v>3.39</v>
      </c>
      <c r="P443" s="23">
        <f t="shared" si="0"/>
        <v>0.25250000000000006</v>
      </c>
      <c r="Q443" s="23">
        <f t="shared" si="1"/>
        <v>0.60250000000000004</v>
      </c>
      <c r="R443" s="23">
        <f>VLOOKUP(B443,'Dry Sieve'!$B$2:$K$992,IF(C443="#5",2,IF(C443="#10",3,IF(C443="#18",4,IF(C443="#35",5,IF(C443="#60",6,IF(C443="#120",7,IF(C443="#200",8,IF(C443="&lt;200",9)))))))),FALSE)</f>
        <v>3.39</v>
      </c>
      <c r="S443" s="23">
        <f>VLOOKUP(B443,'Dry Sieve'!$B$2:$K$992,10,FALSE)</f>
        <v>85.38</v>
      </c>
      <c r="T443" s="23">
        <v>2.306505746E-2</v>
      </c>
      <c r="U443" s="23">
        <v>3.7153590499999999E-3</v>
      </c>
      <c r="V443" s="23">
        <f>V441</f>
        <v>0.54737197139959992</v>
      </c>
    </row>
    <row r="444" spans="1:22" ht="15.75" customHeight="1" x14ac:dyDescent="0.2">
      <c r="A444" s="22">
        <f>VLOOKUP(B443,'Sample ID by Horizon'!A:B,2,FALSE)</f>
        <v>42512</v>
      </c>
      <c r="B444" s="21" t="s">
        <v>487</v>
      </c>
      <c r="C444" s="21" t="s">
        <v>1299</v>
      </c>
      <c r="D444" s="21" t="s">
        <v>1292</v>
      </c>
      <c r="E444" s="21">
        <v>0.8</v>
      </c>
      <c r="F444" s="21">
        <v>1.74</v>
      </c>
      <c r="G444" s="21">
        <v>2.52</v>
      </c>
      <c r="H444" s="21">
        <v>0.78</v>
      </c>
      <c r="I444" s="21">
        <v>2.1</v>
      </c>
      <c r="J444" s="23">
        <f t="shared" si="45"/>
        <v>0.3600000000000001</v>
      </c>
      <c r="K444" s="71">
        <v>52.5</v>
      </c>
      <c r="L444" s="71">
        <f t="shared" ref="L444:N444" si="333">L443</f>
        <v>0.80333333330000001</v>
      </c>
      <c r="M444" s="71">
        <f t="shared" si="333"/>
        <v>0.25250000000000006</v>
      </c>
      <c r="N444" s="71">
        <f t="shared" si="333"/>
        <v>56.378600820000003</v>
      </c>
      <c r="O444" s="73">
        <f>VLOOKUP(B444,'Dry Sieve'!$B$2:$K$992,IF(C444="#5",2,IF(C444="#10",3,IF(C444="#18",4,IF(C444="#35",5,IF(C444="#60",6,IF(C444="#120",7,IF(C444="#200",8,IF(C444="&lt;200",9)))))))),FALSE)</f>
        <v>3.39</v>
      </c>
      <c r="P444" s="23">
        <f t="shared" si="0"/>
        <v>0.25250000000000006</v>
      </c>
      <c r="Q444" s="23">
        <f t="shared" si="1"/>
        <v>0.60250000000000004</v>
      </c>
      <c r="R444" s="23">
        <f>VLOOKUP(B444,'Dry Sieve'!$B$2:$K$992,IF(C444="#5",2,IF(C444="#10",3,IF(C444="#18",4,IF(C444="#35",5,IF(C444="#60",6,IF(C444="#120",7,IF(C444="#200",8,IF(C444="&lt;200",9)))))))),FALSE)</f>
        <v>3.39</v>
      </c>
      <c r="S444" s="23">
        <f>VLOOKUP(B444,'Dry Sieve'!$B$2:$K$992,10,FALSE)</f>
        <v>85.38</v>
      </c>
      <c r="T444" s="23">
        <v>2.306505746E-2</v>
      </c>
      <c r="U444" s="23">
        <v>3.7153590499999999E-3</v>
      </c>
      <c r="V444" s="23">
        <f>V441</f>
        <v>0.54737197139959992</v>
      </c>
    </row>
    <row r="445" spans="1:22" ht="15.75" customHeight="1" x14ac:dyDescent="0.2">
      <c r="A445" s="22">
        <f>VLOOKUP(B444,'Sample ID by Horizon'!A:B,2,FALSE)</f>
        <v>42512</v>
      </c>
      <c r="B445" s="21" t="s">
        <v>487</v>
      </c>
      <c r="C445" s="21" t="s">
        <v>1299</v>
      </c>
      <c r="D445" s="21" t="s">
        <v>1293</v>
      </c>
      <c r="E445" s="21">
        <v>0.81</v>
      </c>
      <c r="F445" s="21">
        <v>1.73</v>
      </c>
      <c r="G445" s="21">
        <v>2.5299999999999998</v>
      </c>
      <c r="H445" s="21">
        <v>0.8</v>
      </c>
      <c r="I445" s="21">
        <v>1.97</v>
      </c>
      <c r="J445" s="23">
        <f t="shared" si="45"/>
        <v>0.24</v>
      </c>
      <c r="K445" s="71">
        <v>69.135802470000002</v>
      </c>
      <c r="L445" s="71">
        <f t="shared" ref="L445:N445" si="334">L443</f>
        <v>0.80333333330000001</v>
      </c>
      <c r="M445" s="71">
        <f t="shared" si="334"/>
        <v>0.25250000000000006</v>
      </c>
      <c r="N445" s="71">
        <f t="shared" si="334"/>
        <v>56.378600820000003</v>
      </c>
      <c r="O445" s="73">
        <f>VLOOKUP(B445,'Dry Sieve'!$B$2:$K$992,IF(C445="#5",2,IF(C445="#10",3,IF(C445="#18",4,IF(C445="#35",5,IF(C445="#60",6,IF(C445="#120",7,IF(C445="#200",8,IF(C445="&lt;200",9)))))))),FALSE)</f>
        <v>3.39</v>
      </c>
      <c r="P445" s="23">
        <f t="shared" si="0"/>
        <v>0.25250000000000006</v>
      </c>
      <c r="Q445" s="23">
        <f t="shared" si="1"/>
        <v>0.60250000000000004</v>
      </c>
      <c r="R445" s="23">
        <f>VLOOKUP(B445,'Dry Sieve'!$B$2:$K$992,IF(C445="#5",2,IF(C445="#10",3,IF(C445="#18",4,IF(C445="#35",5,IF(C445="#60",6,IF(C445="#120",7,IF(C445="#200",8,IF(C445="&lt;200",9)))))))),FALSE)</f>
        <v>3.39</v>
      </c>
      <c r="S445" s="23">
        <f>VLOOKUP(B445,'Dry Sieve'!$B$2:$K$992,10,FALSE)</f>
        <v>85.38</v>
      </c>
      <c r="T445" s="23">
        <v>2.306505746E-2</v>
      </c>
      <c r="U445" s="23">
        <v>3.7153590499999999E-3</v>
      </c>
      <c r="V445" s="23">
        <f>V444</f>
        <v>0.54737197139959992</v>
      </c>
    </row>
    <row r="446" spans="1:22" ht="15.75" customHeight="1" x14ac:dyDescent="0.2">
      <c r="A446" s="22">
        <f>VLOOKUP(B445,'Sample ID by Horizon'!A:B,2,FALSE)</f>
        <v>42512</v>
      </c>
      <c r="B446" s="21" t="s">
        <v>487</v>
      </c>
      <c r="C446" s="21" t="s">
        <v>1299</v>
      </c>
      <c r="D446" s="21" t="s">
        <v>1294</v>
      </c>
      <c r="E446" s="21"/>
      <c r="F446" s="21"/>
      <c r="G446" s="21"/>
      <c r="H446" s="21"/>
      <c r="I446" s="21"/>
      <c r="J446" s="23">
        <f t="shared" si="45"/>
        <v>0</v>
      </c>
      <c r="K446" s="71" t="s">
        <v>1438</v>
      </c>
      <c r="L446" s="71">
        <f t="shared" ref="L446:N446" si="335">L443</f>
        <v>0.80333333330000001</v>
      </c>
      <c r="M446" s="71">
        <f t="shared" si="335"/>
        <v>0.25250000000000006</v>
      </c>
      <c r="N446" s="71">
        <f t="shared" si="335"/>
        <v>56.378600820000003</v>
      </c>
      <c r="O446" s="73">
        <f>VLOOKUP(B446,'Dry Sieve'!$B$2:$K$992,IF(C446="#5",2,IF(C446="#10",3,IF(C446="#18",4,IF(C446="#35",5,IF(C446="#60",6,IF(C446="#120",7,IF(C446="#200",8,IF(C446="&lt;200",9)))))))),FALSE)</f>
        <v>3.39</v>
      </c>
      <c r="P446" s="23">
        <f t="shared" si="0"/>
        <v>0.25250000000000006</v>
      </c>
      <c r="Q446" s="23">
        <f t="shared" si="1"/>
        <v>0.60250000000000004</v>
      </c>
      <c r="R446" s="23">
        <f>VLOOKUP(B446,'Dry Sieve'!$B$2:$K$992,IF(C446="#5",2,IF(C446="#10",3,IF(C446="#18",4,IF(C446="#35",5,IF(C446="#60",6,IF(C446="#120",7,IF(C446="#200",8,IF(C446="&lt;200",9)))))))),FALSE)</f>
        <v>3.39</v>
      </c>
      <c r="S446" s="23">
        <f>VLOOKUP(B446,'Dry Sieve'!$B$2:$K$992,10,FALSE)</f>
        <v>85.38</v>
      </c>
      <c r="T446" s="23">
        <v>2.306505746E-2</v>
      </c>
      <c r="U446" s="23">
        <v>3.7153590499999999E-3</v>
      </c>
      <c r="V446" s="23">
        <f>V444</f>
        <v>0.54737197139959992</v>
      </c>
    </row>
    <row r="447" spans="1:22" ht="15.75" customHeight="1" x14ac:dyDescent="0.2">
      <c r="A447" s="22">
        <f>VLOOKUP(B446,'Sample ID by Horizon'!A:B,2,FALSE)</f>
        <v>42512</v>
      </c>
      <c r="B447" s="21" t="s">
        <v>487</v>
      </c>
      <c r="C447" s="21" t="s">
        <v>1300</v>
      </c>
      <c r="D447" s="21" t="s">
        <v>1291</v>
      </c>
      <c r="E447" s="21">
        <v>0.21</v>
      </c>
      <c r="F447" s="21">
        <v>1.71</v>
      </c>
      <c r="G447" s="21">
        <v>1.93</v>
      </c>
      <c r="H447" s="21">
        <v>0.22</v>
      </c>
      <c r="I447" s="21">
        <v>1.91</v>
      </c>
      <c r="J447" s="23">
        <f t="shared" si="45"/>
        <v>0.19999999999999996</v>
      </c>
      <c r="K447" s="71">
        <v>9.5238095240000007</v>
      </c>
      <c r="L447" s="71">
        <v>0.20749999999999999</v>
      </c>
      <c r="M447" s="23">
        <f>AVERAGE(J447:J450)</f>
        <v>0.18999999999999995</v>
      </c>
      <c r="N447" s="23">
        <v>10.89285714</v>
      </c>
      <c r="O447" s="73">
        <f>VLOOKUP(B447,'Dry Sieve'!$B$2:$K$992,IF(C447="#5",2,IF(C447="#10",3,IF(C447="#18",4,IF(C447="#35",5,IF(C447="#60",6,IF(C447="#120",7,IF(C447="#200",8,IF(C447="&lt;200",9)))))))),FALSE)</f>
        <v>1.1399999999999999</v>
      </c>
      <c r="P447" s="23">
        <f t="shared" si="0"/>
        <v>0.18999999999999995</v>
      </c>
      <c r="Q447" s="23">
        <f t="shared" si="1"/>
        <v>0.20750000000000002</v>
      </c>
      <c r="R447" s="23">
        <f>VLOOKUP(B447,'Dry Sieve'!$B$2:$K$992,IF(C447="#5",2,IF(C447="#10",3,IF(C447="#18",4,IF(C447="#35",5,IF(C447="#60",6,IF(C447="#120",7,IF(C447="#200",8,IF(C447="&lt;200",9)))))))),FALSE)</f>
        <v>1.1399999999999999</v>
      </c>
      <c r="S447" s="23">
        <f>VLOOKUP(B447,'Dry Sieve'!$B$2:$K$992,10,FALSE)</f>
        <v>85.38</v>
      </c>
      <c r="T447" s="23">
        <v>1.1260784529999999E-3</v>
      </c>
      <c r="U447" s="23">
        <v>1.7523159599999999E-5</v>
      </c>
      <c r="V447" s="23">
        <f>V444</f>
        <v>0.54737197139959992</v>
      </c>
    </row>
    <row r="448" spans="1:22" ht="15.75" customHeight="1" x14ac:dyDescent="0.2">
      <c r="A448" s="22">
        <f>VLOOKUP(B447,'Sample ID by Horizon'!A:B,2,FALSE)</f>
        <v>42512</v>
      </c>
      <c r="B448" s="21" t="s">
        <v>487</v>
      </c>
      <c r="C448" s="21" t="s">
        <v>1300</v>
      </c>
      <c r="D448" s="21" t="s">
        <v>1292</v>
      </c>
      <c r="E448" s="21">
        <v>0.21</v>
      </c>
      <c r="F448" s="21">
        <v>1.71</v>
      </c>
      <c r="G448" s="21">
        <v>1.92</v>
      </c>
      <c r="H448" s="21">
        <v>0.21</v>
      </c>
      <c r="I448" s="21">
        <v>1.89</v>
      </c>
      <c r="J448" s="23">
        <f t="shared" si="45"/>
        <v>0.17999999999999994</v>
      </c>
      <c r="K448" s="71">
        <v>14.28571429</v>
      </c>
      <c r="L448" s="71">
        <f t="shared" ref="L448:N448" si="336">L447</f>
        <v>0.20749999999999999</v>
      </c>
      <c r="M448" s="71">
        <f t="shared" si="336"/>
        <v>0.18999999999999995</v>
      </c>
      <c r="N448" s="71">
        <f t="shared" si="336"/>
        <v>10.89285714</v>
      </c>
      <c r="O448" s="73">
        <f>VLOOKUP(B448,'Dry Sieve'!$B$2:$K$992,IF(C448="#5",2,IF(C448="#10",3,IF(C448="#18",4,IF(C448="#35",5,IF(C448="#60",6,IF(C448="#120",7,IF(C448="#200",8,IF(C448="&lt;200",9)))))))),FALSE)</f>
        <v>1.1399999999999999</v>
      </c>
      <c r="P448" s="23">
        <f t="shared" si="0"/>
        <v>0.18999999999999995</v>
      </c>
      <c r="Q448" s="23">
        <f t="shared" si="1"/>
        <v>0.20750000000000002</v>
      </c>
      <c r="R448" s="23">
        <f>VLOOKUP(B448,'Dry Sieve'!$B$2:$K$992,IF(C448="#5",2,IF(C448="#10",3,IF(C448="#18",4,IF(C448="#35",5,IF(C448="#60",6,IF(C448="#120",7,IF(C448="#200",8,IF(C448="&lt;200",9)))))))),FALSE)</f>
        <v>1.1399999999999999</v>
      </c>
      <c r="S448" s="23">
        <f>VLOOKUP(B448,'Dry Sieve'!$B$2:$K$992,10,FALSE)</f>
        <v>85.38</v>
      </c>
      <c r="T448" s="23">
        <v>1.1260784529999999E-3</v>
      </c>
      <c r="U448" s="23">
        <v>1.7523159599999999E-5</v>
      </c>
      <c r="V448" s="23">
        <f>V447</f>
        <v>0.54737197139959992</v>
      </c>
    </row>
    <row r="449" spans="1:22" ht="15.75" customHeight="1" x14ac:dyDescent="0.2">
      <c r="A449" s="22">
        <f>VLOOKUP(B448,'Sample ID by Horizon'!A:B,2,FALSE)</f>
        <v>42512</v>
      </c>
      <c r="B449" s="21" t="s">
        <v>487</v>
      </c>
      <c r="C449" s="21" t="s">
        <v>1300</v>
      </c>
      <c r="D449" s="21" t="s">
        <v>1293</v>
      </c>
      <c r="E449" s="21">
        <v>0.21</v>
      </c>
      <c r="F449" s="21">
        <v>1.72</v>
      </c>
      <c r="G449" s="21">
        <v>1.94</v>
      </c>
      <c r="H449" s="21">
        <v>0.22</v>
      </c>
      <c r="I449" s="21">
        <v>1.93</v>
      </c>
      <c r="J449" s="23">
        <f t="shared" si="45"/>
        <v>0.20999999999999996</v>
      </c>
      <c r="K449" s="71">
        <v>4.7619047620000003</v>
      </c>
      <c r="L449" s="71">
        <f t="shared" ref="L449:N449" si="337">L447</f>
        <v>0.20749999999999999</v>
      </c>
      <c r="M449" s="71">
        <f t="shared" si="337"/>
        <v>0.18999999999999995</v>
      </c>
      <c r="N449" s="71">
        <f t="shared" si="337"/>
        <v>10.89285714</v>
      </c>
      <c r="O449" s="73">
        <f>VLOOKUP(B449,'Dry Sieve'!$B$2:$K$992,IF(C449="#5",2,IF(C449="#10",3,IF(C449="#18",4,IF(C449="#35",5,IF(C449="#60",6,IF(C449="#120",7,IF(C449="#200",8,IF(C449="&lt;200",9)))))))),FALSE)</f>
        <v>1.1399999999999999</v>
      </c>
      <c r="P449" s="23">
        <f t="shared" si="0"/>
        <v>0.18999999999999995</v>
      </c>
      <c r="Q449" s="23">
        <f t="shared" si="1"/>
        <v>0.20750000000000002</v>
      </c>
      <c r="R449" s="23">
        <f>VLOOKUP(B449,'Dry Sieve'!$B$2:$K$992,IF(C449="#5",2,IF(C449="#10",3,IF(C449="#18",4,IF(C449="#35",5,IF(C449="#60",6,IF(C449="#120",7,IF(C449="#200",8,IF(C449="&lt;200",9)))))))),FALSE)</f>
        <v>1.1399999999999999</v>
      </c>
      <c r="S449" s="23">
        <f>VLOOKUP(B449,'Dry Sieve'!$B$2:$K$992,10,FALSE)</f>
        <v>85.38</v>
      </c>
      <c r="T449" s="23">
        <v>1.1260784529999999E-3</v>
      </c>
      <c r="U449" s="23">
        <v>1.7523159599999999E-5</v>
      </c>
      <c r="V449" s="23">
        <f>V447</f>
        <v>0.54737197139959992</v>
      </c>
    </row>
    <row r="450" spans="1:22" ht="15.75" customHeight="1" x14ac:dyDescent="0.2">
      <c r="A450" s="22">
        <f>VLOOKUP(B449,'Sample ID by Horizon'!A:B,2,FALSE)</f>
        <v>42512</v>
      </c>
      <c r="B450" s="21" t="s">
        <v>487</v>
      </c>
      <c r="C450" s="21" t="s">
        <v>1300</v>
      </c>
      <c r="D450" s="21" t="s">
        <v>1294</v>
      </c>
      <c r="E450" s="21">
        <v>0.2</v>
      </c>
      <c r="F450" s="21">
        <v>1.74</v>
      </c>
      <c r="G450" s="21">
        <v>1.94</v>
      </c>
      <c r="H450" s="21">
        <v>0.2</v>
      </c>
      <c r="I450" s="21">
        <v>1.91</v>
      </c>
      <c r="J450" s="23">
        <f t="shared" si="45"/>
        <v>0.16999999999999993</v>
      </c>
      <c r="K450" s="71">
        <v>15</v>
      </c>
      <c r="L450" s="71">
        <f t="shared" ref="L450:N450" si="338">L447</f>
        <v>0.20749999999999999</v>
      </c>
      <c r="M450" s="71">
        <f t="shared" si="338"/>
        <v>0.18999999999999995</v>
      </c>
      <c r="N450" s="71">
        <f t="shared" si="338"/>
        <v>10.89285714</v>
      </c>
      <c r="O450" s="73">
        <f>VLOOKUP(B450,'Dry Sieve'!$B$2:$K$992,IF(C450="#5",2,IF(C450="#10",3,IF(C450="#18",4,IF(C450="#35",5,IF(C450="#60",6,IF(C450="#120",7,IF(C450="#200",8,IF(C450="&lt;200",9)))))))),FALSE)</f>
        <v>1.1399999999999999</v>
      </c>
      <c r="P450" s="23">
        <f t="shared" si="0"/>
        <v>0.18999999999999995</v>
      </c>
      <c r="Q450" s="23">
        <f t="shared" si="1"/>
        <v>0.20750000000000002</v>
      </c>
      <c r="R450" s="23">
        <f>VLOOKUP(B450,'Dry Sieve'!$B$2:$K$992,IF(C450="#5",2,IF(C450="#10",3,IF(C450="#18",4,IF(C450="#35",5,IF(C450="#60",6,IF(C450="#120",7,IF(C450="#200",8,IF(C450="&lt;200",9)))))))),FALSE)</f>
        <v>1.1399999999999999</v>
      </c>
      <c r="S450" s="23">
        <f>VLOOKUP(B450,'Dry Sieve'!$B$2:$K$992,10,FALSE)</f>
        <v>85.38</v>
      </c>
      <c r="T450" s="23">
        <v>1.1260784529999999E-3</v>
      </c>
      <c r="U450" s="23">
        <v>1.7523159599999999E-5</v>
      </c>
      <c r="V450" s="23">
        <f>V447</f>
        <v>0.54737197139959992</v>
      </c>
    </row>
    <row r="451" spans="1:22" ht="15.75" customHeight="1" x14ac:dyDescent="0.2">
      <c r="A451" s="22">
        <f>VLOOKUP(B450,'Sample ID by Horizon'!A:B,2,FALSE)</f>
        <v>42512</v>
      </c>
      <c r="B451" s="21" t="s">
        <v>488</v>
      </c>
      <c r="C451" s="21" t="s">
        <v>1290</v>
      </c>
      <c r="D451" s="21" t="s">
        <v>1291</v>
      </c>
      <c r="E451" s="21">
        <v>4.08</v>
      </c>
      <c r="F451" s="21">
        <v>1.73</v>
      </c>
      <c r="G451" s="21">
        <v>4.8</v>
      </c>
      <c r="H451" s="21">
        <v>3.07</v>
      </c>
      <c r="I451" s="21">
        <v>1.76</v>
      </c>
      <c r="J451" s="23">
        <f t="shared" si="45"/>
        <v>3.0000000000000027E-2</v>
      </c>
      <c r="K451" s="71">
        <v>74.509803919999996</v>
      </c>
      <c r="L451" s="71">
        <v>4.05</v>
      </c>
      <c r="M451" s="23">
        <f>AVERAGE(J451:J454)</f>
        <v>3.0000000000000027E-2</v>
      </c>
      <c r="N451" s="23">
        <v>83.216730760000004</v>
      </c>
      <c r="O451" s="73">
        <f>VLOOKUP(B451,'Dry Sieve'!$B$2:$K$992,IF(C451="#5",2,IF(C451="#10",3,IF(C451="#18",4,IF(C451="#35",5,IF(C451="#60",6,IF(C451="#120",7,IF(C451="#200",8,IF(C451="&lt;200",9)))))))),FALSE)</f>
        <v>61.12</v>
      </c>
      <c r="P451" s="23">
        <f t="shared" si="0"/>
        <v>3.0000000000000027E-2</v>
      </c>
      <c r="Q451" s="23">
        <f t="shared" si="1"/>
        <v>4.05</v>
      </c>
      <c r="R451" s="23">
        <f>VLOOKUP(B451,'Dry Sieve'!$B$2:$K$992,IF(C451="#5",2,IF(C451="#10",3,IF(C451="#18",4,IF(C451="#35",5,IF(C451="#60",6,IF(C451="#120",7,IF(C451="#200",8,IF(C451="&lt;200",9)))))))),FALSE)</f>
        <v>61.12</v>
      </c>
      <c r="S451" s="23">
        <f>VLOOKUP(B451,'Dry Sieve'!$B$2:$K$992,10,FALSE)</f>
        <v>100.69000000000001</v>
      </c>
      <c r="T451" s="23">
        <v>0.60251523750000002</v>
      </c>
      <c r="U451" s="23">
        <v>0.50139348289999996</v>
      </c>
      <c r="V451" s="23">
        <f>SUM(U451,U455,U459,U463,U467,U471,U475)</f>
        <v>0.66074838684979997</v>
      </c>
    </row>
    <row r="452" spans="1:22" ht="15.75" customHeight="1" x14ac:dyDescent="0.2">
      <c r="A452" s="22">
        <f>VLOOKUP(B451,'Sample ID by Horizon'!A:B,2,FALSE)</f>
        <v>42512</v>
      </c>
      <c r="B452" s="21" t="s">
        <v>488</v>
      </c>
      <c r="C452" s="21" t="s">
        <v>1290</v>
      </c>
      <c r="D452" s="21" t="s">
        <v>1292</v>
      </c>
      <c r="E452" s="21">
        <v>4.0199999999999996</v>
      </c>
      <c r="F452" s="21">
        <v>1.73</v>
      </c>
      <c r="G452" s="21">
        <v>4.91</v>
      </c>
      <c r="H452" s="21">
        <v>3.18</v>
      </c>
      <c r="I452" s="21">
        <v>1.75</v>
      </c>
      <c r="J452" s="23">
        <f t="shared" si="45"/>
        <v>2.0000000000000018E-2</v>
      </c>
      <c r="K452" s="71">
        <v>78.606965169999995</v>
      </c>
      <c r="L452" s="71">
        <f t="shared" ref="L452:N452" si="339">L451</f>
        <v>4.05</v>
      </c>
      <c r="M452" s="71">
        <f t="shared" si="339"/>
        <v>3.0000000000000027E-2</v>
      </c>
      <c r="N452" s="71">
        <f t="shared" si="339"/>
        <v>83.216730760000004</v>
      </c>
      <c r="O452" s="73">
        <f>VLOOKUP(B452,'Dry Sieve'!$B$2:$K$992,IF(C452="#5",2,IF(C452="#10",3,IF(C452="#18",4,IF(C452="#35",5,IF(C452="#60",6,IF(C452="#120",7,IF(C452="#200",8,IF(C452="&lt;200",9)))))))),FALSE)</f>
        <v>61.12</v>
      </c>
      <c r="P452" s="23">
        <f t="shared" si="0"/>
        <v>3.0000000000000027E-2</v>
      </c>
      <c r="Q452" s="23">
        <f t="shared" si="1"/>
        <v>4.05</v>
      </c>
      <c r="R452" s="23">
        <f>VLOOKUP(B452,'Dry Sieve'!$B$2:$K$992,IF(C452="#5",2,IF(C452="#10",3,IF(C452="#18",4,IF(C452="#35",5,IF(C452="#60",6,IF(C452="#120",7,IF(C452="#200",8,IF(C452="&lt;200",9)))))))),FALSE)</f>
        <v>61.12</v>
      </c>
      <c r="S452" s="23">
        <f>VLOOKUP(B452,'Dry Sieve'!$B$2:$K$992,10,FALSE)</f>
        <v>100.69000000000001</v>
      </c>
      <c r="T452" s="23">
        <v>0.60251523750000002</v>
      </c>
      <c r="U452" s="23">
        <v>0.50139348289999996</v>
      </c>
      <c r="V452" s="23">
        <f>V451</f>
        <v>0.66074838684979997</v>
      </c>
    </row>
    <row r="453" spans="1:22" ht="15.75" customHeight="1" x14ac:dyDescent="0.2">
      <c r="A453" s="22">
        <f>VLOOKUP(B452,'Sample ID by Horizon'!A:B,2,FALSE)</f>
        <v>42512</v>
      </c>
      <c r="B453" s="21" t="s">
        <v>488</v>
      </c>
      <c r="C453" s="21" t="s">
        <v>1290</v>
      </c>
      <c r="D453" s="21" t="s">
        <v>1293</v>
      </c>
      <c r="E453" s="21">
        <v>4.07</v>
      </c>
      <c r="F453" s="21">
        <v>1.72</v>
      </c>
      <c r="G453" s="21">
        <v>5.42</v>
      </c>
      <c r="H453" s="21">
        <v>3.7</v>
      </c>
      <c r="I453" s="21">
        <v>1.75</v>
      </c>
      <c r="J453" s="23">
        <f t="shared" si="45"/>
        <v>3.0000000000000027E-2</v>
      </c>
      <c r="K453" s="71">
        <v>90.171990170000001</v>
      </c>
      <c r="L453" s="71">
        <f t="shared" ref="L453:N453" si="340">L451</f>
        <v>4.05</v>
      </c>
      <c r="M453" s="71">
        <f t="shared" si="340"/>
        <v>3.0000000000000027E-2</v>
      </c>
      <c r="N453" s="71">
        <f t="shared" si="340"/>
        <v>83.216730760000004</v>
      </c>
      <c r="O453" s="73">
        <f>VLOOKUP(B453,'Dry Sieve'!$B$2:$K$992,IF(C453="#5",2,IF(C453="#10",3,IF(C453="#18",4,IF(C453="#35",5,IF(C453="#60",6,IF(C453="#120",7,IF(C453="#200",8,IF(C453="&lt;200",9)))))))),FALSE)</f>
        <v>61.12</v>
      </c>
      <c r="P453" s="23">
        <f t="shared" si="0"/>
        <v>3.0000000000000027E-2</v>
      </c>
      <c r="Q453" s="23">
        <f t="shared" si="1"/>
        <v>4.05</v>
      </c>
      <c r="R453" s="23">
        <f>VLOOKUP(B453,'Dry Sieve'!$B$2:$K$992,IF(C453="#5",2,IF(C453="#10",3,IF(C453="#18",4,IF(C453="#35",5,IF(C453="#60",6,IF(C453="#120",7,IF(C453="#200",8,IF(C453="&lt;200",9)))))))),FALSE)</f>
        <v>61.12</v>
      </c>
      <c r="S453" s="23">
        <f>VLOOKUP(B453,'Dry Sieve'!$B$2:$K$992,10,FALSE)</f>
        <v>100.69000000000001</v>
      </c>
      <c r="T453" s="23">
        <v>0.60251523750000002</v>
      </c>
      <c r="U453" s="23">
        <v>0.50139348289999996</v>
      </c>
      <c r="V453" s="23">
        <f>V451</f>
        <v>0.66074838684979997</v>
      </c>
    </row>
    <row r="454" spans="1:22" ht="15.75" customHeight="1" x14ac:dyDescent="0.2">
      <c r="A454" s="22">
        <f>VLOOKUP(B453,'Sample ID by Horizon'!A:B,2,FALSE)</f>
        <v>42512</v>
      </c>
      <c r="B454" s="21" t="s">
        <v>488</v>
      </c>
      <c r="C454" s="21" t="s">
        <v>1290</v>
      </c>
      <c r="D454" s="21" t="s">
        <v>1294</v>
      </c>
      <c r="E454" s="21">
        <v>4.03</v>
      </c>
      <c r="F454" s="21">
        <v>1.73</v>
      </c>
      <c r="G454" s="21">
        <v>5.38</v>
      </c>
      <c r="H454" s="21">
        <v>3.65</v>
      </c>
      <c r="I454" s="21">
        <v>1.77</v>
      </c>
      <c r="J454" s="23">
        <f t="shared" si="45"/>
        <v>4.0000000000000036E-2</v>
      </c>
      <c r="K454" s="71">
        <v>89.578163770000003</v>
      </c>
      <c r="L454" s="71">
        <f t="shared" ref="L454:N454" si="341">L451</f>
        <v>4.05</v>
      </c>
      <c r="M454" s="71">
        <f t="shared" si="341"/>
        <v>3.0000000000000027E-2</v>
      </c>
      <c r="N454" s="71">
        <f t="shared" si="341"/>
        <v>83.216730760000004</v>
      </c>
      <c r="O454" s="73">
        <f>VLOOKUP(B454,'Dry Sieve'!$B$2:$K$992,IF(C454="#5",2,IF(C454="#10",3,IF(C454="#18",4,IF(C454="#35",5,IF(C454="#60",6,IF(C454="#120",7,IF(C454="#200",8,IF(C454="&lt;200",9)))))))),FALSE)</f>
        <v>61.12</v>
      </c>
      <c r="P454" s="23">
        <f t="shared" si="0"/>
        <v>3.0000000000000027E-2</v>
      </c>
      <c r="Q454" s="23">
        <f t="shared" si="1"/>
        <v>4.05</v>
      </c>
      <c r="R454" s="23">
        <f>VLOOKUP(B454,'Dry Sieve'!$B$2:$K$992,IF(C454="#5",2,IF(C454="#10",3,IF(C454="#18",4,IF(C454="#35",5,IF(C454="#60",6,IF(C454="#120",7,IF(C454="#200",8,IF(C454="&lt;200",9)))))))),FALSE)</f>
        <v>61.12</v>
      </c>
      <c r="S454" s="23">
        <f>VLOOKUP(B454,'Dry Sieve'!$B$2:$K$992,10,FALSE)</f>
        <v>100.69000000000001</v>
      </c>
      <c r="T454" s="23">
        <v>0.60251523750000002</v>
      </c>
      <c r="U454" s="23">
        <v>0.50139348289999996</v>
      </c>
      <c r="V454" s="23">
        <f>V451</f>
        <v>0.66074838684979997</v>
      </c>
    </row>
    <row r="455" spans="1:22" ht="15.75" customHeight="1" x14ac:dyDescent="0.2">
      <c r="A455" s="22">
        <f>VLOOKUP(B454,'Sample ID by Horizon'!A:B,2,FALSE)</f>
        <v>42512</v>
      </c>
      <c r="B455" s="21" t="s">
        <v>488</v>
      </c>
      <c r="C455" s="21" t="s">
        <v>1295</v>
      </c>
      <c r="D455" s="21" t="s">
        <v>1291</v>
      </c>
      <c r="E455" s="21">
        <v>4.01</v>
      </c>
      <c r="F455" s="21">
        <v>1.73</v>
      </c>
      <c r="G455" s="21">
        <v>4.2300000000000004</v>
      </c>
      <c r="H455" s="21">
        <v>2.5</v>
      </c>
      <c r="I455" s="21">
        <v>1.83</v>
      </c>
      <c r="J455" s="23">
        <f t="shared" si="45"/>
        <v>0.10000000000000009</v>
      </c>
      <c r="K455" s="71">
        <v>59.85037406</v>
      </c>
      <c r="L455" s="71">
        <v>4.0350000000000001</v>
      </c>
      <c r="M455" s="23">
        <f>AVERAGE(J455:J458)</f>
        <v>8.7500000000000078E-2</v>
      </c>
      <c r="N455" s="23">
        <v>52.50184179</v>
      </c>
      <c r="O455" s="73">
        <f>VLOOKUP(B455,'Dry Sieve'!$B$2:$K$992,IF(C455="#5",2,IF(C455="#10",3,IF(C455="#18",4,IF(C455="#35",5,IF(C455="#60",6,IF(C455="#120",7,IF(C455="#200",8,IF(C455="&lt;200",9)))))))),FALSE)</f>
        <v>19.25</v>
      </c>
      <c r="P455" s="23">
        <f t="shared" si="0"/>
        <v>8.7500000000000078E-2</v>
      </c>
      <c r="Q455" s="23">
        <f t="shared" si="1"/>
        <v>4.0350000000000001</v>
      </c>
      <c r="R455" s="23">
        <f>VLOOKUP(B455,'Dry Sieve'!$B$2:$K$992,IF(C455="#5",2,IF(C455="#10",3,IF(C455="#18",4,IF(C455="#35",5,IF(C455="#60",6,IF(C455="#120",7,IF(C455="#200",8,IF(C455="&lt;200",9)))))))),FALSE)</f>
        <v>19.25</v>
      </c>
      <c r="S455" s="23">
        <f>VLOOKUP(B455,'Dry Sieve'!$B$2:$K$992,10,FALSE)</f>
        <v>100.69000000000001</v>
      </c>
      <c r="T455" s="23">
        <v>0.18703504679999999</v>
      </c>
      <c r="U455" s="23">
        <v>8.4168723730000006E-2</v>
      </c>
      <c r="V455" s="23">
        <f>V454</f>
        <v>0.66074838684979997</v>
      </c>
    </row>
    <row r="456" spans="1:22" ht="15.75" customHeight="1" x14ac:dyDescent="0.2">
      <c r="A456" s="22">
        <f>VLOOKUP(B455,'Sample ID by Horizon'!A:B,2,FALSE)</f>
        <v>42512</v>
      </c>
      <c r="B456" s="21" t="s">
        <v>488</v>
      </c>
      <c r="C456" s="21" t="s">
        <v>1295</v>
      </c>
      <c r="D456" s="21" t="s">
        <v>1292</v>
      </c>
      <c r="E456" s="21">
        <v>4.03</v>
      </c>
      <c r="F456" s="21">
        <v>1.72</v>
      </c>
      <c r="G456" s="21">
        <v>3.8</v>
      </c>
      <c r="H456" s="21">
        <v>2.08</v>
      </c>
      <c r="I456" s="21">
        <v>1.78</v>
      </c>
      <c r="J456" s="23">
        <f t="shared" si="45"/>
        <v>6.0000000000000053E-2</v>
      </c>
      <c r="K456" s="71">
        <v>50.124069480000003</v>
      </c>
      <c r="L456" s="71">
        <f t="shared" ref="L456:N456" si="342">L455</f>
        <v>4.0350000000000001</v>
      </c>
      <c r="M456" s="71">
        <f t="shared" si="342"/>
        <v>8.7500000000000078E-2</v>
      </c>
      <c r="N456" s="71">
        <f t="shared" si="342"/>
        <v>52.50184179</v>
      </c>
      <c r="O456" s="73">
        <f>VLOOKUP(B456,'Dry Sieve'!$B$2:$K$992,IF(C456="#5",2,IF(C456="#10",3,IF(C456="#18",4,IF(C456="#35",5,IF(C456="#60",6,IF(C456="#120",7,IF(C456="#200",8,IF(C456="&lt;200",9)))))))),FALSE)</f>
        <v>19.25</v>
      </c>
      <c r="P456" s="23">
        <f t="shared" si="0"/>
        <v>8.7500000000000078E-2</v>
      </c>
      <c r="Q456" s="23">
        <f t="shared" si="1"/>
        <v>4.0350000000000001</v>
      </c>
      <c r="R456" s="23">
        <f>VLOOKUP(B456,'Dry Sieve'!$B$2:$K$992,IF(C456="#5",2,IF(C456="#10",3,IF(C456="#18",4,IF(C456="#35",5,IF(C456="#60",6,IF(C456="#120",7,IF(C456="#200",8,IF(C456="&lt;200",9)))))))),FALSE)</f>
        <v>19.25</v>
      </c>
      <c r="S456" s="23">
        <f>VLOOKUP(B456,'Dry Sieve'!$B$2:$K$992,10,FALSE)</f>
        <v>100.69000000000001</v>
      </c>
      <c r="T456" s="23">
        <v>0.18703504679999999</v>
      </c>
      <c r="U456" s="23">
        <v>8.4168723730000006E-2</v>
      </c>
      <c r="V456" s="23">
        <f>V454</f>
        <v>0.66074838684979997</v>
      </c>
    </row>
    <row r="457" spans="1:22" ht="15.75" customHeight="1" x14ac:dyDescent="0.2">
      <c r="A457" s="22">
        <f>VLOOKUP(B456,'Sample ID by Horizon'!A:B,2,FALSE)</f>
        <v>42512</v>
      </c>
      <c r="B457" s="21" t="s">
        <v>488</v>
      </c>
      <c r="C457" s="21" t="s">
        <v>1295</v>
      </c>
      <c r="D457" s="21" t="s">
        <v>1293</v>
      </c>
      <c r="E457" s="21">
        <v>4.0199999999999996</v>
      </c>
      <c r="F457" s="21">
        <v>1.73</v>
      </c>
      <c r="G457" s="21">
        <v>3.93</v>
      </c>
      <c r="H457" s="21">
        <v>2.2000000000000002</v>
      </c>
      <c r="I457" s="21">
        <v>1.83</v>
      </c>
      <c r="J457" s="23">
        <f t="shared" si="45"/>
        <v>0.10000000000000009</v>
      </c>
      <c r="K457" s="71">
        <v>52.238805970000001</v>
      </c>
      <c r="L457" s="71">
        <f t="shared" ref="L457:N457" si="343">L455</f>
        <v>4.0350000000000001</v>
      </c>
      <c r="M457" s="71">
        <f t="shared" si="343"/>
        <v>8.7500000000000078E-2</v>
      </c>
      <c r="N457" s="71">
        <f t="shared" si="343"/>
        <v>52.50184179</v>
      </c>
      <c r="O457" s="73">
        <f>VLOOKUP(B457,'Dry Sieve'!$B$2:$K$992,IF(C457="#5",2,IF(C457="#10",3,IF(C457="#18",4,IF(C457="#35",5,IF(C457="#60",6,IF(C457="#120",7,IF(C457="#200",8,IF(C457="&lt;200",9)))))))),FALSE)</f>
        <v>19.25</v>
      </c>
      <c r="P457" s="23">
        <f t="shared" si="0"/>
        <v>8.7500000000000078E-2</v>
      </c>
      <c r="Q457" s="23">
        <f t="shared" si="1"/>
        <v>4.0350000000000001</v>
      </c>
      <c r="R457" s="23">
        <f>VLOOKUP(B457,'Dry Sieve'!$B$2:$K$992,IF(C457="#5",2,IF(C457="#10",3,IF(C457="#18",4,IF(C457="#35",5,IF(C457="#60",6,IF(C457="#120",7,IF(C457="#200",8,IF(C457="&lt;200",9)))))))),FALSE)</f>
        <v>19.25</v>
      </c>
      <c r="S457" s="23">
        <f>VLOOKUP(B457,'Dry Sieve'!$B$2:$K$992,10,FALSE)</f>
        <v>100.69000000000001</v>
      </c>
      <c r="T457" s="23">
        <v>0.18703504679999999</v>
      </c>
      <c r="U457" s="23">
        <v>8.4168723730000006E-2</v>
      </c>
      <c r="V457" s="23">
        <f>V454</f>
        <v>0.66074838684979997</v>
      </c>
    </row>
    <row r="458" spans="1:22" ht="15.75" customHeight="1" x14ac:dyDescent="0.2">
      <c r="A458" s="22">
        <f>VLOOKUP(B457,'Sample ID by Horizon'!A:B,2,FALSE)</f>
        <v>42512</v>
      </c>
      <c r="B458" s="21" t="s">
        <v>488</v>
      </c>
      <c r="C458" s="21" t="s">
        <v>1295</v>
      </c>
      <c r="D458" s="21" t="s">
        <v>1294</v>
      </c>
      <c r="E458" s="21">
        <v>4.08</v>
      </c>
      <c r="F458" s="21">
        <v>1.74</v>
      </c>
      <c r="G458" s="21">
        <v>3.78</v>
      </c>
      <c r="H458" s="21">
        <v>2.04</v>
      </c>
      <c r="I458" s="21">
        <v>1.83</v>
      </c>
      <c r="J458" s="23">
        <f t="shared" si="45"/>
        <v>9.000000000000008E-2</v>
      </c>
      <c r="K458" s="71">
        <v>47.794117649999997</v>
      </c>
      <c r="L458" s="71">
        <f t="shared" ref="L458:N458" si="344">L455</f>
        <v>4.0350000000000001</v>
      </c>
      <c r="M458" s="71">
        <f t="shared" si="344"/>
        <v>8.7500000000000078E-2</v>
      </c>
      <c r="N458" s="71">
        <f t="shared" si="344"/>
        <v>52.50184179</v>
      </c>
      <c r="O458" s="73">
        <f>VLOOKUP(B458,'Dry Sieve'!$B$2:$K$992,IF(C458="#5",2,IF(C458="#10",3,IF(C458="#18",4,IF(C458="#35",5,IF(C458="#60",6,IF(C458="#120",7,IF(C458="#200",8,IF(C458="&lt;200",9)))))))),FALSE)</f>
        <v>19.25</v>
      </c>
      <c r="P458" s="23">
        <f t="shared" si="0"/>
        <v>8.7500000000000078E-2</v>
      </c>
      <c r="Q458" s="23">
        <f t="shared" si="1"/>
        <v>4.0350000000000001</v>
      </c>
      <c r="R458" s="23">
        <f>VLOOKUP(B458,'Dry Sieve'!$B$2:$K$992,IF(C458="#5",2,IF(C458="#10",3,IF(C458="#18",4,IF(C458="#35",5,IF(C458="#60",6,IF(C458="#120",7,IF(C458="#200",8,IF(C458="&lt;200",9)))))))),FALSE)</f>
        <v>19.25</v>
      </c>
      <c r="S458" s="23">
        <f>VLOOKUP(B458,'Dry Sieve'!$B$2:$K$992,10,FALSE)</f>
        <v>100.69000000000001</v>
      </c>
      <c r="T458" s="23">
        <v>0.18703504679999999</v>
      </c>
      <c r="U458" s="23">
        <v>8.4168723730000006E-2</v>
      </c>
      <c r="V458" s="23">
        <f>V457</f>
        <v>0.66074838684979997</v>
      </c>
    </row>
    <row r="459" spans="1:22" ht="15.75" customHeight="1" x14ac:dyDescent="0.2">
      <c r="A459" s="22">
        <f>VLOOKUP(B458,'Sample ID by Horizon'!A:B,2,FALSE)</f>
        <v>42512</v>
      </c>
      <c r="B459" s="21" t="s">
        <v>488</v>
      </c>
      <c r="C459" s="21" t="s">
        <v>1296</v>
      </c>
      <c r="D459" s="21" t="s">
        <v>1291</v>
      </c>
      <c r="E459" s="21">
        <v>2.02</v>
      </c>
      <c r="F459" s="21">
        <v>1.73</v>
      </c>
      <c r="G459" s="21">
        <v>3.2</v>
      </c>
      <c r="H459" s="21">
        <v>1.47</v>
      </c>
      <c r="I459" s="21">
        <v>1.83</v>
      </c>
      <c r="J459" s="23">
        <f t="shared" si="45"/>
        <v>0.10000000000000009</v>
      </c>
      <c r="K459" s="71">
        <v>67.82178218</v>
      </c>
      <c r="L459" s="71">
        <v>2.0225</v>
      </c>
      <c r="M459" s="23">
        <f>AVERAGE(J459:J462)</f>
        <v>0.13999999999999996</v>
      </c>
      <c r="N459" s="23">
        <v>65.890967180000004</v>
      </c>
      <c r="O459" s="73">
        <f>VLOOKUP(B459,'Dry Sieve'!$B$2:$K$992,IF(C459="#5",2,IF(C459="#10",3,IF(C459="#18",4,IF(C459="#35",5,IF(C459="#60",6,IF(C459="#120",7,IF(C459="#200",8,IF(C459="&lt;200",9)))))))),FALSE)</f>
        <v>11</v>
      </c>
      <c r="P459" s="23">
        <f t="shared" si="0"/>
        <v>0.13999999999999996</v>
      </c>
      <c r="Q459" s="23">
        <f t="shared" si="1"/>
        <v>2.0225</v>
      </c>
      <c r="R459" s="23">
        <f>VLOOKUP(B459,'Dry Sieve'!$B$2:$K$992,IF(C459="#5",2,IF(C459="#10",3,IF(C459="#18",4,IF(C459="#35",5,IF(C459="#60",6,IF(C459="#120",7,IF(C459="#200",8,IF(C459="&lt;200",9)))))))),FALSE)</f>
        <v>11</v>
      </c>
      <c r="S459" s="23">
        <f>VLOOKUP(B459,'Dry Sieve'!$B$2:$K$992,10,FALSE)</f>
        <v>100.69000000000001</v>
      </c>
      <c r="T459" s="23">
        <v>0.10168404139999999</v>
      </c>
      <c r="U459" s="23">
        <v>4.7857570260000003E-2</v>
      </c>
      <c r="V459" s="23">
        <f>V457</f>
        <v>0.66074838684979997</v>
      </c>
    </row>
    <row r="460" spans="1:22" ht="15.75" customHeight="1" x14ac:dyDescent="0.2">
      <c r="A460" s="22">
        <f>VLOOKUP(B459,'Sample ID by Horizon'!A:B,2,FALSE)</f>
        <v>42512</v>
      </c>
      <c r="B460" s="21" t="s">
        <v>488</v>
      </c>
      <c r="C460" s="21" t="s">
        <v>1296</v>
      </c>
      <c r="D460" s="21" t="s">
        <v>1292</v>
      </c>
      <c r="E460" s="21">
        <v>2.0299999999999998</v>
      </c>
      <c r="F460" s="21">
        <v>1.73</v>
      </c>
      <c r="G460" s="21">
        <v>3.11</v>
      </c>
      <c r="H460" s="21">
        <v>1.38</v>
      </c>
      <c r="I460" s="21">
        <v>1.89</v>
      </c>
      <c r="J460" s="23">
        <f t="shared" si="45"/>
        <v>0.15999999999999992</v>
      </c>
      <c r="K460" s="71">
        <v>60.098522170000003</v>
      </c>
      <c r="L460" s="71">
        <f t="shared" ref="L460:N460" si="345">L459</f>
        <v>2.0225</v>
      </c>
      <c r="M460" s="71">
        <f t="shared" si="345"/>
        <v>0.13999999999999996</v>
      </c>
      <c r="N460" s="71">
        <f t="shared" si="345"/>
        <v>65.890967180000004</v>
      </c>
      <c r="O460" s="73">
        <f>VLOOKUP(B460,'Dry Sieve'!$B$2:$K$992,IF(C460="#5",2,IF(C460="#10",3,IF(C460="#18",4,IF(C460="#35",5,IF(C460="#60",6,IF(C460="#120",7,IF(C460="#200",8,IF(C460="&lt;200",9)))))))),FALSE)</f>
        <v>11</v>
      </c>
      <c r="P460" s="23">
        <f t="shared" si="0"/>
        <v>0.13999999999999996</v>
      </c>
      <c r="Q460" s="23">
        <f t="shared" si="1"/>
        <v>2.0225</v>
      </c>
      <c r="R460" s="23">
        <f>VLOOKUP(B460,'Dry Sieve'!$B$2:$K$992,IF(C460="#5",2,IF(C460="#10",3,IF(C460="#18",4,IF(C460="#35",5,IF(C460="#60",6,IF(C460="#120",7,IF(C460="#200",8,IF(C460="&lt;200",9)))))))),FALSE)</f>
        <v>11</v>
      </c>
      <c r="S460" s="23">
        <f>VLOOKUP(B460,'Dry Sieve'!$B$2:$K$992,10,FALSE)</f>
        <v>100.69000000000001</v>
      </c>
      <c r="T460" s="23">
        <v>0.10168404139999999</v>
      </c>
      <c r="U460" s="23">
        <v>4.7857570260000003E-2</v>
      </c>
      <c r="V460" s="23">
        <f>V457</f>
        <v>0.66074838684979997</v>
      </c>
    </row>
    <row r="461" spans="1:22" ht="15.75" customHeight="1" x14ac:dyDescent="0.2">
      <c r="A461" s="22">
        <f>VLOOKUP(B460,'Sample ID by Horizon'!A:B,2,FALSE)</f>
        <v>42512</v>
      </c>
      <c r="B461" s="21" t="s">
        <v>488</v>
      </c>
      <c r="C461" s="21" t="s">
        <v>1296</v>
      </c>
      <c r="D461" s="21" t="s">
        <v>1293</v>
      </c>
      <c r="E461" s="21">
        <v>2.02</v>
      </c>
      <c r="F461" s="21">
        <v>1.74</v>
      </c>
      <c r="G461" s="21">
        <v>3.33</v>
      </c>
      <c r="H461" s="21">
        <v>1.59</v>
      </c>
      <c r="I461" s="21">
        <v>1.89</v>
      </c>
      <c r="J461" s="23">
        <f t="shared" si="45"/>
        <v>0.14999999999999991</v>
      </c>
      <c r="K461" s="71">
        <v>71.287128710000005</v>
      </c>
      <c r="L461" s="71">
        <f t="shared" ref="L461:N461" si="346">L459</f>
        <v>2.0225</v>
      </c>
      <c r="M461" s="71">
        <f t="shared" si="346"/>
        <v>0.13999999999999996</v>
      </c>
      <c r="N461" s="71">
        <f t="shared" si="346"/>
        <v>65.890967180000004</v>
      </c>
      <c r="O461" s="73">
        <f>VLOOKUP(B461,'Dry Sieve'!$B$2:$K$992,IF(C461="#5",2,IF(C461="#10",3,IF(C461="#18",4,IF(C461="#35",5,IF(C461="#60",6,IF(C461="#120",7,IF(C461="#200",8,IF(C461="&lt;200",9)))))))),FALSE)</f>
        <v>11</v>
      </c>
      <c r="P461" s="23">
        <f t="shared" si="0"/>
        <v>0.13999999999999996</v>
      </c>
      <c r="Q461" s="23">
        <f t="shared" si="1"/>
        <v>2.0225</v>
      </c>
      <c r="R461" s="23">
        <f>VLOOKUP(B461,'Dry Sieve'!$B$2:$K$992,IF(C461="#5",2,IF(C461="#10",3,IF(C461="#18",4,IF(C461="#35",5,IF(C461="#60",6,IF(C461="#120",7,IF(C461="#200",8,IF(C461="&lt;200",9)))))))),FALSE)</f>
        <v>11</v>
      </c>
      <c r="S461" s="23">
        <f>VLOOKUP(B461,'Dry Sieve'!$B$2:$K$992,10,FALSE)</f>
        <v>100.69000000000001</v>
      </c>
      <c r="T461" s="23">
        <v>0.10168404139999999</v>
      </c>
      <c r="U461" s="23">
        <v>4.7857570260000003E-2</v>
      </c>
      <c r="V461" s="23">
        <f>V460</f>
        <v>0.66074838684979997</v>
      </c>
    </row>
    <row r="462" spans="1:22" ht="15.75" customHeight="1" x14ac:dyDescent="0.2">
      <c r="A462" s="22">
        <f>VLOOKUP(B461,'Sample ID by Horizon'!A:B,2,FALSE)</f>
        <v>42512</v>
      </c>
      <c r="B462" s="21" t="s">
        <v>488</v>
      </c>
      <c r="C462" s="21" t="s">
        <v>1296</v>
      </c>
      <c r="D462" s="21" t="s">
        <v>1294</v>
      </c>
      <c r="E462" s="21">
        <v>2.02</v>
      </c>
      <c r="F462" s="21">
        <v>1.74</v>
      </c>
      <c r="G462" s="21">
        <v>3.19</v>
      </c>
      <c r="H462" s="21">
        <v>1.45</v>
      </c>
      <c r="I462" s="21">
        <v>1.89</v>
      </c>
      <c r="J462" s="23">
        <f t="shared" si="45"/>
        <v>0.14999999999999991</v>
      </c>
      <c r="K462" s="71">
        <v>64.356435640000001</v>
      </c>
      <c r="L462" s="71">
        <f t="shared" ref="L462:N462" si="347">L459</f>
        <v>2.0225</v>
      </c>
      <c r="M462" s="71">
        <f t="shared" si="347"/>
        <v>0.13999999999999996</v>
      </c>
      <c r="N462" s="71">
        <f t="shared" si="347"/>
        <v>65.890967180000004</v>
      </c>
      <c r="O462" s="73">
        <f>VLOOKUP(B462,'Dry Sieve'!$B$2:$K$992,IF(C462="#5",2,IF(C462="#10",3,IF(C462="#18",4,IF(C462="#35",5,IF(C462="#60",6,IF(C462="#120",7,IF(C462="#200",8,IF(C462="&lt;200",9)))))))),FALSE)</f>
        <v>11</v>
      </c>
      <c r="P462" s="23">
        <f t="shared" si="0"/>
        <v>0.13999999999999996</v>
      </c>
      <c r="Q462" s="23">
        <f t="shared" si="1"/>
        <v>2.0225</v>
      </c>
      <c r="R462" s="23">
        <f>VLOOKUP(B462,'Dry Sieve'!$B$2:$K$992,IF(C462="#5",2,IF(C462="#10",3,IF(C462="#18",4,IF(C462="#35",5,IF(C462="#60",6,IF(C462="#120",7,IF(C462="#200",8,IF(C462="&lt;200",9)))))))),FALSE)</f>
        <v>11</v>
      </c>
      <c r="S462" s="23">
        <f>VLOOKUP(B462,'Dry Sieve'!$B$2:$K$992,10,FALSE)</f>
        <v>100.69000000000001</v>
      </c>
      <c r="T462" s="23">
        <v>0.10168404139999999</v>
      </c>
      <c r="U462" s="23">
        <v>4.7857570260000003E-2</v>
      </c>
      <c r="V462" s="23">
        <f>V460</f>
        <v>0.66074838684979997</v>
      </c>
    </row>
    <row r="463" spans="1:22" ht="15.75" customHeight="1" x14ac:dyDescent="0.2">
      <c r="A463" s="22">
        <f>VLOOKUP(B462,'Sample ID by Horizon'!A:B,2,FALSE)</f>
        <v>42512</v>
      </c>
      <c r="B463" s="21" t="s">
        <v>488</v>
      </c>
      <c r="C463" s="21" t="s">
        <v>1297</v>
      </c>
      <c r="D463" s="21" t="s">
        <v>1291</v>
      </c>
      <c r="E463" s="21">
        <v>1.04</v>
      </c>
      <c r="F463" s="21">
        <v>1.73</v>
      </c>
      <c r="G463" s="21">
        <v>2.65</v>
      </c>
      <c r="H463" s="21">
        <v>0.92</v>
      </c>
      <c r="I463" s="21">
        <v>1.84</v>
      </c>
      <c r="J463" s="23">
        <f t="shared" si="45"/>
        <v>0.1100000000000001</v>
      </c>
      <c r="K463" s="71">
        <v>77.88461538</v>
      </c>
      <c r="L463" s="71">
        <v>1.0249999999999999</v>
      </c>
      <c r="M463" s="23">
        <f>AVERAGE(J463:J466)</f>
        <v>0.14250000000000007</v>
      </c>
      <c r="N463" s="23">
        <v>75.066165089999998</v>
      </c>
      <c r="O463" s="73">
        <f>VLOOKUP(B463,'Dry Sieve'!$B$2:$K$992,IF(C463="#5",2,IF(C463="#10",3,IF(C463="#18",4,IF(C463="#35",5,IF(C463="#60",6,IF(C463="#120",7,IF(C463="#200",8,IF(C463="&lt;200",9)))))))),FALSE)</f>
        <v>6.04</v>
      </c>
      <c r="P463" s="23">
        <f t="shared" si="0"/>
        <v>0.14250000000000007</v>
      </c>
      <c r="Q463" s="23">
        <f t="shared" si="1"/>
        <v>1.0250000000000001</v>
      </c>
      <c r="R463" s="23">
        <f>VLOOKUP(B463,'Dry Sieve'!$B$2:$K$992,IF(C463="#5",2,IF(C463="#10",3,IF(C463="#18",4,IF(C463="#35",5,IF(C463="#60",6,IF(C463="#120",7,IF(C463="#200",8,IF(C463="&lt;200",9)))))))),FALSE)</f>
        <v>6.04</v>
      </c>
      <c r="S463" s="23">
        <f>VLOOKUP(B463,'Dry Sieve'!$B$2:$K$992,10,FALSE)</f>
        <v>100.69000000000001</v>
      </c>
      <c r="T463" s="23">
        <v>5.1646565530000001E-2</v>
      </c>
      <c r="U463" s="23">
        <v>2.2153769220000001E-2</v>
      </c>
      <c r="V463" s="23">
        <f>V460</f>
        <v>0.66074838684979997</v>
      </c>
    </row>
    <row r="464" spans="1:22" ht="15.75" customHeight="1" x14ac:dyDescent="0.2">
      <c r="A464" s="22">
        <f>VLOOKUP(B463,'Sample ID by Horizon'!A:B,2,FALSE)</f>
        <v>42512</v>
      </c>
      <c r="B464" s="21" t="s">
        <v>488</v>
      </c>
      <c r="C464" s="21" t="s">
        <v>1297</v>
      </c>
      <c r="D464" s="21" t="s">
        <v>1292</v>
      </c>
      <c r="E464" s="21">
        <v>1.03</v>
      </c>
      <c r="F464" s="21">
        <v>1.73</v>
      </c>
      <c r="G464" s="21">
        <v>2.64</v>
      </c>
      <c r="H464" s="21">
        <v>0.91</v>
      </c>
      <c r="I464" s="21">
        <v>1.82</v>
      </c>
      <c r="J464" s="23">
        <f t="shared" si="45"/>
        <v>9.000000000000008E-2</v>
      </c>
      <c r="K464" s="71">
        <v>79.611650490000002</v>
      </c>
      <c r="L464" s="71">
        <f t="shared" ref="L464:N464" si="348">L463</f>
        <v>1.0249999999999999</v>
      </c>
      <c r="M464" s="71">
        <f t="shared" si="348"/>
        <v>0.14250000000000007</v>
      </c>
      <c r="N464" s="71">
        <f t="shared" si="348"/>
        <v>75.066165089999998</v>
      </c>
      <c r="O464" s="73">
        <f>VLOOKUP(B464,'Dry Sieve'!$B$2:$K$992,IF(C464="#5",2,IF(C464="#10",3,IF(C464="#18",4,IF(C464="#35",5,IF(C464="#60",6,IF(C464="#120",7,IF(C464="#200",8,IF(C464="&lt;200",9)))))))),FALSE)</f>
        <v>6.04</v>
      </c>
      <c r="P464" s="23">
        <f t="shared" si="0"/>
        <v>0.14250000000000007</v>
      </c>
      <c r="Q464" s="23">
        <f t="shared" si="1"/>
        <v>1.0250000000000001</v>
      </c>
      <c r="R464" s="23">
        <f>VLOOKUP(B464,'Dry Sieve'!$B$2:$K$992,IF(C464="#5",2,IF(C464="#10",3,IF(C464="#18",4,IF(C464="#35",5,IF(C464="#60",6,IF(C464="#120",7,IF(C464="#200",8,IF(C464="&lt;200",9)))))))),FALSE)</f>
        <v>6.04</v>
      </c>
      <c r="S464" s="23">
        <f>VLOOKUP(B464,'Dry Sieve'!$B$2:$K$992,10,FALSE)</f>
        <v>100.69000000000001</v>
      </c>
      <c r="T464" s="23">
        <v>5.1646565530000001E-2</v>
      </c>
      <c r="U464" s="23">
        <v>2.2153769220000001E-2</v>
      </c>
      <c r="V464" s="23">
        <f>V463</f>
        <v>0.66074838684979997</v>
      </c>
    </row>
    <row r="465" spans="1:22" ht="15.75" customHeight="1" x14ac:dyDescent="0.2">
      <c r="A465" s="22">
        <f>VLOOKUP(B464,'Sample ID by Horizon'!A:B,2,FALSE)</f>
        <v>42512</v>
      </c>
      <c r="B465" s="21" t="s">
        <v>488</v>
      </c>
      <c r="C465" s="21" t="s">
        <v>1297</v>
      </c>
      <c r="D465" s="21" t="s">
        <v>1293</v>
      </c>
      <c r="E465" s="21">
        <v>1.02</v>
      </c>
      <c r="F465" s="21">
        <v>1.73</v>
      </c>
      <c r="G465" s="21">
        <v>2.66</v>
      </c>
      <c r="H465" s="21">
        <v>0.93</v>
      </c>
      <c r="I465" s="21">
        <v>1.84</v>
      </c>
      <c r="J465" s="23">
        <f t="shared" si="45"/>
        <v>0.1100000000000001</v>
      </c>
      <c r="K465" s="71">
        <v>80.39215686</v>
      </c>
      <c r="L465" s="71">
        <f t="shared" ref="L465:N465" si="349">L463</f>
        <v>1.0249999999999999</v>
      </c>
      <c r="M465" s="71">
        <f t="shared" si="349"/>
        <v>0.14250000000000007</v>
      </c>
      <c r="N465" s="71">
        <f t="shared" si="349"/>
        <v>75.066165089999998</v>
      </c>
      <c r="O465" s="73">
        <f>VLOOKUP(B465,'Dry Sieve'!$B$2:$K$992,IF(C465="#5",2,IF(C465="#10",3,IF(C465="#18",4,IF(C465="#35",5,IF(C465="#60",6,IF(C465="#120",7,IF(C465="#200",8,IF(C465="&lt;200",9)))))))),FALSE)</f>
        <v>6.04</v>
      </c>
      <c r="P465" s="23">
        <f t="shared" si="0"/>
        <v>0.14250000000000007</v>
      </c>
      <c r="Q465" s="23">
        <f t="shared" si="1"/>
        <v>1.0250000000000001</v>
      </c>
      <c r="R465" s="23">
        <f>VLOOKUP(B465,'Dry Sieve'!$B$2:$K$992,IF(C465="#5",2,IF(C465="#10",3,IF(C465="#18",4,IF(C465="#35",5,IF(C465="#60",6,IF(C465="#120",7,IF(C465="#200",8,IF(C465="&lt;200",9)))))))),FALSE)</f>
        <v>6.04</v>
      </c>
      <c r="S465" s="23">
        <f>VLOOKUP(B465,'Dry Sieve'!$B$2:$K$992,10,FALSE)</f>
        <v>100.69000000000001</v>
      </c>
      <c r="T465" s="23">
        <v>5.1646565530000001E-2</v>
      </c>
      <c r="U465" s="23">
        <v>2.2153769220000001E-2</v>
      </c>
      <c r="V465" s="23">
        <f>V463</f>
        <v>0.66074838684979997</v>
      </c>
    </row>
    <row r="466" spans="1:22" ht="15.75" customHeight="1" x14ac:dyDescent="0.2">
      <c r="A466" s="22">
        <f>VLOOKUP(B465,'Sample ID by Horizon'!A:B,2,FALSE)</f>
        <v>42512</v>
      </c>
      <c r="B466" s="21" t="s">
        <v>488</v>
      </c>
      <c r="C466" s="21" t="s">
        <v>1297</v>
      </c>
      <c r="D466" s="21" t="s">
        <v>1294</v>
      </c>
      <c r="E466" s="21">
        <v>1.01</v>
      </c>
      <c r="F466" s="21">
        <v>1.74</v>
      </c>
      <c r="G466" s="21">
        <v>2.63</v>
      </c>
      <c r="H466" s="21">
        <v>0.89</v>
      </c>
      <c r="I466" s="21">
        <v>2</v>
      </c>
      <c r="J466" s="23">
        <f t="shared" si="45"/>
        <v>0.26</v>
      </c>
      <c r="K466" s="71">
        <v>62.376237619999998</v>
      </c>
      <c r="L466" s="71">
        <f t="shared" ref="L466:N466" si="350">L463</f>
        <v>1.0249999999999999</v>
      </c>
      <c r="M466" s="71">
        <f t="shared" si="350"/>
        <v>0.14250000000000007</v>
      </c>
      <c r="N466" s="71">
        <f t="shared" si="350"/>
        <v>75.066165089999998</v>
      </c>
      <c r="O466" s="73">
        <f>VLOOKUP(B466,'Dry Sieve'!$B$2:$K$992,IF(C466="#5",2,IF(C466="#10",3,IF(C466="#18",4,IF(C466="#35",5,IF(C466="#60",6,IF(C466="#120",7,IF(C466="#200",8,IF(C466="&lt;200",9)))))))),FALSE)</f>
        <v>6.04</v>
      </c>
      <c r="P466" s="23">
        <f t="shared" si="0"/>
        <v>0.14250000000000007</v>
      </c>
      <c r="Q466" s="23">
        <f t="shared" si="1"/>
        <v>1.0250000000000001</v>
      </c>
      <c r="R466" s="23">
        <f>VLOOKUP(B466,'Dry Sieve'!$B$2:$K$992,IF(C466="#5",2,IF(C466="#10",3,IF(C466="#18",4,IF(C466="#35",5,IF(C466="#60",6,IF(C466="#120",7,IF(C466="#200",8,IF(C466="&lt;200",9)))))))),FALSE)</f>
        <v>6.04</v>
      </c>
      <c r="S466" s="23">
        <f>VLOOKUP(B466,'Dry Sieve'!$B$2:$K$992,10,FALSE)</f>
        <v>100.69000000000001</v>
      </c>
      <c r="T466" s="23">
        <v>5.1646565530000001E-2</v>
      </c>
      <c r="U466" s="23">
        <v>2.2153769220000001E-2</v>
      </c>
      <c r="V466" s="23">
        <f>V463</f>
        <v>0.66074838684979997</v>
      </c>
    </row>
    <row r="467" spans="1:22" ht="15.75" customHeight="1" x14ac:dyDescent="0.2">
      <c r="A467" s="22">
        <f>VLOOKUP(B466,'Sample ID by Horizon'!A:B,2,FALSE)</f>
        <v>42512</v>
      </c>
      <c r="B467" s="21" t="s">
        <v>488</v>
      </c>
      <c r="C467" s="21" t="s">
        <v>1298</v>
      </c>
      <c r="D467" s="21" t="s">
        <v>1291</v>
      </c>
      <c r="E467" s="21">
        <v>0.51</v>
      </c>
      <c r="F467" s="21">
        <v>1.74</v>
      </c>
      <c r="G467" s="21">
        <v>2.23</v>
      </c>
      <c r="H467" s="21">
        <v>0.49</v>
      </c>
      <c r="I467" s="21">
        <v>1.89</v>
      </c>
      <c r="J467" s="23">
        <f t="shared" si="45"/>
        <v>0.14999999999999991</v>
      </c>
      <c r="K467" s="71">
        <v>66.666666669999998</v>
      </c>
      <c r="L467" s="71">
        <v>0.50749999999999995</v>
      </c>
      <c r="M467" s="23">
        <f>AVERAGE(J467:J470)</f>
        <v>0.14999999999999997</v>
      </c>
      <c r="N467" s="23">
        <v>67.019607840000006</v>
      </c>
      <c r="O467" s="73">
        <f>VLOOKUP(B467,'Dry Sieve'!$B$2:$K$992,IF(C467="#5",2,IF(C467="#10",3,IF(C467="#18",4,IF(C467="#35",5,IF(C467="#60",6,IF(C467="#120",7,IF(C467="#200",8,IF(C467="&lt;200",9)))))))),FALSE)</f>
        <v>2.41</v>
      </c>
      <c r="P467" s="23">
        <f t="shared" si="0"/>
        <v>0.14999999999999997</v>
      </c>
      <c r="Q467" s="23">
        <f t="shared" si="1"/>
        <v>0.50750000000000006</v>
      </c>
      <c r="R467" s="23">
        <f>VLOOKUP(B467,'Dry Sieve'!$B$2:$K$992,IF(C467="#5",2,IF(C467="#10",3,IF(C467="#18",4,IF(C467="#35",5,IF(C467="#60",6,IF(C467="#120",7,IF(C467="#200",8,IF(C467="&lt;200",9)))))))),FALSE)</f>
        <v>2.41</v>
      </c>
      <c r="S467" s="23">
        <f>VLOOKUP(B467,'Dry Sieve'!$B$2:$K$992,10,FALSE)</f>
        <v>100.69000000000001</v>
      </c>
      <c r="T467" s="23">
        <v>1.686050977E-2</v>
      </c>
      <c r="U467" s="23">
        <v>4.8427917989999998E-3</v>
      </c>
      <c r="V467" s="23">
        <f>V466</f>
        <v>0.66074838684979997</v>
      </c>
    </row>
    <row r="468" spans="1:22" ht="15.75" customHeight="1" x14ac:dyDescent="0.2">
      <c r="A468" s="22">
        <f>VLOOKUP(B467,'Sample ID by Horizon'!A:B,2,FALSE)</f>
        <v>42512</v>
      </c>
      <c r="B468" s="21" t="s">
        <v>488</v>
      </c>
      <c r="C468" s="21" t="s">
        <v>1298</v>
      </c>
      <c r="D468" s="21" t="s">
        <v>1292</v>
      </c>
      <c r="E468" s="21">
        <v>0.51</v>
      </c>
      <c r="F468" s="21">
        <v>1.74</v>
      </c>
      <c r="G468" s="21">
        <v>2.23</v>
      </c>
      <c r="H468" s="21">
        <v>0.49</v>
      </c>
      <c r="I468" s="21">
        <v>1.92</v>
      </c>
      <c r="J468" s="23">
        <f t="shared" si="45"/>
        <v>0.17999999999999994</v>
      </c>
      <c r="K468" s="71">
        <v>60.784313730000001</v>
      </c>
      <c r="L468" s="71">
        <f t="shared" ref="L468:N468" si="351">L467</f>
        <v>0.50749999999999995</v>
      </c>
      <c r="M468" s="71">
        <f t="shared" si="351"/>
        <v>0.14999999999999997</v>
      </c>
      <c r="N468" s="71">
        <f t="shared" si="351"/>
        <v>67.019607840000006</v>
      </c>
      <c r="O468" s="73">
        <f>VLOOKUP(B468,'Dry Sieve'!$B$2:$K$992,IF(C468="#5",2,IF(C468="#10",3,IF(C468="#18",4,IF(C468="#35",5,IF(C468="#60",6,IF(C468="#120",7,IF(C468="#200",8,IF(C468="&lt;200",9)))))))),FALSE)</f>
        <v>2.41</v>
      </c>
      <c r="P468" s="23">
        <f t="shared" si="0"/>
        <v>0.14999999999999997</v>
      </c>
      <c r="Q468" s="23">
        <f t="shared" si="1"/>
        <v>0.50750000000000006</v>
      </c>
      <c r="R468" s="23">
        <f>VLOOKUP(B468,'Dry Sieve'!$B$2:$K$992,IF(C468="#5",2,IF(C468="#10",3,IF(C468="#18",4,IF(C468="#35",5,IF(C468="#60",6,IF(C468="#120",7,IF(C468="#200",8,IF(C468="&lt;200",9)))))))),FALSE)</f>
        <v>2.41</v>
      </c>
      <c r="S468" s="23">
        <f>VLOOKUP(B468,'Dry Sieve'!$B$2:$K$992,10,FALSE)</f>
        <v>100.69000000000001</v>
      </c>
      <c r="T468" s="23">
        <v>1.686050977E-2</v>
      </c>
      <c r="U468" s="23">
        <v>4.8427917989999998E-3</v>
      </c>
      <c r="V468" s="23">
        <f>V466</f>
        <v>0.66074838684979997</v>
      </c>
    </row>
    <row r="469" spans="1:22" ht="15.75" customHeight="1" x14ac:dyDescent="0.2">
      <c r="A469" s="22">
        <f>VLOOKUP(B468,'Sample ID by Horizon'!A:B,2,FALSE)</f>
        <v>42512</v>
      </c>
      <c r="B469" s="21" t="s">
        <v>488</v>
      </c>
      <c r="C469" s="21" t="s">
        <v>1298</v>
      </c>
      <c r="D469" s="21" t="s">
        <v>1293</v>
      </c>
      <c r="E469" s="21">
        <v>0.51</v>
      </c>
      <c r="F469" s="21">
        <v>1.73</v>
      </c>
      <c r="G469" s="21">
        <v>2.23</v>
      </c>
      <c r="H469" s="21">
        <v>0.5</v>
      </c>
      <c r="I469" s="21">
        <v>1.88</v>
      </c>
      <c r="J469" s="23">
        <f t="shared" si="45"/>
        <v>0.14999999999999991</v>
      </c>
      <c r="K469" s="71">
        <v>68.627450980000006</v>
      </c>
      <c r="L469" s="71">
        <f t="shared" ref="L469:N469" si="352">L467</f>
        <v>0.50749999999999995</v>
      </c>
      <c r="M469" s="71">
        <f t="shared" si="352"/>
        <v>0.14999999999999997</v>
      </c>
      <c r="N469" s="71">
        <f t="shared" si="352"/>
        <v>67.019607840000006</v>
      </c>
      <c r="O469" s="73">
        <f>VLOOKUP(B469,'Dry Sieve'!$B$2:$K$992,IF(C469="#5",2,IF(C469="#10",3,IF(C469="#18",4,IF(C469="#35",5,IF(C469="#60",6,IF(C469="#120",7,IF(C469="#200",8,IF(C469="&lt;200",9)))))))),FALSE)</f>
        <v>2.41</v>
      </c>
      <c r="P469" s="23">
        <f t="shared" si="0"/>
        <v>0.14999999999999997</v>
      </c>
      <c r="Q469" s="23">
        <f t="shared" si="1"/>
        <v>0.50750000000000006</v>
      </c>
      <c r="R469" s="23">
        <f>VLOOKUP(B469,'Dry Sieve'!$B$2:$K$992,IF(C469="#5",2,IF(C469="#10",3,IF(C469="#18",4,IF(C469="#35",5,IF(C469="#60",6,IF(C469="#120",7,IF(C469="#200",8,IF(C469="&lt;200",9)))))))),FALSE)</f>
        <v>2.41</v>
      </c>
      <c r="S469" s="23">
        <f>VLOOKUP(B469,'Dry Sieve'!$B$2:$K$992,10,FALSE)</f>
        <v>100.69000000000001</v>
      </c>
      <c r="T469" s="23">
        <v>1.686050977E-2</v>
      </c>
      <c r="U469" s="23">
        <v>4.8427917989999998E-3</v>
      </c>
      <c r="V469" s="23">
        <f>V466</f>
        <v>0.66074838684979997</v>
      </c>
    </row>
    <row r="470" spans="1:22" ht="15.75" customHeight="1" x14ac:dyDescent="0.2">
      <c r="A470" s="22">
        <f>VLOOKUP(B469,'Sample ID by Horizon'!A:B,2,FALSE)</f>
        <v>42512</v>
      </c>
      <c r="B470" s="21" t="s">
        <v>488</v>
      </c>
      <c r="C470" s="21" t="s">
        <v>1298</v>
      </c>
      <c r="D470" s="21" t="s">
        <v>1294</v>
      </c>
      <c r="E470" s="21">
        <v>0.5</v>
      </c>
      <c r="F470" s="21">
        <v>1.72</v>
      </c>
      <c r="G470" s="21">
        <v>2.2000000000000002</v>
      </c>
      <c r="H470" s="21">
        <v>0.48</v>
      </c>
      <c r="I470" s="21">
        <v>1.84</v>
      </c>
      <c r="J470" s="23">
        <f t="shared" si="45"/>
        <v>0.12000000000000011</v>
      </c>
      <c r="K470" s="71">
        <v>72</v>
      </c>
      <c r="L470" s="71">
        <f t="shared" ref="L470:N470" si="353">L467</f>
        <v>0.50749999999999995</v>
      </c>
      <c r="M470" s="71">
        <f t="shared" si="353"/>
        <v>0.14999999999999997</v>
      </c>
      <c r="N470" s="71">
        <f t="shared" si="353"/>
        <v>67.019607840000006</v>
      </c>
      <c r="O470" s="73">
        <f>VLOOKUP(B470,'Dry Sieve'!$B$2:$K$992,IF(C470="#5",2,IF(C470="#10",3,IF(C470="#18",4,IF(C470="#35",5,IF(C470="#60",6,IF(C470="#120",7,IF(C470="#200",8,IF(C470="&lt;200",9)))))))),FALSE)</f>
        <v>2.41</v>
      </c>
      <c r="P470" s="23">
        <f t="shared" si="0"/>
        <v>0.14999999999999997</v>
      </c>
      <c r="Q470" s="23">
        <f t="shared" si="1"/>
        <v>0.50750000000000006</v>
      </c>
      <c r="R470" s="23">
        <f>VLOOKUP(B470,'Dry Sieve'!$B$2:$K$992,IF(C470="#5",2,IF(C470="#10",3,IF(C470="#18",4,IF(C470="#35",5,IF(C470="#60",6,IF(C470="#120",7,IF(C470="#200",8,IF(C470="&lt;200",9)))))))),FALSE)</f>
        <v>2.41</v>
      </c>
      <c r="S470" s="23">
        <f>VLOOKUP(B470,'Dry Sieve'!$B$2:$K$992,10,FALSE)</f>
        <v>100.69000000000001</v>
      </c>
      <c r="T470" s="23">
        <v>1.686050977E-2</v>
      </c>
      <c r="U470" s="23">
        <v>4.8427917989999998E-3</v>
      </c>
      <c r="V470" s="23">
        <f>V469</f>
        <v>0.66074838684979997</v>
      </c>
    </row>
    <row r="471" spans="1:22" ht="15.75" customHeight="1" x14ac:dyDescent="0.2">
      <c r="A471" s="22">
        <f>VLOOKUP(B470,'Sample ID by Horizon'!A:B,2,FALSE)</f>
        <v>42512</v>
      </c>
      <c r="B471" s="21" t="s">
        <v>488</v>
      </c>
      <c r="C471" s="21" t="s">
        <v>1299</v>
      </c>
      <c r="D471" s="21" t="s">
        <v>1291</v>
      </c>
      <c r="E471" s="21">
        <v>0.1</v>
      </c>
      <c r="F471" s="21">
        <v>1.73</v>
      </c>
      <c r="G471" s="21">
        <v>1.83</v>
      </c>
      <c r="H471" s="21">
        <v>0.1</v>
      </c>
      <c r="I471" s="21">
        <v>1.78</v>
      </c>
      <c r="J471" s="23">
        <f t="shared" si="45"/>
        <v>5.0000000000000044E-2</v>
      </c>
      <c r="K471" s="71">
        <v>50</v>
      </c>
      <c r="L471" s="71">
        <v>0.1075</v>
      </c>
      <c r="M471" s="23">
        <f>AVERAGE(J471:J474)</f>
        <v>5.7500000000000051E-2</v>
      </c>
      <c r="N471" s="23">
        <v>46.590909089999997</v>
      </c>
      <c r="O471" s="73">
        <f>VLOOKUP(B471,'Dry Sieve'!$B$2:$K$992,IF(C471="#5",2,IF(C471="#10",3,IF(C471="#18",4,IF(C471="#35",5,IF(C471="#60",6,IF(C471="#120",7,IF(C471="#200",8,IF(C471="&lt;200",9)))))))),FALSE)</f>
        <v>0.54</v>
      </c>
      <c r="P471" s="23">
        <f t="shared" si="0"/>
        <v>5.7500000000000051E-2</v>
      </c>
      <c r="Q471" s="23">
        <f t="shared" si="1"/>
        <v>0.1075</v>
      </c>
      <c r="R471" s="23">
        <f>VLOOKUP(B471,'Dry Sieve'!$B$2:$K$992,IF(C471="#5",2,IF(C471="#10",3,IF(C471="#18",4,IF(C471="#35",5,IF(C471="#60",6,IF(C471="#120",7,IF(C471="#200",8,IF(C471="&lt;200",9)))))))),FALSE)</f>
        <v>0.54</v>
      </c>
      <c r="S471" s="23">
        <f>VLOOKUP(B471,'Dry Sieve'!$B$2:$K$992,10,FALSE)</f>
        <v>100.69000000000001</v>
      </c>
      <c r="T471" s="23">
        <v>2.4944164340000002E-3</v>
      </c>
      <c r="U471" s="23">
        <v>3.3204894080000001E-4</v>
      </c>
      <c r="V471" s="23">
        <f>V469</f>
        <v>0.66074838684979997</v>
      </c>
    </row>
    <row r="472" spans="1:22" ht="15.75" customHeight="1" x14ac:dyDescent="0.2">
      <c r="A472" s="22">
        <f>VLOOKUP(B471,'Sample ID by Horizon'!A:B,2,FALSE)</f>
        <v>42512</v>
      </c>
      <c r="B472" s="21" t="s">
        <v>488</v>
      </c>
      <c r="C472" s="21" t="s">
        <v>1299</v>
      </c>
      <c r="D472" s="21" t="s">
        <v>1292</v>
      </c>
      <c r="E472" s="21">
        <v>0.11</v>
      </c>
      <c r="F472" s="21">
        <v>1.73</v>
      </c>
      <c r="G472" s="21">
        <v>1.84</v>
      </c>
      <c r="H472" s="21">
        <v>0.11</v>
      </c>
      <c r="I472" s="21">
        <v>1.77</v>
      </c>
      <c r="J472" s="23">
        <f t="shared" si="45"/>
        <v>4.0000000000000036E-2</v>
      </c>
      <c r="K472" s="71">
        <v>63.636363639999999</v>
      </c>
      <c r="L472" s="71">
        <f t="shared" ref="L472:N472" si="354">L471</f>
        <v>0.1075</v>
      </c>
      <c r="M472" s="71">
        <f t="shared" si="354"/>
        <v>5.7500000000000051E-2</v>
      </c>
      <c r="N472" s="71">
        <f t="shared" si="354"/>
        <v>46.590909089999997</v>
      </c>
      <c r="O472" s="73">
        <f>VLOOKUP(B472,'Dry Sieve'!$B$2:$K$992,IF(C472="#5",2,IF(C472="#10",3,IF(C472="#18",4,IF(C472="#35",5,IF(C472="#60",6,IF(C472="#120",7,IF(C472="#200",8,IF(C472="&lt;200",9)))))))),FALSE)</f>
        <v>0.54</v>
      </c>
      <c r="P472" s="23">
        <f t="shared" si="0"/>
        <v>5.7500000000000051E-2</v>
      </c>
      <c r="Q472" s="23">
        <f t="shared" si="1"/>
        <v>0.1075</v>
      </c>
      <c r="R472" s="23">
        <f>VLOOKUP(B472,'Dry Sieve'!$B$2:$K$992,IF(C472="#5",2,IF(C472="#10",3,IF(C472="#18",4,IF(C472="#35",5,IF(C472="#60",6,IF(C472="#120",7,IF(C472="#200",8,IF(C472="&lt;200",9)))))))),FALSE)</f>
        <v>0.54</v>
      </c>
      <c r="S472" s="23">
        <f>VLOOKUP(B472,'Dry Sieve'!$B$2:$K$992,10,FALSE)</f>
        <v>100.69000000000001</v>
      </c>
      <c r="T472" s="23">
        <v>2.4944164340000002E-3</v>
      </c>
      <c r="U472" s="23">
        <v>3.3204894080000001E-4</v>
      </c>
      <c r="V472" s="23">
        <f>V469</f>
        <v>0.66074838684979997</v>
      </c>
    </row>
    <row r="473" spans="1:22" ht="15.75" customHeight="1" x14ac:dyDescent="0.2">
      <c r="A473" s="22">
        <f>VLOOKUP(B472,'Sample ID by Horizon'!A:B,2,FALSE)</f>
        <v>42512</v>
      </c>
      <c r="B473" s="21" t="s">
        <v>488</v>
      </c>
      <c r="C473" s="21" t="s">
        <v>1299</v>
      </c>
      <c r="D473" s="21" t="s">
        <v>1293</v>
      </c>
      <c r="E473" s="21">
        <v>0.11</v>
      </c>
      <c r="F473" s="21">
        <v>1.73</v>
      </c>
      <c r="G473" s="21">
        <v>1.84</v>
      </c>
      <c r="H473" s="21">
        <v>0.11</v>
      </c>
      <c r="I473" s="21">
        <v>1.8</v>
      </c>
      <c r="J473" s="23">
        <f t="shared" si="45"/>
        <v>7.0000000000000062E-2</v>
      </c>
      <c r="K473" s="71">
        <v>36.363636360000001</v>
      </c>
      <c r="L473" s="71">
        <f t="shared" ref="L473:N473" si="355">L471</f>
        <v>0.1075</v>
      </c>
      <c r="M473" s="71">
        <f t="shared" si="355"/>
        <v>5.7500000000000051E-2</v>
      </c>
      <c r="N473" s="71">
        <f t="shared" si="355"/>
        <v>46.590909089999997</v>
      </c>
      <c r="O473" s="73">
        <f>VLOOKUP(B473,'Dry Sieve'!$B$2:$K$992,IF(C473="#5",2,IF(C473="#10",3,IF(C473="#18",4,IF(C473="#35",5,IF(C473="#60",6,IF(C473="#120",7,IF(C473="#200",8,IF(C473="&lt;200",9)))))))),FALSE)</f>
        <v>0.54</v>
      </c>
      <c r="P473" s="23">
        <f t="shared" si="0"/>
        <v>5.7500000000000051E-2</v>
      </c>
      <c r="Q473" s="23">
        <f t="shared" si="1"/>
        <v>0.1075</v>
      </c>
      <c r="R473" s="23">
        <f>VLOOKUP(B473,'Dry Sieve'!$B$2:$K$992,IF(C473="#5",2,IF(C473="#10",3,IF(C473="#18",4,IF(C473="#35",5,IF(C473="#60",6,IF(C473="#120",7,IF(C473="#200",8,IF(C473="&lt;200",9)))))))),FALSE)</f>
        <v>0.54</v>
      </c>
      <c r="S473" s="23">
        <f>VLOOKUP(B473,'Dry Sieve'!$B$2:$K$992,10,FALSE)</f>
        <v>100.69000000000001</v>
      </c>
      <c r="T473" s="23">
        <v>2.4944164340000002E-3</v>
      </c>
      <c r="U473" s="23">
        <v>3.3204894080000001E-4</v>
      </c>
      <c r="V473" s="23">
        <f>V472</f>
        <v>0.66074838684979997</v>
      </c>
    </row>
    <row r="474" spans="1:22" ht="15.75" customHeight="1" x14ac:dyDescent="0.2">
      <c r="A474" s="22">
        <f>VLOOKUP(B473,'Sample ID by Horizon'!A:B,2,FALSE)</f>
        <v>42512</v>
      </c>
      <c r="B474" s="21" t="s">
        <v>488</v>
      </c>
      <c r="C474" s="21" t="s">
        <v>1299</v>
      </c>
      <c r="D474" s="21" t="s">
        <v>1294</v>
      </c>
      <c r="E474" s="21">
        <v>0.11</v>
      </c>
      <c r="F474" s="21">
        <v>1.73</v>
      </c>
      <c r="G474" s="21">
        <v>1.84</v>
      </c>
      <c r="H474" s="21">
        <v>0.11</v>
      </c>
      <c r="I474" s="21">
        <v>1.8</v>
      </c>
      <c r="J474" s="23">
        <f t="shared" si="45"/>
        <v>7.0000000000000062E-2</v>
      </c>
      <c r="K474" s="71">
        <v>36.363636360000001</v>
      </c>
      <c r="L474" s="71">
        <f t="shared" ref="L474:N474" si="356">L471</f>
        <v>0.1075</v>
      </c>
      <c r="M474" s="71">
        <f t="shared" si="356"/>
        <v>5.7500000000000051E-2</v>
      </c>
      <c r="N474" s="71">
        <f t="shared" si="356"/>
        <v>46.590909089999997</v>
      </c>
      <c r="O474" s="73">
        <f>VLOOKUP(B474,'Dry Sieve'!$B$2:$K$992,IF(C474="#5",2,IF(C474="#10",3,IF(C474="#18",4,IF(C474="#35",5,IF(C474="#60",6,IF(C474="#120",7,IF(C474="#200",8,IF(C474="&lt;200",9)))))))),FALSE)</f>
        <v>0.54</v>
      </c>
      <c r="P474" s="23">
        <f t="shared" si="0"/>
        <v>5.7500000000000051E-2</v>
      </c>
      <c r="Q474" s="23">
        <f t="shared" si="1"/>
        <v>0.1075</v>
      </c>
      <c r="R474" s="23">
        <f>VLOOKUP(B474,'Dry Sieve'!$B$2:$K$992,IF(C474="#5",2,IF(C474="#10",3,IF(C474="#18",4,IF(C474="#35",5,IF(C474="#60",6,IF(C474="#120",7,IF(C474="#200",8,IF(C474="&lt;200",9)))))))),FALSE)</f>
        <v>0.54</v>
      </c>
      <c r="S474" s="23">
        <f>VLOOKUP(B474,'Dry Sieve'!$B$2:$K$992,10,FALSE)</f>
        <v>100.69000000000001</v>
      </c>
      <c r="T474" s="23">
        <v>2.4944164340000002E-3</v>
      </c>
      <c r="U474" s="23">
        <v>3.3204894080000001E-4</v>
      </c>
      <c r="V474" s="23">
        <f>V472</f>
        <v>0.66074838684979997</v>
      </c>
    </row>
    <row r="475" spans="1:22" ht="15.75" customHeight="1" x14ac:dyDescent="0.2">
      <c r="A475" s="22">
        <f>VLOOKUP(B474,'Sample ID by Horizon'!A:B,2,FALSE)</f>
        <v>42512</v>
      </c>
      <c r="B475" s="21" t="s">
        <v>488</v>
      </c>
      <c r="C475" s="21" t="s">
        <v>1300</v>
      </c>
      <c r="D475" s="21" t="s">
        <v>1291</v>
      </c>
      <c r="E475" s="21"/>
      <c r="F475" s="21"/>
      <c r="G475" s="21"/>
      <c r="H475" s="21"/>
      <c r="I475" s="21"/>
      <c r="J475" s="23">
        <f t="shared" si="45"/>
        <v>0</v>
      </c>
      <c r="K475" s="71" t="s">
        <v>1438</v>
      </c>
      <c r="L475" s="71" t="s">
        <v>1438</v>
      </c>
      <c r="M475" s="23">
        <f>AVERAGE(J475:J478)</f>
        <v>0</v>
      </c>
      <c r="N475" s="23" t="s">
        <v>1438</v>
      </c>
      <c r="O475" s="73">
        <f>VLOOKUP(B475,'Dry Sieve'!$B$2:$K$992,IF(C475="#5",2,IF(C475="#10",3,IF(C475="#18",4,IF(C475="#35",5,IF(C475="#60",6,IF(C475="#120",7,IF(C475="#200",8,IF(C475="&lt;200",9)))))))),FALSE)</f>
        <v>0.16</v>
      </c>
      <c r="P475" s="23">
        <f t="shared" si="0"/>
        <v>0</v>
      </c>
      <c r="Q475" s="23">
        <f t="shared" si="1"/>
        <v>0</v>
      </c>
      <c r="R475" s="23">
        <f>VLOOKUP(B475,'Dry Sieve'!$B$2:$K$992,IF(C475="#5",2,IF(C475="#10",3,IF(C475="#18",4,IF(C475="#35",5,IF(C475="#60",6,IF(C475="#120",7,IF(C475="#200",8,IF(C475="&lt;200",9)))))))),FALSE)</f>
        <v>0.16</v>
      </c>
      <c r="S475" s="23">
        <f>VLOOKUP(B475,'Dry Sieve'!$B$2:$K$992,10,FALSE)</f>
        <v>100.69000000000001</v>
      </c>
      <c r="T475" s="23" t="s">
        <v>1438</v>
      </c>
      <c r="U475" s="23">
        <v>0</v>
      </c>
      <c r="V475" s="23">
        <f>V472</f>
        <v>0.66074838684979997</v>
      </c>
    </row>
    <row r="476" spans="1:22" ht="15.75" customHeight="1" x14ac:dyDescent="0.2">
      <c r="A476" s="22">
        <f>VLOOKUP(B475,'Sample ID by Horizon'!A:B,2,FALSE)</f>
        <v>42512</v>
      </c>
      <c r="B476" s="21" t="s">
        <v>488</v>
      </c>
      <c r="C476" s="21" t="s">
        <v>1300</v>
      </c>
      <c r="D476" s="21" t="s">
        <v>1292</v>
      </c>
      <c r="E476" s="21"/>
      <c r="F476" s="21"/>
      <c r="G476" s="21"/>
      <c r="H476" s="21"/>
      <c r="I476" s="21"/>
      <c r="J476" s="23">
        <f t="shared" si="45"/>
        <v>0</v>
      </c>
      <c r="K476" s="71" t="s">
        <v>1438</v>
      </c>
      <c r="L476" s="71" t="str">
        <f t="shared" ref="L476:N476" si="357">L475</f>
        <v/>
      </c>
      <c r="M476" s="71">
        <f t="shared" si="357"/>
        <v>0</v>
      </c>
      <c r="N476" s="71" t="str">
        <f t="shared" si="357"/>
        <v/>
      </c>
      <c r="O476" s="73">
        <f>VLOOKUP(B476,'Dry Sieve'!$B$2:$K$992,IF(C476="#5",2,IF(C476="#10",3,IF(C476="#18",4,IF(C476="#35",5,IF(C476="#60",6,IF(C476="#120",7,IF(C476="#200",8,IF(C476="&lt;200",9)))))))),FALSE)</f>
        <v>0.16</v>
      </c>
      <c r="P476" s="23">
        <f t="shared" si="0"/>
        <v>0</v>
      </c>
      <c r="Q476" s="23">
        <f t="shared" si="1"/>
        <v>0</v>
      </c>
      <c r="R476" s="23">
        <f>VLOOKUP(B476,'Dry Sieve'!$B$2:$K$992,IF(C476="#5",2,IF(C476="#10",3,IF(C476="#18",4,IF(C476="#35",5,IF(C476="#60",6,IF(C476="#120",7,IF(C476="#200",8,IF(C476="&lt;200",9)))))))),FALSE)</f>
        <v>0.16</v>
      </c>
      <c r="S476" s="23">
        <f>VLOOKUP(B476,'Dry Sieve'!$B$2:$K$992,10,FALSE)</f>
        <v>100.69000000000001</v>
      </c>
      <c r="T476" s="23" t="s">
        <v>1438</v>
      </c>
      <c r="U476" s="23">
        <v>0</v>
      </c>
      <c r="V476" s="23">
        <f>V475</f>
        <v>0.66074838684979997</v>
      </c>
    </row>
    <row r="477" spans="1:22" ht="15.75" customHeight="1" x14ac:dyDescent="0.2">
      <c r="A477" s="22">
        <f>VLOOKUP(B476,'Sample ID by Horizon'!A:B,2,FALSE)</f>
        <v>42512</v>
      </c>
      <c r="B477" s="21" t="s">
        <v>488</v>
      </c>
      <c r="C477" s="21" t="s">
        <v>1300</v>
      </c>
      <c r="D477" s="21" t="s">
        <v>1293</v>
      </c>
      <c r="E477" s="21"/>
      <c r="F477" s="21"/>
      <c r="G477" s="21"/>
      <c r="H477" s="21"/>
      <c r="I477" s="21"/>
      <c r="J477" s="23">
        <f t="shared" si="45"/>
        <v>0</v>
      </c>
      <c r="K477" s="71" t="s">
        <v>1438</v>
      </c>
      <c r="L477" s="71" t="str">
        <f t="shared" ref="L477:N477" si="358">L475</f>
        <v/>
      </c>
      <c r="M477" s="71">
        <f t="shared" si="358"/>
        <v>0</v>
      </c>
      <c r="N477" s="71" t="str">
        <f t="shared" si="358"/>
        <v/>
      </c>
      <c r="O477" s="73">
        <f>VLOOKUP(B477,'Dry Sieve'!$B$2:$K$992,IF(C477="#5",2,IF(C477="#10",3,IF(C477="#18",4,IF(C477="#35",5,IF(C477="#60",6,IF(C477="#120",7,IF(C477="#200",8,IF(C477="&lt;200",9)))))))),FALSE)</f>
        <v>0.16</v>
      </c>
      <c r="P477" s="23">
        <f t="shared" si="0"/>
        <v>0</v>
      </c>
      <c r="Q477" s="23">
        <f t="shared" si="1"/>
        <v>0</v>
      </c>
      <c r="R477" s="23">
        <f>VLOOKUP(B477,'Dry Sieve'!$B$2:$K$992,IF(C477="#5",2,IF(C477="#10",3,IF(C477="#18",4,IF(C477="#35",5,IF(C477="#60",6,IF(C477="#120",7,IF(C477="#200",8,IF(C477="&lt;200",9)))))))),FALSE)</f>
        <v>0.16</v>
      </c>
      <c r="S477" s="23">
        <f>VLOOKUP(B477,'Dry Sieve'!$B$2:$K$992,10,FALSE)</f>
        <v>100.69000000000001</v>
      </c>
      <c r="T477" s="23" t="s">
        <v>1438</v>
      </c>
      <c r="U477" s="23">
        <v>0</v>
      </c>
      <c r="V477" s="23">
        <f>V475</f>
        <v>0.66074838684979997</v>
      </c>
    </row>
    <row r="478" spans="1:22" ht="15.75" customHeight="1" x14ac:dyDescent="0.2">
      <c r="A478" s="22">
        <f>VLOOKUP(B477,'Sample ID by Horizon'!A:B,2,FALSE)</f>
        <v>42512</v>
      </c>
      <c r="B478" s="21" t="s">
        <v>488</v>
      </c>
      <c r="C478" s="21" t="s">
        <v>1300</v>
      </c>
      <c r="D478" s="21" t="s">
        <v>1294</v>
      </c>
      <c r="E478" s="21"/>
      <c r="F478" s="21"/>
      <c r="G478" s="21"/>
      <c r="H478" s="21"/>
      <c r="I478" s="21"/>
      <c r="J478" s="23">
        <f t="shared" si="45"/>
        <v>0</v>
      </c>
      <c r="K478" s="71" t="s">
        <v>1438</v>
      </c>
      <c r="L478" s="71" t="str">
        <f t="shared" ref="L478:N478" si="359">L475</f>
        <v/>
      </c>
      <c r="M478" s="71">
        <f t="shared" si="359"/>
        <v>0</v>
      </c>
      <c r="N478" s="71" t="str">
        <f t="shared" si="359"/>
        <v/>
      </c>
      <c r="O478" s="73">
        <f>VLOOKUP(B478,'Dry Sieve'!$B$2:$K$992,IF(C478="#5",2,IF(C478="#10",3,IF(C478="#18",4,IF(C478="#35",5,IF(C478="#60",6,IF(C478="#120",7,IF(C478="#200",8,IF(C478="&lt;200",9)))))))),FALSE)</f>
        <v>0.16</v>
      </c>
      <c r="P478" s="23">
        <f t="shared" si="0"/>
        <v>0</v>
      </c>
      <c r="Q478" s="23">
        <f t="shared" si="1"/>
        <v>0</v>
      </c>
      <c r="R478" s="23">
        <f>VLOOKUP(B478,'Dry Sieve'!$B$2:$K$992,IF(C478="#5",2,IF(C478="#10",3,IF(C478="#18",4,IF(C478="#35",5,IF(C478="#60",6,IF(C478="#120",7,IF(C478="#200",8,IF(C478="&lt;200",9)))))))),FALSE)</f>
        <v>0.16</v>
      </c>
      <c r="S478" s="23">
        <f>VLOOKUP(B478,'Dry Sieve'!$B$2:$K$992,10,FALSE)</f>
        <v>100.69000000000001</v>
      </c>
      <c r="T478" s="23" t="s">
        <v>1438</v>
      </c>
      <c r="U478" s="23">
        <v>0</v>
      </c>
      <c r="V478" s="23">
        <f>V475</f>
        <v>0.66074838684979997</v>
      </c>
    </row>
    <row r="479" spans="1:22" ht="15.75" customHeight="1" x14ac:dyDescent="0.2">
      <c r="A479" s="22">
        <f>VLOOKUP(B478,'Sample ID by Horizon'!A:B,2,FALSE)</f>
        <v>42512</v>
      </c>
      <c r="B479" s="21" t="s">
        <v>489</v>
      </c>
      <c r="C479" s="21" t="s">
        <v>1290</v>
      </c>
      <c r="D479" s="21" t="s">
        <v>1291</v>
      </c>
      <c r="E479" s="21">
        <v>4.0999999999999996</v>
      </c>
      <c r="F479" s="21">
        <v>1.75</v>
      </c>
      <c r="G479" s="21">
        <v>3.6</v>
      </c>
      <c r="H479" s="21">
        <v>1.85</v>
      </c>
      <c r="I479" s="21">
        <v>1.76</v>
      </c>
      <c r="J479" s="23">
        <f t="shared" si="45"/>
        <v>1.0000000000000009E-2</v>
      </c>
      <c r="K479" s="71">
        <v>44.87804878</v>
      </c>
      <c r="L479" s="71">
        <v>4.0599999999999996</v>
      </c>
      <c r="M479" s="23">
        <f>AVERAGE(J479:J482)</f>
        <v>1.2500000000000011E-2</v>
      </c>
      <c r="N479" s="23">
        <v>69.342025169999999</v>
      </c>
      <c r="O479" s="73">
        <f>VLOOKUP(B479,'Dry Sieve'!$B$2:$K$992,IF(C479="#5",2,IF(C479="#10",3,IF(C479="#18",4,IF(C479="#35",5,IF(C479="#60",6,IF(C479="#120",7,IF(C479="#200",8,IF(C479="&lt;200",9)))))))),FALSE)</f>
        <v>99.4</v>
      </c>
      <c r="P479" s="23">
        <f t="shared" si="0"/>
        <v>1.2500000000000011E-2</v>
      </c>
      <c r="Q479" s="23">
        <f t="shared" si="1"/>
        <v>3.0449999999999999</v>
      </c>
      <c r="R479" s="23">
        <f>VLOOKUP(B479,'Dry Sieve'!$B$2:$K$992,IF(C479="#5",2,IF(C479="#10",3,IF(C479="#18",4,IF(C479="#35",5,IF(C479="#60",6,IF(C479="#120",7,IF(C479="#200",8,IF(C479="&lt;200",9)))))))),FALSE)</f>
        <v>99.4</v>
      </c>
      <c r="S479" s="23">
        <f>VLOOKUP(B479,'Dry Sieve'!$B$2:$K$992,10,FALSE)</f>
        <v>174.98999999999998</v>
      </c>
      <c r="T479" s="23">
        <v>0.56570063449999997</v>
      </c>
      <c r="U479" s="23">
        <v>0.3922682763</v>
      </c>
      <c r="V479" s="23">
        <f>SUM(U479,U483,U487,U491,U495,U499,U503)</f>
        <v>0.50699325672539997</v>
      </c>
    </row>
    <row r="480" spans="1:22" ht="15.75" customHeight="1" x14ac:dyDescent="0.2">
      <c r="A480" s="22">
        <f>VLOOKUP(B479,'Sample ID by Horizon'!A:B,2,FALSE)</f>
        <v>42512</v>
      </c>
      <c r="B480" s="21" t="s">
        <v>489</v>
      </c>
      <c r="C480" s="21" t="s">
        <v>1290</v>
      </c>
      <c r="D480" s="21" t="s">
        <v>1292</v>
      </c>
      <c r="E480" s="21">
        <v>4.07</v>
      </c>
      <c r="F480" s="21">
        <v>1.73</v>
      </c>
      <c r="G480" s="21">
        <v>4.99</v>
      </c>
      <c r="H480" s="21">
        <v>3.26</v>
      </c>
      <c r="I480" s="21">
        <v>1.75</v>
      </c>
      <c r="J480" s="23">
        <f t="shared" si="45"/>
        <v>2.0000000000000018E-2</v>
      </c>
      <c r="K480" s="71">
        <v>79.606879609999993</v>
      </c>
      <c r="L480" s="71">
        <f t="shared" ref="L480:N480" si="360">L479</f>
        <v>4.0599999999999996</v>
      </c>
      <c r="M480" s="71">
        <f t="shared" si="360"/>
        <v>1.2500000000000011E-2</v>
      </c>
      <c r="N480" s="71">
        <f t="shared" si="360"/>
        <v>69.342025169999999</v>
      </c>
      <c r="O480" s="73">
        <f>VLOOKUP(B480,'Dry Sieve'!$B$2:$K$992,IF(C480="#5",2,IF(C480="#10",3,IF(C480="#18",4,IF(C480="#35",5,IF(C480="#60",6,IF(C480="#120",7,IF(C480="#200",8,IF(C480="&lt;200",9)))))))),FALSE)</f>
        <v>99.4</v>
      </c>
      <c r="P480" s="23">
        <f t="shared" si="0"/>
        <v>1.2500000000000011E-2</v>
      </c>
      <c r="Q480" s="23">
        <f t="shared" si="1"/>
        <v>3.0449999999999999</v>
      </c>
      <c r="R480" s="23">
        <f>VLOOKUP(B480,'Dry Sieve'!$B$2:$K$992,IF(C480="#5",2,IF(C480="#10",3,IF(C480="#18",4,IF(C480="#35",5,IF(C480="#60",6,IF(C480="#120",7,IF(C480="#200",8,IF(C480="&lt;200",9)))))))),FALSE)</f>
        <v>99.4</v>
      </c>
      <c r="S480" s="23">
        <f>VLOOKUP(B480,'Dry Sieve'!$B$2:$K$992,10,FALSE)</f>
        <v>174.98999999999998</v>
      </c>
      <c r="T480" s="23">
        <v>0.56570063449999997</v>
      </c>
      <c r="U480" s="23">
        <v>0.3922682763</v>
      </c>
      <c r="V480" s="23">
        <f>V479</f>
        <v>0.50699325672539997</v>
      </c>
    </row>
    <row r="481" spans="1:22" ht="15.75" customHeight="1" x14ac:dyDescent="0.2">
      <c r="A481" s="22">
        <f>VLOOKUP(B480,'Sample ID by Horizon'!A:B,2,FALSE)</f>
        <v>42512</v>
      </c>
      <c r="B481" s="21" t="s">
        <v>489</v>
      </c>
      <c r="C481" s="21" t="s">
        <v>1290</v>
      </c>
      <c r="D481" s="21" t="s">
        <v>1293</v>
      </c>
      <c r="E481" s="21"/>
      <c r="F481" s="21"/>
      <c r="G481" s="21"/>
      <c r="H481" s="21"/>
      <c r="I481" s="21"/>
      <c r="J481" s="23">
        <f t="shared" si="45"/>
        <v>0</v>
      </c>
      <c r="K481" s="71" t="s">
        <v>1438</v>
      </c>
      <c r="L481" s="71">
        <f t="shared" ref="L481:N481" si="361">L479</f>
        <v>4.0599999999999996</v>
      </c>
      <c r="M481" s="71">
        <f t="shared" si="361"/>
        <v>1.2500000000000011E-2</v>
      </c>
      <c r="N481" s="71">
        <f t="shared" si="361"/>
        <v>69.342025169999999</v>
      </c>
      <c r="O481" s="73">
        <f>VLOOKUP(B481,'Dry Sieve'!$B$2:$K$992,IF(C481="#5",2,IF(C481="#10",3,IF(C481="#18",4,IF(C481="#35",5,IF(C481="#60",6,IF(C481="#120",7,IF(C481="#200",8,IF(C481="&lt;200",9)))))))),FALSE)</f>
        <v>99.4</v>
      </c>
      <c r="P481" s="23">
        <f t="shared" si="0"/>
        <v>1.2500000000000011E-2</v>
      </c>
      <c r="Q481" s="23">
        <f t="shared" si="1"/>
        <v>3.0449999999999999</v>
      </c>
      <c r="R481" s="23">
        <f>VLOOKUP(B481,'Dry Sieve'!$B$2:$K$992,IF(C481="#5",2,IF(C481="#10",3,IF(C481="#18",4,IF(C481="#35",5,IF(C481="#60",6,IF(C481="#120",7,IF(C481="#200",8,IF(C481="&lt;200",9)))))))),FALSE)</f>
        <v>99.4</v>
      </c>
      <c r="S481" s="23">
        <f>VLOOKUP(B481,'Dry Sieve'!$B$2:$K$992,10,FALSE)</f>
        <v>174.98999999999998</v>
      </c>
      <c r="T481" s="23">
        <v>0.56570063449999997</v>
      </c>
      <c r="U481" s="23">
        <v>0.3922682763</v>
      </c>
      <c r="V481" s="23">
        <f>V479</f>
        <v>0.50699325672539997</v>
      </c>
    </row>
    <row r="482" spans="1:22" ht="15.75" customHeight="1" x14ac:dyDescent="0.2">
      <c r="A482" s="22">
        <f>VLOOKUP(B481,'Sample ID by Horizon'!A:B,2,FALSE)</f>
        <v>42512</v>
      </c>
      <c r="B482" s="21" t="s">
        <v>489</v>
      </c>
      <c r="C482" s="21" t="s">
        <v>1290</v>
      </c>
      <c r="D482" s="21" t="s">
        <v>1294</v>
      </c>
      <c r="E482" s="21">
        <v>4.01</v>
      </c>
      <c r="F482" s="21">
        <v>1.73</v>
      </c>
      <c r="G482" s="21">
        <v>5.0999999999999996</v>
      </c>
      <c r="H482" s="21">
        <v>3.37</v>
      </c>
      <c r="I482" s="21">
        <v>1.75</v>
      </c>
      <c r="J482" s="23">
        <f t="shared" si="45"/>
        <v>2.0000000000000018E-2</v>
      </c>
      <c r="K482" s="71">
        <v>83.541147129999999</v>
      </c>
      <c r="L482" s="71">
        <f t="shared" ref="L482:N482" si="362">L479</f>
        <v>4.0599999999999996</v>
      </c>
      <c r="M482" s="71">
        <f t="shared" si="362"/>
        <v>1.2500000000000011E-2</v>
      </c>
      <c r="N482" s="71">
        <f t="shared" si="362"/>
        <v>69.342025169999999</v>
      </c>
      <c r="O482" s="73">
        <f>VLOOKUP(B482,'Dry Sieve'!$B$2:$K$992,IF(C482="#5",2,IF(C482="#10",3,IF(C482="#18",4,IF(C482="#35",5,IF(C482="#60",6,IF(C482="#120",7,IF(C482="#200",8,IF(C482="&lt;200",9)))))))),FALSE)</f>
        <v>99.4</v>
      </c>
      <c r="P482" s="23">
        <f t="shared" si="0"/>
        <v>1.2500000000000011E-2</v>
      </c>
      <c r="Q482" s="23">
        <f t="shared" si="1"/>
        <v>3.0449999999999999</v>
      </c>
      <c r="R482" s="23">
        <f>VLOOKUP(B482,'Dry Sieve'!$B$2:$K$992,IF(C482="#5",2,IF(C482="#10",3,IF(C482="#18",4,IF(C482="#35",5,IF(C482="#60",6,IF(C482="#120",7,IF(C482="#200",8,IF(C482="&lt;200",9)))))))),FALSE)</f>
        <v>99.4</v>
      </c>
      <c r="S482" s="23">
        <f>VLOOKUP(B482,'Dry Sieve'!$B$2:$K$992,10,FALSE)</f>
        <v>174.98999999999998</v>
      </c>
      <c r="T482" s="23">
        <v>0.56570063449999997</v>
      </c>
      <c r="U482" s="23">
        <v>0.3922682763</v>
      </c>
      <c r="V482" s="23">
        <f>V479</f>
        <v>0.50699325672539997</v>
      </c>
    </row>
    <row r="483" spans="1:22" ht="15.75" customHeight="1" x14ac:dyDescent="0.2">
      <c r="A483" s="22">
        <f>VLOOKUP(B482,'Sample ID by Horizon'!A:B,2,FALSE)</f>
        <v>42512</v>
      </c>
      <c r="B483" s="21" t="s">
        <v>489</v>
      </c>
      <c r="C483" s="21" t="s">
        <v>1295</v>
      </c>
      <c r="D483" s="21" t="s">
        <v>1291</v>
      </c>
      <c r="E483" s="21">
        <v>4</v>
      </c>
      <c r="F483" s="21">
        <v>1.72</v>
      </c>
      <c r="G483" s="21">
        <v>3.22</v>
      </c>
      <c r="H483" s="21">
        <v>1.5</v>
      </c>
      <c r="I483" s="21">
        <v>1.75</v>
      </c>
      <c r="J483" s="23">
        <f t="shared" si="45"/>
        <v>3.0000000000000027E-2</v>
      </c>
      <c r="K483" s="71">
        <v>36.75</v>
      </c>
      <c r="L483" s="71">
        <v>4.03</v>
      </c>
      <c r="M483" s="23">
        <f>AVERAGE(J483:J486)</f>
        <v>2.250000000000002E-2</v>
      </c>
      <c r="N483" s="23">
        <v>31.895353270000001</v>
      </c>
      <c r="O483" s="73">
        <f>VLOOKUP(B483,'Dry Sieve'!$B$2:$K$992,IF(C483="#5",2,IF(C483="#10",3,IF(C483="#18",4,IF(C483="#35",5,IF(C483="#60",6,IF(C483="#120",7,IF(C483="#200",8,IF(C483="&lt;200",9)))))))),FALSE)</f>
        <v>28.93</v>
      </c>
      <c r="P483" s="23">
        <f t="shared" si="0"/>
        <v>2.250000000000002E-2</v>
      </c>
      <c r="Q483" s="23">
        <f t="shared" si="1"/>
        <v>4.03</v>
      </c>
      <c r="R483" s="23">
        <f>VLOOKUP(B483,'Dry Sieve'!$B$2:$K$992,IF(C483="#5",2,IF(C483="#10",3,IF(C483="#18",4,IF(C483="#35",5,IF(C483="#60",6,IF(C483="#120",7,IF(C483="#200",8,IF(C483="&lt;200",9)))))))),FALSE)</f>
        <v>28.93</v>
      </c>
      <c r="S483" s="23">
        <f>VLOOKUP(B483,'Dry Sieve'!$B$2:$K$992,10,FALSE)</f>
        <v>174.98999999999998</v>
      </c>
      <c r="T483" s="23">
        <v>0.16440070949999999</v>
      </c>
      <c r="U483" s="23">
        <v>4.4945303190000001E-2</v>
      </c>
      <c r="V483" s="23">
        <f>V482</f>
        <v>0.50699325672539997</v>
      </c>
    </row>
    <row r="484" spans="1:22" ht="15.75" customHeight="1" x14ac:dyDescent="0.2">
      <c r="A484" s="22">
        <f>VLOOKUP(B483,'Sample ID by Horizon'!A:B,2,FALSE)</f>
        <v>42512</v>
      </c>
      <c r="B484" s="21" t="s">
        <v>489</v>
      </c>
      <c r="C484" s="21" t="s">
        <v>1295</v>
      </c>
      <c r="D484" s="21" t="s">
        <v>1292</v>
      </c>
      <c r="E484" s="21">
        <v>4.03</v>
      </c>
      <c r="F484" s="21">
        <v>1.71</v>
      </c>
      <c r="G484" s="21">
        <v>2.84</v>
      </c>
      <c r="H484" s="21">
        <v>1.1299999999999999</v>
      </c>
      <c r="I484" s="21">
        <v>1.74</v>
      </c>
      <c r="J484" s="23">
        <f t="shared" si="45"/>
        <v>3.0000000000000027E-2</v>
      </c>
      <c r="K484" s="71">
        <v>27.295285360000001</v>
      </c>
      <c r="L484" s="71">
        <f t="shared" ref="L484:N484" si="363">L483</f>
        <v>4.03</v>
      </c>
      <c r="M484" s="71">
        <f t="shared" si="363"/>
        <v>2.250000000000002E-2</v>
      </c>
      <c r="N484" s="71">
        <f t="shared" si="363"/>
        <v>31.895353270000001</v>
      </c>
      <c r="O484" s="73">
        <f>VLOOKUP(B484,'Dry Sieve'!$B$2:$K$992,IF(C484="#5",2,IF(C484="#10",3,IF(C484="#18",4,IF(C484="#35",5,IF(C484="#60",6,IF(C484="#120",7,IF(C484="#200",8,IF(C484="&lt;200",9)))))))),FALSE)</f>
        <v>28.93</v>
      </c>
      <c r="P484" s="23">
        <f t="shared" si="0"/>
        <v>2.250000000000002E-2</v>
      </c>
      <c r="Q484" s="23">
        <f t="shared" si="1"/>
        <v>4.03</v>
      </c>
      <c r="R484" s="23">
        <f>VLOOKUP(B484,'Dry Sieve'!$B$2:$K$992,IF(C484="#5",2,IF(C484="#10",3,IF(C484="#18",4,IF(C484="#35",5,IF(C484="#60",6,IF(C484="#120",7,IF(C484="#200",8,IF(C484="&lt;200",9)))))))),FALSE)</f>
        <v>28.93</v>
      </c>
      <c r="S484" s="23">
        <f>VLOOKUP(B484,'Dry Sieve'!$B$2:$K$992,10,FALSE)</f>
        <v>174.98999999999998</v>
      </c>
      <c r="T484" s="23">
        <v>0.16440070949999999</v>
      </c>
      <c r="U484" s="23">
        <v>4.4945303190000001E-2</v>
      </c>
      <c r="V484" s="23">
        <f>V482</f>
        <v>0.50699325672539997</v>
      </c>
    </row>
    <row r="485" spans="1:22" ht="15.75" customHeight="1" x14ac:dyDescent="0.2">
      <c r="A485" s="22">
        <f>VLOOKUP(B484,'Sample ID by Horizon'!A:B,2,FALSE)</f>
        <v>42512</v>
      </c>
      <c r="B485" s="21" t="s">
        <v>489</v>
      </c>
      <c r="C485" s="21" t="s">
        <v>1295</v>
      </c>
      <c r="D485" s="21" t="s">
        <v>1293</v>
      </c>
      <c r="E485" s="21">
        <v>4.07</v>
      </c>
      <c r="F485" s="21">
        <v>1.73</v>
      </c>
      <c r="G485" s="21">
        <v>3.03</v>
      </c>
      <c r="H485" s="21">
        <v>1.3</v>
      </c>
      <c r="I485" s="21">
        <v>1.74</v>
      </c>
      <c r="J485" s="23">
        <f t="shared" si="45"/>
        <v>1.0000000000000009E-2</v>
      </c>
      <c r="K485" s="71">
        <v>31.695331700000001</v>
      </c>
      <c r="L485" s="71">
        <f t="shared" ref="L485:N485" si="364">L483</f>
        <v>4.03</v>
      </c>
      <c r="M485" s="71">
        <f t="shared" si="364"/>
        <v>2.250000000000002E-2</v>
      </c>
      <c r="N485" s="71">
        <f t="shared" si="364"/>
        <v>31.895353270000001</v>
      </c>
      <c r="O485" s="73">
        <f>VLOOKUP(B485,'Dry Sieve'!$B$2:$K$992,IF(C485="#5",2,IF(C485="#10",3,IF(C485="#18",4,IF(C485="#35",5,IF(C485="#60",6,IF(C485="#120",7,IF(C485="#200",8,IF(C485="&lt;200",9)))))))),FALSE)</f>
        <v>28.93</v>
      </c>
      <c r="P485" s="23">
        <f t="shared" si="0"/>
        <v>2.250000000000002E-2</v>
      </c>
      <c r="Q485" s="23">
        <f t="shared" si="1"/>
        <v>4.03</v>
      </c>
      <c r="R485" s="23">
        <f>VLOOKUP(B485,'Dry Sieve'!$B$2:$K$992,IF(C485="#5",2,IF(C485="#10",3,IF(C485="#18",4,IF(C485="#35",5,IF(C485="#60",6,IF(C485="#120",7,IF(C485="#200",8,IF(C485="&lt;200",9)))))))),FALSE)</f>
        <v>28.93</v>
      </c>
      <c r="S485" s="23">
        <f>VLOOKUP(B485,'Dry Sieve'!$B$2:$K$992,10,FALSE)</f>
        <v>174.98999999999998</v>
      </c>
      <c r="T485" s="23">
        <v>0.16440070949999999</v>
      </c>
      <c r="U485" s="23">
        <v>4.4945303190000001E-2</v>
      </c>
      <c r="V485" s="23">
        <f>V482</f>
        <v>0.50699325672539997</v>
      </c>
    </row>
    <row r="486" spans="1:22" ht="15.75" customHeight="1" x14ac:dyDescent="0.2">
      <c r="A486" s="22">
        <f>VLOOKUP(B485,'Sample ID by Horizon'!A:B,2,FALSE)</f>
        <v>42512</v>
      </c>
      <c r="B486" s="21" t="s">
        <v>489</v>
      </c>
      <c r="C486" s="21" t="s">
        <v>1295</v>
      </c>
      <c r="D486" s="21" t="s">
        <v>1294</v>
      </c>
      <c r="E486" s="21">
        <v>4.0199999999999996</v>
      </c>
      <c r="F486" s="21">
        <v>1.72</v>
      </c>
      <c r="G486" s="21">
        <v>3.02</v>
      </c>
      <c r="H486" s="21">
        <v>1.3</v>
      </c>
      <c r="I486" s="21">
        <v>1.74</v>
      </c>
      <c r="J486" s="23">
        <f t="shared" si="45"/>
        <v>2.0000000000000018E-2</v>
      </c>
      <c r="K486" s="71">
        <v>31.840796019999999</v>
      </c>
      <c r="L486" s="71">
        <f t="shared" ref="L486:N486" si="365">L483</f>
        <v>4.03</v>
      </c>
      <c r="M486" s="71">
        <f t="shared" si="365"/>
        <v>2.250000000000002E-2</v>
      </c>
      <c r="N486" s="71">
        <f t="shared" si="365"/>
        <v>31.895353270000001</v>
      </c>
      <c r="O486" s="73">
        <f>VLOOKUP(B486,'Dry Sieve'!$B$2:$K$992,IF(C486="#5",2,IF(C486="#10",3,IF(C486="#18",4,IF(C486="#35",5,IF(C486="#60",6,IF(C486="#120",7,IF(C486="#200",8,IF(C486="&lt;200",9)))))))),FALSE)</f>
        <v>28.93</v>
      </c>
      <c r="P486" s="23">
        <f t="shared" si="0"/>
        <v>2.250000000000002E-2</v>
      </c>
      <c r="Q486" s="23">
        <f t="shared" si="1"/>
        <v>4.03</v>
      </c>
      <c r="R486" s="23">
        <f>VLOOKUP(B486,'Dry Sieve'!$B$2:$K$992,IF(C486="#5",2,IF(C486="#10",3,IF(C486="#18",4,IF(C486="#35",5,IF(C486="#60",6,IF(C486="#120",7,IF(C486="#200",8,IF(C486="&lt;200",9)))))))),FALSE)</f>
        <v>28.93</v>
      </c>
      <c r="S486" s="23">
        <f>VLOOKUP(B486,'Dry Sieve'!$B$2:$K$992,10,FALSE)</f>
        <v>174.98999999999998</v>
      </c>
      <c r="T486" s="23">
        <v>0.16440070949999999</v>
      </c>
      <c r="U486" s="23">
        <v>4.4945303190000001E-2</v>
      </c>
      <c r="V486" s="23">
        <f>V485</f>
        <v>0.50699325672539997</v>
      </c>
    </row>
    <row r="487" spans="1:22" ht="15.75" customHeight="1" x14ac:dyDescent="0.2">
      <c r="A487" s="22">
        <f>VLOOKUP(B486,'Sample ID by Horizon'!A:B,2,FALSE)</f>
        <v>42512</v>
      </c>
      <c r="B487" s="21" t="s">
        <v>489</v>
      </c>
      <c r="C487" s="21" t="s">
        <v>1296</v>
      </c>
      <c r="D487" s="21" t="s">
        <v>1291</v>
      </c>
      <c r="E487" s="21">
        <v>3.06</v>
      </c>
      <c r="F487" s="21">
        <v>1.75</v>
      </c>
      <c r="G487" s="21">
        <v>2.97</v>
      </c>
      <c r="H487" s="21">
        <v>1.22</v>
      </c>
      <c r="I487" s="21">
        <v>1.87</v>
      </c>
      <c r="J487" s="23">
        <f t="shared" si="45"/>
        <v>0.12000000000000011</v>
      </c>
      <c r="K487" s="71">
        <v>35.947712420000002</v>
      </c>
      <c r="L487" s="71">
        <v>3.0375000000000001</v>
      </c>
      <c r="M487" s="23">
        <f>AVERAGE(J487:J490)</f>
        <v>0.14250000000000002</v>
      </c>
      <c r="N487" s="23">
        <v>36.452120880000003</v>
      </c>
      <c r="O487" s="73">
        <f>VLOOKUP(B487,'Dry Sieve'!$B$2:$K$992,IF(C487="#5",2,IF(C487="#10",3,IF(C487="#18",4,IF(C487="#35",5,IF(C487="#60",6,IF(C487="#120",7,IF(C487="#200",8,IF(C487="&lt;200",9)))))))),FALSE)</f>
        <v>20.059999999999999</v>
      </c>
      <c r="P487" s="23">
        <f t="shared" si="0"/>
        <v>0.14250000000000002</v>
      </c>
      <c r="Q487" s="23">
        <f t="shared" si="1"/>
        <v>3.0374999999999996</v>
      </c>
      <c r="R487" s="23">
        <f>VLOOKUP(B487,'Dry Sieve'!$B$2:$K$992,IF(C487="#5",2,IF(C487="#10",3,IF(C487="#18",4,IF(C487="#35",5,IF(C487="#60",6,IF(C487="#120",7,IF(C487="#200",8,IF(C487="&lt;200",9)))))))),FALSE)</f>
        <v>20.059999999999999</v>
      </c>
      <c r="S487" s="23">
        <f>VLOOKUP(B487,'Dry Sieve'!$B$2:$K$992,10,FALSE)</f>
        <v>174.98999999999998</v>
      </c>
      <c r="T487" s="23">
        <v>0.109257178</v>
      </c>
      <c r="U487" s="23">
        <v>2.8447541860000002E-2</v>
      </c>
      <c r="V487" s="23">
        <f>V485</f>
        <v>0.50699325672539997</v>
      </c>
    </row>
    <row r="488" spans="1:22" ht="15.75" customHeight="1" x14ac:dyDescent="0.2">
      <c r="A488" s="22">
        <f>VLOOKUP(B487,'Sample ID by Horizon'!A:B,2,FALSE)</f>
        <v>42512</v>
      </c>
      <c r="B488" s="21" t="s">
        <v>489</v>
      </c>
      <c r="C488" s="21" t="s">
        <v>1296</v>
      </c>
      <c r="D488" s="21" t="s">
        <v>1292</v>
      </c>
      <c r="E488" s="21">
        <v>3.01</v>
      </c>
      <c r="F488" s="21">
        <v>1.74</v>
      </c>
      <c r="G488" s="21">
        <v>2.89</v>
      </c>
      <c r="H488" s="21">
        <v>1.1499999999999999</v>
      </c>
      <c r="I488" s="21">
        <v>1.91</v>
      </c>
      <c r="J488" s="23">
        <f t="shared" si="45"/>
        <v>0.16999999999999993</v>
      </c>
      <c r="K488" s="71">
        <v>32.558139529999998</v>
      </c>
      <c r="L488" s="71">
        <f t="shared" ref="L488:N488" si="366">L487</f>
        <v>3.0375000000000001</v>
      </c>
      <c r="M488" s="71">
        <f t="shared" si="366"/>
        <v>0.14250000000000002</v>
      </c>
      <c r="N488" s="71">
        <f t="shared" si="366"/>
        <v>36.452120880000003</v>
      </c>
      <c r="O488" s="73">
        <f>VLOOKUP(B488,'Dry Sieve'!$B$2:$K$992,IF(C488="#5",2,IF(C488="#10",3,IF(C488="#18",4,IF(C488="#35",5,IF(C488="#60",6,IF(C488="#120",7,IF(C488="#200",8,IF(C488="&lt;200",9)))))))),FALSE)</f>
        <v>20.059999999999999</v>
      </c>
      <c r="P488" s="23">
        <f t="shared" si="0"/>
        <v>0.14250000000000002</v>
      </c>
      <c r="Q488" s="23">
        <f t="shared" si="1"/>
        <v>3.0374999999999996</v>
      </c>
      <c r="R488" s="23">
        <f>VLOOKUP(B488,'Dry Sieve'!$B$2:$K$992,IF(C488="#5",2,IF(C488="#10",3,IF(C488="#18",4,IF(C488="#35",5,IF(C488="#60",6,IF(C488="#120",7,IF(C488="#200",8,IF(C488="&lt;200",9)))))))),FALSE)</f>
        <v>20.059999999999999</v>
      </c>
      <c r="S488" s="23">
        <f>VLOOKUP(B488,'Dry Sieve'!$B$2:$K$992,10,FALSE)</f>
        <v>174.98999999999998</v>
      </c>
      <c r="T488" s="23">
        <v>0.109257178</v>
      </c>
      <c r="U488" s="23">
        <v>2.8447541860000002E-2</v>
      </c>
      <c r="V488" s="23">
        <f>V485</f>
        <v>0.50699325672539997</v>
      </c>
    </row>
    <row r="489" spans="1:22" ht="15.75" customHeight="1" x14ac:dyDescent="0.2">
      <c r="A489" s="22">
        <f>VLOOKUP(B488,'Sample ID by Horizon'!A:B,2,FALSE)</f>
        <v>42512</v>
      </c>
      <c r="B489" s="21" t="s">
        <v>489</v>
      </c>
      <c r="C489" s="21" t="s">
        <v>1296</v>
      </c>
      <c r="D489" s="21" t="s">
        <v>1293</v>
      </c>
      <c r="E489" s="21">
        <v>3.04</v>
      </c>
      <c r="F489" s="21">
        <v>1.73</v>
      </c>
      <c r="G489" s="21">
        <v>3.15</v>
      </c>
      <c r="H489" s="21">
        <v>1.42</v>
      </c>
      <c r="I489" s="21">
        <v>1.88</v>
      </c>
      <c r="J489" s="23">
        <f t="shared" si="45"/>
        <v>0.14999999999999991</v>
      </c>
      <c r="K489" s="71">
        <v>41.776315789999998</v>
      </c>
      <c r="L489" s="71">
        <f t="shared" ref="L489:N489" si="367">L487</f>
        <v>3.0375000000000001</v>
      </c>
      <c r="M489" s="71">
        <f t="shared" si="367"/>
        <v>0.14250000000000002</v>
      </c>
      <c r="N489" s="71">
        <f t="shared" si="367"/>
        <v>36.452120880000003</v>
      </c>
      <c r="O489" s="73">
        <f>VLOOKUP(B489,'Dry Sieve'!$B$2:$K$992,IF(C489="#5",2,IF(C489="#10",3,IF(C489="#18",4,IF(C489="#35",5,IF(C489="#60",6,IF(C489="#120",7,IF(C489="#200",8,IF(C489="&lt;200",9)))))))),FALSE)</f>
        <v>20.059999999999999</v>
      </c>
      <c r="P489" s="23">
        <f t="shared" si="0"/>
        <v>0.14250000000000002</v>
      </c>
      <c r="Q489" s="23">
        <f t="shared" si="1"/>
        <v>3.0374999999999996</v>
      </c>
      <c r="R489" s="23">
        <f>VLOOKUP(B489,'Dry Sieve'!$B$2:$K$992,IF(C489="#5",2,IF(C489="#10",3,IF(C489="#18",4,IF(C489="#35",5,IF(C489="#60",6,IF(C489="#120",7,IF(C489="#200",8,IF(C489="&lt;200",9)))))))),FALSE)</f>
        <v>20.059999999999999</v>
      </c>
      <c r="S489" s="23">
        <f>VLOOKUP(B489,'Dry Sieve'!$B$2:$K$992,10,FALSE)</f>
        <v>174.98999999999998</v>
      </c>
      <c r="T489" s="23">
        <v>0.109257178</v>
      </c>
      <c r="U489" s="23">
        <v>2.8447541860000002E-2</v>
      </c>
      <c r="V489" s="23">
        <f>V488</f>
        <v>0.50699325672539997</v>
      </c>
    </row>
    <row r="490" spans="1:22" ht="15.75" customHeight="1" x14ac:dyDescent="0.2">
      <c r="A490" s="22">
        <f>VLOOKUP(B489,'Sample ID by Horizon'!A:B,2,FALSE)</f>
        <v>42512</v>
      </c>
      <c r="B490" s="21" t="s">
        <v>489</v>
      </c>
      <c r="C490" s="21" t="s">
        <v>1296</v>
      </c>
      <c r="D490" s="21" t="s">
        <v>1294</v>
      </c>
      <c r="E490" s="21">
        <v>3.04</v>
      </c>
      <c r="F490" s="21">
        <v>1.72</v>
      </c>
      <c r="G490" s="21">
        <v>2.93</v>
      </c>
      <c r="H490" s="21">
        <v>1.21</v>
      </c>
      <c r="I490" s="21">
        <v>1.85</v>
      </c>
      <c r="J490" s="23">
        <f t="shared" si="45"/>
        <v>0.13000000000000012</v>
      </c>
      <c r="K490" s="71">
        <v>35.526315789999998</v>
      </c>
      <c r="L490" s="71">
        <f t="shared" ref="L490:N490" si="368">L487</f>
        <v>3.0375000000000001</v>
      </c>
      <c r="M490" s="71">
        <f t="shared" si="368"/>
        <v>0.14250000000000002</v>
      </c>
      <c r="N490" s="71">
        <f t="shared" si="368"/>
        <v>36.452120880000003</v>
      </c>
      <c r="O490" s="73">
        <f>VLOOKUP(B490,'Dry Sieve'!$B$2:$K$992,IF(C490="#5",2,IF(C490="#10",3,IF(C490="#18",4,IF(C490="#35",5,IF(C490="#60",6,IF(C490="#120",7,IF(C490="#200",8,IF(C490="&lt;200",9)))))))),FALSE)</f>
        <v>20.059999999999999</v>
      </c>
      <c r="P490" s="23">
        <f t="shared" si="0"/>
        <v>0.14250000000000002</v>
      </c>
      <c r="Q490" s="23">
        <f t="shared" si="1"/>
        <v>3.0374999999999996</v>
      </c>
      <c r="R490" s="23">
        <f>VLOOKUP(B490,'Dry Sieve'!$B$2:$K$992,IF(C490="#5",2,IF(C490="#10",3,IF(C490="#18",4,IF(C490="#35",5,IF(C490="#60",6,IF(C490="#120",7,IF(C490="#200",8,IF(C490="&lt;200",9)))))))),FALSE)</f>
        <v>20.059999999999999</v>
      </c>
      <c r="S490" s="23">
        <f>VLOOKUP(B490,'Dry Sieve'!$B$2:$K$992,10,FALSE)</f>
        <v>174.98999999999998</v>
      </c>
      <c r="T490" s="23">
        <v>0.109257178</v>
      </c>
      <c r="U490" s="23">
        <v>2.8447541860000002E-2</v>
      </c>
      <c r="V490" s="23">
        <f>V488</f>
        <v>0.50699325672539997</v>
      </c>
    </row>
    <row r="491" spans="1:22" ht="15.75" customHeight="1" x14ac:dyDescent="0.2">
      <c r="A491" s="22">
        <f>VLOOKUP(B490,'Sample ID by Horizon'!A:B,2,FALSE)</f>
        <v>42512</v>
      </c>
      <c r="B491" s="21" t="s">
        <v>489</v>
      </c>
      <c r="C491" s="21" t="s">
        <v>1297</v>
      </c>
      <c r="D491" s="21" t="s">
        <v>1291</v>
      </c>
      <c r="E491" s="21">
        <v>2.0299999999999998</v>
      </c>
      <c r="F491" s="21">
        <v>1.73</v>
      </c>
      <c r="G491" s="21">
        <v>3.31</v>
      </c>
      <c r="H491" s="21">
        <v>1.58</v>
      </c>
      <c r="I491" s="21">
        <v>1.93</v>
      </c>
      <c r="J491" s="23">
        <f t="shared" si="45"/>
        <v>0.19999999999999996</v>
      </c>
      <c r="K491" s="71">
        <v>67.980295569999996</v>
      </c>
      <c r="L491" s="71">
        <v>2.02</v>
      </c>
      <c r="M491" s="23">
        <f>AVERAGE(J491:J494)</f>
        <v>0.1925</v>
      </c>
      <c r="N491" s="23">
        <v>67.211554410000005</v>
      </c>
      <c r="O491" s="73">
        <f>VLOOKUP(B491,'Dry Sieve'!$B$2:$K$992,IF(C491="#5",2,IF(C491="#10",3,IF(C491="#18",4,IF(C491="#35",5,IF(C491="#60",6,IF(C491="#120",7,IF(C491="#200",8,IF(C491="&lt;200",9)))))))),FALSE)</f>
        <v>14.42</v>
      </c>
      <c r="P491" s="23">
        <f t="shared" si="0"/>
        <v>0.1925</v>
      </c>
      <c r="Q491" s="23">
        <f t="shared" si="1"/>
        <v>2.02</v>
      </c>
      <c r="R491" s="23">
        <f>VLOOKUP(B491,'Dry Sieve'!$B$2:$K$992,IF(C491="#5",2,IF(C491="#10",3,IF(C491="#18",4,IF(C491="#35",5,IF(C491="#60",6,IF(C491="#120",7,IF(C491="#200",8,IF(C491="&lt;200",9)))))))),FALSE)</f>
        <v>14.42</v>
      </c>
      <c r="S491" s="23">
        <f>VLOOKUP(B491,'Dry Sieve'!$B$2:$K$992,10,FALSE)</f>
        <v>174.98999999999998</v>
      </c>
      <c r="T491" s="23">
        <v>7.4551784849999997E-2</v>
      </c>
      <c r="U491" s="23">
        <v>2.863280768E-2</v>
      </c>
      <c r="V491" s="23">
        <f>V488</f>
        <v>0.50699325672539997</v>
      </c>
    </row>
    <row r="492" spans="1:22" ht="15.75" customHeight="1" x14ac:dyDescent="0.2">
      <c r="A492" s="22">
        <f>VLOOKUP(B491,'Sample ID by Horizon'!A:B,2,FALSE)</f>
        <v>42512</v>
      </c>
      <c r="B492" s="21" t="s">
        <v>489</v>
      </c>
      <c r="C492" s="21" t="s">
        <v>1297</v>
      </c>
      <c r="D492" s="21" t="s">
        <v>1292</v>
      </c>
      <c r="E492" s="21">
        <v>2.0299999999999998</v>
      </c>
      <c r="F492" s="21">
        <v>1.74</v>
      </c>
      <c r="G492" s="21">
        <v>3.26</v>
      </c>
      <c r="H492" s="21">
        <v>1.52</v>
      </c>
      <c r="I492" s="21">
        <v>2.02</v>
      </c>
      <c r="J492" s="23">
        <f t="shared" si="45"/>
        <v>0.28000000000000003</v>
      </c>
      <c r="K492" s="71">
        <v>61.083743839999997</v>
      </c>
      <c r="L492" s="71">
        <f t="shared" ref="L492:N492" si="369">L491</f>
        <v>2.02</v>
      </c>
      <c r="M492" s="71">
        <f t="shared" si="369"/>
        <v>0.1925</v>
      </c>
      <c r="N492" s="71">
        <f t="shared" si="369"/>
        <v>67.211554410000005</v>
      </c>
      <c r="O492" s="73">
        <f>VLOOKUP(B492,'Dry Sieve'!$B$2:$K$992,IF(C492="#5",2,IF(C492="#10",3,IF(C492="#18",4,IF(C492="#35",5,IF(C492="#60",6,IF(C492="#120",7,IF(C492="#200",8,IF(C492="&lt;200",9)))))))),FALSE)</f>
        <v>14.42</v>
      </c>
      <c r="P492" s="23">
        <f t="shared" si="0"/>
        <v>0.1925</v>
      </c>
      <c r="Q492" s="23">
        <f t="shared" si="1"/>
        <v>2.02</v>
      </c>
      <c r="R492" s="23">
        <f>VLOOKUP(B492,'Dry Sieve'!$B$2:$K$992,IF(C492="#5",2,IF(C492="#10",3,IF(C492="#18",4,IF(C492="#35",5,IF(C492="#60",6,IF(C492="#120",7,IF(C492="#200",8,IF(C492="&lt;200",9)))))))),FALSE)</f>
        <v>14.42</v>
      </c>
      <c r="S492" s="23">
        <f>VLOOKUP(B492,'Dry Sieve'!$B$2:$K$992,10,FALSE)</f>
        <v>174.98999999999998</v>
      </c>
      <c r="T492" s="23">
        <v>7.4551784849999997E-2</v>
      </c>
      <c r="U492" s="23">
        <v>2.863280768E-2</v>
      </c>
      <c r="V492" s="23">
        <f>V491</f>
        <v>0.50699325672539997</v>
      </c>
    </row>
    <row r="493" spans="1:22" ht="15.75" customHeight="1" x14ac:dyDescent="0.2">
      <c r="A493" s="22">
        <f>VLOOKUP(B492,'Sample ID by Horizon'!A:B,2,FALSE)</f>
        <v>42512</v>
      </c>
      <c r="B493" s="21" t="s">
        <v>489</v>
      </c>
      <c r="C493" s="21" t="s">
        <v>1297</v>
      </c>
      <c r="D493" s="21" t="s">
        <v>1293</v>
      </c>
      <c r="E493" s="21">
        <v>2</v>
      </c>
      <c r="F493" s="21">
        <v>1.72</v>
      </c>
      <c r="G493" s="21">
        <v>3.26</v>
      </c>
      <c r="H493" s="21">
        <v>1.54</v>
      </c>
      <c r="I493" s="21">
        <v>1.9</v>
      </c>
      <c r="J493" s="23">
        <f t="shared" si="45"/>
        <v>0.17999999999999994</v>
      </c>
      <c r="K493" s="71">
        <v>68</v>
      </c>
      <c r="L493" s="71">
        <f t="shared" ref="L493:N493" si="370">L491</f>
        <v>2.02</v>
      </c>
      <c r="M493" s="71">
        <f t="shared" si="370"/>
        <v>0.1925</v>
      </c>
      <c r="N493" s="71">
        <f t="shared" si="370"/>
        <v>67.211554410000005</v>
      </c>
      <c r="O493" s="73">
        <f>VLOOKUP(B493,'Dry Sieve'!$B$2:$K$992,IF(C493="#5",2,IF(C493="#10",3,IF(C493="#18",4,IF(C493="#35",5,IF(C493="#60",6,IF(C493="#120",7,IF(C493="#200",8,IF(C493="&lt;200",9)))))))),FALSE)</f>
        <v>14.42</v>
      </c>
      <c r="P493" s="23">
        <f t="shared" si="0"/>
        <v>0.1925</v>
      </c>
      <c r="Q493" s="23">
        <f t="shared" si="1"/>
        <v>2.02</v>
      </c>
      <c r="R493" s="23">
        <f>VLOOKUP(B493,'Dry Sieve'!$B$2:$K$992,IF(C493="#5",2,IF(C493="#10",3,IF(C493="#18",4,IF(C493="#35",5,IF(C493="#60",6,IF(C493="#120",7,IF(C493="#200",8,IF(C493="&lt;200",9)))))))),FALSE)</f>
        <v>14.42</v>
      </c>
      <c r="S493" s="23">
        <f>VLOOKUP(B493,'Dry Sieve'!$B$2:$K$992,10,FALSE)</f>
        <v>174.98999999999998</v>
      </c>
      <c r="T493" s="23">
        <v>7.4551784849999997E-2</v>
      </c>
      <c r="U493" s="23">
        <v>2.863280768E-2</v>
      </c>
      <c r="V493" s="23">
        <f>V491</f>
        <v>0.50699325672539997</v>
      </c>
    </row>
    <row r="494" spans="1:22" ht="15.75" customHeight="1" x14ac:dyDescent="0.2">
      <c r="A494" s="22">
        <f>VLOOKUP(B493,'Sample ID by Horizon'!A:B,2,FALSE)</f>
        <v>42512</v>
      </c>
      <c r="B494" s="21" t="s">
        <v>489</v>
      </c>
      <c r="C494" s="21" t="s">
        <v>1297</v>
      </c>
      <c r="D494" s="21" t="s">
        <v>1294</v>
      </c>
      <c r="E494" s="21">
        <v>2.02</v>
      </c>
      <c r="F494" s="21">
        <v>1.75</v>
      </c>
      <c r="G494" s="21">
        <v>3.31</v>
      </c>
      <c r="H494" s="21">
        <v>1.56</v>
      </c>
      <c r="I494" s="21">
        <v>1.86</v>
      </c>
      <c r="J494" s="23">
        <f t="shared" si="45"/>
        <v>0.1100000000000001</v>
      </c>
      <c r="K494" s="71">
        <v>71.782178220000006</v>
      </c>
      <c r="L494" s="71">
        <f t="shared" ref="L494:N494" si="371">L491</f>
        <v>2.02</v>
      </c>
      <c r="M494" s="71">
        <f t="shared" si="371"/>
        <v>0.1925</v>
      </c>
      <c r="N494" s="71">
        <f t="shared" si="371"/>
        <v>67.211554410000005</v>
      </c>
      <c r="O494" s="73">
        <f>VLOOKUP(B494,'Dry Sieve'!$B$2:$K$992,IF(C494="#5",2,IF(C494="#10",3,IF(C494="#18",4,IF(C494="#35",5,IF(C494="#60",6,IF(C494="#120",7,IF(C494="#200",8,IF(C494="&lt;200",9)))))))),FALSE)</f>
        <v>14.42</v>
      </c>
      <c r="P494" s="23">
        <f t="shared" si="0"/>
        <v>0.1925</v>
      </c>
      <c r="Q494" s="23">
        <f t="shared" si="1"/>
        <v>2.02</v>
      </c>
      <c r="R494" s="23">
        <f>VLOOKUP(B494,'Dry Sieve'!$B$2:$K$992,IF(C494="#5",2,IF(C494="#10",3,IF(C494="#18",4,IF(C494="#35",5,IF(C494="#60",6,IF(C494="#120",7,IF(C494="#200",8,IF(C494="&lt;200",9)))))))),FALSE)</f>
        <v>14.42</v>
      </c>
      <c r="S494" s="23">
        <f>VLOOKUP(B494,'Dry Sieve'!$B$2:$K$992,10,FALSE)</f>
        <v>174.98999999999998</v>
      </c>
      <c r="T494" s="23">
        <v>7.4551784849999997E-2</v>
      </c>
      <c r="U494" s="23">
        <v>2.863280768E-2</v>
      </c>
      <c r="V494" s="23">
        <f>V491</f>
        <v>0.50699325672539997</v>
      </c>
    </row>
    <row r="495" spans="1:22" ht="15.75" customHeight="1" x14ac:dyDescent="0.2">
      <c r="A495" s="22">
        <f>VLOOKUP(B494,'Sample ID by Horizon'!A:B,2,FALSE)</f>
        <v>42512</v>
      </c>
      <c r="B495" s="21" t="s">
        <v>489</v>
      </c>
      <c r="C495" s="21" t="s">
        <v>1298</v>
      </c>
      <c r="D495" s="21" t="s">
        <v>1291</v>
      </c>
      <c r="E495" s="21">
        <v>1.02</v>
      </c>
      <c r="F495" s="21">
        <v>1.73</v>
      </c>
      <c r="G495" s="21">
        <v>2.57</v>
      </c>
      <c r="H495" s="21">
        <v>0.84</v>
      </c>
      <c r="I495" s="21">
        <v>1.95</v>
      </c>
      <c r="J495" s="23">
        <f t="shared" si="45"/>
        <v>0.21999999999999997</v>
      </c>
      <c r="K495" s="71">
        <v>60.784313730000001</v>
      </c>
      <c r="L495" s="71">
        <v>1.0125</v>
      </c>
      <c r="M495" s="23">
        <f>AVERAGE(J495:J498)</f>
        <v>0.15000000000000002</v>
      </c>
      <c r="N495" s="23">
        <v>68.166375459999998</v>
      </c>
      <c r="O495" s="73">
        <f>VLOOKUP(B495,'Dry Sieve'!$B$2:$K$992,IF(C495="#5",2,IF(C495="#10",3,IF(C495="#18",4,IF(C495="#35",5,IF(C495="#60",6,IF(C495="#120",7,IF(C495="#200",8,IF(C495="&lt;200",9)))))))),FALSE)</f>
        <v>7.69</v>
      </c>
      <c r="P495" s="23">
        <f t="shared" si="0"/>
        <v>0.15000000000000002</v>
      </c>
      <c r="Q495" s="23">
        <f t="shared" si="1"/>
        <v>1.0125</v>
      </c>
      <c r="R495" s="23">
        <f>VLOOKUP(B495,'Dry Sieve'!$B$2:$K$992,IF(C495="#5",2,IF(C495="#10",3,IF(C495="#18",4,IF(C495="#35",5,IF(C495="#60",6,IF(C495="#120",7,IF(C495="#200",8,IF(C495="&lt;200",9)))))))),FALSE)</f>
        <v>7.69</v>
      </c>
      <c r="S495" s="23">
        <f>VLOOKUP(B495,'Dry Sieve'!$B$2:$K$992,10,FALSE)</f>
        <v>174.98999999999998</v>
      </c>
      <c r="T495" s="23">
        <v>3.7434943370000001E-2</v>
      </c>
      <c r="U495" s="23">
        <v>1.0936304589999999E-2</v>
      </c>
      <c r="V495" s="23">
        <f>V494</f>
        <v>0.50699325672539997</v>
      </c>
    </row>
    <row r="496" spans="1:22" ht="15.75" customHeight="1" x14ac:dyDescent="0.2">
      <c r="A496" s="22">
        <f>VLOOKUP(B495,'Sample ID by Horizon'!A:B,2,FALSE)</f>
        <v>42512</v>
      </c>
      <c r="B496" s="21" t="s">
        <v>489</v>
      </c>
      <c r="C496" s="21" t="s">
        <v>1298</v>
      </c>
      <c r="D496" s="21" t="s">
        <v>1292</v>
      </c>
      <c r="E496" s="21">
        <v>1.01</v>
      </c>
      <c r="F496" s="21">
        <v>1.73</v>
      </c>
      <c r="G496" s="21">
        <v>2.57</v>
      </c>
      <c r="H496" s="21">
        <v>0.84</v>
      </c>
      <c r="I496" s="21">
        <v>1.77</v>
      </c>
      <c r="J496" s="23">
        <f t="shared" si="45"/>
        <v>4.0000000000000036E-2</v>
      </c>
      <c r="K496" s="71">
        <v>79.207920790000003</v>
      </c>
      <c r="L496" s="71">
        <f t="shared" ref="L496:N496" si="372">L495</f>
        <v>1.0125</v>
      </c>
      <c r="M496" s="71">
        <f t="shared" si="372"/>
        <v>0.15000000000000002</v>
      </c>
      <c r="N496" s="71">
        <f t="shared" si="372"/>
        <v>68.166375459999998</v>
      </c>
      <c r="O496" s="73">
        <f>VLOOKUP(B496,'Dry Sieve'!$B$2:$K$992,IF(C496="#5",2,IF(C496="#10",3,IF(C496="#18",4,IF(C496="#35",5,IF(C496="#60",6,IF(C496="#120",7,IF(C496="#200",8,IF(C496="&lt;200",9)))))))),FALSE)</f>
        <v>7.69</v>
      </c>
      <c r="P496" s="23">
        <f t="shared" si="0"/>
        <v>0.15000000000000002</v>
      </c>
      <c r="Q496" s="23">
        <f t="shared" si="1"/>
        <v>1.0125</v>
      </c>
      <c r="R496" s="23">
        <f>VLOOKUP(B496,'Dry Sieve'!$B$2:$K$992,IF(C496="#5",2,IF(C496="#10",3,IF(C496="#18",4,IF(C496="#35",5,IF(C496="#60",6,IF(C496="#120",7,IF(C496="#200",8,IF(C496="&lt;200",9)))))))),FALSE)</f>
        <v>7.69</v>
      </c>
      <c r="S496" s="23">
        <f>VLOOKUP(B496,'Dry Sieve'!$B$2:$K$992,10,FALSE)</f>
        <v>174.98999999999998</v>
      </c>
      <c r="T496" s="23">
        <v>3.7434943370000001E-2</v>
      </c>
      <c r="U496" s="23">
        <v>1.0936304589999999E-2</v>
      </c>
      <c r="V496" s="23">
        <f>V494</f>
        <v>0.50699325672539997</v>
      </c>
    </row>
    <row r="497" spans="1:22" ht="15.75" customHeight="1" x14ac:dyDescent="0.2">
      <c r="A497" s="22">
        <f>VLOOKUP(B496,'Sample ID by Horizon'!A:B,2,FALSE)</f>
        <v>42512</v>
      </c>
      <c r="B497" s="21" t="s">
        <v>489</v>
      </c>
      <c r="C497" s="21" t="s">
        <v>1298</v>
      </c>
      <c r="D497" s="21" t="s">
        <v>1293</v>
      </c>
      <c r="E497" s="21">
        <v>1.01</v>
      </c>
      <c r="F497" s="21">
        <v>1.73</v>
      </c>
      <c r="G497" s="21">
        <v>2.59</v>
      </c>
      <c r="H497" s="21">
        <v>0.86</v>
      </c>
      <c r="I497" s="21">
        <v>1.92</v>
      </c>
      <c r="J497" s="23">
        <f t="shared" si="45"/>
        <v>0.18999999999999995</v>
      </c>
      <c r="K497" s="71">
        <v>66.336633660000004</v>
      </c>
      <c r="L497" s="71">
        <f t="shared" ref="L497:N497" si="373">L495</f>
        <v>1.0125</v>
      </c>
      <c r="M497" s="71">
        <f t="shared" si="373"/>
        <v>0.15000000000000002</v>
      </c>
      <c r="N497" s="71">
        <f t="shared" si="373"/>
        <v>68.166375459999998</v>
      </c>
      <c r="O497" s="73">
        <f>VLOOKUP(B497,'Dry Sieve'!$B$2:$K$992,IF(C497="#5",2,IF(C497="#10",3,IF(C497="#18",4,IF(C497="#35",5,IF(C497="#60",6,IF(C497="#120",7,IF(C497="#200",8,IF(C497="&lt;200",9)))))))),FALSE)</f>
        <v>7.69</v>
      </c>
      <c r="P497" s="23">
        <f t="shared" si="0"/>
        <v>0.15000000000000002</v>
      </c>
      <c r="Q497" s="23">
        <f t="shared" si="1"/>
        <v>1.0125</v>
      </c>
      <c r="R497" s="23">
        <f>VLOOKUP(B497,'Dry Sieve'!$B$2:$K$992,IF(C497="#5",2,IF(C497="#10",3,IF(C497="#18",4,IF(C497="#35",5,IF(C497="#60",6,IF(C497="#120",7,IF(C497="#200",8,IF(C497="&lt;200",9)))))))),FALSE)</f>
        <v>7.69</v>
      </c>
      <c r="S497" s="23">
        <f>VLOOKUP(B497,'Dry Sieve'!$B$2:$K$992,10,FALSE)</f>
        <v>174.98999999999998</v>
      </c>
      <c r="T497" s="23">
        <v>3.7434943370000001E-2</v>
      </c>
      <c r="U497" s="23">
        <v>1.0936304589999999E-2</v>
      </c>
      <c r="V497" s="23">
        <f>V494</f>
        <v>0.50699325672539997</v>
      </c>
    </row>
    <row r="498" spans="1:22" ht="15.75" customHeight="1" x14ac:dyDescent="0.2">
      <c r="A498" s="22">
        <f>VLOOKUP(B497,'Sample ID by Horizon'!A:B,2,FALSE)</f>
        <v>42512</v>
      </c>
      <c r="B498" s="21" t="s">
        <v>489</v>
      </c>
      <c r="C498" s="21" t="s">
        <v>1298</v>
      </c>
      <c r="D498" s="21" t="s">
        <v>1294</v>
      </c>
      <c r="E498" s="21">
        <v>1.01</v>
      </c>
      <c r="F498" s="21">
        <v>1.71</v>
      </c>
      <c r="G498" s="21">
        <v>2.5299999999999998</v>
      </c>
      <c r="H498" s="21">
        <v>0.82</v>
      </c>
      <c r="I498" s="21">
        <v>1.86</v>
      </c>
      <c r="J498" s="23">
        <f t="shared" si="45"/>
        <v>0.15000000000000013</v>
      </c>
      <c r="K498" s="71">
        <v>66.336633660000004</v>
      </c>
      <c r="L498" s="71">
        <f t="shared" ref="L498:N498" si="374">L495</f>
        <v>1.0125</v>
      </c>
      <c r="M498" s="71">
        <f t="shared" si="374"/>
        <v>0.15000000000000002</v>
      </c>
      <c r="N498" s="71">
        <f t="shared" si="374"/>
        <v>68.166375459999998</v>
      </c>
      <c r="O498" s="73">
        <f>VLOOKUP(B498,'Dry Sieve'!$B$2:$K$992,IF(C498="#5",2,IF(C498="#10",3,IF(C498="#18",4,IF(C498="#35",5,IF(C498="#60",6,IF(C498="#120",7,IF(C498="#200",8,IF(C498="&lt;200",9)))))))),FALSE)</f>
        <v>7.69</v>
      </c>
      <c r="P498" s="23">
        <f t="shared" si="0"/>
        <v>0.15000000000000002</v>
      </c>
      <c r="Q498" s="23">
        <f t="shared" si="1"/>
        <v>1.0125</v>
      </c>
      <c r="R498" s="23">
        <f>VLOOKUP(B498,'Dry Sieve'!$B$2:$K$992,IF(C498="#5",2,IF(C498="#10",3,IF(C498="#18",4,IF(C498="#35",5,IF(C498="#60",6,IF(C498="#120",7,IF(C498="#200",8,IF(C498="&lt;200",9)))))))),FALSE)</f>
        <v>7.69</v>
      </c>
      <c r="S498" s="23">
        <f>VLOOKUP(B498,'Dry Sieve'!$B$2:$K$992,10,FALSE)</f>
        <v>174.98999999999998</v>
      </c>
      <c r="T498" s="23">
        <v>3.7434943370000001E-2</v>
      </c>
      <c r="U498" s="23">
        <v>1.0936304589999999E-2</v>
      </c>
      <c r="V498" s="23">
        <f>V497</f>
        <v>0.50699325672539997</v>
      </c>
    </row>
    <row r="499" spans="1:22" ht="15.75" customHeight="1" x14ac:dyDescent="0.2">
      <c r="A499" s="22">
        <f>VLOOKUP(B498,'Sample ID by Horizon'!A:B,2,FALSE)</f>
        <v>42512</v>
      </c>
      <c r="B499" s="21" t="s">
        <v>489</v>
      </c>
      <c r="C499" s="21" t="s">
        <v>1299</v>
      </c>
      <c r="D499" s="21" t="s">
        <v>1291</v>
      </c>
      <c r="E499" s="21">
        <v>0.5</v>
      </c>
      <c r="F499" s="21">
        <v>1.73</v>
      </c>
      <c r="G499" s="21">
        <v>2.16</v>
      </c>
      <c r="H499" s="21">
        <v>0.43</v>
      </c>
      <c r="I499" s="21">
        <v>1.95</v>
      </c>
      <c r="J499" s="23">
        <f t="shared" si="45"/>
        <v>0.21999999999999997</v>
      </c>
      <c r="K499" s="71">
        <v>42</v>
      </c>
      <c r="L499" s="71">
        <v>0.50249999999999995</v>
      </c>
      <c r="M499" s="23">
        <f>AVERAGE(J499:J502)</f>
        <v>0.17749999999999999</v>
      </c>
      <c r="N499" s="23">
        <v>54.225490200000003</v>
      </c>
      <c r="O499" s="73">
        <f>VLOOKUP(B499,'Dry Sieve'!$B$2:$K$992,IF(C499="#5",2,IF(C499="#10",3,IF(C499="#18",4,IF(C499="#35",5,IF(C499="#60",6,IF(C499="#120",7,IF(C499="#200",8,IF(C499="&lt;200",9)))))))),FALSE)</f>
        <v>2.76</v>
      </c>
      <c r="P499" s="23">
        <f t="shared" si="0"/>
        <v>0.17749999999999999</v>
      </c>
      <c r="Q499" s="23">
        <f t="shared" si="1"/>
        <v>0.50249999999999995</v>
      </c>
      <c r="R499" s="23">
        <f>VLOOKUP(B499,'Dry Sieve'!$B$2:$K$992,IF(C499="#5",2,IF(C499="#10",3,IF(C499="#18",4,IF(C499="#35",5,IF(C499="#60",6,IF(C499="#120",7,IF(C499="#200",8,IF(C499="&lt;200",9)))))))),FALSE)</f>
        <v>2.76</v>
      </c>
      <c r="S499" s="23">
        <f>VLOOKUP(B499,'Dry Sieve'!$B$2:$K$992,10,FALSE)</f>
        <v>174.98999999999998</v>
      </c>
      <c r="T499" s="23">
        <v>1.020100935E-2</v>
      </c>
      <c r="U499" s="23">
        <v>1.5804420930000001E-3</v>
      </c>
      <c r="V499" s="23">
        <f>V497</f>
        <v>0.50699325672539997</v>
      </c>
    </row>
    <row r="500" spans="1:22" ht="15.75" customHeight="1" x14ac:dyDescent="0.2">
      <c r="A500" s="22">
        <f>VLOOKUP(B499,'Sample ID by Horizon'!A:B,2,FALSE)</f>
        <v>42512</v>
      </c>
      <c r="B500" s="21" t="s">
        <v>489</v>
      </c>
      <c r="C500" s="21" t="s">
        <v>1299</v>
      </c>
      <c r="D500" s="21" t="s">
        <v>1292</v>
      </c>
      <c r="E500" s="21">
        <v>0.5</v>
      </c>
      <c r="F500" s="21">
        <v>1.74</v>
      </c>
      <c r="G500" s="21">
        <v>2.16</v>
      </c>
      <c r="H500" s="21">
        <v>0.42</v>
      </c>
      <c r="I500" s="21">
        <v>1.87</v>
      </c>
      <c r="J500" s="23">
        <f t="shared" si="45"/>
        <v>0.13000000000000012</v>
      </c>
      <c r="K500" s="71">
        <v>58</v>
      </c>
      <c r="L500" s="71">
        <f t="shared" ref="L500:N500" si="375">L499</f>
        <v>0.50249999999999995</v>
      </c>
      <c r="M500" s="71">
        <f t="shared" si="375"/>
        <v>0.17749999999999999</v>
      </c>
      <c r="N500" s="71">
        <f t="shared" si="375"/>
        <v>54.225490200000003</v>
      </c>
      <c r="O500" s="73">
        <f>VLOOKUP(B500,'Dry Sieve'!$B$2:$K$992,IF(C500="#5",2,IF(C500="#10",3,IF(C500="#18",4,IF(C500="#35",5,IF(C500="#60",6,IF(C500="#120",7,IF(C500="#200",8,IF(C500="&lt;200",9)))))))),FALSE)</f>
        <v>2.76</v>
      </c>
      <c r="P500" s="23">
        <f t="shared" si="0"/>
        <v>0.17749999999999999</v>
      </c>
      <c r="Q500" s="23">
        <f t="shared" si="1"/>
        <v>0.50249999999999995</v>
      </c>
      <c r="R500" s="23">
        <f>VLOOKUP(B500,'Dry Sieve'!$B$2:$K$992,IF(C500="#5",2,IF(C500="#10",3,IF(C500="#18",4,IF(C500="#35",5,IF(C500="#60",6,IF(C500="#120",7,IF(C500="#200",8,IF(C500="&lt;200",9)))))))),FALSE)</f>
        <v>2.76</v>
      </c>
      <c r="S500" s="23">
        <f>VLOOKUP(B500,'Dry Sieve'!$B$2:$K$992,10,FALSE)</f>
        <v>174.98999999999998</v>
      </c>
      <c r="T500" s="23">
        <v>1.020100935E-2</v>
      </c>
      <c r="U500" s="23">
        <v>1.5804420930000001E-3</v>
      </c>
      <c r="V500" s="23">
        <f>V497</f>
        <v>0.50699325672539997</v>
      </c>
    </row>
    <row r="501" spans="1:22" ht="15.75" customHeight="1" x14ac:dyDescent="0.2">
      <c r="A501" s="22">
        <f>VLOOKUP(B500,'Sample ID by Horizon'!A:B,2,FALSE)</f>
        <v>42512</v>
      </c>
      <c r="B501" s="21" t="s">
        <v>489</v>
      </c>
      <c r="C501" s="21" t="s">
        <v>1299</v>
      </c>
      <c r="D501" s="21" t="s">
        <v>1293</v>
      </c>
      <c r="E501" s="21">
        <v>0.5</v>
      </c>
      <c r="F501" s="21">
        <v>1.73</v>
      </c>
      <c r="G501" s="21">
        <v>2.19</v>
      </c>
      <c r="H501" s="21">
        <v>0.46</v>
      </c>
      <c r="I501" s="21">
        <v>1.88</v>
      </c>
      <c r="J501" s="23">
        <f t="shared" si="45"/>
        <v>0.14999999999999991</v>
      </c>
      <c r="K501" s="71">
        <v>62</v>
      </c>
      <c r="L501" s="71">
        <f t="shared" ref="L501:N501" si="376">L499</f>
        <v>0.50249999999999995</v>
      </c>
      <c r="M501" s="71">
        <f t="shared" si="376"/>
        <v>0.17749999999999999</v>
      </c>
      <c r="N501" s="71">
        <f t="shared" si="376"/>
        <v>54.225490200000003</v>
      </c>
      <c r="O501" s="73">
        <f>VLOOKUP(B501,'Dry Sieve'!$B$2:$K$992,IF(C501="#5",2,IF(C501="#10",3,IF(C501="#18",4,IF(C501="#35",5,IF(C501="#60",6,IF(C501="#120",7,IF(C501="#200",8,IF(C501="&lt;200",9)))))))),FALSE)</f>
        <v>2.76</v>
      </c>
      <c r="P501" s="23">
        <f t="shared" si="0"/>
        <v>0.17749999999999999</v>
      </c>
      <c r="Q501" s="23">
        <f t="shared" si="1"/>
        <v>0.50249999999999995</v>
      </c>
      <c r="R501" s="23">
        <f>VLOOKUP(B501,'Dry Sieve'!$B$2:$K$992,IF(C501="#5",2,IF(C501="#10",3,IF(C501="#18",4,IF(C501="#35",5,IF(C501="#60",6,IF(C501="#120",7,IF(C501="#200",8,IF(C501="&lt;200",9)))))))),FALSE)</f>
        <v>2.76</v>
      </c>
      <c r="S501" s="23">
        <f>VLOOKUP(B501,'Dry Sieve'!$B$2:$K$992,10,FALSE)</f>
        <v>174.98999999999998</v>
      </c>
      <c r="T501" s="23">
        <v>1.020100935E-2</v>
      </c>
      <c r="U501" s="23">
        <v>1.5804420930000001E-3</v>
      </c>
      <c r="V501" s="23">
        <f>V500</f>
        <v>0.50699325672539997</v>
      </c>
    </row>
    <row r="502" spans="1:22" ht="15.75" customHeight="1" x14ac:dyDescent="0.2">
      <c r="A502" s="22">
        <f>VLOOKUP(B501,'Sample ID by Horizon'!A:B,2,FALSE)</f>
        <v>42512</v>
      </c>
      <c r="B502" s="21" t="s">
        <v>489</v>
      </c>
      <c r="C502" s="21" t="s">
        <v>1299</v>
      </c>
      <c r="D502" s="21" t="s">
        <v>1294</v>
      </c>
      <c r="E502" s="21">
        <v>0.51</v>
      </c>
      <c r="F502" s="21">
        <v>1.7</v>
      </c>
      <c r="G502" s="21">
        <v>2.19</v>
      </c>
      <c r="H502" s="21">
        <v>0.49</v>
      </c>
      <c r="I502" s="21">
        <v>1.91</v>
      </c>
      <c r="J502" s="23">
        <f t="shared" si="45"/>
        <v>0.20999999999999996</v>
      </c>
      <c r="K502" s="71">
        <v>54.901960780000003</v>
      </c>
      <c r="L502" s="71">
        <f t="shared" ref="L502:N502" si="377">L499</f>
        <v>0.50249999999999995</v>
      </c>
      <c r="M502" s="71">
        <f t="shared" si="377"/>
        <v>0.17749999999999999</v>
      </c>
      <c r="N502" s="71">
        <f t="shared" si="377"/>
        <v>54.225490200000003</v>
      </c>
      <c r="O502" s="73">
        <f>VLOOKUP(B502,'Dry Sieve'!$B$2:$K$992,IF(C502="#5",2,IF(C502="#10",3,IF(C502="#18",4,IF(C502="#35",5,IF(C502="#60",6,IF(C502="#120",7,IF(C502="#200",8,IF(C502="&lt;200",9)))))))),FALSE)</f>
        <v>2.76</v>
      </c>
      <c r="P502" s="23">
        <f t="shared" si="0"/>
        <v>0.17749999999999999</v>
      </c>
      <c r="Q502" s="23">
        <f t="shared" si="1"/>
        <v>0.50249999999999995</v>
      </c>
      <c r="R502" s="23">
        <f>VLOOKUP(B502,'Dry Sieve'!$B$2:$K$992,IF(C502="#5",2,IF(C502="#10",3,IF(C502="#18",4,IF(C502="#35",5,IF(C502="#60",6,IF(C502="#120",7,IF(C502="#200",8,IF(C502="&lt;200",9)))))))),FALSE)</f>
        <v>2.76</v>
      </c>
      <c r="S502" s="23">
        <f>VLOOKUP(B502,'Dry Sieve'!$B$2:$K$992,10,FALSE)</f>
        <v>174.98999999999998</v>
      </c>
      <c r="T502" s="23">
        <v>1.020100935E-2</v>
      </c>
      <c r="U502" s="23">
        <v>1.5804420930000001E-3</v>
      </c>
      <c r="V502" s="23">
        <f>V500</f>
        <v>0.50699325672539997</v>
      </c>
    </row>
    <row r="503" spans="1:22" ht="15.75" customHeight="1" x14ac:dyDescent="0.2">
      <c r="A503" s="22">
        <f>VLOOKUP(B502,'Sample ID by Horizon'!A:B,2,FALSE)</f>
        <v>42512</v>
      </c>
      <c r="B503" s="21" t="s">
        <v>489</v>
      </c>
      <c r="C503" s="21" t="s">
        <v>1300</v>
      </c>
      <c r="D503" s="21" t="s">
        <v>1291</v>
      </c>
      <c r="E503" s="21">
        <v>0.21</v>
      </c>
      <c r="F503" s="21">
        <v>1.74</v>
      </c>
      <c r="G503" s="21">
        <v>1.94</v>
      </c>
      <c r="H503" s="21">
        <v>0.2</v>
      </c>
      <c r="I503" s="21">
        <v>1.84</v>
      </c>
      <c r="J503" s="23">
        <f t="shared" si="45"/>
        <v>0.10000000000000009</v>
      </c>
      <c r="K503" s="71">
        <v>47.619047620000003</v>
      </c>
      <c r="L503" s="71">
        <v>0.20749999999999999</v>
      </c>
      <c r="M503" s="23">
        <f>AVERAGE(J503:J506)</f>
        <v>0.10250000000000009</v>
      </c>
      <c r="N503" s="23">
        <v>47.018398269999999</v>
      </c>
      <c r="O503" s="73">
        <f>VLOOKUP(B503,'Dry Sieve'!$B$2:$K$992,IF(C503="#5",2,IF(C503="#10",3,IF(C503="#18",4,IF(C503="#35",5,IF(C503="#60",6,IF(C503="#120",7,IF(C503="#200",8,IF(C503="&lt;200",9)))))))),FALSE)</f>
        <v>0.94</v>
      </c>
      <c r="P503" s="23">
        <f t="shared" si="0"/>
        <v>0.10250000000000009</v>
      </c>
      <c r="Q503" s="23">
        <f t="shared" si="1"/>
        <v>0.20750000000000002</v>
      </c>
      <c r="R503" s="23">
        <f>VLOOKUP(B503,'Dry Sieve'!$B$2:$K$992,IF(C503="#5",2,IF(C503="#10",3,IF(C503="#18",4,IF(C503="#35",5,IF(C503="#60",6,IF(C503="#120",7,IF(C503="#200",8,IF(C503="&lt;200",9)))))))),FALSE)</f>
        <v>0.94</v>
      </c>
      <c r="S503" s="23">
        <f>VLOOKUP(B503,'Dry Sieve'!$B$2:$K$992,10,FALSE)</f>
        <v>174.98999999999998</v>
      </c>
      <c r="T503" s="23">
        <v>2.7182276159999999E-3</v>
      </c>
      <c r="U503" s="23">
        <v>1.8258101239999999E-4</v>
      </c>
      <c r="V503" s="23">
        <f>V500</f>
        <v>0.50699325672539997</v>
      </c>
    </row>
    <row r="504" spans="1:22" ht="15.75" customHeight="1" x14ac:dyDescent="0.2">
      <c r="A504" s="22">
        <f>VLOOKUP(B503,'Sample ID by Horizon'!A:B,2,FALSE)</f>
        <v>42512</v>
      </c>
      <c r="B504" s="21" t="s">
        <v>489</v>
      </c>
      <c r="C504" s="21" t="s">
        <v>1300</v>
      </c>
      <c r="D504" s="21" t="s">
        <v>1292</v>
      </c>
      <c r="E504" s="21">
        <v>0.2</v>
      </c>
      <c r="F504" s="21">
        <v>1.74</v>
      </c>
      <c r="G504" s="21">
        <v>1.93</v>
      </c>
      <c r="H504" s="21">
        <v>0.19</v>
      </c>
      <c r="I504" s="21">
        <v>1.82</v>
      </c>
      <c r="J504" s="23">
        <f t="shared" si="45"/>
        <v>8.0000000000000071E-2</v>
      </c>
      <c r="K504" s="71">
        <v>55</v>
      </c>
      <c r="L504" s="71">
        <f t="shared" ref="L504:N504" si="378">L503</f>
        <v>0.20749999999999999</v>
      </c>
      <c r="M504" s="71">
        <f t="shared" si="378"/>
        <v>0.10250000000000009</v>
      </c>
      <c r="N504" s="71">
        <f t="shared" si="378"/>
        <v>47.018398269999999</v>
      </c>
      <c r="O504" s="73">
        <f>VLOOKUP(B504,'Dry Sieve'!$B$2:$K$992,IF(C504="#5",2,IF(C504="#10",3,IF(C504="#18",4,IF(C504="#35",5,IF(C504="#60",6,IF(C504="#120",7,IF(C504="#200",8,IF(C504="&lt;200",9)))))))),FALSE)</f>
        <v>0.94</v>
      </c>
      <c r="P504" s="23">
        <f t="shared" si="0"/>
        <v>0.10250000000000009</v>
      </c>
      <c r="Q504" s="23">
        <f t="shared" si="1"/>
        <v>0.20750000000000002</v>
      </c>
      <c r="R504" s="23">
        <f>VLOOKUP(B504,'Dry Sieve'!$B$2:$K$992,IF(C504="#5",2,IF(C504="#10",3,IF(C504="#18",4,IF(C504="#35",5,IF(C504="#60",6,IF(C504="#120",7,IF(C504="#200",8,IF(C504="&lt;200",9)))))))),FALSE)</f>
        <v>0.94</v>
      </c>
      <c r="S504" s="23">
        <f>VLOOKUP(B504,'Dry Sieve'!$B$2:$K$992,10,FALSE)</f>
        <v>174.98999999999998</v>
      </c>
      <c r="T504" s="23">
        <v>2.7182276159999999E-3</v>
      </c>
      <c r="U504" s="23">
        <v>1.8258101239999999E-4</v>
      </c>
      <c r="V504" s="23">
        <f>V503</f>
        <v>0.50699325672539997</v>
      </c>
    </row>
    <row r="505" spans="1:22" ht="15.75" customHeight="1" x14ac:dyDescent="0.2">
      <c r="A505" s="22">
        <f>VLOOKUP(B504,'Sample ID by Horizon'!A:B,2,FALSE)</f>
        <v>42512</v>
      </c>
      <c r="B505" s="21" t="s">
        <v>489</v>
      </c>
      <c r="C505" s="21" t="s">
        <v>1300</v>
      </c>
      <c r="D505" s="21" t="s">
        <v>1293</v>
      </c>
      <c r="E505" s="21">
        <v>0.22</v>
      </c>
      <c r="F505" s="21">
        <v>1.73</v>
      </c>
      <c r="G505" s="21">
        <v>1.94</v>
      </c>
      <c r="H505" s="21">
        <v>0.21</v>
      </c>
      <c r="I505" s="21">
        <v>1.84</v>
      </c>
      <c r="J505" s="23">
        <f t="shared" si="45"/>
        <v>0.1100000000000001</v>
      </c>
      <c r="K505" s="71">
        <v>45.454545449999998</v>
      </c>
      <c r="L505" s="71">
        <f t="shared" ref="L505:N505" si="379">L503</f>
        <v>0.20749999999999999</v>
      </c>
      <c r="M505" s="71">
        <f t="shared" si="379"/>
        <v>0.10250000000000009</v>
      </c>
      <c r="N505" s="71">
        <f t="shared" si="379"/>
        <v>47.018398269999999</v>
      </c>
      <c r="O505" s="73">
        <f>VLOOKUP(B505,'Dry Sieve'!$B$2:$K$992,IF(C505="#5",2,IF(C505="#10",3,IF(C505="#18",4,IF(C505="#35",5,IF(C505="#60",6,IF(C505="#120",7,IF(C505="#200",8,IF(C505="&lt;200",9)))))))),FALSE)</f>
        <v>0.94</v>
      </c>
      <c r="P505" s="23">
        <f t="shared" si="0"/>
        <v>0.10250000000000009</v>
      </c>
      <c r="Q505" s="23">
        <f t="shared" si="1"/>
        <v>0.20750000000000002</v>
      </c>
      <c r="R505" s="23">
        <f>VLOOKUP(B505,'Dry Sieve'!$B$2:$K$992,IF(C505="#5",2,IF(C505="#10",3,IF(C505="#18",4,IF(C505="#35",5,IF(C505="#60",6,IF(C505="#120",7,IF(C505="#200",8,IF(C505="&lt;200",9)))))))),FALSE)</f>
        <v>0.94</v>
      </c>
      <c r="S505" s="23">
        <f>VLOOKUP(B505,'Dry Sieve'!$B$2:$K$992,10,FALSE)</f>
        <v>174.98999999999998</v>
      </c>
      <c r="T505" s="23">
        <v>2.7182276159999999E-3</v>
      </c>
      <c r="U505" s="23">
        <v>1.8258101239999999E-4</v>
      </c>
      <c r="V505" s="23">
        <f>V503</f>
        <v>0.50699325672539997</v>
      </c>
    </row>
    <row r="506" spans="1:22" ht="15.75" customHeight="1" x14ac:dyDescent="0.2">
      <c r="A506" s="22">
        <f>VLOOKUP(B505,'Sample ID by Horizon'!A:B,2,FALSE)</f>
        <v>42512</v>
      </c>
      <c r="B506" s="21" t="s">
        <v>489</v>
      </c>
      <c r="C506" s="21" t="s">
        <v>1300</v>
      </c>
      <c r="D506" s="21" t="s">
        <v>1294</v>
      </c>
      <c r="E506" s="21">
        <v>0.2</v>
      </c>
      <c r="F506" s="21">
        <v>1.71</v>
      </c>
      <c r="G506" s="21">
        <v>1.91</v>
      </c>
      <c r="H506" s="21">
        <v>0.2</v>
      </c>
      <c r="I506" s="21">
        <v>1.83</v>
      </c>
      <c r="J506" s="23">
        <f t="shared" si="45"/>
        <v>0.12000000000000011</v>
      </c>
      <c r="K506" s="71">
        <v>40</v>
      </c>
      <c r="L506" s="71">
        <f t="shared" ref="L506:N506" si="380">L503</f>
        <v>0.20749999999999999</v>
      </c>
      <c r="M506" s="71">
        <f t="shared" si="380"/>
        <v>0.10250000000000009</v>
      </c>
      <c r="N506" s="71">
        <f t="shared" si="380"/>
        <v>47.018398269999999</v>
      </c>
      <c r="O506" s="73">
        <f>VLOOKUP(B506,'Dry Sieve'!$B$2:$K$992,IF(C506="#5",2,IF(C506="#10",3,IF(C506="#18",4,IF(C506="#35",5,IF(C506="#60",6,IF(C506="#120",7,IF(C506="#200",8,IF(C506="&lt;200",9)))))))),FALSE)</f>
        <v>0.94</v>
      </c>
      <c r="P506" s="23">
        <f t="shared" si="0"/>
        <v>0.10250000000000009</v>
      </c>
      <c r="Q506" s="23">
        <f t="shared" si="1"/>
        <v>0.20750000000000002</v>
      </c>
      <c r="R506" s="23">
        <f>VLOOKUP(B506,'Dry Sieve'!$B$2:$K$992,IF(C506="#5",2,IF(C506="#10",3,IF(C506="#18",4,IF(C506="#35",5,IF(C506="#60",6,IF(C506="#120",7,IF(C506="#200",8,IF(C506="&lt;200",9)))))))),FALSE)</f>
        <v>0.94</v>
      </c>
      <c r="S506" s="23">
        <f>VLOOKUP(B506,'Dry Sieve'!$B$2:$K$992,10,FALSE)</f>
        <v>174.98999999999998</v>
      </c>
      <c r="T506" s="23">
        <v>2.7182276159999999E-3</v>
      </c>
      <c r="U506" s="23">
        <v>1.8258101239999999E-4</v>
      </c>
      <c r="V506" s="23">
        <f>V503</f>
        <v>0.50699325672539997</v>
      </c>
    </row>
    <row r="507" spans="1:22" ht="15.75" customHeight="1" x14ac:dyDescent="0.2">
      <c r="A507" s="21" t="e">
        <f>VLOOKUP(#REF!,'Sample ID by Horizon'!A:B,2,FALSE)</f>
        <v>#REF!</v>
      </c>
      <c r="B507" s="21" t="s">
        <v>491</v>
      </c>
      <c r="C507" s="21" t="s">
        <v>1290</v>
      </c>
      <c r="D507" s="21" t="s">
        <v>1291</v>
      </c>
      <c r="E507" s="21">
        <v>4.03</v>
      </c>
      <c r="F507" s="21">
        <v>1.73</v>
      </c>
      <c r="G507" s="21">
        <v>5.29</v>
      </c>
      <c r="H507" s="21">
        <v>3.56</v>
      </c>
      <c r="I507" s="21">
        <v>2.0499999999999998</v>
      </c>
      <c r="J507" s="23">
        <f t="shared" si="45"/>
        <v>0.31999999999999984</v>
      </c>
      <c r="K507" s="71">
        <v>80.397022329999999</v>
      </c>
      <c r="L507" s="71">
        <v>4.0575000000000001</v>
      </c>
      <c r="M507" s="23">
        <f>AVERAGE(J507:J510)</f>
        <v>0.42999999999999994</v>
      </c>
      <c r="N507" s="23">
        <v>74.275961249999995</v>
      </c>
      <c r="O507" s="73">
        <f>VLOOKUP(B507,'Dry Sieve'!$B$2:$K$992,IF(C507="#5",2,IF(C507="#10",3,IF(C507="#18",4,IF(C507="#35",5,IF(C507="#60",6,IF(C507="#120",7,IF(C507="#200",8,IF(C507="&lt;200",9)))))))),FALSE)</f>
        <v>64.78</v>
      </c>
      <c r="P507" s="23">
        <f t="shared" si="0"/>
        <v>0.42999999999999994</v>
      </c>
      <c r="Q507" s="23">
        <f t="shared" si="1"/>
        <v>4.0575000000000001</v>
      </c>
      <c r="R507" s="23">
        <f>VLOOKUP(B507,'Dry Sieve'!$B$2:$K$992,IF(C507="#5",2,IF(C507="#10",3,IF(C507="#18",4,IF(C507="#35",5,IF(C507="#60",6,IF(C507="#120",7,IF(C507="#200",8,IF(C507="&lt;200",9)))))))),FALSE)</f>
        <v>64.78</v>
      </c>
      <c r="S507" s="23">
        <f>VLOOKUP(B507,'Dry Sieve'!$B$2:$K$992,10,FALSE)</f>
        <v>142.5</v>
      </c>
      <c r="T507" s="23">
        <v>0.40641990680000001</v>
      </c>
      <c r="U507" s="23">
        <v>0.30187229249999997</v>
      </c>
      <c r="V507" s="23">
        <f>SUM(U507,U511,U515,U519,U523,U527,U531)</f>
        <v>0.4923800748771</v>
      </c>
    </row>
    <row r="508" spans="1:22" ht="15.75" customHeight="1" x14ac:dyDescent="0.2">
      <c r="A508" s="22">
        <f>VLOOKUP(B507,'Sample ID by Horizon'!A:B,2,FALSE)</f>
        <v>42514</v>
      </c>
      <c r="B508" s="21" t="s">
        <v>491</v>
      </c>
      <c r="C508" s="21" t="s">
        <v>1290</v>
      </c>
      <c r="D508" s="21" t="s">
        <v>1292</v>
      </c>
      <c r="E508" s="21">
        <v>4.05</v>
      </c>
      <c r="F508" s="21">
        <v>1.71</v>
      </c>
      <c r="G508" s="21">
        <v>5.2</v>
      </c>
      <c r="H508" s="21">
        <v>3.49</v>
      </c>
      <c r="I508" s="21">
        <v>2.04</v>
      </c>
      <c r="J508" s="23">
        <f t="shared" si="45"/>
        <v>0.33000000000000007</v>
      </c>
      <c r="K508" s="71">
        <v>78.024691360000006</v>
      </c>
      <c r="L508" s="71">
        <f t="shared" ref="L508:N508" si="381">L507</f>
        <v>4.0575000000000001</v>
      </c>
      <c r="M508" s="71">
        <f t="shared" si="381"/>
        <v>0.42999999999999994</v>
      </c>
      <c r="N508" s="71">
        <f t="shared" si="381"/>
        <v>74.275961249999995</v>
      </c>
      <c r="O508" s="73">
        <f>VLOOKUP(B508,'Dry Sieve'!$B$2:$K$992,IF(C508="#5",2,IF(C508="#10",3,IF(C508="#18",4,IF(C508="#35",5,IF(C508="#60",6,IF(C508="#120",7,IF(C508="#200",8,IF(C508="&lt;200",9)))))))),FALSE)</f>
        <v>64.78</v>
      </c>
      <c r="P508" s="23">
        <f t="shared" si="0"/>
        <v>0.42999999999999994</v>
      </c>
      <c r="Q508" s="23">
        <f t="shared" si="1"/>
        <v>4.0575000000000001</v>
      </c>
      <c r="R508" s="23">
        <f>VLOOKUP(B508,'Dry Sieve'!$B$2:$K$992,IF(C508="#5",2,IF(C508="#10",3,IF(C508="#18",4,IF(C508="#35",5,IF(C508="#60",6,IF(C508="#120",7,IF(C508="#200",8,IF(C508="&lt;200",9)))))))),FALSE)</f>
        <v>64.78</v>
      </c>
      <c r="S508" s="23">
        <f>VLOOKUP(B508,'Dry Sieve'!$B$2:$K$992,10,FALSE)</f>
        <v>142.5</v>
      </c>
      <c r="T508" s="23">
        <v>0.40641990680000001</v>
      </c>
      <c r="U508" s="23">
        <v>0.30187229249999997</v>
      </c>
      <c r="V508" s="23">
        <f>V507</f>
        <v>0.4923800748771</v>
      </c>
    </row>
    <row r="509" spans="1:22" ht="15.75" customHeight="1" x14ac:dyDescent="0.2">
      <c r="A509" s="22">
        <f>VLOOKUP(B508,'Sample ID by Horizon'!A:B,2,FALSE)</f>
        <v>42514</v>
      </c>
      <c r="B509" s="21" t="s">
        <v>491</v>
      </c>
      <c r="C509" s="21" t="s">
        <v>1290</v>
      </c>
      <c r="D509" s="21" t="s">
        <v>1293</v>
      </c>
      <c r="E509" s="21">
        <v>4.08</v>
      </c>
      <c r="F509" s="21">
        <v>1.71</v>
      </c>
      <c r="G509" s="21">
        <v>4.87</v>
      </c>
      <c r="H509" s="21">
        <v>3.16</v>
      </c>
      <c r="I509" s="21">
        <v>2.57</v>
      </c>
      <c r="J509" s="23">
        <f t="shared" si="45"/>
        <v>0.85999999999999988</v>
      </c>
      <c r="K509" s="71">
        <v>56.372549020000001</v>
      </c>
      <c r="L509" s="71">
        <f t="shared" ref="L509:N509" si="382">L507</f>
        <v>4.0575000000000001</v>
      </c>
      <c r="M509" s="71">
        <f t="shared" si="382"/>
        <v>0.42999999999999994</v>
      </c>
      <c r="N509" s="71">
        <f t="shared" si="382"/>
        <v>74.275961249999995</v>
      </c>
      <c r="O509" s="73">
        <f>VLOOKUP(B509,'Dry Sieve'!$B$2:$K$992,IF(C509="#5",2,IF(C509="#10",3,IF(C509="#18",4,IF(C509="#35",5,IF(C509="#60",6,IF(C509="#120",7,IF(C509="#200",8,IF(C509="&lt;200",9)))))))),FALSE)</f>
        <v>64.78</v>
      </c>
      <c r="P509" s="23">
        <f t="shared" si="0"/>
        <v>0.42999999999999994</v>
      </c>
      <c r="Q509" s="23">
        <f t="shared" si="1"/>
        <v>4.0575000000000001</v>
      </c>
      <c r="R509" s="23">
        <f>VLOOKUP(B509,'Dry Sieve'!$B$2:$K$992,IF(C509="#5",2,IF(C509="#10",3,IF(C509="#18",4,IF(C509="#35",5,IF(C509="#60",6,IF(C509="#120",7,IF(C509="#200",8,IF(C509="&lt;200",9)))))))),FALSE)</f>
        <v>64.78</v>
      </c>
      <c r="S509" s="23">
        <f>VLOOKUP(B509,'Dry Sieve'!$B$2:$K$992,10,FALSE)</f>
        <v>142.5</v>
      </c>
      <c r="T509" s="23">
        <v>0.40641990680000001</v>
      </c>
      <c r="U509" s="23">
        <v>0.30187229249999997</v>
      </c>
      <c r="V509" s="23">
        <f>V507</f>
        <v>0.4923800748771</v>
      </c>
    </row>
    <row r="510" spans="1:22" ht="15.75" customHeight="1" x14ac:dyDescent="0.2">
      <c r="A510" s="22">
        <f>VLOOKUP(B509,'Sample ID by Horizon'!A:B,2,FALSE)</f>
        <v>42514</v>
      </c>
      <c r="B510" s="21" t="s">
        <v>491</v>
      </c>
      <c r="C510" s="21" t="s">
        <v>1290</v>
      </c>
      <c r="D510" s="21" t="s">
        <v>1294</v>
      </c>
      <c r="E510" s="21">
        <v>4.07</v>
      </c>
      <c r="F510" s="21">
        <v>1.73</v>
      </c>
      <c r="G510" s="21">
        <v>5.29</v>
      </c>
      <c r="H510" s="21">
        <v>3.56</v>
      </c>
      <c r="I510" s="21">
        <v>1.94</v>
      </c>
      <c r="J510" s="23">
        <f t="shared" si="45"/>
        <v>0.20999999999999996</v>
      </c>
      <c r="K510" s="71">
        <v>82.309582309999996</v>
      </c>
      <c r="L510" s="71">
        <f t="shared" ref="L510:N510" si="383">L507</f>
        <v>4.0575000000000001</v>
      </c>
      <c r="M510" s="71">
        <f t="shared" si="383"/>
        <v>0.42999999999999994</v>
      </c>
      <c r="N510" s="71">
        <f t="shared" si="383"/>
        <v>74.275961249999995</v>
      </c>
      <c r="O510" s="73">
        <f>VLOOKUP(B510,'Dry Sieve'!$B$2:$K$992,IF(C510="#5",2,IF(C510="#10",3,IF(C510="#18",4,IF(C510="#35",5,IF(C510="#60",6,IF(C510="#120",7,IF(C510="#200",8,IF(C510="&lt;200",9)))))))),FALSE)</f>
        <v>64.78</v>
      </c>
      <c r="P510" s="23">
        <f t="shared" si="0"/>
        <v>0.42999999999999994</v>
      </c>
      <c r="Q510" s="23">
        <f t="shared" si="1"/>
        <v>4.0575000000000001</v>
      </c>
      <c r="R510" s="23">
        <f>VLOOKUP(B510,'Dry Sieve'!$B$2:$K$992,IF(C510="#5",2,IF(C510="#10",3,IF(C510="#18",4,IF(C510="#35",5,IF(C510="#60",6,IF(C510="#120",7,IF(C510="#200",8,IF(C510="&lt;200",9)))))))),FALSE)</f>
        <v>64.78</v>
      </c>
      <c r="S510" s="23">
        <f>VLOOKUP(B510,'Dry Sieve'!$B$2:$K$992,10,FALSE)</f>
        <v>142.5</v>
      </c>
      <c r="T510" s="23">
        <v>0.40641990680000001</v>
      </c>
      <c r="U510" s="23">
        <v>0.30187229249999997</v>
      </c>
      <c r="V510" s="23">
        <f>V507</f>
        <v>0.4923800748771</v>
      </c>
    </row>
    <row r="511" spans="1:22" ht="15.75" customHeight="1" x14ac:dyDescent="0.2">
      <c r="A511" s="22">
        <f>VLOOKUP(B510,'Sample ID by Horizon'!A:B,2,FALSE)</f>
        <v>42514</v>
      </c>
      <c r="B511" s="21" t="s">
        <v>491</v>
      </c>
      <c r="C511" s="21" t="s">
        <v>1295</v>
      </c>
      <c r="D511" s="21" t="s">
        <v>1291</v>
      </c>
      <c r="E511" s="21">
        <v>4</v>
      </c>
      <c r="F511" s="21">
        <v>1.72</v>
      </c>
      <c r="G511" s="21">
        <v>5</v>
      </c>
      <c r="H511" s="21">
        <v>3.28</v>
      </c>
      <c r="I511" s="21">
        <v>2.37</v>
      </c>
      <c r="J511" s="23">
        <f t="shared" si="45"/>
        <v>0.65000000000000013</v>
      </c>
      <c r="K511" s="71">
        <v>65.75</v>
      </c>
      <c r="L511" s="71">
        <v>4.0125000000000002</v>
      </c>
      <c r="M511" s="23">
        <f>AVERAGE(J511:J514)</f>
        <v>0.60499999999999998</v>
      </c>
      <c r="N511" s="23">
        <v>69.689043209999994</v>
      </c>
      <c r="O511" s="73">
        <f>VLOOKUP(B511,'Dry Sieve'!$B$2:$K$992,IF(C511="#5",2,IF(C511="#10",3,IF(C511="#18",4,IF(C511="#35",5,IF(C511="#60",6,IF(C511="#120",7,IF(C511="#200",8,IF(C511="&lt;200",9)))))))),FALSE)</f>
        <v>27.07</v>
      </c>
      <c r="P511" s="23">
        <f t="shared" si="0"/>
        <v>0.60499999999999998</v>
      </c>
      <c r="Q511" s="23">
        <f t="shared" si="1"/>
        <v>4.0125000000000002</v>
      </c>
      <c r="R511" s="23">
        <f>VLOOKUP(B511,'Dry Sieve'!$B$2:$K$992,IF(C511="#5",2,IF(C511="#10",3,IF(C511="#18",4,IF(C511="#35",5,IF(C511="#60",6,IF(C511="#120",7,IF(C511="#200",8,IF(C511="&lt;200",9)))))))),FALSE)</f>
        <v>27.07</v>
      </c>
      <c r="S511" s="23">
        <f>VLOOKUP(B511,'Dry Sieve'!$B$2:$K$992,10,FALSE)</f>
        <v>142.5</v>
      </c>
      <c r="T511" s="23">
        <v>0.16132222769999999</v>
      </c>
      <c r="U511" s="23">
        <v>9.6363357390000001E-2</v>
      </c>
      <c r="V511" s="23">
        <f>V510</f>
        <v>0.4923800748771</v>
      </c>
    </row>
    <row r="512" spans="1:22" ht="15.75" customHeight="1" x14ac:dyDescent="0.2">
      <c r="A512" s="22">
        <f>VLOOKUP(B511,'Sample ID by Horizon'!A:B,2,FALSE)</f>
        <v>42514</v>
      </c>
      <c r="B512" s="21" t="s">
        <v>491</v>
      </c>
      <c r="C512" s="21" t="s">
        <v>1295</v>
      </c>
      <c r="D512" s="21" t="s">
        <v>1292</v>
      </c>
      <c r="E512" s="21">
        <v>4</v>
      </c>
      <c r="F512" s="21">
        <v>1.72</v>
      </c>
      <c r="G512" s="21">
        <v>4.92</v>
      </c>
      <c r="H512" s="21">
        <v>3.2</v>
      </c>
      <c r="I512" s="21">
        <v>2.2799999999999998</v>
      </c>
      <c r="J512" s="23">
        <f t="shared" si="45"/>
        <v>0.55999999999999983</v>
      </c>
      <c r="K512" s="71">
        <v>66</v>
      </c>
      <c r="L512" s="71">
        <f t="shared" ref="L512:N512" si="384">L511</f>
        <v>4.0125000000000002</v>
      </c>
      <c r="M512" s="71">
        <f t="shared" si="384"/>
        <v>0.60499999999999998</v>
      </c>
      <c r="N512" s="71">
        <f t="shared" si="384"/>
        <v>69.689043209999994</v>
      </c>
      <c r="O512" s="73">
        <f>VLOOKUP(B512,'Dry Sieve'!$B$2:$K$992,IF(C512="#5",2,IF(C512="#10",3,IF(C512="#18",4,IF(C512="#35",5,IF(C512="#60",6,IF(C512="#120",7,IF(C512="#200",8,IF(C512="&lt;200",9)))))))),FALSE)</f>
        <v>27.07</v>
      </c>
      <c r="P512" s="23">
        <f t="shared" si="0"/>
        <v>0.60499999999999998</v>
      </c>
      <c r="Q512" s="23">
        <f t="shared" si="1"/>
        <v>4.0125000000000002</v>
      </c>
      <c r="R512" s="23">
        <f>VLOOKUP(B512,'Dry Sieve'!$B$2:$K$992,IF(C512="#5",2,IF(C512="#10",3,IF(C512="#18",4,IF(C512="#35",5,IF(C512="#60",6,IF(C512="#120",7,IF(C512="#200",8,IF(C512="&lt;200",9)))))))),FALSE)</f>
        <v>27.07</v>
      </c>
      <c r="S512" s="23">
        <f>VLOOKUP(B512,'Dry Sieve'!$B$2:$K$992,10,FALSE)</f>
        <v>142.5</v>
      </c>
      <c r="T512" s="23">
        <v>0.16132222769999999</v>
      </c>
      <c r="U512" s="23">
        <v>9.6363357390000001E-2</v>
      </c>
      <c r="V512" s="23">
        <f>V510</f>
        <v>0.4923800748771</v>
      </c>
    </row>
    <row r="513" spans="1:22" ht="15.75" customHeight="1" x14ac:dyDescent="0.2">
      <c r="A513" s="22">
        <f>VLOOKUP(B512,'Sample ID by Horizon'!A:B,2,FALSE)</f>
        <v>42514</v>
      </c>
      <c r="B513" s="21" t="s">
        <v>491</v>
      </c>
      <c r="C513" s="21" t="s">
        <v>1295</v>
      </c>
      <c r="D513" s="21" t="s">
        <v>1293</v>
      </c>
      <c r="E513" s="21">
        <v>4</v>
      </c>
      <c r="F513" s="21">
        <v>1.73</v>
      </c>
      <c r="G513" s="21">
        <v>5.0599999999999996</v>
      </c>
      <c r="H513" s="21">
        <v>3.33</v>
      </c>
      <c r="I513" s="21">
        <v>2.36</v>
      </c>
      <c r="J513" s="23">
        <f t="shared" si="45"/>
        <v>0.62999999999999989</v>
      </c>
      <c r="K513" s="71">
        <v>67.5</v>
      </c>
      <c r="L513" s="71">
        <f t="shared" ref="L513:N513" si="385">L511</f>
        <v>4.0125000000000002</v>
      </c>
      <c r="M513" s="71">
        <f t="shared" si="385"/>
        <v>0.60499999999999998</v>
      </c>
      <c r="N513" s="71">
        <f t="shared" si="385"/>
        <v>69.689043209999994</v>
      </c>
      <c r="O513" s="73">
        <f>VLOOKUP(B513,'Dry Sieve'!$B$2:$K$992,IF(C513="#5",2,IF(C513="#10",3,IF(C513="#18",4,IF(C513="#35",5,IF(C513="#60",6,IF(C513="#120",7,IF(C513="#200",8,IF(C513="&lt;200",9)))))))),FALSE)</f>
        <v>27.07</v>
      </c>
      <c r="P513" s="23">
        <f t="shared" si="0"/>
        <v>0.60499999999999998</v>
      </c>
      <c r="Q513" s="23">
        <f t="shared" si="1"/>
        <v>4.0125000000000002</v>
      </c>
      <c r="R513" s="23">
        <f>VLOOKUP(B513,'Dry Sieve'!$B$2:$K$992,IF(C513="#5",2,IF(C513="#10",3,IF(C513="#18",4,IF(C513="#35",5,IF(C513="#60",6,IF(C513="#120",7,IF(C513="#200",8,IF(C513="&lt;200",9)))))))),FALSE)</f>
        <v>27.07</v>
      </c>
      <c r="S513" s="23">
        <f>VLOOKUP(B513,'Dry Sieve'!$B$2:$K$992,10,FALSE)</f>
        <v>142.5</v>
      </c>
      <c r="T513" s="23">
        <v>0.16132222769999999</v>
      </c>
      <c r="U513" s="23">
        <v>9.6363357390000001E-2</v>
      </c>
      <c r="V513" s="23">
        <f>V510</f>
        <v>0.4923800748771</v>
      </c>
    </row>
    <row r="514" spans="1:22" ht="15.75" customHeight="1" x14ac:dyDescent="0.2">
      <c r="A514" s="22">
        <f>VLOOKUP(B513,'Sample ID by Horizon'!A:B,2,FALSE)</f>
        <v>42514</v>
      </c>
      <c r="B514" s="21" t="s">
        <v>491</v>
      </c>
      <c r="C514" s="21" t="s">
        <v>1295</v>
      </c>
      <c r="D514" s="21" t="s">
        <v>1294</v>
      </c>
      <c r="E514" s="21">
        <v>4.05</v>
      </c>
      <c r="F514" s="21">
        <v>1.72</v>
      </c>
      <c r="G514" s="21">
        <v>5.52</v>
      </c>
      <c r="H514" s="21">
        <v>3.8</v>
      </c>
      <c r="I514" s="21">
        <v>2.2999999999999998</v>
      </c>
      <c r="J514" s="23">
        <f t="shared" si="45"/>
        <v>0.57999999999999985</v>
      </c>
      <c r="K514" s="71">
        <v>79.506172840000005</v>
      </c>
      <c r="L514" s="71">
        <f t="shared" ref="L514:N514" si="386">L511</f>
        <v>4.0125000000000002</v>
      </c>
      <c r="M514" s="71">
        <f t="shared" si="386"/>
        <v>0.60499999999999998</v>
      </c>
      <c r="N514" s="71">
        <f t="shared" si="386"/>
        <v>69.689043209999994</v>
      </c>
      <c r="O514" s="73">
        <f>VLOOKUP(B514,'Dry Sieve'!$B$2:$K$992,IF(C514="#5",2,IF(C514="#10",3,IF(C514="#18",4,IF(C514="#35",5,IF(C514="#60",6,IF(C514="#120",7,IF(C514="#200",8,IF(C514="&lt;200",9)))))))),FALSE)</f>
        <v>27.07</v>
      </c>
      <c r="P514" s="23">
        <f t="shared" si="0"/>
        <v>0.60499999999999998</v>
      </c>
      <c r="Q514" s="23">
        <f t="shared" si="1"/>
        <v>4.0125000000000002</v>
      </c>
      <c r="R514" s="23">
        <f>VLOOKUP(B514,'Dry Sieve'!$B$2:$K$992,IF(C514="#5",2,IF(C514="#10",3,IF(C514="#18",4,IF(C514="#35",5,IF(C514="#60",6,IF(C514="#120",7,IF(C514="#200",8,IF(C514="&lt;200",9)))))))),FALSE)</f>
        <v>27.07</v>
      </c>
      <c r="S514" s="23">
        <f>VLOOKUP(B514,'Dry Sieve'!$B$2:$K$992,10,FALSE)</f>
        <v>142.5</v>
      </c>
      <c r="T514" s="23">
        <v>0.16132222769999999</v>
      </c>
      <c r="U514" s="23">
        <v>9.6363357390000001E-2</v>
      </c>
      <c r="V514" s="23">
        <f>V513</f>
        <v>0.4923800748771</v>
      </c>
    </row>
    <row r="515" spans="1:22" ht="15.75" customHeight="1" x14ac:dyDescent="0.2">
      <c r="A515" s="22">
        <f>VLOOKUP(B514,'Sample ID by Horizon'!A:B,2,FALSE)</f>
        <v>42514</v>
      </c>
      <c r="B515" s="21" t="s">
        <v>491</v>
      </c>
      <c r="C515" s="21" t="s">
        <v>1296</v>
      </c>
      <c r="D515" s="21" t="s">
        <v>1291</v>
      </c>
      <c r="E515" s="21">
        <v>4.0199999999999996</v>
      </c>
      <c r="F515" s="21">
        <v>1.73</v>
      </c>
      <c r="G515" s="21">
        <v>5.0199999999999996</v>
      </c>
      <c r="H515" s="21">
        <v>3.29</v>
      </c>
      <c r="I515" s="21">
        <v>2.54</v>
      </c>
      <c r="J515" s="23">
        <f t="shared" si="45"/>
        <v>0.81</v>
      </c>
      <c r="K515" s="71">
        <v>61.691542290000001</v>
      </c>
      <c r="L515" s="71">
        <v>4.0149999999999997</v>
      </c>
      <c r="M515" s="23">
        <f>AVERAGE(J515:J518)</f>
        <v>0.86250000000000016</v>
      </c>
      <c r="N515" s="23">
        <v>64.633453680000002</v>
      </c>
      <c r="O515" s="73">
        <f>VLOOKUP(B515,'Dry Sieve'!$B$2:$K$992,IF(C515="#5",2,IF(C515="#10",3,IF(C515="#18",4,IF(C515="#35",5,IF(C515="#60",6,IF(C515="#120",7,IF(C515="#200",8,IF(C515="&lt;200",9)))))))),FALSE)</f>
        <v>20.88</v>
      </c>
      <c r="P515" s="23">
        <f t="shared" si="0"/>
        <v>0.86250000000000016</v>
      </c>
      <c r="Q515" s="23">
        <f t="shared" si="1"/>
        <v>4.0150000000000006</v>
      </c>
      <c r="R515" s="23">
        <f>VLOOKUP(B515,'Dry Sieve'!$B$2:$K$992,IF(C515="#5",2,IF(C515="#10",3,IF(C515="#18",4,IF(C515="#35",5,IF(C515="#60",6,IF(C515="#120",7,IF(C515="#200",8,IF(C515="&lt;200",9)))))))),FALSE)</f>
        <v>20.88</v>
      </c>
      <c r="S515" s="23">
        <f>VLOOKUP(B515,'Dry Sieve'!$B$2:$K$992,10,FALSE)</f>
        <v>142.5</v>
      </c>
      <c r="T515" s="23">
        <v>0.1150496166</v>
      </c>
      <c r="U515" s="23">
        <v>5.3114671879999999E-2</v>
      </c>
      <c r="V515" s="23">
        <f>V513</f>
        <v>0.4923800748771</v>
      </c>
    </row>
    <row r="516" spans="1:22" ht="15.75" customHeight="1" x14ac:dyDescent="0.2">
      <c r="A516" s="22">
        <f>VLOOKUP(B515,'Sample ID by Horizon'!A:B,2,FALSE)</f>
        <v>42514</v>
      </c>
      <c r="B516" s="21" t="s">
        <v>491</v>
      </c>
      <c r="C516" s="21" t="s">
        <v>1296</v>
      </c>
      <c r="D516" s="21" t="s">
        <v>1292</v>
      </c>
      <c r="E516" s="21">
        <v>4</v>
      </c>
      <c r="F516" s="21">
        <v>1.73</v>
      </c>
      <c r="G516" s="21">
        <v>5.31</v>
      </c>
      <c r="H516" s="21">
        <v>3.58</v>
      </c>
      <c r="I516" s="21">
        <v>2.62</v>
      </c>
      <c r="J516" s="23">
        <f t="shared" si="45"/>
        <v>0.89000000000000012</v>
      </c>
      <c r="K516" s="71">
        <v>67.25</v>
      </c>
      <c r="L516" s="71">
        <f t="shared" ref="L516:N516" si="387">L515</f>
        <v>4.0149999999999997</v>
      </c>
      <c r="M516" s="71">
        <f t="shared" si="387"/>
        <v>0.86250000000000016</v>
      </c>
      <c r="N516" s="71">
        <f t="shared" si="387"/>
        <v>64.633453680000002</v>
      </c>
      <c r="O516" s="73">
        <f>VLOOKUP(B516,'Dry Sieve'!$B$2:$K$992,IF(C516="#5",2,IF(C516="#10",3,IF(C516="#18",4,IF(C516="#35",5,IF(C516="#60",6,IF(C516="#120",7,IF(C516="#200",8,IF(C516="&lt;200",9)))))))),FALSE)</f>
        <v>20.88</v>
      </c>
      <c r="P516" s="23">
        <f t="shared" si="0"/>
        <v>0.86250000000000016</v>
      </c>
      <c r="Q516" s="23">
        <f t="shared" si="1"/>
        <v>4.0150000000000006</v>
      </c>
      <c r="R516" s="23">
        <f>VLOOKUP(B516,'Dry Sieve'!$B$2:$K$992,IF(C516="#5",2,IF(C516="#10",3,IF(C516="#18",4,IF(C516="#35",5,IF(C516="#60",6,IF(C516="#120",7,IF(C516="#200",8,IF(C516="&lt;200",9)))))))),FALSE)</f>
        <v>20.88</v>
      </c>
      <c r="S516" s="23">
        <f>VLOOKUP(B516,'Dry Sieve'!$B$2:$K$992,10,FALSE)</f>
        <v>142.5</v>
      </c>
      <c r="T516" s="23">
        <v>0.1150496166</v>
      </c>
      <c r="U516" s="23">
        <v>5.3114671879999999E-2</v>
      </c>
      <c r="V516" s="23">
        <f>V513</f>
        <v>0.4923800748771</v>
      </c>
    </row>
    <row r="517" spans="1:22" ht="15.75" customHeight="1" x14ac:dyDescent="0.2">
      <c r="A517" s="22">
        <f>VLOOKUP(B516,'Sample ID by Horizon'!A:B,2,FALSE)</f>
        <v>42514</v>
      </c>
      <c r="B517" s="21" t="s">
        <v>491</v>
      </c>
      <c r="C517" s="21" t="s">
        <v>1296</v>
      </c>
      <c r="D517" s="21" t="s">
        <v>1293</v>
      </c>
      <c r="E517" s="21">
        <v>4.03</v>
      </c>
      <c r="F517" s="21">
        <v>1.72</v>
      </c>
      <c r="G517" s="21">
        <v>5.27</v>
      </c>
      <c r="H517" s="21">
        <v>3.55</v>
      </c>
      <c r="I517" s="21">
        <v>2.58</v>
      </c>
      <c r="J517" s="23">
        <f t="shared" si="45"/>
        <v>0.8600000000000001</v>
      </c>
      <c r="K517" s="71">
        <v>66.749379649999995</v>
      </c>
      <c r="L517" s="71">
        <f t="shared" ref="L517:N517" si="388">L515</f>
        <v>4.0149999999999997</v>
      </c>
      <c r="M517" s="71">
        <f t="shared" si="388"/>
        <v>0.86250000000000016</v>
      </c>
      <c r="N517" s="71">
        <f t="shared" si="388"/>
        <v>64.633453680000002</v>
      </c>
      <c r="O517" s="73">
        <f>VLOOKUP(B517,'Dry Sieve'!$B$2:$K$992,IF(C517="#5",2,IF(C517="#10",3,IF(C517="#18",4,IF(C517="#35",5,IF(C517="#60",6,IF(C517="#120",7,IF(C517="#200",8,IF(C517="&lt;200",9)))))))),FALSE)</f>
        <v>20.88</v>
      </c>
      <c r="P517" s="23">
        <f t="shared" si="0"/>
        <v>0.86250000000000016</v>
      </c>
      <c r="Q517" s="23">
        <f t="shared" si="1"/>
        <v>4.0150000000000006</v>
      </c>
      <c r="R517" s="23">
        <f>VLOOKUP(B517,'Dry Sieve'!$B$2:$K$992,IF(C517="#5",2,IF(C517="#10",3,IF(C517="#18",4,IF(C517="#35",5,IF(C517="#60",6,IF(C517="#120",7,IF(C517="#200",8,IF(C517="&lt;200",9)))))))),FALSE)</f>
        <v>20.88</v>
      </c>
      <c r="S517" s="23">
        <f>VLOOKUP(B517,'Dry Sieve'!$B$2:$K$992,10,FALSE)</f>
        <v>142.5</v>
      </c>
      <c r="T517" s="23">
        <v>0.1150496166</v>
      </c>
      <c r="U517" s="23">
        <v>5.3114671879999999E-2</v>
      </c>
      <c r="V517" s="23">
        <f>V516</f>
        <v>0.4923800748771</v>
      </c>
    </row>
    <row r="518" spans="1:22" ht="15.75" customHeight="1" x14ac:dyDescent="0.2">
      <c r="A518" s="22">
        <f>VLOOKUP(B517,'Sample ID by Horizon'!A:B,2,FALSE)</f>
        <v>42514</v>
      </c>
      <c r="B518" s="21" t="s">
        <v>491</v>
      </c>
      <c r="C518" s="21" t="s">
        <v>1296</v>
      </c>
      <c r="D518" s="21" t="s">
        <v>1294</v>
      </c>
      <c r="E518" s="21">
        <v>4.01</v>
      </c>
      <c r="F518" s="21">
        <v>1.73</v>
      </c>
      <c r="G518" s="21">
        <v>5.14</v>
      </c>
      <c r="H518" s="21">
        <v>3.41</v>
      </c>
      <c r="I518" s="21">
        <v>2.62</v>
      </c>
      <c r="J518" s="23">
        <f t="shared" si="45"/>
        <v>0.89000000000000012</v>
      </c>
      <c r="K518" s="71">
        <v>62.842892769999999</v>
      </c>
      <c r="L518" s="71">
        <f t="shared" ref="L518:N518" si="389">L515</f>
        <v>4.0149999999999997</v>
      </c>
      <c r="M518" s="71">
        <f t="shared" si="389"/>
        <v>0.86250000000000016</v>
      </c>
      <c r="N518" s="71">
        <f t="shared" si="389"/>
        <v>64.633453680000002</v>
      </c>
      <c r="O518" s="73">
        <f>VLOOKUP(B518,'Dry Sieve'!$B$2:$K$992,IF(C518="#5",2,IF(C518="#10",3,IF(C518="#18",4,IF(C518="#35",5,IF(C518="#60",6,IF(C518="#120",7,IF(C518="#200",8,IF(C518="&lt;200",9)))))))),FALSE)</f>
        <v>20.88</v>
      </c>
      <c r="P518" s="23">
        <f t="shared" si="0"/>
        <v>0.86250000000000016</v>
      </c>
      <c r="Q518" s="23">
        <f t="shared" si="1"/>
        <v>4.0150000000000006</v>
      </c>
      <c r="R518" s="23">
        <f>VLOOKUP(B518,'Dry Sieve'!$B$2:$K$992,IF(C518="#5",2,IF(C518="#10",3,IF(C518="#18",4,IF(C518="#35",5,IF(C518="#60",6,IF(C518="#120",7,IF(C518="#200",8,IF(C518="&lt;200",9)))))))),FALSE)</f>
        <v>20.88</v>
      </c>
      <c r="S518" s="23">
        <f>VLOOKUP(B518,'Dry Sieve'!$B$2:$K$992,10,FALSE)</f>
        <v>142.5</v>
      </c>
      <c r="T518" s="23">
        <v>0.1150496166</v>
      </c>
      <c r="U518" s="23">
        <v>5.3114671879999999E-2</v>
      </c>
      <c r="V518" s="23">
        <f>V516</f>
        <v>0.4923800748771</v>
      </c>
    </row>
    <row r="519" spans="1:22" ht="15.75" customHeight="1" x14ac:dyDescent="0.2">
      <c r="A519" s="22">
        <f>VLOOKUP(B518,'Sample ID by Horizon'!A:B,2,FALSE)</f>
        <v>42514</v>
      </c>
      <c r="B519" s="21" t="s">
        <v>491</v>
      </c>
      <c r="C519" s="21" t="s">
        <v>1297</v>
      </c>
      <c r="D519" s="21" t="s">
        <v>1291</v>
      </c>
      <c r="E519" s="21">
        <v>3.03</v>
      </c>
      <c r="F519" s="21">
        <v>1.72</v>
      </c>
      <c r="G519" s="21">
        <v>4.43</v>
      </c>
      <c r="H519" s="21">
        <v>2.71</v>
      </c>
      <c r="I519" s="21">
        <v>2.44</v>
      </c>
      <c r="J519" s="23">
        <f t="shared" si="45"/>
        <v>0.72</v>
      </c>
      <c r="K519" s="71">
        <v>65.676567660000003</v>
      </c>
      <c r="L519" s="71">
        <v>3.0125000000000002</v>
      </c>
      <c r="M519" s="23">
        <f>AVERAGE(J519:J522)</f>
        <v>0.77499999999999991</v>
      </c>
      <c r="N519" s="23">
        <v>62.734756529999999</v>
      </c>
      <c r="O519" s="73">
        <f>VLOOKUP(B519,'Dry Sieve'!$B$2:$K$992,IF(C519="#5",2,IF(C519="#10",3,IF(C519="#18",4,IF(C519="#35",5,IF(C519="#60",6,IF(C519="#120",7,IF(C519="#200",8,IF(C519="&lt;200",9)))))))),FALSE)</f>
        <v>14.05</v>
      </c>
      <c r="P519" s="23">
        <f t="shared" si="0"/>
        <v>0.77499999999999991</v>
      </c>
      <c r="Q519" s="23">
        <f t="shared" si="1"/>
        <v>3.0124999999999997</v>
      </c>
      <c r="R519" s="23">
        <f>VLOOKUP(B519,'Dry Sieve'!$B$2:$K$992,IF(C519="#5",2,IF(C519="#10",3,IF(C519="#18",4,IF(C519="#35",5,IF(C519="#60",6,IF(C519="#120",7,IF(C519="#200",8,IF(C519="&lt;200",9)))))))),FALSE)</f>
        <v>14.05</v>
      </c>
      <c r="S519" s="23">
        <f>VLOOKUP(B519,'Dry Sieve'!$B$2:$K$992,10,FALSE)</f>
        <v>142.5</v>
      </c>
      <c r="T519" s="23">
        <v>7.3231418800000003E-2</v>
      </c>
      <c r="U519" s="23">
        <v>2.6252315589999999E-2</v>
      </c>
      <c r="V519" s="23">
        <f>V516</f>
        <v>0.4923800748771</v>
      </c>
    </row>
    <row r="520" spans="1:22" ht="15.75" customHeight="1" x14ac:dyDescent="0.2">
      <c r="A520" s="22">
        <f>VLOOKUP(B519,'Sample ID by Horizon'!A:B,2,FALSE)</f>
        <v>42514</v>
      </c>
      <c r="B520" s="21" t="s">
        <v>491</v>
      </c>
      <c r="C520" s="21" t="s">
        <v>1297</v>
      </c>
      <c r="D520" s="21" t="s">
        <v>1292</v>
      </c>
      <c r="E520" s="21">
        <v>3</v>
      </c>
      <c r="F520" s="21">
        <v>1.73</v>
      </c>
      <c r="G520" s="21">
        <v>4.3600000000000003</v>
      </c>
      <c r="H520" s="21">
        <v>2.63</v>
      </c>
      <c r="I520" s="21">
        <v>2.44</v>
      </c>
      <c r="J520" s="23">
        <f t="shared" si="45"/>
        <v>0.71</v>
      </c>
      <c r="K520" s="71">
        <v>64</v>
      </c>
      <c r="L520" s="71">
        <f t="shared" ref="L520:N520" si="390">L519</f>
        <v>3.0125000000000002</v>
      </c>
      <c r="M520" s="71">
        <f t="shared" si="390"/>
        <v>0.77499999999999991</v>
      </c>
      <c r="N520" s="71">
        <f t="shared" si="390"/>
        <v>62.734756529999999</v>
      </c>
      <c r="O520" s="73">
        <f>VLOOKUP(B520,'Dry Sieve'!$B$2:$K$992,IF(C520="#5",2,IF(C520="#10",3,IF(C520="#18",4,IF(C520="#35",5,IF(C520="#60",6,IF(C520="#120",7,IF(C520="#200",8,IF(C520="&lt;200",9)))))))),FALSE)</f>
        <v>14.05</v>
      </c>
      <c r="P520" s="23">
        <f t="shared" si="0"/>
        <v>0.77499999999999991</v>
      </c>
      <c r="Q520" s="23">
        <f t="shared" si="1"/>
        <v>3.0124999999999997</v>
      </c>
      <c r="R520" s="23">
        <f>VLOOKUP(B520,'Dry Sieve'!$B$2:$K$992,IF(C520="#5",2,IF(C520="#10",3,IF(C520="#18",4,IF(C520="#35",5,IF(C520="#60",6,IF(C520="#120",7,IF(C520="#200",8,IF(C520="&lt;200",9)))))))),FALSE)</f>
        <v>14.05</v>
      </c>
      <c r="S520" s="23">
        <f>VLOOKUP(B520,'Dry Sieve'!$B$2:$K$992,10,FALSE)</f>
        <v>142.5</v>
      </c>
      <c r="T520" s="23">
        <v>7.3231418800000003E-2</v>
      </c>
      <c r="U520" s="23">
        <v>2.6252315589999999E-2</v>
      </c>
      <c r="V520" s="23">
        <f>V519</f>
        <v>0.4923800748771</v>
      </c>
    </row>
    <row r="521" spans="1:22" ht="15.75" customHeight="1" x14ac:dyDescent="0.2">
      <c r="A521" s="22">
        <f>VLOOKUP(B520,'Sample ID by Horizon'!A:B,2,FALSE)</f>
        <v>42514</v>
      </c>
      <c r="B521" s="21" t="s">
        <v>491</v>
      </c>
      <c r="C521" s="21" t="s">
        <v>1297</v>
      </c>
      <c r="D521" s="21" t="s">
        <v>1293</v>
      </c>
      <c r="E521" s="21">
        <v>3.01</v>
      </c>
      <c r="F521" s="21">
        <v>1.74</v>
      </c>
      <c r="G521" s="21">
        <v>4.42</v>
      </c>
      <c r="H521" s="21">
        <v>2.68</v>
      </c>
      <c r="I521" s="21">
        <v>2.87</v>
      </c>
      <c r="J521" s="23">
        <f t="shared" si="45"/>
        <v>1.1300000000000001</v>
      </c>
      <c r="K521" s="71">
        <v>51.49501661</v>
      </c>
      <c r="L521" s="71">
        <f t="shared" ref="L521:N521" si="391">L519</f>
        <v>3.0125000000000002</v>
      </c>
      <c r="M521" s="71">
        <f t="shared" si="391"/>
        <v>0.77499999999999991</v>
      </c>
      <c r="N521" s="71">
        <f t="shared" si="391"/>
        <v>62.734756529999999</v>
      </c>
      <c r="O521" s="73">
        <f>VLOOKUP(B521,'Dry Sieve'!$B$2:$K$992,IF(C521="#5",2,IF(C521="#10",3,IF(C521="#18",4,IF(C521="#35",5,IF(C521="#60",6,IF(C521="#120",7,IF(C521="#200",8,IF(C521="&lt;200",9)))))))),FALSE)</f>
        <v>14.05</v>
      </c>
      <c r="P521" s="23">
        <f t="shared" si="0"/>
        <v>0.77499999999999991</v>
      </c>
      <c r="Q521" s="23">
        <f t="shared" si="1"/>
        <v>3.0124999999999997</v>
      </c>
      <c r="R521" s="23">
        <f>VLOOKUP(B521,'Dry Sieve'!$B$2:$K$992,IF(C521="#5",2,IF(C521="#10",3,IF(C521="#18",4,IF(C521="#35",5,IF(C521="#60",6,IF(C521="#120",7,IF(C521="#200",8,IF(C521="&lt;200",9)))))))),FALSE)</f>
        <v>14.05</v>
      </c>
      <c r="S521" s="23">
        <f>VLOOKUP(B521,'Dry Sieve'!$B$2:$K$992,10,FALSE)</f>
        <v>142.5</v>
      </c>
      <c r="T521" s="23">
        <v>7.3231418800000003E-2</v>
      </c>
      <c r="U521" s="23">
        <v>2.6252315589999999E-2</v>
      </c>
      <c r="V521" s="23">
        <f>V519</f>
        <v>0.4923800748771</v>
      </c>
    </row>
    <row r="522" spans="1:22" ht="15.75" customHeight="1" x14ac:dyDescent="0.2">
      <c r="A522" s="22">
        <f>VLOOKUP(B521,'Sample ID by Horizon'!A:B,2,FALSE)</f>
        <v>42514</v>
      </c>
      <c r="B522" s="21" t="s">
        <v>491</v>
      </c>
      <c r="C522" s="21" t="s">
        <v>1297</v>
      </c>
      <c r="D522" s="21" t="s">
        <v>1294</v>
      </c>
      <c r="E522" s="21">
        <v>3.01</v>
      </c>
      <c r="F522" s="21">
        <v>1.72</v>
      </c>
      <c r="G522" s="21">
        <v>4.3600000000000003</v>
      </c>
      <c r="H522" s="21">
        <v>2.64</v>
      </c>
      <c r="I522" s="21">
        <v>2.2599999999999998</v>
      </c>
      <c r="J522" s="23">
        <f t="shared" si="45"/>
        <v>0.53999999999999981</v>
      </c>
      <c r="K522" s="71">
        <v>69.767441860000005</v>
      </c>
      <c r="L522" s="71">
        <f t="shared" ref="L522:N522" si="392">L519</f>
        <v>3.0125000000000002</v>
      </c>
      <c r="M522" s="71">
        <f t="shared" si="392"/>
        <v>0.77499999999999991</v>
      </c>
      <c r="N522" s="71">
        <f t="shared" si="392"/>
        <v>62.734756529999999</v>
      </c>
      <c r="O522" s="73">
        <f>VLOOKUP(B522,'Dry Sieve'!$B$2:$K$992,IF(C522="#5",2,IF(C522="#10",3,IF(C522="#18",4,IF(C522="#35",5,IF(C522="#60",6,IF(C522="#120",7,IF(C522="#200",8,IF(C522="&lt;200",9)))))))),FALSE)</f>
        <v>14.05</v>
      </c>
      <c r="P522" s="23">
        <f t="shared" si="0"/>
        <v>0.77499999999999991</v>
      </c>
      <c r="Q522" s="23">
        <f t="shared" si="1"/>
        <v>3.0124999999999997</v>
      </c>
      <c r="R522" s="23">
        <f>VLOOKUP(B522,'Dry Sieve'!$B$2:$K$992,IF(C522="#5",2,IF(C522="#10",3,IF(C522="#18",4,IF(C522="#35",5,IF(C522="#60",6,IF(C522="#120",7,IF(C522="#200",8,IF(C522="&lt;200",9)))))))),FALSE)</f>
        <v>14.05</v>
      </c>
      <c r="S522" s="23">
        <f>VLOOKUP(B522,'Dry Sieve'!$B$2:$K$992,10,FALSE)</f>
        <v>142.5</v>
      </c>
      <c r="T522" s="23">
        <v>7.3231418800000003E-2</v>
      </c>
      <c r="U522" s="23">
        <v>2.6252315589999999E-2</v>
      </c>
      <c r="V522" s="23">
        <f>V519</f>
        <v>0.4923800748771</v>
      </c>
    </row>
    <row r="523" spans="1:22" ht="15.75" customHeight="1" x14ac:dyDescent="0.2">
      <c r="A523" s="22">
        <f>VLOOKUP(B522,'Sample ID by Horizon'!A:B,2,FALSE)</f>
        <v>42514</v>
      </c>
      <c r="B523" s="21" t="s">
        <v>491</v>
      </c>
      <c r="C523" s="21" t="s">
        <v>1298</v>
      </c>
      <c r="D523" s="21" t="s">
        <v>1291</v>
      </c>
      <c r="E523" s="21">
        <v>2.0099999999999998</v>
      </c>
      <c r="F523" s="21">
        <v>1.71</v>
      </c>
      <c r="G523" s="21">
        <v>3.53</v>
      </c>
      <c r="H523" s="21">
        <v>1.82</v>
      </c>
      <c r="I523" s="21">
        <v>2.2000000000000002</v>
      </c>
      <c r="J523" s="23">
        <f t="shared" si="45"/>
        <v>0.49000000000000021</v>
      </c>
      <c r="K523" s="71">
        <v>66.169154230000004</v>
      </c>
      <c r="L523" s="71">
        <v>2.0099999999999998</v>
      </c>
      <c r="M523" s="23">
        <f>AVERAGE(J523:J526)</f>
        <v>0.5625</v>
      </c>
      <c r="N523" s="23">
        <v>63.184079599999997</v>
      </c>
      <c r="O523" s="73">
        <f>VLOOKUP(B523,'Dry Sieve'!$B$2:$K$992,IF(C523="#5",2,IF(C523="#10",3,IF(C523="#18",4,IF(C523="#35",5,IF(C523="#60",6,IF(C523="#120",7,IF(C523="#200",8,IF(C523="&lt;200",9)))))))),FALSE)</f>
        <v>8.23</v>
      </c>
      <c r="P523" s="23">
        <f t="shared" si="0"/>
        <v>0.5625</v>
      </c>
      <c r="Q523" s="23">
        <f t="shared" si="1"/>
        <v>2.0099999999999998</v>
      </c>
      <c r="R523" s="23">
        <f>VLOOKUP(B523,'Dry Sieve'!$B$2:$K$992,IF(C523="#5",2,IF(C523="#10",3,IF(C523="#18",4,IF(C523="#35",5,IF(C523="#60",6,IF(C523="#120",7,IF(C523="#200",8,IF(C523="&lt;200",9)))))))),FALSE)</f>
        <v>8.23</v>
      </c>
      <c r="S523" s="23">
        <f>VLOOKUP(B523,'Dry Sieve'!$B$2:$K$992,10,FALSE)</f>
        <v>142.5</v>
      </c>
      <c r="T523" s="23">
        <v>4.1591777949999999E-2</v>
      </c>
      <c r="U523" s="23">
        <v>1.1262592320000001E-2</v>
      </c>
      <c r="V523" s="23">
        <f>V522</f>
        <v>0.4923800748771</v>
      </c>
    </row>
    <row r="524" spans="1:22" ht="15.75" customHeight="1" x14ac:dyDescent="0.2">
      <c r="A524" s="22">
        <f>VLOOKUP(B523,'Sample ID by Horizon'!A:B,2,FALSE)</f>
        <v>42514</v>
      </c>
      <c r="B524" s="21" t="s">
        <v>491</v>
      </c>
      <c r="C524" s="21" t="s">
        <v>1298</v>
      </c>
      <c r="D524" s="21" t="s">
        <v>1292</v>
      </c>
      <c r="E524" s="21">
        <v>2.0099999999999998</v>
      </c>
      <c r="F524" s="21">
        <v>1.73</v>
      </c>
      <c r="G524" s="21">
        <v>3.55</v>
      </c>
      <c r="H524" s="21">
        <v>1.82</v>
      </c>
      <c r="I524" s="21">
        <v>2.29</v>
      </c>
      <c r="J524" s="23">
        <f t="shared" si="45"/>
        <v>0.56000000000000005</v>
      </c>
      <c r="K524" s="71">
        <v>62.686567160000003</v>
      </c>
      <c r="L524" s="71">
        <f t="shared" ref="L524:N524" si="393">L523</f>
        <v>2.0099999999999998</v>
      </c>
      <c r="M524" s="71">
        <f t="shared" si="393"/>
        <v>0.5625</v>
      </c>
      <c r="N524" s="71">
        <f t="shared" si="393"/>
        <v>63.184079599999997</v>
      </c>
      <c r="O524" s="73">
        <f>VLOOKUP(B524,'Dry Sieve'!$B$2:$K$992,IF(C524="#5",2,IF(C524="#10",3,IF(C524="#18",4,IF(C524="#35",5,IF(C524="#60",6,IF(C524="#120",7,IF(C524="#200",8,IF(C524="&lt;200",9)))))))),FALSE)</f>
        <v>8.23</v>
      </c>
      <c r="P524" s="23">
        <f t="shared" si="0"/>
        <v>0.5625</v>
      </c>
      <c r="Q524" s="23">
        <f t="shared" si="1"/>
        <v>2.0099999999999998</v>
      </c>
      <c r="R524" s="23">
        <f>VLOOKUP(B524,'Dry Sieve'!$B$2:$K$992,IF(C524="#5",2,IF(C524="#10",3,IF(C524="#18",4,IF(C524="#35",5,IF(C524="#60",6,IF(C524="#120",7,IF(C524="#200",8,IF(C524="&lt;200",9)))))))),FALSE)</f>
        <v>8.23</v>
      </c>
      <c r="S524" s="23">
        <f>VLOOKUP(B524,'Dry Sieve'!$B$2:$K$992,10,FALSE)</f>
        <v>142.5</v>
      </c>
      <c r="T524" s="23">
        <v>4.1591777949999999E-2</v>
      </c>
      <c r="U524" s="23">
        <v>1.1262592320000001E-2</v>
      </c>
      <c r="V524" s="23">
        <f>V522</f>
        <v>0.4923800748771</v>
      </c>
    </row>
    <row r="525" spans="1:22" ht="15.75" customHeight="1" x14ac:dyDescent="0.2">
      <c r="A525" s="22">
        <f>VLOOKUP(B524,'Sample ID by Horizon'!A:B,2,FALSE)</f>
        <v>42514</v>
      </c>
      <c r="B525" s="21" t="s">
        <v>491</v>
      </c>
      <c r="C525" s="21" t="s">
        <v>1298</v>
      </c>
      <c r="D525" s="21" t="s">
        <v>1293</v>
      </c>
      <c r="E525" s="21">
        <v>2.0099999999999998</v>
      </c>
      <c r="F525" s="21">
        <v>1.73</v>
      </c>
      <c r="G525" s="21">
        <v>3.59</v>
      </c>
      <c r="H525" s="21">
        <v>1.86</v>
      </c>
      <c r="I525" s="21">
        <v>2.2799999999999998</v>
      </c>
      <c r="J525" s="23">
        <f t="shared" si="45"/>
        <v>0.54999999999999982</v>
      </c>
      <c r="K525" s="71">
        <v>65.174129350000001</v>
      </c>
      <c r="L525" s="71">
        <f t="shared" ref="L525:N525" si="394">L523</f>
        <v>2.0099999999999998</v>
      </c>
      <c r="M525" s="71">
        <f t="shared" si="394"/>
        <v>0.5625</v>
      </c>
      <c r="N525" s="71">
        <f t="shared" si="394"/>
        <v>63.184079599999997</v>
      </c>
      <c r="O525" s="73">
        <f>VLOOKUP(B525,'Dry Sieve'!$B$2:$K$992,IF(C525="#5",2,IF(C525="#10",3,IF(C525="#18",4,IF(C525="#35",5,IF(C525="#60",6,IF(C525="#120",7,IF(C525="#200",8,IF(C525="&lt;200",9)))))))),FALSE)</f>
        <v>8.23</v>
      </c>
      <c r="P525" s="23">
        <f t="shared" si="0"/>
        <v>0.5625</v>
      </c>
      <c r="Q525" s="23">
        <f t="shared" si="1"/>
        <v>2.0099999999999998</v>
      </c>
      <c r="R525" s="23">
        <f>VLOOKUP(B525,'Dry Sieve'!$B$2:$K$992,IF(C525="#5",2,IF(C525="#10",3,IF(C525="#18",4,IF(C525="#35",5,IF(C525="#60",6,IF(C525="#120",7,IF(C525="#200",8,IF(C525="&lt;200",9)))))))),FALSE)</f>
        <v>8.23</v>
      </c>
      <c r="S525" s="23">
        <f>VLOOKUP(B525,'Dry Sieve'!$B$2:$K$992,10,FALSE)</f>
        <v>142.5</v>
      </c>
      <c r="T525" s="23">
        <v>4.1591777949999999E-2</v>
      </c>
      <c r="U525" s="23">
        <v>1.1262592320000001E-2</v>
      </c>
      <c r="V525" s="23">
        <f>V522</f>
        <v>0.4923800748771</v>
      </c>
    </row>
    <row r="526" spans="1:22" ht="15.75" customHeight="1" x14ac:dyDescent="0.2">
      <c r="A526" s="22">
        <f>VLOOKUP(B525,'Sample ID by Horizon'!A:B,2,FALSE)</f>
        <v>42514</v>
      </c>
      <c r="B526" s="21" t="s">
        <v>491</v>
      </c>
      <c r="C526" s="21" t="s">
        <v>1298</v>
      </c>
      <c r="D526" s="21" t="s">
        <v>1294</v>
      </c>
      <c r="E526" s="21">
        <v>2.0099999999999998</v>
      </c>
      <c r="F526" s="21">
        <v>1.71</v>
      </c>
      <c r="G526" s="21">
        <v>3.54</v>
      </c>
      <c r="H526" s="21">
        <v>1.83</v>
      </c>
      <c r="I526" s="21">
        <v>2.36</v>
      </c>
      <c r="J526" s="23">
        <f t="shared" si="45"/>
        <v>0.64999999999999991</v>
      </c>
      <c r="K526" s="71">
        <v>58.706467660000001</v>
      </c>
      <c r="L526" s="71">
        <f t="shared" ref="L526:N526" si="395">L523</f>
        <v>2.0099999999999998</v>
      </c>
      <c r="M526" s="71">
        <f t="shared" si="395"/>
        <v>0.5625</v>
      </c>
      <c r="N526" s="71">
        <f t="shared" si="395"/>
        <v>63.184079599999997</v>
      </c>
      <c r="O526" s="73">
        <f>VLOOKUP(B526,'Dry Sieve'!$B$2:$K$992,IF(C526="#5",2,IF(C526="#10",3,IF(C526="#18",4,IF(C526="#35",5,IF(C526="#60",6,IF(C526="#120",7,IF(C526="#200",8,IF(C526="&lt;200",9)))))))),FALSE)</f>
        <v>8.23</v>
      </c>
      <c r="P526" s="23">
        <f t="shared" si="0"/>
        <v>0.5625</v>
      </c>
      <c r="Q526" s="23">
        <f t="shared" si="1"/>
        <v>2.0099999999999998</v>
      </c>
      <c r="R526" s="23">
        <f>VLOOKUP(B526,'Dry Sieve'!$B$2:$K$992,IF(C526="#5",2,IF(C526="#10",3,IF(C526="#18",4,IF(C526="#35",5,IF(C526="#60",6,IF(C526="#120",7,IF(C526="#200",8,IF(C526="&lt;200",9)))))))),FALSE)</f>
        <v>8.23</v>
      </c>
      <c r="S526" s="23">
        <f>VLOOKUP(B526,'Dry Sieve'!$B$2:$K$992,10,FALSE)</f>
        <v>142.5</v>
      </c>
      <c r="T526" s="23">
        <v>4.1591777949999999E-2</v>
      </c>
      <c r="U526" s="23">
        <v>1.1262592320000001E-2</v>
      </c>
      <c r="V526" s="23">
        <f>V525</f>
        <v>0.4923800748771</v>
      </c>
    </row>
    <row r="527" spans="1:22" ht="15.75" customHeight="1" x14ac:dyDescent="0.2">
      <c r="A527" s="22">
        <f>VLOOKUP(B526,'Sample ID by Horizon'!A:B,2,FALSE)</f>
        <v>42514</v>
      </c>
      <c r="B527" s="21" t="s">
        <v>491</v>
      </c>
      <c r="C527" s="21" t="s">
        <v>1299</v>
      </c>
      <c r="D527" s="21" t="s">
        <v>1291</v>
      </c>
      <c r="E527" s="21">
        <v>1</v>
      </c>
      <c r="F527" s="21">
        <v>1.72</v>
      </c>
      <c r="G527" s="21">
        <v>2.67</v>
      </c>
      <c r="H527" s="21">
        <v>0.95</v>
      </c>
      <c r="I527" s="21">
        <v>2.0299999999999998</v>
      </c>
      <c r="J527" s="23">
        <f t="shared" si="45"/>
        <v>0.30999999999999983</v>
      </c>
      <c r="K527" s="71">
        <v>64</v>
      </c>
      <c r="L527" s="71">
        <v>0.95</v>
      </c>
      <c r="M527" s="23">
        <f>AVERAGE(J527:J530)</f>
        <v>0.33500000000000002</v>
      </c>
      <c r="N527" s="23">
        <v>57.6875</v>
      </c>
      <c r="O527" s="73">
        <f>VLOOKUP(B527,'Dry Sieve'!$B$2:$K$992,IF(C527="#5",2,IF(C527="#10",3,IF(C527="#18",4,IF(C527="#35",5,IF(C527="#60",6,IF(C527="#120",7,IF(C527="#200",8,IF(C527="&lt;200",9)))))))),FALSE)</f>
        <v>3.84</v>
      </c>
      <c r="P527" s="23">
        <f t="shared" si="0"/>
        <v>0.33500000000000002</v>
      </c>
      <c r="Q527" s="23">
        <f t="shared" si="1"/>
        <v>0.95</v>
      </c>
      <c r="R527" s="23">
        <f>VLOOKUP(B527,'Dry Sieve'!$B$2:$K$992,IF(C527="#5",2,IF(C527="#10",3,IF(C527="#18",4,IF(C527="#35",5,IF(C527="#60",6,IF(C527="#120",7,IF(C527="#200",8,IF(C527="&lt;200",9)))))))),FALSE)</f>
        <v>3.84</v>
      </c>
      <c r="S527" s="23">
        <f>VLOOKUP(B527,'Dry Sieve'!$B$2:$K$992,10,FALSE)</f>
        <v>142.5</v>
      </c>
      <c r="T527" s="23">
        <v>1.744487535E-2</v>
      </c>
      <c r="U527" s="23">
        <v>2.8752892759999998E-3</v>
      </c>
      <c r="V527" s="23">
        <f>V525</f>
        <v>0.4923800748771</v>
      </c>
    </row>
    <row r="528" spans="1:22" ht="15.75" customHeight="1" x14ac:dyDescent="0.2">
      <c r="A528" s="22">
        <f>VLOOKUP(B527,'Sample ID by Horizon'!A:B,2,FALSE)</f>
        <v>42514</v>
      </c>
      <c r="B528" s="21" t="s">
        <v>491</v>
      </c>
      <c r="C528" s="21" t="s">
        <v>1299</v>
      </c>
      <c r="D528" s="21" t="s">
        <v>1292</v>
      </c>
      <c r="E528" s="21">
        <v>1</v>
      </c>
      <c r="F528" s="21">
        <v>1.72</v>
      </c>
      <c r="G528" s="21">
        <v>2.66</v>
      </c>
      <c r="H528" s="21">
        <v>0.94</v>
      </c>
      <c r="I528" s="21">
        <v>1.99</v>
      </c>
      <c r="J528" s="23">
        <f t="shared" si="45"/>
        <v>0.27</v>
      </c>
      <c r="K528" s="71">
        <v>67</v>
      </c>
      <c r="L528" s="71">
        <f t="shared" ref="L528:N528" si="396">L527</f>
        <v>0.95</v>
      </c>
      <c r="M528" s="71">
        <f t="shared" si="396"/>
        <v>0.33500000000000002</v>
      </c>
      <c r="N528" s="71">
        <f t="shared" si="396"/>
        <v>57.6875</v>
      </c>
      <c r="O528" s="73">
        <f>VLOOKUP(B528,'Dry Sieve'!$B$2:$K$992,IF(C528="#5",2,IF(C528="#10",3,IF(C528="#18",4,IF(C528="#35",5,IF(C528="#60",6,IF(C528="#120",7,IF(C528="#200",8,IF(C528="&lt;200",9)))))))),FALSE)</f>
        <v>3.84</v>
      </c>
      <c r="P528" s="23">
        <f t="shared" si="0"/>
        <v>0.33500000000000002</v>
      </c>
      <c r="Q528" s="23">
        <f t="shared" si="1"/>
        <v>0.95</v>
      </c>
      <c r="R528" s="23">
        <f>VLOOKUP(B528,'Dry Sieve'!$B$2:$K$992,IF(C528="#5",2,IF(C528="#10",3,IF(C528="#18",4,IF(C528="#35",5,IF(C528="#60",6,IF(C528="#120",7,IF(C528="#200",8,IF(C528="&lt;200",9)))))))),FALSE)</f>
        <v>3.84</v>
      </c>
      <c r="S528" s="23">
        <f>VLOOKUP(B528,'Dry Sieve'!$B$2:$K$992,10,FALSE)</f>
        <v>142.5</v>
      </c>
      <c r="T528" s="23">
        <v>1.744487535E-2</v>
      </c>
      <c r="U528" s="23">
        <v>2.8752892759999998E-3</v>
      </c>
      <c r="V528" s="23">
        <f>V525</f>
        <v>0.4923800748771</v>
      </c>
    </row>
    <row r="529" spans="1:22" ht="15.75" customHeight="1" x14ac:dyDescent="0.2">
      <c r="A529" s="22">
        <f>VLOOKUP(B528,'Sample ID by Horizon'!A:B,2,FALSE)</f>
        <v>42514</v>
      </c>
      <c r="B529" s="21" t="s">
        <v>491</v>
      </c>
      <c r="C529" s="21" t="s">
        <v>1299</v>
      </c>
      <c r="D529" s="21" t="s">
        <v>1293</v>
      </c>
      <c r="E529" s="21">
        <v>1</v>
      </c>
      <c r="F529" s="21">
        <v>1.72</v>
      </c>
      <c r="G529" s="21">
        <v>2.65</v>
      </c>
      <c r="H529" s="21">
        <v>0.93</v>
      </c>
      <c r="I529" s="21">
        <v>2.04</v>
      </c>
      <c r="J529" s="23">
        <f t="shared" si="45"/>
        <v>0.32000000000000006</v>
      </c>
      <c r="K529" s="71">
        <v>61</v>
      </c>
      <c r="L529" s="71">
        <f t="shared" ref="L529:N529" si="397">L527</f>
        <v>0.95</v>
      </c>
      <c r="M529" s="71">
        <f t="shared" si="397"/>
        <v>0.33500000000000002</v>
      </c>
      <c r="N529" s="71">
        <f t="shared" si="397"/>
        <v>57.6875</v>
      </c>
      <c r="O529" s="73">
        <f>VLOOKUP(B529,'Dry Sieve'!$B$2:$K$992,IF(C529="#5",2,IF(C529="#10",3,IF(C529="#18",4,IF(C529="#35",5,IF(C529="#60",6,IF(C529="#120",7,IF(C529="#200",8,IF(C529="&lt;200",9)))))))),FALSE)</f>
        <v>3.84</v>
      </c>
      <c r="P529" s="23">
        <f t="shared" si="0"/>
        <v>0.33500000000000002</v>
      </c>
      <c r="Q529" s="23">
        <f t="shared" si="1"/>
        <v>0.95</v>
      </c>
      <c r="R529" s="23">
        <f>VLOOKUP(B529,'Dry Sieve'!$B$2:$K$992,IF(C529="#5",2,IF(C529="#10",3,IF(C529="#18",4,IF(C529="#35",5,IF(C529="#60",6,IF(C529="#120",7,IF(C529="#200",8,IF(C529="&lt;200",9)))))))),FALSE)</f>
        <v>3.84</v>
      </c>
      <c r="S529" s="23">
        <f>VLOOKUP(B529,'Dry Sieve'!$B$2:$K$992,10,FALSE)</f>
        <v>142.5</v>
      </c>
      <c r="T529" s="23">
        <v>1.744487535E-2</v>
      </c>
      <c r="U529" s="23">
        <v>2.8752892759999998E-3</v>
      </c>
      <c r="V529" s="23">
        <f>V528</f>
        <v>0.4923800748771</v>
      </c>
    </row>
    <row r="530" spans="1:22" ht="15.75" customHeight="1" x14ac:dyDescent="0.2">
      <c r="A530" s="22">
        <f>VLOOKUP(B529,'Sample ID by Horizon'!A:B,2,FALSE)</f>
        <v>42514</v>
      </c>
      <c r="B530" s="21" t="s">
        <v>491</v>
      </c>
      <c r="C530" s="21" t="s">
        <v>1299</v>
      </c>
      <c r="D530" s="21" t="s">
        <v>1294</v>
      </c>
      <c r="E530" s="21">
        <v>0.8</v>
      </c>
      <c r="F530" s="21">
        <v>1.72</v>
      </c>
      <c r="G530" s="21">
        <v>2.4700000000000002</v>
      </c>
      <c r="H530" s="21">
        <v>0.75</v>
      </c>
      <c r="I530" s="21">
        <v>2.16</v>
      </c>
      <c r="J530" s="23">
        <f t="shared" si="45"/>
        <v>0.44000000000000017</v>
      </c>
      <c r="K530" s="71">
        <v>38.75</v>
      </c>
      <c r="L530" s="71">
        <f t="shared" ref="L530:N530" si="398">L527</f>
        <v>0.95</v>
      </c>
      <c r="M530" s="71">
        <f t="shared" si="398"/>
        <v>0.33500000000000002</v>
      </c>
      <c r="N530" s="71">
        <f t="shared" si="398"/>
        <v>57.6875</v>
      </c>
      <c r="O530" s="73">
        <f>VLOOKUP(B530,'Dry Sieve'!$B$2:$K$992,IF(C530="#5",2,IF(C530="#10",3,IF(C530="#18",4,IF(C530="#35",5,IF(C530="#60",6,IF(C530="#120",7,IF(C530="#200",8,IF(C530="&lt;200",9)))))))),FALSE)</f>
        <v>3.84</v>
      </c>
      <c r="P530" s="23">
        <f t="shared" si="0"/>
        <v>0.33500000000000002</v>
      </c>
      <c r="Q530" s="23">
        <f t="shared" si="1"/>
        <v>0.95</v>
      </c>
      <c r="R530" s="23">
        <f>VLOOKUP(B530,'Dry Sieve'!$B$2:$K$992,IF(C530="#5",2,IF(C530="#10",3,IF(C530="#18",4,IF(C530="#35",5,IF(C530="#60",6,IF(C530="#120",7,IF(C530="#200",8,IF(C530="&lt;200",9)))))))),FALSE)</f>
        <v>3.84</v>
      </c>
      <c r="S530" s="23">
        <f>VLOOKUP(B530,'Dry Sieve'!$B$2:$K$992,10,FALSE)</f>
        <v>142.5</v>
      </c>
      <c r="T530" s="23">
        <v>1.744487535E-2</v>
      </c>
      <c r="U530" s="23">
        <v>2.8752892759999998E-3</v>
      </c>
      <c r="V530" s="23">
        <f>V528</f>
        <v>0.4923800748771</v>
      </c>
    </row>
    <row r="531" spans="1:22" ht="15.75" customHeight="1" x14ac:dyDescent="0.2">
      <c r="A531" s="22">
        <f>VLOOKUP(B530,'Sample ID by Horizon'!A:B,2,FALSE)</f>
        <v>42514</v>
      </c>
      <c r="B531" s="21" t="s">
        <v>491</v>
      </c>
      <c r="C531" s="21" t="s">
        <v>1300</v>
      </c>
      <c r="D531" s="21" t="s">
        <v>1291</v>
      </c>
      <c r="E531" s="21">
        <v>0.4</v>
      </c>
      <c r="F531" s="21">
        <v>1.72</v>
      </c>
      <c r="G531" s="21">
        <v>2.1</v>
      </c>
      <c r="H531" s="21">
        <v>0.38</v>
      </c>
      <c r="I531" s="21">
        <v>1.86</v>
      </c>
      <c r="J531" s="23">
        <f t="shared" si="45"/>
        <v>0.14000000000000012</v>
      </c>
      <c r="K531" s="71">
        <v>60</v>
      </c>
      <c r="L531" s="71">
        <v>0.4</v>
      </c>
      <c r="M531" s="23">
        <f>AVERAGE(J531:J534)</f>
        <v>0.14750000000000008</v>
      </c>
      <c r="N531" s="23">
        <v>61.25</v>
      </c>
      <c r="O531" s="73">
        <f>VLOOKUP(B531,'Dry Sieve'!$B$2:$K$992,IF(C531="#5",2,IF(C531="#10",3,IF(C531="#18",4,IF(C531="#35",5,IF(C531="#60",6,IF(C531="#120",7,IF(C531="#200",8,IF(C531="&lt;200",9)))))))),FALSE)</f>
        <v>1.65</v>
      </c>
      <c r="P531" s="23">
        <f t="shared" si="0"/>
        <v>0.14750000000000008</v>
      </c>
      <c r="Q531" s="23">
        <f t="shared" si="1"/>
        <v>0.4</v>
      </c>
      <c r="R531" s="23">
        <f>VLOOKUP(B531,'Dry Sieve'!$B$2:$K$992,IF(C531="#5",2,IF(C531="#10",3,IF(C531="#18",4,IF(C531="#35",5,IF(C531="#60",6,IF(C531="#120",7,IF(C531="#200",8,IF(C531="&lt;200",9)))))))),FALSE)</f>
        <v>1.65</v>
      </c>
      <c r="S531" s="23">
        <f>VLOOKUP(B531,'Dry Sieve'!$B$2:$K$992,10,FALSE)</f>
        <v>142.5</v>
      </c>
      <c r="T531" s="23">
        <v>7.3092105259999996E-3</v>
      </c>
      <c r="U531" s="23">
        <v>6.3955592109999997E-4</v>
      </c>
      <c r="V531" s="23">
        <f>V528</f>
        <v>0.4923800748771</v>
      </c>
    </row>
    <row r="532" spans="1:22" ht="15.75" customHeight="1" x14ac:dyDescent="0.2">
      <c r="A532" s="22">
        <f>VLOOKUP(B531,'Sample ID by Horizon'!A:B,2,FALSE)</f>
        <v>42514</v>
      </c>
      <c r="B532" s="21" t="s">
        <v>491</v>
      </c>
      <c r="C532" s="21" t="s">
        <v>1300</v>
      </c>
      <c r="D532" s="21" t="s">
        <v>1292</v>
      </c>
      <c r="E532" s="21">
        <v>0.4</v>
      </c>
      <c r="F532" s="21">
        <v>1.71</v>
      </c>
      <c r="G532" s="21">
        <v>2.1</v>
      </c>
      <c r="H532" s="21">
        <v>0.39</v>
      </c>
      <c r="I532" s="21">
        <v>1.89</v>
      </c>
      <c r="J532" s="23">
        <f t="shared" si="45"/>
        <v>0.17999999999999994</v>
      </c>
      <c r="K532" s="71">
        <v>52.5</v>
      </c>
      <c r="L532" s="71">
        <f t="shared" ref="L532:N532" si="399">L531</f>
        <v>0.4</v>
      </c>
      <c r="M532" s="71">
        <f t="shared" si="399"/>
        <v>0.14750000000000008</v>
      </c>
      <c r="N532" s="71">
        <f t="shared" si="399"/>
        <v>61.25</v>
      </c>
      <c r="O532" s="73">
        <f>VLOOKUP(B532,'Dry Sieve'!$B$2:$K$992,IF(C532="#5",2,IF(C532="#10",3,IF(C532="#18",4,IF(C532="#35",5,IF(C532="#60",6,IF(C532="#120",7,IF(C532="#200",8,IF(C532="&lt;200",9)))))))),FALSE)</f>
        <v>1.65</v>
      </c>
      <c r="P532" s="23">
        <f t="shared" si="0"/>
        <v>0.14750000000000008</v>
      </c>
      <c r="Q532" s="23">
        <f t="shared" si="1"/>
        <v>0.4</v>
      </c>
      <c r="R532" s="23">
        <f>VLOOKUP(B532,'Dry Sieve'!$B$2:$K$992,IF(C532="#5",2,IF(C532="#10",3,IF(C532="#18",4,IF(C532="#35",5,IF(C532="#60",6,IF(C532="#120",7,IF(C532="#200",8,IF(C532="&lt;200",9)))))))),FALSE)</f>
        <v>1.65</v>
      </c>
      <c r="S532" s="23">
        <f>VLOOKUP(B532,'Dry Sieve'!$B$2:$K$992,10,FALSE)</f>
        <v>142.5</v>
      </c>
      <c r="T532" s="23">
        <v>7.3092105259999996E-3</v>
      </c>
      <c r="U532" s="23">
        <v>6.3955592109999997E-4</v>
      </c>
      <c r="V532" s="23">
        <f>V531</f>
        <v>0.4923800748771</v>
      </c>
    </row>
    <row r="533" spans="1:22" ht="15.75" customHeight="1" x14ac:dyDescent="0.2">
      <c r="A533" s="22">
        <f>VLOOKUP(B532,'Sample ID by Horizon'!A:B,2,FALSE)</f>
        <v>42514</v>
      </c>
      <c r="B533" s="21" t="s">
        <v>491</v>
      </c>
      <c r="C533" s="21" t="s">
        <v>1300</v>
      </c>
      <c r="D533" s="21" t="s">
        <v>1293</v>
      </c>
      <c r="E533" s="21">
        <v>0.4</v>
      </c>
      <c r="F533" s="21">
        <v>1.72</v>
      </c>
      <c r="G533" s="21">
        <v>2.13</v>
      </c>
      <c r="H533" s="21">
        <v>0.41</v>
      </c>
      <c r="I533" s="21">
        <v>1.86</v>
      </c>
      <c r="J533" s="23">
        <f t="shared" si="45"/>
        <v>0.14000000000000012</v>
      </c>
      <c r="K533" s="71">
        <v>67.5</v>
      </c>
      <c r="L533" s="71">
        <f t="shared" ref="L533:N533" si="400">L531</f>
        <v>0.4</v>
      </c>
      <c r="M533" s="71">
        <f t="shared" si="400"/>
        <v>0.14750000000000008</v>
      </c>
      <c r="N533" s="71">
        <f t="shared" si="400"/>
        <v>61.25</v>
      </c>
      <c r="O533" s="73">
        <f>VLOOKUP(B533,'Dry Sieve'!$B$2:$K$992,IF(C533="#5",2,IF(C533="#10",3,IF(C533="#18",4,IF(C533="#35",5,IF(C533="#60",6,IF(C533="#120",7,IF(C533="#200",8,IF(C533="&lt;200",9)))))))),FALSE)</f>
        <v>1.65</v>
      </c>
      <c r="P533" s="23">
        <f t="shared" si="0"/>
        <v>0.14750000000000008</v>
      </c>
      <c r="Q533" s="23">
        <f t="shared" si="1"/>
        <v>0.4</v>
      </c>
      <c r="R533" s="23">
        <f>VLOOKUP(B533,'Dry Sieve'!$B$2:$K$992,IF(C533="#5",2,IF(C533="#10",3,IF(C533="#18",4,IF(C533="#35",5,IF(C533="#60",6,IF(C533="#120",7,IF(C533="#200",8,IF(C533="&lt;200",9)))))))),FALSE)</f>
        <v>1.65</v>
      </c>
      <c r="S533" s="23">
        <f>VLOOKUP(B533,'Dry Sieve'!$B$2:$K$992,10,FALSE)</f>
        <v>142.5</v>
      </c>
      <c r="T533" s="23">
        <v>7.3092105259999996E-3</v>
      </c>
      <c r="U533" s="23">
        <v>6.3955592109999997E-4</v>
      </c>
      <c r="V533" s="23">
        <f>V531</f>
        <v>0.4923800748771</v>
      </c>
    </row>
    <row r="534" spans="1:22" ht="15.75" customHeight="1" x14ac:dyDescent="0.2">
      <c r="A534" s="22">
        <f>VLOOKUP(B533,'Sample ID by Horizon'!A:B,2,FALSE)</f>
        <v>42514</v>
      </c>
      <c r="B534" s="21" t="s">
        <v>491</v>
      </c>
      <c r="C534" s="21" t="s">
        <v>1300</v>
      </c>
      <c r="D534" s="21" t="s">
        <v>1294</v>
      </c>
      <c r="E534" s="21">
        <v>0.4</v>
      </c>
      <c r="F534" s="21">
        <v>1.73</v>
      </c>
      <c r="G534" s="21">
        <v>2.12</v>
      </c>
      <c r="H534" s="21">
        <v>0.39</v>
      </c>
      <c r="I534" s="21">
        <v>1.86</v>
      </c>
      <c r="J534" s="23">
        <f t="shared" si="45"/>
        <v>0.13000000000000012</v>
      </c>
      <c r="K534" s="71">
        <v>65</v>
      </c>
      <c r="L534" s="71">
        <f t="shared" ref="L534:N534" si="401">L531</f>
        <v>0.4</v>
      </c>
      <c r="M534" s="71">
        <f t="shared" si="401"/>
        <v>0.14750000000000008</v>
      </c>
      <c r="N534" s="71">
        <f t="shared" si="401"/>
        <v>61.25</v>
      </c>
      <c r="O534" s="73">
        <f>VLOOKUP(B534,'Dry Sieve'!$B$2:$K$992,IF(C534="#5",2,IF(C534="#10",3,IF(C534="#18",4,IF(C534="#35",5,IF(C534="#60",6,IF(C534="#120",7,IF(C534="#200",8,IF(C534="&lt;200",9)))))))),FALSE)</f>
        <v>1.65</v>
      </c>
      <c r="P534" s="23">
        <f t="shared" si="0"/>
        <v>0.14750000000000008</v>
      </c>
      <c r="Q534" s="23">
        <f t="shared" si="1"/>
        <v>0.4</v>
      </c>
      <c r="R534" s="23">
        <f>VLOOKUP(B534,'Dry Sieve'!$B$2:$K$992,IF(C534="#5",2,IF(C534="#10",3,IF(C534="#18",4,IF(C534="#35",5,IF(C534="#60",6,IF(C534="#120",7,IF(C534="#200",8,IF(C534="&lt;200",9)))))))),FALSE)</f>
        <v>1.65</v>
      </c>
      <c r="S534" s="23">
        <f>VLOOKUP(B534,'Dry Sieve'!$B$2:$K$992,10,FALSE)</f>
        <v>142.5</v>
      </c>
      <c r="T534" s="23">
        <v>7.3092105259999996E-3</v>
      </c>
      <c r="U534" s="23">
        <v>6.3955592109999997E-4</v>
      </c>
      <c r="V534" s="23">
        <f>V531</f>
        <v>0.4923800748771</v>
      </c>
    </row>
    <row r="535" spans="1:22" ht="15.75" customHeight="1" x14ac:dyDescent="0.2">
      <c r="A535" s="22">
        <f>VLOOKUP(B534,'Sample ID by Horizon'!A:B,2,FALSE)</f>
        <v>42514</v>
      </c>
      <c r="B535" s="21" t="s">
        <v>492</v>
      </c>
      <c r="C535" s="21" t="s">
        <v>1290</v>
      </c>
      <c r="D535" s="21" t="s">
        <v>1291</v>
      </c>
      <c r="E535" s="21">
        <v>4.05</v>
      </c>
      <c r="F535" s="21">
        <v>1.73</v>
      </c>
      <c r="G535" s="21">
        <v>5.25</v>
      </c>
      <c r="H535" s="21">
        <v>3.52</v>
      </c>
      <c r="I535" s="21">
        <v>2.2400000000000002</v>
      </c>
      <c r="J535" s="23">
        <f t="shared" si="45"/>
        <v>0.51000000000000023</v>
      </c>
      <c r="K535" s="71">
        <v>74.320987650000006</v>
      </c>
      <c r="L535" s="71">
        <v>4.0199999999999996</v>
      </c>
      <c r="M535" s="23">
        <f>AVERAGE(J535:J538)</f>
        <v>0.59000000000000008</v>
      </c>
      <c r="N535" s="23">
        <v>75.588716969999993</v>
      </c>
      <c r="O535" s="73">
        <f>VLOOKUP(B535,'Dry Sieve'!$B$2:$K$992,IF(C535="#5",2,IF(C535="#10",3,IF(C535="#18",4,IF(C535="#35",5,IF(C535="#60",6,IF(C535="#120",7,IF(C535="#200",8,IF(C535="&lt;200",9)))))))),FALSE)</f>
        <v>39.32</v>
      </c>
      <c r="P535" s="23">
        <f t="shared" si="0"/>
        <v>0.59000000000000008</v>
      </c>
      <c r="Q535" s="23">
        <f t="shared" si="1"/>
        <v>4.0199999999999996</v>
      </c>
      <c r="R535" s="23">
        <f>VLOOKUP(B535,'Dry Sieve'!$B$2:$K$992,IF(C535="#5",2,IF(C535="#10",3,IF(C535="#18",4,IF(C535="#35",5,IF(C535="#60",6,IF(C535="#120",7,IF(C535="#200",8,IF(C535="&lt;200",9)))))))),FALSE)</f>
        <v>39.32</v>
      </c>
      <c r="S535" s="23">
        <f>VLOOKUP(B535,'Dry Sieve'!$B$2:$K$992,10,FALSE)</f>
        <v>68.739999999999995</v>
      </c>
      <c r="T535" s="23">
        <v>0.48805868819999998</v>
      </c>
      <c r="U535" s="23">
        <v>0.36891730049999999</v>
      </c>
      <c r="V535" s="23">
        <f>SUM(U535,U539,U543,U547,U551,U555,U559)</f>
        <v>0.52823760618660009</v>
      </c>
    </row>
    <row r="536" spans="1:22" ht="15.75" customHeight="1" x14ac:dyDescent="0.2">
      <c r="A536" s="22">
        <f>VLOOKUP(B535,'Sample ID by Horizon'!A:B,2,FALSE)</f>
        <v>42514</v>
      </c>
      <c r="B536" s="21" t="s">
        <v>492</v>
      </c>
      <c r="C536" s="21" t="s">
        <v>1290</v>
      </c>
      <c r="D536" s="21" t="s">
        <v>1292</v>
      </c>
      <c r="E536" s="21">
        <v>4.03</v>
      </c>
      <c r="F536" s="21">
        <v>1.73</v>
      </c>
      <c r="G536" s="21">
        <v>5.48</v>
      </c>
      <c r="H536" s="21">
        <v>3.75</v>
      </c>
      <c r="I536" s="21">
        <v>1.99</v>
      </c>
      <c r="J536" s="23">
        <f t="shared" si="45"/>
        <v>0.26</v>
      </c>
      <c r="K536" s="71">
        <v>86.600496280000002</v>
      </c>
      <c r="L536" s="71">
        <f t="shared" ref="L536:N536" si="402">L535</f>
        <v>4.0199999999999996</v>
      </c>
      <c r="M536" s="71">
        <f t="shared" si="402"/>
        <v>0.59000000000000008</v>
      </c>
      <c r="N536" s="71">
        <f t="shared" si="402"/>
        <v>75.588716969999993</v>
      </c>
      <c r="O536" s="73">
        <f>VLOOKUP(B536,'Dry Sieve'!$B$2:$K$992,IF(C536="#5",2,IF(C536="#10",3,IF(C536="#18",4,IF(C536="#35",5,IF(C536="#60",6,IF(C536="#120",7,IF(C536="#200",8,IF(C536="&lt;200",9)))))))),FALSE)</f>
        <v>39.32</v>
      </c>
      <c r="P536" s="23">
        <f t="shared" si="0"/>
        <v>0.59000000000000008</v>
      </c>
      <c r="Q536" s="23">
        <f t="shared" si="1"/>
        <v>4.0199999999999996</v>
      </c>
      <c r="R536" s="23">
        <f>VLOOKUP(B536,'Dry Sieve'!$B$2:$K$992,IF(C536="#5",2,IF(C536="#10",3,IF(C536="#18",4,IF(C536="#35",5,IF(C536="#60",6,IF(C536="#120",7,IF(C536="#200",8,IF(C536="&lt;200",9)))))))),FALSE)</f>
        <v>39.32</v>
      </c>
      <c r="S536" s="23">
        <f>VLOOKUP(B536,'Dry Sieve'!$B$2:$K$992,10,FALSE)</f>
        <v>68.739999999999995</v>
      </c>
      <c r="T536" s="23">
        <v>0.48805868819999998</v>
      </c>
      <c r="U536" s="23">
        <v>0.36891730049999999</v>
      </c>
      <c r="V536" s="23">
        <f>V535</f>
        <v>0.52823760618660009</v>
      </c>
    </row>
    <row r="537" spans="1:22" ht="15.75" customHeight="1" x14ac:dyDescent="0.2">
      <c r="A537" s="22">
        <f>VLOOKUP(B536,'Sample ID by Horizon'!A:B,2,FALSE)</f>
        <v>42514</v>
      </c>
      <c r="B537" s="21" t="s">
        <v>492</v>
      </c>
      <c r="C537" s="21" t="s">
        <v>1290</v>
      </c>
      <c r="D537" s="21" t="s">
        <v>1293</v>
      </c>
      <c r="E537" s="21">
        <v>3.99</v>
      </c>
      <c r="F537" s="21">
        <v>1.74</v>
      </c>
      <c r="G537" s="21">
        <v>5.33</v>
      </c>
      <c r="H537" s="21">
        <v>3.59</v>
      </c>
      <c r="I537" s="21">
        <v>3.04</v>
      </c>
      <c r="J537" s="23">
        <f t="shared" si="45"/>
        <v>1.3</v>
      </c>
      <c r="K537" s="71">
        <v>57.393483709999998</v>
      </c>
      <c r="L537" s="71">
        <f t="shared" ref="L537:N537" si="403">L535</f>
        <v>4.0199999999999996</v>
      </c>
      <c r="M537" s="71">
        <f t="shared" si="403"/>
        <v>0.59000000000000008</v>
      </c>
      <c r="N537" s="71">
        <f t="shared" si="403"/>
        <v>75.588716969999993</v>
      </c>
      <c r="O537" s="73">
        <f>VLOOKUP(B537,'Dry Sieve'!$B$2:$K$992,IF(C537="#5",2,IF(C537="#10",3,IF(C537="#18",4,IF(C537="#35",5,IF(C537="#60",6,IF(C537="#120",7,IF(C537="#200",8,IF(C537="&lt;200",9)))))))),FALSE)</f>
        <v>39.32</v>
      </c>
      <c r="P537" s="23">
        <f t="shared" si="0"/>
        <v>0.59000000000000008</v>
      </c>
      <c r="Q537" s="23">
        <f t="shared" si="1"/>
        <v>4.0199999999999996</v>
      </c>
      <c r="R537" s="23">
        <f>VLOOKUP(B537,'Dry Sieve'!$B$2:$K$992,IF(C537="#5",2,IF(C537="#10",3,IF(C537="#18",4,IF(C537="#35",5,IF(C537="#60",6,IF(C537="#120",7,IF(C537="#200",8,IF(C537="&lt;200",9)))))))),FALSE)</f>
        <v>39.32</v>
      </c>
      <c r="S537" s="23">
        <f>VLOOKUP(B537,'Dry Sieve'!$B$2:$K$992,10,FALSE)</f>
        <v>68.739999999999995</v>
      </c>
      <c r="T537" s="23">
        <v>0.48805868819999998</v>
      </c>
      <c r="U537" s="23">
        <v>0.36891730049999999</v>
      </c>
      <c r="V537" s="23">
        <f>V535</f>
        <v>0.52823760618660009</v>
      </c>
    </row>
    <row r="538" spans="1:22" ht="15.75" customHeight="1" x14ac:dyDescent="0.2">
      <c r="A538" s="22">
        <f>VLOOKUP(B537,'Sample ID by Horizon'!A:B,2,FALSE)</f>
        <v>42514</v>
      </c>
      <c r="B538" s="21" t="s">
        <v>492</v>
      </c>
      <c r="C538" s="21" t="s">
        <v>1290</v>
      </c>
      <c r="D538" s="21" t="s">
        <v>1294</v>
      </c>
      <c r="E538" s="21">
        <v>4.01</v>
      </c>
      <c r="F538" s="21">
        <v>1.72</v>
      </c>
      <c r="G538" s="21">
        <v>5.38</v>
      </c>
      <c r="H538" s="21">
        <v>3.66</v>
      </c>
      <c r="I538" s="21">
        <v>2.0099999999999998</v>
      </c>
      <c r="J538" s="23">
        <f t="shared" si="45"/>
        <v>0.28999999999999981</v>
      </c>
      <c r="K538" s="71">
        <v>84.039900250000002</v>
      </c>
      <c r="L538" s="71">
        <f t="shared" ref="L538:N538" si="404">L535</f>
        <v>4.0199999999999996</v>
      </c>
      <c r="M538" s="71">
        <f t="shared" si="404"/>
        <v>0.59000000000000008</v>
      </c>
      <c r="N538" s="71">
        <f t="shared" si="404"/>
        <v>75.588716969999993</v>
      </c>
      <c r="O538" s="73">
        <f>VLOOKUP(B538,'Dry Sieve'!$B$2:$K$992,IF(C538="#5",2,IF(C538="#10",3,IF(C538="#18",4,IF(C538="#35",5,IF(C538="#60",6,IF(C538="#120",7,IF(C538="#200",8,IF(C538="&lt;200",9)))))))),FALSE)</f>
        <v>39.32</v>
      </c>
      <c r="P538" s="23">
        <f t="shared" si="0"/>
        <v>0.59000000000000008</v>
      </c>
      <c r="Q538" s="23">
        <f t="shared" si="1"/>
        <v>4.0199999999999996</v>
      </c>
      <c r="R538" s="23">
        <f>VLOOKUP(B538,'Dry Sieve'!$B$2:$K$992,IF(C538="#5",2,IF(C538="#10",3,IF(C538="#18",4,IF(C538="#35",5,IF(C538="#60",6,IF(C538="#120",7,IF(C538="#200",8,IF(C538="&lt;200",9)))))))),FALSE)</f>
        <v>39.32</v>
      </c>
      <c r="S538" s="23">
        <f>VLOOKUP(B538,'Dry Sieve'!$B$2:$K$992,10,FALSE)</f>
        <v>68.739999999999995</v>
      </c>
      <c r="T538" s="23">
        <v>0.48805868819999998</v>
      </c>
      <c r="U538" s="23">
        <v>0.36891730049999999</v>
      </c>
      <c r="V538" s="23">
        <f>V535</f>
        <v>0.52823760618660009</v>
      </c>
    </row>
    <row r="539" spans="1:22" ht="15.75" customHeight="1" x14ac:dyDescent="0.2">
      <c r="A539" s="22">
        <f>VLOOKUP(B538,'Sample ID by Horizon'!A:B,2,FALSE)</f>
        <v>42514</v>
      </c>
      <c r="B539" s="21" t="s">
        <v>492</v>
      </c>
      <c r="C539" s="21" t="s">
        <v>1295</v>
      </c>
      <c r="D539" s="21" t="s">
        <v>1291</v>
      </c>
      <c r="E539" s="21">
        <v>3</v>
      </c>
      <c r="F539" s="21">
        <v>1.74</v>
      </c>
      <c r="G539" s="21">
        <v>4.0599999999999996</v>
      </c>
      <c r="H539" s="21">
        <v>2.3199999999999998</v>
      </c>
      <c r="I539" s="21">
        <v>2.33</v>
      </c>
      <c r="J539" s="23">
        <f t="shared" si="45"/>
        <v>0.59000000000000008</v>
      </c>
      <c r="K539" s="71">
        <v>57.666666669999998</v>
      </c>
      <c r="L539" s="71">
        <v>3.0175000000000001</v>
      </c>
      <c r="M539" s="23">
        <f>AVERAGE(J539:J542)</f>
        <v>0.47499999999999998</v>
      </c>
      <c r="N539" s="23">
        <v>66.170594230000006</v>
      </c>
      <c r="O539" s="73">
        <f>VLOOKUP(B539,'Dry Sieve'!$B$2:$K$992,IF(C539="#5",2,IF(C539="#10",3,IF(C539="#18",4,IF(C539="#35",5,IF(C539="#60",6,IF(C539="#120",7,IF(C539="#200",8,IF(C539="&lt;200",9)))))))),FALSE)</f>
        <v>12.66</v>
      </c>
      <c r="P539" s="23">
        <f t="shared" si="0"/>
        <v>0.47499999999999998</v>
      </c>
      <c r="Q539" s="23">
        <f t="shared" si="1"/>
        <v>3.0175000000000001</v>
      </c>
      <c r="R539" s="23">
        <f>VLOOKUP(B539,'Dry Sieve'!$B$2:$K$992,IF(C539="#5",2,IF(C539="#10",3,IF(C539="#18",4,IF(C539="#35",5,IF(C539="#60",6,IF(C539="#120",7,IF(C539="#200",8,IF(C539="&lt;200",9)))))))),FALSE)</f>
        <v>12.66</v>
      </c>
      <c r="S539" s="23">
        <f>VLOOKUP(B539,'Dry Sieve'!$B$2:$K$992,10,FALSE)</f>
        <v>68.739999999999995</v>
      </c>
      <c r="T539" s="23">
        <v>0.15518075510000001</v>
      </c>
      <c r="U539" s="23">
        <v>8.8014880939999998E-2</v>
      </c>
      <c r="V539" s="23">
        <f>V538</f>
        <v>0.52823760618660009</v>
      </c>
    </row>
    <row r="540" spans="1:22" ht="15.75" customHeight="1" x14ac:dyDescent="0.2">
      <c r="A540" s="22">
        <f>VLOOKUP(B539,'Sample ID by Horizon'!A:B,2,FALSE)</f>
        <v>42514</v>
      </c>
      <c r="B540" s="21" t="s">
        <v>492</v>
      </c>
      <c r="C540" s="21" t="s">
        <v>1295</v>
      </c>
      <c r="D540" s="21" t="s">
        <v>1292</v>
      </c>
      <c r="E540" s="21">
        <v>3.04</v>
      </c>
      <c r="F540" s="21">
        <v>1.73</v>
      </c>
      <c r="G540" s="21">
        <v>4.28</v>
      </c>
      <c r="H540" s="21">
        <v>2.5499999999999998</v>
      </c>
      <c r="I540" s="21">
        <v>2.0699999999999998</v>
      </c>
      <c r="J540" s="23">
        <f t="shared" si="45"/>
        <v>0.33999999999999986</v>
      </c>
      <c r="K540" s="71">
        <v>72.697368420000004</v>
      </c>
      <c r="L540" s="71">
        <f t="shared" ref="L540:N540" si="405">L539</f>
        <v>3.0175000000000001</v>
      </c>
      <c r="M540" s="71">
        <f t="shared" si="405"/>
        <v>0.47499999999999998</v>
      </c>
      <c r="N540" s="71">
        <f t="shared" si="405"/>
        <v>66.170594230000006</v>
      </c>
      <c r="O540" s="73">
        <f>VLOOKUP(B540,'Dry Sieve'!$B$2:$K$992,IF(C540="#5",2,IF(C540="#10",3,IF(C540="#18",4,IF(C540="#35",5,IF(C540="#60",6,IF(C540="#120",7,IF(C540="#200",8,IF(C540="&lt;200",9)))))))),FALSE)</f>
        <v>12.66</v>
      </c>
      <c r="P540" s="23">
        <f t="shared" si="0"/>
        <v>0.47499999999999998</v>
      </c>
      <c r="Q540" s="23">
        <f t="shared" si="1"/>
        <v>3.0175000000000001</v>
      </c>
      <c r="R540" s="23">
        <f>VLOOKUP(B540,'Dry Sieve'!$B$2:$K$992,IF(C540="#5",2,IF(C540="#10",3,IF(C540="#18",4,IF(C540="#35",5,IF(C540="#60",6,IF(C540="#120",7,IF(C540="#200",8,IF(C540="&lt;200",9)))))))),FALSE)</f>
        <v>12.66</v>
      </c>
      <c r="S540" s="23">
        <f>VLOOKUP(B540,'Dry Sieve'!$B$2:$K$992,10,FALSE)</f>
        <v>68.739999999999995</v>
      </c>
      <c r="T540" s="23">
        <v>0.15518075510000001</v>
      </c>
      <c r="U540" s="23">
        <v>8.8014880939999998E-2</v>
      </c>
      <c r="V540" s="23">
        <f>V538</f>
        <v>0.52823760618660009</v>
      </c>
    </row>
    <row r="541" spans="1:22" ht="15.75" customHeight="1" x14ac:dyDescent="0.2">
      <c r="A541" s="22">
        <f>VLOOKUP(B540,'Sample ID by Horizon'!A:B,2,FALSE)</f>
        <v>42514</v>
      </c>
      <c r="B541" s="21" t="s">
        <v>492</v>
      </c>
      <c r="C541" s="21" t="s">
        <v>1295</v>
      </c>
      <c r="D541" s="21" t="s">
        <v>1293</v>
      </c>
      <c r="E541" s="21">
        <v>2.99</v>
      </c>
      <c r="F541" s="21">
        <v>1.74</v>
      </c>
      <c r="G541" s="21">
        <v>4.2</v>
      </c>
      <c r="H541" s="21">
        <v>2.46</v>
      </c>
      <c r="I541" s="21">
        <v>2.21</v>
      </c>
      <c r="J541" s="23">
        <f t="shared" si="45"/>
        <v>0.47</v>
      </c>
      <c r="K541" s="71">
        <v>66.55518395</v>
      </c>
      <c r="L541" s="71">
        <f t="shared" ref="L541:N541" si="406">L539</f>
        <v>3.0175000000000001</v>
      </c>
      <c r="M541" s="71">
        <f t="shared" si="406"/>
        <v>0.47499999999999998</v>
      </c>
      <c r="N541" s="71">
        <f t="shared" si="406"/>
        <v>66.170594230000006</v>
      </c>
      <c r="O541" s="73">
        <f>VLOOKUP(B541,'Dry Sieve'!$B$2:$K$992,IF(C541="#5",2,IF(C541="#10",3,IF(C541="#18",4,IF(C541="#35",5,IF(C541="#60",6,IF(C541="#120",7,IF(C541="#200",8,IF(C541="&lt;200",9)))))))),FALSE)</f>
        <v>12.66</v>
      </c>
      <c r="P541" s="23">
        <f t="shared" si="0"/>
        <v>0.47499999999999998</v>
      </c>
      <c r="Q541" s="23">
        <f t="shared" si="1"/>
        <v>3.0175000000000001</v>
      </c>
      <c r="R541" s="23">
        <f>VLOOKUP(B541,'Dry Sieve'!$B$2:$K$992,IF(C541="#5",2,IF(C541="#10",3,IF(C541="#18",4,IF(C541="#35",5,IF(C541="#60",6,IF(C541="#120",7,IF(C541="#200",8,IF(C541="&lt;200",9)))))))),FALSE)</f>
        <v>12.66</v>
      </c>
      <c r="S541" s="23">
        <f>VLOOKUP(B541,'Dry Sieve'!$B$2:$K$992,10,FALSE)</f>
        <v>68.739999999999995</v>
      </c>
      <c r="T541" s="23">
        <v>0.15518075510000001</v>
      </c>
      <c r="U541" s="23">
        <v>8.8014880939999998E-2</v>
      </c>
      <c r="V541" s="23">
        <f>V538</f>
        <v>0.52823760618660009</v>
      </c>
    </row>
    <row r="542" spans="1:22" ht="15.75" customHeight="1" x14ac:dyDescent="0.2">
      <c r="A542" s="22">
        <f>VLOOKUP(B541,'Sample ID by Horizon'!A:B,2,FALSE)</f>
        <v>42514</v>
      </c>
      <c r="B542" s="21" t="s">
        <v>492</v>
      </c>
      <c r="C542" s="21" t="s">
        <v>1295</v>
      </c>
      <c r="D542" s="21" t="s">
        <v>1294</v>
      </c>
      <c r="E542" s="21">
        <v>3.04</v>
      </c>
      <c r="F542" s="21">
        <v>1.71</v>
      </c>
      <c r="G542" s="21">
        <v>4.2699999999999996</v>
      </c>
      <c r="H542" s="21">
        <v>2.56</v>
      </c>
      <c r="I542" s="21">
        <v>2.21</v>
      </c>
      <c r="J542" s="23">
        <f t="shared" si="45"/>
        <v>0.5</v>
      </c>
      <c r="K542" s="71">
        <v>67.763157890000002</v>
      </c>
      <c r="L542" s="71">
        <f t="shared" ref="L542:N542" si="407">L539</f>
        <v>3.0175000000000001</v>
      </c>
      <c r="M542" s="71">
        <f t="shared" si="407"/>
        <v>0.47499999999999998</v>
      </c>
      <c r="N542" s="71">
        <f t="shared" si="407"/>
        <v>66.170594230000006</v>
      </c>
      <c r="O542" s="73">
        <f>VLOOKUP(B542,'Dry Sieve'!$B$2:$K$992,IF(C542="#5",2,IF(C542="#10",3,IF(C542="#18",4,IF(C542="#35",5,IF(C542="#60",6,IF(C542="#120",7,IF(C542="#200",8,IF(C542="&lt;200",9)))))))),FALSE)</f>
        <v>12.66</v>
      </c>
      <c r="P542" s="23">
        <f t="shared" si="0"/>
        <v>0.47499999999999998</v>
      </c>
      <c r="Q542" s="23">
        <f t="shared" si="1"/>
        <v>3.0175000000000001</v>
      </c>
      <c r="R542" s="23">
        <f>VLOOKUP(B542,'Dry Sieve'!$B$2:$K$992,IF(C542="#5",2,IF(C542="#10",3,IF(C542="#18",4,IF(C542="#35",5,IF(C542="#60",6,IF(C542="#120",7,IF(C542="#200",8,IF(C542="&lt;200",9)))))))),FALSE)</f>
        <v>12.66</v>
      </c>
      <c r="S542" s="23">
        <f>VLOOKUP(B542,'Dry Sieve'!$B$2:$K$992,10,FALSE)</f>
        <v>68.739999999999995</v>
      </c>
      <c r="T542" s="23">
        <v>0.15518075510000001</v>
      </c>
      <c r="U542" s="23">
        <v>8.8014880939999998E-2</v>
      </c>
      <c r="V542" s="23">
        <f>V541</f>
        <v>0.52823760618660009</v>
      </c>
    </row>
    <row r="543" spans="1:22" ht="15.75" customHeight="1" x14ac:dyDescent="0.2">
      <c r="A543" s="22">
        <f>VLOOKUP(B542,'Sample ID by Horizon'!A:B,2,FALSE)</f>
        <v>42514</v>
      </c>
      <c r="B543" s="21" t="s">
        <v>492</v>
      </c>
      <c r="C543" s="21" t="s">
        <v>1296</v>
      </c>
      <c r="D543" s="21" t="s">
        <v>1291</v>
      </c>
      <c r="E543" s="21">
        <v>2.0099999999999998</v>
      </c>
      <c r="F543" s="21">
        <v>1.73</v>
      </c>
      <c r="G543" s="21">
        <v>3.36</v>
      </c>
      <c r="H543" s="21">
        <v>1.63</v>
      </c>
      <c r="I543" s="21">
        <v>2.13</v>
      </c>
      <c r="J543" s="23">
        <f t="shared" si="45"/>
        <v>0.39999999999999991</v>
      </c>
      <c r="K543" s="71">
        <v>61.19402985</v>
      </c>
      <c r="L543" s="71">
        <v>1.9624999999999999</v>
      </c>
      <c r="M543" s="23">
        <f>AVERAGE(J543:J546)</f>
        <v>0.41000000000000003</v>
      </c>
      <c r="N543" s="23">
        <v>63.620388060000003</v>
      </c>
      <c r="O543" s="73">
        <f>VLOOKUP(B543,'Dry Sieve'!$B$2:$K$992,IF(C543="#5",2,IF(C543="#10",3,IF(C543="#18",4,IF(C543="#35",5,IF(C543="#60",6,IF(C543="#120",7,IF(C543="#200",8,IF(C543="&lt;200",9)))))))),FALSE)</f>
        <v>7.94</v>
      </c>
      <c r="P543" s="23">
        <f t="shared" si="0"/>
        <v>0.41000000000000003</v>
      </c>
      <c r="Q543" s="23">
        <f t="shared" si="1"/>
        <v>1.9624999999999999</v>
      </c>
      <c r="R543" s="23">
        <f>VLOOKUP(B543,'Dry Sieve'!$B$2:$K$992,IF(C543="#5",2,IF(C543="#10",3,IF(C543="#18",4,IF(C543="#35",5,IF(C543="#60",6,IF(C543="#120",7,IF(C543="#200",8,IF(C543="&lt;200",9)))))))),FALSE)</f>
        <v>7.94</v>
      </c>
      <c r="S543" s="23">
        <f>VLOOKUP(B543,'Dry Sieve'!$B$2:$K$992,10,FALSE)</f>
        <v>68.739999999999995</v>
      </c>
      <c r="T543" s="23">
        <v>9.1376163110000005E-2</v>
      </c>
      <c r="U543" s="23">
        <v>4.1524192549999998E-2</v>
      </c>
      <c r="V543" s="23">
        <f>V541</f>
        <v>0.52823760618660009</v>
      </c>
    </row>
    <row r="544" spans="1:22" ht="15.75" customHeight="1" x14ac:dyDescent="0.2">
      <c r="A544" s="22">
        <f>VLOOKUP(B543,'Sample ID by Horizon'!A:B,2,FALSE)</f>
        <v>42514</v>
      </c>
      <c r="B544" s="21" t="s">
        <v>492</v>
      </c>
      <c r="C544" s="21" t="s">
        <v>1296</v>
      </c>
      <c r="D544" s="21" t="s">
        <v>1292</v>
      </c>
      <c r="E544" s="21">
        <v>2.0099999999999998</v>
      </c>
      <c r="F544" s="21">
        <v>1.73</v>
      </c>
      <c r="G544" s="21">
        <v>3.47</v>
      </c>
      <c r="H544" s="21">
        <v>1.74</v>
      </c>
      <c r="I544" s="21">
        <v>2.16</v>
      </c>
      <c r="J544" s="23">
        <f t="shared" si="45"/>
        <v>0.43000000000000016</v>
      </c>
      <c r="K544" s="71">
        <v>65.174129350000001</v>
      </c>
      <c r="L544" s="71">
        <f t="shared" ref="L544:N544" si="408">L543</f>
        <v>1.9624999999999999</v>
      </c>
      <c r="M544" s="71">
        <f t="shared" si="408"/>
        <v>0.41000000000000003</v>
      </c>
      <c r="N544" s="71">
        <f t="shared" si="408"/>
        <v>63.620388060000003</v>
      </c>
      <c r="O544" s="73">
        <f>VLOOKUP(B544,'Dry Sieve'!$B$2:$K$992,IF(C544="#5",2,IF(C544="#10",3,IF(C544="#18",4,IF(C544="#35",5,IF(C544="#60",6,IF(C544="#120",7,IF(C544="#200",8,IF(C544="&lt;200",9)))))))),FALSE)</f>
        <v>7.94</v>
      </c>
      <c r="P544" s="23">
        <f t="shared" si="0"/>
        <v>0.41000000000000003</v>
      </c>
      <c r="Q544" s="23">
        <f t="shared" si="1"/>
        <v>1.9624999999999999</v>
      </c>
      <c r="R544" s="23">
        <f>VLOOKUP(B544,'Dry Sieve'!$B$2:$K$992,IF(C544="#5",2,IF(C544="#10",3,IF(C544="#18",4,IF(C544="#35",5,IF(C544="#60",6,IF(C544="#120",7,IF(C544="#200",8,IF(C544="&lt;200",9)))))))),FALSE)</f>
        <v>7.94</v>
      </c>
      <c r="S544" s="23">
        <f>VLOOKUP(B544,'Dry Sieve'!$B$2:$K$992,10,FALSE)</f>
        <v>68.739999999999995</v>
      </c>
      <c r="T544" s="23">
        <v>9.1376163110000005E-2</v>
      </c>
      <c r="U544" s="23">
        <v>4.1524192549999998E-2</v>
      </c>
      <c r="V544" s="23">
        <f>V541</f>
        <v>0.52823760618660009</v>
      </c>
    </row>
    <row r="545" spans="1:22" ht="15.75" customHeight="1" x14ac:dyDescent="0.2">
      <c r="A545" s="22">
        <f>VLOOKUP(B544,'Sample ID by Horizon'!A:B,2,FALSE)</f>
        <v>42514</v>
      </c>
      <c r="B545" s="21" t="s">
        <v>492</v>
      </c>
      <c r="C545" s="21" t="s">
        <v>1296</v>
      </c>
      <c r="D545" s="21" t="s">
        <v>1293</v>
      </c>
      <c r="E545" s="21">
        <v>1.99</v>
      </c>
      <c r="F545" s="21">
        <v>1.72</v>
      </c>
      <c r="G545" s="21">
        <v>3.39</v>
      </c>
      <c r="H545" s="21">
        <v>1.67</v>
      </c>
      <c r="I545" s="21">
        <v>2.16</v>
      </c>
      <c r="J545" s="23">
        <f t="shared" si="45"/>
        <v>0.44000000000000017</v>
      </c>
      <c r="K545" s="71">
        <v>61.809045230000002</v>
      </c>
      <c r="L545" s="71">
        <f t="shared" ref="L545:N545" si="409">L543</f>
        <v>1.9624999999999999</v>
      </c>
      <c r="M545" s="71">
        <f t="shared" si="409"/>
        <v>0.41000000000000003</v>
      </c>
      <c r="N545" s="71">
        <f t="shared" si="409"/>
        <v>63.620388060000003</v>
      </c>
      <c r="O545" s="73">
        <f>VLOOKUP(B545,'Dry Sieve'!$B$2:$K$992,IF(C545="#5",2,IF(C545="#10",3,IF(C545="#18",4,IF(C545="#35",5,IF(C545="#60",6,IF(C545="#120",7,IF(C545="#200",8,IF(C545="&lt;200",9)))))))),FALSE)</f>
        <v>7.94</v>
      </c>
      <c r="P545" s="23">
        <f t="shared" si="0"/>
        <v>0.41000000000000003</v>
      </c>
      <c r="Q545" s="23">
        <f t="shared" si="1"/>
        <v>1.9624999999999999</v>
      </c>
      <c r="R545" s="23">
        <f>VLOOKUP(B545,'Dry Sieve'!$B$2:$K$992,IF(C545="#5",2,IF(C545="#10",3,IF(C545="#18",4,IF(C545="#35",5,IF(C545="#60",6,IF(C545="#120",7,IF(C545="#200",8,IF(C545="&lt;200",9)))))))),FALSE)</f>
        <v>7.94</v>
      </c>
      <c r="S545" s="23">
        <f>VLOOKUP(B545,'Dry Sieve'!$B$2:$K$992,10,FALSE)</f>
        <v>68.739999999999995</v>
      </c>
      <c r="T545" s="23">
        <v>9.1376163110000005E-2</v>
      </c>
      <c r="U545" s="23">
        <v>4.1524192549999998E-2</v>
      </c>
      <c r="V545" s="23">
        <f>V544</f>
        <v>0.52823760618660009</v>
      </c>
    </row>
    <row r="546" spans="1:22" ht="15.75" customHeight="1" x14ac:dyDescent="0.2">
      <c r="A546" s="22">
        <f>VLOOKUP(B545,'Sample ID by Horizon'!A:B,2,FALSE)</f>
        <v>42514</v>
      </c>
      <c r="B546" s="21" t="s">
        <v>492</v>
      </c>
      <c r="C546" s="21" t="s">
        <v>1296</v>
      </c>
      <c r="D546" s="21" t="s">
        <v>1294</v>
      </c>
      <c r="E546" s="21">
        <v>1.84</v>
      </c>
      <c r="F546" s="21">
        <v>1.74</v>
      </c>
      <c r="G546" s="21">
        <v>3.33</v>
      </c>
      <c r="H546" s="21">
        <v>1.59</v>
      </c>
      <c r="I546" s="21">
        <v>2.11</v>
      </c>
      <c r="J546" s="23">
        <f t="shared" si="45"/>
        <v>0.36999999999999988</v>
      </c>
      <c r="K546" s="71">
        <v>66.304347829999998</v>
      </c>
      <c r="L546" s="71">
        <f t="shared" ref="L546:N546" si="410">L543</f>
        <v>1.9624999999999999</v>
      </c>
      <c r="M546" s="71">
        <f t="shared" si="410"/>
        <v>0.41000000000000003</v>
      </c>
      <c r="N546" s="71">
        <f t="shared" si="410"/>
        <v>63.620388060000003</v>
      </c>
      <c r="O546" s="73">
        <f>VLOOKUP(B546,'Dry Sieve'!$B$2:$K$992,IF(C546="#5",2,IF(C546="#10",3,IF(C546="#18",4,IF(C546="#35",5,IF(C546="#60",6,IF(C546="#120",7,IF(C546="#200",8,IF(C546="&lt;200",9)))))))),FALSE)</f>
        <v>7.94</v>
      </c>
      <c r="P546" s="23">
        <f t="shared" si="0"/>
        <v>0.41000000000000003</v>
      </c>
      <c r="Q546" s="23">
        <f t="shared" si="1"/>
        <v>1.9624999999999999</v>
      </c>
      <c r="R546" s="23">
        <f>VLOOKUP(B546,'Dry Sieve'!$B$2:$K$992,IF(C546="#5",2,IF(C546="#10",3,IF(C546="#18",4,IF(C546="#35",5,IF(C546="#60",6,IF(C546="#120",7,IF(C546="#200",8,IF(C546="&lt;200",9)))))))),FALSE)</f>
        <v>7.94</v>
      </c>
      <c r="S546" s="23">
        <f>VLOOKUP(B546,'Dry Sieve'!$B$2:$K$992,10,FALSE)</f>
        <v>68.739999999999995</v>
      </c>
      <c r="T546" s="23">
        <v>9.1376163110000005E-2</v>
      </c>
      <c r="U546" s="23">
        <v>4.1524192549999998E-2</v>
      </c>
      <c r="V546" s="23">
        <f>V544</f>
        <v>0.52823760618660009</v>
      </c>
    </row>
    <row r="547" spans="1:22" ht="15.75" customHeight="1" x14ac:dyDescent="0.2">
      <c r="A547" s="22">
        <f>VLOOKUP(B546,'Sample ID by Horizon'!A:B,2,FALSE)</f>
        <v>42514</v>
      </c>
      <c r="B547" s="21" t="s">
        <v>492</v>
      </c>
      <c r="C547" s="21" t="s">
        <v>1297</v>
      </c>
      <c r="D547" s="21" t="s">
        <v>1291</v>
      </c>
      <c r="E547" s="21">
        <v>1.01</v>
      </c>
      <c r="F547" s="21">
        <v>1.74</v>
      </c>
      <c r="G547" s="21">
        <v>2.6</v>
      </c>
      <c r="H547" s="21">
        <v>0.86</v>
      </c>
      <c r="I547" s="21">
        <v>1.96</v>
      </c>
      <c r="J547" s="23">
        <f t="shared" si="45"/>
        <v>0.21999999999999997</v>
      </c>
      <c r="K547" s="71">
        <v>63.366336629999999</v>
      </c>
      <c r="L547" s="71">
        <v>1.0149999999999999</v>
      </c>
      <c r="M547" s="23">
        <f>AVERAGE(J547:J550)</f>
        <v>0.20999999999999996</v>
      </c>
      <c r="N547" s="23">
        <v>66.990291260000006</v>
      </c>
      <c r="O547" s="73">
        <f>VLOOKUP(B547,'Dry Sieve'!$B$2:$K$992,IF(C547="#5",2,IF(C547="#10",3,IF(C547="#18",4,IF(C547="#35",5,IF(C547="#60",6,IF(C547="#120",7,IF(C547="#200",8,IF(C547="&lt;200",9)))))))),FALSE)</f>
        <v>4.63</v>
      </c>
      <c r="P547" s="23">
        <f t="shared" si="0"/>
        <v>0.20999999999999996</v>
      </c>
      <c r="Q547" s="23">
        <f t="shared" si="1"/>
        <v>1.0149999999999999</v>
      </c>
      <c r="R547" s="23">
        <f>VLOOKUP(B547,'Dry Sieve'!$B$2:$K$992,IF(C547="#5",2,IF(C547="#10",3,IF(C547="#18",4,IF(C547="#35",5,IF(C547="#60",6,IF(C547="#120",7,IF(C547="#200",8,IF(C547="&lt;200",9)))))))),FALSE)</f>
        <v>4.63</v>
      </c>
      <c r="S547" s="23">
        <f>VLOOKUP(B547,'Dry Sieve'!$B$2:$K$992,10,FALSE)</f>
        <v>68.739999999999995</v>
      </c>
      <c r="T547" s="23">
        <v>5.3419682359999998E-2</v>
      </c>
      <c r="U547" s="23">
        <v>2.0449143320000002E-2</v>
      </c>
      <c r="V547" s="23">
        <f>V544</f>
        <v>0.52823760618660009</v>
      </c>
    </row>
    <row r="548" spans="1:22" ht="15.75" customHeight="1" x14ac:dyDescent="0.2">
      <c r="A548" s="22">
        <f>VLOOKUP(B547,'Sample ID by Horizon'!A:B,2,FALSE)</f>
        <v>42514</v>
      </c>
      <c r="B548" s="21" t="s">
        <v>492</v>
      </c>
      <c r="C548" s="21" t="s">
        <v>1297</v>
      </c>
      <c r="D548" s="21" t="s">
        <v>1292</v>
      </c>
      <c r="E548" s="21">
        <v>1.03</v>
      </c>
      <c r="F548" s="21">
        <v>1.72</v>
      </c>
      <c r="G548" s="21">
        <v>2.63</v>
      </c>
      <c r="H548" s="21">
        <v>0.91</v>
      </c>
      <c r="I548" s="21">
        <v>1.93</v>
      </c>
      <c r="J548" s="23">
        <f t="shared" si="45"/>
        <v>0.20999999999999996</v>
      </c>
      <c r="K548" s="71">
        <v>67.961165050000005</v>
      </c>
      <c r="L548" s="71">
        <f t="shared" ref="L548:N548" si="411">L547</f>
        <v>1.0149999999999999</v>
      </c>
      <c r="M548" s="71">
        <f t="shared" si="411"/>
        <v>0.20999999999999996</v>
      </c>
      <c r="N548" s="71">
        <f t="shared" si="411"/>
        <v>66.990291260000006</v>
      </c>
      <c r="O548" s="73">
        <f>VLOOKUP(B548,'Dry Sieve'!$B$2:$K$992,IF(C548="#5",2,IF(C548="#10",3,IF(C548="#18",4,IF(C548="#35",5,IF(C548="#60",6,IF(C548="#120",7,IF(C548="#200",8,IF(C548="&lt;200",9)))))))),FALSE)</f>
        <v>4.63</v>
      </c>
      <c r="P548" s="23">
        <f t="shared" si="0"/>
        <v>0.20999999999999996</v>
      </c>
      <c r="Q548" s="23">
        <f t="shared" si="1"/>
        <v>1.0149999999999999</v>
      </c>
      <c r="R548" s="23">
        <f>VLOOKUP(B548,'Dry Sieve'!$B$2:$K$992,IF(C548="#5",2,IF(C548="#10",3,IF(C548="#18",4,IF(C548="#35",5,IF(C548="#60",6,IF(C548="#120",7,IF(C548="#200",8,IF(C548="&lt;200",9)))))))),FALSE)</f>
        <v>4.63</v>
      </c>
      <c r="S548" s="23">
        <f>VLOOKUP(B548,'Dry Sieve'!$B$2:$K$992,10,FALSE)</f>
        <v>68.739999999999995</v>
      </c>
      <c r="T548" s="23">
        <v>5.3419682359999998E-2</v>
      </c>
      <c r="U548" s="23">
        <v>2.0449143320000002E-2</v>
      </c>
      <c r="V548" s="23">
        <f>V547</f>
        <v>0.52823760618660009</v>
      </c>
    </row>
    <row r="549" spans="1:22" ht="15.75" customHeight="1" x14ac:dyDescent="0.2">
      <c r="A549" s="22">
        <f>VLOOKUP(B548,'Sample ID by Horizon'!A:B,2,FALSE)</f>
        <v>42514</v>
      </c>
      <c r="B549" s="21" t="s">
        <v>492</v>
      </c>
      <c r="C549" s="21" t="s">
        <v>1297</v>
      </c>
      <c r="D549" s="21" t="s">
        <v>1293</v>
      </c>
      <c r="E549" s="21">
        <v>1.01</v>
      </c>
      <c r="F549" s="21">
        <v>1.72</v>
      </c>
      <c r="G549" s="21">
        <v>2.61</v>
      </c>
      <c r="H549" s="21">
        <v>0.89</v>
      </c>
      <c r="I549" s="21">
        <v>1.89</v>
      </c>
      <c r="J549" s="23">
        <f t="shared" si="45"/>
        <v>0.16999999999999993</v>
      </c>
      <c r="K549" s="71">
        <v>71.287128710000005</v>
      </c>
      <c r="L549" s="71">
        <f t="shared" ref="L549:N549" si="412">L547</f>
        <v>1.0149999999999999</v>
      </c>
      <c r="M549" s="71">
        <f t="shared" si="412"/>
        <v>0.20999999999999996</v>
      </c>
      <c r="N549" s="71">
        <f t="shared" si="412"/>
        <v>66.990291260000006</v>
      </c>
      <c r="O549" s="73">
        <f>VLOOKUP(B549,'Dry Sieve'!$B$2:$K$992,IF(C549="#5",2,IF(C549="#10",3,IF(C549="#18",4,IF(C549="#35",5,IF(C549="#60",6,IF(C549="#120",7,IF(C549="#200",8,IF(C549="&lt;200",9)))))))),FALSE)</f>
        <v>4.63</v>
      </c>
      <c r="P549" s="23">
        <f t="shared" si="0"/>
        <v>0.20999999999999996</v>
      </c>
      <c r="Q549" s="23">
        <f t="shared" si="1"/>
        <v>1.0149999999999999</v>
      </c>
      <c r="R549" s="23">
        <f>VLOOKUP(B549,'Dry Sieve'!$B$2:$K$992,IF(C549="#5",2,IF(C549="#10",3,IF(C549="#18",4,IF(C549="#35",5,IF(C549="#60",6,IF(C549="#120",7,IF(C549="#200",8,IF(C549="&lt;200",9)))))))),FALSE)</f>
        <v>4.63</v>
      </c>
      <c r="S549" s="23">
        <f>VLOOKUP(B549,'Dry Sieve'!$B$2:$K$992,10,FALSE)</f>
        <v>68.739999999999995</v>
      </c>
      <c r="T549" s="23">
        <v>5.3419682359999998E-2</v>
      </c>
      <c r="U549" s="23">
        <v>2.0449143320000002E-2</v>
      </c>
      <c r="V549" s="23">
        <f>V547</f>
        <v>0.52823760618660009</v>
      </c>
    </row>
    <row r="550" spans="1:22" ht="15.75" customHeight="1" x14ac:dyDescent="0.2">
      <c r="A550" s="22">
        <f>VLOOKUP(B549,'Sample ID by Horizon'!A:B,2,FALSE)</f>
        <v>42514</v>
      </c>
      <c r="B550" s="21" t="s">
        <v>492</v>
      </c>
      <c r="C550" s="21" t="s">
        <v>1297</v>
      </c>
      <c r="D550" s="21" t="s">
        <v>1294</v>
      </c>
      <c r="E550" s="21">
        <v>1.01</v>
      </c>
      <c r="F550" s="21">
        <v>1.72</v>
      </c>
      <c r="G550" s="21">
        <v>2.62</v>
      </c>
      <c r="H550" s="21">
        <v>0.9</v>
      </c>
      <c r="I550" s="21">
        <v>1.96</v>
      </c>
      <c r="J550" s="23">
        <f t="shared" si="45"/>
        <v>0.24</v>
      </c>
      <c r="K550" s="71">
        <v>65.346534649999995</v>
      </c>
      <c r="L550" s="71">
        <f t="shared" ref="L550:N550" si="413">L547</f>
        <v>1.0149999999999999</v>
      </c>
      <c r="M550" s="71">
        <f t="shared" si="413"/>
        <v>0.20999999999999996</v>
      </c>
      <c r="N550" s="71">
        <f t="shared" si="413"/>
        <v>66.990291260000006</v>
      </c>
      <c r="O550" s="73">
        <f>VLOOKUP(B550,'Dry Sieve'!$B$2:$K$992,IF(C550="#5",2,IF(C550="#10",3,IF(C550="#18",4,IF(C550="#35",5,IF(C550="#60",6,IF(C550="#120",7,IF(C550="#200",8,IF(C550="&lt;200",9)))))))),FALSE)</f>
        <v>4.63</v>
      </c>
      <c r="P550" s="23">
        <f t="shared" si="0"/>
        <v>0.20999999999999996</v>
      </c>
      <c r="Q550" s="23">
        <f t="shared" si="1"/>
        <v>1.0149999999999999</v>
      </c>
      <c r="R550" s="23">
        <f>VLOOKUP(B550,'Dry Sieve'!$B$2:$K$992,IF(C550="#5",2,IF(C550="#10",3,IF(C550="#18",4,IF(C550="#35",5,IF(C550="#60",6,IF(C550="#120",7,IF(C550="#200",8,IF(C550="&lt;200",9)))))))),FALSE)</f>
        <v>4.63</v>
      </c>
      <c r="S550" s="23">
        <f>VLOOKUP(B550,'Dry Sieve'!$B$2:$K$992,10,FALSE)</f>
        <v>68.739999999999995</v>
      </c>
      <c r="T550" s="23">
        <v>5.3419682359999998E-2</v>
      </c>
      <c r="U550" s="23">
        <v>2.0449143320000002E-2</v>
      </c>
      <c r="V550" s="23">
        <f>V547</f>
        <v>0.52823760618660009</v>
      </c>
    </row>
    <row r="551" spans="1:22" ht="15.75" customHeight="1" x14ac:dyDescent="0.2">
      <c r="A551" s="22">
        <f>VLOOKUP(B550,'Sample ID by Horizon'!A:B,2,FALSE)</f>
        <v>42514</v>
      </c>
      <c r="B551" s="21" t="s">
        <v>492</v>
      </c>
      <c r="C551" s="21" t="s">
        <v>1298</v>
      </c>
      <c r="D551" s="21" t="s">
        <v>1291</v>
      </c>
      <c r="E551" s="21">
        <v>0.51</v>
      </c>
      <c r="F551" s="21">
        <v>1.72</v>
      </c>
      <c r="G551" s="21">
        <v>2.19</v>
      </c>
      <c r="H551" s="21">
        <v>0.47</v>
      </c>
      <c r="I551" s="21">
        <v>1.88</v>
      </c>
      <c r="J551" s="23">
        <f t="shared" si="45"/>
        <v>0.15999999999999992</v>
      </c>
      <c r="K551" s="71">
        <v>60.784313730000001</v>
      </c>
      <c r="L551" s="71">
        <v>0.50749999999999995</v>
      </c>
      <c r="M551" s="23">
        <f>AVERAGE(J551:J554)</f>
        <v>0.12750000000000006</v>
      </c>
      <c r="N551" s="23">
        <v>67.480392159999994</v>
      </c>
      <c r="O551" s="73">
        <f>VLOOKUP(B551,'Dry Sieve'!$B$2:$K$992,IF(C551="#5",2,IF(C551="#10",3,IF(C551="#18",4,IF(C551="#35",5,IF(C551="#60",6,IF(C551="#120",7,IF(C551="#200",8,IF(C551="&lt;200",9)))))))),FALSE)</f>
        <v>2.52</v>
      </c>
      <c r="P551" s="23">
        <f t="shared" si="0"/>
        <v>0.12750000000000006</v>
      </c>
      <c r="Q551" s="23">
        <f t="shared" si="1"/>
        <v>0.50750000000000006</v>
      </c>
      <c r="R551" s="23">
        <f>VLOOKUP(B551,'Dry Sieve'!$B$2:$K$992,IF(C551="#5",2,IF(C551="#10",3,IF(C551="#18",4,IF(C551="#35",5,IF(C551="#60",6,IF(C551="#120",7,IF(C551="#200",8,IF(C551="&lt;200",9)))))))),FALSE)</f>
        <v>2.52</v>
      </c>
      <c r="S551" s="23">
        <f>VLOOKUP(B551,'Dry Sieve'!$B$2:$K$992,10,FALSE)</f>
        <v>68.739999999999995</v>
      </c>
      <c r="T551" s="23">
        <v>2.7449760720000001E-2</v>
      </c>
      <c r="U551" s="23">
        <v>7.9385169340000002E-3</v>
      </c>
      <c r="V551" s="23">
        <f>V550</f>
        <v>0.52823760618660009</v>
      </c>
    </row>
    <row r="552" spans="1:22" ht="15.75" customHeight="1" x14ac:dyDescent="0.2">
      <c r="A552" s="22">
        <f>VLOOKUP(B551,'Sample ID by Horizon'!A:B,2,FALSE)</f>
        <v>42514</v>
      </c>
      <c r="B552" s="21" t="s">
        <v>492</v>
      </c>
      <c r="C552" s="21" t="s">
        <v>1298</v>
      </c>
      <c r="D552" s="21" t="s">
        <v>1292</v>
      </c>
      <c r="E552" s="21">
        <v>0.5</v>
      </c>
      <c r="F552" s="21">
        <v>1.73</v>
      </c>
      <c r="G552" s="21">
        <v>2.19</v>
      </c>
      <c r="H552" s="21">
        <v>0.46</v>
      </c>
      <c r="I552" s="21">
        <v>1.86</v>
      </c>
      <c r="J552" s="23">
        <f t="shared" si="45"/>
        <v>0.13000000000000012</v>
      </c>
      <c r="K552" s="71">
        <v>66</v>
      </c>
      <c r="L552" s="71">
        <f t="shared" ref="L552:N552" si="414">L551</f>
        <v>0.50749999999999995</v>
      </c>
      <c r="M552" s="71">
        <f t="shared" si="414"/>
        <v>0.12750000000000006</v>
      </c>
      <c r="N552" s="71">
        <f t="shared" si="414"/>
        <v>67.480392159999994</v>
      </c>
      <c r="O552" s="73">
        <f>VLOOKUP(B552,'Dry Sieve'!$B$2:$K$992,IF(C552="#5",2,IF(C552="#10",3,IF(C552="#18",4,IF(C552="#35",5,IF(C552="#60",6,IF(C552="#120",7,IF(C552="#200",8,IF(C552="&lt;200",9)))))))),FALSE)</f>
        <v>2.52</v>
      </c>
      <c r="P552" s="23">
        <f t="shared" si="0"/>
        <v>0.12750000000000006</v>
      </c>
      <c r="Q552" s="23">
        <f t="shared" si="1"/>
        <v>0.50750000000000006</v>
      </c>
      <c r="R552" s="23">
        <f>VLOOKUP(B552,'Dry Sieve'!$B$2:$K$992,IF(C552="#5",2,IF(C552="#10",3,IF(C552="#18",4,IF(C552="#35",5,IF(C552="#60",6,IF(C552="#120",7,IF(C552="#200",8,IF(C552="&lt;200",9)))))))),FALSE)</f>
        <v>2.52</v>
      </c>
      <c r="S552" s="23">
        <f>VLOOKUP(B552,'Dry Sieve'!$B$2:$K$992,10,FALSE)</f>
        <v>68.739999999999995</v>
      </c>
      <c r="T552" s="23">
        <v>2.7449760720000001E-2</v>
      </c>
      <c r="U552" s="23">
        <v>7.9385169340000002E-3</v>
      </c>
      <c r="V552" s="23">
        <f>V550</f>
        <v>0.52823760618660009</v>
      </c>
    </row>
    <row r="553" spans="1:22" ht="15.75" customHeight="1" x14ac:dyDescent="0.2">
      <c r="A553" s="22">
        <f>VLOOKUP(B552,'Sample ID by Horizon'!A:B,2,FALSE)</f>
        <v>42514</v>
      </c>
      <c r="B553" s="21" t="s">
        <v>492</v>
      </c>
      <c r="C553" s="21" t="s">
        <v>1298</v>
      </c>
      <c r="D553" s="21" t="s">
        <v>1293</v>
      </c>
      <c r="E553" s="21">
        <v>0.51</v>
      </c>
      <c r="F553" s="21">
        <v>1.72</v>
      </c>
      <c r="G553" s="21">
        <v>2.19</v>
      </c>
      <c r="H553" s="21">
        <v>0.47</v>
      </c>
      <c r="I553" s="21">
        <v>1.84</v>
      </c>
      <c r="J553" s="23">
        <f t="shared" si="45"/>
        <v>0.12000000000000011</v>
      </c>
      <c r="K553" s="71">
        <v>68.627450980000006</v>
      </c>
      <c r="L553" s="71">
        <f t="shared" ref="L553:N553" si="415">L551</f>
        <v>0.50749999999999995</v>
      </c>
      <c r="M553" s="71">
        <f t="shared" si="415"/>
        <v>0.12750000000000006</v>
      </c>
      <c r="N553" s="71">
        <f t="shared" si="415"/>
        <v>67.480392159999994</v>
      </c>
      <c r="O553" s="73">
        <f>VLOOKUP(B553,'Dry Sieve'!$B$2:$K$992,IF(C553="#5",2,IF(C553="#10",3,IF(C553="#18",4,IF(C553="#35",5,IF(C553="#60",6,IF(C553="#120",7,IF(C553="#200",8,IF(C553="&lt;200",9)))))))),FALSE)</f>
        <v>2.52</v>
      </c>
      <c r="P553" s="23">
        <f t="shared" si="0"/>
        <v>0.12750000000000006</v>
      </c>
      <c r="Q553" s="23">
        <f t="shared" si="1"/>
        <v>0.50750000000000006</v>
      </c>
      <c r="R553" s="23">
        <f>VLOOKUP(B553,'Dry Sieve'!$B$2:$K$992,IF(C553="#5",2,IF(C553="#10",3,IF(C553="#18",4,IF(C553="#35",5,IF(C553="#60",6,IF(C553="#120",7,IF(C553="#200",8,IF(C553="&lt;200",9)))))))),FALSE)</f>
        <v>2.52</v>
      </c>
      <c r="S553" s="23">
        <f>VLOOKUP(B553,'Dry Sieve'!$B$2:$K$992,10,FALSE)</f>
        <v>68.739999999999995</v>
      </c>
      <c r="T553" s="23">
        <v>2.7449760720000001E-2</v>
      </c>
      <c r="U553" s="23">
        <v>7.9385169340000002E-3</v>
      </c>
      <c r="V553" s="23">
        <f>V550</f>
        <v>0.52823760618660009</v>
      </c>
    </row>
    <row r="554" spans="1:22" ht="15.75" customHeight="1" x14ac:dyDescent="0.2">
      <c r="A554" s="22">
        <f>VLOOKUP(B553,'Sample ID by Horizon'!A:B,2,FALSE)</f>
        <v>42514</v>
      </c>
      <c r="B554" s="21" t="s">
        <v>492</v>
      </c>
      <c r="C554" s="21" t="s">
        <v>1298</v>
      </c>
      <c r="D554" s="21" t="s">
        <v>1294</v>
      </c>
      <c r="E554" s="21">
        <v>0.51</v>
      </c>
      <c r="F554" s="21">
        <v>1.73</v>
      </c>
      <c r="G554" s="21">
        <v>2.21</v>
      </c>
      <c r="H554" s="21">
        <v>0.48</v>
      </c>
      <c r="I554" s="21">
        <v>1.83</v>
      </c>
      <c r="J554" s="23">
        <f t="shared" si="45"/>
        <v>0.10000000000000009</v>
      </c>
      <c r="K554" s="71">
        <v>74.509803919999996</v>
      </c>
      <c r="L554" s="71">
        <f t="shared" ref="L554:N554" si="416">L551</f>
        <v>0.50749999999999995</v>
      </c>
      <c r="M554" s="71">
        <f t="shared" si="416"/>
        <v>0.12750000000000006</v>
      </c>
      <c r="N554" s="71">
        <f t="shared" si="416"/>
        <v>67.480392159999994</v>
      </c>
      <c r="O554" s="73">
        <f>VLOOKUP(B554,'Dry Sieve'!$B$2:$K$992,IF(C554="#5",2,IF(C554="#10",3,IF(C554="#18",4,IF(C554="#35",5,IF(C554="#60",6,IF(C554="#120",7,IF(C554="#200",8,IF(C554="&lt;200",9)))))))),FALSE)</f>
        <v>2.52</v>
      </c>
      <c r="P554" s="23">
        <f t="shared" si="0"/>
        <v>0.12750000000000006</v>
      </c>
      <c r="Q554" s="23">
        <f t="shared" si="1"/>
        <v>0.50750000000000006</v>
      </c>
      <c r="R554" s="23">
        <f>VLOOKUP(B554,'Dry Sieve'!$B$2:$K$992,IF(C554="#5",2,IF(C554="#10",3,IF(C554="#18",4,IF(C554="#35",5,IF(C554="#60",6,IF(C554="#120",7,IF(C554="#200",8,IF(C554="&lt;200",9)))))))),FALSE)</f>
        <v>2.52</v>
      </c>
      <c r="S554" s="23">
        <f>VLOOKUP(B554,'Dry Sieve'!$B$2:$K$992,10,FALSE)</f>
        <v>68.739999999999995</v>
      </c>
      <c r="T554" s="23">
        <v>2.7449760720000001E-2</v>
      </c>
      <c r="U554" s="23">
        <v>7.9385169340000002E-3</v>
      </c>
      <c r="V554" s="23">
        <f>V553</f>
        <v>0.52823760618660009</v>
      </c>
    </row>
    <row r="555" spans="1:22" ht="15.75" customHeight="1" x14ac:dyDescent="0.2">
      <c r="A555" s="22">
        <f>VLOOKUP(B554,'Sample ID by Horizon'!A:B,2,FALSE)</f>
        <v>42514</v>
      </c>
      <c r="B555" s="21" t="s">
        <v>492</v>
      </c>
      <c r="C555" s="21" t="s">
        <v>1299</v>
      </c>
      <c r="D555" s="21" t="s">
        <v>1291</v>
      </c>
      <c r="E555" s="21">
        <v>0.22</v>
      </c>
      <c r="F555" s="21">
        <v>1.73</v>
      </c>
      <c r="G555" s="21">
        <v>1.94</v>
      </c>
      <c r="H555" s="21">
        <v>0.21</v>
      </c>
      <c r="I555" s="21">
        <v>1.83</v>
      </c>
      <c r="J555" s="23">
        <f t="shared" si="45"/>
        <v>0.10000000000000009</v>
      </c>
      <c r="K555" s="71">
        <v>50</v>
      </c>
      <c r="L555" s="71">
        <v>0.22</v>
      </c>
      <c r="M555" s="23">
        <f>AVERAGE(J555:J558)</f>
        <v>0.10250000000000009</v>
      </c>
      <c r="N555" s="23">
        <v>51.143421799999999</v>
      </c>
      <c r="O555" s="73">
        <f>VLOOKUP(B555,'Dry Sieve'!$B$2:$K$992,IF(C555="#5",2,IF(C555="#10",3,IF(C555="#18",4,IF(C555="#35",5,IF(C555="#60",6,IF(C555="#120",7,IF(C555="#200",8,IF(C555="&lt;200",9)))))))),FALSE)</f>
        <v>0.97</v>
      </c>
      <c r="P555" s="23">
        <f t="shared" si="0"/>
        <v>0.10250000000000009</v>
      </c>
      <c r="Q555" s="23">
        <f t="shared" si="1"/>
        <v>0.22</v>
      </c>
      <c r="R555" s="23">
        <f>VLOOKUP(B555,'Dry Sieve'!$B$2:$K$992,IF(C555="#5",2,IF(C555="#10",3,IF(C555="#18",4,IF(C555="#35",5,IF(C555="#60",6,IF(C555="#120",7,IF(C555="#200",8,IF(C555="&lt;200",9)))))))),FALSE)</f>
        <v>0.97</v>
      </c>
      <c r="S555" s="23">
        <f>VLOOKUP(B555,'Dry Sieve'!$B$2:$K$992,10,FALSE)</f>
        <v>68.739999999999995</v>
      </c>
      <c r="T555" s="23">
        <v>7.5366334280000001E-3</v>
      </c>
      <c r="U555" s="23">
        <v>1.101283492E-3</v>
      </c>
      <c r="V555" s="23">
        <f>V553</f>
        <v>0.52823760618660009</v>
      </c>
    </row>
    <row r="556" spans="1:22" ht="15.75" customHeight="1" x14ac:dyDescent="0.2">
      <c r="A556" s="22">
        <f>VLOOKUP(B555,'Sample ID by Horizon'!A:B,2,FALSE)</f>
        <v>42514</v>
      </c>
      <c r="B556" s="21" t="s">
        <v>492</v>
      </c>
      <c r="C556" s="21" t="s">
        <v>1299</v>
      </c>
      <c r="D556" s="21" t="s">
        <v>1292</v>
      </c>
      <c r="E556" s="21">
        <v>0.21</v>
      </c>
      <c r="F556" s="21">
        <v>1.71</v>
      </c>
      <c r="G556" s="21">
        <v>1.92</v>
      </c>
      <c r="H556" s="21">
        <v>0.21</v>
      </c>
      <c r="I556" s="21">
        <v>1.8</v>
      </c>
      <c r="J556" s="23">
        <f t="shared" si="45"/>
        <v>9.000000000000008E-2</v>
      </c>
      <c r="K556" s="71">
        <v>57.142857139999997</v>
      </c>
      <c r="L556" s="71">
        <f t="shared" ref="L556:N556" si="417">L555</f>
        <v>0.22</v>
      </c>
      <c r="M556" s="71">
        <f t="shared" si="417"/>
        <v>0.10250000000000009</v>
      </c>
      <c r="N556" s="71">
        <f t="shared" si="417"/>
        <v>51.143421799999999</v>
      </c>
      <c r="O556" s="73">
        <f>VLOOKUP(B556,'Dry Sieve'!$B$2:$K$992,IF(C556="#5",2,IF(C556="#10",3,IF(C556="#18",4,IF(C556="#35",5,IF(C556="#60",6,IF(C556="#120",7,IF(C556="#200",8,IF(C556="&lt;200",9)))))))),FALSE)</f>
        <v>0.97</v>
      </c>
      <c r="P556" s="23">
        <f t="shared" si="0"/>
        <v>0.10250000000000009</v>
      </c>
      <c r="Q556" s="23">
        <f t="shared" si="1"/>
        <v>0.22</v>
      </c>
      <c r="R556" s="23">
        <f>VLOOKUP(B556,'Dry Sieve'!$B$2:$K$992,IF(C556="#5",2,IF(C556="#10",3,IF(C556="#18",4,IF(C556="#35",5,IF(C556="#60",6,IF(C556="#120",7,IF(C556="#200",8,IF(C556="&lt;200",9)))))))),FALSE)</f>
        <v>0.97</v>
      </c>
      <c r="S556" s="23">
        <f>VLOOKUP(B556,'Dry Sieve'!$B$2:$K$992,10,FALSE)</f>
        <v>68.739999999999995</v>
      </c>
      <c r="T556" s="23">
        <v>7.5366334280000001E-3</v>
      </c>
      <c r="U556" s="23">
        <v>1.101283492E-3</v>
      </c>
      <c r="V556" s="23">
        <f>V553</f>
        <v>0.52823760618660009</v>
      </c>
    </row>
    <row r="557" spans="1:22" ht="15.75" customHeight="1" x14ac:dyDescent="0.2">
      <c r="A557" s="22">
        <f>VLOOKUP(B556,'Sample ID by Horizon'!A:B,2,FALSE)</f>
        <v>42514</v>
      </c>
      <c r="B557" s="21" t="s">
        <v>492</v>
      </c>
      <c r="C557" s="21" t="s">
        <v>1299</v>
      </c>
      <c r="D557" s="21" t="s">
        <v>1293</v>
      </c>
      <c r="E557" s="21">
        <v>0.23</v>
      </c>
      <c r="F557" s="21">
        <v>1.72</v>
      </c>
      <c r="G557" s="21">
        <v>1.95</v>
      </c>
      <c r="H557" s="21">
        <v>0.23</v>
      </c>
      <c r="I557" s="21">
        <v>1.82</v>
      </c>
      <c r="J557" s="23">
        <f t="shared" si="45"/>
        <v>0.10000000000000009</v>
      </c>
      <c r="K557" s="71">
        <v>56.52173913</v>
      </c>
      <c r="L557" s="71">
        <f t="shared" ref="L557:N557" si="418">L555</f>
        <v>0.22</v>
      </c>
      <c r="M557" s="71">
        <f t="shared" si="418"/>
        <v>0.10250000000000009</v>
      </c>
      <c r="N557" s="71">
        <f t="shared" si="418"/>
        <v>51.143421799999999</v>
      </c>
      <c r="O557" s="73">
        <f>VLOOKUP(B557,'Dry Sieve'!$B$2:$K$992,IF(C557="#5",2,IF(C557="#10",3,IF(C557="#18",4,IF(C557="#35",5,IF(C557="#60",6,IF(C557="#120",7,IF(C557="#200",8,IF(C557="&lt;200",9)))))))),FALSE)</f>
        <v>0.97</v>
      </c>
      <c r="P557" s="23">
        <f t="shared" si="0"/>
        <v>0.10250000000000009</v>
      </c>
      <c r="Q557" s="23">
        <f t="shared" si="1"/>
        <v>0.22</v>
      </c>
      <c r="R557" s="23">
        <f>VLOOKUP(B557,'Dry Sieve'!$B$2:$K$992,IF(C557="#5",2,IF(C557="#10",3,IF(C557="#18",4,IF(C557="#35",5,IF(C557="#60",6,IF(C557="#120",7,IF(C557="#200",8,IF(C557="&lt;200",9)))))))),FALSE)</f>
        <v>0.97</v>
      </c>
      <c r="S557" s="23">
        <f>VLOOKUP(B557,'Dry Sieve'!$B$2:$K$992,10,FALSE)</f>
        <v>68.739999999999995</v>
      </c>
      <c r="T557" s="23">
        <v>7.5366334280000001E-3</v>
      </c>
      <c r="U557" s="23">
        <v>1.101283492E-3</v>
      </c>
      <c r="V557" s="23">
        <f>V556</f>
        <v>0.52823760618660009</v>
      </c>
    </row>
    <row r="558" spans="1:22" ht="15.75" customHeight="1" x14ac:dyDescent="0.2">
      <c r="A558" s="22">
        <f>VLOOKUP(B557,'Sample ID by Horizon'!A:B,2,FALSE)</f>
        <v>42514</v>
      </c>
      <c r="B558" s="21" t="s">
        <v>492</v>
      </c>
      <c r="C558" s="21" t="s">
        <v>1299</v>
      </c>
      <c r="D558" s="21" t="s">
        <v>1294</v>
      </c>
      <c r="E558" s="21">
        <v>0.22</v>
      </c>
      <c r="F558" s="21">
        <v>1.73</v>
      </c>
      <c r="G558" s="21">
        <v>1.94</v>
      </c>
      <c r="H558" s="21">
        <v>0.21</v>
      </c>
      <c r="I558" s="21">
        <v>1.85</v>
      </c>
      <c r="J558" s="23">
        <f t="shared" si="45"/>
        <v>0.12000000000000011</v>
      </c>
      <c r="K558" s="71">
        <v>40.909090910000003</v>
      </c>
      <c r="L558" s="71">
        <f t="shared" ref="L558:N558" si="419">L555</f>
        <v>0.22</v>
      </c>
      <c r="M558" s="71">
        <f t="shared" si="419"/>
        <v>0.10250000000000009</v>
      </c>
      <c r="N558" s="71">
        <f t="shared" si="419"/>
        <v>51.143421799999999</v>
      </c>
      <c r="O558" s="73">
        <f>VLOOKUP(B558,'Dry Sieve'!$B$2:$K$992,IF(C558="#5",2,IF(C558="#10",3,IF(C558="#18",4,IF(C558="#35",5,IF(C558="#60",6,IF(C558="#120",7,IF(C558="#200",8,IF(C558="&lt;200",9)))))))),FALSE)</f>
        <v>0.97</v>
      </c>
      <c r="P558" s="23">
        <f t="shared" si="0"/>
        <v>0.10250000000000009</v>
      </c>
      <c r="Q558" s="23">
        <f t="shared" si="1"/>
        <v>0.22</v>
      </c>
      <c r="R558" s="23">
        <f>VLOOKUP(B558,'Dry Sieve'!$B$2:$K$992,IF(C558="#5",2,IF(C558="#10",3,IF(C558="#18",4,IF(C558="#35",5,IF(C558="#60",6,IF(C558="#120",7,IF(C558="#200",8,IF(C558="&lt;200",9)))))))),FALSE)</f>
        <v>0.97</v>
      </c>
      <c r="S558" s="23">
        <f>VLOOKUP(B558,'Dry Sieve'!$B$2:$K$992,10,FALSE)</f>
        <v>68.739999999999995</v>
      </c>
      <c r="T558" s="23">
        <v>7.5366334280000001E-3</v>
      </c>
      <c r="U558" s="23">
        <v>1.101283492E-3</v>
      </c>
      <c r="V558" s="23">
        <f>V556</f>
        <v>0.52823760618660009</v>
      </c>
    </row>
    <row r="559" spans="1:22" ht="15.75" customHeight="1" x14ac:dyDescent="0.2">
      <c r="A559" s="22">
        <f>VLOOKUP(B558,'Sample ID by Horizon'!A:B,2,FALSE)</f>
        <v>42514</v>
      </c>
      <c r="B559" s="21" t="s">
        <v>492</v>
      </c>
      <c r="C559" s="21" t="s">
        <v>1300</v>
      </c>
      <c r="D559" s="21" t="s">
        <v>1291</v>
      </c>
      <c r="E559" s="21">
        <v>0.11</v>
      </c>
      <c r="F559" s="21">
        <v>1.72</v>
      </c>
      <c r="G559" s="21">
        <v>1.83</v>
      </c>
      <c r="H559" s="21">
        <v>0.11</v>
      </c>
      <c r="I559" s="21">
        <v>1.76</v>
      </c>
      <c r="J559" s="23">
        <f t="shared" si="45"/>
        <v>4.0000000000000036E-2</v>
      </c>
      <c r="K559" s="71">
        <v>63.636363639999999</v>
      </c>
      <c r="L559" s="71">
        <v>9.7500000000000003E-2</v>
      </c>
      <c r="M559" s="23">
        <f>AVERAGE(J559:J562)</f>
        <v>2.7500000000000024E-2</v>
      </c>
      <c r="N559" s="23">
        <v>54.415584420000002</v>
      </c>
      <c r="O559" s="73">
        <f>VLOOKUP(B559,'Dry Sieve'!$B$2:$K$992,IF(C559="#5",2,IF(C559="#10",3,IF(C559="#18",4,IF(C559="#35",5,IF(C559="#60",6,IF(C559="#120",7,IF(C559="#200",8,IF(C559="&lt;200",9)))))))),FALSE)</f>
        <v>0.36</v>
      </c>
      <c r="P559" s="23">
        <f t="shared" si="0"/>
        <v>2.7500000000000024E-2</v>
      </c>
      <c r="Q559" s="23">
        <f t="shared" si="1"/>
        <v>9.7500000000000003E-2</v>
      </c>
      <c r="R559" s="23">
        <f>VLOOKUP(B559,'Dry Sieve'!$B$2:$K$992,IF(C559="#5",2,IF(C559="#10",3,IF(C559="#18",4,IF(C559="#35",5,IF(C559="#60",6,IF(C559="#120",7,IF(C559="#200",8,IF(C559="&lt;200",9)))))))),FALSE)</f>
        <v>0.36</v>
      </c>
      <c r="S559" s="23">
        <f>VLOOKUP(B559,'Dry Sieve'!$B$2:$K$992,10,FALSE)</f>
        <v>68.739999999999995</v>
      </c>
      <c r="T559" s="23">
        <v>3.7599874670000001E-3</v>
      </c>
      <c r="U559" s="23">
        <v>2.922884506E-4</v>
      </c>
      <c r="V559" s="23">
        <f>V556</f>
        <v>0.52823760618660009</v>
      </c>
    </row>
    <row r="560" spans="1:22" ht="15.75" customHeight="1" x14ac:dyDescent="0.2">
      <c r="A560" s="22">
        <f>VLOOKUP(B559,'Sample ID by Horizon'!A:B,2,FALSE)</f>
        <v>42514</v>
      </c>
      <c r="B560" s="21" t="s">
        <v>492</v>
      </c>
      <c r="C560" s="21" t="s">
        <v>1300</v>
      </c>
      <c r="D560" s="21" t="s">
        <v>1292</v>
      </c>
      <c r="E560" s="21">
        <v>0.1</v>
      </c>
      <c r="F560" s="21">
        <v>1.73</v>
      </c>
      <c r="G560" s="21">
        <v>1.84</v>
      </c>
      <c r="H560" s="21">
        <v>0.11</v>
      </c>
      <c r="I560" s="21">
        <v>1.76</v>
      </c>
      <c r="J560" s="23">
        <f t="shared" si="45"/>
        <v>3.0000000000000027E-2</v>
      </c>
      <c r="K560" s="71">
        <v>80</v>
      </c>
      <c r="L560" s="71">
        <f t="shared" ref="L560:N560" si="420">L559</f>
        <v>9.7500000000000003E-2</v>
      </c>
      <c r="M560" s="71">
        <f t="shared" si="420"/>
        <v>2.7500000000000024E-2</v>
      </c>
      <c r="N560" s="71">
        <f t="shared" si="420"/>
        <v>54.415584420000002</v>
      </c>
      <c r="O560" s="73">
        <f>VLOOKUP(B560,'Dry Sieve'!$B$2:$K$992,IF(C560="#5",2,IF(C560="#10",3,IF(C560="#18",4,IF(C560="#35",5,IF(C560="#60",6,IF(C560="#120",7,IF(C560="#200",8,IF(C560="&lt;200",9)))))))),FALSE)</f>
        <v>0.36</v>
      </c>
      <c r="P560" s="23">
        <f t="shared" si="0"/>
        <v>2.7500000000000024E-2</v>
      </c>
      <c r="Q560" s="23">
        <f t="shared" si="1"/>
        <v>9.7500000000000003E-2</v>
      </c>
      <c r="R560" s="23">
        <f>VLOOKUP(B560,'Dry Sieve'!$B$2:$K$992,IF(C560="#5",2,IF(C560="#10",3,IF(C560="#18",4,IF(C560="#35",5,IF(C560="#60",6,IF(C560="#120",7,IF(C560="#200",8,IF(C560="&lt;200",9)))))))),FALSE)</f>
        <v>0.36</v>
      </c>
      <c r="S560" s="23">
        <f>VLOOKUP(B560,'Dry Sieve'!$B$2:$K$992,10,FALSE)</f>
        <v>68.739999999999995</v>
      </c>
      <c r="T560" s="23">
        <v>3.7599874670000001E-3</v>
      </c>
      <c r="U560" s="23">
        <v>2.922884506E-4</v>
      </c>
      <c r="V560" s="23">
        <f>V559</f>
        <v>0.52823760618660009</v>
      </c>
    </row>
    <row r="561" spans="1:22" ht="15.75" customHeight="1" x14ac:dyDescent="0.2">
      <c r="A561" s="22">
        <f>VLOOKUP(B560,'Sample ID by Horizon'!A:B,2,FALSE)</f>
        <v>42514</v>
      </c>
      <c r="B561" s="21" t="s">
        <v>492</v>
      </c>
      <c r="C561" s="21" t="s">
        <v>1300</v>
      </c>
      <c r="D561" s="21" t="s">
        <v>1293</v>
      </c>
      <c r="E561" s="21">
        <v>0.11</v>
      </c>
      <c r="F561" s="21">
        <v>1.73</v>
      </c>
      <c r="G561" s="21">
        <v>1.8</v>
      </c>
      <c r="H561" s="21">
        <v>7.0000000000000007E-2</v>
      </c>
      <c r="I561" s="21">
        <v>1.75</v>
      </c>
      <c r="J561" s="23">
        <f t="shared" si="45"/>
        <v>2.0000000000000018E-2</v>
      </c>
      <c r="K561" s="71">
        <v>45.454545449999998</v>
      </c>
      <c r="L561" s="71">
        <f t="shared" ref="L561:N561" si="421">L559</f>
        <v>9.7500000000000003E-2</v>
      </c>
      <c r="M561" s="71">
        <f t="shared" si="421"/>
        <v>2.7500000000000024E-2</v>
      </c>
      <c r="N561" s="71">
        <f t="shared" si="421"/>
        <v>54.415584420000002</v>
      </c>
      <c r="O561" s="73">
        <f>VLOOKUP(B561,'Dry Sieve'!$B$2:$K$992,IF(C561="#5",2,IF(C561="#10",3,IF(C561="#18",4,IF(C561="#35",5,IF(C561="#60",6,IF(C561="#120",7,IF(C561="#200",8,IF(C561="&lt;200",9)))))))),FALSE)</f>
        <v>0.36</v>
      </c>
      <c r="P561" s="23">
        <f t="shared" si="0"/>
        <v>2.7500000000000024E-2</v>
      </c>
      <c r="Q561" s="23">
        <f t="shared" si="1"/>
        <v>9.7500000000000003E-2</v>
      </c>
      <c r="R561" s="23">
        <f>VLOOKUP(B561,'Dry Sieve'!$B$2:$K$992,IF(C561="#5",2,IF(C561="#10",3,IF(C561="#18",4,IF(C561="#35",5,IF(C561="#60",6,IF(C561="#120",7,IF(C561="#200",8,IF(C561="&lt;200",9)))))))),FALSE)</f>
        <v>0.36</v>
      </c>
      <c r="S561" s="23">
        <f>VLOOKUP(B561,'Dry Sieve'!$B$2:$K$992,10,FALSE)</f>
        <v>68.739999999999995</v>
      </c>
      <c r="T561" s="23">
        <v>3.7599874670000001E-3</v>
      </c>
      <c r="U561" s="23">
        <v>2.922884506E-4</v>
      </c>
      <c r="V561" s="23">
        <f>V559</f>
        <v>0.52823760618660009</v>
      </c>
    </row>
    <row r="562" spans="1:22" ht="15.75" customHeight="1" x14ac:dyDescent="0.2">
      <c r="A562" s="22">
        <f>VLOOKUP(B561,'Sample ID by Horizon'!A:B,2,FALSE)</f>
        <v>42514</v>
      </c>
      <c r="B562" s="21" t="s">
        <v>492</v>
      </c>
      <c r="C562" s="21" t="s">
        <v>1300</v>
      </c>
      <c r="D562" s="21" t="s">
        <v>1294</v>
      </c>
      <c r="E562" s="21">
        <v>7.0000000000000007E-2</v>
      </c>
      <c r="F562" s="21">
        <v>1.71</v>
      </c>
      <c r="G562" s="21">
        <v>1.75</v>
      </c>
      <c r="H562" s="21">
        <v>0.04</v>
      </c>
      <c r="I562" s="21">
        <v>1.73</v>
      </c>
      <c r="J562" s="23">
        <f t="shared" si="45"/>
        <v>2.0000000000000018E-2</v>
      </c>
      <c r="K562" s="71">
        <v>28.571428569999998</v>
      </c>
      <c r="L562" s="71">
        <f t="shared" ref="L562:N562" si="422">L559</f>
        <v>9.7500000000000003E-2</v>
      </c>
      <c r="M562" s="71">
        <f t="shared" si="422"/>
        <v>2.7500000000000024E-2</v>
      </c>
      <c r="N562" s="71">
        <f t="shared" si="422"/>
        <v>54.415584420000002</v>
      </c>
      <c r="O562" s="73">
        <f>VLOOKUP(B562,'Dry Sieve'!$B$2:$K$992,IF(C562="#5",2,IF(C562="#10",3,IF(C562="#18",4,IF(C562="#35",5,IF(C562="#60",6,IF(C562="#120",7,IF(C562="#200",8,IF(C562="&lt;200",9)))))))),FALSE)</f>
        <v>0.36</v>
      </c>
      <c r="P562" s="23">
        <f t="shared" si="0"/>
        <v>2.7500000000000024E-2</v>
      </c>
      <c r="Q562" s="23">
        <f t="shared" si="1"/>
        <v>9.7500000000000003E-2</v>
      </c>
      <c r="R562" s="23">
        <f>VLOOKUP(B562,'Dry Sieve'!$B$2:$K$992,IF(C562="#5",2,IF(C562="#10",3,IF(C562="#18",4,IF(C562="#35",5,IF(C562="#60",6,IF(C562="#120",7,IF(C562="#200",8,IF(C562="&lt;200",9)))))))),FALSE)</f>
        <v>0.36</v>
      </c>
      <c r="S562" s="23">
        <f>VLOOKUP(B562,'Dry Sieve'!$B$2:$K$992,10,FALSE)</f>
        <v>68.739999999999995</v>
      </c>
      <c r="T562" s="23">
        <v>3.7599874670000001E-3</v>
      </c>
      <c r="U562" s="23">
        <v>2.922884506E-4</v>
      </c>
      <c r="V562" s="23">
        <f>V559</f>
        <v>0.52823760618660009</v>
      </c>
    </row>
    <row r="563" spans="1:22" ht="15.75" customHeight="1" x14ac:dyDescent="0.2">
      <c r="A563" s="22">
        <f>VLOOKUP(B562,'Sample ID by Horizon'!A:B,2,FALSE)</f>
        <v>42514</v>
      </c>
      <c r="B563" s="21" t="s">
        <v>493</v>
      </c>
      <c r="C563" s="21" t="s">
        <v>1290</v>
      </c>
      <c r="D563" s="21" t="s">
        <v>1291</v>
      </c>
      <c r="E563" s="21">
        <v>3.92</v>
      </c>
      <c r="F563" s="21">
        <v>1.72</v>
      </c>
      <c r="G563" s="21">
        <v>4.16</v>
      </c>
      <c r="H563" s="21">
        <v>2.44</v>
      </c>
      <c r="I563" s="21">
        <v>2.23</v>
      </c>
      <c r="J563" s="23">
        <f t="shared" si="45"/>
        <v>0.51</v>
      </c>
      <c r="K563" s="71">
        <v>49.234693880000002</v>
      </c>
      <c r="L563" s="71">
        <v>3.99</v>
      </c>
      <c r="M563" s="23">
        <f>AVERAGE(J563:J566)</f>
        <v>0.32250000000000006</v>
      </c>
      <c r="N563" s="23">
        <v>52.984516579999998</v>
      </c>
      <c r="O563" s="73">
        <f>VLOOKUP(B563,'Dry Sieve'!$B$2:$K$992,IF(C563="#5",2,IF(C563="#10",3,IF(C563="#18",4,IF(C563="#35",5,IF(C563="#60",6,IF(C563="#120",7,IF(C563="#200",8,IF(C563="&lt;200",9)))))))),FALSE)</f>
        <v>112.6</v>
      </c>
      <c r="P563" s="23">
        <f t="shared" si="0"/>
        <v>0.32250000000000006</v>
      </c>
      <c r="Q563" s="23">
        <f t="shared" si="1"/>
        <v>3.99</v>
      </c>
      <c r="R563" s="23">
        <f>VLOOKUP(B563,'Dry Sieve'!$B$2:$K$992,IF(C563="#5",2,IF(C563="#10",3,IF(C563="#18",4,IF(C563="#35",5,IF(C563="#60",6,IF(C563="#120",7,IF(C563="#200",8,IF(C563="&lt;200",9)))))))),FALSE)</f>
        <v>112.6</v>
      </c>
      <c r="S563" s="23">
        <f>VLOOKUP(B563,'Dry Sieve'!$B$2:$K$992,10,FALSE)</f>
        <v>152.76</v>
      </c>
      <c r="T563" s="23">
        <v>0.67752600279999997</v>
      </c>
      <c r="U563" s="23">
        <v>0.35898387729999998</v>
      </c>
      <c r="V563" s="23">
        <f>SUM(U563,U567,U571,U575,U579,U583,U587)</f>
        <v>0.43999041022645996</v>
      </c>
    </row>
    <row r="564" spans="1:22" ht="15.75" customHeight="1" x14ac:dyDescent="0.2">
      <c r="A564" s="22">
        <f>VLOOKUP(B563,'Sample ID by Horizon'!A:B,2,FALSE)</f>
        <v>42514</v>
      </c>
      <c r="B564" s="21" t="s">
        <v>493</v>
      </c>
      <c r="C564" s="21" t="s">
        <v>1290</v>
      </c>
      <c r="D564" s="21" t="s">
        <v>1292</v>
      </c>
      <c r="E564" s="21">
        <v>4.0199999999999996</v>
      </c>
      <c r="F564" s="21">
        <v>1.73</v>
      </c>
      <c r="G564" s="21">
        <v>4.29</v>
      </c>
      <c r="H564" s="21">
        <v>2.56</v>
      </c>
      <c r="I564" s="21">
        <v>1.8</v>
      </c>
      <c r="J564" s="23">
        <f t="shared" si="45"/>
        <v>7.0000000000000062E-2</v>
      </c>
      <c r="K564" s="71">
        <v>61.940298509999998</v>
      </c>
      <c r="L564" s="71">
        <f t="shared" ref="L564:N564" si="423">L563</f>
        <v>3.99</v>
      </c>
      <c r="M564" s="71">
        <f t="shared" si="423"/>
        <v>0.32250000000000006</v>
      </c>
      <c r="N564" s="71">
        <f t="shared" si="423"/>
        <v>52.984516579999998</v>
      </c>
      <c r="O564" s="73">
        <f>VLOOKUP(B564,'Dry Sieve'!$B$2:$K$992,IF(C564="#5",2,IF(C564="#10",3,IF(C564="#18",4,IF(C564="#35",5,IF(C564="#60",6,IF(C564="#120",7,IF(C564="#200",8,IF(C564="&lt;200",9)))))))),FALSE)</f>
        <v>112.6</v>
      </c>
      <c r="P564" s="23">
        <f t="shared" si="0"/>
        <v>0.32250000000000006</v>
      </c>
      <c r="Q564" s="23">
        <f t="shared" si="1"/>
        <v>3.99</v>
      </c>
      <c r="R564" s="23">
        <f>VLOOKUP(B564,'Dry Sieve'!$B$2:$K$992,IF(C564="#5",2,IF(C564="#10",3,IF(C564="#18",4,IF(C564="#35",5,IF(C564="#60",6,IF(C564="#120",7,IF(C564="#200",8,IF(C564="&lt;200",9)))))))),FALSE)</f>
        <v>112.6</v>
      </c>
      <c r="S564" s="23">
        <f>VLOOKUP(B564,'Dry Sieve'!$B$2:$K$992,10,FALSE)</f>
        <v>152.76</v>
      </c>
      <c r="T564" s="23">
        <v>0.67752600279999997</v>
      </c>
      <c r="U564" s="23">
        <v>0.35898387729999998</v>
      </c>
      <c r="V564" s="23">
        <f>V563</f>
        <v>0.43999041022645996</v>
      </c>
    </row>
    <row r="565" spans="1:22" ht="15.75" customHeight="1" x14ac:dyDescent="0.2">
      <c r="A565" s="22">
        <f>VLOOKUP(B564,'Sample ID by Horizon'!A:B,2,FALSE)</f>
        <v>42514</v>
      </c>
      <c r="B565" s="21" t="s">
        <v>493</v>
      </c>
      <c r="C565" s="21" t="s">
        <v>1290</v>
      </c>
      <c r="D565" s="21" t="s">
        <v>1293</v>
      </c>
      <c r="E565" s="21">
        <v>3.99</v>
      </c>
      <c r="F565" s="21">
        <v>1.74</v>
      </c>
      <c r="G565" s="21">
        <v>4.29</v>
      </c>
      <c r="H565" s="21">
        <v>2.5499999999999998</v>
      </c>
      <c r="I565" s="21">
        <v>2.2200000000000002</v>
      </c>
      <c r="J565" s="23">
        <f t="shared" si="45"/>
        <v>0.4800000000000002</v>
      </c>
      <c r="K565" s="71">
        <v>51.879699250000002</v>
      </c>
      <c r="L565" s="71">
        <f t="shared" ref="L565:N565" si="424">L563</f>
        <v>3.99</v>
      </c>
      <c r="M565" s="71">
        <f t="shared" si="424"/>
        <v>0.32250000000000006</v>
      </c>
      <c r="N565" s="71">
        <f t="shared" si="424"/>
        <v>52.984516579999998</v>
      </c>
      <c r="O565" s="73">
        <f>VLOOKUP(B565,'Dry Sieve'!$B$2:$K$992,IF(C565="#5",2,IF(C565="#10",3,IF(C565="#18",4,IF(C565="#35",5,IF(C565="#60",6,IF(C565="#120",7,IF(C565="#200",8,IF(C565="&lt;200",9)))))))),FALSE)</f>
        <v>112.6</v>
      </c>
      <c r="P565" s="23">
        <f t="shared" si="0"/>
        <v>0.32250000000000006</v>
      </c>
      <c r="Q565" s="23">
        <f t="shared" si="1"/>
        <v>3.99</v>
      </c>
      <c r="R565" s="23">
        <f>VLOOKUP(B565,'Dry Sieve'!$B$2:$K$992,IF(C565="#5",2,IF(C565="#10",3,IF(C565="#18",4,IF(C565="#35",5,IF(C565="#60",6,IF(C565="#120",7,IF(C565="#200",8,IF(C565="&lt;200",9)))))))),FALSE)</f>
        <v>112.6</v>
      </c>
      <c r="S565" s="23">
        <f>VLOOKUP(B565,'Dry Sieve'!$B$2:$K$992,10,FALSE)</f>
        <v>152.76</v>
      </c>
      <c r="T565" s="23">
        <v>0.67752600279999997</v>
      </c>
      <c r="U565" s="23">
        <v>0.35898387729999998</v>
      </c>
      <c r="V565" s="23">
        <f>V563</f>
        <v>0.43999041022645996</v>
      </c>
    </row>
    <row r="566" spans="1:22" ht="15.75" customHeight="1" x14ac:dyDescent="0.2">
      <c r="A566" s="22">
        <f>VLOOKUP(B565,'Sample ID by Horizon'!A:B,2,FALSE)</f>
        <v>42514</v>
      </c>
      <c r="B566" s="21" t="s">
        <v>493</v>
      </c>
      <c r="C566" s="21" t="s">
        <v>1290</v>
      </c>
      <c r="D566" s="21" t="s">
        <v>1294</v>
      </c>
      <c r="E566" s="21">
        <v>4.03</v>
      </c>
      <c r="F566" s="21">
        <v>1.73</v>
      </c>
      <c r="G566" s="21">
        <v>3.93</v>
      </c>
      <c r="H566" s="21">
        <v>2.2000000000000002</v>
      </c>
      <c r="I566" s="21">
        <v>1.96</v>
      </c>
      <c r="J566" s="23">
        <f t="shared" si="45"/>
        <v>0.22999999999999998</v>
      </c>
      <c r="K566" s="71">
        <v>48.883374689999997</v>
      </c>
      <c r="L566" s="71">
        <f t="shared" ref="L566:N566" si="425">L563</f>
        <v>3.99</v>
      </c>
      <c r="M566" s="71">
        <f t="shared" si="425"/>
        <v>0.32250000000000006</v>
      </c>
      <c r="N566" s="71">
        <f t="shared" si="425"/>
        <v>52.984516579999998</v>
      </c>
      <c r="O566" s="73">
        <f>VLOOKUP(B566,'Dry Sieve'!$B$2:$K$992,IF(C566="#5",2,IF(C566="#10",3,IF(C566="#18",4,IF(C566="#35",5,IF(C566="#60",6,IF(C566="#120",7,IF(C566="#200",8,IF(C566="&lt;200",9)))))))),FALSE)</f>
        <v>112.6</v>
      </c>
      <c r="P566" s="23">
        <f t="shared" si="0"/>
        <v>0.32250000000000006</v>
      </c>
      <c r="Q566" s="23">
        <f t="shared" si="1"/>
        <v>3.99</v>
      </c>
      <c r="R566" s="23">
        <f>VLOOKUP(B566,'Dry Sieve'!$B$2:$K$992,IF(C566="#5",2,IF(C566="#10",3,IF(C566="#18",4,IF(C566="#35",5,IF(C566="#60",6,IF(C566="#120",7,IF(C566="#200",8,IF(C566="&lt;200",9)))))))),FALSE)</f>
        <v>112.6</v>
      </c>
      <c r="S566" s="23">
        <f>VLOOKUP(B566,'Dry Sieve'!$B$2:$K$992,10,FALSE)</f>
        <v>152.76</v>
      </c>
      <c r="T566" s="23">
        <v>0.67752600279999997</v>
      </c>
      <c r="U566" s="23">
        <v>0.35898387729999998</v>
      </c>
      <c r="V566" s="23">
        <f>V563</f>
        <v>0.43999041022645996</v>
      </c>
    </row>
    <row r="567" spans="1:22" ht="15.75" customHeight="1" x14ac:dyDescent="0.2">
      <c r="A567" s="22">
        <f>VLOOKUP(B566,'Sample ID by Horizon'!A:B,2,FALSE)</f>
        <v>42514</v>
      </c>
      <c r="B567" s="21" t="s">
        <v>493</v>
      </c>
      <c r="C567" s="21" t="s">
        <v>1295</v>
      </c>
      <c r="D567" s="21" t="s">
        <v>1291</v>
      </c>
      <c r="E567" s="21">
        <v>4.01</v>
      </c>
      <c r="F567" s="21">
        <v>1.73</v>
      </c>
      <c r="G567" s="21">
        <v>3.83</v>
      </c>
      <c r="H567" s="21">
        <v>2.1</v>
      </c>
      <c r="I567" s="21">
        <v>2.2200000000000002</v>
      </c>
      <c r="J567" s="23">
        <f t="shared" si="45"/>
        <v>0.49000000000000021</v>
      </c>
      <c r="K567" s="71">
        <v>40.14962594</v>
      </c>
      <c r="L567" s="71">
        <v>4.0025000000000004</v>
      </c>
      <c r="M567" s="23">
        <f>AVERAGE(J567:J570)</f>
        <v>0.51750000000000007</v>
      </c>
      <c r="N567" s="23">
        <v>47.213339009999999</v>
      </c>
      <c r="O567" s="73">
        <f>VLOOKUP(B567,'Dry Sieve'!$B$2:$K$992,IF(C567="#5",2,IF(C567="#10",3,IF(C567="#18",4,IF(C567="#35",5,IF(C567="#60",6,IF(C567="#120",7,IF(C567="#200",8,IF(C567="&lt;200",9)))))))),FALSE)</f>
        <v>20.170000000000002</v>
      </c>
      <c r="P567" s="23">
        <f t="shared" si="0"/>
        <v>0.51750000000000007</v>
      </c>
      <c r="Q567" s="23">
        <f t="shared" si="1"/>
        <v>4.0024999999999995</v>
      </c>
      <c r="R567" s="23">
        <f>VLOOKUP(B567,'Dry Sieve'!$B$2:$K$992,IF(C567="#5",2,IF(C567="#10",3,IF(C567="#18",4,IF(C567="#35",5,IF(C567="#60",6,IF(C567="#120",7,IF(C567="#200",8,IF(C567="&lt;200",9)))))))),FALSE)</f>
        <v>20.170000000000002</v>
      </c>
      <c r="S567" s="23">
        <f>VLOOKUP(B567,'Dry Sieve'!$B$2:$K$992,10,FALSE)</f>
        <v>152.76</v>
      </c>
      <c r="T567" s="23">
        <v>0.1149655418</v>
      </c>
      <c r="U567" s="23">
        <v>4.6524917989999998E-2</v>
      </c>
      <c r="V567" s="23">
        <f>V566</f>
        <v>0.43999041022645996</v>
      </c>
    </row>
    <row r="568" spans="1:22" ht="15.75" customHeight="1" x14ac:dyDescent="0.2">
      <c r="A568" s="22">
        <f>VLOOKUP(B567,'Sample ID by Horizon'!A:B,2,FALSE)</f>
        <v>42514</v>
      </c>
      <c r="B568" s="21" t="s">
        <v>493</v>
      </c>
      <c r="C568" s="21" t="s">
        <v>1295</v>
      </c>
      <c r="D568" s="21" t="s">
        <v>1292</v>
      </c>
      <c r="E568" s="21">
        <v>4</v>
      </c>
      <c r="F568" s="21">
        <v>1.73</v>
      </c>
      <c r="G568" s="21">
        <v>4.2699999999999996</v>
      </c>
      <c r="H568" s="21">
        <v>2.54</v>
      </c>
      <c r="I568" s="21">
        <v>2.29</v>
      </c>
      <c r="J568" s="23">
        <f t="shared" si="45"/>
        <v>0.56000000000000005</v>
      </c>
      <c r="K568" s="71">
        <v>49.5</v>
      </c>
      <c r="L568" s="71">
        <f t="shared" ref="L568:N568" si="426">L567</f>
        <v>4.0025000000000004</v>
      </c>
      <c r="M568" s="71">
        <f t="shared" si="426"/>
        <v>0.51750000000000007</v>
      </c>
      <c r="N568" s="71">
        <f t="shared" si="426"/>
        <v>47.213339009999999</v>
      </c>
      <c r="O568" s="73">
        <f>VLOOKUP(B568,'Dry Sieve'!$B$2:$K$992,IF(C568="#5",2,IF(C568="#10",3,IF(C568="#18",4,IF(C568="#35",5,IF(C568="#60",6,IF(C568="#120",7,IF(C568="#200",8,IF(C568="&lt;200",9)))))))),FALSE)</f>
        <v>20.170000000000002</v>
      </c>
      <c r="P568" s="23">
        <f t="shared" si="0"/>
        <v>0.51750000000000007</v>
      </c>
      <c r="Q568" s="23">
        <f t="shared" si="1"/>
        <v>4.0024999999999995</v>
      </c>
      <c r="R568" s="23">
        <f>VLOOKUP(B568,'Dry Sieve'!$B$2:$K$992,IF(C568="#5",2,IF(C568="#10",3,IF(C568="#18",4,IF(C568="#35",5,IF(C568="#60",6,IF(C568="#120",7,IF(C568="#200",8,IF(C568="&lt;200",9)))))))),FALSE)</f>
        <v>20.170000000000002</v>
      </c>
      <c r="S568" s="23">
        <f>VLOOKUP(B568,'Dry Sieve'!$B$2:$K$992,10,FALSE)</f>
        <v>152.76</v>
      </c>
      <c r="T568" s="23">
        <v>0.1149655418</v>
      </c>
      <c r="U568" s="23">
        <v>4.6524917989999998E-2</v>
      </c>
      <c r="V568" s="23">
        <f>V566</f>
        <v>0.43999041022645996</v>
      </c>
    </row>
    <row r="569" spans="1:22" ht="15.75" customHeight="1" x14ac:dyDescent="0.2">
      <c r="A569" s="22">
        <f>VLOOKUP(B568,'Sample ID by Horizon'!A:B,2,FALSE)</f>
        <v>42514</v>
      </c>
      <c r="B569" s="21" t="s">
        <v>493</v>
      </c>
      <c r="C569" s="21" t="s">
        <v>1295</v>
      </c>
      <c r="D569" s="21" t="s">
        <v>1293</v>
      </c>
      <c r="E569" s="21">
        <v>3.98</v>
      </c>
      <c r="F569" s="21">
        <v>1.73</v>
      </c>
      <c r="G569" s="21">
        <v>4.13</v>
      </c>
      <c r="H569" s="21">
        <v>2.4</v>
      </c>
      <c r="I569" s="21">
        <v>2.34</v>
      </c>
      <c r="J569" s="23">
        <f t="shared" si="45"/>
        <v>0.60999999999999988</v>
      </c>
      <c r="K569" s="71">
        <v>44.974874370000002</v>
      </c>
      <c r="L569" s="71">
        <f t="shared" ref="L569:N569" si="427">L567</f>
        <v>4.0025000000000004</v>
      </c>
      <c r="M569" s="71">
        <f t="shared" si="427"/>
        <v>0.51750000000000007</v>
      </c>
      <c r="N569" s="71">
        <f t="shared" si="427"/>
        <v>47.213339009999999</v>
      </c>
      <c r="O569" s="73">
        <f>VLOOKUP(B569,'Dry Sieve'!$B$2:$K$992,IF(C569="#5",2,IF(C569="#10",3,IF(C569="#18",4,IF(C569="#35",5,IF(C569="#60",6,IF(C569="#120",7,IF(C569="#200",8,IF(C569="&lt;200",9)))))))),FALSE)</f>
        <v>20.170000000000002</v>
      </c>
      <c r="P569" s="23">
        <f t="shared" si="0"/>
        <v>0.51750000000000007</v>
      </c>
      <c r="Q569" s="23">
        <f t="shared" si="1"/>
        <v>4.0024999999999995</v>
      </c>
      <c r="R569" s="23">
        <f>VLOOKUP(B569,'Dry Sieve'!$B$2:$K$992,IF(C569="#5",2,IF(C569="#10",3,IF(C569="#18",4,IF(C569="#35",5,IF(C569="#60",6,IF(C569="#120",7,IF(C569="#200",8,IF(C569="&lt;200",9)))))))),FALSE)</f>
        <v>20.170000000000002</v>
      </c>
      <c r="S569" s="23">
        <f>VLOOKUP(B569,'Dry Sieve'!$B$2:$K$992,10,FALSE)</f>
        <v>152.76</v>
      </c>
      <c r="T569" s="23">
        <v>0.1149655418</v>
      </c>
      <c r="U569" s="23">
        <v>4.6524917989999998E-2</v>
      </c>
      <c r="V569" s="23">
        <f>V566</f>
        <v>0.43999041022645996</v>
      </c>
    </row>
    <row r="570" spans="1:22" ht="15.75" customHeight="1" x14ac:dyDescent="0.2">
      <c r="A570" s="22">
        <f>VLOOKUP(B569,'Sample ID by Horizon'!A:B,2,FALSE)</f>
        <v>42514</v>
      </c>
      <c r="B570" s="21" t="s">
        <v>493</v>
      </c>
      <c r="C570" s="21" t="s">
        <v>1295</v>
      </c>
      <c r="D570" s="21" t="s">
        <v>1294</v>
      </c>
      <c r="E570" s="21">
        <v>4.0199999999999996</v>
      </c>
      <c r="F570" s="21">
        <v>1.7</v>
      </c>
      <c r="G570" s="21">
        <v>4.29</v>
      </c>
      <c r="H570" s="21">
        <v>2.59</v>
      </c>
      <c r="I570" s="21">
        <v>2.11</v>
      </c>
      <c r="J570" s="23">
        <f t="shared" si="45"/>
        <v>0.40999999999999992</v>
      </c>
      <c r="K570" s="71">
        <v>54.228855719999999</v>
      </c>
      <c r="L570" s="71">
        <f t="shared" ref="L570:N570" si="428">L567</f>
        <v>4.0025000000000004</v>
      </c>
      <c r="M570" s="71">
        <f t="shared" si="428"/>
        <v>0.51750000000000007</v>
      </c>
      <c r="N570" s="71">
        <f t="shared" si="428"/>
        <v>47.213339009999999</v>
      </c>
      <c r="O570" s="73">
        <f>VLOOKUP(B570,'Dry Sieve'!$B$2:$K$992,IF(C570="#5",2,IF(C570="#10",3,IF(C570="#18",4,IF(C570="#35",5,IF(C570="#60",6,IF(C570="#120",7,IF(C570="#200",8,IF(C570="&lt;200",9)))))))),FALSE)</f>
        <v>20.170000000000002</v>
      </c>
      <c r="P570" s="23">
        <f t="shared" si="0"/>
        <v>0.51750000000000007</v>
      </c>
      <c r="Q570" s="23">
        <f t="shared" si="1"/>
        <v>4.0024999999999995</v>
      </c>
      <c r="R570" s="23">
        <f>VLOOKUP(B570,'Dry Sieve'!$B$2:$K$992,IF(C570="#5",2,IF(C570="#10",3,IF(C570="#18",4,IF(C570="#35",5,IF(C570="#60",6,IF(C570="#120",7,IF(C570="#200",8,IF(C570="&lt;200",9)))))))),FALSE)</f>
        <v>20.170000000000002</v>
      </c>
      <c r="S570" s="23">
        <f>VLOOKUP(B570,'Dry Sieve'!$B$2:$K$992,10,FALSE)</f>
        <v>152.76</v>
      </c>
      <c r="T570" s="23">
        <v>0.1149655418</v>
      </c>
      <c r="U570" s="23">
        <v>4.6524917989999998E-2</v>
      </c>
      <c r="V570" s="23">
        <f>V569</f>
        <v>0.43999041022645996</v>
      </c>
    </row>
    <row r="571" spans="1:22" ht="15.75" customHeight="1" x14ac:dyDescent="0.2">
      <c r="A571" s="22">
        <f>VLOOKUP(B570,'Sample ID by Horizon'!A:B,2,FALSE)</f>
        <v>42514</v>
      </c>
      <c r="B571" s="21" t="s">
        <v>493</v>
      </c>
      <c r="C571" s="21" t="s">
        <v>1296</v>
      </c>
      <c r="D571" s="21" t="s">
        <v>1291</v>
      </c>
      <c r="E571" s="21">
        <v>2</v>
      </c>
      <c r="F571" s="21">
        <v>1.72</v>
      </c>
      <c r="G571" s="21">
        <v>3.18</v>
      </c>
      <c r="H571" s="21">
        <v>1.46</v>
      </c>
      <c r="I571" s="21">
        <v>2.15</v>
      </c>
      <c r="J571" s="23">
        <f t="shared" si="45"/>
        <v>0.42999999999999994</v>
      </c>
      <c r="K571" s="71">
        <v>51.5</v>
      </c>
      <c r="L571" s="71">
        <v>2.0049999999999999</v>
      </c>
      <c r="M571" s="23">
        <f>AVERAGE(J571:J574)</f>
        <v>0.36499999999999999</v>
      </c>
      <c r="N571" s="23">
        <v>51.003731340000002</v>
      </c>
      <c r="O571" s="73">
        <f>VLOOKUP(B571,'Dry Sieve'!$B$2:$K$992,IF(C571="#5",2,IF(C571="#10",3,IF(C571="#18",4,IF(C571="#35",5,IF(C571="#60",6,IF(C571="#120",7,IF(C571="#200",8,IF(C571="&lt;200",9)))))))),FALSE)</f>
        <v>10.86</v>
      </c>
      <c r="P571" s="23">
        <f t="shared" si="0"/>
        <v>0.36499999999999999</v>
      </c>
      <c r="Q571" s="23">
        <f t="shared" si="1"/>
        <v>2.0049999999999999</v>
      </c>
      <c r="R571" s="23">
        <f>VLOOKUP(B571,'Dry Sieve'!$B$2:$K$992,IF(C571="#5",2,IF(C571="#10",3,IF(C571="#18",4,IF(C571="#35",5,IF(C571="#60",6,IF(C571="#120",7,IF(C571="#200",8,IF(C571="&lt;200",9)))))))),FALSE)</f>
        <v>10.86</v>
      </c>
      <c r="S571" s="23">
        <f>VLOOKUP(B571,'Dry Sieve'!$B$2:$K$992,10,FALSE)</f>
        <v>152.76</v>
      </c>
      <c r="T571" s="23">
        <v>5.8149990300000003E-2</v>
      </c>
      <c r="U571" s="23">
        <v>2.1184760590000001E-2</v>
      </c>
      <c r="V571" s="23">
        <f>V569</f>
        <v>0.43999041022645996</v>
      </c>
    </row>
    <row r="572" spans="1:22" ht="15.75" customHeight="1" x14ac:dyDescent="0.2">
      <c r="A572" s="22">
        <f>VLOOKUP(B571,'Sample ID by Horizon'!A:B,2,FALSE)</f>
        <v>42514</v>
      </c>
      <c r="B572" s="21" t="s">
        <v>493</v>
      </c>
      <c r="C572" s="21" t="s">
        <v>1296</v>
      </c>
      <c r="D572" s="21" t="s">
        <v>1292</v>
      </c>
      <c r="E572" s="21">
        <v>2.0099999999999998</v>
      </c>
      <c r="F572" s="21">
        <v>1.73</v>
      </c>
      <c r="G572" s="21">
        <v>3</v>
      </c>
      <c r="H572" s="21">
        <v>1.27</v>
      </c>
      <c r="I572" s="21">
        <v>2.11</v>
      </c>
      <c r="J572" s="23">
        <f t="shared" si="45"/>
        <v>0.37999999999999989</v>
      </c>
      <c r="K572" s="71">
        <v>44.278606969999998</v>
      </c>
      <c r="L572" s="71">
        <f t="shared" ref="L572:N572" si="429">L571</f>
        <v>2.0049999999999999</v>
      </c>
      <c r="M572" s="71">
        <f t="shared" si="429"/>
        <v>0.36499999999999999</v>
      </c>
      <c r="N572" s="71">
        <f t="shared" si="429"/>
        <v>51.003731340000002</v>
      </c>
      <c r="O572" s="73">
        <f>VLOOKUP(B572,'Dry Sieve'!$B$2:$K$992,IF(C572="#5",2,IF(C572="#10",3,IF(C572="#18",4,IF(C572="#35",5,IF(C572="#60",6,IF(C572="#120",7,IF(C572="#200",8,IF(C572="&lt;200",9)))))))),FALSE)</f>
        <v>10.86</v>
      </c>
      <c r="P572" s="23">
        <f t="shared" si="0"/>
        <v>0.36499999999999999</v>
      </c>
      <c r="Q572" s="23">
        <f t="shared" si="1"/>
        <v>2.0049999999999999</v>
      </c>
      <c r="R572" s="23">
        <f>VLOOKUP(B572,'Dry Sieve'!$B$2:$K$992,IF(C572="#5",2,IF(C572="#10",3,IF(C572="#18",4,IF(C572="#35",5,IF(C572="#60",6,IF(C572="#120",7,IF(C572="#200",8,IF(C572="&lt;200",9)))))))),FALSE)</f>
        <v>10.86</v>
      </c>
      <c r="S572" s="23">
        <f>VLOOKUP(B572,'Dry Sieve'!$B$2:$K$992,10,FALSE)</f>
        <v>152.76</v>
      </c>
      <c r="T572" s="23">
        <v>5.8149990300000003E-2</v>
      </c>
      <c r="U572" s="23">
        <v>2.1184760590000001E-2</v>
      </c>
      <c r="V572" s="23">
        <f>V569</f>
        <v>0.43999041022645996</v>
      </c>
    </row>
    <row r="573" spans="1:22" ht="15.75" customHeight="1" x14ac:dyDescent="0.2">
      <c r="A573" s="22">
        <f>VLOOKUP(B572,'Sample ID by Horizon'!A:B,2,FALSE)</f>
        <v>42514</v>
      </c>
      <c r="B573" s="21" t="s">
        <v>493</v>
      </c>
      <c r="C573" s="21" t="s">
        <v>1296</v>
      </c>
      <c r="D573" s="21" t="s">
        <v>1293</v>
      </c>
      <c r="E573" s="21">
        <v>2</v>
      </c>
      <c r="F573" s="21">
        <v>1.73</v>
      </c>
      <c r="G573" s="21">
        <v>3.17</v>
      </c>
      <c r="H573" s="21">
        <v>1.44</v>
      </c>
      <c r="I573" s="21">
        <v>2.06</v>
      </c>
      <c r="J573" s="23">
        <f t="shared" si="45"/>
        <v>0.33000000000000007</v>
      </c>
      <c r="K573" s="71">
        <v>55.5</v>
      </c>
      <c r="L573" s="71">
        <f t="shared" ref="L573:N573" si="430">L571</f>
        <v>2.0049999999999999</v>
      </c>
      <c r="M573" s="71">
        <f t="shared" si="430"/>
        <v>0.36499999999999999</v>
      </c>
      <c r="N573" s="71">
        <f t="shared" si="430"/>
        <v>51.003731340000002</v>
      </c>
      <c r="O573" s="73">
        <f>VLOOKUP(B573,'Dry Sieve'!$B$2:$K$992,IF(C573="#5",2,IF(C573="#10",3,IF(C573="#18",4,IF(C573="#35",5,IF(C573="#60",6,IF(C573="#120",7,IF(C573="#200",8,IF(C573="&lt;200",9)))))))),FALSE)</f>
        <v>10.86</v>
      </c>
      <c r="P573" s="23">
        <f t="shared" si="0"/>
        <v>0.36499999999999999</v>
      </c>
      <c r="Q573" s="23">
        <f t="shared" si="1"/>
        <v>2.0049999999999999</v>
      </c>
      <c r="R573" s="23">
        <f>VLOOKUP(B573,'Dry Sieve'!$B$2:$K$992,IF(C573="#5",2,IF(C573="#10",3,IF(C573="#18",4,IF(C573="#35",5,IF(C573="#60",6,IF(C573="#120",7,IF(C573="#200",8,IF(C573="&lt;200",9)))))))),FALSE)</f>
        <v>10.86</v>
      </c>
      <c r="S573" s="23">
        <f>VLOOKUP(B573,'Dry Sieve'!$B$2:$K$992,10,FALSE)</f>
        <v>152.76</v>
      </c>
      <c r="T573" s="23">
        <v>5.8149990300000003E-2</v>
      </c>
      <c r="U573" s="23">
        <v>2.1184760590000001E-2</v>
      </c>
      <c r="V573" s="23">
        <f>V572</f>
        <v>0.43999041022645996</v>
      </c>
    </row>
    <row r="574" spans="1:22" ht="15.75" customHeight="1" x14ac:dyDescent="0.2">
      <c r="A574" s="22">
        <f>VLOOKUP(B573,'Sample ID by Horizon'!A:B,2,FALSE)</f>
        <v>42514</v>
      </c>
      <c r="B574" s="21" t="s">
        <v>493</v>
      </c>
      <c r="C574" s="21" t="s">
        <v>1296</v>
      </c>
      <c r="D574" s="21" t="s">
        <v>1294</v>
      </c>
      <c r="E574" s="21">
        <v>2.0099999999999998</v>
      </c>
      <c r="F574" s="21">
        <v>1.72</v>
      </c>
      <c r="G574" s="21">
        <v>3.1</v>
      </c>
      <c r="H574" s="21">
        <v>1.38</v>
      </c>
      <c r="I574" s="21">
        <v>2.04</v>
      </c>
      <c r="J574" s="23">
        <f t="shared" si="45"/>
        <v>0.32000000000000006</v>
      </c>
      <c r="K574" s="71">
        <v>52.736318410000003</v>
      </c>
      <c r="L574" s="71">
        <f t="shared" ref="L574:N574" si="431">L571</f>
        <v>2.0049999999999999</v>
      </c>
      <c r="M574" s="71">
        <f t="shared" si="431"/>
        <v>0.36499999999999999</v>
      </c>
      <c r="N574" s="71">
        <f t="shared" si="431"/>
        <v>51.003731340000002</v>
      </c>
      <c r="O574" s="73">
        <f>VLOOKUP(B574,'Dry Sieve'!$B$2:$K$992,IF(C574="#5",2,IF(C574="#10",3,IF(C574="#18",4,IF(C574="#35",5,IF(C574="#60",6,IF(C574="#120",7,IF(C574="#200",8,IF(C574="&lt;200",9)))))))),FALSE)</f>
        <v>10.86</v>
      </c>
      <c r="P574" s="23">
        <f t="shared" si="0"/>
        <v>0.36499999999999999</v>
      </c>
      <c r="Q574" s="23">
        <f t="shared" si="1"/>
        <v>2.0049999999999999</v>
      </c>
      <c r="R574" s="23">
        <f>VLOOKUP(B574,'Dry Sieve'!$B$2:$K$992,IF(C574="#5",2,IF(C574="#10",3,IF(C574="#18",4,IF(C574="#35",5,IF(C574="#60",6,IF(C574="#120",7,IF(C574="#200",8,IF(C574="&lt;200",9)))))))),FALSE)</f>
        <v>10.86</v>
      </c>
      <c r="S574" s="23">
        <f>VLOOKUP(B574,'Dry Sieve'!$B$2:$K$992,10,FALSE)</f>
        <v>152.76</v>
      </c>
      <c r="T574" s="23">
        <v>5.8149990300000003E-2</v>
      </c>
      <c r="U574" s="23">
        <v>2.1184760590000001E-2</v>
      </c>
      <c r="V574" s="23">
        <f>V572</f>
        <v>0.43999041022645996</v>
      </c>
    </row>
    <row r="575" spans="1:22" ht="15.75" customHeight="1" x14ac:dyDescent="0.2">
      <c r="A575" s="22">
        <f>VLOOKUP(B574,'Sample ID by Horizon'!A:B,2,FALSE)</f>
        <v>42514</v>
      </c>
      <c r="B575" s="21" t="s">
        <v>493</v>
      </c>
      <c r="C575" s="21" t="s">
        <v>1297</v>
      </c>
      <c r="D575" s="21" t="s">
        <v>1291</v>
      </c>
      <c r="E575" s="21">
        <v>1</v>
      </c>
      <c r="F575" s="21">
        <v>1.72</v>
      </c>
      <c r="G575" s="21">
        <v>2.57</v>
      </c>
      <c r="H575" s="21">
        <v>0.85</v>
      </c>
      <c r="I575" s="21">
        <v>1.86</v>
      </c>
      <c r="J575" s="23">
        <f t="shared" si="45"/>
        <v>0.14000000000000012</v>
      </c>
      <c r="K575" s="71">
        <v>71</v>
      </c>
      <c r="L575" s="71">
        <v>1.0049999999999999</v>
      </c>
      <c r="M575" s="23">
        <f>AVERAGE(J575:J578)</f>
        <v>0.18</v>
      </c>
      <c r="N575" s="23">
        <v>61.715346529999998</v>
      </c>
      <c r="O575" s="73">
        <f>VLOOKUP(B575,'Dry Sieve'!$B$2:$K$992,IF(C575="#5",2,IF(C575="#10",3,IF(C575="#18",4,IF(C575="#35",5,IF(C575="#60",6,IF(C575="#120",7,IF(C575="#200",8,IF(C575="&lt;200",9)))))))),FALSE)</f>
        <v>5.01</v>
      </c>
      <c r="P575" s="23">
        <f t="shared" si="0"/>
        <v>0.18</v>
      </c>
      <c r="Q575" s="23">
        <f t="shared" si="1"/>
        <v>1.0049999999999999</v>
      </c>
      <c r="R575" s="23">
        <f>VLOOKUP(B575,'Dry Sieve'!$B$2:$K$992,IF(C575="#5",2,IF(C575="#10",3,IF(C575="#18",4,IF(C575="#35",5,IF(C575="#60",6,IF(C575="#120",7,IF(C575="#200",8,IF(C575="&lt;200",9)))))))),FALSE)</f>
        <v>5.01</v>
      </c>
      <c r="S575" s="23">
        <f>VLOOKUP(B575,'Dry Sieve'!$B$2:$K$992,10,FALSE)</f>
        <v>152.76</v>
      </c>
      <c r="T575" s="23">
        <v>2.692253579E-2</v>
      </c>
      <c r="U575" s="23">
        <v>9.4944778620000003E-3</v>
      </c>
      <c r="V575" s="23">
        <f>V572</f>
        <v>0.43999041022645996</v>
      </c>
    </row>
    <row r="576" spans="1:22" ht="15.75" customHeight="1" x14ac:dyDescent="0.2">
      <c r="A576" s="22">
        <f>VLOOKUP(B575,'Sample ID by Horizon'!A:B,2,FALSE)</f>
        <v>42514</v>
      </c>
      <c r="B576" s="21" t="s">
        <v>493</v>
      </c>
      <c r="C576" s="21" t="s">
        <v>1297</v>
      </c>
      <c r="D576" s="21" t="s">
        <v>1292</v>
      </c>
      <c r="E576" s="21">
        <v>1.01</v>
      </c>
      <c r="F576" s="21">
        <v>1.72</v>
      </c>
      <c r="G576" s="21">
        <v>2.4900000000000002</v>
      </c>
      <c r="H576" s="21">
        <v>0.77</v>
      </c>
      <c r="I576" s="21">
        <v>1.88</v>
      </c>
      <c r="J576" s="23">
        <f t="shared" si="45"/>
        <v>0.15999999999999992</v>
      </c>
      <c r="K576" s="71">
        <v>60.396039600000002</v>
      </c>
      <c r="L576" s="71">
        <f t="shared" ref="L576:N576" si="432">L575</f>
        <v>1.0049999999999999</v>
      </c>
      <c r="M576" s="71">
        <f t="shared" si="432"/>
        <v>0.18</v>
      </c>
      <c r="N576" s="71">
        <f t="shared" si="432"/>
        <v>61.715346529999998</v>
      </c>
      <c r="O576" s="73">
        <f>VLOOKUP(B576,'Dry Sieve'!$B$2:$K$992,IF(C576="#5",2,IF(C576="#10",3,IF(C576="#18",4,IF(C576="#35",5,IF(C576="#60",6,IF(C576="#120",7,IF(C576="#200",8,IF(C576="&lt;200",9)))))))),FALSE)</f>
        <v>5.01</v>
      </c>
      <c r="P576" s="23">
        <f t="shared" si="0"/>
        <v>0.18</v>
      </c>
      <c r="Q576" s="23">
        <f t="shared" si="1"/>
        <v>1.0049999999999999</v>
      </c>
      <c r="R576" s="23">
        <f>VLOOKUP(B576,'Dry Sieve'!$B$2:$K$992,IF(C576="#5",2,IF(C576="#10",3,IF(C576="#18",4,IF(C576="#35",5,IF(C576="#60",6,IF(C576="#120",7,IF(C576="#200",8,IF(C576="&lt;200",9)))))))),FALSE)</f>
        <v>5.01</v>
      </c>
      <c r="S576" s="23">
        <f>VLOOKUP(B576,'Dry Sieve'!$B$2:$K$992,10,FALSE)</f>
        <v>152.76</v>
      </c>
      <c r="T576" s="23">
        <v>2.692253579E-2</v>
      </c>
      <c r="U576" s="23">
        <v>9.4944778620000003E-3</v>
      </c>
      <c r="V576" s="23">
        <f>V575</f>
        <v>0.43999041022645996</v>
      </c>
    </row>
    <row r="577" spans="1:22" ht="15.75" customHeight="1" x14ac:dyDescent="0.2">
      <c r="A577" s="22">
        <f>VLOOKUP(B576,'Sample ID by Horizon'!A:B,2,FALSE)</f>
        <v>42514</v>
      </c>
      <c r="B577" s="21" t="s">
        <v>493</v>
      </c>
      <c r="C577" s="21" t="s">
        <v>1297</v>
      </c>
      <c r="D577" s="21" t="s">
        <v>1293</v>
      </c>
      <c r="E577" s="21">
        <v>1</v>
      </c>
      <c r="F577" s="21">
        <v>1.72</v>
      </c>
      <c r="G577" s="21">
        <v>2.5299999999999998</v>
      </c>
      <c r="H577" s="21">
        <v>0.81</v>
      </c>
      <c r="I577" s="21">
        <v>1.91</v>
      </c>
      <c r="J577" s="23">
        <f t="shared" si="45"/>
        <v>0.18999999999999995</v>
      </c>
      <c r="K577" s="71">
        <v>62</v>
      </c>
      <c r="L577" s="71">
        <f t="shared" ref="L577:N577" si="433">L575</f>
        <v>1.0049999999999999</v>
      </c>
      <c r="M577" s="71">
        <f t="shared" si="433"/>
        <v>0.18</v>
      </c>
      <c r="N577" s="71">
        <f t="shared" si="433"/>
        <v>61.715346529999998</v>
      </c>
      <c r="O577" s="73">
        <f>VLOOKUP(B577,'Dry Sieve'!$B$2:$K$992,IF(C577="#5",2,IF(C577="#10",3,IF(C577="#18",4,IF(C577="#35",5,IF(C577="#60",6,IF(C577="#120",7,IF(C577="#200",8,IF(C577="&lt;200",9)))))))),FALSE)</f>
        <v>5.01</v>
      </c>
      <c r="P577" s="23">
        <f t="shared" si="0"/>
        <v>0.18</v>
      </c>
      <c r="Q577" s="23">
        <f t="shared" si="1"/>
        <v>1.0049999999999999</v>
      </c>
      <c r="R577" s="23">
        <f>VLOOKUP(B577,'Dry Sieve'!$B$2:$K$992,IF(C577="#5",2,IF(C577="#10",3,IF(C577="#18",4,IF(C577="#35",5,IF(C577="#60",6,IF(C577="#120",7,IF(C577="#200",8,IF(C577="&lt;200",9)))))))),FALSE)</f>
        <v>5.01</v>
      </c>
      <c r="S577" s="23">
        <f>VLOOKUP(B577,'Dry Sieve'!$B$2:$K$992,10,FALSE)</f>
        <v>152.76</v>
      </c>
      <c r="T577" s="23">
        <v>2.692253579E-2</v>
      </c>
      <c r="U577" s="23">
        <v>9.4944778620000003E-3</v>
      </c>
      <c r="V577" s="23">
        <f>V575</f>
        <v>0.43999041022645996</v>
      </c>
    </row>
    <row r="578" spans="1:22" ht="15.75" customHeight="1" x14ac:dyDescent="0.2">
      <c r="A578" s="22">
        <f>VLOOKUP(B577,'Sample ID by Horizon'!A:B,2,FALSE)</f>
        <v>42514</v>
      </c>
      <c r="B578" s="21" t="s">
        <v>493</v>
      </c>
      <c r="C578" s="21" t="s">
        <v>1297</v>
      </c>
      <c r="D578" s="21" t="s">
        <v>1294</v>
      </c>
      <c r="E578" s="21">
        <v>1.01</v>
      </c>
      <c r="F578" s="21">
        <v>1.72</v>
      </c>
      <c r="G578" s="21">
        <v>2.4900000000000002</v>
      </c>
      <c r="H578" s="21">
        <v>0.77</v>
      </c>
      <c r="I578" s="21">
        <v>1.95</v>
      </c>
      <c r="J578" s="23">
        <f t="shared" si="45"/>
        <v>0.22999999999999998</v>
      </c>
      <c r="K578" s="71">
        <v>53.465346529999998</v>
      </c>
      <c r="L578" s="71">
        <f t="shared" ref="L578:N578" si="434">L575</f>
        <v>1.0049999999999999</v>
      </c>
      <c r="M578" s="71">
        <f t="shared" si="434"/>
        <v>0.18</v>
      </c>
      <c r="N578" s="71">
        <f t="shared" si="434"/>
        <v>61.715346529999998</v>
      </c>
      <c r="O578" s="73">
        <f>VLOOKUP(B578,'Dry Sieve'!$B$2:$K$992,IF(C578="#5",2,IF(C578="#10",3,IF(C578="#18",4,IF(C578="#35",5,IF(C578="#60",6,IF(C578="#120",7,IF(C578="#200",8,IF(C578="&lt;200",9)))))))),FALSE)</f>
        <v>5.01</v>
      </c>
      <c r="P578" s="23">
        <f t="shared" si="0"/>
        <v>0.18</v>
      </c>
      <c r="Q578" s="23">
        <f t="shared" si="1"/>
        <v>1.0049999999999999</v>
      </c>
      <c r="R578" s="23">
        <f>VLOOKUP(B578,'Dry Sieve'!$B$2:$K$992,IF(C578="#5",2,IF(C578="#10",3,IF(C578="#18",4,IF(C578="#35",5,IF(C578="#60",6,IF(C578="#120",7,IF(C578="#200",8,IF(C578="&lt;200",9)))))))),FALSE)</f>
        <v>5.01</v>
      </c>
      <c r="S578" s="23">
        <f>VLOOKUP(B578,'Dry Sieve'!$B$2:$K$992,10,FALSE)</f>
        <v>152.76</v>
      </c>
      <c r="T578" s="23">
        <v>2.692253579E-2</v>
      </c>
      <c r="U578" s="23">
        <v>9.4944778620000003E-3</v>
      </c>
      <c r="V578" s="23">
        <f>V575</f>
        <v>0.43999041022645996</v>
      </c>
    </row>
    <row r="579" spans="1:22" ht="15.75" customHeight="1" x14ac:dyDescent="0.2">
      <c r="A579" s="22">
        <f>VLOOKUP(B578,'Sample ID by Horizon'!A:B,2,FALSE)</f>
        <v>42514</v>
      </c>
      <c r="B579" s="21" t="s">
        <v>493</v>
      </c>
      <c r="C579" s="21" t="s">
        <v>1298</v>
      </c>
      <c r="D579" s="21" t="s">
        <v>1291</v>
      </c>
      <c r="E579" s="21">
        <v>0.51</v>
      </c>
      <c r="F579" s="21">
        <v>1.71</v>
      </c>
      <c r="G579" s="21">
        <v>2.17</v>
      </c>
      <c r="H579" s="21">
        <v>0.46</v>
      </c>
      <c r="I579" s="21">
        <v>1.84</v>
      </c>
      <c r="J579" s="23">
        <f t="shared" si="45"/>
        <v>0.13000000000000012</v>
      </c>
      <c r="K579" s="71">
        <v>64.705882349999996</v>
      </c>
      <c r="L579" s="71">
        <v>0.50749999999999995</v>
      </c>
      <c r="M579" s="23">
        <f>AVERAGE(J579:J582)</f>
        <v>0.13250000000000012</v>
      </c>
      <c r="N579" s="23">
        <v>64.029411760000002</v>
      </c>
      <c r="O579" s="73">
        <f>VLOOKUP(B579,'Dry Sieve'!$B$2:$K$992,IF(C579="#5",2,IF(C579="#10",3,IF(C579="#18",4,IF(C579="#35",5,IF(C579="#60",6,IF(C579="#120",7,IF(C579="#200",8,IF(C579="&lt;200",9)))))))),FALSE)</f>
        <v>2.36</v>
      </c>
      <c r="P579" s="23">
        <f t="shared" si="0"/>
        <v>0.13250000000000012</v>
      </c>
      <c r="Q579" s="23">
        <f t="shared" si="1"/>
        <v>0.50750000000000006</v>
      </c>
      <c r="R579" s="23">
        <f>VLOOKUP(B579,'Dry Sieve'!$B$2:$K$992,IF(C579="#5",2,IF(C579="#10",3,IF(C579="#18",4,IF(C579="#35",5,IF(C579="#60",6,IF(C579="#120",7,IF(C579="#200",8,IF(C579="&lt;200",9)))))))),FALSE)</f>
        <v>2.36</v>
      </c>
      <c r="S579" s="23">
        <f>VLOOKUP(B579,'Dry Sieve'!$B$2:$K$992,10,FALSE)</f>
        <v>152.76</v>
      </c>
      <c r="T579" s="23">
        <v>1.141556929E-2</v>
      </c>
      <c r="U579" s="23">
        <v>3.1325665139999999E-3</v>
      </c>
      <c r="V579" s="23">
        <f>V578</f>
        <v>0.43999041022645996</v>
      </c>
    </row>
    <row r="580" spans="1:22" ht="15.75" customHeight="1" x14ac:dyDescent="0.2">
      <c r="A580" s="22">
        <f>VLOOKUP(B579,'Sample ID by Horizon'!A:B,2,FALSE)</f>
        <v>42514</v>
      </c>
      <c r="B580" s="21" t="s">
        <v>493</v>
      </c>
      <c r="C580" s="21" t="s">
        <v>1298</v>
      </c>
      <c r="D580" s="21" t="s">
        <v>1292</v>
      </c>
      <c r="E580" s="21">
        <v>0.51</v>
      </c>
      <c r="F580" s="21">
        <v>1.71</v>
      </c>
      <c r="G580" s="21">
        <v>2.1800000000000002</v>
      </c>
      <c r="H580" s="21">
        <v>0.47</v>
      </c>
      <c r="I580" s="21">
        <v>1.84</v>
      </c>
      <c r="J580" s="23">
        <f t="shared" si="45"/>
        <v>0.13000000000000012</v>
      </c>
      <c r="K580" s="71">
        <v>66.666666669999998</v>
      </c>
      <c r="L580" s="71">
        <f t="shared" ref="L580:N580" si="435">L579</f>
        <v>0.50749999999999995</v>
      </c>
      <c r="M580" s="71">
        <f t="shared" si="435"/>
        <v>0.13250000000000012</v>
      </c>
      <c r="N580" s="71">
        <f t="shared" si="435"/>
        <v>64.029411760000002</v>
      </c>
      <c r="O580" s="73">
        <f>VLOOKUP(B580,'Dry Sieve'!$B$2:$K$992,IF(C580="#5",2,IF(C580="#10",3,IF(C580="#18",4,IF(C580="#35",5,IF(C580="#60",6,IF(C580="#120",7,IF(C580="#200",8,IF(C580="&lt;200",9)))))))),FALSE)</f>
        <v>2.36</v>
      </c>
      <c r="P580" s="23">
        <f t="shared" si="0"/>
        <v>0.13250000000000012</v>
      </c>
      <c r="Q580" s="23">
        <f t="shared" si="1"/>
        <v>0.50750000000000006</v>
      </c>
      <c r="R580" s="23">
        <f>VLOOKUP(B580,'Dry Sieve'!$B$2:$K$992,IF(C580="#5",2,IF(C580="#10",3,IF(C580="#18",4,IF(C580="#35",5,IF(C580="#60",6,IF(C580="#120",7,IF(C580="#200",8,IF(C580="&lt;200",9)))))))),FALSE)</f>
        <v>2.36</v>
      </c>
      <c r="S580" s="23">
        <f>VLOOKUP(B580,'Dry Sieve'!$B$2:$K$992,10,FALSE)</f>
        <v>152.76</v>
      </c>
      <c r="T580" s="23">
        <v>1.141556929E-2</v>
      </c>
      <c r="U580" s="23">
        <v>3.1325665139999999E-3</v>
      </c>
      <c r="V580" s="23">
        <f>V578</f>
        <v>0.43999041022645996</v>
      </c>
    </row>
    <row r="581" spans="1:22" ht="15.75" customHeight="1" x14ac:dyDescent="0.2">
      <c r="A581" s="22">
        <f>VLOOKUP(B580,'Sample ID by Horizon'!A:B,2,FALSE)</f>
        <v>42514</v>
      </c>
      <c r="B581" s="21" t="s">
        <v>493</v>
      </c>
      <c r="C581" s="21" t="s">
        <v>1298</v>
      </c>
      <c r="D581" s="21" t="s">
        <v>1293</v>
      </c>
      <c r="E581" s="21">
        <v>0.51</v>
      </c>
      <c r="F581" s="21">
        <v>1.73</v>
      </c>
      <c r="G581" s="21">
        <v>2.17</v>
      </c>
      <c r="H581" s="21">
        <v>0.44</v>
      </c>
      <c r="I581" s="21">
        <v>1.85</v>
      </c>
      <c r="J581" s="23">
        <f t="shared" si="45"/>
        <v>0.12000000000000011</v>
      </c>
      <c r="K581" s="71">
        <v>62.745098040000002</v>
      </c>
      <c r="L581" s="71">
        <f t="shared" ref="L581:N581" si="436">L579</f>
        <v>0.50749999999999995</v>
      </c>
      <c r="M581" s="71">
        <f t="shared" si="436"/>
        <v>0.13250000000000012</v>
      </c>
      <c r="N581" s="71">
        <f t="shared" si="436"/>
        <v>64.029411760000002</v>
      </c>
      <c r="O581" s="73">
        <f>VLOOKUP(B581,'Dry Sieve'!$B$2:$K$992,IF(C581="#5",2,IF(C581="#10",3,IF(C581="#18",4,IF(C581="#35",5,IF(C581="#60",6,IF(C581="#120",7,IF(C581="#200",8,IF(C581="&lt;200",9)))))))),FALSE)</f>
        <v>2.36</v>
      </c>
      <c r="P581" s="23">
        <f t="shared" si="0"/>
        <v>0.13250000000000012</v>
      </c>
      <c r="Q581" s="23">
        <f t="shared" si="1"/>
        <v>0.50750000000000006</v>
      </c>
      <c r="R581" s="23">
        <f>VLOOKUP(B581,'Dry Sieve'!$B$2:$K$992,IF(C581="#5",2,IF(C581="#10",3,IF(C581="#18",4,IF(C581="#35",5,IF(C581="#60",6,IF(C581="#120",7,IF(C581="#200",8,IF(C581="&lt;200",9)))))))),FALSE)</f>
        <v>2.36</v>
      </c>
      <c r="S581" s="23">
        <f>VLOOKUP(B581,'Dry Sieve'!$B$2:$K$992,10,FALSE)</f>
        <v>152.76</v>
      </c>
      <c r="T581" s="23">
        <v>1.141556929E-2</v>
      </c>
      <c r="U581" s="23">
        <v>3.1325665139999999E-3</v>
      </c>
      <c r="V581" s="23">
        <f>V578</f>
        <v>0.43999041022645996</v>
      </c>
    </row>
    <row r="582" spans="1:22" ht="15.75" customHeight="1" x14ac:dyDescent="0.2">
      <c r="A582" s="22">
        <f>VLOOKUP(B581,'Sample ID by Horizon'!A:B,2,FALSE)</f>
        <v>42514</v>
      </c>
      <c r="B582" s="21" t="s">
        <v>493</v>
      </c>
      <c r="C582" s="21" t="s">
        <v>1298</v>
      </c>
      <c r="D582" s="21" t="s">
        <v>1294</v>
      </c>
      <c r="E582" s="21">
        <v>0.5</v>
      </c>
      <c r="F582" s="21">
        <v>1.71</v>
      </c>
      <c r="G582" s="21">
        <v>2.17</v>
      </c>
      <c r="H582" s="21">
        <v>0.46</v>
      </c>
      <c r="I582" s="21">
        <v>1.86</v>
      </c>
      <c r="J582" s="23">
        <f t="shared" si="45"/>
        <v>0.15000000000000013</v>
      </c>
      <c r="K582" s="71">
        <v>62</v>
      </c>
      <c r="L582" s="71">
        <f t="shared" ref="L582:N582" si="437">L579</f>
        <v>0.50749999999999995</v>
      </c>
      <c r="M582" s="71">
        <f t="shared" si="437"/>
        <v>0.13250000000000012</v>
      </c>
      <c r="N582" s="71">
        <f t="shared" si="437"/>
        <v>64.029411760000002</v>
      </c>
      <c r="O582" s="73">
        <f>VLOOKUP(B582,'Dry Sieve'!$B$2:$K$992,IF(C582="#5",2,IF(C582="#10",3,IF(C582="#18",4,IF(C582="#35",5,IF(C582="#60",6,IF(C582="#120",7,IF(C582="#200",8,IF(C582="&lt;200",9)))))))),FALSE)</f>
        <v>2.36</v>
      </c>
      <c r="P582" s="23">
        <f t="shared" si="0"/>
        <v>0.13250000000000012</v>
      </c>
      <c r="Q582" s="23">
        <f t="shared" si="1"/>
        <v>0.50750000000000006</v>
      </c>
      <c r="R582" s="23">
        <f>VLOOKUP(B582,'Dry Sieve'!$B$2:$K$992,IF(C582="#5",2,IF(C582="#10",3,IF(C582="#18",4,IF(C582="#35",5,IF(C582="#60",6,IF(C582="#120",7,IF(C582="#200",8,IF(C582="&lt;200",9)))))))),FALSE)</f>
        <v>2.36</v>
      </c>
      <c r="S582" s="23">
        <f>VLOOKUP(B582,'Dry Sieve'!$B$2:$K$992,10,FALSE)</f>
        <v>152.76</v>
      </c>
      <c r="T582" s="23">
        <v>1.141556929E-2</v>
      </c>
      <c r="U582" s="23">
        <v>3.1325665139999999E-3</v>
      </c>
      <c r="V582" s="23">
        <f>V581</f>
        <v>0.43999041022645996</v>
      </c>
    </row>
    <row r="583" spans="1:22" ht="15.75" customHeight="1" x14ac:dyDescent="0.2">
      <c r="A583" s="22">
        <f>VLOOKUP(B582,'Sample ID by Horizon'!A:B,2,FALSE)</f>
        <v>42514</v>
      </c>
      <c r="B583" s="21" t="s">
        <v>493</v>
      </c>
      <c r="C583" s="21" t="s">
        <v>1299</v>
      </c>
      <c r="D583" s="21" t="s">
        <v>1291</v>
      </c>
      <c r="E583" s="21">
        <v>0.2</v>
      </c>
      <c r="F583" s="21">
        <v>1.73</v>
      </c>
      <c r="G583" s="21">
        <v>1.92</v>
      </c>
      <c r="H583" s="21">
        <v>0.19</v>
      </c>
      <c r="I583" s="21">
        <v>1.8</v>
      </c>
      <c r="J583" s="23">
        <f t="shared" si="45"/>
        <v>7.0000000000000062E-2</v>
      </c>
      <c r="K583" s="71">
        <v>60</v>
      </c>
      <c r="L583" s="71">
        <v>0.20250000000000001</v>
      </c>
      <c r="M583" s="23">
        <f>AVERAGE(J583:J586)</f>
        <v>8.7500000000000078E-2</v>
      </c>
      <c r="N583" s="23">
        <v>52.02380952</v>
      </c>
      <c r="O583" s="73">
        <f>VLOOKUP(B583,'Dry Sieve'!$B$2:$K$992,IF(C583="#5",2,IF(C583="#10",3,IF(C583="#18",4,IF(C583="#35",5,IF(C583="#60",6,IF(C583="#120",7,IF(C583="#200",8,IF(C583="&lt;200",9)))))))),FALSE)</f>
        <v>1.06</v>
      </c>
      <c r="P583" s="23">
        <f t="shared" si="0"/>
        <v>8.7500000000000078E-2</v>
      </c>
      <c r="Q583" s="23">
        <f t="shared" si="1"/>
        <v>0.20250000000000001</v>
      </c>
      <c r="R583" s="23">
        <f>VLOOKUP(B583,'Dry Sieve'!$B$2:$K$992,IF(C583="#5",2,IF(C583="#10",3,IF(C583="#18",4,IF(C583="#35",5,IF(C583="#60",6,IF(C583="#120",7,IF(C583="#200",8,IF(C583="&lt;200",9)))))))),FALSE)</f>
        <v>1.06</v>
      </c>
      <c r="S583" s="23">
        <f>VLOOKUP(B583,'Dry Sieve'!$B$2:$K$992,10,FALSE)</f>
        <v>152.76</v>
      </c>
      <c r="T583" s="23">
        <v>3.9406605699999998E-3</v>
      </c>
      <c r="U583" s="23">
        <v>5.8573764249999995E-4</v>
      </c>
      <c r="V583" s="23">
        <f>V581</f>
        <v>0.43999041022645996</v>
      </c>
    </row>
    <row r="584" spans="1:22" ht="15.75" customHeight="1" x14ac:dyDescent="0.2">
      <c r="A584" s="22">
        <f>VLOOKUP(B583,'Sample ID by Horizon'!A:B,2,FALSE)</f>
        <v>42514</v>
      </c>
      <c r="B584" s="21" t="s">
        <v>493</v>
      </c>
      <c r="C584" s="21" t="s">
        <v>1299</v>
      </c>
      <c r="D584" s="21" t="s">
        <v>1292</v>
      </c>
      <c r="E584" s="21">
        <v>0.2</v>
      </c>
      <c r="F584" s="21">
        <v>1.73</v>
      </c>
      <c r="G584" s="21">
        <v>1.93</v>
      </c>
      <c r="H584" s="21">
        <v>0.2</v>
      </c>
      <c r="I584" s="21">
        <v>1.81</v>
      </c>
      <c r="J584" s="23">
        <f t="shared" si="45"/>
        <v>8.0000000000000071E-2</v>
      </c>
      <c r="K584" s="71">
        <v>60</v>
      </c>
      <c r="L584" s="71">
        <f t="shared" ref="L584:N584" si="438">L583</f>
        <v>0.20250000000000001</v>
      </c>
      <c r="M584" s="71">
        <f t="shared" si="438"/>
        <v>8.7500000000000078E-2</v>
      </c>
      <c r="N584" s="71">
        <f t="shared" si="438"/>
        <v>52.02380952</v>
      </c>
      <c r="O584" s="73">
        <f>VLOOKUP(B584,'Dry Sieve'!$B$2:$K$992,IF(C584="#5",2,IF(C584="#10",3,IF(C584="#18",4,IF(C584="#35",5,IF(C584="#60",6,IF(C584="#120",7,IF(C584="#200",8,IF(C584="&lt;200",9)))))))),FALSE)</f>
        <v>1.06</v>
      </c>
      <c r="P584" s="23">
        <f t="shared" si="0"/>
        <v>8.7500000000000078E-2</v>
      </c>
      <c r="Q584" s="23">
        <f t="shared" si="1"/>
        <v>0.20250000000000001</v>
      </c>
      <c r="R584" s="23">
        <f>VLOOKUP(B584,'Dry Sieve'!$B$2:$K$992,IF(C584="#5",2,IF(C584="#10",3,IF(C584="#18",4,IF(C584="#35",5,IF(C584="#60",6,IF(C584="#120",7,IF(C584="#200",8,IF(C584="&lt;200",9)))))))),FALSE)</f>
        <v>1.06</v>
      </c>
      <c r="S584" s="23">
        <f>VLOOKUP(B584,'Dry Sieve'!$B$2:$K$992,10,FALSE)</f>
        <v>152.76</v>
      </c>
      <c r="T584" s="23">
        <v>3.9406605699999998E-3</v>
      </c>
      <c r="U584" s="23">
        <v>5.8573764249999995E-4</v>
      </c>
      <c r="V584" s="23">
        <f>V581</f>
        <v>0.43999041022645996</v>
      </c>
    </row>
    <row r="585" spans="1:22" ht="15.75" customHeight="1" x14ac:dyDescent="0.2">
      <c r="A585" s="22">
        <f>VLOOKUP(B584,'Sample ID by Horizon'!A:B,2,FALSE)</f>
        <v>42514</v>
      </c>
      <c r="B585" s="21" t="s">
        <v>493</v>
      </c>
      <c r="C585" s="21" t="s">
        <v>1299</v>
      </c>
      <c r="D585" s="21" t="s">
        <v>1293</v>
      </c>
      <c r="E585" s="21">
        <v>0.21</v>
      </c>
      <c r="F585" s="21">
        <v>1.73</v>
      </c>
      <c r="G585" s="21">
        <v>1.92</v>
      </c>
      <c r="H585" s="21">
        <v>0.19</v>
      </c>
      <c r="I585" s="21">
        <v>1.84</v>
      </c>
      <c r="J585" s="23">
        <f t="shared" si="45"/>
        <v>0.1100000000000001</v>
      </c>
      <c r="K585" s="71">
        <v>38.095238100000003</v>
      </c>
      <c r="L585" s="71">
        <f t="shared" ref="L585:N585" si="439">L583</f>
        <v>0.20250000000000001</v>
      </c>
      <c r="M585" s="71">
        <f t="shared" si="439"/>
        <v>8.7500000000000078E-2</v>
      </c>
      <c r="N585" s="71">
        <f t="shared" si="439"/>
        <v>52.02380952</v>
      </c>
      <c r="O585" s="73">
        <f>VLOOKUP(B585,'Dry Sieve'!$B$2:$K$992,IF(C585="#5",2,IF(C585="#10",3,IF(C585="#18",4,IF(C585="#35",5,IF(C585="#60",6,IF(C585="#120",7,IF(C585="#200",8,IF(C585="&lt;200",9)))))))),FALSE)</f>
        <v>1.06</v>
      </c>
      <c r="P585" s="23">
        <f t="shared" si="0"/>
        <v>8.7500000000000078E-2</v>
      </c>
      <c r="Q585" s="23">
        <f t="shared" si="1"/>
        <v>0.20250000000000001</v>
      </c>
      <c r="R585" s="23">
        <f>VLOOKUP(B585,'Dry Sieve'!$B$2:$K$992,IF(C585="#5",2,IF(C585="#10",3,IF(C585="#18",4,IF(C585="#35",5,IF(C585="#60",6,IF(C585="#120",7,IF(C585="#200",8,IF(C585="&lt;200",9)))))))),FALSE)</f>
        <v>1.06</v>
      </c>
      <c r="S585" s="23">
        <f>VLOOKUP(B585,'Dry Sieve'!$B$2:$K$992,10,FALSE)</f>
        <v>152.76</v>
      </c>
      <c r="T585" s="23">
        <v>3.9406605699999998E-3</v>
      </c>
      <c r="U585" s="23">
        <v>5.8573764249999995E-4</v>
      </c>
      <c r="V585" s="23">
        <f>V584</f>
        <v>0.43999041022645996</v>
      </c>
    </row>
    <row r="586" spans="1:22" ht="15.75" customHeight="1" x14ac:dyDescent="0.2">
      <c r="A586" s="22">
        <f>VLOOKUP(B585,'Sample ID by Horizon'!A:B,2,FALSE)</f>
        <v>42514</v>
      </c>
      <c r="B586" s="21" t="s">
        <v>493</v>
      </c>
      <c r="C586" s="21" t="s">
        <v>1299</v>
      </c>
      <c r="D586" s="21" t="s">
        <v>1294</v>
      </c>
      <c r="E586" s="21">
        <v>0.2</v>
      </c>
      <c r="F586" s="21">
        <v>1.73</v>
      </c>
      <c r="G586" s="21">
        <v>1.92</v>
      </c>
      <c r="H586" s="21">
        <v>0.19</v>
      </c>
      <c r="I586" s="21">
        <v>1.82</v>
      </c>
      <c r="J586" s="23">
        <f t="shared" si="45"/>
        <v>9.000000000000008E-2</v>
      </c>
      <c r="K586" s="71">
        <v>50</v>
      </c>
      <c r="L586" s="71">
        <f t="shared" ref="L586:N586" si="440">L583</f>
        <v>0.20250000000000001</v>
      </c>
      <c r="M586" s="71">
        <f t="shared" si="440"/>
        <v>8.7500000000000078E-2</v>
      </c>
      <c r="N586" s="71">
        <f t="shared" si="440"/>
        <v>52.02380952</v>
      </c>
      <c r="O586" s="73">
        <f>VLOOKUP(B586,'Dry Sieve'!$B$2:$K$992,IF(C586="#5",2,IF(C586="#10",3,IF(C586="#18",4,IF(C586="#35",5,IF(C586="#60",6,IF(C586="#120",7,IF(C586="#200",8,IF(C586="&lt;200",9)))))))),FALSE)</f>
        <v>1.06</v>
      </c>
      <c r="P586" s="23">
        <f t="shared" si="0"/>
        <v>8.7500000000000078E-2</v>
      </c>
      <c r="Q586" s="23">
        <f t="shared" si="1"/>
        <v>0.20250000000000001</v>
      </c>
      <c r="R586" s="23">
        <f>VLOOKUP(B586,'Dry Sieve'!$B$2:$K$992,IF(C586="#5",2,IF(C586="#10",3,IF(C586="#18",4,IF(C586="#35",5,IF(C586="#60",6,IF(C586="#120",7,IF(C586="#200",8,IF(C586="&lt;200",9)))))))),FALSE)</f>
        <v>1.06</v>
      </c>
      <c r="S586" s="23">
        <f>VLOOKUP(B586,'Dry Sieve'!$B$2:$K$992,10,FALSE)</f>
        <v>152.76</v>
      </c>
      <c r="T586" s="23">
        <v>3.9406605699999998E-3</v>
      </c>
      <c r="U586" s="23">
        <v>5.8573764249999995E-4</v>
      </c>
      <c r="V586" s="23">
        <f>V584</f>
        <v>0.43999041022645996</v>
      </c>
    </row>
    <row r="587" spans="1:22" ht="15.75" customHeight="1" x14ac:dyDescent="0.2">
      <c r="A587" s="22">
        <f>VLOOKUP(B586,'Sample ID by Horizon'!A:B,2,FALSE)</f>
        <v>42514</v>
      </c>
      <c r="B587" s="21" t="s">
        <v>493</v>
      </c>
      <c r="C587" s="21" t="s">
        <v>1300</v>
      </c>
      <c r="D587" s="21" t="s">
        <v>1291</v>
      </c>
      <c r="E587" s="21">
        <v>0.11</v>
      </c>
      <c r="F587" s="21">
        <v>1.72</v>
      </c>
      <c r="G587" s="21">
        <v>1.82</v>
      </c>
      <c r="H587" s="21">
        <v>0.1</v>
      </c>
      <c r="I587" s="21">
        <v>1.77</v>
      </c>
      <c r="J587" s="23">
        <f t="shared" si="45"/>
        <v>5.0000000000000044E-2</v>
      </c>
      <c r="K587" s="71">
        <v>45.454545449999998</v>
      </c>
      <c r="L587" s="71">
        <v>0.10249999999999999</v>
      </c>
      <c r="M587" s="23">
        <f>AVERAGE(J587:J590)</f>
        <v>6.0000000000000053E-2</v>
      </c>
      <c r="N587" s="23">
        <v>45.170454550000002</v>
      </c>
      <c r="O587" s="73">
        <f>VLOOKUP(B587,'Dry Sieve'!$B$2:$K$992,IF(C587="#5",2,IF(C587="#10",3,IF(C587="#18",4,IF(C587="#35",5,IF(C587="#60",6,IF(C587="#120",7,IF(C587="#200",8,IF(C587="&lt;200",9)))))))),FALSE)</f>
        <v>0.48</v>
      </c>
      <c r="P587" s="23">
        <f t="shared" si="0"/>
        <v>6.0000000000000053E-2</v>
      </c>
      <c r="Q587" s="23">
        <f t="shared" si="1"/>
        <v>0.10250000000000001</v>
      </c>
      <c r="R587" s="23">
        <f>VLOOKUP(B587,'Dry Sieve'!$B$2:$K$992,IF(C587="#5",2,IF(C587="#10",3,IF(C587="#18",4,IF(C587="#35",5,IF(C587="#60",6,IF(C587="#120",7,IF(C587="#200",8,IF(C587="&lt;200",9)))))))),FALSE)</f>
        <v>0.48</v>
      </c>
      <c r="S587" s="23">
        <f>VLOOKUP(B587,'Dry Sieve'!$B$2:$K$992,10,FALSE)</f>
        <v>152.76</v>
      </c>
      <c r="T587" s="23">
        <v>1.302856705E-3</v>
      </c>
      <c r="U587" s="23">
        <v>8.4072327959999995E-5</v>
      </c>
      <c r="V587" s="23">
        <f>V584</f>
        <v>0.43999041022645996</v>
      </c>
    </row>
    <row r="588" spans="1:22" ht="15.75" customHeight="1" x14ac:dyDescent="0.2">
      <c r="A588" s="22">
        <f>VLOOKUP(B587,'Sample ID by Horizon'!A:B,2,FALSE)</f>
        <v>42514</v>
      </c>
      <c r="B588" s="21" t="s">
        <v>493</v>
      </c>
      <c r="C588" s="21" t="s">
        <v>1300</v>
      </c>
      <c r="D588" s="21" t="s">
        <v>1292</v>
      </c>
      <c r="E588" s="21">
        <v>0.11</v>
      </c>
      <c r="F588" s="21">
        <v>1.72</v>
      </c>
      <c r="G588" s="21">
        <v>1.83</v>
      </c>
      <c r="H588" s="21">
        <v>0.11</v>
      </c>
      <c r="I588" s="21">
        <v>1.78</v>
      </c>
      <c r="J588" s="23">
        <f t="shared" si="45"/>
        <v>6.0000000000000053E-2</v>
      </c>
      <c r="K588" s="71">
        <v>45.454545449999998</v>
      </c>
      <c r="L588" s="71">
        <f t="shared" ref="L588:N588" si="441">L587</f>
        <v>0.10249999999999999</v>
      </c>
      <c r="M588" s="71">
        <f t="shared" si="441"/>
        <v>6.0000000000000053E-2</v>
      </c>
      <c r="N588" s="71">
        <f t="shared" si="441"/>
        <v>45.170454550000002</v>
      </c>
      <c r="O588" s="73">
        <f>VLOOKUP(B588,'Dry Sieve'!$B$2:$K$992,IF(C588="#5",2,IF(C588="#10",3,IF(C588="#18",4,IF(C588="#35",5,IF(C588="#60",6,IF(C588="#120",7,IF(C588="#200",8,IF(C588="&lt;200",9)))))))),FALSE)</f>
        <v>0.48</v>
      </c>
      <c r="P588" s="23">
        <f t="shared" si="0"/>
        <v>6.0000000000000053E-2</v>
      </c>
      <c r="Q588" s="23">
        <f t="shared" si="1"/>
        <v>0.10250000000000001</v>
      </c>
      <c r="R588" s="23">
        <f>VLOOKUP(B588,'Dry Sieve'!$B$2:$K$992,IF(C588="#5",2,IF(C588="#10",3,IF(C588="#18",4,IF(C588="#35",5,IF(C588="#60",6,IF(C588="#120",7,IF(C588="#200",8,IF(C588="&lt;200",9)))))))),FALSE)</f>
        <v>0.48</v>
      </c>
      <c r="S588" s="23">
        <f>VLOOKUP(B588,'Dry Sieve'!$B$2:$K$992,10,FALSE)</f>
        <v>152.76</v>
      </c>
      <c r="T588" s="23">
        <v>1.302856705E-3</v>
      </c>
      <c r="U588" s="23">
        <v>8.4072327959999995E-5</v>
      </c>
      <c r="V588" s="23">
        <f>V587</f>
        <v>0.43999041022645996</v>
      </c>
    </row>
    <row r="589" spans="1:22" ht="15.75" customHeight="1" x14ac:dyDescent="0.2">
      <c r="A589" s="22">
        <f>VLOOKUP(B588,'Sample ID by Horizon'!A:B,2,FALSE)</f>
        <v>42514</v>
      </c>
      <c r="B589" s="21" t="s">
        <v>493</v>
      </c>
      <c r="C589" s="21" t="s">
        <v>1300</v>
      </c>
      <c r="D589" s="21" t="s">
        <v>1293</v>
      </c>
      <c r="E589" s="21">
        <v>0.11</v>
      </c>
      <c r="F589" s="21">
        <v>1.72</v>
      </c>
      <c r="G589" s="21">
        <v>1.82</v>
      </c>
      <c r="H589" s="21">
        <v>0.1</v>
      </c>
      <c r="I589" s="21">
        <v>1.79</v>
      </c>
      <c r="J589" s="23">
        <f t="shared" si="45"/>
        <v>7.0000000000000062E-2</v>
      </c>
      <c r="K589" s="71">
        <v>27.272727270000001</v>
      </c>
      <c r="L589" s="71">
        <f t="shared" ref="L589:N589" si="442">L587</f>
        <v>0.10249999999999999</v>
      </c>
      <c r="M589" s="71">
        <f t="shared" si="442"/>
        <v>6.0000000000000053E-2</v>
      </c>
      <c r="N589" s="71">
        <f t="shared" si="442"/>
        <v>45.170454550000002</v>
      </c>
      <c r="O589" s="73">
        <f>VLOOKUP(B589,'Dry Sieve'!$B$2:$K$992,IF(C589="#5",2,IF(C589="#10",3,IF(C589="#18",4,IF(C589="#35",5,IF(C589="#60",6,IF(C589="#120",7,IF(C589="#200",8,IF(C589="&lt;200",9)))))))),FALSE)</f>
        <v>0.48</v>
      </c>
      <c r="P589" s="23">
        <f t="shared" si="0"/>
        <v>6.0000000000000053E-2</v>
      </c>
      <c r="Q589" s="23">
        <f t="shared" si="1"/>
        <v>0.10250000000000001</v>
      </c>
      <c r="R589" s="23">
        <f>VLOOKUP(B589,'Dry Sieve'!$B$2:$K$992,IF(C589="#5",2,IF(C589="#10",3,IF(C589="#18",4,IF(C589="#35",5,IF(C589="#60",6,IF(C589="#120",7,IF(C589="#200",8,IF(C589="&lt;200",9)))))))),FALSE)</f>
        <v>0.48</v>
      </c>
      <c r="S589" s="23">
        <f>VLOOKUP(B589,'Dry Sieve'!$B$2:$K$992,10,FALSE)</f>
        <v>152.76</v>
      </c>
      <c r="T589" s="23">
        <v>1.302856705E-3</v>
      </c>
      <c r="U589" s="23">
        <v>8.4072327959999995E-5</v>
      </c>
      <c r="V589" s="23">
        <f>V587</f>
        <v>0.43999041022645996</v>
      </c>
    </row>
    <row r="590" spans="1:22" ht="15.75" customHeight="1" x14ac:dyDescent="0.2">
      <c r="A590" s="22">
        <f>VLOOKUP(B589,'Sample ID by Horizon'!A:B,2,FALSE)</f>
        <v>42514</v>
      </c>
      <c r="B590" s="21" t="s">
        <v>493</v>
      </c>
      <c r="C590" s="21" t="s">
        <v>1300</v>
      </c>
      <c r="D590" s="21" t="s">
        <v>1294</v>
      </c>
      <c r="E590" s="21">
        <v>0.08</v>
      </c>
      <c r="F590" s="21">
        <v>1.72</v>
      </c>
      <c r="G590" s="21">
        <v>1.83</v>
      </c>
      <c r="H590" s="21">
        <v>0.11</v>
      </c>
      <c r="I590" s="21">
        <v>1.78</v>
      </c>
      <c r="J590" s="23">
        <f t="shared" si="45"/>
        <v>6.0000000000000053E-2</v>
      </c>
      <c r="K590" s="71">
        <v>62.5</v>
      </c>
      <c r="L590" s="71">
        <f t="shared" ref="L590:N590" si="443">L587</f>
        <v>0.10249999999999999</v>
      </c>
      <c r="M590" s="71">
        <f t="shared" si="443"/>
        <v>6.0000000000000053E-2</v>
      </c>
      <c r="N590" s="71">
        <f t="shared" si="443"/>
        <v>45.170454550000002</v>
      </c>
      <c r="O590" s="73">
        <f>VLOOKUP(B590,'Dry Sieve'!$B$2:$K$992,IF(C590="#5",2,IF(C590="#10",3,IF(C590="#18",4,IF(C590="#35",5,IF(C590="#60",6,IF(C590="#120",7,IF(C590="#200",8,IF(C590="&lt;200",9)))))))),FALSE)</f>
        <v>0.48</v>
      </c>
      <c r="P590" s="23">
        <f t="shared" si="0"/>
        <v>6.0000000000000053E-2</v>
      </c>
      <c r="Q590" s="23">
        <f t="shared" si="1"/>
        <v>0.10250000000000001</v>
      </c>
      <c r="R590" s="23">
        <f>VLOOKUP(B590,'Dry Sieve'!$B$2:$K$992,IF(C590="#5",2,IF(C590="#10",3,IF(C590="#18",4,IF(C590="#35",5,IF(C590="#60",6,IF(C590="#120",7,IF(C590="#200",8,IF(C590="&lt;200",9)))))))),FALSE)</f>
        <v>0.48</v>
      </c>
      <c r="S590" s="23">
        <f>VLOOKUP(B590,'Dry Sieve'!$B$2:$K$992,10,FALSE)</f>
        <v>152.76</v>
      </c>
      <c r="T590" s="23">
        <v>1.302856705E-3</v>
      </c>
      <c r="U590" s="23">
        <v>8.4072327959999995E-5</v>
      </c>
      <c r="V590" s="23">
        <f>V587</f>
        <v>0.43999041022645996</v>
      </c>
    </row>
    <row r="591" spans="1:22" ht="15.75" customHeight="1" x14ac:dyDescent="0.2">
      <c r="A591" s="21" t="e">
        <f>VLOOKUP(#REF!,'Sample ID by Horizon'!A:B,2,FALSE)</f>
        <v>#REF!</v>
      </c>
      <c r="B591" s="21" t="s">
        <v>495</v>
      </c>
      <c r="C591" s="21" t="s">
        <v>1290</v>
      </c>
      <c r="D591" s="21" t="s">
        <v>1291</v>
      </c>
      <c r="E591" s="21">
        <v>3.98</v>
      </c>
      <c r="F591" s="21">
        <v>1.73</v>
      </c>
      <c r="G591" s="21">
        <v>5.07</v>
      </c>
      <c r="H591" s="21">
        <v>3.34</v>
      </c>
      <c r="I591" s="21">
        <v>2.1</v>
      </c>
      <c r="J591" s="23">
        <f t="shared" si="45"/>
        <v>0.37000000000000011</v>
      </c>
      <c r="K591" s="71">
        <v>74.623115580000004</v>
      </c>
      <c r="L591" s="71">
        <v>3.645</v>
      </c>
      <c r="M591" s="23">
        <f>AVERAGE(J591:J594)</f>
        <v>0.25500000000000012</v>
      </c>
      <c r="N591" s="23">
        <v>79.06173794</v>
      </c>
      <c r="O591" s="73">
        <f>VLOOKUP(B591,'Dry Sieve'!$B$2:$K$992,IF(C591="#5",2,IF(C591="#10",3,IF(C591="#18",4,IF(C591="#35",5,IF(C591="#60",6,IF(C591="#120",7,IF(C591="#200",8,IF(C591="&lt;200",9)))))))),FALSE)</f>
        <v>36.26</v>
      </c>
      <c r="P591" s="23">
        <f t="shared" si="0"/>
        <v>0.25500000000000012</v>
      </c>
      <c r="Q591" s="23">
        <f t="shared" si="1"/>
        <v>3.645</v>
      </c>
      <c r="R591" s="23">
        <f>VLOOKUP(B591,'Dry Sieve'!$B$2:$K$992,IF(C591="#5",2,IF(C591="#10",3,IF(C591="#18",4,IF(C591="#35",5,IF(C591="#60",6,IF(C591="#120",7,IF(C591="#200",8,IF(C591="&lt;200",9)))))))),FALSE)</f>
        <v>36.26</v>
      </c>
      <c r="S591" s="23">
        <f>VLOOKUP(B591,'Dry Sieve'!$B$2:$K$992,10,FALSE)</f>
        <v>103.65</v>
      </c>
      <c r="T591" s="23">
        <v>0.32535737749999999</v>
      </c>
      <c r="U591" s="23">
        <v>0.25723319719999999</v>
      </c>
      <c r="V591" s="23">
        <f>SUM(U591,U595,U599,U603,U607,U611,U615)</f>
        <v>0.44138788401349993</v>
      </c>
    </row>
    <row r="592" spans="1:22" ht="15.75" customHeight="1" x14ac:dyDescent="0.2">
      <c r="A592" s="22">
        <f>VLOOKUP(B591,'Sample ID by Horizon'!A:B,2,FALSE)</f>
        <v>42521</v>
      </c>
      <c r="B592" s="21" t="s">
        <v>495</v>
      </c>
      <c r="C592" s="21" t="s">
        <v>1290</v>
      </c>
      <c r="D592" s="21" t="s">
        <v>1292</v>
      </c>
      <c r="E592" s="21">
        <v>4.01</v>
      </c>
      <c r="F592" s="21">
        <v>1.73</v>
      </c>
      <c r="G592" s="21">
        <v>5.33</v>
      </c>
      <c r="H592" s="21">
        <v>3.6</v>
      </c>
      <c r="I592" s="21">
        <v>1.82</v>
      </c>
      <c r="J592" s="23">
        <f t="shared" si="45"/>
        <v>9.000000000000008E-2</v>
      </c>
      <c r="K592" s="71">
        <v>87.531172069999997</v>
      </c>
      <c r="L592" s="71">
        <f t="shared" ref="L592:N592" si="444">L591</f>
        <v>3.645</v>
      </c>
      <c r="M592" s="71">
        <f t="shared" si="444"/>
        <v>0.25500000000000012</v>
      </c>
      <c r="N592" s="71">
        <f t="shared" si="444"/>
        <v>79.06173794</v>
      </c>
      <c r="O592" s="73">
        <f>VLOOKUP(B592,'Dry Sieve'!$B$2:$K$992,IF(C592="#5",2,IF(C592="#10",3,IF(C592="#18",4,IF(C592="#35",5,IF(C592="#60",6,IF(C592="#120",7,IF(C592="#200",8,IF(C592="&lt;200",9)))))))),FALSE)</f>
        <v>36.26</v>
      </c>
      <c r="P592" s="23">
        <f t="shared" si="0"/>
        <v>0.25500000000000012</v>
      </c>
      <c r="Q592" s="23">
        <f t="shared" si="1"/>
        <v>3.645</v>
      </c>
      <c r="R592" s="23">
        <f>VLOOKUP(B592,'Dry Sieve'!$B$2:$K$992,IF(C592="#5",2,IF(C592="#10",3,IF(C592="#18",4,IF(C592="#35",5,IF(C592="#60",6,IF(C592="#120",7,IF(C592="#200",8,IF(C592="&lt;200",9)))))))),FALSE)</f>
        <v>36.26</v>
      </c>
      <c r="S592" s="23">
        <f>VLOOKUP(B592,'Dry Sieve'!$B$2:$K$992,10,FALSE)</f>
        <v>103.65</v>
      </c>
      <c r="T592" s="23">
        <v>0.32535737749999999</v>
      </c>
      <c r="U592" s="23">
        <v>0.25723319719999999</v>
      </c>
      <c r="V592" s="23">
        <f>V591</f>
        <v>0.44138788401349993</v>
      </c>
    </row>
    <row r="593" spans="1:22" ht="15.75" customHeight="1" x14ac:dyDescent="0.2">
      <c r="A593" s="22">
        <f>VLOOKUP(B592,'Sample ID by Horizon'!A:B,2,FALSE)</f>
        <v>42521</v>
      </c>
      <c r="B593" s="21" t="s">
        <v>495</v>
      </c>
      <c r="C593" s="21" t="s">
        <v>1290</v>
      </c>
      <c r="D593" s="21" t="s">
        <v>1293</v>
      </c>
      <c r="E593" s="21">
        <v>4</v>
      </c>
      <c r="F593" s="21">
        <v>1.7</v>
      </c>
      <c r="G593" s="21">
        <v>5.4</v>
      </c>
      <c r="H593" s="21">
        <v>3.7</v>
      </c>
      <c r="I593" s="21">
        <v>1.8</v>
      </c>
      <c r="J593" s="23">
        <f t="shared" si="45"/>
        <v>0.10000000000000009</v>
      </c>
      <c r="K593" s="71">
        <v>90</v>
      </c>
      <c r="L593" s="71">
        <f t="shared" ref="L593:N593" si="445">L591</f>
        <v>3.645</v>
      </c>
      <c r="M593" s="71">
        <f t="shared" si="445"/>
        <v>0.25500000000000012</v>
      </c>
      <c r="N593" s="71">
        <f t="shared" si="445"/>
        <v>79.06173794</v>
      </c>
      <c r="O593" s="73">
        <f>VLOOKUP(B593,'Dry Sieve'!$B$2:$K$992,IF(C593="#5",2,IF(C593="#10",3,IF(C593="#18",4,IF(C593="#35",5,IF(C593="#60",6,IF(C593="#120",7,IF(C593="#200",8,IF(C593="&lt;200",9)))))))),FALSE)</f>
        <v>36.26</v>
      </c>
      <c r="P593" s="23">
        <f t="shared" si="0"/>
        <v>0.25500000000000012</v>
      </c>
      <c r="Q593" s="23">
        <f t="shared" si="1"/>
        <v>3.645</v>
      </c>
      <c r="R593" s="23">
        <f>VLOOKUP(B593,'Dry Sieve'!$B$2:$K$992,IF(C593="#5",2,IF(C593="#10",3,IF(C593="#18",4,IF(C593="#35",5,IF(C593="#60",6,IF(C593="#120",7,IF(C593="#200",8,IF(C593="&lt;200",9)))))))),FALSE)</f>
        <v>36.26</v>
      </c>
      <c r="S593" s="23">
        <f>VLOOKUP(B593,'Dry Sieve'!$B$2:$K$992,10,FALSE)</f>
        <v>103.65</v>
      </c>
      <c r="T593" s="23">
        <v>0.32535737749999999</v>
      </c>
      <c r="U593" s="23">
        <v>0.25723319719999999</v>
      </c>
      <c r="V593" s="23">
        <f>V591</f>
        <v>0.44138788401349993</v>
      </c>
    </row>
    <row r="594" spans="1:22" ht="15.75" customHeight="1" x14ac:dyDescent="0.2">
      <c r="A594" s="22">
        <f>VLOOKUP(B593,'Sample ID by Horizon'!A:B,2,FALSE)</f>
        <v>42521</v>
      </c>
      <c r="B594" s="21" t="s">
        <v>495</v>
      </c>
      <c r="C594" s="21" t="s">
        <v>1290</v>
      </c>
      <c r="D594" s="21" t="s">
        <v>1294</v>
      </c>
      <c r="E594" s="21">
        <v>2.59</v>
      </c>
      <c r="F594" s="21">
        <v>1.74</v>
      </c>
      <c r="G594" s="21">
        <v>3.86</v>
      </c>
      <c r="H594" s="21">
        <v>2.12</v>
      </c>
      <c r="I594" s="21">
        <v>2.2000000000000002</v>
      </c>
      <c r="J594" s="23">
        <f t="shared" si="45"/>
        <v>0.46000000000000019</v>
      </c>
      <c r="K594" s="71">
        <v>64.09266409</v>
      </c>
      <c r="L594" s="71">
        <f t="shared" ref="L594:N594" si="446">L591</f>
        <v>3.645</v>
      </c>
      <c r="M594" s="71">
        <f t="shared" si="446"/>
        <v>0.25500000000000012</v>
      </c>
      <c r="N594" s="71">
        <f t="shared" si="446"/>
        <v>79.06173794</v>
      </c>
      <c r="O594" s="73">
        <f>VLOOKUP(B594,'Dry Sieve'!$B$2:$K$992,IF(C594="#5",2,IF(C594="#10",3,IF(C594="#18",4,IF(C594="#35",5,IF(C594="#60",6,IF(C594="#120",7,IF(C594="#200",8,IF(C594="&lt;200",9)))))))),FALSE)</f>
        <v>36.26</v>
      </c>
      <c r="P594" s="23">
        <f t="shared" si="0"/>
        <v>0.25500000000000012</v>
      </c>
      <c r="Q594" s="23">
        <f t="shared" si="1"/>
        <v>3.645</v>
      </c>
      <c r="R594" s="23">
        <f>VLOOKUP(B594,'Dry Sieve'!$B$2:$K$992,IF(C594="#5",2,IF(C594="#10",3,IF(C594="#18",4,IF(C594="#35",5,IF(C594="#60",6,IF(C594="#120",7,IF(C594="#200",8,IF(C594="&lt;200",9)))))))),FALSE)</f>
        <v>36.26</v>
      </c>
      <c r="S594" s="23">
        <f>VLOOKUP(B594,'Dry Sieve'!$B$2:$K$992,10,FALSE)</f>
        <v>103.65</v>
      </c>
      <c r="T594" s="23">
        <v>0.32535737749999999</v>
      </c>
      <c r="U594" s="23">
        <v>0.25723319719999999</v>
      </c>
      <c r="V594" s="23">
        <f>V591</f>
        <v>0.44138788401349993</v>
      </c>
    </row>
    <row r="595" spans="1:22" ht="15.75" customHeight="1" x14ac:dyDescent="0.2">
      <c r="A595" s="22">
        <f>VLOOKUP(B594,'Sample ID by Horizon'!A:B,2,FALSE)</f>
        <v>42521</v>
      </c>
      <c r="B595" s="21" t="s">
        <v>495</v>
      </c>
      <c r="C595" s="21" t="s">
        <v>1295</v>
      </c>
      <c r="D595" s="21" t="s">
        <v>1291</v>
      </c>
      <c r="E595" s="21">
        <v>3.99</v>
      </c>
      <c r="F595" s="21">
        <v>1.73</v>
      </c>
      <c r="G595" s="21">
        <v>5.42</v>
      </c>
      <c r="H595" s="21">
        <v>3.69</v>
      </c>
      <c r="I595" s="21">
        <v>2.0299999999999998</v>
      </c>
      <c r="J595" s="23">
        <f t="shared" si="45"/>
        <v>0.29999999999999982</v>
      </c>
      <c r="K595" s="71">
        <v>84.962406020000003</v>
      </c>
      <c r="L595" s="71">
        <v>3.9824999999999999</v>
      </c>
      <c r="M595" s="23">
        <f>AVERAGE(J595:J598)</f>
        <v>0.34</v>
      </c>
      <c r="N595" s="23">
        <v>83.364770329999999</v>
      </c>
      <c r="O595" s="73">
        <f>VLOOKUP(B595,'Dry Sieve'!$B$2:$K$992,IF(C595="#5",2,IF(C595="#10",3,IF(C595="#18",4,IF(C595="#35",5,IF(C595="#60",6,IF(C595="#120",7,IF(C595="#200",8,IF(C595="&lt;200",9)))))))),FALSE)</f>
        <v>16.920000000000002</v>
      </c>
      <c r="P595" s="23">
        <f t="shared" si="0"/>
        <v>0.34</v>
      </c>
      <c r="Q595" s="23">
        <f t="shared" si="1"/>
        <v>3.9824999999999999</v>
      </c>
      <c r="R595" s="23">
        <f>VLOOKUP(B595,'Dry Sieve'!$B$2:$K$992,IF(C595="#5",2,IF(C595="#10",3,IF(C595="#18",4,IF(C595="#35",5,IF(C595="#60",6,IF(C595="#120",7,IF(C595="#200",8,IF(C595="&lt;200",9)))))))),FALSE)</f>
        <v>16.920000000000002</v>
      </c>
      <c r="S595" s="23">
        <f>VLOOKUP(B595,'Dry Sieve'!$B$2:$K$992,10,FALSE)</f>
        <v>103.65</v>
      </c>
      <c r="T595" s="23">
        <v>0.1493051638</v>
      </c>
      <c r="U595" s="23">
        <v>0.10668677729999999</v>
      </c>
      <c r="V595" s="23">
        <f>V594</f>
        <v>0.44138788401349993</v>
      </c>
    </row>
    <row r="596" spans="1:22" ht="15.75" customHeight="1" x14ac:dyDescent="0.2">
      <c r="A596" s="22">
        <f>VLOOKUP(B595,'Sample ID by Horizon'!A:B,2,FALSE)</f>
        <v>42521</v>
      </c>
      <c r="B596" s="21" t="s">
        <v>495</v>
      </c>
      <c r="C596" s="21" t="s">
        <v>1295</v>
      </c>
      <c r="D596" s="21" t="s">
        <v>1292</v>
      </c>
      <c r="E596" s="21">
        <v>3.98</v>
      </c>
      <c r="F596" s="21">
        <v>1.72</v>
      </c>
      <c r="G596" s="21">
        <v>5.49</v>
      </c>
      <c r="H596" s="21">
        <v>3.77</v>
      </c>
      <c r="I596" s="21">
        <v>2.2400000000000002</v>
      </c>
      <c r="J596" s="23">
        <f t="shared" si="45"/>
        <v>0.52000000000000024</v>
      </c>
      <c r="K596" s="71">
        <v>81.658291460000001</v>
      </c>
      <c r="L596" s="71">
        <f t="shared" ref="L596:N596" si="447">L595</f>
        <v>3.9824999999999999</v>
      </c>
      <c r="M596" s="71">
        <f t="shared" si="447"/>
        <v>0.34</v>
      </c>
      <c r="N596" s="71">
        <f t="shared" si="447"/>
        <v>83.364770329999999</v>
      </c>
      <c r="O596" s="73">
        <f>VLOOKUP(B596,'Dry Sieve'!$B$2:$K$992,IF(C596="#5",2,IF(C596="#10",3,IF(C596="#18",4,IF(C596="#35",5,IF(C596="#60",6,IF(C596="#120",7,IF(C596="#200",8,IF(C596="&lt;200",9)))))))),FALSE)</f>
        <v>16.920000000000002</v>
      </c>
      <c r="P596" s="23">
        <f t="shared" si="0"/>
        <v>0.34</v>
      </c>
      <c r="Q596" s="23">
        <f t="shared" si="1"/>
        <v>3.9824999999999999</v>
      </c>
      <c r="R596" s="23">
        <f>VLOOKUP(B596,'Dry Sieve'!$B$2:$K$992,IF(C596="#5",2,IF(C596="#10",3,IF(C596="#18",4,IF(C596="#35",5,IF(C596="#60",6,IF(C596="#120",7,IF(C596="#200",8,IF(C596="&lt;200",9)))))))),FALSE)</f>
        <v>16.920000000000002</v>
      </c>
      <c r="S596" s="23">
        <f>VLOOKUP(B596,'Dry Sieve'!$B$2:$K$992,10,FALSE)</f>
        <v>103.65</v>
      </c>
      <c r="T596" s="23">
        <v>0.1493051638</v>
      </c>
      <c r="U596" s="23">
        <v>0.10668677729999999</v>
      </c>
      <c r="V596" s="23">
        <f>V594</f>
        <v>0.44138788401349993</v>
      </c>
    </row>
    <row r="597" spans="1:22" ht="15.75" customHeight="1" x14ac:dyDescent="0.2">
      <c r="A597" s="22">
        <f>VLOOKUP(B596,'Sample ID by Horizon'!A:B,2,FALSE)</f>
        <v>42521</v>
      </c>
      <c r="B597" s="21" t="s">
        <v>495</v>
      </c>
      <c r="C597" s="21" t="s">
        <v>1295</v>
      </c>
      <c r="D597" s="21" t="s">
        <v>1293</v>
      </c>
      <c r="E597" s="21">
        <v>3.96</v>
      </c>
      <c r="F597" s="21">
        <v>1.72</v>
      </c>
      <c r="G597" s="21">
        <v>5.34</v>
      </c>
      <c r="H597" s="21">
        <v>3.62</v>
      </c>
      <c r="I597" s="21">
        <v>2.02</v>
      </c>
      <c r="J597" s="23">
        <f t="shared" si="45"/>
        <v>0.30000000000000004</v>
      </c>
      <c r="K597" s="71">
        <v>83.838383840000006</v>
      </c>
      <c r="L597" s="71">
        <f t="shared" ref="L597:N597" si="448">L595</f>
        <v>3.9824999999999999</v>
      </c>
      <c r="M597" s="71">
        <f t="shared" si="448"/>
        <v>0.34</v>
      </c>
      <c r="N597" s="71">
        <f t="shared" si="448"/>
        <v>83.364770329999999</v>
      </c>
      <c r="O597" s="73">
        <f>VLOOKUP(B597,'Dry Sieve'!$B$2:$K$992,IF(C597="#5",2,IF(C597="#10",3,IF(C597="#18",4,IF(C597="#35",5,IF(C597="#60",6,IF(C597="#120",7,IF(C597="#200",8,IF(C597="&lt;200",9)))))))),FALSE)</f>
        <v>16.920000000000002</v>
      </c>
      <c r="P597" s="23">
        <f t="shared" si="0"/>
        <v>0.34</v>
      </c>
      <c r="Q597" s="23">
        <f t="shared" si="1"/>
        <v>3.9824999999999999</v>
      </c>
      <c r="R597" s="23">
        <f>VLOOKUP(B597,'Dry Sieve'!$B$2:$K$992,IF(C597="#5",2,IF(C597="#10",3,IF(C597="#18",4,IF(C597="#35",5,IF(C597="#60",6,IF(C597="#120",7,IF(C597="#200",8,IF(C597="&lt;200",9)))))))),FALSE)</f>
        <v>16.920000000000002</v>
      </c>
      <c r="S597" s="23">
        <f>VLOOKUP(B597,'Dry Sieve'!$B$2:$K$992,10,FALSE)</f>
        <v>103.65</v>
      </c>
      <c r="T597" s="23">
        <v>0.1493051638</v>
      </c>
      <c r="U597" s="23">
        <v>0.10668677729999999</v>
      </c>
      <c r="V597" s="23">
        <f>V594</f>
        <v>0.44138788401349993</v>
      </c>
    </row>
    <row r="598" spans="1:22" ht="15.75" customHeight="1" x14ac:dyDescent="0.2">
      <c r="A598" s="22">
        <f>VLOOKUP(B597,'Sample ID by Horizon'!A:B,2,FALSE)</f>
        <v>42521</v>
      </c>
      <c r="B598" s="21" t="s">
        <v>495</v>
      </c>
      <c r="C598" s="21" t="s">
        <v>1295</v>
      </c>
      <c r="D598" s="21" t="s">
        <v>1294</v>
      </c>
      <c r="E598" s="21">
        <v>4</v>
      </c>
      <c r="F598" s="21">
        <v>1.71</v>
      </c>
      <c r="G598" s="21">
        <v>5.27</v>
      </c>
      <c r="H598" s="21">
        <v>3.56</v>
      </c>
      <c r="I598" s="21">
        <v>1.95</v>
      </c>
      <c r="J598" s="23">
        <f t="shared" si="45"/>
        <v>0.24</v>
      </c>
      <c r="K598" s="71">
        <v>83</v>
      </c>
      <c r="L598" s="71">
        <f t="shared" ref="L598:N598" si="449">L595</f>
        <v>3.9824999999999999</v>
      </c>
      <c r="M598" s="71">
        <f t="shared" si="449"/>
        <v>0.34</v>
      </c>
      <c r="N598" s="71">
        <f t="shared" si="449"/>
        <v>83.364770329999999</v>
      </c>
      <c r="O598" s="73">
        <f>VLOOKUP(B598,'Dry Sieve'!$B$2:$K$992,IF(C598="#5",2,IF(C598="#10",3,IF(C598="#18",4,IF(C598="#35",5,IF(C598="#60",6,IF(C598="#120",7,IF(C598="#200",8,IF(C598="&lt;200",9)))))))),FALSE)</f>
        <v>16.920000000000002</v>
      </c>
      <c r="P598" s="23">
        <f t="shared" si="0"/>
        <v>0.34</v>
      </c>
      <c r="Q598" s="23">
        <f t="shared" si="1"/>
        <v>3.9824999999999999</v>
      </c>
      <c r="R598" s="23">
        <f>VLOOKUP(B598,'Dry Sieve'!$B$2:$K$992,IF(C598="#5",2,IF(C598="#10",3,IF(C598="#18",4,IF(C598="#35",5,IF(C598="#60",6,IF(C598="#120",7,IF(C598="#200",8,IF(C598="&lt;200",9)))))))),FALSE)</f>
        <v>16.920000000000002</v>
      </c>
      <c r="S598" s="23">
        <f>VLOOKUP(B598,'Dry Sieve'!$B$2:$K$992,10,FALSE)</f>
        <v>103.65</v>
      </c>
      <c r="T598" s="23">
        <v>0.1493051638</v>
      </c>
      <c r="U598" s="23">
        <v>0.10668677729999999</v>
      </c>
      <c r="V598" s="23">
        <f>V597</f>
        <v>0.44138788401349993</v>
      </c>
    </row>
    <row r="599" spans="1:22" ht="15.75" customHeight="1" x14ac:dyDescent="0.2">
      <c r="A599" s="22">
        <f>VLOOKUP(B598,'Sample ID by Horizon'!A:B,2,FALSE)</f>
        <v>42521</v>
      </c>
      <c r="B599" s="21" t="s">
        <v>495</v>
      </c>
      <c r="C599" s="21" t="s">
        <v>1296</v>
      </c>
      <c r="D599" s="21" t="s">
        <v>1291</v>
      </c>
      <c r="E599" s="21">
        <v>1.99</v>
      </c>
      <c r="F599" s="21">
        <v>1.74</v>
      </c>
      <c r="G599" s="21">
        <v>3.61</v>
      </c>
      <c r="H599" s="21">
        <v>1.87</v>
      </c>
      <c r="I599" s="21">
        <v>2.27</v>
      </c>
      <c r="J599" s="23">
        <f t="shared" si="45"/>
        <v>0.53</v>
      </c>
      <c r="K599" s="71">
        <v>67.33668342</v>
      </c>
      <c r="L599" s="71">
        <v>2</v>
      </c>
      <c r="M599" s="23">
        <f>AVERAGE(J599:J602)</f>
        <v>0.50499999999999989</v>
      </c>
      <c r="N599" s="23">
        <v>71.127403189999995</v>
      </c>
      <c r="O599" s="73">
        <f>VLOOKUP(B599,'Dry Sieve'!$B$2:$K$992,IF(C599="#5",2,IF(C599="#10",3,IF(C599="#18",4,IF(C599="#35",5,IF(C599="#60",6,IF(C599="#120",7,IF(C599="#200",8,IF(C599="&lt;200",9)))))))),FALSE)</f>
        <v>13.15</v>
      </c>
      <c r="P599" s="23">
        <f t="shared" si="0"/>
        <v>0.50499999999999989</v>
      </c>
      <c r="Q599" s="23">
        <f t="shared" si="1"/>
        <v>2</v>
      </c>
      <c r="R599" s="23">
        <f>VLOOKUP(B599,'Dry Sieve'!$B$2:$K$992,IF(C599="#5",2,IF(C599="#10",3,IF(C599="#18",4,IF(C599="#35",5,IF(C599="#60",6,IF(C599="#120",7,IF(C599="#200",8,IF(C599="&lt;200",9)))))))),FALSE)</f>
        <v>13.15</v>
      </c>
      <c r="S599" s="23">
        <f>VLOOKUP(B599,'Dry Sieve'!$B$2:$K$992,10,FALSE)</f>
        <v>103.65</v>
      </c>
      <c r="T599" s="23">
        <v>9.4834780509999994E-2</v>
      </c>
      <c r="U599" s="23">
        <v>4.8181083350000001E-2</v>
      </c>
      <c r="V599" s="23">
        <f>V597</f>
        <v>0.44138788401349993</v>
      </c>
    </row>
    <row r="600" spans="1:22" ht="15.75" customHeight="1" x14ac:dyDescent="0.2">
      <c r="A600" s="22">
        <f>VLOOKUP(B599,'Sample ID by Horizon'!A:B,2,FALSE)</f>
        <v>42521</v>
      </c>
      <c r="B600" s="21" t="s">
        <v>495</v>
      </c>
      <c r="C600" s="21" t="s">
        <v>1296</v>
      </c>
      <c r="D600" s="21" t="s">
        <v>1292</v>
      </c>
      <c r="E600" s="21">
        <v>2.0099999999999998</v>
      </c>
      <c r="F600" s="21">
        <v>1.73</v>
      </c>
      <c r="G600" s="21">
        <v>3.67</v>
      </c>
      <c r="H600" s="21">
        <v>1.94</v>
      </c>
      <c r="I600" s="21">
        <v>2.36</v>
      </c>
      <c r="J600" s="23">
        <f t="shared" si="45"/>
        <v>0.62999999999999989</v>
      </c>
      <c r="K600" s="71">
        <v>65.174129350000001</v>
      </c>
      <c r="L600" s="71">
        <f t="shared" ref="L600:N600" si="450">L599</f>
        <v>2</v>
      </c>
      <c r="M600" s="71">
        <f t="shared" si="450"/>
        <v>0.50499999999999989</v>
      </c>
      <c r="N600" s="71">
        <f t="shared" si="450"/>
        <v>71.127403189999995</v>
      </c>
      <c r="O600" s="73">
        <f>VLOOKUP(B600,'Dry Sieve'!$B$2:$K$992,IF(C600="#5",2,IF(C600="#10",3,IF(C600="#18",4,IF(C600="#35",5,IF(C600="#60",6,IF(C600="#120",7,IF(C600="#200",8,IF(C600="&lt;200",9)))))))),FALSE)</f>
        <v>13.15</v>
      </c>
      <c r="P600" s="23">
        <f t="shared" si="0"/>
        <v>0.50499999999999989</v>
      </c>
      <c r="Q600" s="23">
        <f t="shared" si="1"/>
        <v>2</v>
      </c>
      <c r="R600" s="23">
        <f>VLOOKUP(B600,'Dry Sieve'!$B$2:$K$992,IF(C600="#5",2,IF(C600="#10",3,IF(C600="#18",4,IF(C600="#35",5,IF(C600="#60",6,IF(C600="#120",7,IF(C600="#200",8,IF(C600="&lt;200",9)))))))),FALSE)</f>
        <v>13.15</v>
      </c>
      <c r="S600" s="23">
        <f>VLOOKUP(B600,'Dry Sieve'!$B$2:$K$992,10,FALSE)</f>
        <v>103.65</v>
      </c>
      <c r="T600" s="23">
        <v>9.4834780509999994E-2</v>
      </c>
      <c r="U600" s="23">
        <v>4.8181083350000001E-2</v>
      </c>
      <c r="V600" s="23">
        <f>V597</f>
        <v>0.44138788401349993</v>
      </c>
    </row>
    <row r="601" spans="1:22" ht="15.75" customHeight="1" x14ac:dyDescent="0.2">
      <c r="A601" s="22">
        <f>VLOOKUP(B600,'Sample ID by Horizon'!A:B,2,FALSE)</f>
        <v>42521</v>
      </c>
      <c r="B601" s="21" t="s">
        <v>495</v>
      </c>
      <c r="C601" s="21" t="s">
        <v>1296</v>
      </c>
      <c r="D601" s="21" t="s">
        <v>1293</v>
      </c>
      <c r="E601" s="21">
        <v>1.99</v>
      </c>
      <c r="F601" s="21">
        <v>1.72</v>
      </c>
      <c r="G601" s="21">
        <v>3.68</v>
      </c>
      <c r="H601" s="21">
        <v>1.96</v>
      </c>
      <c r="I601" s="21">
        <v>2.17</v>
      </c>
      <c r="J601" s="23">
        <f t="shared" si="45"/>
        <v>0.44999999999999996</v>
      </c>
      <c r="K601" s="71">
        <v>75.879396979999996</v>
      </c>
      <c r="L601" s="71">
        <f t="shared" ref="L601:N601" si="451">L599</f>
        <v>2</v>
      </c>
      <c r="M601" s="71">
        <f t="shared" si="451"/>
        <v>0.50499999999999989</v>
      </c>
      <c r="N601" s="71">
        <f t="shared" si="451"/>
        <v>71.127403189999995</v>
      </c>
      <c r="O601" s="73">
        <f>VLOOKUP(B601,'Dry Sieve'!$B$2:$K$992,IF(C601="#5",2,IF(C601="#10",3,IF(C601="#18",4,IF(C601="#35",5,IF(C601="#60",6,IF(C601="#120",7,IF(C601="#200",8,IF(C601="&lt;200",9)))))))),FALSE)</f>
        <v>13.15</v>
      </c>
      <c r="P601" s="23">
        <f t="shared" si="0"/>
        <v>0.50499999999999989</v>
      </c>
      <c r="Q601" s="23">
        <f t="shared" si="1"/>
        <v>2</v>
      </c>
      <c r="R601" s="23">
        <f>VLOOKUP(B601,'Dry Sieve'!$B$2:$K$992,IF(C601="#5",2,IF(C601="#10",3,IF(C601="#18",4,IF(C601="#35",5,IF(C601="#60",6,IF(C601="#120",7,IF(C601="#200",8,IF(C601="&lt;200",9)))))))),FALSE)</f>
        <v>13.15</v>
      </c>
      <c r="S601" s="23">
        <f>VLOOKUP(B601,'Dry Sieve'!$B$2:$K$992,10,FALSE)</f>
        <v>103.65</v>
      </c>
      <c r="T601" s="23">
        <v>9.4834780509999994E-2</v>
      </c>
      <c r="U601" s="23">
        <v>4.8181083350000001E-2</v>
      </c>
      <c r="V601" s="23">
        <f>V600</f>
        <v>0.44138788401349993</v>
      </c>
    </row>
    <row r="602" spans="1:22" ht="15.75" customHeight="1" x14ac:dyDescent="0.2">
      <c r="A602" s="22">
        <f>VLOOKUP(B601,'Sample ID by Horizon'!A:B,2,FALSE)</f>
        <v>42521</v>
      </c>
      <c r="B602" s="21" t="s">
        <v>495</v>
      </c>
      <c r="C602" s="21" t="s">
        <v>1296</v>
      </c>
      <c r="D602" s="21" t="s">
        <v>1294</v>
      </c>
      <c r="E602" s="21">
        <v>2.0099999999999998</v>
      </c>
      <c r="F602" s="21">
        <v>1.72</v>
      </c>
      <c r="G602" s="21">
        <v>3.66</v>
      </c>
      <c r="H602" s="21">
        <v>1.94</v>
      </c>
      <c r="I602" s="21">
        <v>2.13</v>
      </c>
      <c r="J602" s="23">
        <f t="shared" si="45"/>
        <v>0.40999999999999992</v>
      </c>
      <c r="K602" s="71">
        <v>76.119402989999998</v>
      </c>
      <c r="L602" s="71">
        <f t="shared" ref="L602:N602" si="452">L599</f>
        <v>2</v>
      </c>
      <c r="M602" s="71">
        <f t="shared" si="452"/>
        <v>0.50499999999999989</v>
      </c>
      <c r="N602" s="71">
        <f t="shared" si="452"/>
        <v>71.127403189999995</v>
      </c>
      <c r="O602" s="73">
        <f>VLOOKUP(B602,'Dry Sieve'!$B$2:$K$992,IF(C602="#5",2,IF(C602="#10",3,IF(C602="#18",4,IF(C602="#35",5,IF(C602="#60",6,IF(C602="#120",7,IF(C602="#200",8,IF(C602="&lt;200",9)))))))),FALSE)</f>
        <v>13.15</v>
      </c>
      <c r="P602" s="23">
        <f t="shared" si="0"/>
        <v>0.50499999999999989</v>
      </c>
      <c r="Q602" s="23">
        <f t="shared" si="1"/>
        <v>2</v>
      </c>
      <c r="R602" s="23">
        <f>VLOOKUP(B602,'Dry Sieve'!$B$2:$K$992,IF(C602="#5",2,IF(C602="#10",3,IF(C602="#18",4,IF(C602="#35",5,IF(C602="#60",6,IF(C602="#120",7,IF(C602="#200",8,IF(C602="&lt;200",9)))))))),FALSE)</f>
        <v>13.15</v>
      </c>
      <c r="S602" s="23">
        <f>VLOOKUP(B602,'Dry Sieve'!$B$2:$K$992,10,FALSE)</f>
        <v>103.65</v>
      </c>
      <c r="T602" s="23">
        <v>9.4834780509999994E-2</v>
      </c>
      <c r="U602" s="23">
        <v>4.8181083350000001E-2</v>
      </c>
      <c r="V602" s="23">
        <f>V600</f>
        <v>0.44138788401349993</v>
      </c>
    </row>
    <row r="603" spans="1:22" ht="15.75" customHeight="1" x14ac:dyDescent="0.2">
      <c r="A603" s="22">
        <f>VLOOKUP(B602,'Sample ID by Horizon'!A:B,2,FALSE)</f>
        <v>42521</v>
      </c>
      <c r="B603" s="21" t="s">
        <v>495</v>
      </c>
      <c r="C603" s="21" t="s">
        <v>1297</v>
      </c>
      <c r="D603" s="21" t="s">
        <v>1291</v>
      </c>
      <c r="E603" s="21">
        <v>2.0099999999999998</v>
      </c>
      <c r="F603" s="21">
        <v>1.74</v>
      </c>
      <c r="G603" s="21">
        <v>3.65</v>
      </c>
      <c r="H603" s="21">
        <v>1.91</v>
      </c>
      <c r="I603" s="21">
        <v>2.65</v>
      </c>
      <c r="J603" s="23">
        <f t="shared" si="45"/>
        <v>0.90999999999999992</v>
      </c>
      <c r="K603" s="71">
        <v>49.751243780000003</v>
      </c>
      <c r="L603" s="71">
        <v>2.0099999999999998</v>
      </c>
      <c r="M603" s="23">
        <f>AVERAGE(J603:J606)</f>
        <v>0.75750000000000017</v>
      </c>
      <c r="N603" s="23">
        <v>57.587064679999997</v>
      </c>
      <c r="O603" s="73">
        <f>VLOOKUP(B603,'Dry Sieve'!$B$2:$K$992,IF(C603="#5",2,IF(C603="#10",3,IF(C603="#18",4,IF(C603="#35",5,IF(C603="#60",6,IF(C603="#120",7,IF(C603="#200",8,IF(C603="&lt;200",9)))))))),FALSE)</f>
        <v>11.54</v>
      </c>
      <c r="P603" s="23">
        <f t="shared" si="0"/>
        <v>0.75750000000000017</v>
      </c>
      <c r="Q603" s="23">
        <f t="shared" si="1"/>
        <v>2.0099999999999998</v>
      </c>
      <c r="R603" s="23">
        <f>VLOOKUP(B603,'Dry Sieve'!$B$2:$K$992,IF(C603="#5",2,IF(C603="#10",3,IF(C603="#18",4,IF(C603="#35",5,IF(C603="#60",6,IF(C603="#120",7,IF(C603="#200",8,IF(C603="&lt;200",9)))))))),FALSE)</f>
        <v>11.54</v>
      </c>
      <c r="S603" s="23">
        <f>VLOOKUP(B603,'Dry Sieve'!$B$2:$K$992,10,FALSE)</f>
        <v>103.65</v>
      </c>
      <c r="T603" s="23">
        <v>6.9377425460000003E-2</v>
      </c>
      <c r="U603" s="23">
        <v>2.282995593E-2</v>
      </c>
      <c r="V603" s="23">
        <f>V600</f>
        <v>0.44138788401349993</v>
      </c>
    </row>
    <row r="604" spans="1:22" ht="15.75" customHeight="1" x14ac:dyDescent="0.2">
      <c r="A604" s="22">
        <f>VLOOKUP(B603,'Sample ID by Horizon'!A:B,2,FALSE)</f>
        <v>42521</v>
      </c>
      <c r="B604" s="21" t="s">
        <v>495</v>
      </c>
      <c r="C604" s="21" t="s">
        <v>1297</v>
      </c>
      <c r="D604" s="21" t="s">
        <v>1292</v>
      </c>
      <c r="E604" s="21">
        <v>2.0099999999999998</v>
      </c>
      <c r="F604" s="21">
        <v>1.72</v>
      </c>
      <c r="G604" s="21">
        <v>3.63</v>
      </c>
      <c r="H604" s="21">
        <v>1.91</v>
      </c>
      <c r="I604" s="21">
        <v>2.4900000000000002</v>
      </c>
      <c r="J604" s="23">
        <f t="shared" si="45"/>
        <v>0.77000000000000024</v>
      </c>
      <c r="K604" s="71">
        <v>56.716417909999997</v>
      </c>
      <c r="L604" s="71">
        <f t="shared" ref="L604:N604" si="453">L603</f>
        <v>2.0099999999999998</v>
      </c>
      <c r="M604" s="71">
        <f t="shared" si="453"/>
        <v>0.75750000000000017</v>
      </c>
      <c r="N604" s="71">
        <f t="shared" si="453"/>
        <v>57.587064679999997</v>
      </c>
      <c r="O604" s="73">
        <f>VLOOKUP(B604,'Dry Sieve'!$B$2:$K$992,IF(C604="#5",2,IF(C604="#10",3,IF(C604="#18",4,IF(C604="#35",5,IF(C604="#60",6,IF(C604="#120",7,IF(C604="#200",8,IF(C604="&lt;200",9)))))))),FALSE)</f>
        <v>11.54</v>
      </c>
      <c r="P604" s="23">
        <f t="shared" si="0"/>
        <v>0.75750000000000017</v>
      </c>
      <c r="Q604" s="23">
        <f t="shared" si="1"/>
        <v>2.0099999999999998</v>
      </c>
      <c r="R604" s="23">
        <f>VLOOKUP(B604,'Dry Sieve'!$B$2:$K$992,IF(C604="#5",2,IF(C604="#10",3,IF(C604="#18",4,IF(C604="#35",5,IF(C604="#60",6,IF(C604="#120",7,IF(C604="#200",8,IF(C604="&lt;200",9)))))))),FALSE)</f>
        <v>11.54</v>
      </c>
      <c r="S604" s="23">
        <f>VLOOKUP(B604,'Dry Sieve'!$B$2:$K$992,10,FALSE)</f>
        <v>103.65</v>
      </c>
      <c r="T604" s="23">
        <v>6.9377425460000003E-2</v>
      </c>
      <c r="U604" s="23">
        <v>2.282995593E-2</v>
      </c>
      <c r="V604" s="23">
        <f>V603</f>
        <v>0.44138788401349993</v>
      </c>
    </row>
    <row r="605" spans="1:22" ht="15.75" customHeight="1" x14ac:dyDescent="0.2">
      <c r="A605" s="22">
        <f>VLOOKUP(B604,'Sample ID by Horizon'!A:B,2,FALSE)</f>
        <v>42521</v>
      </c>
      <c r="B605" s="21" t="s">
        <v>495</v>
      </c>
      <c r="C605" s="21" t="s">
        <v>1297</v>
      </c>
      <c r="D605" s="21" t="s">
        <v>1293</v>
      </c>
      <c r="E605" s="21">
        <v>2.0099999999999998</v>
      </c>
      <c r="F605" s="21">
        <v>1.72</v>
      </c>
      <c r="G605" s="21">
        <v>3.63</v>
      </c>
      <c r="H605" s="21">
        <v>1.91</v>
      </c>
      <c r="I605" s="21">
        <v>2.39</v>
      </c>
      <c r="J605" s="23">
        <f t="shared" si="45"/>
        <v>0.67000000000000015</v>
      </c>
      <c r="K605" s="71">
        <v>61.691542290000001</v>
      </c>
      <c r="L605" s="71">
        <f t="shared" ref="L605:N605" si="454">L603</f>
        <v>2.0099999999999998</v>
      </c>
      <c r="M605" s="71">
        <f t="shared" si="454"/>
        <v>0.75750000000000017</v>
      </c>
      <c r="N605" s="71">
        <f t="shared" si="454"/>
        <v>57.587064679999997</v>
      </c>
      <c r="O605" s="73">
        <f>VLOOKUP(B605,'Dry Sieve'!$B$2:$K$992,IF(C605="#5",2,IF(C605="#10",3,IF(C605="#18",4,IF(C605="#35",5,IF(C605="#60",6,IF(C605="#120",7,IF(C605="#200",8,IF(C605="&lt;200",9)))))))),FALSE)</f>
        <v>11.54</v>
      </c>
      <c r="P605" s="23">
        <f t="shared" si="0"/>
        <v>0.75750000000000017</v>
      </c>
      <c r="Q605" s="23">
        <f t="shared" si="1"/>
        <v>2.0099999999999998</v>
      </c>
      <c r="R605" s="23">
        <f>VLOOKUP(B605,'Dry Sieve'!$B$2:$K$992,IF(C605="#5",2,IF(C605="#10",3,IF(C605="#18",4,IF(C605="#35",5,IF(C605="#60",6,IF(C605="#120",7,IF(C605="#200",8,IF(C605="&lt;200",9)))))))),FALSE)</f>
        <v>11.54</v>
      </c>
      <c r="S605" s="23">
        <f>VLOOKUP(B605,'Dry Sieve'!$B$2:$K$992,10,FALSE)</f>
        <v>103.65</v>
      </c>
      <c r="T605" s="23">
        <v>6.9377425460000003E-2</v>
      </c>
      <c r="U605" s="23">
        <v>2.282995593E-2</v>
      </c>
      <c r="V605" s="23">
        <f>V603</f>
        <v>0.44138788401349993</v>
      </c>
    </row>
    <row r="606" spans="1:22" ht="15.75" customHeight="1" x14ac:dyDescent="0.2">
      <c r="A606" s="22">
        <f>VLOOKUP(B605,'Sample ID by Horizon'!A:B,2,FALSE)</f>
        <v>42521</v>
      </c>
      <c r="B606" s="21" t="s">
        <v>495</v>
      </c>
      <c r="C606" s="21" t="s">
        <v>1297</v>
      </c>
      <c r="D606" s="21" t="s">
        <v>1294</v>
      </c>
      <c r="E606" s="21">
        <v>2.0099999999999998</v>
      </c>
      <c r="F606" s="21">
        <v>1.73</v>
      </c>
      <c r="G606" s="21">
        <v>3.66</v>
      </c>
      <c r="H606" s="21">
        <v>1.93</v>
      </c>
      <c r="I606" s="21">
        <v>2.41</v>
      </c>
      <c r="J606" s="23">
        <f t="shared" si="45"/>
        <v>0.68000000000000016</v>
      </c>
      <c r="K606" s="71">
        <v>62.189054730000002</v>
      </c>
      <c r="L606" s="71">
        <f t="shared" ref="L606:N606" si="455">L603</f>
        <v>2.0099999999999998</v>
      </c>
      <c r="M606" s="71">
        <f t="shared" si="455"/>
        <v>0.75750000000000017</v>
      </c>
      <c r="N606" s="71">
        <f t="shared" si="455"/>
        <v>57.587064679999997</v>
      </c>
      <c r="O606" s="73">
        <f>VLOOKUP(B606,'Dry Sieve'!$B$2:$K$992,IF(C606="#5",2,IF(C606="#10",3,IF(C606="#18",4,IF(C606="#35",5,IF(C606="#60",6,IF(C606="#120",7,IF(C606="#200",8,IF(C606="&lt;200",9)))))))),FALSE)</f>
        <v>11.54</v>
      </c>
      <c r="P606" s="23">
        <f t="shared" si="0"/>
        <v>0.75750000000000017</v>
      </c>
      <c r="Q606" s="23">
        <f t="shared" si="1"/>
        <v>2.0099999999999998</v>
      </c>
      <c r="R606" s="23">
        <f>VLOOKUP(B606,'Dry Sieve'!$B$2:$K$992,IF(C606="#5",2,IF(C606="#10",3,IF(C606="#18",4,IF(C606="#35",5,IF(C606="#60",6,IF(C606="#120",7,IF(C606="#200",8,IF(C606="&lt;200",9)))))))),FALSE)</f>
        <v>11.54</v>
      </c>
      <c r="S606" s="23">
        <f>VLOOKUP(B606,'Dry Sieve'!$B$2:$K$992,10,FALSE)</f>
        <v>103.65</v>
      </c>
      <c r="T606" s="23">
        <v>6.9377425460000003E-2</v>
      </c>
      <c r="U606" s="23">
        <v>2.282995593E-2</v>
      </c>
      <c r="V606" s="23">
        <f>V603</f>
        <v>0.44138788401349993</v>
      </c>
    </row>
    <row r="607" spans="1:22" ht="15.75" customHeight="1" x14ac:dyDescent="0.2">
      <c r="A607" s="22">
        <f>VLOOKUP(B606,'Sample ID by Horizon'!A:B,2,FALSE)</f>
        <v>42521</v>
      </c>
      <c r="B607" s="21" t="s">
        <v>495</v>
      </c>
      <c r="C607" s="21" t="s">
        <v>1298</v>
      </c>
      <c r="D607" s="21" t="s">
        <v>1291</v>
      </c>
      <c r="E607" s="21">
        <v>2</v>
      </c>
      <c r="F607" s="21">
        <v>1.72</v>
      </c>
      <c r="G607" s="21">
        <v>3.69</v>
      </c>
      <c r="H607" s="21">
        <v>1.97</v>
      </c>
      <c r="I607" s="21">
        <v>3.05</v>
      </c>
      <c r="J607" s="23">
        <f t="shared" si="45"/>
        <v>1.3299999999999998</v>
      </c>
      <c r="K607" s="71">
        <v>32</v>
      </c>
      <c r="L607" s="71">
        <v>2.0049999999999999</v>
      </c>
      <c r="M607" s="23">
        <f>AVERAGE(J607:J610)</f>
        <v>1.2675000000000001</v>
      </c>
      <c r="N607" s="23">
        <v>34.915422890000002</v>
      </c>
      <c r="O607" s="73">
        <f>VLOOKUP(B607,'Dry Sieve'!$B$2:$K$992,IF(C607="#5",2,IF(C607="#10",3,IF(C607="#18",4,IF(C607="#35",5,IF(C607="#60",6,IF(C607="#120",7,IF(C607="#200",8,IF(C607="&lt;200",9)))))))),FALSE)</f>
        <v>10.029999999999999</v>
      </c>
      <c r="P607" s="23">
        <f t="shared" si="0"/>
        <v>1.2675000000000001</v>
      </c>
      <c r="Q607" s="23">
        <f t="shared" si="1"/>
        <v>2.0049999999999999</v>
      </c>
      <c r="R607" s="23">
        <f>VLOOKUP(B607,'Dry Sieve'!$B$2:$K$992,IF(C607="#5",2,IF(C607="#10",3,IF(C607="#18",4,IF(C607="#35",5,IF(C607="#60",6,IF(C607="#120",7,IF(C607="#200",8,IF(C607="&lt;200",9)))))))),FALSE)</f>
        <v>10.029999999999999</v>
      </c>
      <c r="S607" s="23">
        <f>VLOOKUP(B607,'Dry Sieve'!$B$2:$K$992,10,FALSE)</f>
        <v>103.65</v>
      </c>
      <c r="T607" s="23">
        <v>3.559420311E-2</v>
      </c>
      <c r="U607" s="23">
        <v>5.3262285160000002E-3</v>
      </c>
      <c r="V607" s="23">
        <f>V606</f>
        <v>0.44138788401349993</v>
      </c>
    </row>
    <row r="608" spans="1:22" ht="15.75" customHeight="1" x14ac:dyDescent="0.2">
      <c r="A608" s="22">
        <f>VLOOKUP(B607,'Sample ID by Horizon'!A:B,2,FALSE)</f>
        <v>42521</v>
      </c>
      <c r="B608" s="21" t="s">
        <v>495</v>
      </c>
      <c r="C608" s="21" t="s">
        <v>1298</v>
      </c>
      <c r="D608" s="21" t="s">
        <v>1292</v>
      </c>
      <c r="E608" s="21">
        <v>2</v>
      </c>
      <c r="F608" s="21">
        <v>1.74</v>
      </c>
      <c r="G608" s="21">
        <v>3.7</v>
      </c>
      <c r="H608" s="21">
        <v>1.96</v>
      </c>
      <c r="I608" s="21">
        <v>2.9</v>
      </c>
      <c r="J608" s="23">
        <f t="shared" si="45"/>
        <v>1.1599999999999999</v>
      </c>
      <c r="K608" s="71">
        <v>40</v>
      </c>
      <c r="L608" s="71">
        <f t="shared" ref="L608:N608" si="456">L607</f>
        <v>2.0049999999999999</v>
      </c>
      <c r="M608" s="71">
        <f t="shared" si="456"/>
        <v>1.2675000000000001</v>
      </c>
      <c r="N608" s="71">
        <f t="shared" si="456"/>
        <v>34.915422890000002</v>
      </c>
      <c r="O608" s="73">
        <f>VLOOKUP(B608,'Dry Sieve'!$B$2:$K$992,IF(C608="#5",2,IF(C608="#10",3,IF(C608="#18",4,IF(C608="#35",5,IF(C608="#60",6,IF(C608="#120",7,IF(C608="#200",8,IF(C608="&lt;200",9)))))))),FALSE)</f>
        <v>10.029999999999999</v>
      </c>
      <c r="P608" s="23">
        <f t="shared" si="0"/>
        <v>1.2675000000000001</v>
      </c>
      <c r="Q608" s="23">
        <f t="shared" si="1"/>
        <v>2.0049999999999999</v>
      </c>
      <c r="R608" s="23">
        <f>VLOOKUP(B608,'Dry Sieve'!$B$2:$K$992,IF(C608="#5",2,IF(C608="#10",3,IF(C608="#18",4,IF(C608="#35",5,IF(C608="#60",6,IF(C608="#120",7,IF(C608="#200",8,IF(C608="&lt;200",9)))))))),FALSE)</f>
        <v>10.029999999999999</v>
      </c>
      <c r="S608" s="23">
        <f>VLOOKUP(B608,'Dry Sieve'!$B$2:$K$992,10,FALSE)</f>
        <v>103.65</v>
      </c>
      <c r="T608" s="23">
        <v>3.559420311E-2</v>
      </c>
      <c r="U608" s="23">
        <v>5.3262285160000002E-3</v>
      </c>
      <c r="V608" s="23">
        <f>V606</f>
        <v>0.44138788401349993</v>
      </c>
    </row>
    <row r="609" spans="1:22" ht="15.75" customHeight="1" x14ac:dyDescent="0.2">
      <c r="A609" s="22">
        <f>VLOOKUP(B608,'Sample ID by Horizon'!A:B,2,FALSE)</f>
        <v>42521</v>
      </c>
      <c r="B609" s="21" t="s">
        <v>495</v>
      </c>
      <c r="C609" s="21" t="s">
        <v>1298</v>
      </c>
      <c r="D609" s="21" t="s">
        <v>1293</v>
      </c>
      <c r="E609" s="21">
        <v>2.0099999999999998</v>
      </c>
      <c r="F609" s="21">
        <v>1.73</v>
      </c>
      <c r="G609" s="21">
        <v>3.7</v>
      </c>
      <c r="H609" s="21">
        <v>1.97</v>
      </c>
      <c r="I609" s="21">
        <v>3.09</v>
      </c>
      <c r="J609" s="23">
        <f t="shared" si="45"/>
        <v>1.3599999999999999</v>
      </c>
      <c r="K609" s="71">
        <v>30.34825871</v>
      </c>
      <c r="L609" s="71">
        <f t="shared" ref="L609:N609" si="457">L607</f>
        <v>2.0049999999999999</v>
      </c>
      <c r="M609" s="71">
        <f t="shared" si="457"/>
        <v>1.2675000000000001</v>
      </c>
      <c r="N609" s="71">
        <f t="shared" si="457"/>
        <v>34.915422890000002</v>
      </c>
      <c r="O609" s="73">
        <f>VLOOKUP(B609,'Dry Sieve'!$B$2:$K$992,IF(C609="#5",2,IF(C609="#10",3,IF(C609="#18",4,IF(C609="#35",5,IF(C609="#60",6,IF(C609="#120",7,IF(C609="#200",8,IF(C609="&lt;200",9)))))))),FALSE)</f>
        <v>10.029999999999999</v>
      </c>
      <c r="P609" s="23">
        <f t="shared" si="0"/>
        <v>1.2675000000000001</v>
      </c>
      <c r="Q609" s="23">
        <f t="shared" si="1"/>
        <v>2.0049999999999999</v>
      </c>
      <c r="R609" s="23">
        <f>VLOOKUP(B609,'Dry Sieve'!$B$2:$K$992,IF(C609="#5",2,IF(C609="#10",3,IF(C609="#18",4,IF(C609="#35",5,IF(C609="#60",6,IF(C609="#120",7,IF(C609="#200",8,IF(C609="&lt;200",9)))))))),FALSE)</f>
        <v>10.029999999999999</v>
      </c>
      <c r="S609" s="23">
        <f>VLOOKUP(B609,'Dry Sieve'!$B$2:$K$992,10,FALSE)</f>
        <v>103.65</v>
      </c>
      <c r="T609" s="23">
        <v>3.559420311E-2</v>
      </c>
      <c r="U609" s="23">
        <v>5.3262285160000002E-3</v>
      </c>
      <c r="V609" s="23">
        <f>V606</f>
        <v>0.44138788401349993</v>
      </c>
    </row>
    <row r="610" spans="1:22" ht="15.75" customHeight="1" x14ac:dyDescent="0.2">
      <c r="A610" s="22">
        <f>VLOOKUP(B609,'Sample ID by Horizon'!A:B,2,FALSE)</f>
        <v>42521</v>
      </c>
      <c r="B610" s="21" t="s">
        <v>495</v>
      </c>
      <c r="C610" s="21" t="s">
        <v>1298</v>
      </c>
      <c r="D610" s="21" t="s">
        <v>1294</v>
      </c>
      <c r="E610" s="21">
        <v>2.0099999999999998</v>
      </c>
      <c r="F610" s="21">
        <v>1.73</v>
      </c>
      <c r="G610" s="21">
        <v>3.7</v>
      </c>
      <c r="H610" s="21">
        <v>1.97</v>
      </c>
      <c r="I610" s="21">
        <v>2.95</v>
      </c>
      <c r="J610" s="23">
        <f t="shared" si="45"/>
        <v>1.2200000000000002</v>
      </c>
      <c r="K610" s="71">
        <v>37.313432839999997</v>
      </c>
      <c r="L610" s="71">
        <f t="shared" ref="L610:N610" si="458">L607</f>
        <v>2.0049999999999999</v>
      </c>
      <c r="M610" s="71">
        <f t="shared" si="458"/>
        <v>1.2675000000000001</v>
      </c>
      <c r="N610" s="71">
        <f t="shared" si="458"/>
        <v>34.915422890000002</v>
      </c>
      <c r="O610" s="73">
        <f>VLOOKUP(B610,'Dry Sieve'!$B$2:$K$992,IF(C610="#5",2,IF(C610="#10",3,IF(C610="#18",4,IF(C610="#35",5,IF(C610="#60",6,IF(C610="#120",7,IF(C610="#200",8,IF(C610="&lt;200",9)))))))),FALSE)</f>
        <v>10.029999999999999</v>
      </c>
      <c r="P610" s="23">
        <f t="shared" si="0"/>
        <v>1.2675000000000001</v>
      </c>
      <c r="Q610" s="23">
        <f t="shared" si="1"/>
        <v>2.0049999999999999</v>
      </c>
      <c r="R610" s="23">
        <f>VLOOKUP(B610,'Dry Sieve'!$B$2:$K$992,IF(C610="#5",2,IF(C610="#10",3,IF(C610="#18",4,IF(C610="#35",5,IF(C610="#60",6,IF(C610="#120",7,IF(C610="#200",8,IF(C610="&lt;200",9)))))))),FALSE)</f>
        <v>10.029999999999999</v>
      </c>
      <c r="S610" s="23">
        <f>VLOOKUP(B610,'Dry Sieve'!$B$2:$K$992,10,FALSE)</f>
        <v>103.65</v>
      </c>
      <c r="T610" s="23">
        <v>3.559420311E-2</v>
      </c>
      <c r="U610" s="23">
        <v>5.3262285160000002E-3</v>
      </c>
      <c r="V610" s="23">
        <f>V609</f>
        <v>0.44138788401349993</v>
      </c>
    </row>
    <row r="611" spans="1:22" ht="15.75" customHeight="1" x14ac:dyDescent="0.2">
      <c r="A611" s="22">
        <f>VLOOKUP(B610,'Sample ID by Horizon'!A:B,2,FALSE)</f>
        <v>42521</v>
      </c>
      <c r="B611" s="21" t="s">
        <v>495</v>
      </c>
      <c r="C611" s="21" t="s">
        <v>1299</v>
      </c>
      <c r="D611" s="21" t="s">
        <v>1291</v>
      </c>
      <c r="E611" s="21">
        <v>1</v>
      </c>
      <c r="F611" s="21">
        <v>1.72</v>
      </c>
      <c r="G611" s="21">
        <v>2.71</v>
      </c>
      <c r="H611" s="21">
        <v>0.99</v>
      </c>
      <c r="I611" s="21">
        <v>2.5099999999999998</v>
      </c>
      <c r="J611" s="23">
        <f t="shared" si="45"/>
        <v>0.78999999999999981</v>
      </c>
      <c r="K611" s="71">
        <v>20</v>
      </c>
      <c r="L611" s="71">
        <v>1.0049999999999999</v>
      </c>
      <c r="M611" s="23">
        <f>AVERAGE(J611:J614)</f>
        <v>0.77750000000000008</v>
      </c>
      <c r="N611" s="23">
        <v>21.641089109999999</v>
      </c>
      <c r="O611" s="73">
        <f>VLOOKUP(B611,'Dry Sieve'!$B$2:$K$992,IF(C611="#5",2,IF(C611="#10",3,IF(C611="#18",4,IF(C611="#35",5,IF(C611="#60",6,IF(C611="#120",7,IF(C611="#200",8,IF(C611="&lt;200",9)))))))),FALSE)</f>
        <v>7.61</v>
      </c>
      <c r="P611" s="23">
        <f t="shared" si="0"/>
        <v>0.77750000000000008</v>
      </c>
      <c r="Q611" s="23">
        <f t="shared" si="1"/>
        <v>1.0049999999999999</v>
      </c>
      <c r="R611" s="23">
        <f>VLOOKUP(B611,'Dry Sieve'!$B$2:$K$992,IF(C611="#5",2,IF(C611="#10",3,IF(C611="#18",4,IF(C611="#35",5,IF(C611="#60",6,IF(C611="#120",7,IF(C611="#200",8,IF(C611="&lt;200",9)))))))),FALSE)</f>
        <v>7.61</v>
      </c>
      <c r="S611" s="23">
        <f>VLOOKUP(B611,'Dry Sieve'!$B$2:$K$992,10,FALSE)</f>
        <v>103.65</v>
      </c>
      <c r="T611" s="23">
        <v>1.6619987379999999E-2</v>
      </c>
      <c r="U611" s="23">
        <v>1.027641794E-3</v>
      </c>
      <c r="V611" s="23">
        <f>V609</f>
        <v>0.44138788401349993</v>
      </c>
    </row>
    <row r="612" spans="1:22" ht="15.75" customHeight="1" x14ac:dyDescent="0.2">
      <c r="A612" s="22">
        <f>VLOOKUP(B611,'Sample ID by Horizon'!A:B,2,FALSE)</f>
        <v>42521</v>
      </c>
      <c r="B612" s="21" t="s">
        <v>495</v>
      </c>
      <c r="C612" s="21" t="s">
        <v>1299</v>
      </c>
      <c r="D612" s="21" t="s">
        <v>1292</v>
      </c>
      <c r="E612" s="21">
        <v>1</v>
      </c>
      <c r="F612" s="21">
        <v>1.72</v>
      </c>
      <c r="G612" s="21">
        <v>2.71</v>
      </c>
      <c r="H612" s="21">
        <v>0.99</v>
      </c>
      <c r="I612" s="21">
        <v>2.48</v>
      </c>
      <c r="J612" s="23">
        <f t="shared" si="45"/>
        <v>0.76</v>
      </c>
      <c r="K612" s="71">
        <v>23</v>
      </c>
      <c r="L612" s="71">
        <f t="shared" ref="L612:N612" si="459">L611</f>
        <v>1.0049999999999999</v>
      </c>
      <c r="M612" s="71">
        <f t="shared" si="459"/>
        <v>0.77750000000000008</v>
      </c>
      <c r="N612" s="71">
        <f t="shared" si="459"/>
        <v>21.641089109999999</v>
      </c>
      <c r="O612" s="73">
        <f>VLOOKUP(B612,'Dry Sieve'!$B$2:$K$992,IF(C612="#5",2,IF(C612="#10",3,IF(C612="#18",4,IF(C612="#35",5,IF(C612="#60",6,IF(C612="#120",7,IF(C612="#200",8,IF(C612="&lt;200",9)))))))),FALSE)</f>
        <v>7.61</v>
      </c>
      <c r="P612" s="23">
        <f t="shared" si="0"/>
        <v>0.77750000000000008</v>
      </c>
      <c r="Q612" s="23">
        <f t="shared" si="1"/>
        <v>1.0049999999999999</v>
      </c>
      <c r="R612" s="23">
        <f>VLOOKUP(B612,'Dry Sieve'!$B$2:$K$992,IF(C612="#5",2,IF(C612="#10",3,IF(C612="#18",4,IF(C612="#35",5,IF(C612="#60",6,IF(C612="#120",7,IF(C612="#200",8,IF(C612="&lt;200",9)))))))),FALSE)</f>
        <v>7.61</v>
      </c>
      <c r="S612" s="23">
        <f>VLOOKUP(B612,'Dry Sieve'!$B$2:$K$992,10,FALSE)</f>
        <v>103.65</v>
      </c>
      <c r="T612" s="23">
        <v>1.6619987379999999E-2</v>
      </c>
      <c r="U612" s="23">
        <v>1.027641794E-3</v>
      </c>
      <c r="V612" s="23">
        <f>V609</f>
        <v>0.44138788401349993</v>
      </c>
    </row>
    <row r="613" spans="1:22" ht="15.75" customHeight="1" x14ac:dyDescent="0.2">
      <c r="A613" s="22">
        <f>VLOOKUP(B612,'Sample ID by Horizon'!A:B,2,FALSE)</f>
        <v>42521</v>
      </c>
      <c r="B613" s="21" t="s">
        <v>495</v>
      </c>
      <c r="C613" s="21" t="s">
        <v>1299</v>
      </c>
      <c r="D613" s="21" t="s">
        <v>1293</v>
      </c>
      <c r="E613" s="21">
        <v>1.01</v>
      </c>
      <c r="F613" s="21">
        <v>1.72</v>
      </c>
      <c r="G613" s="21">
        <v>2.73</v>
      </c>
      <c r="H613" s="21">
        <v>1.01</v>
      </c>
      <c r="I613" s="21">
        <v>2.54</v>
      </c>
      <c r="J613" s="23">
        <f t="shared" si="45"/>
        <v>0.82000000000000006</v>
      </c>
      <c r="K613" s="71">
        <v>18.811881190000001</v>
      </c>
      <c r="L613" s="71">
        <f t="shared" ref="L613:N613" si="460">L611</f>
        <v>1.0049999999999999</v>
      </c>
      <c r="M613" s="71">
        <f t="shared" si="460"/>
        <v>0.77750000000000008</v>
      </c>
      <c r="N613" s="71">
        <f t="shared" si="460"/>
        <v>21.641089109999999</v>
      </c>
      <c r="O613" s="73">
        <f>VLOOKUP(B613,'Dry Sieve'!$B$2:$K$992,IF(C613="#5",2,IF(C613="#10",3,IF(C613="#18",4,IF(C613="#35",5,IF(C613="#60",6,IF(C613="#120",7,IF(C613="#200",8,IF(C613="&lt;200",9)))))))),FALSE)</f>
        <v>7.61</v>
      </c>
      <c r="P613" s="23">
        <f t="shared" si="0"/>
        <v>0.77750000000000008</v>
      </c>
      <c r="Q613" s="23">
        <f t="shared" si="1"/>
        <v>1.0049999999999999</v>
      </c>
      <c r="R613" s="23">
        <f>VLOOKUP(B613,'Dry Sieve'!$B$2:$K$992,IF(C613="#5",2,IF(C613="#10",3,IF(C613="#18",4,IF(C613="#35",5,IF(C613="#60",6,IF(C613="#120",7,IF(C613="#200",8,IF(C613="&lt;200",9)))))))),FALSE)</f>
        <v>7.61</v>
      </c>
      <c r="S613" s="23">
        <f>VLOOKUP(B613,'Dry Sieve'!$B$2:$K$992,10,FALSE)</f>
        <v>103.65</v>
      </c>
      <c r="T613" s="23">
        <v>1.6619987379999999E-2</v>
      </c>
      <c r="U613" s="23">
        <v>1.027641794E-3</v>
      </c>
      <c r="V613" s="23">
        <f>V612</f>
        <v>0.44138788401349993</v>
      </c>
    </row>
    <row r="614" spans="1:22" ht="15.75" customHeight="1" x14ac:dyDescent="0.2">
      <c r="A614" s="22">
        <f>VLOOKUP(B613,'Sample ID by Horizon'!A:B,2,FALSE)</f>
        <v>42521</v>
      </c>
      <c r="B614" s="21" t="s">
        <v>495</v>
      </c>
      <c r="C614" s="21" t="s">
        <v>1299</v>
      </c>
      <c r="D614" s="21" t="s">
        <v>1294</v>
      </c>
      <c r="E614" s="21">
        <v>1.01</v>
      </c>
      <c r="F614" s="21">
        <v>1.73</v>
      </c>
      <c r="G614" s="21">
        <v>2.72</v>
      </c>
      <c r="H614" s="21">
        <v>0.99</v>
      </c>
      <c r="I614" s="21">
        <v>2.4700000000000002</v>
      </c>
      <c r="J614" s="23">
        <f t="shared" si="45"/>
        <v>0.74000000000000021</v>
      </c>
      <c r="K614" s="71">
        <v>24.75247525</v>
      </c>
      <c r="L614" s="71">
        <f t="shared" ref="L614:N614" si="461">L611</f>
        <v>1.0049999999999999</v>
      </c>
      <c r="M614" s="71">
        <f t="shared" si="461"/>
        <v>0.77750000000000008</v>
      </c>
      <c r="N614" s="71">
        <f t="shared" si="461"/>
        <v>21.641089109999999</v>
      </c>
      <c r="O614" s="73">
        <f>VLOOKUP(B614,'Dry Sieve'!$B$2:$K$992,IF(C614="#5",2,IF(C614="#10",3,IF(C614="#18",4,IF(C614="#35",5,IF(C614="#60",6,IF(C614="#120",7,IF(C614="#200",8,IF(C614="&lt;200",9)))))))),FALSE)</f>
        <v>7.61</v>
      </c>
      <c r="P614" s="23">
        <f t="shared" si="0"/>
        <v>0.77750000000000008</v>
      </c>
      <c r="Q614" s="23">
        <f t="shared" si="1"/>
        <v>1.0049999999999999</v>
      </c>
      <c r="R614" s="23">
        <f>VLOOKUP(B614,'Dry Sieve'!$B$2:$K$992,IF(C614="#5",2,IF(C614="#10",3,IF(C614="#18",4,IF(C614="#35",5,IF(C614="#60",6,IF(C614="#120",7,IF(C614="#200",8,IF(C614="&lt;200",9)))))))),FALSE)</f>
        <v>7.61</v>
      </c>
      <c r="S614" s="23">
        <f>VLOOKUP(B614,'Dry Sieve'!$B$2:$K$992,10,FALSE)</f>
        <v>103.65</v>
      </c>
      <c r="T614" s="23">
        <v>1.6619987379999999E-2</v>
      </c>
      <c r="U614" s="23">
        <v>1.027641794E-3</v>
      </c>
      <c r="V614" s="23">
        <f>V612</f>
        <v>0.44138788401349993</v>
      </c>
    </row>
    <row r="615" spans="1:22" ht="15.75" customHeight="1" x14ac:dyDescent="0.2">
      <c r="A615" s="22">
        <f>VLOOKUP(B614,'Sample ID by Horizon'!A:B,2,FALSE)</f>
        <v>42521</v>
      </c>
      <c r="B615" s="21" t="s">
        <v>495</v>
      </c>
      <c r="C615" s="21" t="s">
        <v>1300</v>
      </c>
      <c r="D615" s="21" t="s">
        <v>1291</v>
      </c>
      <c r="E615" s="21">
        <v>1</v>
      </c>
      <c r="F615" s="21">
        <v>1.73</v>
      </c>
      <c r="G615" s="21">
        <v>2.72</v>
      </c>
      <c r="H615" s="21">
        <v>0.99</v>
      </c>
      <c r="I615" s="21">
        <v>2.61</v>
      </c>
      <c r="J615" s="23">
        <f t="shared" si="45"/>
        <v>0.87999999999999989</v>
      </c>
      <c r="K615" s="71">
        <v>11</v>
      </c>
      <c r="L615" s="71">
        <v>1.0049999999999999</v>
      </c>
      <c r="M615" s="23">
        <f>AVERAGE(J615:J618)</f>
        <v>0.86499999999999977</v>
      </c>
      <c r="N615" s="23">
        <v>11.948019800000001</v>
      </c>
      <c r="O615" s="73">
        <f>VLOOKUP(B615,'Dry Sieve'!$B$2:$K$992,IF(C615="#5",2,IF(C615="#10",3,IF(C615="#18",4,IF(C615="#35",5,IF(C615="#60",6,IF(C615="#120",7,IF(C615="#200",8,IF(C615="&lt;200",9)))))))),FALSE)</f>
        <v>4.49</v>
      </c>
      <c r="P615" s="23">
        <f t="shared" si="0"/>
        <v>0.86499999999999977</v>
      </c>
      <c r="Q615" s="23">
        <f t="shared" si="1"/>
        <v>1.0049999999999999</v>
      </c>
      <c r="R615" s="23">
        <f>VLOOKUP(B615,'Dry Sieve'!$B$2:$K$992,IF(C615="#5",2,IF(C615="#10",3,IF(C615="#18",4,IF(C615="#35",5,IF(C615="#60",6,IF(C615="#120",7,IF(C615="#200",8,IF(C615="&lt;200",9)))))))),FALSE)</f>
        <v>4.49</v>
      </c>
      <c r="S615" s="23">
        <f>VLOOKUP(B615,'Dry Sieve'!$B$2:$K$992,10,FALSE)</f>
        <v>103.65</v>
      </c>
      <c r="T615" s="23">
        <v>6.0344682760000001E-3</v>
      </c>
      <c r="U615" s="23">
        <v>1.029999235E-4</v>
      </c>
      <c r="V615" s="23">
        <f>V612</f>
        <v>0.44138788401349993</v>
      </c>
    </row>
    <row r="616" spans="1:22" ht="15.75" customHeight="1" x14ac:dyDescent="0.2">
      <c r="A616" s="22">
        <f>VLOOKUP(B615,'Sample ID by Horizon'!A:B,2,FALSE)</f>
        <v>42521</v>
      </c>
      <c r="B616" s="21" t="s">
        <v>495</v>
      </c>
      <c r="C616" s="21" t="s">
        <v>1300</v>
      </c>
      <c r="D616" s="21" t="s">
        <v>1292</v>
      </c>
      <c r="E616" s="21">
        <v>1.01</v>
      </c>
      <c r="F616" s="21">
        <v>1.72</v>
      </c>
      <c r="G616" s="21">
        <v>2.7</v>
      </c>
      <c r="H616" s="21">
        <v>0.98</v>
      </c>
      <c r="I616" s="21">
        <v>2.59</v>
      </c>
      <c r="J616" s="23">
        <f t="shared" si="45"/>
        <v>0.86999999999999988</v>
      </c>
      <c r="K616" s="71">
        <v>10.891089109999999</v>
      </c>
      <c r="L616" s="71">
        <f t="shared" ref="L616:N616" si="462">L615</f>
        <v>1.0049999999999999</v>
      </c>
      <c r="M616" s="71">
        <f t="shared" si="462"/>
        <v>0.86499999999999977</v>
      </c>
      <c r="N616" s="71">
        <f t="shared" si="462"/>
        <v>11.948019800000001</v>
      </c>
      <c r="O616" s="73">
        <f>VLOOKUP(B616,'Dry Sieve'!$B$2:$K$992,IF(C616="#5",2,IF(C616="#10",3,IF(C616="#18",4,IF(C616="#35",5,IF(C616="#60",6,IF(C616="#120",7,IF(C616="#200",8,IF(C616="&lt;200",9)))))))),FALSE)</f>
        <v>4.49</v>
      </c>
      <c r="P616" s="23">
        <f t="shared" si="0"/>
        <v>0.86499999999999977</v>
      </c>
      <c r="Q616" s="23">
        <f t="shared" si="1"/>
        <v>1.0049999999999999</v>
      </c>
      <c r="R616" s="23">
        <f>VLOOKUP(B616,'Dry Sieve'!$B$2:$K$992,IF(C616="#5",2,IF(C616="#10",3,IF(C616="#18",4,IF(C616="#35",5,IF(C616="#60",6,IF(C616="#120",7,IF(C616="#200",8,IF(C616="&lt;200",9)))))))),FALSE)</f>
        <v>4.49</v>
      </c>
      <c r="S616" s="23">
        <f>VLOOKUP(B616,'Dry Sieve'!$B$2:$K$992,10,FALSE)</f>
        <v>103.65</v>
      </c>
      <c r="T616" s="23">
        <v>6.0344682760000001E-3</v>
      </c>
      <c r="U616" s="23">
        <v>1.029999235E-4</v>
      </c>
      <c r="V616" s="23">
        <f>V615</f>
        <v>0.44138788401349993</v>
      </c>
    </row>
    <row r="617" spans="1:22" ht="15.75" customHeight="1" x14ac:dyDescent="0.2">
      <c r="A617" s="22">
        <f>VLOOKUP(B616,'Sample ID by Horizon'!A:B,2,FALSE)</f>
        <v>42521</v>
      </c>
      <c r="B617" s="21" t="s">
        <v>495</v>
      </c>
      <c r="C617" s="21" t="s">
        <v>1300</v>
      </c>
      <c r="D617" s="21" t="s">
        <v>1293</v>
      </c>
      <c r="E617" s="21">
        <v>1</v>
      </c>
      <c r="F617" s="21">
        <v>1.73</v>
      </c>
      <c r="G617" s="21">
        <v>2.71</v>
      </c>
      <c r="H617" s="21">
        <v>0.98</v>
      </c>
      <c r="I617" s="21">
        <v>2.5499999999999998</v>
      </c>
      <c r="J617" s="23">
        <f t="shared" si="45"/>
        <v>0.81999999999999984</v>
      </c>
      <c r="K617" s="71">
        <v>16</v>
      </c>
      <c r="L617" s="71">
        <f t="shared" ref="L617:N617" si="463">L615</f>
        <v>1.0049999999999999</v>
      </c>
      <c r="M617" s="71">
        <f t="shared" si="463"/>
        <v>0.86499999999999977</v>
      </c>
      <c r="N617" s="71">
        <f t="shared" si="463"/>
        <v>11.948019800000001</v>
      </c>
      <c r="O617" s="73">
        <f>VLOOKUP(B617,'Dry Sieve'!$B$2:$K$992,IF(C617="#5",2,IF(C617="#10",3,IF(C617="#18",4,IF(C617="#35",5,IF(C617="#60",6,IF(C617="#120",7,IF(C617="#200",8,IF(C617="&lt;200",9)))))))),FALSE)</f>
        <v>4.49</v>
      </c>
      <c r="P617" s="23">
        <f t="shared" si="0"/>
        <v>0.86499999999999977</v>
      </c>
      <c r="Q617" s="23">
        <f t="shared" si="1"/>
        <v>1.0049999999999999</v>
      </c>
      <c r="R617" s="23">
        <f>VLOOKUP(B617,'Dry Sieve'!$B$2:$K$992,IF(C617="#5",2,IF(C617="#10",3,IF(C617="#18",4,IF(C617="#35",5,IF(C617="#60",6,IF(C617="#120",7,IF(C617="#200",8,IF(C617="&lt;200",9)))))))),FALSE)</f>
        <v>4.49</v>
      </c>
      <c r="S617" s="23">
        <f>VLOOKUP(B617,'Dry Sieve'!$B$2:$K$992,10,FALSE)</f>
        <v>103.65</v>
      </c>
      <c r="T617" s="23">
        <v>6.0344682760000001E-3</v>
      </c>
      <c r="U617" s="23">
        <v>1.029999235E-4</v>
      </c>
      <c r="V617" s="23">
        <f>V615</f>
        <v>0.44138788401349993</v>
      </c>
    </row>
    <row r="618" spans="1:22" ht="15.75" customHeight="1" x14ac:dyDescent="0.2">
      <c r="A618" s="22">
        <f>VLOOKUP(B617,'Sample ID by Horizon'!A:B,2,FALSE)</f>
        <v>42521</v>
      </c>
      <c r="B618" s="21" t="s">
        <v>495</v>
      </c>
      <c r="C618" s="21" t="s">
        <v>1300</v>
      </c>
      <c r="D618" s="21" t="s">
        <v>1294</v>
      </c>
      <c r="E618" s="21">
        <v>1.01</v>
      </c>
      <c r="F618" s="21">
        <v>1.74</v>
      </c>
      <c r="G618" s="21">
        <v>2.73</v>
      </c>
      <c r="H618" s="21">
        <v>0.99</v>
      </c>
      <c r="I618" s="21">
        <v>2.63</v>
      </c>
      <c r="J618" s="23">
        <f t="shared" si="45"/>
        <v>0.8899999999999999</v>
      </c>
      <c r="K618" s="71">
        <v>9.9009900989999995</v>
      </c>
      <c r="L618" s="71">
        <f t="shared" ref="L618:N618" si="464">L615</f>
        <v>1.0049999999999999</v>
      </c>
      <c r="M618" s="71">
        <f t="shared" si="464"/>
        <v>0.86499999999999977</v>
      </c>
      <c r="N618" s="71">
        <f t="shared" si="464"/>
        <v>11.948019800000001</v>
      </c>
      <c r="O618" s="73">
        <f>VLOOKUP(B618,'Dry Sieve'!$B$2:$K$992,IF(C618="#5",2,IF(C618="#10",3,IF(C618="#18",4,IF(C618="#35",5,IF(C618="#60",6,IF(C618="#120",7,IF(C618="#200",8,IF(C618="&lt;200",9)))))))),FALSE)</f>
        <v>4.49</v>
      </c>
      <c r="P618" s="23">
        <f t="shared" si="0"/>
        <v>0.86499999999999977</v>
      </c>
      <c r="Q618" s="23">
        <f t="shared" si="1"/>
        <v>1.0049999999999999</v>
      </c>
      <c r="R618" s="23">
        <f>VLOOKUP(B618,'Dry Sieve'!$B$2:$K$992,IF(C618="#5",2,IF(C618="#10",3,IF(C618="#18",4,IF(C618="#35",5,IF(C618="#60",6,IF(C618="#120",7,IF(C618="#200",8,IF(C618="&lt;200",9)))))))),FALSE)</f>
        <v>4.49</v>
      </c>
      <c r="S618" s="23">
        <f>VLOOKUP(B618,'Dry Sieve'!$B$2:$K$992,10,FALSE)</f>
        <v>103.65</v>
      </c>
      <c r="T618" s="23">
        <v>6.0344682760000001E-3</v>
      </c>
      <c r="U618" s="23">
        <v>1.029999235E-4</v>
      </c>
      <c r="V618" s="23">
        <f>V615</f>
        <v>0.44138788401349993</v>
      </c>
    </row>
    <row r="619" spans="1:22" ht="15.75" customHeight="1" x14ac:dyDescent="0.2">
      <c r="A619" s="22">
        <f>VLOOKUP(B618,'Sample ID by Horizon'!A:B,2,FALSE)</f>
        <v>42521</v>
      </c>
      <c r="B619" s="21" t="s">
        <v>496</v>
      </c>
      <c r="C619" s="21" t="s">
        <v>1290</v>
      </c>
      <c r="D619" s="21" t="s">
        <v>1291</v>
      </c>
      <c r="E619" s="21">
        <v>3.96</v>
      </c>
      <c r="F619" s="21">
        <v>1.73</v>
      </c>
      <c r="G619" s="21">
        <v>4.49</v>
      </c>
      <c r="H619" s="21">
        <v>2.76</v>
      </c>
      <c r="I619" s="21">
        <v>1.91</v>
      </c>
      <c r="J619" s="23">
        <f t="shared" si="45"/>
        <v>0.17999999999999994</v>
      </c>
      <c r="K619" s="71">
        <v>65.151515149999994</v>
      </c>
      <c r="L619" s="71">
        <v>4.0075000000000003</v>
      </c>
      <c r="M619" s="23">
        <f>AVERAGE(J619:J622)</f>
        <v>0.25999999999999995</v>
      </c>
      <c r="N619" s="23">
        <v>76.556871319999999</v>
      </c>
      <c r="O619" s="73">
        <f>VLOOKUP(B619,'Dry Sieve'!$B$2:$K$992,IF(C619="#5",2,IF(C619="#10",3,IF(C619="#18",4,IF(C619="#35",5,IF(C619="#60",6,IF(C619="#120",7,IF(C619="#200",8,IF(C619="&lt;200",9)))))))),FALSE)</f>
        <v>20.05</v>
      </c>
      <c r="P619" s="23">
        <f t="shared" si="0"/>
        <v>0.25999999999999995</v>
      </c>
      <c r="Q619" s="23">
        <f t="shared" si="1"/>
        <v>4.0075000000000003</v>
      </c>
      <c r="R619" s="23">
        <f>VLOOKUP(B619,'Dry Sieve'!$B$2:$K$992,IF(C619="#5",2,IF(C619="#10",3,IF(C619="#18",4,IF(C619="#35",5,IF(C619="#60",6,IF(C619="#120",7,IF(C619="#200",8,IF(C619="&lt;200",9)))))))),FALSE)</f>
        <v>20.05</v>
      </c>
      <c r="S619" s="23">
        <f>VLOOKUP(B619,'Dry Sieve'!$B$2:$K$992,10,FALSE)</f>
        <v>65.72</v>
      </c>
      <c r="T619" s="23">
        <v>0.28528893820000001</v>
      </c>
      <c r="U619" s="23">
        <v>0.2184082853</v>
      </c>
      <c r="V619" s="23">
        <f>SUM(U619,U623,U627,U631,U635,U639,U643)</f>
        <v>0.43071008512500003</v>
      </c>
    </row>
    <row r="620" spans="1:22" ht="15.75" customHeight="1" x14ac:dyDescent="0.2">
      <c r="A620" s="22">
        <f>VLOOKUP(B619,'Sample ID by Horizon'!A:B,2,FALSE)</f>
        <v>42521</v>
      </c>
      <c r="B620" s="21" t="s">
        <v>496</v>
      </c>
      <c r="C620" s="21" t="s">
        <v>1290</v>
      </c>
      <c r="D620" s="21" t="s">
        <v>1292</v>
      </c>
      <c r="E620" s="21">
        <v>4.03</v>
      </c>
      <c r="F620" s="21">
        <v>1.72</v>
      </c>
      <c r="G620" s="21">
        <v>5.3</v>
      </c>
      <c r="H620" s="21">
        <v>3.58</v>
      </c>
      <c r="I620" s="21">
        <v>2.13</v>
      </c>
      <c r="J620" s="23">
        <f t="shared" si="45"/>
        <v>0.40999999999999992</v>
      </c>
      <c r="K620" s="71">
        <v>78.660049630000003</v>
      </c>
      <c r="L620" s="71">
        <f t="shared" ref="L620:N620" si="465">L619</f>
        <v>4.0075000000000003</v>
      </c>
      <c r="M620" s="71">
        <f t="shared" si="465"/>
        <v>0.25999999999999995</v>
      </c>
      <c r="N620" s="71">
        <f t="shared" si="465"/>
        <v>76.556871319999999</v>
      </c>
      <c r="O620" s="73">
        <f>VLOOKUP(B620,'Dry Sieve'!$B$2:$K$992,IF(C620="#5",2,IF(C620="#10",3,IF(C620="#18",4,IF(C620="#35",5,IF(C620="#60",6,IF(C620="#120",7,IF(C620="#200",8,IF(C620="&lt;200",9)))))))),FALSE)</f>
        <v>20.05</v>
      </c>
      <c r="P620" s="23">
        <f t="shared" si="0"/>
        <v>0.25999999999999995</v>
      </c>
      <c r="Q620" s="23">
        <f t="shared" si="1"/>
        <v>4.0075000000000003</v>
      </c>
      <c r="R620" s="23">
        <f>VLOOKUP(B620,'Dry Sieve'!$B$2:$K$992,IF(C620="#5",2,IF(C620="#10",3,IF(C620="#18",4,IF(C620="#35",5,IF(C620="#60",6,IF(C620="#120",7,IF(C620="#200",8,IF(C620="&lt;200",9)))))))),FALSE)</f>
        <v>20.05</v>
      </c>
      <c r="S620" s="23">
        <f>VLOOKUP(B620,'Dry Sieve'!$B$2:$K$992,10,FALSE)</f>
        <v>65.72</v>
      </c>
      <c r="T620" s="23">
        <v>0.28528893820000001</v>
      </c>
      <c r="U620" s="23">
        <v>0.2184082853</v>
      </c>
      <c r="V620" s="23">
        <f>V619</f>
        <v>0.43071008512500003</v>
      </c>
    </row>
    <row r="621" spans="1:22" ht="15.75" customHeight="1" x14ac:dyDescent="0.2">
      <c r="A621" s="22">
        <f>VLOOKUP(B620,'Sample ID by Horizon'!A:B,2,FALSE)</f>
        <v>42521</v>
      </c>
      <c r="B621" s="21" t="s">
        <v>496</v>
      </c>
      <c r="C621" s="21" t="s">
        <v>1290</v>
      </c>
      <c r="D621" s="21" t="s">
        <v>1293</v>
      </c>
      <c r="E621" s="21">
        <v>4.01</v>
      </c>
      <c r="F621" s="21">
        <v>1.73</v>
      </c>
      <c r="G621" s="21">
        <v>5.08</v>
      </c>
      <c r="H621" s="21">
        <v>3.35</v>
      </c>
      <c r="I621" s="21">
        <v>2</v>
      </c>
      <c r="J621" s="23">
        <f t="shared" si="45"/>
        <v>0.27</v>
      </c>
      <c r="K621" s="71">
        <v>76.807980049999998</v>
      </c>
      <c r="L621" s="71">
        <f t="shared" ref="L621:N621" si="466">L619</f>
        <v>4.0075000000000003</v>
      </c>
      <c r="M621" s="71">
        <f t="shared" si="466"/>
        <v>0.25999999999999995</v>
      </c>
      <c r="N621" s="71">
        <f t="shared" si="466"/>
        <v>76.556871319999999</v>
      </c>
      <c r="O621" s="73">
        <f>VLOOKUP(B621,'Dry Sieve'!$B$2:$K$992,IF(C621="#5",2,IF(C621="#10",3,IF(C621="#18",4,IF(C621="#35",5,IF(C621="#60",6,IF(C621="#120",7,IF(C621="#200",8,IF(C621="&lt;200",9)))))))),FALSE)</f>
        <v>20.05</v>
      </c>
      <c r="P621" s="23">
        <f t="shared" si="0"/>
        <v>0.25999999999999995</v>
      </c>
      <c r="Q621" s="23">
        <f t="shared" si="1"/>
        <v>4.0075000000000003</v>
      </c>
      <c r="R621" s="23">
        <f>VLOOKUP(B621,'Dry Sieve'!$B$2:$K$992,IF(C621="#5",2,IF(C621="#10",3,IF(C621="#18",4,IF(C621="#35",5,IF(C621="#60",6,IF(C621="#120",7,IF(C621="#200",8,IF(C621="&lt;200",9)))))))),FALSE)</f>
        <v>20.05</v>
      </c>
      <c r="S621" s="23">
        <f>VLOOKUP(B621,'Dry Sieve'!$B$2:$K$992,10,FALSE)</f>
        <v>65.72</v>
      </c>
      <c r="T621" s="23">
        <v>0.28528893820000001</v>
      </c>
      <c r="U621" s="23">
        <v>0.2184082853</v>
      </c>
      <c r="V621" s="23">
        <f>V619</f>
        <v>0.43071008512500003</v>
      </c>
    </row>
    <row r="622" spans="1:22" ht="15.75" customHeight="1" x14ac:dyDescent="0.2">
      <c r="A622" s="22">
        <f>VLOOKUP(B621,'Sample ID by Horizon'!A:B,2,FALSE)</f>
        <v>42521</v>
      </c>
      <c r="B622" s="21" t="s">
        <v>496</v>
      </c>
      <c r="C622" s="21" t="s">
        <v>1290</v>
      </c>
      <c r="D622" s="21" t="s">
        <v>1294</v>
      </c>
      <c r="E622" s="21">
        <v>4.03</v>
      </c>
      <c r="F622" s="21">
        <v>1.73</v>
      </c>
      <c r="G622" s="21">
        <v>5.36</v>
      </c>
      <c r="H622" s="21">
        <v>3.63</v>
      </c>
      <c r="I622" s="21">
        <v>1.91</v>
      </c>
      <c r="J622" s="23">
        <f t="shared" si="45"/>
        <v>0.17999999999999994</v>
      </c>
      <c r="K622" s="71">
        <v>85.607940450000001</v>
      </c>
      <c r="L622" s="71">
        <f t="shared" ref="L622:N622" si="467">L619</f>
        <v>4.0075000000000003</v>
      </c>
      <c r="M622" s="71">
        <f t="shared" si="467"/>
        <v>0.25999999999999995</v>
      </c>
      <c r="N622" s="71">
        <f t="shared" si="467"/>
        <v>76.556871319999999</v>
      </c>
      <c r="O622" s="73">
        <f>VLOOKUP(B622,'Dry Sieve'!$B$2:$K$992,IF(C622="#5",2,IF(C622="#10",3,IF(C622="#18",4,IF(C622="#35",5,IF(C622="#60",6,IF(C622="#120",7,IF(C622="#200",8,IF(C622="&lt;200",9)))))))),FALSE)</f>
        <v>20.05</v>
      </c>
      <c r="P622" s="23">
        <f t="shared" si="0"/>
        <v>0.25999999999999995</v>
      </c>
      <c r="Q622" s="23">
        <f t="shared" si="1"/>
        <v>4.0075000000000003</v>
      </c>
      <c r="R622" s="23">
        <f>VLOOKUP(B622,'Dry Sieve'!$B$2:$K$992,IF(C622="#5",2,IF(C622="#10",3,IF(C622="#18",4,IF(C622="#35",5,IF(C622="#60",6,IF(C622="#120",7,IF(C622="#200",8,IF(C622="&lt;200",9)))))))),FALSE)</f>
        <v>20.05</v>
      </c>
      <c r="S622" s="23">
        <f>VLOOKUP(B622,'Dry Sieve'!$B$2:$K$992,10,FALSE)</f>
        <v>65.72</v>
      </c>
      <c r="T622" s="23">
        <v>0.28528893820000001</v>
      </c>
      <c r="U622" s="23">
        <v>0.2184082853</v>
      </c>
      <c r="V622" s="23">
        <f>V619</f>
        <v>0.43071008512500003</v>
      </c>
    </row>
    <row r="623" spans="1:22" ht="15.75" customHeight="1" x14ac:dyDescent="0.2">
      <c r="A623" s="22">
        <f>VLOOKUP(B622,'Sample ID by Horizon'!A:B,2,FALSE)</f>
        <v>42521</v>
      </c>
      <c r="B623" s="21" t="s">
        <v>496</v>
      </c>
      <c r="C623" s="21" t="s">
        <v>1295</v>
      </c>
      <c r="D623" s="21" t="s">
        <v>1291</v>
      </c>
      <c r="E623" s="21">
        <v>4.01</v>
      </c>
      <c r="F623" s="21">
        <v>1.7</v>
      </c>
      <c r="G623" s="21">
        <v>5.26</v>
      </c>
      <c r="H623" s="21">
        <v>3.56</v>
      </c>
      <c r="I623" s="21">
        <v>2.21</v>
      </c>
      <c r="J623" s="23">
        <f t="shared" si="45"/>
        <v>0.51</v>
      </c>
      <c r="K623" s="71">
        <v>76.059850370000007</v>
      </c>
      <c r="L623" s="71">
        <v>3.2749999999999999</v>
      </c>
      <c r="M623" s="23">
        <f>AVERAGE(J623:J626)</f>
        <v>0.39250000000000002</v>
      </c>
      <c r="N623" s="23">
        <v>80.7722476</v>
      </c>
      <c r="O623" s="73">
        <f>VLOOKUP(B623,'Dry Sieve'!$B$2:$K$992,IF(C623="#5",2,IF(C623="#10",3,IF(C623="#18",4,IF(C623="#35",5,IF(C623="#60",6,IF(C623="#120",7,IF(C623="#200",8,IF(C623="&lt;200",9)))))))),FALSE)</f>
        <v>13.27</v>
      </c>
      <c r="P623" s="23">
        <f t="shared" si="0"/>
        <v>0.39250000000000002</v>
      </c>
      <c r="Q623" s="23">
        <f t="shared" si="1"/>
        <v>3.2749999999999999</v>
      </c>
      <c r="R623" s="23">
        <f>VLOOKUP(B623,'Dry Sieve'!$B$2:$K$992,IF(C623="#5",2,IF(C623="#10",3,IF(C623="#18",4,IF(C623="#35",5,IF(C623="#60",6,IF(C623="#120",7,IF(C623="#200",8,IF(C623="&lt;200",9)))))))),FALSE)</f>
        <v>13.27</v>
      </c>
      <c r="S623" s="23">
        <f>VLOOKUP(B623,'Dry Sieve'!$B$2:$K$992,10,FALSE)</f>
        <v>65.72</v>
      </c>
      <c r="T623" s="23">
        <v>0.1777179847</v>
      </c>
      <c r="U623" s="23">
        <v>0.12304012340000001</v>
      </c>
      <c r="V623" s="23">
        <f>V622</f>
        <v>0.43071008512500003</v>
      </c>
    </row>
    <row r="624" spans="1:22" ht="15.75" customHeight="1" x14ac:dyDescent="0.2">
      <c r="A624" s="22">
        <f>VLOOKUP(B623,'Sample ID by Horizon'!A:B,2,FALSE)</f>
        <v>42521</v>
      </c>
      <c r="B624" s="21" t="s">
        <v>496</v>
      </c>
      <c r="C624" s="21" t="s">
        <v>1295</v>
      </c>
      <c r="D624" s="21" t="s">
        <v>1292</v>
      </c>
      <c r="E624" s="21">
        <v>4.0199999999999996</v>
      </c>
      <c r="F624" s="21">
        <v>1.73</v>
      </c>
      <c r="G624" s="21">
        <v>5.52</v>
      </c>
      <c r="H624" s="21">
        <v>3.79</v>
      </c>
      <c r="I624" s="21">
        <v>2.27</v>
      </c>
      <c r="J624" s="23">
        <f t="shared" si="45"/>
        <v>0.54</v>
      </c>
      <c r="K624" s="71">
        <v>80.845771139999997</v>
      </c>
      <c r="L624" s="71">
        <f t="shared" ref="L624:N624" si="468">L623</f>
        <v>3.2749999999999999</v>
      </c>
      <c r="M624" s="71">
        <f t="shared" si="468"/>
        <v>0.39250000000000002</v>
      </c>
      <c r="N624" s="71">
        <f t="shared" si="468"/>
        <v>80.7722476</v>
      </c>
      <c r="O624" s="73">
        <f>VLOOKUP(B624,'Dry Sieve'!$B$2:$K$992,IF(C624="#5",2,IF(C624="#10",3,IF(C624="#18",4,IF(C624="#35",5,IF(C624="#60",6,IF(C624="#120",7,IF(C624="#200",8,IF(C624="&lt;200",9)))))))),FALSE)</f>
        <v>13.27</v>
      </c>
      <c r="P624" s="23">
        <f t="shared" si="0"/>
        <v>0.39250000000000002</v>
      </c>
      <c r="Q624" s="23">
        <f t="shared" si="1"/>
        <v>3.2749999999999999</v>
      </c>
      <c r="R624" s="23">
        <f>VLOOKUP(B624,'Dry Sieve'!$B$2:$K$992,IF(C624="#5",2,IF(C624="#10",3,IF(C624="#18",4,IF(C624="#35",5,IF(C624="#60",6,IF(C624="#120",7,IF(C624="#200",8,IF(C624="&lt;200",9)))))))),FALSE)</f>
        <v>13.27</v>
      </c>
      <c r="S624" s="23">
        <f>VLOOKUP(B624,'Dry Sieve'!$B$2:$K$992,10,FALSE)</f>
        <v>65.72</v>
      </c>
      <c r="T624" s="23">
        <v>0.1777179847</v>
      </c>
      <c r="U624" s="23">
        <v>0.12304012340000001</v>
      </c>
      <c r="V624" s="23">
        <f>V622</f>
        <v>0.43071008512500003</v>
      </c>
    </row>
    <row r="625" spans="1:22" ht="15.75" customHeight="1" x14ac:dyDescent="0.2">
      <c r="A625" s="22">
        <f>VLOOKUP(B624,'Sample ID by Horizon'!A:B,2,FALSE)</f>
        <v>42521</v>
      </c>
      <c r="B625" s="21" t="s">
        <v>496</v>
      </c>
      <c r="C625" s="21" t="s">
        <v>1295</v>
      </c>
      <c r="D625" s="21" t="s">
        <v>1293</v>
      </c>
      <c r="E625" s="21">
        <v>4.0199999999999996</v>
      </c>
      <c r="F625" s="21">
        <v>1.73</v>
      </c>
      <c r="G625" s="21">
        <v>5.31</v>
      </c>
      <c r="H625" s="21">
        <v>3.58</v>
      </c>
      <c r="I625" s="21">
        <v>2.19</v>
      </c>
      <c r="J625" s="23">
        <f t="shared" si="45"/>
        <v>0.45999999999999996</v>
      </c>
      <c r="K625" s="71">
        <v>77.611940300000001</v>
      </c>
      <c r="L625" s="71">
        <f t="shared" ref="L625:N625" si="469">L623</f>
        <v>3.2749999999999999</v>
      </c>
      <c r="M625" s="71">
        <f t="shared" si="469"/>
        <v>0.39250000000000002</v>
      </c>
      <c r="N625" s="71">
        <f t="shared" si="469"/>
        <v>80.7722476</v>
      </c>
      <c r="O625" s="73">
        <f>VLOOKUP(B625,'Dry Sieve'!$B$2:$K$992,IF(C625="#5",2,IF(C625="#10",3,IF(C625="#18",4,IF(C625="#35",5,IF(C625="#60",6,IF(C625="#120",7,IF(C625="#200",8,IF(C625="&lt;200",9)))))))),FALSE)</f>
        <v>13.27</v>
      </c>
      <c r="P625" s="23">
        <f t="shared" si="0"/>
        <v>0.39250000000000002</v>
      </c>
      <c r="Q625" s="23">
        <f t="shared" si="1"/>
        <v>3.2749999999999999</v>
      </c>
      <c r="R625" s="23">
        <f>VLOOKUP(B625,'Dry Sieve'!$B$2:$K$992,IF(C625="#5",2,IF(C625="#10",3,IF(C625="#18",4,IF(C625="#35",5,IF(C625="#60",6,IF(C625="#120",7,IF(C625="#200",8,IF(C625="&lt;200",9)))))))),FALSE)</f>
        <v>13.27</v>
      </c>
      <c r="S625" s="23">
        <f>VLOOKUP(B625,'Dry Sieve'!$B$2:$K$992,10,FALSE)</f>
        <v>65.72</v>
      </c>
      <c r="T625" s="23">
        <v>0.1777179847</v>
      </c>
      <c r="U625" s="23">
        <v>0.12304012340000001</v>
      </c>
      <c r="V625" s="23">
        <f>V622</f>
        <v>0.43071008512500003</v>
      </c>
    </row>
    <row r="626" spans="1:22" ht="15.75" customHeight="1" x14ac:dyDescent="0.2">
      <c r="A626" s="22">
        <f>VLOOKUP(B625,'Sample ID by Horizon'!A:B,2,FALSE)</f>
        <v>42521</v>
      </c>
      <c r="B626" s="21" t="s">
        <v>496</v>
      </c>
      <c r="C626" s="21" t="s">
        <v>1295</v>
      </c>
      <c r="D626" s="21" t="s">
        <v>1294</v>
      </c>
      <c r="E626" s="21">
        <v>1.05</v>
      </c>
      <c r="F626" s="21">
        <v>1.74</v>
      </c>
      <c r="G626" s="21">
        <v>2.73</v>
      </c>
      <c r="H626" s="21">
        <v>0.99</v>
      </c>
      <c r="I626" s="21">
        <v>1.8</v>
      </c>
      <c r="J626" s="23">
        <f t="shared" si="45"/>
        <v>6.0000000000000053E-2</v>
      </c>
      <c r="K626" s="71">
        <v>88.571428569999995</v>
      </c>
      <c r="L626" s="71">
        <f t="shared" ref="L626:N626" si="470">L623</f>
        <v>3.2749999999999999</v>
      </c>
      <c r="M626" s="71">
        <f t="shared" si="470"/>
        <v>0.39250000000000002</v>
      </c>
      <c r="N626" s="71">
        <f t="shared" si="470"/>
        <v>80.7722476</v>
      </c>
      <c r="O626" s="73">
        <f>VLOOKUP(B626,'Dry Sieve'!$B$2:$K$992,IF(C626="#5",2,IF(C626="#10",3,IF(C626="#18",4,IF(C626="#35",5,IF(C626="#60",6,IF(C626="#120",7,IF(C626="#200",8,IF(C626="&lt;200",9)))))))),FALSE)</f>
        <v>13.27</v>
      </c>
      <c r="P626" s="23">
        <f t="shared" si="0"/>
        <v>0.39250000000000002</v>
      </c>
      <c r="Q626" s="23">
        <f t="shared" si="1"/>
        <v>3.2749999999999999</v>
      </c>
      <c r="R626" s="23">
        <f>VLOOKUP(B626,'Dry Sieve'!$B$2:$K$992,IF(C626="#5",2,IF(C626="#10",3,IF(C626="#18",4,IF(C626="#35",5,IF(C626="#60",6,IF(C626="#120",7,IF(C626="#200",8,IF(C626="&lt;200",9)))))))),FALSE)</f>
        <v>13.27</v>
      </c>
      <c r="S626" s="23">
        <f>VLOOKUP(B626,'Dry Sieve'!$B$2:$K$992,10,FALSE)</f>
        <v>65.72</v>
      </c>
      <c r="T626" s="23">
        <v>0.1777179847</v>
      </c>
      <c r="U626" s="23">
        <v>0.12304012340000001</v>
      </c>
      <c r="V626" s="23">
        <f>V625</f>
        <v>0.43071008512500003</v>
      </c>
    </row>
    <row r="627" spans="1:22" ht="15.75" customHeight="1" x14ac:dyDescent="0.2">
      <c r="A627" s="22">
        <f>VLOOKUP(B626,'Sample ID by Horizon'!A:B,2,FALSE)</f>
        <v>42521</v>
      </c>
      <c r="B627" s="21" t="s">
        <v>496</v>
      </c>
      <c r="C627" s="21" t="s">
        <v>1296</v>
      </c>
      <c r="D627" s="21" t="s">
        <v>1291</v>
      </c>
      <c r="E627" s="21">
        <v>2.0099999999999998</v>
      </c>
      <c r="F627" s="21">
        <v>1.73</v>
      </c>
      <c r="G627" s="21">
        <v>3.62</v>
      </c>
      <c r="H627" s="21">
        <v>1.89</v>
      </c>
      <c r="I627" s="21">
        <v>2.04</v>
      </c>
      <c r="J627" s="23">
        <f t="shared" si="45"/>
        <v>0.31000000000000005</v>
      </c>
      <c r="K627" s="71">
        <v>78.606965169999995</v>
      </c>
      <c r="L627" s="71">
        <v>2.0074999999999998</v>
      </c>
      <c r="M627" s="23">
        <f>AVERAGE(J627:J630)</f>
        <v>0.4</v>
      </c>
      <c r="N627" s="23">
        <v>73.973523470000003</v>
      </c>
      <c r="O627" s="73">
        <f>VLOOKUP(B627,'Dry Sieve'!$B$2:$K$992,IF(C627="#5",2,IF(C627="#10",3,IF(C627="#18",4,IF(C627="#35",5,IF(C627="#60",6,IF(C627="#120",7,IF(C627="#200",8,IF(C627="&lt;200",9)))))))),FALSE)</f>
        <v>8.77</v>
      </c>
      <c r="P627" s="23">
        <f t="shared" si="0"/>
        <v>0.4</v>
      </c>
      <c r="Q627" s="23">
        <f t="shared" si="1"/>
        <v>2.0074999999999998</v>
      </c>
      <c r="R627" s="23">
        <f>VLOOKUP(B627,'Dry Sieve'!$B$2:$K$992,IF(C627="#5",2,IF(C627="#10",3,IF(C627="#18",4,IF(C627="#35",5,IF(C627="#60",6,IF(C627="#120",7,IF(C627="#200",8,IF(C627="&lt;200",9)))))))),FALSE)</f>
        <v>8.77</v>
      </c>
      <c r="S627" s="23">
        <f>VLOOKUP(B627,'Dry Sieve'!$B$2:$K$992,10,FALSE)</f>
        <v>65.72</v>
      </c>
      <c r="T627" s="23">
        <v>0.106855644</v>
      </c>
      <c r="U627" s="23">
        <v>5.6460632089999997E-2</v>
      </c>
      <c r="V627" s="23">
        <f>V625</f>
        <v>0.43071008512500003</v>
      </c>
    </row>
    <row r="628" spans="1:22" ht="15.75" customHeight="1" x14ac:dyDescent="0.2">
      <c r="A628" s="22">
        <f>VLOOKUP(B627,'Sample ID by Horizon'!A:B,2,FALSE)</f>
        <v>42521</v>
      </c>
      <c r="B628" s="21" t="s">
        <v>496</v>
      </c>
      <c r="C628" s="21" t="s">
        <v>1296</v>
      </c>
      <c r="D628" s="21" t="s">
        <v>1292</v>
      </c>
      <c r="E628" s="21">
        <v>2.02</v>
      </c>
      <c r="F628" s="21">
        <v>1.71</v>
      </c>
      <c r="G628" s="21">
        <v>3.51</v>
      </c>
      <c r="H628" s="21">
        <v>1.8</v>
      </c>
      <c r="I628" s="21">
        <v>2.0699999999999998</v>
      </c>
      <c r="J628" s="23">
        <f t="shared" si="45"/>
        <v>0.35999999999999988</v>
      </c>
      <c r="K628" s="71">
        <v>71.287128710000005</v>
      </c>
      <c r="L628" s="71">
        <f t="shared" ref="L628:N628" si="471">L627</f>
        <v>2.0074999999999998</v>
      </c>
      <c r="M628" s="71">
        <f t="shared" si="471"/>
        <v>0.4</v>
      </c>
      <c r="N628" s="71">
        <f t="shared" si="471"/>
        <v>73.973523470000003</v>
      </c>
      <c r="O628" s="73">
        <f>VLOOKUP(B628,'Dry Sieve'!$B$2:$K$992,IF(C628="#5",2,IF(C628="#10",3,IF(C628="#18",4,IF(C628="#35",5,IF(C628="#60",6,IF(C628="#120",7,IF(C628="#200",8,IF(C628="&lt;200",9)))))))),FALSE)</f>
        <v>8.77</v>
      </c>
      <c r="P628" s="23">
        <f t="shared" si="0"/>
        <v>0.4</v>
      </c>
      <c r="Q628" s="23">
        <f t="shared" si="1"/>
        <v>2.0074999999999998</v>
      </c>
      <c r="R628" s="23">
        <f>VLOOKUP(B628,'Dry Sieve'!$B$2:$K$992,IF(C628="#5",2,IF(C628="#10",3,IF(C628="#18",4,IF(C628="#35",5,IF(C628="#60",6,IF(C628="#120",7,IF(C628="#200",8,IF(C628="&lt;200",9)))))))),FALSE)</f>
        <v>8.77</v>
      </c>
      <c r="S628" s="23">
        <f>VLOOKUP(B628,'Dry Sieve'!$B$2:$K$992,10,FALSE)</f>
        <v>65.72</v>
      </c>
      <c r="T628" s="23">
        <v>0.106855644</v>
      </c>
      <c r="U628" s="23">
        <v>5.6460632089999997E-2</v>
      </c>
      <c r="V628" s="23">
        <f>V625</f>
        <v>0.43071008512500003</v>
      </c>
    </row>
    <row r="629" spans="1:22" ht="15.75" customHeight="1" x14ac:dyDescent="0.2">
      <c r="A629" s="22">
        <f>VLOOKUP(B628,'Sample ID by Horizon'!A:B,2,FALSE)</f>
        <v>42521</v>
      </c>
      <c r="B629" s="21" t="s">
        <v>496</v>
      </c>
      <c r="C629" s="21" t="s">
        <v>1296</v>
      </c>
      <c r="D629" s="21" t="s">
        <v>1293</v>
      </c>
      <c r="E629" s="21">
        <v>2</v>
      </c>
      <c r="F629" s="21">
        <v>1.73</v>
      </c>
      <c r="G629" s="21">
        <v>3.65</v>
      </c>
      <c r="H629" s="21">
        <v>1.92</v>
      </c>
      <c r="I629" s="21">
        <v>2.16</v>
      </c>
      <c r="J629" s="23">
        <f t="shared" si="45"/>
        <v>0.43000000000000016</v>
      </c>
      <c r="K629" s="71">
        <v>74.5</v>
      </c>
      <c r="L629" s="71">
        <f t="shared" ref="L629:N629" si="472">L627</f>
        <v>2.0074999999999998</v>
      </c>
      <c r="M629" s="71">
        <f t="shared" si="472"/>
        <v>0.4</v>
      </c>
      <c r="N629" s="71">
        <f t="shared" si="472"/>
        <v>73.973523470000003</v>
      </c>
      <c r="O629" s="73">
        <f>VLOOKUP(B629,'Dry Sieve'!$B$2:$K$992,IF(C629="#5",2,IF(C629="#10",3,IF(C629="#18",4,IF(C629="#35",5,IF(C629="#60",6,IF(C629="#120",7,IF(C629="#200",8,IF(C629="&lt;200",9)))))))),FALSE)</f>
        <v>8.77</v>
      </c>
      <c r="P629" s="23">
        <f t="shared" si="0"/>
        <v>0.4</v>
      </c>
      <c r="Q629" s="23">
        <f t="shared" si="1"/>
        <v>2.0074999999999998</v>
      </c>
      <c r="R629" s="23">
        <f>VLOOKUP(B629,'Dry Sieve'!$B$2:$K$992,IF(C629="#5",2,IF(C629="#10",3,IF(C629="#18",4,IF(C629="#35",5,IF(C629="#60",6,IF(C629="#120",7,IF(C629="#200",8,IF(C629="&lt;200",9)))))))),FALSE)</f>
        <v>8.77</v>
      </c>
      <c r="S629" s="23">
        <f>VLOOKUP(B629,'Dry Sieve'!$B$2:$K$992,10,FALSE)</f>
        <v>65.72</v>
      </c>
      <c r="T629" s="23">
        <v>0.106855644</v>
      </c>
      <c r="U629" s="23">
        <v>5.6460632089999997E-2</v>
      </c>
      <c r="V629" s="23">
        <f>V628</f>
        <v>0.43071008512500003</v>
      </c>
    </row>
    <row r="630" spans="1:22" ht="15.75" customHeight="1" x14ac:dyDescent="0.2">
      <c r="A630" s="22">
        <f>VLOOKUP(B629,'Sample ID by Horizon'!A:B,2,FALSE)</f>
        <v>42521</v>
      </c>
      <c r="B630" s="21" t="s">
        <v>496</v>
      </c>
      <c r="C630" s="21" t="s">
        <v>1296</v>
      </c>
      <c r="D630" s="21" t="s">
        <v>1294</v>
      </c>
      <c r="E630" s="21">
        <v>2</v>
      </c>
      <c r="F630" s="21">
        <v>1.73</v>
      </c>
      <c r="G630" s="21">
        <v>3.66</v>
      </c>
      <c r="H630" s="21">
        <v>1.93</v>
      </c>
      <c r="I630" s="21">
        <v>2.23</v>
      </c>
      <c r="J630" s="23">
        <f t="shared" si="45"/>
        <v>0.5</v>
      </c>
      <c r="K630" s="71">
        <v>71.5</v>
      </c>
      <c r="L630" s="71">
        <f t="shared" ref="L630:N630" si="473">L627</f>
        <v>2.0074999999999998</v>
      </c>
      <c r="M630" s="71">
        <f t="shared" si="473"/>
        <v>0.4</v>
      </c>
      <c r="N630" s="71">
        <f t="shared" si="473"/>
        <v>73.973523470000003</v>
      </c>
      <c r="O630" s="73">
        <f>VLOOKUP(B630,'Dry Sieve'!$B$2:$K$992,IF(C630="#5",2,IF(C630="#10",3,IF(C630="#18",4,IF(C630="#35",5,IF(C630="#60",6,IF(C630="#120",7,IF(C630="#200",8,IF(C630="&lt;200",9)))))))),FALSE)</f>
        <v>8.77</v>
      </c>
      <c r="P630" s="23">
        <f t="shared" si="0"/>
        <v>0.4</v>
      </c>
      <c r="Q630" s="23">
        <f t="shared" si="1"/>
        <v>2.0074999999999998</v>
      </c>
      <c r="R630" s="23">
        <f>VLOOKUP(B630,'Dry Sieve'!$B$2:$K$992,IF(C630="#5",2,IF(C630="#10",3,IF(C630="#18",4,IF(C630="#35",5,IF(C630="#60",6,IF(C630="#120",7,IF(C630="#200",8,IF(C630="&lt;200",9)))))))),FALSE)</f>
        <v>8.77</v>
      </c>
      <c r="S630" s="23">
        <f>VLOOKUP(B630,'Dry Sieve'!$B$2:$K$992,10,FALSE)</f>
        <v>65.72</v>
      </c>
      <c r="T630" s="23">
        <v>0.106855644</v>
      </c>
      <c r="U630" s="23">
        <v>5.6460632089999997E-2</v>
      </c>
      <c r="V630" s="23">
        <f>V628</f>
        <v>0.43071008512500003</v>
      </c>
    </row>
    <row r="631" spans="1:22" ht="15.75" customHeight="1" x14ac:dyDescent="0.2">
      <c r="A631" s="22">
        <f>VLOOKUP(B630,'Sample ID by Horizon'!A:B,2,FALSE)</f>
        <v>42521</v>
      </c>
      <c r="B631" s="21" t="s">
        <v>496</v>
      </c>
      <c r="C631" s="21" t="s">
        <v>1297</v>
      </c>
      <c r="D631" s="21" t="s">
        <v>1291</v>
      </c>
      <c r="E631" s="21">
        <v>1.01</v>
      </c>
      <c r="F631" s="21">
        <v>1.73</v>
      </c>
      <c r="G631" s="21">
        <v>2.72</v>
      </c>
      <c r="H631" s="21">
        <v>0.99</v>
      </c>
      <c r="I631" s="21">
        <v>2.0299999999999998</v>
      </c>
      <c r="J631" s="23">
        <f t="shared" si="45"/>
        <v>0.29999999999999982</v>
      </c>
      <c r="K631" s="71">
        <v>68.316831680000007</v>
      </c>
      <c r="L631" s="71">
        <v>1.0149999999999999</v>
      </c>
      <c r="M631" s="23">
        <f>AVERAGE(J631:J634)</f>
        <v>0.36499999999999999</v>
      </c>
      <c r="N631" s="23">
        <v>63.323544490000003</v>
      </c>
      <c r="O631" s="73">
        <f>VLOOKUP(B631,'Dry Sieve'!$B$2:$K$992,IF(C631="#5",2,IF(C631="#10",3,IF(C631="#18",4,IF(C631="#35",5,IF(C631="#60",6,IF(C631="#120",7,IF(C631="#200",8,IF(C631="&lt;200",9)))))))),FALSE)</f>
        <v>7.14</v>
      </c>
      <c r="P631" s="23">
        <f t="shared" si="0"/>
        <v>0.36499999999999999</v>
      </c>
      <c r="Q631" s="23">
        <f t="shared" si="1"/>
        <v>1.0150000000000001</v>
      </c>
      <c r="R631" s="23">
        <f>VLOOKUP(B631,'Dry Sieve'!$B$2:$K$992,IF(C631="#5",2,IF(C631="#10",3,IF(C631="#18",4,IF(C631="#35",5,IF(C631="#60",6,IF(C631="#120",7,IF(C631="#200",8,IF(C631="&lt;200",9)))))))),FALSE)</f>
        <v>7.14</v>
      </c>
      <c r="S631" s="23">
        <f>VLOOKUP(B631,'Dry Sieve'!$B$2:$K$992,10,FALSE)</f>
        <v>65.72</v>
      </c>
      <c r="T631" s="23">
        <v>6.9574159969999994E-2</v>
      </c>
      <c r="U631" s="23">
        <v>2.517532808E-2</v>
      </c>
      <c r="V631" s="23">
        <f>V628</f>
        <v>0.43071008512500003</v>
      </c>
    </row>
    <row r="632" spans="1:22" ht="15.75" customHeight="1" x14ac:dyDescent="0.2">
      <c r="A632" s="22">
        <f>VLOOKUP(B631,'Sample ID by Horizon'!A:B,2,FALSE)</f>
        <v>42521</v>
      </c>
      <c r="B632" s="21" t="s">
        <v>496</v>
      </c>
      <c r="C632" s="21" t="s">
        <v>1297</v>
      </c>
      <c r="D632" s="21" t="s">
        <v>1292</v>
      </c>
      <c r="E632" s="21">
        <v>1.03</v>
      </c>
      <c r="F632" s="21">
        <v>1.73</v>
      </c>
      <c r="G632" s="21">
        <v>2.74</v>
      </c>
      <c r="H632" s="21">
        <v>1.01</v>
      </c>
      <c r="I632" s="21">
        <v>2.16</v>
      </c>
      <c r="J632" s="23">
        <f t="shared" si="45"/>
        <v>0.43000000000000016</v>
      </c>
      <c r="K632" s="71">
        <v>56.310679610000001</v>
      </c>
      <c r="L632" s="71">
        <f t="shared" ref="L632:N632" si="474">L631</f>
        <v>1.0149999999999999</v>
      </c>
      <c r="M632" s="71">
        <f t="shared" si="474"/>
        <v>0.36499999999999999</v>
      </c>
      <c r="N632" s="71">
        <f t="shared" si="474"/>
        <v>63.323544490000003</v>
      </c>
      <c r="O632" s="73">
        <f>VLOOKUP(B632,'Dry Sieve'!$B$2:$K$992,IF(C632="#5",2,IF(C632="#10",3,IF(C632="#18",4,IF(C632="#35",5,IF(C632="#60",6,IF(C632="#120",7,IF(C632="#200",8,IF(C632="&lt;200",9)))))))),FALSE)</f>
        <v>7.14</v>
      </c>
      <c r="P632" s="23">
        <f t="shared" si="0"/>
        <v>0.36499999999999999</v>
      </c>
      <c r="Q632" s="23">
        <f t="shared" si="1"/>
        <v>1.0150000000000001</v>
      </c>
      <c r="R632" s="23">
        <f>VLOOKUP(B632,'Dry Sieve'!$B$2:$K$992,IF(C632="#5",2,IF(C632="#10",3,IF(C632="#18",4,IF(C632="#35",5,IF(C632="#60",6,IF(C632="#120",7,IF(C632="#200",8,IF(C632="&lt;200",9)))))))),FALSE)</f>
        <v>7.14</v>
      </c>
      <c r="S632" s="23">
        <f>VLOOKUP(B632,'Dry Sieve'!$B$2:$K$992,10,FALSE)</f>
        <v>65.72</v>
      </c>
      <c r="T632" s="23">
        <v>6.9574159969999994E-2</v>
      </c>
      <c r="U632" s="23">
        <v>2.517532808E-2</v>
      </c>
      <c r="V632" s="23">
        <f>V631</f>
        <v>0.43071008512500003</v>
      </c>
    </row>
    <row r="633" spans="1:22" ht="15.75" customHeight="1" x14ac:dyDescent="0.2">
      <c r="A633" s="22">
        <f>VLOOKUP(B632,'Sample ID by Horizon'!A:B,2,FALSE)</f>
        <v>42521</v>
      </c>
      <c r="B633" s="21" t="s">
        <v>496</v>
      </c>
      <c r="C633" s="21" t="s">
        <v>1297</v>
      </c>
      <c r="D633" s="21" t="s">
        <v>1293</v>
      </c>
      <c r="E633" s="21">
        <v>1</v>
      </c>
      <c r="F633" s="21">
        <v>1.72</v>
      </c>
      <c r="G633" s="21">
        <v>2.72</v>
      </c>
      <c r="H633" s="21">
        <v>1</v>
      </c>
      <c r="I633" s="21">
        <v>2.1</v>
      </c>
      <c r="J633" s="23">
        <f t="shared" si="45"/>
        <v>0.38000000000000012</v>
      </c>
      <c r="K633" s="71">
        <v>62</v>
      </c>
      <c r="L633" s="71">
        <f t="shared" ref="L633:N633" si="475">L631</f>
        <v>1.0149999999999999</v>
      </c>
      <c r="M633" s="71">
        <f t="shared" si="475"/>
        <v>0.36499999999999999</v>
      </c>
      <c r="N633" s="71">
        <f t="shared" si="475"/>
        <v>63.323544490000003</v>
      </c>
      <c r="O633" s="73">
        <f>VLOOKUP(B633,'Dry Sieve'!$B$2:$K$992,IF(C633="#5",2,IF(C633="#10",3,IF(C633="#18",4,IF(C633="#35",5,IF(C633="#60",6,IF(C633="#120",7,IF(C633="#200",8,IF(C633="&lt;200",9)))))))),FALSE)</f>
        <v>7.14</v>
      </c>
      <c r="P633" s="23">
        <f t="shared" si="0"/>
        <v>0.36499999999999999</v>
      </c>
      <c r="Q633" s="23">
        <f t="shared" si="1"/>
        <v>1.0150000000000001</v>
      </c>
      <c r="R633" s="23">
        <f>VLOOKUP(B633,'Dry Sieve'!$B$2:$K$992,IF(C633="#5",2,IF(C633="#10",3,IF(C633="#18",4,IF(C633="#35",5,IF(C633="#60",6,IF(C633="#120",7,IF(C633="#200",8,IF(C633="&lt;200",9)))))))),FALSE)</f>
        <v>7.14</v>
      </c>
      <c r="S633" s="23">
        <f>VLOOKUP(B633,'Dry Sieve'!$B$2:$K$992,10,FALSE)</f>
        <v>65.72</v>
      </c>
      <c r="T633" s="23">
        <v>6.9574159969999994E-2</v>
      </c>
      <c r="U633" s="23">
        <v>2.517532808E-2</v>
      </c>
      <c r="V633" s="23">
        <f>V631</f>
        <v>0.43071008512500003</v>
      </c>
    </row>
    <row r="634" spans="1:22" ht="15.75" customHeight="1" x14ac:dyDescent="0.2">
      <c r="A634" s="22">
        <f>VLOOKUP(B633,'Sample ID by Horizon'!A:B,2,FALSE)</f>
        <v>42521</v>
      </c>
      <c r="B634" s="21" t="s">
        <v>496</v>
      </c>
      <c r="C634" s="21" t="s">
        <v>1297</v>
      </c>
      <c r="D634" s="21" t="s">
        <v>1294</v>
      </c>
      <c r="E634" s="21">
        <v>1.02</v>
      </c>
      <c r="F634" s="21">
        <v>1.72</v>
      </c>
      <c r="G634" s="21">
        <v>2.75</v>
      </c>
      <c r="H634" s="21">
        <v>1.03</v>
      </c>
      <c r="I634" s="21">
        <v>2.0699999999999998</v>
      </c>
      <c r="J634" s="23">
        <f t="shared" si="45"/>
        <v>0.34999999999999987</v>
      </c>
      <c r="K634" s="71">
        <v>66.666666669999998</v>
      </c>
      <c r="L634" s="71">
        <f t="shared" ref="L634:N634" si="476">L631</f>
        <v>1.0149999999999999</v>
      </c>
      <c r="M634" s="71">
        <f t="shared" si="476"/>
        <v>0.36499999999999999</v>
      </c>
      <c r="N634" s="71">
        <f t="shared" si="476"/>
        <v>63.323544490000003</v>
      </c>
      <c r="O634" s="73">
        <f>VLOOKUP(B634,'Dry Sieve'!$B$2:$K$992,IF(C634="#5",2,IF(C634="#10",3,IF(C634="#18",4,IF(C634="#35",5,IF(C634="#60",6,IF(C634="#120",7,IF(C634="#200",8,IF(C634="&lt;200",9)))))))),FALSE)</f>
        <v>7.14</v>
      </c>
      <c r="P634" s="23">
        <f t="shared" si="0"/>
        <v>0.36499999999999999</v>
      </c>
      <c r="Q634" s="23">
        <f t="shared" si="1"/>
        <v>1.0150000000000001</v>
      </c>
      <c r="R634" s="23">
        <f>VLOOKUP(B634,'Dry Sieve'!$B$2:$K$992,IF(C634="#5",2,IF(C634="#10",3,IF(C634="#18",4,IF(C634="#35",5,IF(C634="#60",6,IF(C634="#120",7,IF(C634="#200",8,IF(C634="&lt;200",9)))))))),FALSE)</f>
        <v>7.14</v>
      </c>
      <c r="S634" s="23">
        <f>VLOOKUP(B634,'Dry Sieve'!$B$2:$K$992,10,FALSE)</f>
        <v>65.72</v>
      </c>
      <c r="T634" s="23">
        <v>6.9574159969999994E-2</v>
      </c>
      <c r="U634" s="23">
        <v>2.517532808E-2</v>
      </c>
      <c r="V634" s="23">
        <f>V631</f>
        <v>0.43071008512500003</v>
      </c>
    </row>
    <row r="635" spans="1:22" ht="15.75" customHeight="1" x14ac:dyDescent="0.2">
      <c r="A635" s="22">
        <f>VLOOKUP(B634,'Sample ID by Horizon'!A:B,2,FALSE)</f>
        <v>42521</v>
      </c>
      <c r="B635" s="21" t="s">
        <v>496</v>
      </c>
      <c r="C635" s="21" t="s">
        <v>1298</v>
      </c>
      <c r="D635" s="21" t="s">
        <v>1291</v>
      </c>
      <c r="E635" s="21">
        <v>1.01</v>
      </c>
      <c r="F635" s="21">
        <v>1.72</v>
      </c>
      <c r="G635" s="21">
        <v>2.72</v>
      </c>
      <c r="H635" s="21">
        <v>1</v>
      </c>
      <c r="I635" s="21">
        <v>2.33</v>
      </c>
      <c r="J635" s="23">
        <f t="shared" si="45"/>
        <v>0.6100000000000001</v>
      </c>
      <c r="K635" s="71">
        <v>38.613861389999997</v>
      </c>
      <c r="L635" s="71">
        <v>1.0075000000000001</v>
      </c>
      <c r="M635" s="23">
        <f>AVERAGE(J635:J638)</f>
        <v>0.62250000000000005</v>
      </c>
      <c r="N635" s="23">
        <v>37.725247520000003</v>
      </c>
      <c r="O635" s="73">
        <f>VLOOKUP(B635,'Dry Sieve'!$B$2:$K$992,IF(C635="#5",2,IF(C635="#10",3,IF(C635="#18",4,IF(C635="#35",5,IF(C635="#60",6,IF(C635="#120",7,IF(C635="#200",8,IF(C635="&lt;200",9)))))))),FALSE)</f>
        <v>6.6</v>
      </c>
      <c r="P635" s="23">
        <f t="shared" si="0"/>
        <v>0.62250000000000005</v>
      </c>
      <c r="Q635" s="23">
        <f t="shared" si="1"/>
        <v>1.0075000000000001</v>
      </c>
      <c r="R635" s="23">
        <f>VLOOKUP(B635,'Dry Sieve'!$B$2:$K$992,IF(C635="#5",2,IF(C635="#10",3,IF(C635="#18",4,IF(C635="#35",5,IF(C635="#60",6,IF(C635="#120",7,IF(C635="#200",8,IF(C635="&lt;200",9)))))))),FALSE)</f>
        <v>6.6</v>
      </c>
      <c r="S635" s="23">
        <f>VLOOKUP(B635,'Dry Sieve'!$B$2:$K$992,10,FALSE)</f>
        <v>65.72</v>
      </c>
      <c r="T635" s="23">
        <v>3.8376207660000002E-2</v>
      </c>
      <c r="U635" s="23">
        <v>6.2046511410000001E-3</v>
      </c>
      <c r="V635" s="23">
        <f>V634</f>
        <v>0.43071008512500003</v>
      </c>
    </row>
    <row r="636" spans="1:22" ht="15.75" customHeight="1" x14ac:dyDescent="0.2">
      <c r="A636" s="22">
        <f>VLOOKUP(B635,'Sample ID by Horizon'!A:B,2,FALSE)</f>
        <v>42521</v>
      </c>
      <c r="B636" s="21" t="s">
        <v>496</v>
      </c>
      <c r="C636" s="21" t="s">
        <v>1298</v>
      </c>
      <c r="D636" s="21" t="s">
        <v>1292</v>
      </c>
      <c r="E636" s="21">
        <v>1.01</v>
      </c>
      <c r="F636" s="21">
        <v>1.73</v>
      </c>
      <c r="G636" s="21">
        <v>2.74</v>
      </c>
      <c r="H636" s="21">
        <v>1.01</v>
      </c>
      <c r="I636" s="21">
        <v>2.37</v>
      </c>
      <c r="J636" s="23">
        <f t="shared" si="45"/>
        <v>0.64000000000000012</v>
      </c>
      <c r="K636" s="71">
        <v>36.633663370000001</v>
      </c>
      <c r="L636" s="71">
        <f t="shared" ref="L636:N636" si="477">L635</f>
        <v>1.0075000000000001</v>
      </c>
      <c r="M636" s="71">
        <f t="shared" si="477"/>
        <v>0.62250000000000005</v>
      </c>
      <c r="N636" s="71">
        <f t="shared" si="477"/>
        <v>37.725247520000003</v>
      </c>
      <c r="O636" s="73">
        <f>VLOOKUP(B636,'Dry Sieve'!$B$2:$K$992,IF(C636="#5",2,IF(C636="#10",3,IF(C636="#18",4,IF(C636="#35",5,IF(C636="#60",6,IF(C636="#120",7,IF(C636="#200",8,IF(C636="&lt;200",9)))))))),FALSE)</f>
        <v>6.6</v>
      </c>
      <c r="P636" s="23">
        <f t="shared" si="0"/>
        <v>0.62250000000000005</v>
      </c>
      <c r="Q636" s="23">
        <f t="shared" si="1"/>
        <v>1.0075000000000001</v>
      </c>
      <c r="R636" s="23">
        <f>VLOOKUP(B636,'Dry Sieve'!$B$2:$K$992,IF(C636="#5",2,IF(C636="#10",3,IF(C636="#18",4,IF(C636="#35",5,IF(C636="#60",6,IF(C636="#120",7,IF(C636="#200",8,IF(C636="&lt;200",9)))))))),FALSE)</f>
        <v>6.6</v>
      </c>
      <c r="S636" s="23">
        <f>VLOOKUP(B636,'Dry Sieve'!$B$2:$K$992,10,FALSE)</f>
        <v>65.72</v>
      </c>
      <c r="T636" s="23">
        <v>3.8376207660000002E-2</v>
      </c>
      <c r="U636" s="23">
        <v>6.2046511410000001E-3</v>
      </c>
      <c r="V636" s="23">
        <f>V634</f>
        <v>0.43071008512500003</v>
      </c>
    </row>
    <row r="637" spans="1:22" ht="15.75" customHeight="1" x14ac:dyDescent="0.2">
      <c r="A637" s="22">
        <f>VLOOKUP(B636,'Sample ID by Horizon'!A:B,2,FALSE)</f>
        <v>42521</v>
      </c>
      <c r="B637" s="21" t="s">
        <v>496</v>
      </c>
      <c r="C637" s="21" t="s">
        <v>1298</v>
      </c>
      <c r="D637" s="21" t="s">
        <v>1293</v>
      </c>
      <c r="E637" s="21">
        <v>1</v>
      </c>
      <c r="F637" s="21">
        <v>1.73</v>
      </c>
      <c r="G637" s="21">
        <v>2.72</v>
      </c>
      <c r="H637" s="21">
        <v>0.99</v>
      </c>
      <c r="I637" s="21">
        <v>2.31</v>
      </c>
      <c r="J637" s="23">
        <f t="shared" si="45"/>
        <v>0.58000000000000007</v>
      </c>
      <c r="K637" s="71">
        <v>41</v>
      </c>
      <c r="L637" s="71">
        <f t="shared" ref="L637:N637" si="478">L635</f>
        <v>1.0075000000000001</v>
      </c>
      <c r="M637" s="71">
        <f t="shared" si="478"/>
        <v>0.62250000000000005</v>
      </c>
      <c r="N637" s="71">
        <f t="shared" si="478"/>
        <v>37.725247520000003</v>
      </c>
      <c r="O637" s="73">
        <f>VLOOKUP(B637,'Dry Sieve'!$B$2:$K$992,IF(C637="#5",2,IF(C637="#10",3,IF(C637="#18",4,IF(C637="#35",5,IF(C637="#60",6,IF(C637="#120",7,IF(C637="#200",8,IF(C637="&lt;200",9)))))))),FALSE)</f>
        <v>6.6</v>
      </c>
      <c r="P637" s="23">
        <f t="shared" si="0"/>
        <v>0.62250000000000005</v>
      </c>
      <c r="Q637" s="23">
        <f t="shared" si="1"/>
        <v>1.0075000000000001</v>
      </c>
      <c r="R637" s="23">
        <f>VLOOKUP(B637,'Dry Sieve'!$B$2:$K$992,IF(C637="#5",2,IF(C637="#10",3,IF(C637="#18",4,IF(C637="#35",5,IF(C637="#60",6,IF(C637="#120",7,IF(C637="#200",8,IF(C637="&lt;200",9)))))))),FALSE)</f>
        <v>6.6</v>
      </c>
      <c r="S637" s="23">
        <f>VLOOKUP(B637,'Dry Sieve'!$B$2:$K$992,10,FALSE)</f>
        <v>65.72</v>
      </c>
      <c r="T637" s="23">
        <v>3.8376207660000002E-2</v>
      </c>
      <c r="U637" s="23">
        <v>6.2046511410000001E-3</v>
      </c>
      <c r="V637" s="23">
        <f>V634</f>
        <v>0.43071008512500003</v>
      </c>
    </row>
    <row r="638" spans="1:22" ht="15.75" customHeight="1" x14ac:dyDescent="0.2">
      <c r="A638" s="22">
        <f>VLOOKUP(B637,'Sample ID by Horizon'!A:B,2,FALSE)</f>
        <v>42521</v>
      </c>
      <c r="B638" s="21" t="s">
        <v>496</v>
      </c>
      <c r="C638" s="21" t="s">
        <v>1298</v>
      </c>
      <c r="D638" s="21" t="s">
        <v>1294</v>
      </c>
      <c r="E638" s="21">
        <v>1.01</v>
      </c>
      <c r="F638" s="21">
        <v>1.74</v>
      </c>
      <c r="G638" s="21">
        <v>2.75</v>
      </c>
      <c r="H638" s="21">
        <v>1.01</v>
      </c>
      <c r="I638" s="21">
        <v>2.4</v>
      </c>
      <c r="J638" s="23">
        <f t="shared" si="45"/>
        <v>0.65999999999999992</v>
      </c>
      <c r="K638" s="71">
        <v>34.653465349999998</v>
      </c>
      <c r="L638" s="71">
        <f t="shared" ref="L638:N638" si="479">L635</f>
        <v>1.0075000000000001</v>
      </c>
      <c r="M638" s="71">
        <f t="shared" si="479"/>
        <v>0.62250000000000005</v>
      </c>
      <c r="N638" s="71">
        <f t="shared" si="479"/>
        <v>37.725247520000003</v>
      </c>
      <c r="O638" s="73">
        <f>VLOOKUP(B638,'Dry Sieve'!$B$2:$K$992,IF(C638="#5",2,IF(C638="#10",3,IF(C638="#18",4,IF(C638="#35",5,IF(C638="#60",6,IF(C638="#120",7,IF(C638="#200",8,IF(C638="&lt;200",9)))))))),FALSE)</f>
        <v>6.6</v>
      </c>
      <c r="P638" s="23">
        <f t="shared" si="0"/>
        <v>0.62250000000000005</v>
      </c>
      <c r="Q638" s="23">
        <f t="shared" si="1"/>
        <v>1.0075000000000001</v>
      </c>
      <c r="R638" s="23">
        <f>VLOOKUP(B638,'Dry Sieve'!$B$2:$K$992,IF(C638="#5",2,IF(C638="#10",3,IF(C638="#18",4,IF(C638="#35",5,IF(C638="#60",6,IF(C638="#120",7,IF(C638="#200",8,IF(C638="&lt;200",9)))))))),FALSE)</f>
        <v>6.6</v>
      </c>
      <c r="S638" s="23">
        <f>VLOOKUP(B638,'Dry Sieve'!$B$2:$K$992,10,FALSE)</f>
        <v>65.72</v>
      </c>
      <c r="T638" s="23">
        <v>3.8376207660000002E-2</v>
      </c>
      <c r="U638" s="23">
        <v>6.2046511410000001E-3</v>
      </c>
      <c r="V638" s="23">
        <f>V637</f>
        <v>0.43071008512500003</v>
      </c>
    </row>
    <row r="639" spans="1:22" ht="15.75" customHeight="1" x14ac:dyDescent="0.2">
      <c r="A639" s="22">
        <f>VLOOKUP(B638,'Sample ID by Horizon'!A:B,2,FALSE)</f>
        <v>42521</v>
      </c>
      <c r="B639" s="21" t="s">
        <v>496</v>
      </c>
      <c r="C639" s="21" t="s">
        <v>1299</v>
      </c>
      <c r="D639" s="21" t="s">
        <v>1291</v>
      </c>
      <c r="E639" s="21">
        <v>1</v>
      </c>
      <c r="F639" s="21">
        <v>1.72</v>
      </c>
      <c r="G639" s="21">
        <v>2.72</v>
      </c>
      <c r="H639" s="21">
        <v>1</v>
      </c>
      <c r="I639" s="21">
        <v>2.42</v>
      </c>
      <c r="J639" s="23">
        <f t="shared" si="45"/>
        <v>0.7</v>
      </c>
      <c r="K639" s="71">
        <v>30</v>
      </c>
      <c r="L639" s="71">
        <v>1.0049999999999999</v>
      </c>
      <c r="M639" s="23">
        <f>AVERAGE(J639:J642)</f>
        <v>0.77249999999999996</v>
      </c>
      <c r="N639" s="23">
        <v>23.126237620000001</v>
      </c>
      <c r="O639" s="73">
        <f>VLOOKUP(B639,'Dry Sieve'!$B$2:$K$992,IF(C639="#5",2,IF(C639="#10",3,IF(C639="#18",4,IF(C639="#35",5,IF(C639="#60",6,IF(C639="#120",7,IF(C639="#200",8,IF(C639="&lt;200",9)))))))),FALSE)</f>
        <v>5.15</v>
      </c>
      <c r="P639" s="23">
        <f t="shared" si="0"/>
        <v>0.77249999999999996</v>
      </c>
      <c r="Q639" s="23">
        <f t="shared" si="1"/>
        <v>1.0049999999999999</v>
      </c>
      <c r="R639" s="23">
        <f>VLOOKUP(B639,'Dry Sieve'!$B$2:$K$992,IF(C639="#5",2,IF(C639="#10",3,IF(C639="#18",4,IF(C639="#35",5,IF(C639="#60",6,IF(C639="#120",7,IF(C639="#200",8,IF(C639="&lt;200",9)))))))),FALSE)</f>
        <v>5.15</v>
      </c>
      <c r="S639" s="23">
        <f>VLOOKUP(B639,'Dry Sieve'!$B$2:$K$992,10,FALSE)</f>
        <v>65.72</v>
      </c>
      <c r="T639" s="23">
        <v>1.8128696140000001E-2</v>
      </c>
      <c r="U639" s="23">
        <v>1.197852957E-3</v>
      </c>
      <c r="V639" s="23">
        <f>V637</f>
        <v>0.43071008512500003</v>
      </c>
    </row>
    <row r="640" spans="1:22" ht="15.75" customHeight="1" x14ac:dyDescent="0.2">
      <c r="A640" s="22">
        <f>VLOOKUP(B639,'Sample ID by Horizon'!A:B,2,FALSE)</f>
        <v>42521</v>
      </c>
      <c r="B640" s="21" t="s">
        <v>496</v>
      </c>
      <c r="C640" s="21" t="s">
        <v>1299</v>
      </c>
      <c r="D640" s="21" t="s">
        <v>1292</v>
      </c>
      <c r="E640" s="21">
        <v>1</v>
      </c>
      <c r="F640" s="21">
        <v>1.72</v>
      </c>
      <c r="G640" s="21">
        <v>2.73</v>
      </c>
      <c r="H640" s="21">
        <v>1.01</v>
      </c>
      <c r="I640" s="21">
        <v>2.6</v>
      </c>
      <c r="J640" s="23">
        <f t="shared" si="45"/>
        <v>0.88000000000000012</v>
      </c>
      <c r="K640" s="71">
        <v>13</v>
      </c>
      <c r="L640" s="71">
        <f t="shared" ref="L640:N640" si="480">L639</f>
        <v>1.0049999999999999</v>
      </c>
      <c r="M640" s="71">
        <f t="shared" si="480"/>
        <v>0.77249999999999996</v>
      </c>
      <c r="N640" s="71">
        <f t="shared" si="480"/>
        <v>23.126237620000001</v>
      </c>
      <c r="O640" s="73">
        <f>VLOOKUP(B640,'Dry Sieve'!$B$2:$K$992,IF(C640="#5",2,IF(C640="#10",3,IF(C640="#18",4,IF(C640="#35",5,IF(C640="#60",6,IF(C640="#120",7,IF(C640="#200",8,IF(C640="&lt;200",9)))))))),FALSE)</f>
        <v>5.15</v>
      </c>
      <c r="P640" s="23">
        <f t="shared" si="0"/>
        <v>0.77249999999999996</v>
      </c>
      <c r="Q640" s="23">
        <f t="shared" si="1"/>
        <v>1.0049999999999999</v>
      </c>
      <c r="R640" s="23">
        <f>VLOOKUP(B640,'Dry Sieve'!$B$2:$K$992,IF(C640="#5",2,IF(C640="#10",3,IF(C640="#18",4,IF(C640="#35",5,IF(C640="#60",6,IF(C640="#120",7,IF(C640="#200",8,IF(C640="&lt;200",9)))))))),FALSE)</f>
        <v>5.15</v>
      </c>
      <c r="S640" s="23">
        <f>VLOOKUP(B640,'Dry Sieve'!$B$2:$K$992,10,FALSE)</f>
        <v>65.72</v>
      </c>
      <c r="T640" s="23">
        <v>1.8128696140000001E-2</v>
      </c>
      <c r="U640" s="23">
        <v>1.197852957E-3</v>
      </c>
      <c r="V640" s="23">
        <f>V637</f>
        <v>0.43071008512500003</v>
      </c>
    </row>
    <row r="641" spans="1:22" ht="15.75" customHeight="1" x14ac:dyDescent="0.2">
      <c r="A641" s="22">
        <f>VLOOKUP(B640,'Sample ID by Horizon'!A:B,2,FALSE)</f>
        <v>42521</v>
      </c>
      <c r="B641" s="21" t="s">
        <v>496</v>
      </c>
      <c r="C641" s="21" t="s">
        <v>1299</v>
      </c>
      <c r="D641" s="21" t="s">
        <v>1293</v>
      </c>
      <c r="E641" s="21">
        <v>1.01</v>
      </c>
      <c r="F641" s="21">
        <v>1.73</v>
      </c>
      <c r="G641" s="21">
        <v>2.73</v>
      </c>
      <c r="H641" s="21">
        <v>1</v>
      </c>
      <c r="I641" s="21">
        <v>2.42</v>
      </c>
      <c r="J641" s="23">
        <f t="shared" si="45"/>
        <v>0.69</v>
      </c>
      <c r="K641" s="71">
        <v>30.693069309999998</v>
      </c>
      <c r="L641" s="71">
        <f t="shared" ref="L641:N641" si="481">L639</f>
        <v>1.0049999999999999</v>
      </c>
      <c r="M641" s="71">
        <f t="shared" si="481"/>
        <v>0.77249999999999996</v>
      </c>
      <c r="N641" s="71">
        <f t="shared" si="481"/>
        <v>23.126237620000001</v>
      </c>
      <c r="O641" s="73">
        <f>VLOOKUP(B641,'Dry Sieve'!$B$2:$K$992,IF(C641="#5",2,IF(C641="#10",3,IF(C641="#18",4,IF(C641="#35",5,IF(C641="#60",6,IF(C641="#120",7,IF(C641="#200",8,IF(C641="&lt;200",9)))))))),FALSE)</f>
        <v>5.15</v>
      </c>
      <c r="P641" s="23">
        <f t="shared" si="0"/>
        <v>0.77249999999999996</v>
      </c>
      <c r="Q641" s="23">
        <f t="shared" si="1"/>
        <v>1.0049999999999999</v>
      </c>
      <c r="R641" s="23">
        <f>VLOOKUP(B641,'Dry Sieve'!$B$2:$K$992,IF(C641="#5",2,IF(C641="#10",3,IF(C641="#18",4,IF(C641="#35",5,IF(C641="#60",6,IF(C641="#120",7,IF(C641="#200",8,IF(C641="&lt;200",9)))))))),FALSE)</f>
        <v>5.15</v>
      </c>
      <c r="S641" s="23">
        <f>VLOOKUP(B641,'Dry Sieve'!$B$2:$K$992,10,FALSE)</f>
        <v>65.72</v>
      </c>
      <c r="T641" s="23">
        <v>1.8128696140000001E-2</v>
      </c>
      <c r="U641" s="23">
        <v>1.197852957E-3</v>
      </c>
      <c r="V641" s="23">
        <f>V640</f>
        <v>0.43071008512500003</v>
      </c>
    </row>
    <row r="642" spans="1:22" ht="15.75" customHeight="1" x14ac:dyDescent="0.2">
      <c r="A642" s="22">
        <f>VLOOKUP(B641,'Sample ID by Horizon'!A:B,2,FALSE)</f>
        <v>42521</v>
      </c>
      <c r="B642" s="21" t="s">
        <v>496</v>
      </c>
      <c r="C642" s="21" t="s">
        <v>1299</v>
      </c>
      <c r="D642" s="21" t="s">
        <v>1294</v>
      </c>
      <c r="E642" s="21">
        <v>1.01</v>
      </c>
      <c r="F642" s="21">
        <v>1.71</v>
      </c>
      <c r="G642" s="21">
        <v>2.72</v>
      </c>
      <c r="H642" s="21">
        <v>1.01</v>
      </c>
      <c r="I642" s="21">
        <v>2.5299999999999998</v>
      </c>
      <c r="J642" s="23">
        <f t="shared" si="45"/>
        <v>0.81999999999999984</v>
      </c>
      <c r="K642" s="71">
        <v>18.811881190000001</v>
      </c>
      <c r="L642" s="71">
        <f t="shared" ref="L642:N642" si="482">L639</f>
        <v>1.0049999999999999</v>
      </c>
      <c r="M642" s="71">
        <f t="shared" si="482"/>
        <v>0.77249999999999996</v>
      </c>
      <c r="N642" s="71">
        <f t="shared" si="482"/>
        <v>23.126237620000001</v>
      </c>
      <c r="O642" s="73">
        <f>VLOOKUP(B642,'Dry Sieve'!$B$2:$K$992,IF(C642="#5",2,IF(C642="#10",3,IF(C642="#18",4,IF(C642="#35",5,IF(C642="#60",6,IF(C642="#120",7,IF(C642="#200",8,IF(C642="&lt;200",9)))))))),FALSE)</f>
        <v>5.15</v>
      </c>
      <c r="P642" s="23">
        <f t="shared" si="0"/>
        <v>0.77249999999999996</v>
      </c>
      <c r="Q642" s="23">
        <f t="shared" si="1"/>
        <v>1.0049999999999999</v>
      </c>
      <c r="R642" s="23">
        <f>VLOOKUP(B642,'Dry Sieve'!$B$2:$K$992,IF(C642="#5",2,IF(C642="#10",3,IF(C642="#18",4,IF(C642="#35",5,IF(C642="#60",6,IF(C642="#120",7,IF(C642="#200",8,IF(C642="&lt;200",9)))))))),FALSE)</f>
        <v>5.15</v>
      </c>
      <c r="S642" s="23">
        <f>VLOOKUP(B642,'Dry Sieve'!$B$2:$K$992,10,FALSE)</f>
        <v>65.72</v>
      </c>
      <c r="T642" s="23">
        <v>1.8128696140000001E-2</v>
      </c>
      <c r="U642" s="23">
        <v>1.197852957E-3</v>
      </c>
      <c r="V642" s="23">
        <f>V640</f>
        <v>0.43071008512500003</v>
      </c>
    </row>
    <row r="643" spans="1:22" ht="15.75" customHeight="1" x14ac:dyDescent="0.2">
      <c r="A643" s="22">
        <f>VLOOKUP(B642,'Sample ID by Horizon'!A:B,2,FALSE)</f>
        <v>42521</v>
      </c>
      <c r="B643" s="21" t="s">
        <v>496</v>
      </c>
      <c r="C643" s="21" t="s">
        <v>1300</v>
      </c>
      <c r="D643" s="21" t="s">
        <v>1291</v>
      </c>
      <c r="E643" s="21">
        <v>0.51</v>
      </c>
      <c r="F643" s="21">
        <v>1.73</v>
      </c>
      <c r="G643" s="21">
        <v>2.23</v>
      </c>
      <c r="H643" s="21">
        <v>0.5</v>
      </c>
      <c r="I643" s="21">
        <v>2.11</v>
      </c>
      <c r="J643" s="23">
        <f t="shared" si="45"/>
        <v>0.37999999999999989</v>
      </c>
      <c r="K643" s="71">
        <v>23.529411759999999</v>
      </c>
      <c r="L643" s="71">
        <v>0.51</v>
      </c>
      <c r="M643" s="23">
        <f>AVERAGE(J643:J646)</f>
        <v>0.40749999999999997</v>
      </c>
      <c r="N643" s="23">
        <v>19.064479639999998</v>
      </c>
      <c r="O643" s="73">
        <f>VLOOKUP(B643,'Dry Sieve'!$B$2:$K$992,IF(C643="#5",2,IF(C643="#10",3,IF(C643="#18",4,IF(C643="#35",5,IF(C643="#60",6,IF(C643="#120",7,IF(C643="#200",8,IF(C643="&lt;200",9)))))))),FALSE)</f>
        <v>2.68</v>
      </c>
      <c r="P643" s="23">
        <f t="shared" si="0"/>
        <v>0.40749999999999997</v>
      </c>
      <c r="Q643" s="23">
        <f t="shared" si="1"/>
        <v>0.51</v>
      </c>
      <c r="R643" s="23">
        <f>VLOOKUP(B643,'Dry Sieve'!$B$2:$K$992,IF(C643="#5",2,IF(C643="#10",3,IF(C643="#18",4,IF(C643="#35",5,IF(C643="#60",6,IF(C643="#120",7,IF(C643="#200",8,IF(C643="&lt;200",9)))))))),FALSE)</f>
        <v>2.68</v>
      </c>
      <c r="S643" s="23">
        <f>VLOOKUP(B643,'Dry Sieve'!$B$2:$K$992,10,FALSE)</f>
        <v>65.72</v>
      </c>
      <c r="T643" s="23">
        <v>8.1957920109999999E-3</v>
      </c>
      <c r="U643" s="23">
        <v>2.23212157E-4</v>
      </c>
      <c r="V643" s="23">
        <f>V640</f>
        <v>0.43071008512500003</v>
      </c>
    </row>
    <row r="644" spans="1:22" ht="15.75" customHeight="1" x14ac:dyDescent="0.2">
      <c r="A644" s="22">
        <f>VLOOKUP(B643,'Sample ID by Horizon'!A:B,2,FALSE)</f>
        <v>42521</v>
      </c>
      <c r="B644" s="21" t="s">
        <v>496</v>
      </c>
      <c r="C644" s="21" t="s">
        <v>1300</v>
      </c>
      <c r="D644" s="21" t="s">
        <v>1292</v>
      </c>
      <c r="E644" s="21">
        <v>0.5</v>
      </c>
      <c r="F644" s="21">
        <v>1.73</v>
      </c>
      <c r="G644" s="21">
        <v>2.2200000000000002</v>
      </c>
      <c r="H644" s="21">
        <v>0.49</v>
      </c>
      <c r="I644" s="21">
        <v>2.13</v>
      </c>
      <c r="J644" s="23">
        <f t="shared" si="45"/>
        <v>0.39999999999999991</v>
      </c>
      <c r="K644" s="71">
        <v>18</v>
      </c>
      <c r="L644" s="71">
        <f t="shared" ref="L644:N644" si="483">L643</f>
        <v>0.51</v>
      </c>
      <c r="M644" s="71">
        <f t="shared" si="483"/>
        <v>0.40749999999999997</v>
      </c>
      <c r="N644" s="71">
        <f t="shared" si="483"/>
        <v>19.064479639999998</v>
      </c>
      <c r="O644" s="73">
        <f>VLOOKUP(B644,'Dry Sieve'!$B$2:$K$992,IF(C644="#5",2,IF(C644="#10",3,IF(C644="#18",4,IF(C644="#35",5,IF(C644="#60",6,IF(C644="#120",7,IF(C644="#200",8,IF(C644="&lt;200",9)))))))),FALSE)</f>
        <v>2.68</v>
      </c>
      <c r="P644" s="23">
        <f t="shared" si="0"/>
        <v>0.40749999999999997</v>
      </c>
      <c r="Q644" s="23">
        <f t="shared" si="1"/>
        <v>0.51</v>
      </c>
      <c r="R644" s="23">
        <f>VLOOKUP(B644,'Dry Sieve'!$B$2:$K$992,IF(C644="#5",2,IF(C644="#10",3,IF(C644="#18",4,IF(C644="#35",5,IF(C644="#60",6,IF(C644="#120",7,IF(C644="#200",8,IF(C644="&lt;200",9)))))))),FALSE)</f>
        <v>2.68</v>
      </c>
      <c r="S644" s="23">
        <f>VLOOKUP(B644,'Dry Sieve'!$B$2:$K$992,10,FALSE)</f>
        <v>65.72</v>
      </c>
      <c r="T644" s="23">
        <v>8.1957920109999999E-3</v>
      </c>
      <c r="U644" s="23">
        <v>2.23212157E-4</v>
      </c>
      <c r="V644" s="23">
        <f>V643</f>
        <v>0.43071008512500003</v>
      </c>
    </row>
    <row r="645" spans="1:22" ht="15.75" customHeight="1" x14ac:dyDescent="0.2">
      <c r="A645" s="22">
        <f>VLOOKUP(B644,'Sample ID by Horizon'!A:B,2,FALSE)</f>
        <v>42521</v>
      </c>
      <c r="B645" s="21" t="s">
        <v>496</v>
      </c>
      <c r="C645" s="21" t="s">
        <v>1300</v>
      </c>
      <c r="D645" s="21" t="s">
        <v>1293</v>
      </c>
      <c r="E645" s="21">
        <v>0.51</v>
      </c>
      <c r="F645" s="21">
        <v>1.72</v>
      </c>
      <c r="G645" s="21">
        <v>2.23</v>
      </c>
      <c r="H645" s="21">
        <v>0.51</v>
      </c>
      <c r="I645" s="21">
        <v>2.2000000000000002</v>
      </c>
      <c r="J645" s="23">
        <f t="shared" si="45"/>
        <v>0.4800000000000002</v>
      </c>
      <c r="K645" s="71">
        <v>5.8823529409999997</v>
      </c>
      <c r="L645" s="71">
        <f t="shared" ref="L645:N645" si="484">L643</f>
        <v>0.51</v>
      </c>
      <c r="M645" s="71">
        <f t="shared" si="484"/>
        <v>0.40749999999999997</v>
      </c>
      <c r="N645" s="71">
        <f t="shared" si="484"/>
        <v>19.064479639999998</v>
      </c>
      <c r="O645" s="73">
        <f>VLOOKUP(B645,'Dry Sieve'!$B$2:$K$992,IF(C645="#5",2,IF(C645="#10",3,IF(C645="#18",4,IF(C645="#35",5,IF(C645="#60",6,IF(C645="#120",7,IF(C645="#200",8,IF(C645="&lt;200",9)))))))),FALSE)</f>
        <v>2.68</v>
      </c>
      <c r="P645" s="23">
        <f t="shared" si="0"/>
        <v>0.40749999999999997</v>
      </c>
      <c r="Q645" s="23">
        <f t="shared" si="1"/>
        <v>0.51</v>
      </c>
      <c r="R645" s="23">
        <f>VLOOKUP(B645,'Dry Sieve'!$B$2:$K$992,IF(C645="#5",2,IF(C645="#10",3,IF(C645="#18",4,IF(C645="#35",5,IF(C645="#60",6,IF(C645="#120",7,IF(C645="#200",8,IF(C645="&lt;200",9)))))))),FALSE)</f>
        <v>2.68</v>
      </c>
      <c r="S645" s="23">
        <f>VLOOKUP(B645,'Dry Sieve'!$B$2:$K$992,10,FALSE)</f>
        <v>65.72</v>
      </c>
      <c r="T645" s="23">
        <v>8.1957920109999999E-3</v>
      </c>
      <c r="U645" s="23">
        <v>2.23212157E-4</v>
      </c>
      <c r="V645" s="23">
        <f>V643</f>
        <v>0.43071008512500003</v>
      </c>
    </row>
    <row r="646" spans="1:22" ht="15.75" customHeight="1" x14ac:dyDescent="0.2">
      <c r="A646" s="22">
        <f>VLOOKUP(B645,'Sample ID by Horizon'!A:B,2,FALSE)</f>
        <v>42521</v>
      </c>
      <c r="B646" s="21" t="s">
        <v>496</v>
      </c>
      <c r="C646" s="21" t="s">
        <v>1300</v>
      </c>
      <c r="D646" s="21" t="s">
        <v>1294</v>
      </c>
      <c r="E646" s="21">
        <v>0.52</v>
      </c>
      <c r="F646" s="21">
        <v>1.72</v>
      </c>
      <c r="G646" s="21">
        <v>2.2400000000000002</v>
      </c>
      <c r="H646" s="21">
        <v>0.52</v>
      </c>
      <c r="I646" s="21">
        <v>2.09</v>
      </c>
      <c r="J646" s="23">
        <f t="shared" si="45"/>
        <v>0.36999999999999988</v>
      </c>
      <c r="K646" s="71">
        <v>28.84615385</v>
      </c>
      <c r="L646" s="71">
        <f t="shared" ref="L646:N646" si="485">L643</f>
        <v>0.51</v>
      </c>
      <c r="M646" s="71">
        <f t="shared" si="485"/>
        <v>0.40749999999999997</v>
      </c>
      <c r="N646" s="71">
        <f t="shared" si="485"/>
        <v>19.064479639999998</v>
      </c>
      <c r="O646" s="73">
        <f>VLOOKUP(B646,'Dry Sieve'!$B$2:$K$992,IF(C646="#5",2,IF(C646="#10",3,IF(C646="#18",4,IF(C646="#35",5,IF(C646="#60",6,IF(C646="#120",7,IF(C646="#200",8,IF(C646="&lt;200",9)))))))),FALSE)</f>
        <v>2.68</v>
      </c>
      <c r="P646" s="23">
        <f t="shared" si="0"/>
        <v>0.40749999999999997</v>
      </c>
      <c r="Q646" s="23">
        <f t="shared" si="1"/>
        <v>0.51</v>
      </c>
      <c r="R646" s="23">
        <f>VLOOKUP(B646,'Dry Sieve'!$B$2:$K$992,IF(C646="#5",2,IF(C646="#10",3,IF(C646="#18",4,IF(C646="#35",5,IF(C646="#60",6,IF(C646="#120",7,IF(C646="#200",8,IF(C646="&lt;200",9)))))))),FALSE)</f>
        <v>2.68</v>
      </c>
      <c r="S646" s="23">
        <f>VLOOKUP(B646,'Dry Sieve'!$B$2:$K$992,10,FALSE)</f>
        <v>65.72</v>
      </c>
      <c r="T646" s="23">
        <v>8.1957920109999999E-3</v>
      </c>
      <c r="U646" s="23">
        <v>2.23212157E-4</v>
      </c>
      <c r="V646" s="23">
        <f>V643</f>
        <v>0.43071008512500003</v>
      </c>
    </row>
    <row r="647" spans="1:22" ht="15.75" customHeight="1" x14ac:dyDescent="0.2">
      <c r="A647" s="22">
        <f>VLOOKUP(B646,'Sample ID by Horizon'!A:B,2,FALSE)</f>
        <v>42521</v>
      </c>
      <c r="B647" s="21" t="s">
        <v>497</v>
      </c>
      <c r="C647" s="21" t="s">
        <v>1290</v>
      </c>
      <c r="D647" s="21" t="s">
        <v>1291</v>
      </c>
      <c r="E647" s="21">
        <v>3.99</v>
      </c>
      <c r="F647" s="21">
        <v>1.74</v>
      </c>
      <c r="G647" s="21">
        <v>4.43</v>
      </c>
      <c r="H647" s="21">
        <v>2.69</v>
      </c>
      <c r="I647" s="21">
        <v>2.13</v>
      </c>
      <c r="J647" s="23">
        <f t="shared" si="45"/>
        <v>0.3899999999999999</v>
      </c>
      <c r="K647" s="71">
        <v>57.64411028</v>
      </c>
      <c r="L647" s="71">
        <v>4.0225</v>
      </c>
      <c r="M647" s="23">
        <f>AVERAGE(J647:J650)</f>
        <v>0.43250000000000005</v>
      </c>
      <c r="N647" s="23">
        <v>56.424967770000002</v>
      </c>
      <c r="O647" s="73">
        <f>VLOOKUP(B647,'Dry Sieve'!$B$2:$K$992,IF(C647="#5",2,IF(C647="#10",3,IF(C647="#18",4,IF(C647="#35",5,IF(C647="#60",6,IF(C647="#120",7,IF(C647="#200",8,IF(C647="&lt;200",9)))))))),FALSE)</f>
        <v>73.58</v>
      </c>
      <c r="P647" s="23">
        <f t="shared" si="0"/>
        <v>0.43250000000000005</v>
      </c>
      <c r="Q647" s="23">
        <f t="shared" si="1"/>
        <v>4.0225</v>
      </c>
      <c r="R647" s="23">
        <f>VLOOKUP(B647,'Dry Sieve'!$B$2:$K$992,IF(C647="#5",2,IF(C647="#10",3,IF(C647="#18",4,IF(C647="#35",5,IF(C647="#60",6,IF(C647="#120",7,IF(C647="#200",8,IF(C647="&lt;200",9)))))))),FALSE)</f>
        <v>73.58</v>
      </c>
      <c r="S647" s="23">
        <f>VLOOKUP(B647,'Dry Sieve'!$B$2:$K$992,10,FALSE)</f>
        <v>157.78</v>
      </c>
      <c r="T647" s="23">
        <v>0.41620397869999998</v>
      </c>
      <c r="U647" s="23">
        <v>0.23484296090000001</v>
      </c>
      <c r="V647" s="23">
        <f>SUM(U647,U651,U655,U659,U663,U667,U671)</f>
        <v>0.3872342767768</v>
      </c>
    </row>
    <row r="648" spans="1:22" ht="15.75" customHeight="1" x14ac:dyDescent="0.2">
      <c r="A648" s="22">
        <f>VLOOKUP(B647,'Sample ID by Horizon'!A:B,2,FALSE)</f>
        <v>42521</v>
      </c>
      <c r="B648" s="21" t="s">
        <v>497</v>
      </c>
      <c r="C648" s="21" t="s">
        <v>1290</v>
      </c>
      <c r="D648" s="21" t="s">
        <v>1292</v>
      </c>
      <c r="E648" s="21">
        <v>4.04</v>
      </c>
      <c r="F648" s="21">
        <v>1.73</v>
      </c>
      <c r="G648" s="21">
        <v>4.57</v>
      </c>
      <c r="H648" s="21">
        <v>2.84</v>
      </c>
      <c r="I648" s="21">
        <v>2.4300000000000002</v>
      </c>
      <c r="J648" s="23">
        <f t="shared" si="45"/>
        <v>0.70000000000000018</v>
      </c>
      <c r="K648" s="71">
        <v>52.970297029999998</v>
      </c>
      <c r="L648" s="71">
        <f t="shared" ref="L648:N648" si="486">L647</f>
        <v>4.0225</v>
      </c>
      <c r="M648" s="71">
        <f t="shared" si="486"/>
        <v>0.43250000000000005</v>
      </c>
      <c r="N648" s="71">
        <f t="shared" si="486"/>
        <v>56.424967770000002</v>
      </c>
      <c r="O648" s="73">
        <f>VLOOKUP(B648,'Dry Sieve'!$B$2:$K$992,IF(C648="#5",2,IF(C648="#10",3,IF(C648="#18",4,IF(C648="#35",5,IF(C648="#60",6,IF(C648="#120",7,IF(C648="#200",8,IF(C648="&lt;200",9)))))))),FALSE)</f>
        <v>73.58</v>
      </c>
      <c r="P648" s="23">
        <f t="shared" si="0"/>
        <v>0.43250000000000005</v>
      </c>
      <c r="Q648" s="23">
        <f t="shared" si="1"/>
        <v>4.0225</v>
      </c>
      <c r="R648" s="23">
        <f>VLOOKUP(B648,'Dry Sieve'!$B$2:$K$992,IF(C648="#5",2,IF(C648="#10",3,IF(C648="#18",4,IF(C648="#35",5,IF(C648="#60",6,IF(C648="#120",7,IF(C648="#200",8,IF(C648="&lt;200",9)))))))),FALSE)</f>
        <v>73.58</v>
      </c>
      <c r="S648" s="23">
        <f>VLOOKUP(B648,'Dry Sieve'!$B$2:$K$992,10,FALSE)</f>
        <v>157.78</v>
      </c>
      <c r="T648" s="23">
        <v>0.41620397869999998</v>
      </c>
      <c r="U648" s="23">
        <v>0.23484296090000001</v>
      </c>
      <c r="V648" s="23">
        <f>V647</f>
        <v>0.3872342767768</v>
      </c>
    </row>
    <row r="649" spans="1:22" ht="15.75" customHeight="1" x14ac:dyDescent="0.2">
      <c r="A649" s="22">
        <f>VLOOKUP(B648,'Sample ID by Horizon'!A:B,2,FALSE)</f>
        <v>42521</v>
      </c>
      <c r="B649" s="21" t="s">
        <v>497</v>
      </c>
      <c r="C649" s="21" t="s">
        <v>1290</v>
      </c>
      <c r="D649" s="21" t="s">
        <v>1293</v>
      </c>
      <c r="E649" s="21">
        <v>4.0199999999999996</v>
      </c>
      <c r="F649" s="21">
        <v>1.73</v>
      </c>
      <c r="G649" s="21">
        <v>3.81</v>
      </c>
      <c r="H649" s="21">
        <v>2.08</v>
      </c>
      <c r="I649" s="21">
        <v>1.91</v>
      </c>
      <c r="J649" s="23">
        <f t="shared" si="45"/>
        <v>0.17999999999999994</v>
      </c>
      <c r="K649" s="71">
        <v>47.263681589999997</v>
      </c>
      <c r="L649" s="71">
        <f t="shared" ref="L649:N649" si="487">L647</f>
        <v>4.0225</v>
      </c>
      <c r="M649" s="71">
        <f t="shared" si="487"/>
        <v>0.43250000000000005</v>
      </c>
      <c r="N649" s="71">
        <f t="shared" si="487"/>
        <v>56.424967770000002</v>
      </c>
      <c r="O649" s="73">
        <f>VLOOKUP(B649,'Dry Sieve'!$B$2:$K$992,IF(C649="#5",2,IF(C649="#10",3,IF(C649="#18",4,IF(C649="#35",5,IF(C649="#60",6,IF(C649="#120",7,IF(C649="#200",8,IF(C649="&lt;200",9)))))))),FALSE)</f>
        <v>73.58</v>
      </c>
      <c r="P649" s="23">
        <f t="shared" si="0"/>
        <v>0.43250000000000005</v>
      </c>
      <c r="Q649" s="23">
        <f t="shared" si="1"/>
        <v>4.0225</v>
      </c>
      <c r="R649" s="23">
        <f>VLOOKUP(B649,'Dry Sieve'!$B$2:$K$992,IF(C649="#5",2,IF(C649="#10",3,IF(C649="#18",4,IF(C649="#35",5,IF(C649="#60",6,IF(C649="#120",7,IF(C649="#200",8,IF(C649="&lt;200",9)))))))),FALSE)</f>
        <v>73.58</v>
      </c>
      <c r="S649" s="23">
        <f>VLOOKUP(B649,'Dry Sieve'!$B$2:$K$992,10,FALSE)</f>
        <v>157.78</v>
      </c>
      <c r="T649" s="23">
        <v>0.41620397869999998</v>
      </c>
      <c r="U649" s="23">
        <v>0.23484296090000001</v>
      </c>
      <c r="V649" s="23">
        <f>V647</f>
        <v>0.3872342767768</v>
      </c>
    </row>
    <row r="650" spans="1:22" ht="15.75" customHeight="1" x14ac:dyDescent="0.2">
      <c r="A650" s="22">
        <f>VLOOKUP(B649,'Sample ID by Horizon'!A:B,2,FALSE)</f>
        <v>42521</v>
      </c>
      <c r="B650" s="21" t="s">
        <v>497</v>
      </c>
      <c r="C650" s="21" t="s">
        <v>1290</v>
      </c>
      <c r="D650" s="21" t="s">
        <v>1294</v>
      </c>
      <c r="E650" s="21">
        <v>4.04</v>
      </c>
      <c r="F650" s="21">
        <v>1.74</v>
      </c>
      <c r="G650" s="21">
        <v>4.9400000000000004</v>
      </c>
      <c r="H650" s="21">
        <v>3.2</v>
      </c>
      <c r="I650" s="21">
        <v>2.2000000000000002</v>
      </c>
      <c r="J650" s="23">
        <f t="shared" si="45"/>
        <v>0.46000000000000019</v>
      </c>
      <c r="K650" s="71">
        <v>67.82178218</v>
      </c>
      <c r="L650" s="71">
        <f t="shared" ref="L650:N650" si="488">L647</f>
        <v>4.0225</v>
      </c>
      <c r="M650" s="71">
        <f t="shared" si="488"/>
        <v>0.43250000000000005</v>
      </c>
      <c r="N650" s="71">
        <f t="shared" si="488"/>
        <v>56.424967770000002</v>
      </c>
      <c r="O650" s="73">
        <f>VLOOKUP(B650,'Dry Sieve'!$B$2:$K$992,IF(C650="#5",2,IF(C650="#10",3,IF(C650="#18",4,IF(C650="#35",5,IF(C650="#60",6,IF(C650="#120",7,IF(C650="#200",8,IF(C650="&lt;200",9)))))))),FALSE)</f>
        <v>73.58</v>
      </c>
      <c r="P650" s="23">
        <f t="shared" si="0"/>
        <v>0.43250000000000005</v>
      </c>
      <c r="Q650" s="23">
        <f t="shared" si="1"/>
        <v>4.0225</v>
      </c>
      <c r="R650" s="23">
        <f>VLOOKUP(B650,'Dry Sieve'!$B$2:$K$992,IF(C650="#5",2,IF(C650="#10",3,IF(C650="#18",4,IF(C650="#35",5,IF(C650="#60",6,IF(C650="#120",7,IF(C650="#200",8,IF(C650="&lt;200",9)))))))),FALSE)</f>
        <v>73.58</v>
      </c>
      <c r="S650" s="23">
        <f>VLOOKUP(B650,'Dry Sieve'!$B$2:$K$992,10,FALSE)</f>
        <v>157.78</v>
      </c>
      <c r="T650" s="23">
        <v>0.41620397869999998</v>
      </c>
      <c r="U650" s="23">
        <v>0.23484296090000001</v>
      </c>
      <c r="V650" s="23">
        <f>V647</f>
        <v>0.3872342767768</v>
      </c>
    </row>
    <row r="651" spans="1:22" ht="15.75" customHeight="1" x14ac:dyDescent="0.2">
      <c r="A651" s="22">
        <f>VLOOKUP(B650,'Sample ID by Horizon'!A:B,2,FALSE)</f>
        <v>42521</v>
      </c>
      <c r="B651" s="21" t="s">
        <v>497</v>
      </c>
      <c r="C651" s="21" t="s">
        <v>1295</v>
      </c>
      <c r="D651" s="21" t="s">
        <v>1291</v>
      </c>
      <c r="E651" s="21">
        <v>4.01</v>
      </c>
      <c r="F651" s="21">
        <v>1.73</v>
      </c>
      <c r="G651" s="21">
        <v>4.6399999999999997</v>
      </c>
      <c r="H651" s="21">
        <v>2.91</v>
      </c>
      <c r="I651" s="21">
        <v>2.1800000000000002</v>
      </c>
      <c r="J651" s="23">
        <f t="shared" si="45"/>
        <v>0.45000000000000018</v>
      </c>
      <c r="K651" s="71">
        <v>61.346633420000003</v>
      </c>
      <c r="L651" s="71">
        <v>4.0049999999999999</v>
      </c>
      <c r="M651" s="23">
        <f>AVERAGE(J651:J654)</f>
        <v>0.42750000000000005</v>
      </c>
      <c r="N651" s="23">
        <v>61.421602239999999</v>
      </c>
      <c r="O651" s="73">
        <f>VLOOKUP(B651,'Dry Sieve'!$B$2:$K$992,IF(C651="#5",2,IF(C651="#10",3,IF(C651="#18",4,IF(C651="#35",5,IF(C651="#60",6,IF(C651="#120",7,IF(C651="#200",8,IF(C651="&lt;200",9)))))))),FALSE)</f>
        <v>29.76</v>
      </c>
      <c r="P651" s="23">
        <f t="shared" si="0"/>
        <v>0.42750000000000005</v>
      </c>
      <c r="Q651" s="23">
        <f t="shared" si="1"/>
        <v>4.0049999999999999</v>
      </c>
      <c r="R651" s="23">
        <f>VLOOKUP(B651,'Dry Sieve'!$B$2:$K$992,IF(C651="#5",2,IF(C651="#10",3,IF(C651="#18",4,IF(C651="#35",5,IF(C651="#60",6,IF(C651="#120",7,IF(C651="#200",8,IF(C651="&lt;200",9)))))))),FALSE)</f>
        <v>29.76</v>
      </c>
      <c r="S651" s="23">
        <f>VLOOKUP(B651,'Dry Sieve'!$B$2:$K$992,10,FALSE)</f>
        <v>157.78</v>
      </c>
      <c r="T651" s="23">
        <v>0.16848377989999999</v>
      </c>
      <c r="U651" s="23">
        <v>8.8701803240000002E-2</v>
      </c>
      <c r="V651" s="23">
        <f>V650</f>
        <v>0.3872342767768</v>
      </c>
    </row>
    <row r="652" spans="1:22" ht="15.75" customHeight="1" x14ac:dyDescent="0.2">
      <c r="A652" s="22">
        <f>VLOOKUP(B651,'Sample ID by Horizon'!A:B,2,FALSE)</f>
        <v>42521</v>
      </c>
      <c r="B652" s="21" t="s">
        <v>497</v>
      </c>
      <c r="C652" s="21" t="s">
        <v>1295</v>
      </c>
      <c r="D652" s="21" t="s">
        <v>1292</v>
      </c>
      <c r="E652" s="21">
        <v>4.01</v>
      </c>
      <c r="F652" s="21">
        <v>1.73</v>
      </c>
      <c r="G652" s="21">
        <v>4.72</v>
      </c>
      <c r="H652" s="21">
        <v>2.99</v>
      </c>
      <c r="I652" s="21">
        <v>2.15</v>
      </c>
      <c r="J652" s="23">
        <f t="shared" si="45"/>
        <v>0.41999999999999993</v>
      </c>
      <c r="K652" s="71">
        <v>64.089775560000007</v>
      </c>
      <c r="L652" s="71">
        <f t="shared" ref="L652:N652" si="489">L651</f>
        <v>4.0049999999999999</v>
      </c>
      <c r="M652" s="71">
        <f t="shared" si="489"/>
        <v>0.42750000000000005</v>
      </c>
      <c r="N652" s="71">
        <f t="shared" si="489"/>
        <v>61.421602239999999</v>
      </c>
      <c r="O652" s="73">
        <f>VLOOKUP(B652,'Dry Sieve'!$B$2:$K$992,IF(C652="#5",2,IF(C652="#10",3,IF(C652="#18",4,IF(C652="#35",5,IF(C652="#60",6,IF(C652="#120",7,IF(C652="#200",8,IF(C652="&lt;200",9)))))))),FALSE)</f>
        <v>29.76</v>
      </c>
      <c r="P652" s="23">
        <f t="shared" si="0"/>
        <v>0.42750000000000005</v>
      </c>
      <c r="Q652" s="23">
        <f t="shared" si="1"/>
        <v>4.0049999999999999</v>
      </c>
      <c r="R652" s="23">
        <f>VLOOKUP(B652,'Dry Sieve'!$B$2:$K$992,IF(C652="#5",2,IF(C652="#10",3,IF(C652="#18",4,IF(C652="#35",5,IF(C652="#60",6,IF(C652="#120",7,IF(C652="#200",8,IF(C652="&lt;200",9)))))))),FALSE)</f>
        <v>29.76</v>
      </c>
      <c r="S652" s="23">
        <f>VLOOKUP(B652,'Dry Sieve'!$B$2:$K$992,10,FALSE)</f>
        <v>157.78</v>
      </c>
      <c r="T652" s="23">
        <v>0.16848377989999999</v>
      </c>
      <c r="U652" s="23">
        <v>8.8701803240000002E-2</v>
      </c>
      <c r="V652" s="23">
        <f>V650</f>
        <v>0.3872342767768</v>
      </c>
    </row>
    <row r="653" spans="1:22" ht="15.75" customHeight="1" x14ac:dyDescent="0.2">
      <c r="A653" s="22">
        <f>VLOOKUP(B652,'Sample ID by Horizon'!A:B,2,FALSE)</f>
        <v>42521</v>
      </c>
      <c r="B653" s="21" t="s">
        <v>497</v>
      </c>
      <c r="C653" s="21" t="s">
        <v>1295</v>
      </c>
      <c r="D653" s="21" t="s">
        <v>1293</v>
      </c>
      <c r="E653" s="21">
        <v>4</v>
      </c>
      <c r="F653" s="21">
        <v>1.72</v>
      </c>
      <c r="G653" s="21">
        <v>4.42</v>
      </c>
      <c r="H653" s="21">
        <v>2.7</v>
      </c>
      <c r="I653" s="21">
        <v>2.1</v>
      </c>
      <c r="J653" s="23">
        <f t="shared" si="45"/>
        <v>0.38000000000000012</v>
      </c>
      <c r="K653" s="71">
        <v>58</v>
      </c>
      <c r="L653" s="71">
        <f t="shared" ref="L653:N653" si="490">L651</f>
        <v>4.0049999999999999</v>
      </c>
      <c r="M653" s="71">
        <f t="shared" si="490"/>
        <v>0.42750000000000005</v>
      </c>
      <c r="N653" s="71">
        <f t="shared" si="490"/>
        <v>61.421602239999999</v>
      </c>
      <c r="O653" s="73">
        <f>VLOOKUP(B653,'Dry Sieve'!$B$2:$K$992,IF(C653="#5",2,IF(C653="#10",3,IF(C653="#18",4,IF(C653="#35",5,IF(C653="#60",6,IF(C653="#120",7,IF(C653="#200",8,IF(C653="&lt;200",9)))))))),FALSE)</f>
        <v>29.76</v>
      </c>
      <c r="P653" s="23">
        <f t="shared" si="0"/>
        <v>0.42750000000000005</v>
      </c>
      <c r="Q653" s="23">
        <f t="shared" si="1"/>
        <v>4.0049999999999999</v>
      </c>
      <c r="R653" s="23">
        <f>VLOOKUP(B653,'Dry Sieve'!$B$2:$K$992,IF(C653="#5",2,IF(C653="#10",3,IF(C653="#18",4,IF(C653="#35",5,IF(C653="#60",6,IF(C653="#120",7,IF(C653="#200",8,IF(C653="&lt;200",9)))))))),FALSE)</f>
        <v>29.76</v>
      </c>
      <c r="S653" s="23">
        <f>VLOOKUP(B653,'Dry Sieve'!$B$2:$K$992,10,FALSE)</f>
        <v>157.78</v>
      </c>
      <c r="T653" s="23">
        <v>0.16848377989999999</v>
      </c>
      <c r="U653" s="23">
        <v>8.8701803240000002E-2</v>
      </c>
      <c r="V653" s="23">
        <f>V650</f>
        <v>0.3872342767768</v>
      </c>
    </row>
    <row r="654" spans="1:22" ht="15.75" customHeight="1" x14ac:dyDescent="0.2">
      <c r="A654" s="22">
        <f>VLOOKUP(B653,'Sample ID by Horizon'!A:B,2,FALSE)</f>
        <v>42521</v>
      </c>
      <c r="B654" s="21" t="s">
        <v>497</v>
      </c>
      <c r="C654" s="21" t="s">
        <v>1295</v>
      </c>
      <c r="D654" s="21" t="s">
        <v>1294</v>
      </c>
      <c r="E654" s="21">
        <v>4</v>
      </c>
      <c r="F654" s="21">
        <v>1.73</v>
      </c>
      <c r="G654" s="21">
        <v>4.68</v>
      </c>
      <c r="H654" s="21">
        <v>2.95</v>
      </c>
      <c r="I654" s="21">
        <v>2.19</v>
      </c>
      <c r="J654" s="23">
        <f t="shared" si="45"/>
        <v>0.45999999999999996</v>
      </c>
      <c r="K654" s="71">
        <v>62.25</v>
      </c>
      <c r="L654" s="71">
        <f t="shared" ref="L654:N654" si="491">L651</f>
        <v>4.0049999999999999</v>
      </c>
      <c r="M654" s="71">
        <f t="shared" si="491"/>
        <v>0.42750000000000005</v>
      </c>
      <c r="N654" s="71">
        <f t="shared" si="491"/>
        <v>61.421602239999999</v>
      </c>
      <c r="O654" s="73">
        <f>VLOOKUP(B654,'Dry Sieve'!$B$2:$K$992,IF(C654="#5",2,IF(C654="#10",3,IF(C654="#18",4,IF(C654="#35",5,IF(C654="#60",6,IF(C654="#120",7,IF(C654="#200",8,IF(C654="&lt;200",9)))))))),FALSE)</f>
        <v>29.76</v>
      </c>
      <c r="P654" s="23">
        <f t="shared" si="0"/>
        <v>0.42750000000000005</v>
      </c>
      <c r="Q654" s="23">
        <f t="shared" si="1"/>
        <v>4.0049999999999999</v>
      </c>
      <c r="R654" s="23">
        <f>VLOOKUP(B654,'Dry Sieve'!$B$2:$K$992,IF(C654="#5",2,IF(C654="#10",3,IF(C654="#18",4,IF(C654="#35",5,IF(C654="#60",6,IF(C654="#120",7,IF(C654="#200",8,IF(C654="&lt;200",9)))))))),FALSE)</f>
        <v>29.76</v>
      </c>
      <c r="S654" s="23">
        <f>VLOOKUP(B654,'Dry Sieve'!$B$2:$K$992,10,FALSE)</f>
        <v>157.78</v>
      </c>
      <c r="T654" s="23">
        <v>0.16848377989999999</v>
      </c>
      <c r="U654" s="23">
        <v>8.8701803240000002E-2</v>
      </c>
      <c r="V654" s="23">
        <f>V653</f>
        <v>0.3872342767768</v>
      </c>
    </row>
    <row r="655" spans="1:22" ht="15.75" customHeight="1" x14ac:dyDescent="0.2">
      <c r="A655" s="22">
        <f>VLOOKUP(B654,'Sample ID by Horizon'!A:B,2,FALSE)</f>
        <v>42521</v>
      </c>
      <c r="B655" s="21" t="s">
        <v>497</v>
      </c>
      <c r="C655" s="21" t="s">
        <v>1296</v>
      </c>
      <c r="D655" s="21" t="s">
        <v>1291</v>
      </c>
      <c r="E655" s="21">
        <v>4</v>
      </c>
      <c r="F655" s="21">
        <v>1.73</v>
      </c>
      <c r="G655" s="21">
        <v>5.19</v>
      </c>
      <c r="H655" s="21">
        <v>3.46</v>
      </c>
      <c r="I655" s="21">
        <v>2.44</v>
      </c>
      <c r="J655" s="23">
        <f t="shared" si="45"/>
        <v>0.71</v>
      </c>
      <c r="K655" s="71">
        <v>68.75</v>
      </c>
      <c r="L655" s="71">
        <v>4.0049999999999999</v>
      </c>
      <c r="M655" s="23">
        <f>AVERAGE(J655:J658)</f>
        <v>0.86750000000000016</v>
      </c>
      <c r="N655" s="23">
        <v>65.418796760000006</v>
      </c>
      <c r="O655" s="73">
        <f>VLOOKUP(B655,'Dry Sieve'!$B$2:$K$992,IF(C655="#5",2,IF(C655="#10",3,IF(C655="#18",4,IF(C655="#35",5,IF(C655="#60",6,IF(C655="#120",7,IF(C655="#200",8,IF(C655="&lt;200",9)))))))),FALSE)</f>
        <v>17.93</v>
      </c>
      <c r="P655" s="23">
        <f t="shared" si="0"/>
        <v>0.86750000000000016</v>
      </c>
      <c r="Q655" s="23">
        <f t="shared" si="1"/>
        <v>4.0049999999999999</v>
      </c>
      <c r="R655" s="23">
        <f>VLOOKUP(B655,'Dry Sieve'!$B$2:$K$992,IF(C655="#5",2,IF(C655="#10",3,IF(C655="#18",4,IF(C655="#35",5,IF(C655="#60",6,IF(C655="#120",7,IF(C655="#200",8,IF(C655="&lt;200",9)))))))),FALSE)</f>
        <v>17.93</v>
      </c>
      <c r="S655" s="23">
        <f>VLOOKUP(B655,'Dry Sieve'!$B$2:$K$992,10,FALSE)</f>
        <v>157.78</v>
      </c>
      <c r="T655" s="23">
        <v>8.9024501790000002E-2</v>
      </c>
      <c r="U655" s="23">
        <v>4.1599112780000003E-2</v>
      </c>
      <c r="V655" s="23">
        <f>V653</f>
        <v>0.3872342767768</v>
      </c>
    </row>
    <row r="656" spans="1:22" ht="15.75" customHeight="1" x14ac:dyDescent="0.2">
      <c r="A656" s="22">
        <f>VLOOKUP(B655,'Sample ID by Horizon'!A:B,2,FALSE)</f>
        <v>42521</v>
      </c>
      <c r="B656" s="21" t="s">
        <v>497</v>
      </c>
      <c r="C656" s="21" t="s">
        <v>1296</v>
      </c>
      <c r="D656" s="21" t="s">
        <v>1292</v>
      </c>
      <c r="E656" s="21">
        <v>4.01</v>
      </c>
      <c r="F656" s="21">
        <v>1.75</v>
      </c>
      <c r="G656" s="21">
        <v>5.22</v>
      </c>
      <c r="H656" s="21">
        <v>3.47</v>
      </c>
      <c r="I656" s="21">
        <v>2.68</v>
      </c>
      <c r="J656" s="23">
        <f t="shared" si="45"/>
        <v>0.93000000000000016</v>
      </c>
      <c r="K656" s="71">
        <v>63.341645890000002</v>
      </c>
      <c r="L656" s="71">
        <f t="shared" ref="L656:N656" si="492">L655</f>
        <v>4.0049999999999999</v>
      </c>
      <c r="M656" s="71">
        <f t="shared" si="492"/>
        <v>0.86750000000000016</v>
      </c>
      <c r="N656" s="71">
        <f t="shared" si="492"/>
        <v>65.418796760000006</v>
      </c>
      <c r="O656" s="73">
        <f>VLOOKUP(B656,'Dry Sieve'!$B$2:$K$992,IF(C656="#5",2,IF(C656="#10",3,IF(C656="#18",4,IF(C656="#35",5,IF(C656="#60",6,IF(C656="#120",7,IF(C656="#200",8,IF(C656="&lt;200",9)))))))),FALSE)</f>
        <v>17.93</v>
      </c>
      <c r="P656" s="23">
        <f t="shared" si="0"/>
        <v>0.86750000000000016</v>
      </c>
      <c r="Q656" s="23">
        <f t="shared" si="1"/>
        <v>4.0049999999999999</v>
      </c>
      <c r="R656" s="23">
        <f>VLOOKUP(B656,'Dry Sieve'!$B$2:$K$992,IF(C656="#5",2,IF(C656="#10",3,IF(C656="#18",4,IF(C656="#35",5,IF(C656="#60",6,IF(C656="#120",7,IF(C656="#200",8,IF(C656="&lt;200",9)))))))),FALSE)</f>
        <v>17.93</v>
      </c>
      <c r="S656" s="23">
        <f>VLOOKUP(B656,'Dry Sieve'!$B$2:$K$992,10,FALSE)</f>
        <v>157.78</v>
      </c>
      <c r="T656" s="23">
        <v>8.9024501790000002E-2</v>
      </c>
      <c r="U656" s="23">
        <v>4.1599112780000003E-2</v>
      </c>
      <c r="V656" s="23">
        <f>V653</f>
        <v>0.3872342767768</v>
      </c>
    </row>
    <row r="657" spans="1:22" ht="15.75" customHeight="1" x14ac:dyDescent="0.2">
      <c r="A657" s="22">
        <f>VLOOKUP(B656,'Sample ID by Horizon'!A:B,2,FALSE)</f>
        <v>42521</v>
      </c>
      <c r="B657" s="21" t="s">
        <v>497</v>
      </c>
      <c r="C657" s="21" t="s">
        <v>1296</v>
      </c>
      <c r="D657" s="21" t="s">
        <v>1293</v>
      </c>
      <c r="E657" s="21">
        <v>4.01</v>
      </c>
      <c r="F657" s="21">
        <v>1.73</v>
      </c>
      <c r="G657" s="21">
        <v>5.21</v>
      </c>
      <c r="H657" s="21">
        <v>3.48</v>
      </c>
      <c r="I657" s="21">
        <v>2.54</v>
      </c>
      <c r="J657" s="23">
        <f t="shared" si="45"/>
        <v>0.81</v>
      </c>
      <c r="K657" s="71">
        <v>66.583541150000002</v>
      </c>
      <c r="L657" s="71">
        <f t="shared" ref="L657:N657" si="493">L655</f>
        <v>4.0049999999999999</v>
      </c>
      <c r="M657" s="71">
        <f t="shared" si="493"/>
        <v>0.86750000000000016</v>
      </c>
      <c r="N657" s="71">
        <f t="shared" si="493"/>
        <v>65.418796760000006</v>
      </c>
      <c r="O657" s="73">
        <f>VLOOKUP(B657,'Dry Sieve'!$B$2:$K$992,IF(C657="#5",2,IF(C657="#10",3,IF(C657="#18",4,IF(C657="#35",5,IF(C657="#60",6,IF(C657="#120",7,IF(C657="#200",8,IF(C657="&lt;200",9)))))))),FALSE)</f>
        <v>17.93</v>
      </c>
      <c r="P657" s="23">
        <f t="shared" si="0"/>
        <v>0.86750000000000016</v>
      </c>
      <c r="Q657" s="23">
        <f t="shared" si="1"/>
        <v>4.0049999999999999</v>
      </c>
      <c r="R657" s="23">
        <f>VLOOKUP(B657,'Dry Sieve'!$B$2:$K$992,IF(C657="#5",2,IF(C657="#10",3,IF(C657="#18",4,IF(C657="#35",5,IF(C657="#60",6,IF(C657="#120",7,IF(C657="#200",8,IF(C657="&lt;200",9)))))))),FALSE)</f>
        <v>17.93</v>
      </c>
      <c r="S657" s="23">
        <f>VLOOKUP(B657,'Dry Sieve'!$B$2:$K$992,10,FALSE)</f>
        <v>157.78</v>
      </c>
      <c r="T657" s="23">
        <v>8.9024501790000002E-2</v>
      </c>
      <c r="U657" s="23">
        <v>4.1599112780000003E-2</v>
      </c>
      <c r="V657" s="23">
        <f>V656</f>
        <v>0.3872342767768</v>
      </c>
    </row>
    <row r="658" spans="1:22" ht="15.75" customHeight="1" x14ac:dyDescent="0.2">
      <c r="A658" s="22">
        <f>VLOOKUP(B657,'Sample ID by Horizon'!A:B,2,FALSE)</f>
        <v>42521</v>
      </c>
      <c r="B658" s="21" t="s">
        <v>497</v>
      </c>
      <c r="C658" s="21" t="s">
        <v>1296</v>
      </c>
      <c r="D658" s="21" t="s">
        <v>1294</v>
      </c>
      <c r="E658" s="21">
        <v>4</v>
      </c>
      <c r="F658" s="21">
        <v>1.72</v>
      </c>
      <c r="G658" s="21">
        <v>5.26</v>
      </c>
      <c r="H658" s="21">
        <v>3.54</v>
      </c>
      <c r="I658" s="21">
        <v>2.74</v>
      </c>
      <c r="J658" s="23">
        <f t="shared" si="45"/>
        <v>1.0200000000000002</v>
      </c>
      <c r="K658" s="71">
        <v>63</v>
      </c>
      <c r="L658" s="71">
        <f t="shared" ref="L658:N658" si="494">L655</f>
        <v>4.0049999999999999</v>
      </c>
      <c r="M658" s="71">
        <f t="shared" si="494"/>
        <v>0.86750000000000016</v>
      </c>
      <c r="N658" s="71">
        <f t="shared" si="494"/>
        <v>65.418796760000006</v>
      </c>
      <c r="O658" s="73">
        <f>VLOOKUP(B658,'Dry Sieve'!$B$2:$K$992,IF(C658="#5",2,IF(C658="#10",3,IF(C658="#18",4,IF(C658="#35",5,IF(C658="#60",6,IF(C658="#120",7,IF(C658="#200",8,IF(C658="&lt;200",9)))))))),FALSE)</f>
        <v>17.93</v>
      </c>
      <c r="P658" s="23">
        <f t="shared" si="0"/>
        <v>0.86750000000000016</v>
      </c>
      <c r="Q658" s="23">
        <f t="shared" si="1"/>
        <v>4.0049999999999999</v>
      </c>
      <c r="R658" s="23">
        <f>VLOOKUP(B658,'Dry Sieve'!$B$2:$K$992,IF(C658="#5",2,IF(C658="#10",3,IF(C658="#18",4,IF(C658="#35",5,IF(C658="#60",6,IF(C658="#120",7,IF(C658="#200",8,IF(C658="&lt;200",9)))))))),FALSE)</f>
        <v>17.93</v>
      </c>
      <c r="S658" s="23">
        <f>VLOOKUP(B658,'Dry Sieve'!$B$2:$K$992,10,FALSE)</f>
        <v>157.78</v>
      </c>
      <c r="T658" s="23">
        <v>8.9024501790000002E-2</v>
      </c>
      <c r="U658" s="23">
        <v>4.1599112780000003E-2</v>
      </c>
      <c r="V658" s="23">
        <f>V656</f>
        <v>0.3872342767768</v>
      </c>
    </row>
    <row r="659" spans="1:22" ht="15.75" customHeight="1" x14ac:dyDescent="0.2">
      <c r="A659" s="22">
        <f>VLOOKUP(B658,'Sample ID by Horizon'!A:B,2,FALSE)</f>
        <v>42521</v>
      </c>
      <c r="B659" s="21" t="s">
        <v>497</v>
      </c>
      <c r="C659" s="21" t="s">
        <v>1297</v>
      </c>
      <c r="D659" s="21" t="s">
        <v>1291</v>
      </c>
      <c r="E659" s="21">
        <v>3</v>
      </c>
      <c r="F659" s="21">
        <v>1.74</v>
      </c>
      <c r="G659" s="21">
        <v>4.57</v>
      </c>
      <c r="H659" s="21">
        <v>2.83</v>
      </c>
      <c r="I659" s="21">
        <v>2.56</v>
      </c>
      <c r="J659" s="23">
        <f t="shared" si="45"/>
        <v>0.82000000000000006</v>
      </c>
      <c r="K659" s="71">
        <v>67</v>
      </c>
      <c r="L659" s="71">
        <v>3.0024999999999999</v>
      </c>
      <c r="M659" s="23">
        <f>AVERAGE(J659:J662)</f>
        <v>0.98</v>
      </c>
      <c r="N659" s="23">
        <v>62.201550390000001</v>
      </c>
      <c r="O659" s="73">
        <f>VLOOKUP(B659,'Dry Sieve'!$B$2:$K$992,IF(C659="#5",2,IF(C659="#10",3,IF(C659="#18",4,IF(C659="#35",5,IF(C659="#60",6,IF(C659="#120",7,IF(C659="#200",8,IF(C659="&lt;200",9)))))))),FALSE)</f>
        <v>12.37</v>
      </c>
      <c r="P659" s="23">
        <f t="shared" si="0"/>
        <v>0.98</v>
      </c>
      <c r="Q659" s="23">
        <f t="shared" si="1"/>
        <v>3.0024999999999999</v>
      </c>
      <c r="R659" s="23">
        <f>VLOOKUP(B659,'Dry Sieve'!$B$2:$K$992,IF(C659="#5",2,IF(C659="#10",3,IF(C659="#18",4,IF(C659="#35",5,IF(C659="#60",6,IF(C659="#120",7,IF(C659="#200",8,IF(C659="&lt;200",9)))))))),FALSE)</f>
        <v>12.37</v>
      </c>
      <c r="S659" s="23">
        <f>VLOOKUP(B659,'Dry Sieve'!$B$2:$K$992,10,FALSE)</f>
        <v>157.78</v>
      </c>
      <c r="T659" s="23">
        <v>5.2810862710000003E-2</v>
      </c>
      <c r="U659" s="23">
        <v>1.877095736E-2</v>
      </c>
      <c r="V659" s="23">
        <f>V656</f>
        <v>0.3872342767768</v>
      </c>
    </row>
    <row r="660" spans="1:22" ht="15.75" customHeight="1" x14ac:dyDescent="0.2">
      <c r="A660" s="22">
        <f>VLOOKUP(B659,'Sample ID by Horizon'!A:B,2,FALSE)</f>
        <v>42521</v>
      </c>
      <c r="B660" s="21" t="s">
        <v>497</v>
      </c>
      <c r="C660" s="21" t="s">
        <v>1297</v>
      </c>
      <c r="D660" s="21" t="s">
        <v>1292</v>
      </c>
      <c r="E660" s="21">
        <v>3</v>
      </c>
      <c r="F660" s="21">
        <v>1.72</v>
      </c>
      <c r="G660" s="21">
        <v>4.58</v>
      </c>
      <c r="H660" s="21">
        <v>2.86</v>
      </c>
      <c r="I660" s="21">
        <v>2.84</v>
      </c>
      <c r="J660" s="23">
        <f t="shared" si="45"/>
        <v>1.1199999999999999</v>
      </c>
      <c r="K660" s="71">
        <v>58</v>
      </c>
      <c r="L660" s="71">
        <f t="shared" ref="L660:N660" si="495">L659</f>
        <v>3.0024999999999999</v>
      </c>
      <c r="M660" s="71">
        <f t="shared" si="495"/>
        <v>0.98</v>
      </c>
      <c r="N660" s="71">
        <f t="shared" si="495"/>
        <v>62.201550390000001</v>
      </c>
      <c r="O660" s="73">
        <f>VLOOKUP(B660,'Dry Sieve'!$B$2:$K$992,IF(C660="#5",2,IF(C660="#10",3,IF(C660="#18",4,IF(C660="#35",5,IF(C660="#60",6,IF(C660="#120",7,IF(C660="#200",8,IF(C660="&lt;200",9)))))))),FALSE)</f>
        <v>12.37</v>
      </c>
      <c r="P660" s="23">
        <f t="shared" si="0"/>
        <v>0.98</v>
      </c>
      <c r="Q660" s="23">
        <f t="shared" si="1"/>
        <v>3.0024999999999999</v>
      </c>
      <c r="R660" s="23">
        <f>VLOOKUP(B660,'Dry Sieve'!$B$2:$K$992,IF(C660="#5",2,IF(C660="#10",3,IF(C660="#18",4,IF(C660="#35",5,IF(C660="#60",6,IF(C660="#120",7,IF(C660="#200",8,IF(C660="&lt;200",9)))))))),FALSE)</f>
        <v>12.37</v>
      </c>
      <c r="S660" s="23">
        <f>VLOOKUP(B660,'Dry Sieve'!$B$2:$K$992,10,FALSE)</f>
        <v>157.78</v>
      </c>
      <c r="T660" s="23">
        <v>5.2810862710000003E-2</v>
      </c>
      <c r="U660" s="23">
        <v>1.877095736E-2</v>
      </c>
      <c r="V660" s="23">
        <f>V659</f>
        <v>0.3872342767768</v>
      </c>
    </row>
    <row r="661" spans="1:22" ht="15.75" customHeight="1" x14ac:dyDescent="0.2">
      <c r="A661" s="22">
        <f>VLOOKUP(B660,'Sample ID by Horizon'!A:B,2,FALSE)</f>
        <v>42521</v>
      </c>
      <c r="B661" s="21" t="s">
        <v>497</v>
      </c>
      <c r="C661" s="21" t="s">
        <v>1297</v>
      </c>
      <c r="D661" s="21" t="s">
        <v>1293</v>
      </c>
      <c r="E661" s="21">
        <v>3</v>
      </c>
      <c r="F661" s="21">
        <v>1.73</v>
      </c>
      <c r="G661" s="21">
        <v>4.57</v>
      </c>
      <c r="H661" s="21">
        <v>2.84</v>
      </c>
      <c r="I661" s="21">
        <v>2.6</v>
      </c>
      <c r="J661" s="23">
        <f t="shared" si="45"/>
        <v>0.87000000000000011</v>
      </c>
      <c r="K661" s="71">
        <v>65.666666669999998</v>
      </c>
      <c r="L661" s="71">
        <f t="shared" ref="L661:N661" si="496">L659</f>
        <v>3.0024999999999999</v>
      </c>
      <c r="M661" s="71">
        <f t="shared" si="496"/>
        <v>0.98</v>
      </c>
      <c r="N661" s="71">
        <f t="shared" si="496"/>
        <v>62.201550390000001</v>
      </c>
      <c r="O661" s="73">
        <f>VLOOKUP(B661,'Dry Sieve'!$B$2:$K$992,IF(C661="#5",2,IF(C661="#10",3,IF(C661="#18",4,IF(C661="#35",5,IF(C661="#60",6,IF(C661="#120",7,IF(C661="#200",8,IF(C661="&lt;200",9)))))))),FALSE)</f>
        <v>12.37</v>
      </c>
      <c r="P661" s="23">
        <f t="shared" si="0"/>
        <v>0.98</v>
      </c>
      <c r="Q661" s="23">
        <f t="shared" si="1"/>
        <v>3.0024999999999999</v>
      </c>
      <c r="R661" s="23">
        <f>VLOOKUP(B661,'Dry Sieve'!$B$2:$K$992,IF(C661="#5",2,IF(C661="#10",3,IF(C661="#18",4,IF(C661="#35",5,IF(C661="#60",6,IF(C661="#120",7,IF(C661="#200",8,IF(C661="&lt;200",9)))))))),FALSE)</f>
        <v>12.37</v>
      </c>
      <c r="S661" s="23">
        <f>VLOOKUP(B661,'Dry Sieve'!$B$2:$K$992,10,FALSE)</f>
        <v>157.78</v>
      </c>
      <c r="T661" s="23">
        <v>5.2810862710000003E-2</v>
      </c>
      <c r="U661" s="23">
        <v>1.877095736E-2</v>
      </c>
      <c r="V661" s="23">
        <f>V659</f>
        <v>0.3872342767768</v>
      </c>
    </row>
    <row r="662" spans="1:22" ht="15.75" customHeight="1" x14ac:dyDescent="0.2">
      <c r="A662" s="22">
        <f>VLOOKUP(B661,'Sample ID by Horizon'!A:B,2,FALSE)</f>
        <v>42521</v>
      </c>
      <c r="B662" s="21" t="s">
        <v>497</v>
      </c>
      <c r="C662" s="21" t="s">
        <v>1297</v>
      </c>
      <c r="D662" s="21" t="s">
        <v>1294</v>
      </c>
      <c r="E662" s="21">
        <v>3.01</v>
      </c>
      <c r="F662" s="21">
        <v>1.71</v>
      </c>
      <c r="G662" s="21">
        <v>4.57</v>
      </c>
      <c r="H662" s="21">
        <v>2.86</v>
      </c>
      <c r="I662" s="21">
        <v>2.82</v>
      </c>
      <c r="J662" s="23">
        <f t="shared" si="45"/>
        <v>1.1099999999999999</v>
      </c>
      <c r="K662" s="71">
        <v>58.139534879999999</v>
      </c>
      <c r="L662" s="71">
        <f t="shared" ref="L662:N662" si="497">L659</f>
        <v>3.0024999999999999</v>
      </c>
      <c r="M662" s="71">
        <f t="shared" si="497"/>
        <v>0.98</v>
      </c>
      <c r="N662" s="71">
        <f t="shared" si="497"/>
        <v>62.201550390000001</v>
      </c>
      <c r="O662" s="73">
        <f>VLOOKUP(B662,'Dry Sieve'!$B$2:$K$992,IF(C662="#5",2,IF(C662="#10",3,IF(C662="#18",4,IF(C662="#35",5,IF(C662="#60",6,IF(C662="#120",7,IF(C662="#200",8,IF(C662="&lt;200",9)))))))),FALSE)</f>
        <v>12.37</v>
      </c>
      <c r="P662" s="23">
        <f t="shared" si="0"/>
        <v>0.98</v>
      </c>
      <c r="Q662" s="23">
        <f t="shared" si="1"/>
        <v>3.0024999999999999</v>
      </c>
      <c r="R662" s="23">
        <f>VLOOKUP(B662,'Dry Sieve'!$B$2:$K$992,IF(C662="#5",2,IF(C662="#10",3,IF(C662="#18",4,IF(C662="#35",5,IF(C662="#60",6,IF(C662="#120",7,IF(C662="#200",8,IF(C662="&lt;200",9)))))))),FALSE)</f>
        <v>12.37</v>
      </c>
      <c r="S662" s="23">
        <f>VLOOKUP(B662,'Dry Sieve'!$B$2:$K$992,10,FALSE)</f>
        <v>157.78</v>
      </c>
      <c r="T662" s="23">
        <v>5.2810862710000003E-2</v>
      </c>
      <c r="U662" s="23">
        <v>1.877095736E-2</v>
      </c>
      <c r="V662" s="23">
        <f>V659</f>
        <v>0.3872342767768</v>
      </c>
    </row>
    <row r="663" spans="1:22" ht="15.75" customHeight="1" x14ac:dyDescent="0.2">
      <c r="A663" s="22">
        <f>VLOOKUP(B662,'Sample ID by Horizon'!A:B,2,FALSE)</f>
        <v>42521</v>
      </c>
      <c r="B663" s="21" t="s">
        <v>497</v>
      </c>
      <c r="C663" s="21" t="s">
        <v>1298</v>
      </c>
      <c r="D663" s="21" t="s">
        <v>1291</v>
      </c>
      <c r="E663" s="21">
        <v>2.0099999999999998</v>
      </c>
      <c r="F663" s="21">
        <v>1.72</v>
      </c>
      <c r="G663" s="21">
        <v>3.7</v>
      </c>
      <c r="H663" s="21">
        <v>1.98</v>
      </c>
      <c r="I663" s="21">
        <v>3.27</v>
      </c>
      <c r="J663" s="23">
        <f t="shared" si="45"/>
        <v>1.55</v>
      </c>
      <c r="K663" s="71">
        <v>21.393034830000001</v>
      </c>
      <c r="L663" s="71">
        <v>2.0074999999999998</v>
      </c>
      <c r="M663" s="23">
        <f>AVERAGE(J663:J666)</f>
        <v>1.53</v>
      </c>
      <c r="N663" s="23">
        <v>22.050373130000001</v>
      </c>
      <c r="O663" s="73">
        <f>VLOOKUP(B663,'Dry Sieve'!$B$2:$K$992,IF(C663="#5",2,IF(C663="#10",3,IF(C663="#18",4,IF(C663="#35",5,IF(C663="#60",6,IF(C663="#120",7,IF(C663="#200",8,IF(C663="&lt;200",9)))))))),FALSE)</f>
        <v>10.67</v>
      </c>
      <c r="P663" s="23">
        <f t="shared" si="0"/>
        <v>1.53</v>
      </c>
      <c r="Q663" s="23">
        <f t="shared" si="1"/>
        <v>2.0074999999999998</v>
      </c>
      <c r="R663" s="23">
        <f>VLOOKUP(B663,'Dry Sieve'!$B$2:$K$992,IF(C663="#5",2,IF(C663="#10",3,IF(C663="#18",4,IF(C663="#35",5,IF(C663="#60",6,IF(C663="#120",7,IF(C663="#200",8,IF(C663="&lt;200",9)))))))),FALSE)</f>
        <v>10.67</v>
      </c>
      <c r="S663" s="23">
        <f>VLOOKUP(B663,'Dry Sieve'!$B$2:$K$992,10,FALSE)</f>
        <v>157.78</v>
      </c>
      <c r="T663" s="23">
        <v>1.6085341650000001E-2</v>
      </c>
      <c r="U663" s="23">
        <v>1.5200905089999999E-3</v>
      </c>
      <c r="V663" s="23">
        <f>V662</f>
        <v>0.3872342767768</v>
      </c>
    </row>
    <row r="664" spans="1:22" ht="15.75" customHeight="1" x14ac:dyDescent="0.2">
      <c r="A664" s="22">
        <f>VLOOKUP(B663,'Sample ID by Horizon'!A:B,2,FALSE)</f>
        <v>42521</v>
      </c>
      <c r="B664" s="21" t="s">
        <v>497</v>
      </c>
      <c r="C664" s="21" t="s">
        <v>1298</v>
      </c>
      <c r="D664" s="21" t="s">
        <v>1292</v>
      </c>
      <c r="E664" s="21">
        <v>2.0099999999999998</v>
      </c>
      <c r="F664" s="21">
        <v>1.73</v>
      </c>
      <c r="G664" s="21">
        <v>3.7</v>
      </c>
      <c r="H664" s="21">
        <v>1.97</v>
      </c>
      <c r="I664" s="21">
        <v>3.31</v>
      </c>
      <c r="J664" s="23">
        <f t="shared" si="45"/>
        <v>1.58</v>
      </c>
      <c r="K664" s="71">
        <v>19.40298507</v>
      </c>
      <c r="L664" s="71">
        <f t="shared" ref="L664:N664" si="498">L663</f>
        <v>2.0074999999999998</v>
      </c>
      <c r="M664" s="71">
        <f t="shared" si="498"/>
        <v>1.53</v>
      </c>
      <c r="N664" s="71">
        <f t="shared" si="498"/>
        <v>22.050373130000001</v>
      </c>
      <c r="O664" s="73">
        <f>VLOOKUP(B664,'Dry Sieve'!$B$2:$K$992,IF(C664="#5",2,IF(C664="#10",3,IF(C664="#18",4,IF(C664="#35",5,IF(C664="#60",6,IF(C664="#120",7,IF(C664="#200",8,IF(C664="&lt;200",9)))))))),FALSE)</f>
        <v>10.67</v>
      </c>
      <c r="P664" s="23">
        <f t="shared" si="0"/>
        <v>1.53</v>
      </c>
      <c r="Q664" s="23">
        <f t="shared" si="1"/>
        <v>2.0074999999999998</v>
      </c>
      <c r="R664" s="23">
        <f>VLOOKUP(B664,'Dry Sieve'!$B$2:$K$992,IF(C664="#5",2,IF(C664="#10",3,IF(C664="#18",4,IF(C664="#35",5,IF(C664="#60",6,IF(C664="#120",7,IF(C664="#200",8,IF(C664="&lt;200",9)))))))),FALSE)</f>
        <v>10.67</v>
      </c>
      <c r="S664" s="23">
        <f>VLOOKUP(B664,'Dry Sieve'!$B$2:$K$992,10,FALSE)</f>
        <v>157.78</v>
      </c>
      <c r="T664" s="23">
        <v>1.6085341650000001E-2</v>
      </c>
      <c r="U664" s="23">
        <v>1.5200905089999999E-3</v>
      </c>
      <c r="V664" s="23">
        <f>V662</f>
        <v>0.3872342767768</v>
      </c>
    </row>
    <row r="665" spans="1:22" ht="15.75" customHeight="1" x14ac:dyDescent="0.2">
      <c r="A665" s="22">
        <f>VLOOKUP(B664,'Sample ID by Horizon'!A:B,2,FALSE)</f>
        <v>42521</v>
      </c>
      <c r="B665" s="21" t="s">
        <v>497</v>
      </c>
      <c r="C665" s="21" t="s">
        <v>1298</v>
      </c>
      <c r="D665" s="21" t="s">
        <v>1293</v>
      </c>
      <c r="E665" s="21">
        <v>2.0099999999999998</v>
      </c>
      <c r="F665" s="21">
        <v>1.73</v>
      </c>
      <c r="G665" s="21">
        <v>3.7</v>
      </c>
      <c r="H665" s="21">
        <v>1.97</v>
      </c>
      <c r="I665" s="21">
        <v>3.32</v>
      </c>
      <c r="J665" s="23">
        <f t="shared" si="45"/>
        <v>1.5899999999999999</v>
      </c>
      <c r="K665" s="71">
        <v>18.905472639999999</v>
      </c>
      <c r="L665" s="71">
        <f t="shared" ref="L665:N665" si="499">L663</f>
        <v>2.0074999999999998</v>
      </c>
      <c r="M665" s="71">
        <f t="shared" si="499"/>
        <v>1.53</v>
      </c>
      <c r="N665" s="71">
        <f t="shared" si="499"/>
        <v>22.050373130000001</v>
      </c>
      <c r="O665" s="73">
        <f>VLOOKUP(B665,'Dry Sieve'!$B$2:$K$992,IF(C665="#5",2,IF(C665="#10",3,IF(C665="#18",4,IF(C665="#35",5,IF(C665="#60",6,IF(C665="#120",7,IF(C665="#200",8,IF(C665="&lt;200",9)))))))),FALSE)</f>
        <v>10.67</v>
      </c>
      <c r="P665" s="23">
        <f t="shared" si="0"/>
        <v>1.53</v>
      </c>
      <c r="Q665" s="23">
        <f t="shared" si="1"/>
        <v>2.0074999999999998</v>
      </c>
      <c r="R665" s="23">
        <f>VLOOKUP(B665,'Dry Sieve'!$B$2:$K$992,IF(C665="#5",2,IF(C665="#10",3,IF(C665="#18",4,IF(C665="#35",5,IF(C665="#60",6,IF(C665="#120",7,IF(C665="#200",8,IF(C665="&lt;200",9)))))))),FALSE)</f>
        <v>10.67</v>
      </c>
      <c r="S665" s="23">
        <f>VLOOKUP(B665,'Dry Sieve'!$B$2:$K$992,10,FALSE)</f>
        <v>157.78</v>
      </c>
      <c r="T665" s="23">
        <v>1.6085341650000001E-2</v>
      </c>
      <c r="U665" s="23">
        <v>1.5200905089999999E-3</v>
      </c>
      <c r="V665" s="23">
        <f>V662</f>
        <v>0.3872342767768</v>
      </c>
    </row>
    <row r="666" spans="1:22" ht="15.75" customHeight="1" x14ac:dyDescent="0.2">
      <c r="A666" s="22">
        <f>VLOOKUP(B665,'Sample ID by Horizon'!A:B,2,FALSE)</f>
        <v>42521</v>
      </c>
      <c r="B666" s="21" t="s">
        <v>497</v>
      </c>
      <c r="C666" s="21" t="s">
        <v>1298</v>
      </c>
      <c r="D666" s="21" t="s">
        <v>1294</v>
      </c>
      <c r="E666" s="21">
        <v>2</v>
      </c>
      <c r="F666" s="21">
        <v>1.72</v>
      </c>
      <c r="G666" s="21">
        <v>3.69</v>
      </c>
      <c r="H666" s="21">
        <v>1.97</v>
      </c>
      <c r="I666" s="21">
        <v>3.12</v>
      </c>
      <c r="J666" s="23">
        <f t="shared" si="45"/>
        <v>1.4000000000000001</v>
      </c>
      <c r="K666" s="71">
        <v>28.5</v>
      </c>
      <c r="L666" s="71">
        <f t="shared" ref="L666:N666" si="500">L663</f>
        <v>2.0074999999999998</v>
      </c>
      <c r="M666" s="71">
        <f t="shared" si="500"/>
        <v>1.53</v>
      </c>
      <c r="N666" s="71">
        <f t="shared" si="500"/>
        <v>22.050373130000001</v>
      </c>
      <c r="O666" s="73">
        <f>VLOOKUP(B666,'Dry Sieve'!$B$2:$K$992,IF(C666="#5",2,IF(C666="#10",3,IF(C666="#18",4,IF(C666="#35",5,IF(C666="#60",6,IF(C666="#120",7,IF(C666="#200",8,IF(C666="&lt;200",9)))))))),FALSE)</f>
        <v>10.67</v>
      </c>
      <c r="P666" s="23">
        <f t="shared" si="0"/>
        <v>1.53</v>
      </c>
      <c r="Q666" s="23">
        <f t="shared" si="1"/>
        <v>2.0074999999999998</v>
      </c>
      <c r="R666" s="23">
        <f>VLOOKUP(B666,'Dry Sieve'!$B$2:$K$992,IF(C666="#5",2,IF(C666="#10",3,IF(C666="#18",4,IF(C666="#35",5,IF(C666="#60",6,IF(C666="#120",7,IF(C666="#200",8,IF(C666="&lt;200",9)))))))),FALSE)</f>
        <v>10.67</v>
      </c>
      <c r="S666" s="23">
        <f>VLOOKUP(B666,'Dry Sieve'!$B$2:$K$992,10,FALSE)</f>
        <v>157.78</v>
      </c>
      <c r="T666" s="23">
        <v>1.6085341650000001E-2</v>
      </c>
      <c r="U666" s="23">
        <v>1.5200905089999999E-3</v>
      </c>
      <c r="V666" s="23">
        <f>V665</f>
        <v>0.3872342767768</v>
      </c>
    </row>
    <row r="667" spans="1:22" ht="15.75" customHeight="1" x14ac:dyDescent="0.2">
      <c r="A667" s="22">
        <f>VLOOKUP(B666,'Sample ID by Horizon'!A:B,2,FALSE)</f>
        <v>42521</v>
      </c>
      <c r="B667" s="21" t="s">
        <v>497</v>
      </c>
      <c r="C667" s="21" t="s">
        <v>1299</v>
      </c>
      <c r="D667" s="21" t="s">
        <v>1291</v>
      </c>
      <c r="E667" s="21">
        <v>1.51</v>
      </c>
      <c r="F667" s="21">
        <v>1.72</v>
      </c>
      <c r="G667" s="21">
        <v>3.21</v>
      </c>
      <c r="H667" s="21">
        <v>1.49</v>
      </c>
      <c r="I667" s="21">
        <v>2.81</v>
      </c>
      <c r="J667" s="23">
        <f t="shared" si="45"/>
        <v>1.0900000000000001</v>
      </c>
      <c r="K667" s="71">
        <v>26.49006623</v>
      </c>
      <c r="L667" s="71">
        <v>1.5024999999999999</v>
      </c>
      <c r="M667" s="23">
        <f>AVERAGE(J667:J670)</f>
        <v>0.97750000000000015</v>
      </c>
      <c r="N667" s="23">
        <v>33.789183219999998</v>
      </c>
      <c r="O667" s="73">
        <f>VLOOKUP(B667,'Dry Sieve'!$B$2:$K$992,IF(C667="#5",2,IF(C667="#10",3,IF(C667="#18",4,IF(C667="#35",5,IF(C667="#60",6,IF(C667="#120",7,IF(C667="#200",8,IF(C667="&lt;200",9)))))))),FALSE)</f>
        <v>7.45</v>
      </c>
      <c r="P667" s="23">
        <f t="shared" si="0"/>
        <v>0.97750000000000015</v>
      </c>
      <c r="Q667" s="23">
        <f t="shared" si="1"/>
        <v>1.5024999999999999</v>
      </c>
      <c r="R667" s="23">
        <f>VLOOKUP(B667,'Dry Sieve'!$B$2:$K$992,IF(C667="#5",2,IF(C667="#10",3,IF(C667="#18",4,IF(C667="#35",5,IF(C667="#60",6,IF(C667="#120",7,IF(C667="#200",8,IF(C667="&lt;200",9)))))))),FALSE)</f>
        <v>7.45</v>
      </c>
      <c r="S667" s="23">
        <f>VLOOKUP(B667,'Dry Sieve'!$B$2:$K$992,10,FALSE)</f>
        <v>157.78</v>
      </c>
      <c r="T667" s="23">
        <v>1.6498677890000001E-2</v>
      </c>
      <c r="U667" s="23">
        <v>1.5927910010000001E-3</v>
      </c>
      <c r="V667" s="23">
        <f>V665</f>
        <v>0.3872342767768</v>
      </c>
    </row>
    <row r="668" spans="1:22" ht="15.75" customHeight="1" x14ac:dyDescent="0.2">
      <c r="A668" s="22">
        <f>VLOOKUP(B667,'Sample ID by Horizon'!A:B,2,FALSE)</f>
        <v>42521</v>
      </c>
      <c r="B668" s="21" t="s">
        <v>497</v>
      </c>
      <c r="C668" s="21" t="s">
        <v>1299</v>
      </c>
      <c r="D668" s="21" t="s">
        <v>1292</v>
      </c>
      <c r="E668" s="21">
        <v>1.5</v>
      </c>
      <c r="F668" s="21">
        <v>1.72</v>
      </c>
      <c r="G668" s="21">
        <v>3.21</v>
      </c>
      <c r="H668" s="21">
        <v>1.49</v>
      </c>
      <c r="I668" s="21">
        <v>2.67</v>
      </c>
      <c r="J668" s="23">
        <f t="shared" si="45"/>
        <v>0.95</v>
      </c>
      <c r="K668" s="71">
        <v>36</v>
      </c>
      <c r="L668" s="71">
        <f t="shared" ref="L668:N668" si="501">L667</f>
        <v>1.5024999999999999</v>
      </c>
      <c r="M668" s="71">
        <f t="shared" si="501"/>
        <v>0.97750000000000015</v>
      </c>
      <c r="N668" s="71">
        <f t="shared" si="501"/>
        <v>33.789183219999998</v>
      </c>
      <c r="O668" s="73">
        <f>VLOOKUP(B668,'Dry Sieve'!$B$2:$K$992,IF(C668="#5",2,IF(C668="#10",3,IF(C668="#18",4,IF(C668="#35",5,IF(C668="#60",6,IF(C668="#120",7,IF(C668="#200",8,IF(C668="&lt;200",9)))))))),FALSE)</f>
        <v>7.45</v>
      </c>
      <c r="P668" s="23">
        <f t="shared" si="0"/>
        <v>0.97750000000000015</v>
      </c>
      <c r="Q668" s="23">
        <f t="shared" si="1"/>
        <v>1.5024999999999999</v>
      </c>
      <c r="R668" s="23">
        <f>VLOOKUP(B668,'Dry Sieve'!$B$2:$K$992,IF(C668="#5",2,IF(C668="#10",3,IF(C668="#18",4,IF(C668="#35",5,IF(C668="#60",6,IF(C668="#120",7,IF(C668="#200",8,IF(C668="&lt;200",9)))))))),FALSE)</f>
        <v>7.45</v>
      </c>
      <c r="S668" s="23">
        <f>VLOOKUP(B668,'Dry Sieve'!$B$2:$K$992,10,FALSE)</f>
        <v>157.78</v>
      </c>
      <c r="T668" s="23">
        <v>1.6498677890000001E-2</v>
      </c>
      <c r="U668" s="23">
        <v>1.5927910010000001E-3</v>
      </c>
      <c r="V668" s="23">
        <f>V665</f>
        <v>0.3872342767768</v>
      </c>
    </row>
    <row r="669" spans="1:22" ht="15.75" customHeight="1" x14ac:dyDescent="0.2">
      <c r="A669" s="22">
        <f>VLOOKUP(B668,'Sample ID by Horizon'!A:B,2,FALSE)</f>
        <v>42521</v>
      </c>
      <c r="B669" s="21" t="s">
        <v>497</v>
      </c>
      <c r="C669" s="21" t="s">
        <v>1299</v>
      </c>
      <c r="D669" s="21" t="s">
        <v>1293</v>
      </c>
      <c r="E669" s="21">
        <v>1.5</v>
      </c>
      <c r="F669" s="21">
        <v>1.72</v>
      </c>
      <c r="G669" s="21">
        <v>3.2</v>
      </c>
      <c r="H669" s="21">
        <v>1.48</v>
      </c>
      <c r="I669" s="21">
        <v>2.66</v>
      </c>
      <c r="J669" s="23">
        <f t="shared" si="45"/>
        <v>0.94000000000000017</v>
      </c>
      <c r="K669" s="71">
        <v>36</v>
      </c>
      <c r="L669" s="71">
        <f t="shared" ref="L669:N669" si="502">L667</f>
        <v>1.5024999999999999</v>
      </c>
      <c r="M669" s="71">
        <f t="shared" si="502"/>
        <v>0.97750000000000015</v>
      </c>
      <c r="N669" s="71">
        <f t="shared" si="502"/>
        <v>33.789183219999998</v>
      </c>
      <c r="O669" s="73">
        <f>VLOOKUP(B669,'Dry Sieve'!$B$2:$K$992,IF(C669="#5",2,IF(C669="#10",3,IF(C669="#18",4,IF(C669="#35",5,IF(C669="#60",6,IF(C669="#120",7,IF(C669="#200",8,IF(C669="&lt;200",9)))))))),FALSE)</f>
        <v>7.45</v>
      </c>
      <c r="P669" s="23">
        <f t="shared" si="0"/>
        <v>0.97750000000000015</v>
      </c>
      <c r="Q669" s="23">
        <f t="shared" si="1"/>
        <v>1.5024999999999999</v>
      </c>
      <c r="R669" s="23">
        <f>VLOOKUP(B669,'Dry Sieve'!$B$2:$K$992,IF(C669="#5",2,IF(C669="#10",3,IF(C669="#18",4,IF(C669="#35",5,IF(C669="#60",6,IF(C669="#120",7,IF(C669="#200",8,IF(C669="&lt;200",9)))))))),FALSE)</f>
        <v>7.45</v>
      </c>
      <c r="S669" s="23">
        <f>VLOOKUP(B669,'Dry Sieve'!$B$2:$K$992,10,FALSE)</f>
        <v>157.78</v>
      </c>
      <c r="T669" s="23">
        <v>1.6498677890000001E-2</v>
      </c>
      <c r="U669" s="23">
        <v>1.5927910010000001E-3</v>
      </c>
      <c r="V669" s="23">
        <f>V668</f>
        <v>0.3872342767768</v>
      </c>
    </row>
    <row r="670" spans="1:22" ht="15.75" customHeight="1" x14ac:dyDescent="0.2">
      <c r="A670" s="22">
        <f>VLOOKUP(B669,'Sample ID by Horizon'!A:B,2,FALSE)</f>
        <v>42521</v>
      </c>
      <c r="B670" s="21" t="s">
        <v>497</v>
      </c>
      <c r="C670" s="21" t="s">
        <v>1299</v>
      </c>
      <c r="D670" s="21" t="s">
        <v>1294</v>
      </c>
      <c r="E670" s="21">
        <v>1.5</v>
      </c>
      <c r="F670" s="21">
        <v>1.73</v>
      </c>
      <c r="G670" s="21">
        <v>3.21</v>
      </c>
      <c r="H670" s="21">
        <v>1.48</v>
      </c>
      <c r="I670" s="21">
        <v>2.66</v>
      </c>
      <c r="J670" s="23">
        <f t="shared" si="45"/>
        <v>0.93000000000000016</v>
      </c>
      <c r="K670" s="71">
        <v>36.666666669999998</v>
      </c>
      <c r="L670" s="71">
        <f t="shared" ref="L670:N670" si="503">L667</f>
        <v>1.5024999999999999</v>
      </c>
      <c r="M670" s="71">
        <f t="shared" si="503"/>
        <v>0.97750000000000015</v>
      </c>
      <c r="N670" s="71">
        <f t="shared" si="503"/>
        <v>33.789183219999998</v>
      </c>
      <c r="O670" s="73">
        <f>VLOOKUP(B670,'Dry Sieve'!$B$2:$K$992,IF(C670="#5",2,IF(C670="#10",3,IF(C670="#18",4,IF(C670="#35",5,IF(C670="#60",6,IF(C670="#120",7,IF(C670="#200",8,IF(C670="&lt;200",9)))))))),FALSE)</f>
        <v>7.45</v>
      </c>
      <c r="P670" s="23">
        <f t="shared" si="0"/>
        <v>0.97750000000000015</v>
      </c>
      <c r="Q670" s="23">
        <f t="shared" si="1"/>
        <v>1.5024999999999999</v>
      </c>
      <c r="R670" s="23">
        <f>VLOOKUP(B670,'Dry Sieve'!$B$2:$K$992,IF(C670="#5",2,IF(C670="#10",3,IF(C670="#18",4,IF(C670="#35",5,IF(C670="#60",6,IF(C670="#120",7,IF(C670="#200",8,IF(C670="&lt;200",9)))))))),FALSE)</f>
        <v>7.45</v>
      </c>
      <c r="S670" s="23">
        <f>VLOOKUP(B670,'Dry Sieve'!$B$2:$K$992,10,FALSE)</f>
        <v>157.78</v>
      </c>
      <c r="T670" s="23">
        <v>1.6498677890000001E-2</v>
      </c>
      <c r="U670" s="23">
        <v>1.5927910010000001E-3</v>
      </c>
      <c r="V670" s="23">
        <f>V668</f>
        <v>0.3872342767768</v>
      </c>
    </row>
    <row r="671" spans="1:22" ht="15.75" customHeight="1" x14ac:dyDescent="0.2">
      <c r="A671" s="22">
        <f>VLOOKUP(B670,'Sample ID by Horizon'!A:B,2,FALSE)</f>
        <v>42521</v>
      </c>
      <c r="B671" s="21" t="s">
        <v>497</v>
      </c>
      <c r="C671" s="21" t="s">
        <v>1300</v>
      </c>
      <c r="D671" s="21" t="s">
        <v>1291</v>
      </c>
      <c r="E671" s="21">
        <v>0.5</v>
      </c>
      <c r="F671" s="21">
        <v>1.73</v>
      </c>
      <c r="G671" s="21">
        <v>2.2200000000000002</v>
      </c>
      <c r="H671" s="21">
        <v>0.49</v>
      </c>
      <c r="I671" s="21">
        <v>2.0499999999999998</v>
      </c>
      <c r="J671" s="23">
        <f t="shared" si="45"/>
        <v>0.31999999999999984</v>
      </c>
      <c r="K671" s="71">
        <v>34</v>
      </c>
      <c r="L671" s="71">
        <v>0.50249999999999995</v>
      </c>
      <c r="M671" s="23">
        <f>AVERAGE(J671:J674)</f>
        <v>0.36999999999999994</v>
      </c>
      <c r="N671" s="23">
        <v>25.372549020000001</v>
      </c>
      <c r="O671" s="73">
        <f>VLOOKUP(B671,'Dry Sieve'!$B$2:$K$992,IF(C671="#5",2,IF(C671="#10",3,IF(C671="#18",4,IF(C671="#35",5,IF(C671="#60",6,IF(C671="#120",7,IF(C671="#200",8,IF(C671="&lt;200",9)))))))),FALSE)</f>
        <v>3.41</v>
      </c>
      <c r="P671" s="23">
        <f t="shared" si="0"/>
        <v>0.36999999999999994</v>
      </c>
      <c r="Q671" s="23">
        <f t="shared" si="1"/>
        <v>0.50249999999999995</v>
      </c>
      <c r="R671" s="23">
        <f>VLOOKUP(B671,'Dry Sieve'!$B$2:$K$992,IF(C671="#5",2,IF(C671="#10",3,IF(C671="#18",4,IF(C671="#35",5,IF(C671="#60",6,IF(C671="#120",7,IF(C671="#200",8,IF(C671="&lt;200",9)))))))),FALSE)</f>
        <v>3.41</v>
      </c>
      <c r="S671" s="23">
        <f>VLOOKUP(B671,'Dry Sieve'!$B$2:$K$992,10,FALSE)</f>
        <v>157.78</v>
      </c>
      <c r="T671" s="23">
        <v>5.6987845659999996E-3</v>
      </c>
      <c r="U671" s="23">
        <v>2.065609868E-4</v>
      </c>
      <c r="V671" s="23">
        <f>V668</f>
        <v>0.3872342767768</v>
      </c>
    </row>
    <row r="672" spans="1:22" ht="15.75" customHeight="1" x14ac:dyDescent="0.2">
      <c r="A672" s="22">
        <f>VLOOKUP(B671,'Sample ID by Horizon'!A:B,2,FALSE)</f>
        <v>42521</v>
      </c>
      <c r="B672" s="21" t="s">
        <v>497</v>
      </c>
      <c r="C672" s="21" t="s">
        <v>1300</v>
      </c>
      <c r="D672" s="21" t="s">
        <v>1292</v>
      </c>
      <c r="E672" s="21">
        <v>0.5</v>
      </c>
      <c r="F672" s="21">
        <v>1.72</v>
      </c>
      <c r="G672" s="21">
        <v>2.2200000000000002</v>
      </c>
      <c r="H672" s="21">
        <v>0.5</v>
      </c>
      <c r="I672" s="21">
        <v>2.13</v>
      </c>
      <c r="J672" s="23">
        <f t="shared" si="45"/>
        <v>0.40999999999999992</v>
      </c>
      <c r="K672" s="71">
        <v>18</v>
      </c>
      <c r="L672" s="71">
        <f t="shared" ref="L672:N672" si="504">L671</f>
        <v>0.50249999999999995</v>
      </c>
      <c r="M672" s="71">
        <f t="shared" si="504"/>
        <v>0.36999999999999994</v>
      </c>
      <c r="N672" s="71">
        <f t="shared" si="504"/>
        <v>25.372549020000001</v>
      </c>
      <c r="O672" s="73">
        <f>VLOOKUP(B672,'Dry Sieve'!$B$2:$K$992,IF(C672="#5",2,IF(C672="#10",3,IF(C672="#18",4,IF(C672="#35",5,IF(C672="#60",6,IF(C672="#120",7,IF(C672="#200",8,IF(C672="&lt;200",9)))))))),FALSE)</f>
        <v>3.41</v>
      </c>
      <c r="P672" s="23">
        <f t="shared" si="0"/>
        <v>0.36999999999999994</v>
      </c>
      <c r="Q672" s="23">
        <f t="shared" si="1"/>
        <v>0.50249999999999995</v>
      </c>
      <c r="R672" s="23">
        <f>VLOOKUP(B672,'Dry Sieve'!$B$2:$K$992,IF(C672="#5",2,IF(C672="#10",3,IF(C672="#18",4,IF(C672="#35",5,IF(C672="#60",6,IF(C672="#120",7,IF(C672="#200",8,IF(C672="&lt;200",9)))))))),FALSE)</f>
        <v>3.41</v>
      </c>
      <c r="S672" s="23">
        <f>VLOOKUP(B672,'Dry Sieve'!$B$2:$K$992,10,FALSE)</f>
        <v>157.78</v>
      </c>
      <c r="T672" s="23">
        <v>5.6987845659999996E-3</v>
      </c>
      <c r="U672" s="23">
        <v>2.065609868E-4</v>
      </c>
      <c r="V672" s="23">
        <f>V671</f>
        <v>0.3872342767768</v>
      </c>
    </row>
    <row r="673" spans="1:22" ht="15.75" customHeight="1" x14ac:dyDescent="0.2">
      <c r="A673" s="22">
        <f>VLOOKUP(B672,'Sample ID by Horizon'!A:B,2,FALSE)</f>
        <v>42521</v>
      </c>
      <c r="B673" s="21" t="s">
        <v>497</v>
      </c>
      <c r="C673" s="21" t="s">
        <v>1300</v>
      </c>
      <c r="D673" s="21" t="s">
        <v>1293</v>
      </c>
      <c r="E673" s="21">
        <v>0.5</v>
      </c>
      <c r="F673" s="21">
        <v>1.71</v>
      </c>
      <c r="G673" s="21">
        <v>2.21</v>
      </c>
      <c r="H673" s="21">
        <v>0.5</v>
      </c>
      <c r="I673" s="21">
        <v>2.09</v>
      </c>
      <c r="J673" s="23">
        <f t="shared" si="45"/>
        <v>0.37999999999999989</v>
      </c>
      <c r="K673" s="71">
        <v>24</v>
      </c>
      <c r="L673" s="71">
        <f t="shared" ref="L673:N673" si="505">L671</f>
        <v>0.50249999999999995</v>
      </c>
      <c r="M673" s="71">
        <f t="shared" si="505"/>
        <v>0.36999999999999994</v>
      </c>
      <c r="N673" s="71">
        <f t="shared" si="505"/>
        <v>25.372549020000001</v>
      </c>
      <c r="O673" s="73">
        <f>VLOOKUP(B673,'Dry Sieve'!$B$2:$K$992,IF(C673="#5",2,IF(C673="#10",3,IF(C673="#18",4,IF(C673="#35",5,IF(C673="#60",6,IF(C673="#120",7,IF(C673="#200",8,IF(C673="&lt;200",9)))))))),FALSE)</f>
        <v>3.41</v>
      </c>
      <c r="P673" s="23">
        <f t="shared" si="0"/>
        <v>0.36999999999999994</v>
      </c>
      <c r="Q673" s="23">
        <f t="shared" si="1"/>
        <v>0.50249999999999995</v>
      </c>
      <c r="R673" s="23">
        <f>VLOOKUP(B673,'Dry Sieve'!$B$2:$K$992,IF(C673="#5",2,IF(C673="#10",3,IF(C673="#18",4,IF(C673="#35",5,IF(C673="#60",6,IF(C673="#120",7,IF(C673="#200",8,IF(C673="&lt;200",9)))))))),FALSE)</f>
        <v>3.41</v>
      </c>
      <c r="S673" s="23">
        <f>VLOOKUP(B673,'Dry Sieve'!$B$2:$K$992,10,FALSE)</f>
        <v>157.78</v>
      </c>
      <c r="T673" s="23">
        <v>5.6987845659999996E-3</v>
      </c>
      <c r="U673" s="23">
        <v>2.065609868E-4</v>
      </c>
      <c r="V673" s="23">
        <f>V671</f>
        <v>0.3872342767768</v>
      </c>
    </row>
    <row r="674" spans="1:22" ht="15.75" customHeight="1" x14ac:dyDescent="0.2">
      <c r="A674" s="22">
        <f>VLOOKUP(B673,'Sample ID by Horizon'!A:B,2,FALSE)</f>
        <v>42521</v>
      </c>
      <c r="B674" s="21" t="s">
        <v>497</v>
      </c>
      <c r="C674" s="21" t="s">
        <v>1300</v>
      </c>
      <c r="D674" s="21" t="s">
        <v>1294</v>
      </c>
      <c r="E674" s="21">
        <v>0.51</v>
      </c>
      <c r="F674" s="21">
        <v>1.73</v>
      </c>
      <c r="G674" s="21">
        <v>2.23</v>
      </c>
      <c r="H674" s="21">
        <v>0.5</v>
      </c>
      <c r="I674" s="21">
        <v>2.1</v>
      </c>
      <c r="J674" s="23">
        <f t="shared" si="45"/>
        <v>0.37000000000000011</v>
      </c>
      <c r="K674" s="71">
        <v>25.49019608</v>
      </c>
      <c r="L674" s="71">
        <f t="shared" ref="L674:N674" si="506">L671</f>
        <v>0.50249999999999995</v>
      </c>
      <c r="M674" s="71">
        <f t="shared" si="506"/>
        <v>0.36999999999999994</v>
      </c>
      <c r="N674" s="71">
        <f t="shared" si="506"/>
        <v>25.372549020000001</v>
      </c>
      <c r="O674" s="73">
        <f>VLOOKUP(B674,'Dry Sieve'!$B$2:$K$992,IF(C674="#5",2,IF(C674="#10",3,IF(C674="#18",4,IF(C674="#35",5,IF(C674="#60",6,IF(C674="#120",7,IF(C674="#200",8,IF(C674="&lt;200",9)))))))),FALSE)</f>
        <v>3.41</v>
      </c>
      <c r="P674" s="23">
        <f t="shared" si="0"/>
        <v>0.36999999999999994</v>
      </c>
      <c r="Q674" s="23">
        <f t="shared" si="1"/>
        <v>0.50249999999999995</v>
      </c>
      <c r="R674" s="23">
        <f>VLOOKUP(B674,'Dry Sieve'!$B$2:$K$992,IF(C674="#5",2,IF(C674="#10",3,IF(C674="#18",4,IF(C674="#35",5,IF(C674="#60",6,IF(C674="#120",7,IF(C674="#200",8,IF(C674="&lt;200",9)))))))),FALSE)</f>
        <v>3.41</v>
      </c>
      <c r="S674" s="23">
        <f>VLOOKUP(B674,'Dry Sieve'!$B$2:$K$992,10,FALSE)</f>
        <v>157.78</v>
      </c>
      <c r="T674" s="23">
        <v>5.6987845659999996E-3</v>
      </c>
      <c r="U674" s="23">
        <v>2.065609868E-4</v>
      </c>
      <c r="V674" s="23">
        <f>V671</f>
        <v>0.3872342767768</v>
      </c>
    </row>
    <row r="675" spans="1:22" ht="15.75" customHeight="1" x14ac:dyDescent="0.2">
      <c r="A675" s="21" t="e">
        <f>VLOOKUP(#REF!,'Sample ID by Horizon'!A:B,2,FALSE)</f>
        <v>#REF!</v>
      </c>
      <c r="B675" s="21" t="s">
        <v>499</v>
      </c>
      <c r="C675" s="21" t="s">
        <v>1290</v>
      </c>
      <c r="D675" s="21" t="s">
        <v>1291</v>
      </c>
      <c r="E675" s="21">
        <v>1.97</v>
      </c>
      <c r="F675" s="21">
        <v>1.73</v>
      </c>
      <c r="G675" s="21">
        <v>2.84</v>
      </c>
      <c r="H675" s="21">
        <v>1.1100000000000001</v>
      </c>
      <c r="I675" s="21">
        <v>1.74</v>
      </c>
      <c r="J675" s="23">
        <f t="shared" si="45"/>
        <v>1.0000000000000009E-2</v>
      </c>
      <c r="K675" s="71">
        <v>55.837563449999998</v>
      </c>
      <c r="L675" s="71">
        <v>1.9975000000000001</v>
      </c>
      <c r="M675" s="23">
        <f>AVERAGE(J675:J678)</f>
        <v>2.5000000000000022E-2</v>
      </c>
      <c r="N675" s="23">
        <v>70.813109280000006</v>
      </c>
      <c r="O675" s="73">
        <f>VLOOKUP(B675,'Dry Sieve'!$B$2:$K$992,IF(C675="#5",2,IF(C675="#10",3,IF(C675="#18",4,IF(C675="#35",5,IF(C675="#60",6,IF(C675="#120",7,IF(C675="#200",8,IF(C675="&lt;200",9)))))))),FALSE)</f>
        <v>8.24</v>
      </c>
      <c r="P675" s="23">
        <f t="shared" si="0"/>
        <v>2.5000000000000022E-2</v>
      </c>
      <c r="Q675" s="23">
        <f t="shared" si="1"/>
        <v>1.9975000000000001</v>
      </c>
      <c r="R675" s="23">
        <f>VLOOKUP(B675,'Dry Sieve'!$B$2:$K$992,IF(C675="#5",2,IF(C675="#10",3,IF(C675="#18",4,IF(C675="#35",5,IF(C675="#60",6,IF(C675="#120",7,IF(C675="#200",8,IF(C675="&lt;200",9)))))))),FALSE)</f>
        <v>8.24</v>
      </c>
      <c r="S675" s="23">
        <f>VLOOKUP(B675,'Dry Sieve'!$B$2:$K$992,10,FALSE)</f>
        <v>42.1</v>
      </c>
      <c r="T675" s="23">
        <v>0.1932748477</v>
      </c>
      <c r="U675" s="23">
        <v>0.1368639291</v>
      </c>
      <c r="V675" s="23">
        <f>SUM(U675,U679,U683,U687,U691,U695,U699)</f>
        <v>0.32165480415100001</v>
      </c>
    </row>
    <row r="676" spans="1:22" ht="15.75" customHeight="1" x14ac:dyDescent="0.2">
      <c r="A676" s="22">
        <f>VLOOKUP(B675,'Sample ID by Horizon'!A:B,2,FALSE)</f>
        <v>42526</v>
      </c>
      <c r="B676" s="21" t="s">
        <v>499</v>
      </c>
      <c r="C676" s="21" t="s">
        <v>1290</v>
      </c>
      <c r="D676" s="21" t="s">
        <v>1292</v>
      </c>
      <c r="E676" s="21">
        <v>1.98</v>
      </c>
      <c r="F676" s="21">
        <v>1.73</v>
      </c>
      <c r="G676" s="21">
        <v>2.95</v>
      </c>
      <c r="H676" s="21">
        <v>1.22</v>
      </c>
      <c r="I676" s="21">
        <v>1.75</v>
      </c>
      <c r="J676" s="23">
        <f t="shared" si="45"/>
        <v>2.0000000000000018E-2</v>
      </c>
      <c r="K676" s="71">
        <v>60.60606061</v>
      </c>
      <c r="L676" s="71">
        <f t="shared" ref="L676:N676" si="507">L675</f>
        <v>1.9975000000000001</v>
      </c>
      <c r="M676" s="71">
        <f t="shared" si="507"/>
        <v>2.5000000000000022E-2</v>
      </c>
      <c r="N676" s="71">
        <f t="shared" si="507"/>
        <v>70.813109280000006</v>
      </c>
      <c r="O676" s="73">
        <f>VLOOKUP(B676,'Dry Sieve'!$B$2:$K$992,IF(C676="#5",2,IF(C676="#10",3,IF(C676="#18",4,IF(C676="#35",5,IF(C676="#60",6,IF(C676="#120",7,IF(C676="#200",8,IF(C676="&lt;200",9)))))))),FALSE)</f>
        <v>8.24</v>
      </c>
      <c r="P676" s="23">
        <f t="shared" si="0"/>
        <v>2.5000000000000022E-2</v>
      </c>
      <c r="Q676" s="23">
        <f t="shared" si="1"/>
        <v>1.9975000000000001</v>
      </c>
      <c r="R676" s="23">
        <f>VLOOKUP(B676,'Dry Sieve'!$B$2:$K$992,IF(C676="#5",2,IF(C676="#10",3,IF(C676="#18",4,IF(C676="#35",5,IF(C676="#60",6,IF(C676="#120",7,IF(C676="#200",8,IF(C676="&lt;200",9)))))))),FALSE)</f>
        <v>8.24</v>
      </c>
      <c r="S676" s="23">
        <f>VLOOKUP(B676,'Dry Sieve'!$B$2:$K$992,10,FALSE)</f>
        <v>42.1</v>
      </c>
      <c r="T676" s="23">
        <v>0.1932748477</v>
      </c>
      <c r="U676" s="23">
        <v>0.1368639291</v>
      </c>
      <c r="V676" s="23">
        <f>V675</f>
        <v>0.32165480415100001</v>
      </c>
    </row>
    <row r="677" spans="1:22" ht="15.75" customHeight="1" x14ac:dyDescent="0.2">
      <c r="A677" s="22">
        <f>VLOOKUP(B676,'Sample ID by Horizon'!A:B,2,FALSE)</f>
        <v>42526</v>
      </c>
      <c r="B677" s="21" t="s">
        <v>499</v>
      </c>
      <c r="C677" s="21" t="s">
        <v>1290</v>
      </c>
      <c r="D677" s="21" t="s">
        <v>1293</v>
      </c>
      <c r="E677" s="21">
        <v>2.0099999999999998</v>
      </c>
      <c r="F677" s="21">
        <v>1.73</v>
      </c>
      <c r="G677" s="21">
        <v>3.42</v>
      </c>
      <c r="H677" s="21">
        <v>1.69</v>
      </c>
      <c r="I677" s="21">
        <v>1.79</v>
      </c>
      <c r="J677" s="23">
        <f t="shared" si="45"/>
        <v>6.0000000000000053E-2</v>
      </c>
      <c r="K677" s="71">
        <v>81.094527360000001</v>
      </c>
      <c r="L677" s="71">
        <f t="shared" ref="L677:N677" si="508">L675</f>
        <v>1.9975000000000001</v>
      </c>
      <c r="M677" s="71">
        <f t="shared" si="508"/>
        <v>2.5000000000000022E-2</v>
      </c>
      <c r="N677" s="71">
        <f t="shared" si="508"/>
        <v>70.813109280000006</v>
      </c>
      <c r="O677" s="73">
        <f>VLOOKUP(B677,'Dry Sieve'!$B$2:$K$992,IF(C677="#5",2,IF(C677="#10",3,IF(C677="#18",4,IF(C677="#35",5,IF(C677="#60",6,IF(C677="#120",7,IF(C677="#200",8,IF(C677="&lt;200",9)))))))),FALSE)</f>
        <v>8.24</v>
      </c>
      <c r="P677" s="23">
        <f t="shared" si="0"/>
        <v>2.5000000000000022E-2</v>
      </c>
      <c r="Q677" s="23">
        <f t="shared" si="1"/>
        <v>1.9975000000000001</v>
      </c>
      <c r="R677" s="23">
        <f>VLOOKUP(B677,'Dry Sieve'!$B$2:$K$992,IF(C677="#5",2,IF(C677="#10",3,IF(C677="#18",4,IF(C677="#35",5,IF(C677="#60",6,IF(C677="#120",7,IF(C677="#200",8,IF(C677="&lt;200",9)))))))),FALSE)</f>
        <v>8.24</v>
      </c>
      <c r="S677" s="23">
        <f>VLOOKUP(B677,'Dry Sieve'!$B$2:$K$992,10,FALSE)</f>
        <v>42.1</v>
      </c>
      <c r="T677" s="23">
        <v>0.1932748477</v>
      </c>
      <c r="U677" s="23">
        <v>0.1368639291</v>
      </c>
      <c r="V677" s="23">
        <f>V675</f>
        <v>0.32165480415100001</v>
      </c>
    </row>
    <row r="678" spans="1:22" ht="15.75" customHeight="1" x14ac:dyDescent="0.2">
      <c r="A678" s="22">
        <f>VLOOKUP(B677,'Sample ID by Horizon'!A:B,2,FALSE)</f>
        <v>42526</v>
      </c>
      <c r="B678" s="21" t="s">
        <v>499</v>
      </c>
      <c r="C678" s="21" t="s">
        <v>1290</v>
      </c>
      <c r="D678" s="21" t="s">
        <v>1294</v>
      </c>
      <c r="E678" s="21">
        <v>2.0299999999999998</v>
      </c>
      <c r="F678" s="21">
        <v>1.73</v>
      </c>
      <c r="G678" s="21">
        <v>3.48</v>
      </c>
      <c r="H678" s="21">
        <v>1.75</v>
      </c>
      <c r="I678" s="21">
        <v>1.74</v>
      </c>
      <c r="J678" s="23">
        <f t="shared" si="45"/>
        <v>1.0000000000000009E-2</v>
      </c>
      <c r="K678" s="71">
        <v>85.714285709999999</v>
      </c>
      <c r="L678" s="71">
        <f t="shared" ref="L678:N678" si="509">L675</f>
        <v>1.9975000000000001</v>
      </c>
      <c r="M678" s="71">
        <f t="shared" si="509"/>
        <v>2.5000000000000022E-2</v>
      </c>
      <c r="N678" s="71">
        <f t="shared" si="509"/>
        <v>70.813109280000006</v>
      </c>
      <c r="O678" s="73">
        <f>VLOOKUP(B678,'Dry Sieve'!$B$2:$K$992,IF(C678="#5",2,IF(C678="#10",3,IF(C678="#18",4,IF(C678="#35",5,IF(C678="#60",6,IF(C678="#120",7,IF(C678="#200",8,IF(C678="&lt;200",9)))))))),FALSE)</f>
        <v>8.24</v>
      </c>
      <c r="P678" s="23">
        <f t="shared" si="0"/>
        <v>2.5000000000000022E-2</v>
      </c>
      <c r="Q678" s="23">
        <f t="shared" si="1"/>
        <v>1.9975000000000001</v>
      </c>
      <c r="R678" s="23">
        <f>VLOOKUP(B678,'Dry Sieve'!$B$2:$K$992,IF(C678="#5",2,IF(C678="#10",3,IF(C678="#18",4,IF(C678="#35",5,IF(C678="#60",6,IF(C678="#120",7,IF(C678="#200",8,IF(C678="&lt;200",9)))))))),FALSE)</f>
        <v>8.24</v>
      </c>
      <c r="S678" s="23">
        <f>VLOOKUP(B678,'Dry Sieve'!$B$2:$K$992,10,FALSE)</f>
        <v>42.1</v>
      </c>
      <c r="T678" s="23">
        <v>0.1932748477</v>
      </c>
      <c r="U678" s="23">
        <v>0.1368639291</v>
      </c>
      <c r="V678" s="23">
        <f>V675</f>
        <v>0.32165480415100001</v>
      </c>
    </row>
    <row r="679" spans="1:22" ht="15.75" customHeight="1" x14ac:dyDescent="0.2">
      <c r="A679" s="22">
        <f>VLOOKUP(B678,'Sample ID by Horizon'!A:B,2,FALSE)</f>
        <v>42526</v>
      </c>
      <c r="B679" s="21" t="s">
        <v>499</v>
      </c>
      <c r="C679" s="21" t="s">
        <v>1295</v>
      </c>
      <c r="D679" s="21" t="s">
        <v>1291</v>
      </c>
      <c r="E679" s="21">
        <v>1</v>
      </c>
      <c r="F679" s="21">
        <v>1.71</v>
      </c>
      <c r="G679" s="21">
        <v>2.4</v>
      </c>
      <c r="H679" s="21">
        <v>0.69</v>
      </c>
      <c r="I679" s="21">
        <v>1.75</v>
      </c>
      <c r="J679" s="23">
        <f t="shared" si="45"/>
        <v>4.0000000000000036E-2</v>
      </c>
      <c r="K679" s="71">
        <v>65</v>
      </c>
      <c r="L679" s="71">
        <v>1.0125</v>
      </c>
      <c r="M679" s="23">
        <f>AVERAGE(J679:J682)</f>
        <v>7.7500000000000069E-2</v>
      </c>
      <c r="N679" s="23">
        <v>66.427833320000005</v>
      </c>
      <c r="O679" s="73">
        <f>VLOOKUP(B679,'Dry Sieve'!$B$2:$K$992,IF(C679="#5",2,IF(C679="#10",3,IF(C679="#18",4,IF(C679="#35",5,IF(C679="#60",6,IF(C679="#120",7,IF(C679="#200",8,IF(C679="&lt;200",9)))))))),FALSE)</f>
        <v>6.61</v>
      </c>
      <c r="P679" s="23">
        <f t="shared" si="0"/>
        <v>7.7500000000000069E-2</v>
      </c>
      <c r="Q679" s="23">
        <f t="shared" si="1"/>
        <v>1.0125</v>
      </c>
      <c r="R679" s="23">
        <f>VLOOKUP(B679,'Dry Sieve'!$B$2:$K$992,IF(C679="#5",2,IF(C679="#10",3,IF(C679="#18",4,IF(C679="#35",5,IF(C679="#60",6,IF(C679="#120",7,IF(C679="#200",8,IF(C679="&lt;200",9)))))))),FALSE)</f>
        <v>6.61</v>
      </c>
      <c r="S679" s="23">
        <f>VLOOKUP(B679,'Dry Sieve'!$B$2:$K$992,10,FALSE)</f>
        <v>42.1</v>
      </c>
      <c r="T679" s="23">
        <v>0.1449892965</v>
      </c>
      <c r="U679" s="23">
        <v>8.2554212749999994E-2</v>
      </c>
      <c r="V679" s="23">
        <f>V678</f>
        <v>0.32165480415100001</v>
      </c>
    </row>
    <row r="680" spans="1:22" ht="15.75" customHeight="1" x14ac:dyDescent="0.2">
      <c r="A680" s="22">
        <f>VLOOKUP(B679,'Sample ID by Horizon'!A:B,2,FALSE)</f>
        <v>42526</v>
      </c>
      <c r="B680" s="21" t="s">
        <v>499</v>
      </c>
      <c r="C680" s="21" t="s">
        <v>1295</v>
      </c>
      <c r="D680" s="21" t="s">
        <v>1292</v>
      </c>
      <c r="E680" s="21">
        <v>1.01</v>
      </c>
      <c r="F680" s="21">
        <v>1.71</v>
      </c>
      <c r="G680" s="21">
        <v>2.48</v>
      </c>
      <c r="H680" s="21">
        <v>0.77</v>
      </c>
      <c r="I680" s="21">
        <v>1.78</v>
      </c>
      <c r="J680" s="23">
        <f t="shared" si="45"/>
        <v>7.0000000000000062E-2</v>
      </c>
      <c r="K680" s="71">
        <v>69.306930690000002</v>
      </c>
      <c r="L680" s="71">
        <f t="shared" ref="L680:N680" si="510">L679</f>
        <v>1.0125</v>
      </c>
      <c r="M680" s="71">
        <f t="shared" si="510"/>
        <v>7.7500000000000069E-2</v>
      </c>
      <c r="N680" s="71">
        <f t="shared" si="510"/>
        <v>66.427833320000005</v>
      </c>
      <c r="O680" s="73">
        <f>VLOOKUP(B680,'Dry Sieve'!$B$2:$K$992,IF(C680="#5",2,IF(C680="#10",3,IF(C680="#18",4,IF(C680="#35",5,IF(C680="#60",6,IF(C680="#120",7,IF(C680="#200",8,IF(C680="&lt;200",9)))))))),FALSE)</f>
        <v>6.61</v>
      </c>
      <c r="P680" s="23">
        <f t="shared" si="0"/>
        <v>7.7500000000000069E-2</v>
      </c>
      <c r="Q680" s="23">
        <f t="shared" si="1"/>
        <v>1.0125</v>
      </c>
      <c r="R680" s="23">
        <f>VLOOKUP(B680,'Dry Sieve'!$B$2:$K$992,IF(C680="#5",2,IF(C680="#10",3,IF(C680="#18",4,IF(C680="#35",5,IF(C680="#60",6,IF(C680="#120",7,IF(C680="#200",8,IF(C680="&lt;200",9)))))))),FALSE)</f>
        <v>6.61</v>
      </c>
      <c r="S680" s="23">
        <f>VLOOKUP(B680,'Dry Sieve'!$B$2:$K$992,10,FALSE)</f>
        <v>42.1</v>
      </c>
      <c r="T680" s="23">
        <v>0.1449892965</v>
      </c>
      <c r="U680" s="23">
        <v>8.2554212749999994E-2</v>
      </c>
      <c r="V680" s="23">
        <f>V678</f>
        <v>0.32165480415100001</v>
      </c>
    </row>
    <row r="681" spans="1:22" ht="15.75" customHeight="1" x14ac:dyDescent="0.2">
      <c r="A681" s="22">
        <f>VLOOKUP(B680,'Sample ID by Horizon'!A:B,2,FALSE)</f>
        <v>42526</v>
      </c>
      <c r="B681" s="21" t="s">
        <v>499</v>
      </c>
      <c r="C681" s="21" t="s">
        <v>1295</v>
      </c>
      <c r="D681" s="21" t="s">
        <v>1293</v>
      </c>
      <c r="E681" s="21">
        <v>1.01</v>
      </c>
      <c r="F681" s="21">
        <v>1.73</v>
      </c>
      <c r="G681" s="21">
        <v>2.46</v>
      </c>
      <c r="H681" s="21">
        <v>0.73</v>
      </c>
      <c r="I681" s="21">
        <v>1.78</v>
      </c>
      <c r="J681" s="23">
        <f t="shared" si="45"/>
        <v>5.0000000000000044E-2</v>
      </c>
      <c r="K681" s="71">
        <v>67.326732669999998</v>
      </c>
      <c r="L681" s="71">
        <f t="shared" ref="L681:N681" si="511">L679</f>
        <v>1.0125</v>
      </c>
      <c r="M681" s="71">
        <f t="shared" si="511"/>
        <v>7.7500000000000069E-2</v>
      </c>
      <c r="N681" s="71">
        <f t="shared" si="511"/>
        <v>66.427833320000005</v>
      </c>
      <c r="O681" s="73">
        <f>VLOOKUP(B681,'Dry Sieve'!$B$2:$K$992,IF(C681="#5",2,IF(C681="#10",3,IF(C681="#18",4,IF(C681="#35",5,IF(C681="#60",6,IF(C681="#120",7,IF(C681="#200",8,IF(C681="&lt;200",9)))))))),FALSE)</f>
        <v>6.61</v>
      </c>
      <c r="P681" s="23">
        <f t="shared" si="0"/>
        <v>7.7500000000000069E-2</v>
      </c>
      <c r="Q681" s="23">
        <f t="shared" si="1"/>
        <v>1.0125</v>
      </c>
      <c r="R681" s="23">
        <f>VLOOKUP(B681,'Dry Sieve'!$B$2:$K$992,IF(C681="#5",2,IF(C681="#10",3,IF(C681="#18",4,IF(C681="#35",5,IF(C681="#60",6,IF(C681="#120",7,IF(C681="#200",8,IF(C681="&lt;200",9)))))))),FALSE)</f>
        <v>6.61</v>
      </c>
      <c r="S681" s="23">
        <f>VLOOKUP(B681,'Dry Sieve'!$B$2:$K$992,10,FALSE)</f>
        <v>42.1</v>
      </c>
      <c r="T681" s="23">
        <v>0.1449892965</v>
      </c>
      <c r="U681" s="23">
        <v>8.2554212749999994E-2</v>
      </c>
      <c r="V681" s="23">
        <f>V678</f>
        <v>0.32165480415100001</v>
      </c>
    </row>
    <row r="682" spans="1:22" ht="15.75" customHeight="1" x14ac:dyDescent="0.2">
      <c r="A682" s="22">
        <f>VLOOKUP(B681,'Sample ID by Horizon'!A:B,2,FALSE)</f>
        <v>42526</v>
      </c>
      <c r="B682" s="21" t="s">
        <v>499</v>
      </c>
      <c r="C682" s="21" t="s">
        <v>1295</v>
      </c>
      <c r="D682" s="21" t="s">
        <v>1294</v>
      </c>
      <c r="E682" s="21">
        <v>1.03</v>
      </c>
      <c r="F682" s="21">
        <v>1.71</v>
      </c>
      <c r="G682" s="21">
        <v>2.52</v>
      </c>
      <c r="H682" s="21">
        <v>0.81</v>
      </c>
      <c r="I682" s="21">
        <v>1.86</v>
      </c>
      <c r="J682" s="23">
        <f t="shared" si="45"/>
        <v>0.15000000000000013</v>
      </c>
      <c r="K682" s="71">
        <v>64.077669900000004</v>
      </c>
      <c r="L682" s="71">
        <f t="shared" ref="L682:N682" si="512">L679</f>
        <v>1.0125</v>
      </c>
      <c r="M682" s="71">
        <f t="shared" si="512"/>
        <v>7.7500000000000069E-2</v>
      </c>
      <c r="N682" s="71">
        <f t="shared" si="512"/>
        <v>66.427833320000005</v>
      </c>
      <c r="O682" s="73">
        <f>VLOOKUP(B682,'Dry Sieve'!$B$2:$K$992,IF(C682="#5",2,IF(C682="#10",3,IF(C682="#18",4,IF(C682="#35",5,IF(C682="#60",6,IF(C682="#120",7,IF(C682="#200",8,IF(C682="&lt;200",9)))))))),FALSE)</f>
        <v>6.61</v>
      </c>
      <c r="P682" s="23">
        <f t="shared" si="0"/>
        <v>7.7500000000000069E-2</v>
      </c>
      <c r="Q682" s="23">
        <f t="shared" si="1"/>
        <v>1.0125</v>
      </c>
      <c r="R682" s="23">
        <f>VLOOKUP(B682,'Dry Sieve'!$B$2:$K$992,IF(C682="#5",2,IF(C682="#10",3,IF(C682="#18",4,IF(C682="#35",5,IF(C682="#60",6,IF(C682="#120",7,IF(C682="#200",8,IF(C682="&lt;200",9)))))))),FALSE)</f>
        <v>6.61</v>
      </c>
      <c r="S682" s="23">
        <f>VLOOKUP(B682,'Dry Sieve'!$B$2:$K$992,10,FALSE)</f>
        <v>42.1</v>
      </c>
      <c r="T682" s="23">
        <v>0.1449892965</v>
      </c>
      <c r="U682" s="23">
        <v>8.2554212749999994E-2</v>
      </c>
      <c r="V682" s="23">
        <f>V681</f>
        <v>0.32165480415100001</v>
      </c>
    </row>
    <row r="683" spans="1:22" ht="15.75" customHeight="1" x14ac:dyDescent="0.2">
      <c r="A683" s="22">
        <f>VLOOKUP(B682,'Sample ID by Horizon'!A:B,2,FALSE)</f>
        <v>42526</v>
      </c>
      <c r="B683" s="21" t="s">
        <v>499</v>
      </c>
      <c r="C683" s="21" t="s">
        <v>1296</v>
      </c>
      <c r="D683" s="21" t="s">
        <v>1291</v>
      </c>
      <c r="E683" s="21">
        <v>1.04</v>
      </c>
      <c r="F683" s="21">
        <v>1.74</v>
      </c>
      <c r="G683" s="21">
        <v>2.58</v>
      </c>
      <c r="H683" s="21">
        <v>0.84</v>
      </c>
      <c r="I683" s="21">
        <v>1.75</v>
      </c>
      <c r="J683" s="23">
        <f t="shared" si="45"/>
        <v>1.0000000000000009E-2</v>
      </c>
      <c r="K683" s="71">
        <v>79.807692309999993</v>
      </c>
      <c r="L683" s="71">
        <v>1.0325</v>
      </c>
      <c r="M683" s="23">
        <f>AVERAGE(J683:J686)</f>
        <v>6.750000000000006E-2</v>
      </c>
      <c r="N683" s="23">
        <v>75.775894899999997</v>
      </c>
      <c r="O683" s="73">
        <f>VLOOKUP(B683,'Dry Sieve'!$B$2:$K$992,IF(C683="#5",2,IF(C683="#10",3,IF(C683="#18",4,IF(C683="#35",5,IF(C683="#60",6,IF(C683="#120",7,IF(C683="#200",8,IF(C683="&lt;200",9)))))))),FALSE)</f>
        <v>6.61</v>
      </c>
      <c r="P683" s="23">
        <f t="shared" si="0"/>
        <v>6.750000000000006E-2</v>
      </c>
      <c r="Q683" s="23">
        <f t="shared" si="1"/>
        <v>1.0325</v>
      </c>
      <c r="R683" s="23">
        <f>VLOOKUP(B683,'Dry Sieve'!$B$2:$K$992,IF(C683="#5",2,IF(C683="#10",3,IF(C683="#18",4,IF(C683="#35",5,IF(C683="#60",6,IF(C683="#120",7,IF(C683="#200",8,IF(C683="&lt;200",9)))))))),FALSE)</f>
        <v>6.61</v>
      </c>
      <c r="S683" s="23">
        <f>VLOOKUP(B683,'Dry Sieve'!$B$2:$K$992,10,FALSE)</f>
        <v>42.1</v>
      </c>
      <c r="T683" s="23">
        <v>0.1467427375</v>
      </c>
      <c r="U683" s="23">
        <v>7.9425444679999999E-2</v>
      </c>
      <c r="V683" s="23">
        <f>V681</f>
        <v>0.32165480415100001</v>
      </c>
    </row>
    <row r="684" spans="1:22" ht="15.75" customHeight="1" x14ac:dyDescent="0.2">
      <c r="A684" s="22">
        <f>VLOOKUP(B683,'Sample ID by Horizon'!A:B,2,FALSE)</f>
        <v>42526</v>
      </c>
      <c r="B684" s="21" t="s">
        <v>499</v>
      </c>
      <c r="C684" s="21" t="s">
        <v>1296</v>
      </c>
      <c r="D684" s="21" t="s">
        <v>1292</v>
      </c>
      <c r="E684" s="21">
        <v>1.04</v>
      </c>
      <c r="F684" s="21">
        <v>1.72</v>
      </c>
      <c r="G684" s="21">
        <v>2.59</v>
      </c>
      <c r="H684" s="21">
        <v>0.87</v>
      </c>
      <c r="I684" s="21">
        <v>1.78</v>
      </c>
      <c r="J684" s="23">
        <f t="shared" si="45"/>
        <v>6.0000000000000053E-2</v>
      </c>
      <c r="K684" s="71">
        <v>77.88461538</v>
      </c>
      <c r="L684" s="71">
        <f t="shared" ref="L684:N684" si="513">L683</f>
        <v>1.0325</v>
      </c>
      <c r="M684" s="71">
        <f t="shared" si="513"/>
        <v>6.750000000000006E-2</v>
      </c>
      <c r="N684" s="71">
        <f t="shared" si="513"/>
        <v>75.775894899999997</v>
      </c>
      <c r="O684" s="73">
        <f>VLOOKUP(B684,'Dry Sieve'!$B$2:$K$992,IF(C684="#5",2,IF(C684="#10",3,IF(C684="#18",4,IF(C684="#35",5,IF(C684="#60",6,IF(C684="#120",7,IF(C684="#200",8,IF(C684="&lt;200",9)))))))),FALSE)</f>
        <v>6.61</v>
      </c>
      <c r="P684" s="23">
        <f t="shared" si="0"/>
        <v>6.750000000000006E-2</v>
      </c>
      <c r="Q684" s="23">
        <f t="shared" si="1"/>
        <v>1.0325</v>
      </c>
      <c r="R684" s="23">
        <f>VLOOKUP(B684,'Dry Sieve'!$B$2:$K$992,IF(C684="#5",2,IF(C684="#10",3,IF(C684="#18",4,IF(C684="#35",5,IF(C684="#60",6,IF(C684="#120",7,IF(C684="#200",8,IF(C684="&lt;200",9)))))))),FALSE)</f>
        <v>6.61</v>
      </c>
      <c r="S684" s="23">
        <f>VLOOKUP(B684,'Dry Sieve'!$B$2:$K$992,10,FALSE)</f>
        <v>42.1</v>
      </c>
      <c r="T684" s="23">
        <v>0.1467427375</v>
      </c>
      <c r="U684" s="23">
        <v>7.9425444679999999E-2</v>
      </c>
      <c r="V684" s="23">
        <f>V681</f>
        <v>0.32165480415100001</v>
      </c>
    </row>
    <row r="685" spans="1:22" ht="15.75" customHeight="1" x14ac:dyDescent="0.2">
      <c r="A685" s="22">
        <f>VLOOKUP(B684,'Sample ID by Horizon'!A:B,2,FALSE)</f>
        <v>42526</v>
      </c>
      <c r="B685" s="21" t="s">
        <v>499</v>
      </c>
      <c r="C685" s="21" t="s">
        <v>1296</v>
      </c>
      <c r="D685" s="21" t="s">
        <v>1293</v>
      </c>
      <c r="E685" s="21">
        <v>1.01</v>
      </c>
      <c r="F685" s="21">
        <v>1.72</v>
      </c>
      <c r="G685" s="21">
        <v>2.5299999999999998</v>
      </c>
      <c r="H685" s="21">
        <v>0.81</v>
      </c>
      <c r="I685" s="21">
        <v>1.78</v>
      </c>
      <c r="J685" s="23">
        <f t="shared" si="45"/>
        <v>6.0000000000000053E-2</v>
      </c>
      <c r="K685" s="71">
        <v>74.257425740000002</v>
      </c>
      <c r="L685" s="71">
        <f t="shared" ref="L685:N685" si="514">L683</f>
        <v>1.0325</v>
      </c>
      <c r="M685" s="71">
        <f t="shared" si="514"/>
        <v>6.750000000000006E-2</v>
      </c>
      <c r="N685" s="71">
        <f t="shared" si="514"/>
        <v>75.775894899999997</v>
      </c>
      <c r="O685" s="73">
        <f>VLOOKUP(B685,'Dry Sieve'!$B$2:$K$992,IF(C685="#5",2,IF(C685="#10",3,IF(C685="#18",4,IF(C685="#35",5,IF(C685="#60",6,IF(C685="#120",7,IF(C685="#200",8,IF(C685="&lt;200",9)))))))),FALSE)</f>
        <v>6.61</v>
      </c>
      <c r="P685" s="23">
        <f t="shared" si="0"/>
        <v>6.750000000000006E-2</v>
      </c>
      <c r="Q685" s="23">
        <f t="shared" si="1"/>
        <v>1.0325</v>
      </c>
      <c r="R685" s="23">
        <f>VLOOKUP(B685,'Dry Sieve'!$B$2:$K$992,IF(C685="#5",2,IF(C685="#10",3,IF(C685="#18",4,IF(C685="#35",5,IF(C685="#60",6,IF(C685="#120",7,IF(C685="#200",8,IF(C685="&lt;200",9)))))))),FALSE)</f>
        <v>6.61</v>
      </c>
      <c r="S685" s="23">
        <f>VLOOKUP(B685,'Dry Sieve'!$B$2:$K$992,10,FALSE)</f>
        <v>42.1</v>
      </c>
      <c r="T685" s="23">
        <v>0.1467427375</v>
      </c>
      <c r="U685" s="23">
        <v>7.9425444679999999E-2</v>
      </c>
      <c r="V685" s="23">
        <f>V684</f>
        <v>0.32165480415100001</v>
      </c>
    </row>
    <row r="686" spans="1:22" ht="15.75" customHeight="1" x14ac:dyDescent="0.2">
      <c r="A686" s="22">
        <f>VLOOKUP(B685,'Sample ID by Horizon'!A:B,2,FALSE)</f>
        <v>42526</v>
      </c>
      <c r="B686" s="21" t="s">
        <v>499</v>
      </c>
      <c r="C686" s="21" t="s">
        <v>1296</v>
      </c>
      <c r="D686" s="21" t="s">
        <v>1294</v>
      </c>
      <c r="E686" s="21">
        <v>1.04</v>
      </c>
      <c r="F686" s="21">
        <v>1.72</v>
      </c>
      <c r="G686" s="21">
        <v>2.6</v>
      </c>
      <c r="H686" s="21">
        <v>0.88</v>
      </c>
      <c r="I686" s="21">
        <v>1.86</v>
      </c>
      <c r="J686" s="23">
        <f t="shared" si="45"/>
        <v>0.14000000000000012</v>
      </c>
      <c r="K686" s="71">
        <v>71.153846150000007</v>
      </c>
      <c r="L686" s="71">
        <f t="shared" ref="L686:N686" si="515">L683</f>
        <v>1.0325</v>
      </c>
      <c r="M686" s="71">
        <f t="shared" si="515"/>
        <v>6.750000000000006E-2</v>
      </c>
      <c r="N686" s="71">
        <f t="shared" si="515"/>
        <v>75.775894899999997</v>
      </c>
      <c r="O686" s="73">
        <f>VLOOKUP(B686,'Dry Sieve'!$B$2:$K$992,IF(C686="#5",2,IF(C686="#10",3,IF(C686="#18",4,IF(C686="#35",5,IF(C686="#60",6,IF(C686="#120",7,IF(C686="#200",8,IF(C686="&lt;200",9)))))))),FALSE)</f>
        <v>6.61</v>
      </c>
      <c r="P686" s="23">
        <f t="shared" si="0"/>
        <v>6.750000000000006E-2</v>
      </c>
      <c r="Q686" s="23">
        <f t="shared" si="1"/>
        <v>1.0325</v>
      </c>
      <c r="R686" s="23">
        <f>VLOOKUP(B686,'Dry Sieve'!$B$2:$K$992,IF(C686="#5",2,IF(C686="#10",3,IF(C686="#18",4,IF(C686="#35",5,IF(C686="#60",6,IF(C686="#120",7,IF(C686="#200",8,IF(C686="&lt;200",9)))))))),FALSE)</f>
        <v>6.61</v>
      </c>
      <c r="S686" s="23">
        <f>VLOOKUP(B686,'Dry Sieve'!$B$2:$K$992,10,FALSE)</f>
        <v>42.1</v>
      </c>
      <c r="T686" s="23">
        <v>0.1467427375</v>
      </c>
      <c r="U686" s="23">
        <v>7.9425444679999999E-2</v>
      </c>
      <c r="V686" s="23">
        <f>V684</f>
        <v>0.32165480415100001</v>
      </c>
    </row>
    <row r="687" spans="1:22" ht="15.75" customHeight="1" x14ac:dyDescent="0.2">
      <c r="A687" s="22">
        <f>VLOOKUP(B686,'Sample ID by Horizon'!A:B,2,FALSE)</f>
        <v>42526</v>
      </c>
      <c r="B687" s="21" t="s">
        <v>499</v>
      </c>
      <c r="C687" s="21" t="s">
        <v>1297</v>
      </c>
      <c r="D687" s="21" t="s">
        <v>1291</v>
      </c>
      <c r="E687" s="21">
        <v>1.03</v>
      </c>
      <c r="F687" s="21">
        <v>1.72</v>
      </c>
      <c r="G687" s="21">
        <v>2.66</v>
      </c>
      <c r="H687" s="21">
        <v>0.94</v>
      </c>
      <c r="I687" s="21">
        <v>2.39</v>
      </c>
      <c r="J687" s="23">
        <f t="shared" si="45"/>
        <v>0.67000000000000015</v>
      </c>
      <c r="K687" s="71">
        <v>26.21359223</v>
      </c>
      <c r="L687" s="71">
        <v>1.0149999999999999</v>
      </c>
      <c r="M687" s="23">
        <f>AVERAGE(J687:J690)</f>
        <v>0.56749999999999989</v>
      </c>
      <c r="N687" s="23">
        <v>36.508261189999999</v>
      </c>
      <c r="O687" s="73">
        <f>VLOOKUP(B687,'Dry Sieve'!$B$2:$K$992,IF(C687="#5",2,IF(C687="#10",3,IF(C687="#18",4,IF(C687="#35",5,IF(C687="#60",6,IF(C687="#120",7,IF(C687="#200",8,IF(C687="&lt;200",9)))))))),FALSE)</f>
        <v>5.61</v>
      </c>
      <c r="P687" s="23">
        <f t="shared" si="0"/>
        <v>0.56749999999999989</v>
      </c>
      <c r="Q687" s="23">
        <f t="shared" si="1"/>
        <v>1.0150000000000001</v>
      </c>
      <c r="R687" s="23">
        <f>VLOOKUP(B687,'Dry Sieve'!$B$2:$K$992,IF(C687="#5",2,IF(C687="#10",3,IF(C687="#18",4,IF(C687="#35",5,IF(C687="#60",6,IF(C687="#120",7,IF(C687="#200",8,IF(C687="&lt;200",9)))))))),FALSE)</f>
        <v>5.61</v>
      </c>
      <c r="S687" s="23">
        <f>VLOOKUP(B687,'Dry Sieve'!$B$2:$K$992,10,FALSE)</f>
        <v>42.1</v>
      </c>
      <c r="T687" s="23">
        <v>5.874998537E-2</v>
      </c>
      <c r="U687" s="23">
        <v>1.2256341780000001E-2</v>
      </c>
      <c r="V687" s="23">
        <f>V684</f>
        <v>0.32165480415100001</v>
      </c>
    </row>
    <row r="688" spans="1:22" ht="15.75" customHeight="1" x14ac:dyDescent="0.2">
      <c r="A688" s="22">
        <f>VLOOKUP(B687,'Sample ID by Horizon'!A:B,2,FALSE)</f>
        <v>42526</v>
      </c>
      <c r="B688" s="21" t="s">
        <v>499</v>
      </c>
      <c r="C688" s="21" t="s">
        <v>1297</v>
      </c>
      <c r="D688" s="21" t="s">
        <v>1292</v>
      </c>
      <c r="E688" s="21">
        <v>1.01</v>
      </c>
      <c r="F688" s="21">
        <v>1.72</v>
      </c>
      <c r="G688" s="21">
        <v>2.65</v>
      </c>
      <c r="H688" s="21">
        <v>0.93</v>
      </c>
      <c r="I688" s="21">
        <v>2.23</v>
      </c>
      <c r="J688" s="23">
        <f t="shared" si="45"/>
        <v>0.51</v>
      </c>
      <c r="K688" s="71">
        <v>41.584158420000001</v>
      </c>
      <c r="L688" s="71">
        <f t="shared" ref="L688:N688" si="516">L687</f>
        <v>1.0149999999999999</v>
      </c>
      <c r="M688" s="71">
        <f t="shared" si="516"/>
        <v>0.56749999999999989</v>
      </c>
      <c r="N688" s="71">
        <f t="shared" si="516"/>
        <v>36.508261189999999</v>
      </c>
      <c r="O688" s="73">
        <f>VLOOKUP(B688,'Dry Sieve'!$B$2:$K$992,IF(C688="#5",2,IF(C688="#10",3,IF(C688="#18",4,IF(C688="#35",5,IF(C688="#60",6,IF(C688="#120",7,IF(C688="#200",8,IF(C688="&lt;200",9)))))))),FALSE)</f>
        <v>5.61</v>
      </c>
      <c r="P688" s="23">
        <f t="shared" si="0"/>
        <v>0.56749999999999989</v>
      </c>
      <c r="Q688" s="23">
        <f t="shared" si="1"/>
        <v>1.0150000000000001</v>
      </c>
      <c r="R688" s="23">
        <f>VLOOKUP(B688,'Dry Sieve'!$B$2:$K$992,IF(C688="#5",2,IF(C688="#10",3,IF(C688="#18",4,IF(C688="#35",5,IF(C688="#60",6,IF(C688="#120",7,IF(C688="#200",8,IF(C688="&lt;200",9)))))))),FALSE)</f>
        <v>5.61</v>
      </c>
      <c r="S688" s="23">
        <f>VLOOKUP(B688,'Dry Sieve'!$B$2:$K$992,10,FALSE)</f>
        <v>42.1</v>
      </c>
      <c r="T688" s="23">
        <v>5.874998537E-2</v>
      </c>
      <c r="U688" s="23">
        <v>1.2256341780000001E-2</v>
      </c>
      <c r="V688" s="23">
        <f>V687</f>
        <v>0.32165480415100001</v>
      </c>
    </row>
    <row r="689" spans="1:22" ht="15.75" customHeight="1" x14ac:dyDescent="0.2">
      <c r="A689" s="22">
        <f>VLOOKUP(B688,'Sample ID by Horizon'!A:B,2,FALSE)</f>
        <v>42526</v>
      </c>
      <c r="B689" s="21" t="s">
        <v>499</v>
      </c>
      <c r="C689" s="21" t="s">
        <v>1297</v>
      </c>
      <c r="D689" s="21" t="s">
        <v>1293</v>
      </c>
      <c r="E689" s="21">
        <v>1.02</v>
      </c>
      <c r="F689" s="21">
        <v>1.72</v>
      </c>
      <c r="G689" s="21">
        <v>2.67</v>
      </c>
      <c r="H689" s="21">
        <v>0.95</v>
      </c>
      <c r="I689" s="21">
        <v>2.2799999999999998</v>
      </c>
      <c r="J689" s="23">
        <f t="shared" si="45"/>
        <v>0.55999999999999983</v>
      </c>
      <c r="K689" s="71">
        <v>38.235294119999999</v>
      </c>
      <c r="L689" s="71">
        <f t="shared" ref="L689:N689" si="517">L687</f>
        <v>1.0149999999999999</v>
      </c>
      <c r="M689" s="71">
        <f t="shared" si="517"/>
        <v>0.56749999999999989</v>
      </c>
      <c r="N689" s="71">
        <f t="shared" si="517"/>
        <v>36.508261189999999</v>
      </c>
      <c r="O689" s="73">
        <f>VLOOKUP(B689,'Dry Sieve'!$B$2:$K$992,IF(C689="#5",2,IF(C689="#10",3,IF(C689="#18",4,IF(C689="#35",5,IF(C689="#60",6,IF(C689="#120",7,IF(C689="#200",8,IF(C689="&lt;200",9)))))))),FALSE)</f>
        <v>5.61</v>
      </c>
      <c r="P689" s="23">
        <f t="shared" si="0"/>
        <v>0.56749999999999989</v>
      </c>
      <c r="Q689" s="23">
        <f t="shared" si="1"/>
        <v>1.0150000000000001</v>
      </c>
      <c r="R689" s="23">
        <f>VLOOKUP(B689,'Dry Sieve'!$B$2:$K$992,IF(C689="#5",2,IF(C689="#10",3,IF(C689="#18",4,IF(C689="#35",5,IF(C689="#60",6,IF(C689="#120",7,IF(C689="#200",8,IF(C689="&lt;200",9)))))))),FALSE)</f>
        <v>5.61</v>
      </c>
      <c r="S689" s="23">
        <f>VLOOKUP(B689,'Dry Sieve'!$B$2:$K$992,10,FALSE)</f>
        <v>42.1</v>
      </c>
      <c r="T689" s="23">
        <v>5.874998537E-2</v>
      </c>
      <c r="U689" s="23">
        <v>1.2256341780000001E-2</v>
      </c>
      <c r="V689" s="23">
        <f>V687</f>
        <v>0.32165480415100001</v>
      </c>
    </row>
    <row r="690" spans="1:22" ht="15.75" customHeight="1" x14ac:dyDescent="0.2">
      <c r="A690" s="22">
        <f>VLOOKUP(B689,'Sample ID by Horizon'!A:B,2,FALSE)</f>
        <v>42526</v>
      </c>
      <c r="B690" s="21" t="s">
        <v>499</v>
      </c>
      <c r="C690" s="21" t="s">
        <v>1297</v>
      </c>
      <c r="D690" s="21" t="s">
        <v>1294</v>
      </c>
      <c r="E690" s="21">
        <v>1</v>
      </c>
      <c r="F690" s="21">
        <v>1.73</v>
      </c>
      <c r="G690" s="21">
        <v>2.66</v>
      </c>
      <c r="H690" s="21">
        <v>0.93</v>
      </c>
      <c r="I690" s="21">
        <v>2.2599999999999998</v>
      </c>
      <c r="J690" s="23">
        <f t="shared" si="45"/>
        <v>0.5299999999999998</v>
      </c>
      <c r="K690" s="71">
        <v>40</v>
      </c>
      <c r="L690" s="71">
        <f t="shared" ref="L690:N690" si="518">L687</f>
        <v>1.0149999999999999</v>
      </c>
      <c r="M690" s="71">
        <f t="shared" si="518"/>
        <v>0.56749999999999989</v>
      </c>
      <c r="N690" s="71">
        <f t="shared" si="518"/>
        <v>36.508261189999999</v>
      </c>
      <c r="O690" s="73">
        <f>VLOOKUP(B690,'Dry Sieve'!$B$2:$K$992,IF(C690="#5",2,IF(C690="#10",3,IF(C690="#18",4,IF(C690="#35",5,IF(C690="#60",6,IF(C690="#120",7,IF(C690="#200",8,IF(C690="&lt;200",9)))))))),FALSE)</f>
        <v>5.61</v>
      </c>
      <c r="P690" s="23">
        <f t="shared" si="0"/>
        <v>0.56749999999999989</v>
      </c>
      <c r="Q690" s="23">
        <f t="shared" si="1"/>
        <v>1.0150000000000001</v>
      </c>
      <c r="R690" s="23">
        <f>VLOOKUP(B690,'Dry Sieve'!$B$2:$K$992,IF(C690="#5",2,IF(C690="#10",3,IF(C690="#18",4,IF(C690="#35",5,IF(C690="#60",6,IF(C690="#120",7,IF(C690="#200",8,IF(C690="&lt;200",9)))))))),FALSE)</f>
        <v>5.61</v>
      </c>
      <c r="S690" s="23">
        <f>VLOOKUP(B690,'Dry Sieve'!$B$2:$K$992,10,FALSE)</f>
        <v>42.1</v>
      </c>
      <c r="T690" s="23">
        <v>5.874998537E-2</v>
      </c>
      <c r="U690" s="23">
        <v>1.2256341780000001E-2</v>
      </c>
      <c r="V690" s="23">
        <f>V687</f>
        <v>0.32165480415100001</v>
      </c>
    </row>
    <row r="691" spans="1:22" ht="15.75" customHeight="1" x14ac:dyDescent="0.2">
      <c r="A691" s="22">
        <f>VLOOKUP(B690,'Sample ID by Horizon'!A:B,2,FALSE)</f>
        <v>42526</v>
      </c>
      <c r="B691" s="21" t="s">
        <v>499</v>
      </c>
      <c r="C691" s="21" t="s">
        <v>1298</v>
      </c>
      <c r="D691" s="21" t="s">
        <v>1291</v>
      </c>
      <c r="E691" s="21">
        <v>1.01</v>
      </c>
      <c r="F691" s="21">
        <v>1.74</v>
      </c>
      <c r="G691" s="21">
        <v>2.73</v>
      </c>
      <c r="H691" s="21">
        <v>0.99</v>
      </c>
      <c r="I691" s="21">
        <v>2.39</v>
      </c>
      <c r="J691" s="23">
        <f t="shared" si="45"/>
        <v>0.65000000000000013</v>
      </c>
      <c r="K691" s="71">
        <v>33.663366340000003</v>
      </c>
      <c r="L691" s="71">
        <v>1.01</v>
      </c>
      <c r="M691" s="23">
        <f>AVERAGE(J691:J694)</f>
        <v>0.55999999999999994</v>
      </c>
      <c r="N691" s="23">
        <v>42.336293920000003</v>
      </c>
      <c r="O691" s="73">
        <f>VLOOKUP(B691,'Dry Sieve'!$B$2:$K$992,IF(C691="#5",2,IF(C691="#10",3,IF(C691="#18",4,IF(C691="#35",5,IF(C691="#60",6,IF(C691="#120",7,IF(C691="#200",8,IF(C691="&lt;200",9)))))))),FALSE)</f>
        <v>4.2699999999999996</v>
      </c>
      <c r="P691" s="23">
        <f t="shared" si="0"/>
        <v>0.55999999999999994</v>
      </c>
      <c r="Q691" s="23">
        <f t="shared" si="1"/>
        <v>1.01</v>
      </c>
      <c r="R691" s="23">
        <f>VLOOKUP(B691,'Dry Sieve'!$B$2:$K$992,IF(C691="#5",2,IF(C691="#10",3,IF(C691="#18",4,IF(C691="#35",5,IF(C691="#60",6,IF(C691="#120",7,IF(C691="#200",8,IF(C691="&lt;200",9)))))))),FALSE)</f>
        <v>4.2699999999999996</v>
      </c>
      <c r="S691" s="23">
        <f>VLOOKUP(B691,'Dry Sieve'!$B$2:$K$992,10,FALSE)</f>
        <v>42.1</v>
      </c>
      <c r="T691" s="23">
        <v>4.5189435809999998E-2</v>
      </c>
      <c r="U691" s="23">
        <v>8.1992281569999992E-3</v>
      </c>
      <c r="V691" s="23">
        <f>V690</f>
        <v>0.32165480415100001</v>
      </c>
    </row>
    <row r="692" spans="1:22" ht="15.75" customHeight="1" x14ac:dyDescent="0.2">
      <c r="A692" s="22">
        <f>VLOOKUP(B691,'Sample ID by Horizon'!A:B,2,FALSE)</f>
        <v>42526</v>
      </c>
      <c r="B692" s="21" t="s">
        <v>499</v>
      </c>
      <c r="C692" s="21" t="s">
        <v>1298</v>
      </c>
      <c r="D692" s="21" t="s">
        <v>1292</v>
      </c>
      <c r="E692" s="21">
        <v>1</v>
      </c>
      <c r="F692" s="21">
        <v>1.72</v>
      </c>
      <c r="G692" s="21">
        <v>2.7</v>
      </c>
      <c r="H692" s="21">
        <v>0.98</v>
      </c>
      <c r="I692" s="21">
        <v>2.23</v>
      </c>
      <c r="J692" s="23">
        <f t="shared" si="45"/>
        <v>0.51</v>
      </c>
      <c r="K692" s="71">
        <v>47</v>
      </c>
      <c r="L692" s="71">
        <f t="shared" ref="L692:N692" si="519">L691</f>
        <v>1.01</v>
      </c>
      <c r="M692" s="71">
        <f t="shared" si="519"/>
        <v>0.55999999999999994</v>
      </c>
      <c r="N692" s="71">
        <f t="shared" si="519"/>
        <v>42.336293920000003</v>
      </c>
      <c r="O692" s="73">
        <f>VLOOKUP(B692,'Dry Sieve'!$B$2:$K$992,IF(C692="#5",2,IF(C692="#10",3,IF(C692="#18",4,IF(C692="#35",5,IF(C692="#60",6,IF(C692="#120",7,IF(C692="#200",8,IF(C692="&lt;200",9)))))))),FALSE)</f>
        <v>4.2699999999999996</v>
      </c>
      <c r="P692" s="23">
        <f t="shared" si="0"/>
        <v>0.55999999999999994</v>
      </c>
      <c r="Q692" s="23">
        <f t="shared" si="1"/>
        <v>1.01</v>
      </c>
      <c r="R692" s="23">
        <f>VLOOKUP(B692,'Dry Sieve'!$B$2:$K$992,IF(C692="#5",2,IF(C692="#10",3,IF(C692="#18",4,IF(C692="#35",5,IF(C692="#60",6,IF(C692="#120",7,IF(C692="#200",8,IF(C692="&lt;200",9)))))))),FALSE)</f>
        <v>4.2699999999999996</v>
      </c>
      <c r="S692" s="23">
        <f>VLOOKUP(B692,'Dry Sieve'!$B$2:$K$992,10,FALSE)</f>
        <v>42.1</v>
      </c>
      <c r="T692" s="23">
        <v>4.5189435809999998E-2</v>
      </c>
      <c r="U692" s="23">
        <v>8.1992281569999992E-3</v>
      </c>
      <c r="V692" s="23">
        <f>V690</f>
        <v>0.32165480415100001</v>
      </c>
    </row>
    <row r="693" spans="1:22" ht="15.75" customHeight="1" x14ac:dyDescent="0.2">
      <c r="A693" s="22">
        <f>VLOOKUP(B692,'Sample ID by Horizon'!A:B,2,FALSE)</f>
        <v>42526</v>
      </c>
      <c r="B693" s="21" t="s">
        <v>499</v>
      </c>
      <c r="C693" s="21" t="s">
        <v>1298</v>
      </c>
      <c r="D693" s="21" t="s">
        <v>1293</v>
      </c>
      <c r="E693" s="21">
        <v>1.02</v>
      </c>
      <c r="F693" s="21">
        <v>1.73</v>
      </c>
      <c r="G693" s="21">
        <v>2.72</v>
      </c>
      <c r="H693" s="21">
        <v>0.99</v>
      </c>
      <c r="I693" s="21">
        <v>2.2799999999999998</v>
      </c>
      <c r="J693" s="23">
        <f t="shared" si="45"/>
        <v>0.54999999999999982</v>
      </c>
      <c r="K693" s="71">
        <v>43.137254900000002</v>
      </c>
      <c r="L693" s="71">
        <f t="shared" ref="L693:N693" si="520">L691</f>
        <v>1.01</v>
      </c>
      <c r="M693" s="71">
        <f t="shared" si="520"/>
        <v>0.55999999999999994</v>
      </c>
      <c r="N693" s="71">
        <f t="shared" si="520"/>
        <v>42.336293920000003</v>
      </c>
      <c r="O693" s="73">
        <f>VLOOKUP(B693,'Dry Sieve'!$B$2:$K$992,IF(C693="#5",2,IF(C693="#10",3,IF(C693="#18",4,IF(C693="#35",5,IF(C693="#60",6,IF(C693="#120",7,IF(C693="#200",8,IF(C693="&lt;200",9)))))))),FALSE)</f>
        <v>4.2699999999999996</v>
      </c>
      <c r="P693" s="23">
        <f t="shared" si="0"/>
        <v>0.55999999999999994</v>
      </c>
      <c r="Q693" s="23">
        <f t="shared" si="1"/>
        <v>1.01</v>
      </c>
      <c r="R693" s="23">
        <f>VLOOKUP(B693,'Dry Sieve'!$B$2:$K$992,IF(C693="#5",2,IF(C693="#10",3,IF(C693="#18",4,IF(C693="#35",5,IF(C693="#60",6,IF(C693="#120",7,IF(C693="#200",8,IF(C693="&lt;200",9)))))))),FALSE)</f>
        <v>4.2699999999999996</v>
      </c>
      <c r="S693" s="23">
        <f>VLOOKUP(B693,'Dry Sieve'!$B$2:$K$992,10,FALSE)</f>
        <v>42.1</v>
      </c>
      <c r="T693" s="23">
        <v>4.5189435809999998E-2</v>
      </c>
      <c r="U693" s="23">
        <v>8.1992281569999992E-3</v>
      </c>
      <c r="V693" s="23">
        <f>V690</f>
        <v>0.32165480415100001</v>
      </c>
    </row>
    <row r="694" spans="1:22" ht="15.75" customHeight="1" x14ac:dyDescent="0.2">
      <c r="A694" s="22">
        <f>VLOOKUP(B693,'Sample ID by Horizon'!A:B,2,FALSE)</f>
        <v>42526</v>
      </c>
      <c r="B694" s="21" t="s">
        <v>499</v>
      </c>
      <c r="C694" s="21" t="s">
        <v>1298</v>
      </c>
      <c r="D694" s="21" t="s">
        <v>1294</v>
      </c>
      <c r="E694" s="21">
        <v>1.01</v>
      </c>
      <c r="F694" s="21">
        <v>1.73</v>
      </c>
      <c r="G694" s="21">
        <v>2.72</v>
      </c>
      <c r="H694" s="21">
        <v>0.99</v>
      </c>
      <c r="I694" s="21">
        <v>2.2599999999999998</v>
      </c>
      <c r="J694" s="23">
        <f t="shared" si="45"/>
        <v>0.5299999999999998</v>
      </c>
      <c r="K694" s="71">
        <v>45.544554460000001</v>
      </c>
      <c r="L694" s="71">
        <f t="shared" ref="L694:N694" si="521">L691</f>
        <v>1.01</v>
      </c>
      <c r="M694" s="71">
        <f t="shared" si="521"/>
        <v>0.55999999999999994</v>
      </c>
      <c r="N694" s="71">
        <f t="shared" si="521"/>
        <v>42.336293920000003</v>
      </c>
      <c r="O694" s="73">
        <f>VLOOKUP(B694,'Dry Sieve'!$B$2:$K$992,IF(C694="#5",2,IF(C694="#10",3,IF(C694="#18",4,IF(C694="#35",5,IF(C694="#60",6,IF(C694="#120",7,IF(C694="#200",8,IF(C694="&lt;200",9)))))))),FALSE)</f>
        <v>4.2699999999999996</v>
      </c>
      <c r="P694" s="23">
        <f t="shared" si="0"/>
        <v>0.55999999999999994</v>
      </c>
      <c r="Q694" s="23">
        <f t="shared" si="1"/>
        <v>1.01</v>
      </c>
      <c r="R694" s="23">
        <f>VLOOKUP(B694,'Dry Sieve'!$B$2:$K$992,IF(C694="#5",2,IF(C694="#10",3,IF(C694="#18",4,IF(C694="#35",5,IF(C694="#60",6,IF(C694="#120",7,IF(C694="#200",8,IF(C694="&lt;200",9)))))))),FALSE)</f>
        <v>4.2699999999999996</v>
      </c>
      <c r="S694" s="23">
        <f>VLOOKUP(B694,'Dry Sieve'!$B$2:$K$992,10,FALSE)</f>
        <v>42.1</v>
      </c>
      <c r="T694" s="23">
        <v>4.5189435809999998E-2</v>
      </c>
      <c r="U694" s="23">
        <v>8.1992281569999992E-3</v>
      </c>
      <c r="V694" s="23">
        <f>V693</f>
        <v>0.32165480415100001</v>
      </c>
    </row>
    <row r="695" spans="1:22" ht="15.75" customHeight="1" x14ac:dyDescent="0.2">
      <c r="A695" s="22">
        <f>VLOOKUP(B694,'Sample ID by Horizon'!A:B,2,FALSE)</f>
        <v>42526</v>
      </c>
      <c r="B695" s="21" t="s">
        <v>499</v>
      </c>
      <c r="C695" s="21" t="s">
        <v>1299</v>
      </c>
      <c r="D695" s="21" t="s">
        <v>1291</v>
      </c>
      <c r="E695" s="21">
        <v>1.02</v>
      </c>
      <c r="F695" s="21">
        <v>1.73</v>
      </c>
      <c r="G695" s="21">
        <v>2.73</v>
      </c>
      <c r="H695" s="21">
        <v>1</v>
      </c>
      <c r="I695" s="21">
        <v>2.46</v>
      </c>
      <c r="J695" s="23">
        <f t="shared" si="45"/>
        <v>0.73</v>
      </c>
      <c r="K695" s="71">
        <v>26.470588240000001</v>
      </c>
      <c r="L695" s="71">
        <v>1.01</v>
      </c>
      <c r="M695" s="23">
        <f>AVERAGE(J695:J698)</f>
        <v>0.72499999999999998</v>
      </c>
      <c r="N695" s="23">
        <v>27.47655795</v>
      </c>
      <c r="O695" s="73">
        <f>VLOOKUP(B695,'Dry Sieve'!$B$2:$K$992,IF(C695="#5",2,IF(C695="#10",3,IF(C695="#18",4,IF(C695="#35",5,IF(C695="#60",6,IF(C695="#120",7,IF(C695="#200",8,IF(C695="&lt;200",9)))))))),FALSE)</f>
        <v>4.0199999999999996</v>
      </c>
      <c r="P695" s="23">
        <f t="shared" si="0"/>
        <v>0.72499999999999998</v>
      </c>
      <c r="Q695" s="23">
        <f t="shared" si="1"/>
        <v>1.01</v>
      </c>
      <c r="R695" s="23">
        <f>VLOOKUP(B695,'Dry Sieve'!$B$2:$K$992,IF(C695="#5",2,IF(C695="#10",3,IF(C695="#18",4,IF(C695="#35",5,IF(C695="#60",6,IF(C695="#120",7,IF(C695="#200",8,IF(C695="&lt;200",9)))))))),FALSE)</f>
        <v>4.0199999999999996</v>
      </c>
      <c r="S695" s="23">
        <f>VLOOKUP(B695,'Dry Sieve'!$B$2:$K$992,10,FALSE)</f>
        <v>42.1</v>
      </c>
      <c r="T695" s="23">
        <v>2.6944333389999998E-2</v>
      </c>
      <c r="U695" s="23">
        <v>2.1152501079999999E-3</v>
      </c>
      <c r="V695" s="23">
        <f>V693</f>
        <v>0.32165480415100001</v>
      </c>
    </row>
    <row r="696" spans="1:22" ht="15.75" customHeight="1" x14ac:dyDescent="0.2">
      <c r="A696" s="22">
        <f>VLOOKUP(B695,'Sample ID by Horizon'!A:B,2,FALSE)</f>
        <v>42526</v>
      </c>
      <c r="B696" s="21" t="s">
        <v>499</v>
      </c>
      <c r="C696" s="21" t="s">
        <v>1299</v>
      </c>
      <c r="D696" s="21" t="s">
        <v>1292</v>
      </c>
      <c r="E696" s="21">
        <v>1.01</v>
      </c>
      <c r="F696" s="21">
        <v>1.72</v>
      </c>
      <c r="G696" s="21">
        <v>2.72</v>
      </c>
      <c r="H696" s="21">
        <v>1</v>
      </c>
      <c r="I696" s="21">
        <v>2.44</v>
      </c>
      <c r="J696" s="23">
        <f t="shared" si="45"/>
        <v>0.72</v>
      </c>
      <c r="K696" s="71">
        <v>27.722772280000001</v>
      </c>
      <c r="L696" s="71">
        <f t="shared" ref="L696:N696" si="522">L695</f>
        <v>1.01</v>
      </c>
      <c r="M696" s="71">
        <f t="shared" si="522"/>
        <v>0.72499999999999998</v>
      </c>
      <c r="N696" s="71">
        <f t="shared" si="522"/>
        <v>27.47655795</v>
      </c>
      <c r="O696" s="73">
        <f>VLOOKUP(B696,'Dry Sieve'!$B$2:$K$992,IF(C696="#5",2,IF(C696="#10",3,IF(C696="#18",4,IF(C696="#35",5,IF(C696="#60",6,IF(C696="#120",7,IF(C696="#200",8,IF(C696="&lt;200",9)))))))),FALSE)</f>
        <v>4.0199999999999996</v>
      </c>
      <c r="P696" s="23">
        <f t="shared" si="0"/>
        <v>0.72499999999999998</v>
      </c>
      <c r="Q696" s="23">
        <f t="shared" si="1"/>
        <v>1.01</v>
      </c>
      <c r="R696" s="23">
        <f>VLOOKUP(B696,'Dry Sieve'!$B$2:$K$992,IF(C696="#5",2,IF(C696="#10",3,IF(C696="#18",4,IF(C696="#35",5,IF(C696="#60",6,IF(C696="#120",7,IF(C696="#200",8,IF(C696="&lt;200",9)))))))),FALSE)</f>
        <v>4.0199999999999996</v>
      </c>
      <c r="S696" s="23">
        <f>VLOOKUP(B696,'Dry Sieve'!$B$2:$K$992,10,FALSE)</f>
        <v>42.1</v>
      </c>
      <c r="T696" s="23">
        <v>2.6944333389999998E-2</v>
      </c>
      <c r="U696" s="23">
        <v>2.1152501079999999E-3</v>
      </c>
      <c r="V696" s="23">
        <f>V693</f>
        <v>0.32165480415100001</v>
      </c>
    </row>
    <row r="697" spans="1:22" ht="15.75" customHeight="1" x14ac:dyDescent="0.2">
      <c r="A697" s="22">
        <f>VLOOKUP(B696,'Sample ID by Horizon'!A:B,2,FALSE)</f>
        <v>42526</v>
      </c>
      <c r="B697" s="21" t="s">
        <v>499</v>
      </c>
      <c r="C697" s="21" t="s">
        <v>1299</v>
      </c>
      <c r="D697" s="21" t="s">
        <v>1293</v>
      </c>
      <c r="E697" s="21">
        <v>1.01</v>
      </c>
      <c r="F697" s="21">
        <v>1.73</v>
      </c>
      <c r="G697" s="21">
        <v>2.74</v>
      </c>
      <c r="H697" s="21">
        <v>1.01</v>
      </c>
      <c r="I697" s="21">
        <v>2.4500000000000002</v>
      </c>
      <c r="J697" s="23">
        <f t="shared" si="45"/>
        <v>0.7200000000000002</v>
      </c>
      <c r="K697" s="71">
        <v>28.712871289999999</v>
      </c>
      <c r="L697" s="71">
        <f t="shared" ref="L697:N697" si="523">L695</f>
        <v>1.01</v>
      </c>
      <c r="M697" s="71">
        <f t="shared" si="523"/>
        <v>0.72499999999999998</v>
      </c>
      <c r="N697" s="71">
        <f t="shared" si="523"/>
        <v>27.47655795</v>
      </c>
      <c r="O697" s="73">
        <f>VLOOKUP(B697,'Dry Sieve'!$B$2:$K$992,IF(C697="#5",2,IF(C697="#10",3,IF(C697="#18",4,IF(C697="#35",5,IF(C697="#60",6,IF(C697="#120",7,IF(C697="#200",8,IF(C697="&lt;200",9)))))))),FALSE)</f>
        <v>4.0199999999999996</v>
      </c>
      <c r="P697" s="23">
        <f t="shared" si="0"/>
        <v>0.72499999999999998</v>
      </c>
      <c r="Q697" s="23">
        <f t="shared" si="1"/>
        <v>1.01</v>
      </c>
      <c r="R697" s="23">
        <f>VLOOKUP(B697,'Dry Sieve'!$B$2:$K$992,IF(C697="#5",2,IF(C697="#10",3,IF(C697="#18",4,IF(C697="#35",5,IF(C697="#60",6,IF(C697="#120",7,IF(C697="#200",8,IF(C697="&lt;200",9)))))))),FALSE)</f>
        <v>4.0199999999999996</v>
      </c>
      <c r="S697" s="23">
        <f>VLOOKUP(B697,'Dry Sieve'!$B$2:$K$992,10,FALSE)</f>
        <v>42.1</v>
      </c>
      <c r="T697" s="23">
        <v>2.6944333389999998E-2</v>
      </c>
      <c r="U697" s="23">
        <v>2.1152501079999999E-3</v>
      </c>
      <c r="V697" s="23">
        <f>V696</f>
        <v>0.32165480415100001</v>
      </c>
    </row>
    <row r="698" spans="1:22" ht="15.75" customHeight="1" x14ac:dyDescent="0.2">
      <c r="A698" s="22">
        <f>VLOOKUP(B697,'Sample ID by Horizon'!A:B,2,FALSE)</f>
        <v>42526</v>
      </c>
      <c r="B698" s="21" t="s">
        <v>499</v>
      </c>
      <c r="C698" s="21" t="s">
        <v>1299</v>
      </c>
      <c r="D698" s="21" t="s">
        <v>1294</v>
      </c>
      <c r="E698" s="21">
        <v>1</v>
      </c>
      <c r="F698" s="21">
        <v>1.73</v>
      </c>
      <c r="G698" s="21">
        <v>2.73</v>
      </c>
      <c r="H698" s="21">
        <v>1</v>
      </c>
      <c r="I698" s="21">
        <v>2.46</v>
      </c>
      <c r="J698" s="23">
        <f t="shared" si="45"/>
        <v>0.73</v>
      </c>
      <c r="K698" s="71">
        <v>27</v>
      </c>
      <c r="L698" s="71">
        <f t="shared" ref="L698:N698" si="524">L695</f>
        <v>1.01</v>
      </c>
      <c r="M698" s="71">
        <f t="shared" si="524"/>
        <v>0.72499999999999998</v>
      </c>
      <c r="N698" s="71">
        <f t="shared" si="524"/>
        <v>27.47655795</v>
      </c>
      <c r="O698" s="73">
        <f>VLOOKUP(B698,'Dry Sieve'!$B$2:$K$992,IF(C698="#5",2,IF(C698="#10",3,IF(C698="#18",4,IF(C698="#35",5,IF(C698="#60",6,IF(C698="#120",7,IF(C698="#200",8,IF(C698="&lt;200",9)))))))),FALSE)</f>
        <v>4.0199999999999996</v>
      </c>
      <c r="P698" s="23">
        <f t="shared" si="0"/>
        <v>0.72499999999999998</v>
      </c>
      <c r="Q698" s="23">
        <f t="shared" si="1"/>
        <v>1.01</v>
      </c>
      <c r="R698" s="23">
        <f>VLOOKUP(B698,'Dry Sieve'!$B$2:$K$992,IF(C698="#5",2,IF(C698="#10",3,IF(C698="#18",4,IF(C698="#35",5,IF(C698="#60",6,IF(C698="#120",7,IF(C698="#200",8,IF(C698="&lt;200",9)))))))),FALSE)</f>
        <v>4.0199999999999996</v>
      </c>
      <c r="S698" s="23">
        <f>VLOOKUP(B698,'Dry Sieve'!$B$2:$K$992,10,FALSE)</f>
        <v>42.1</v>
      </c>
      <c r="T698" s="23">
        <v>2.6944333389999998E-2</v>
      </c>
      <c r="U698" s="23">
        <v>2.1152501079999999E-3</v>
      </c>
      <c r="V698" s="23">
        <f>V696</f>
        <v>0.32165480415100001</v>
      </c>
    </row>
    <row r="699" spans="1:22" ht="15.75" customHeight="1" x14ac:dyDescent="0.2">
      <c r="A699" s="22">
        <f>VLOOKUP(B698,'Sample ID by Horizon'!A:B,2,FALSE)</f>
        <v>42526</v>
      </c>
      <c r="B699" s="21" t="s">
        <v>499</v>
      </c>
      <c r="C699" s="21" t="s">
        <v>1300</v>
      </c>
      <c r="D699" s="21" t="s">
        <v>1291</v>
      </c>
      <c r="E699" s="21">
        <v>0.51</v>
      </c>
      <c r="F699" s="21">
        <v>1.72</v>
      </c>
      <c r="G699" s="21">
        <v>2.2200000000000002</v>
      </c>
      <c r="H699" s="21">
        <v>0.5</v>
      </c>
      <c r="I699" s="21">
        <v>2.15</v>
      </c>
      <c r="J699" s="23">
        <f t="shared" si="45"/>
        <v>0.42999999999999994</v>
      </c>
      <c r="K699" s="71">
        <v>13.725490199999999</v>
      </c>
      <c r="L699" s="71">
        <v>0.50749999999999995</v>
      </c>
      <c r="M699" s="23">
        <f>AVERAGE(J699:J702)</f>
        <v>0.43</v>
      </c>
      <c r="N699" s="23">
        <v>14.274509800000001</v>
      </c>
      <c r="O699" s="73">
        <f>VLOOKUP(B699,'Dry Sieve'!$B$2:$K$992,IF(C699="#5",2,IF(C699="#10",3,IF(C699="#18",4,IF(C699="#35",5,IF(C699="#60",6,IF(C699="#120",7,IF(C699="#200",8,IF(C699="&lt;200",9)))))))),FALSE)</f>
        <v>3.25</v>
      </c>
      <c r="P699" s="23">
        <f t="shared" si="0"/>
        <v>0.43</v>
      </c>
      <c r="Q699" s="23">
        <f t="shared" si="1"/>
        <v>0.50750000000000006</v>
      </c>
      <c r="R699" s="23">
        <f>VLOOKUP(B699,'Dry Sieve'!$B$2:$K$992,IF(C699="#5",2,IF(C699="#10",3,IF(C699="#18",4,IF(C699="#35",5,IF(C699="#60",6,IF(C699="#120",7,IF(C699="#200",8,IF(C699="&lt;200",9)))))))),FALSE)</f>
        <v>3.25</v>
      </c>
      <c r="S699" s="23">
        <f>VLOOKUP(B699,'Dry Sieve'!$B$2:$K$992,10,FALSE)</f>
        <v>42.1</v>
      </c>
      <c r="T699" s="23">
        <v>1.178872729E-2</v>
      </c>
      <c r="U699" s="23">
        <v>2.40397576E-4</v>
      </c>
      <c r="V699" s="23">
        <f>V696</f>
        <v>0.32165480415100001</v>
      </c>
    </row>
    <row r="700" spans="1:22" ht="15.75" customHeight="1" x14ac:dyDescent="0.2">
      <c r="A700" s="22">
        <f>VLOOKUP(B699,'Sample ID by Horizon'!A:B,2,FALSE)</f>
        <v>42526</v>
      </c>
      <c r="B700" s="21" t="s">
        <v>499</v>
      </c>
      <c r="C700" s="21" t="s">
        <v>1300</v>
      </c>
      <c r="D700" s="21" t="s">
        <v>1292</v>
      </c>
      <c r="E700" s="21">
        <v>0.51</v>
      </c>
      <c r="F700" s="21">
        <v>1.72</v>
      </c>
      <c r="G700" s="21">
        <v>2.2200000000000002</v>
      </c>
      <c r="H700" s="21">
        <v>0.5</v>
      </c>
      <c r="I700" s="21">
        <v>2.14</v>
      </c>
      <c r="J700" s="23">
        <f t="shared" si="45"/>
        <v>0.42000000000000015</v>
      </c>
      <c r="K700" s="71">
        <v>15.686274510000001</v>
      </c>
      <c r="L700" s="71">
        <f t="shared" ref="L700:N700" si="525">L699</f>
        <v>0.50749999999999995</v>
      </c>
      <c r="M700" s="71">
        <f t="shared" si="525"/>
        <v>0.43</v>
      </c>
      <c r="N700" s="71">
        <f t="shared" si="525"/>
        <v>14.274509800000001</v>
      </c>
      <c r="O700" s="73">
        <f>VLOOKUP(B700,'Dry Sieve'!$B$2:$K$992,IF(C700="#5",2,IF(C700="#10",3,IF(C700="#18",4,IF(C700="#35",5,IF(C700="#60",6,IF(C700="#120",7,IF(C700="#200",8,IF(C700="&lt;200",9)))))))),FALSE)</f>
        <v>3.25</v>
      </c>
      <c r="P700" s="23">
        <f t="shared" si="0"/>
        <v>0.43</v>
      </c>
      <c r="Q700" s="23">
        <f t="shared" si="1"/>
        <v>0.50750000000000006</v>
      </c>
      <c r="R700" s="23">
        <f>VLOOKUP(B700,'Dry Sieve'!$B$2:$K$992,IF(C700="#5",2,IF(C700="#10",3,IF(C700="#18",4,IF(C700="#35",5,IF(C700="#60",6,IF(C700="#120",7,IF(C700="#200",8,IF(C700="&lt;200",9)))))))),FALSE)</f>
        <v>3.25</v>
      </c>
      <c r="S700" s="23">
        <f>VLOOKUP(B700,'Dry Sieve'!$B$2:$K$992,10,FALSE)</f>
        <v>42.1</v>
      </c>
      <c r="T700" s="23">
        <v>1.178872729E-2</v>
      </c>
      <c r="U700" s="23">
        <v>2.40397576E-4</v>
      </c>
      <c r="V700" s="23">
        <f>V699</f>
        <v>0.32165480415100001</v>
      </c>
    </row>
    <row r="701" spans="1:22" ht="15.75" customHeight="1" x14ac:dyDescent="0.2">
      <c r="A701" s="22">
        <f>VLOOKUP(B700,'Sample ID by Horizon'!A:B,2,FALSE)</f>
        <v>42526</v>
      </c>
      <c r="B701" s="21" t="s">
        <v>499</v>
      </c>
      <c r="C701" s="21" t="s">
        <v>1300</v>
      </c>
      <c r="D701" s="21" t="s">
        <v>1293</v>
      </c>
      <c r="E701" s="21">
        <v>0.5</v>
      </c>
      <c r="F701" s="21">
        <v>1.72</v>
      </c>
      <c r="G701" s="21">
        <v>2.21</v>
      </c>
      <c r="H701" s="21">
        <v>0.49</v>
      </c>
      <c r="I701" s="21">
        <v>2.15</v>
      </c>
      <c r="J701" s="23">
        <f t="shared" si="45"/>
        <v>0.42999999999999994</v>
      </c>
      <c r="K701" s="71">
        <v>12</v>
      </c>
      <c r="L701" s="71">
        <f t="shared" ref="L701:N701" si="526">L699</f>
        <v>0.50749999999999995</v>
      </c>
      <c r="M701" s="71">
        <f t="shared" si="526"/>
        <v>0.43</v>
      </c>
      <c r="N701" s="71">
        <f t="shared" si="526"/>
        <v>14.274509800000001</v>
      </c>
      <c r="O701" s="73">
        <f>VLOOKUP(B701,'Dry Sieve'!$B$2:$K$992,IF(C701="#5",2,IF(C701="#10",3,IF(C701="#18",4,IF(C701="#35",5,IF(C701="#60",6,IF(C701="#120",7,IF(C701="#200",8,IF(C701="&lt;200",9)))))))),FALSE)</f>
        <v>3.25</v>
      </c>
      <c r="P701" s="23">
        <f t="shared" si="0"/>
        <v>0.43</v>
      </c>
      <c r="Q701" s="23">
        <f t="shared" si="1"/>
        <v>0.50750000000000006</v>
      </c>
      <c r="R701" s="23">
        <f>VLOOKUP(B701,'Dry Sieve'!$B$2:$K$992,IF(C701="#5",2,IF(C701="#10",3,IF(C701="#18",4,IF(C701="#35",5,IF(C701="#60",6,IF(C701="#120",7,IF(C701="#200",8,IF(C701="&lt;200",9)))))))),FALSE)</f>
        <v>3.25</v>
      </c>
      <c r="S701" s="23">
        <f>VLOOKUP(B701,'Dry Sieve'!$B$2:$K$992,10,FALSE)</f>
        <v>42.1</v>
      </c>
      <c r="T701" s="23">
        <v>1.178872729E-2</v>
      </c>
      <c r="U701" s="23">
        <v>2.40397576E-4</v>
      </c>
      <c r="V701" s="23">
        <f>V699</f>
        <v>0.32165480415100001</v>
      </c>
    </row>
    <row r="702" spans="1:22" ht="15.75" customHeight="1" x14ac:dyDescent="0.2">
      <c r="A702" s="22">
        <f>VLOOKUP(B701,'Sample ID by Horizon'!A:B,2,FALSE)</f>
        <v>42526</v>
      </c>
      <c r="B702" s="21" t="s">
        <v>499</v>
      </c>
      <c r="C702" s="21" t="s">
        <v>1300</v>
      </c>
      <c r="D702" s="21" t="s">
        <v>1294</v>
      </c>
      <c r="E702" s="21">
        <v>0.51</v>
      </c>
      <c r="F702" s="21">
        <v>1.73</v>
      </c>
      <c r="G702" s="21">
        <v>2.25</v>
      </c>
      <c r="H702" s="21">
        <v>0.52</v>
      </c>
      <c r="I702" s="21">
        <v>2.17</v>
      </c>
      <c r="J702" s="23">
        <f t="shared" si="45"/>
        <v>0.43999999999999995</v>
      </c>
      <c r="K702" s="71">
        <v>15.686274510000001</v>
      </c>
      <c r="L702" s="71">
        <f t="shared" ref="L702:N702" si="527">L699</f>
        <v>0.50749999999999995</v>
      </c>
      <c r="M702" s="71">
        <f t="shared" si="527"/>
        <v>0.43</v>
      </c>
      <c r="N702" s="71">
        <f t="shared" si="527"/>
        <v>14.274509800000001</v>
      </c>
      <c r="O702" s="73">
        <f>VLOOKUP(B702,'Dry Sieve'!$B$2:$K$992,IF(C702="#5",2,IF(C702="#10",3,IF(C702="#18",4,IF(C702="#35",5,IF(C702="#60",6,IF(C702="#120",7,IF(C702="#200",8,IF(C702="&lt;200",9)))))))),FALSE)</f>
        <v>3.25</v>
      </c>
      <c r="P702" s="23">
        <f t="shared" si="0"/>
        <v>0.43</v>
      </c>
      <c r="Q702" s="23">
        <f t="shared" si="1"/>
        <v>0.50750000000000006</v>
      </c>
      <c r="R702" s="23">
        <f>VLOOKUP(B702,'Dry Sieve'!$B$2:$K$992,IF(C702="#5",2,IF(C702="#10",3,IF(C702="#18",4,IF(C702="#35",5,IF(C702="#60",6,IF(C702="#120",7,IF(C702="#200",8,IF(C702="&lt;200",9)))))))),FALSE)</f>
        <v>3.25</v>
      </c>
      <c r="S702" s="23">
        <f>VLOOKUP(B702,'Dry Sieve'!$B$2:$K$992,10,FALSE)</f>
        <v>42.1</v>
      </c>
      <c r="T702" s="23">
        <v>1.178872729E-2</v>
      </c>
      <c r="U702" s="23">
        <v>2.40397576E-4</v>
      </c>
      <c r="V702" s="23">
        <f>V699</f>
        <v>0.32165480415100001</v>
      </c>
    </row>
    <row r="703" spans="1:22" ht="15.75" customHeight="1" x14ac:dyDescent="0.2">
      <c r="A703" s="22">
        <f>VLOOKUP(B702,'Sample ID by Horizon'!A:B,2,FALSE)</f>
        <v>42526</v>
      </c>
      <c r="B703" s="21" t="s">
        <v>500</v>
      </c>
      <c r="C703" s="21" t="s">
        <v>1290</v>
      </c>
      <c r="D703" s="21" t="s">
        <v>1291</v>
      </c>
      <c r="E703" s="21">
        <v>4.0599999999999996</v>
      </c>
      <c r="F703" s="21">
        <v>1.71</v>
      </c>
      <c r="G703" s="21">
        <v>4.82</v>
      </c>
      <c r="H703" s="21">
        <v>3.11</v>
      </c>
      <c r="I703" s="21">
        <v>1.78</v>
      </c>
      <c r="J703" s="23">
        <f t="shared" si="45"/>
        <v>7.0000000000000062E-2</v>
      </c>
      <c r="K703" s="71">
        <v>74.876847290000001</v>
      </c>
      <c r="L703" s="71">
        <v>4.0075000000000003</v>
      </c>
      <c r="M703" s="23">
        <f>AVERAGE(J703:J706)</f>
        <v>8.0000000000000071E-2</v>
      </c>
      <c r="N703" s="23">
        <v>72.621637000000007</v>
      </c>
      <c r="O703" s="73">
        <f>VLOOKUP(B703,'Dry Sieve'!$B$2:$K$992,IF(C703="#5",2,IF(C703="#10",3,IF(C703="#18",4,IF(C703="#35",5,IF(C703="#60",6,IF(C703="#120",7,IF(C703="#200",8,IF(C703="&lt;200",9)))))))),FALSE)</f>
        <v>17.670000000000002</v>
      </c>
      <c r="P703" s="23">
        <f t="shared" si="0"/>
        <v>8.0000000000000071E-2</v>
      </c>
      <c r="Q703" s="23">
        <f t="shared" si="1"/>
        <v>4.0074999999999994</v>
      </c>
      <c r="R703" s="23">
        <f>VLOOKUP(B703,'Dry Sieve'!$B$2:$K$992,IF(C703="#5",2,IF(C703="#10",3,IF(C703="#18",4,IF(C703="#35",5,IF(C703="#60",6,IF(C703="#120",7,IF(C703="#200",8,IF(C703="&lt;200",9)))))))),FALSE)</f>
        <v>17.670000000000002</v>
      </c>
      <c r="S703" s="23">
        <f>VLOOKUP(B703,'Dry Sieve'!$B$2:$K$992,10,FALSE)</f>
        <v>68.92</v>
      </c>
      <c r="T703" s="23">
        <v>0.25126612570000001</v>
      </c>
      <c r="U703" s="23">
        <v>0.1824735737</v>
      </c>
      <c r="V703" s="23">
        <f>SUM(U703,U707,U711,U715,U719,U723,U727)</f>
        <v>0.39746170858199997</v>
      </c>
    </row>
    <row r="704" spans="1:22" ht="15.75" customHeight="1" x14ac:dyDescent="0.2">
      <c r="A704" s="22">
        <f>VLOOKUP(B703,'Sample ID by Horizon'!A:B,2,FALSE)</f>
        <v>42526</v>
      </c>
      <c r="B704" s="21" t="s">
        <v>500</v>
      </c>
      <c r="C704" s="21" t="s">
        <v>1290</v>
      </c>
      <c r="D704" s="21" t="s">
        <v>1292</v>
      </c>
      <c r="E704" s="21">
        <v>3.97</v>
      </c>
      <c r="F704" s="21">
        <v>1.71</v>
      </c>
      <c r="G704" s="21">
        <v>4.09</v>
      </c>
      <c r="H704" s="21">
        <v>2.38</v>
      </c>
      <c r="I704" s="21">
        <v>1.79</v>
      </c>
      <c r="J704" s="23">
        <f t="shared" si="45"/>
        <v>8.0000000000000071E-2</v>
      </c>
      <c r="K704" s="71">
        <v>57.934508819999998</v>
      </c>
      <c r="L704" s="71">
        <f t="shared" ref="L704:N704" si="528">L703</f>
        <v>4.0075000000000003</v>
      </c>
      <c r="M704" s="71">
        <f t="shared" si="528"/>
        <v>8.0000000000000071E-2</v>
      </c>
      <c r="N704" s="71">
        <f t="shared" si="528"/>
        <v>72.621637000000007</v>
      </c>
      <c r="O704" s="73">
        <f>VLOOKUP(B704,'Dry Sieve'!$B$2:$K$992,IF(C704="#5",2,IF(C704="#10",3,IF(C704="#18",4,IF(C704="#35",5,IF(C704="#60",6,IF(C704="#120",7,IF(C704="#200",8,IF(C704="&lt;200",9)))))))),FALSE)</f>
        <v>17.670000000000002</v>
      </c>
      <c r="P704" s="23">
        <f t="shared" si="0"/>
        <v>8.0000000000000071E-2</v>
      </c>
      <c r="Q704" s="23">
        <f t="shared" si="1"/>
        <v>4.0074999999999994</v>
      </c>
      <c r="R704" s="23">
        <f>VLOOKUP(B704,'Dry Sieve'!$B$2:$K$992,IF(C704="#5",2,IF(C704="#10",3,IF(C704="#18",4,IF(C704="#35",5,IF(C704="#60",6,IF(C704="#120",7,IF(C704="#200",8,IF(C704="&lt;200",9)))))))),FALSE)</f>
        <v>17.670000000000002</v>
      </c>
      <c r="S704" s="23">
        <f>VLOOKUP(B704,'Dry Sieve'!$B$2:$K$992,10,FALSE)</f>
        <v>68.92</v>
      </c>
      <c r="T704" s="23">
        <v>0.25126612570000001</v>
      </c>
      <c r="U704" s="23">
        <v>0.1824735737</v>
      </c>
      <c r="V704" s="23">
        <f>V703</f>
        <v>0.39746170858199997</v>
      </c>
    </row>
    <row r="705" spans="1:22" ht="15.75" customHeight="1" x14ac:dyDescent="0.2">
      <c r="A705" s="22">
        <f>VLOOKUP(B704,'Sample ID by Horizon'!A:B,2,FALSE)</f>
        <v>42526</v>
      </c>
      <c r="B705" s="21" t="s">
        <v>500</v>
      </c>
      <c r="C705" s="21" t="s">
        <v>1290</v>
      </c>
      <c r="D705" s="21" t="s">
        <v>1293</v>
      </c>
      <c r="E705" s="21">
        <v>4.0199999999999996</v>
      </c>
      <c r="F705" s="21">
        <v>1.72</v>
      </c>
      <c r="G705" s="21">
        <v>5.23</v>
      </c>
      <c r="H705" s="21">
        <v>3.51</v>
      </c>
      <c r="I705" s="21">
        <v>1.76</v>
      </c>
      <c r="J705" s="23">
        <f t="shared" si="45"/>
        <v>4.0000000000000036E-2</v>
      </c>
      <c r="K705" s="71">
        <v>86.318407960000002</v>
      </c>
      <c r="L705" s="71">
        <f t="shared" ref="L705:N705" si="529">L703</f>
        <v>4.0075000000000003</v>
      </c>
      <c r="M705" s="71">
        <f t="shared" si="529"/>
        <v>8.0000000000000071E-2</v>
      </c>
      <c r="N705" s="71">
        <f t="shared" si="529"/>
        <v>72.621637000000007</v>
      </c>
      <c r="O705" s="73">
        <f>VLOOKUP(B705,'Dry Sieve'!$B$2:$K$992,IF(C705="#5",2,IF(C705="#10",3,IF(C705="#18",4,IF(C705="#35",5,IF(C705="#60",6,IF(C705="#120",7,IF(C705="#200",8,IF(C705="&lt;200",9)))))))),FALSE)</f>
        <v>17.670000000000002</v>
      </c>
      <c r="P705" s="23">
        <f t="shared" si="0"/>
        <v>8.0000000000000071E-2</v>
      </c>
      <c r="Q705" s="23">
        <f t="shared" si="1"/>
        <v>4.0074999999999994</v>
      </c>
      <c r="R705" s="23">
        <f>VLOOKUP(B705,'Dry Sieve'!$B$2:$K$992,IF(C705="#5",2,IF(C705="#10",3,IF(C705="#18",4,IF(C705="#35",5,IF(C705="#60",6,IF(C705="#120",7,IF(C705="#200",8,IF(C705="&lt;200",9)))))))),FALSE)</f>
        <v>17.670000000000002</v>
      </c>
      <c r="S705" s="23">
        <f>VLOOKUP(B705,'Dry Sieve'!$B$2:$K$992,10,FALSE)</f>
        <v>68.92</v>
      </c>
      <c r="T705" s="23">
        <v>0.25126612570000001</v>
      </c>
      <c r="U705" s="23">
        <v>0.1824735737</v>
      </c>
      <c r="V705" s="23">
        <f>V703</f>
        <v>0.39746170858199997</v>
      </c>
    </row>
    <row r="706" spans="1:22" ht="15.75" customHeight="1" x14ac:dyDescent="0.2">
      <c r="A706" s="22">
        <f>VLOOKUP(B705,'Sample ID by Horizon'!A:B,2,FALSE)</f>
        <v>42526</v>
      </c>
      <c r="B706" s="21" t="s">
        <v>500</v>
      </c>
      <c r="C706" s="21" t="s">
        <v>1290</v>
      </c>
      <c r="D706" s="21" t="s">
        <v>1294</v>
      </c>
      <c r="E706" s="21">
        <v>3.98</v>
      </c>
      <c r="F706" s="21">
        <v>1.73</v>
      </c>
      <c r="G706" s="21">
        <v>4.7</v>
      </c>
      <c r="H706" s="21">
        <v>2.97</v>
      </c>
      <c r="I706" s="21">
        <v>1.86</v>
      </c>
      <c r="J706" s="23">
        <f t="shared" si="45"/>
        <v>0.13000000000000012</v>
      </c>
      <c r="K706" s="71">
        <v>71.356783919999998</v>
      </c>
      <c r="L706" s="71">
        <f t="shared" ref="L706:N706" si="530">L703</f>
        <v>4.0075000000000003</v>
      </c>
      <c r="M706" s="71">
        <f t="shared" si="530"/>
        <v>8.0000000000000071E-2</v>
      </c>
      <c r="N706" s="71">
        <f t="shared" si="530"/>
        <v>72.621637000000007</v>
      </c>
      <c r="O706" s="73">
        <f>VLOOKUP(B706,'Dry Sieve'!$B$2:$K$992,IF(C706="#5",2,IF(C706="#10",3,IF(C706="#18",4,IF(C706="#35",5,IF(C706="#60",6,IF(C706="#120",7,IF(C706="#200",8,IF(C706="&lt;200",9)))))))),FALSE)</f>
        <v>17.670000000000002</v>
      </c>
      <c r="P706" s="23">
        <f t="shared" si="0"/>
        <v>8.0000000000000071E-2</v>
      </c>
      <c r="Q706" s="23">
        <f t="shared" si="1"/>
        <v>4.0074999999999994</v>
      </c>
      <c r="R706" s="23">
        <f>VLOOKUP(B706,'Dry Sieve'!$B$2:$K$992,IF(C706="#5",2,IF(C706="#10",3,IF(C706="#18",4,IF(C706="#35",5,IF(C706="#60",6,IF(C706="#120",7,IF(C706="#200",8,IF(C706="&lt;200",9)))))))),FALSE)</f>
        <v>17.670000000000002</v>
      </c>
      <c r="S706" s="23">
        <f>VLOOKUP(B706,'Dry Sieve'!$B$2:$K$992,10,FALSE)</f>
        <v>68.92</v>
      </c>
      <c r="T706" s="23">
        <v>0.25126612570000001</v>
      </c>
      <c r="U706" s="23">
        <v>0.1824735737</v>
      </c>
      <c r="V706" s="23">
        <f>V703</f>
        <v>0.39746170858199997</v>
      </c>
    </row>
    <row r="707" spans="1:22" ht="15.75" customHeight="1" x14ac:dyDescent="0.2">
      <c r="A707" s="22">
        <f>VLOOKUP(B706,'Sample ID by Horizon'!A:B,2,FALSE)</f>
        <v>42526</v>
      </c>
      <c r="B707" s="21" t="s">
        <v>500</v>
      </c>
      <c r="C707" s="21" t="s">
        <v>1295</v>
      </c>
      <c r="D707" s="21" t="s">
        <v>1291</v>
      </c>
      <c r="E707" s="21">
        <v>2.99</v>
      </c>
      <c r="F707" s="21">
        <v>1.72</v>
      </c>
      <c r="G707" s="21">
        <v>3.89</v>
      </c>
      <c r="H707" s="21">
        <v>2.17</v>
      </c>
      <c r="I707" s="21">
        <v>1.95</v>
      </c>
      <c r="J707" s="23">
        <f t="shared" si="45"/>
        <v>0.22999999999999998</v>
      </c>
      <c r="K707" s="71">
        <v>64.882943139999995</v>
      </c>
      <c r="L707" s="71">
        <v>3.0074999999999998</v>
      </c>
      <c r="M707" s="23">
        <f>AVERAGE(J707:J710)</f>
        <v>0.14250000000000007</v>
      </c>
      <c r="N707" s="23">
        <v>67.255823509999999</v>
      </c>
      <c r="O707" s="73">
        <f>VLOOKUP(B707,'Dry Sieve'!$B$2:$K$992,IF(C707="#5",2,IF(C707="#10",3,IF(C707="#18",4,IF(C707="#35",5,IF(C707="#60",6,IF(C707="#120",7,IF(C707="#200",8,IF(C707="&lt;200",9)))))))),FALSE)</f>
        <v>12.2</v>
      </c>
      <c r="P707" s="23">
        <f t="shared" si="0"/>
        <v>0.14250000000000007</v>
      </c>
      <c r="Q707" s="23">
        <f t="shared" si="1"/>
        <v>3.0075000000000003</v>
      </c>
      <c r="R707" s="23">
        <f>VLOOKUP(B707,'Dry Sieve'!$B$2:$K$992,IF(C707="#5",2,IF(C707="#10",3,IF(C707="#18",4,IF(C707="#35",5,IF(C707="#60",6,IF(C707="#120",7,IF(C707="#200",8,IF(C707="&lt;200",9)))))))),FALSE)</f>
        <v>12.2</v>
      </c>
      <c r="S707" s="23">
        <f>VLOOKUP(B707,'Dry Sieve'!$B$2:$K$992,10,FALSE)</f>
        <v>68.92</v>
      </c>
      <c r="T707" s="23">
        <v>0.16862949999999999</v>
      </c>
      <c r="U707" s="23">
        <v>9.721127903E-2</v>
      </c>
      <c r="V707" s="23">
        <f>V706</f>
        <v>0.39746170858199997</v>
      </c>
    </row>
    <row r="708" spans="1:22" ht="15.75" customHeight="1" x14ac:dyDescent="0.2">
      <c r="A708" s="22">
        <f>VLOOKUP(B707,'Sample ID by Horizon'!A:B,2,FALSE)</f>
        <v>42526</v>
      </c>
      <c r="B708" s="21" t="s">
        <v>500</v>
      </c>
      <c r="C708" s="21" t="s">
        <v>1295</v>
      </c>
      <c r="D708" s="21" t="s">
        <v>1292</v>
      </c>
      <c r="E708" s="21">
        <v>3</v>
      </c>
      <c r="F708" s="21">
        <v>1.73</v>
      </c>
      <c r="G708" s="21">
        <v>3.96</v>
      </c>
      <c r="H708" s="21">
        <v>2.23</v>
      </c>
      <c r="I708" s="21">
        <v>1.84</v>
      </c>
      <c r="J708" s="23">
        <f t="shared" si="45"/>
        <v>0.1100000000000001</v>
      </c>
      <c r="K708" s="71">
        <v>70.666666669999998</v>
      </c>
      <c r="L708" s="71">
        <f t="shared" ref="L708:N708" si="531">L707</f>
        <v>3.0074999999999998</v>
      </c>
      <c r="M708" s="71">
        <f t="shared" si="531"/>
        <v>0.14250000000000007</v>
      </c>
      <c r="N708" s="71">
        <f t="shared" si="531"/>
        <v>67.255823509999999</v>
      </c>
      <c r="O708" s="73">
        <f>VLOOKUP(B708,'Dry Sieve'!$B$2:$K$992,IF(C708="#5",2,IF(C708="#10",3,IF(C708="#18",4,IF(C708="#35",5,IF(C708="#60",6,IF(C708="#120",7,IF(C708="#200",8,IF(C708="&lt;200",9)))))))),FALSE)</f>
        <v>12.2</v>
      </c>
      <c r="P708" s="23">
        <f t="shared" si="0"/>
        <v>0.14250000000000007</v>
      </c>
      <c r="Q708" s="23">
        <f t="shared" si="1"/>
        <v>3.0075000000000003</v>
      </c>
      <c r="R708" s="23">
        <f>VLOOKUP(B708,'Dry Sieve'!$B$2:$K$992,IF(C708="#5",2,IF(C708="#10",3,IF(C708="#18",4,IF(C708="#35",5,IF(C708="#60",6,IF(C708="#120",7,IF(C708="#200",8,IF(C708="&lt;200",9)))))))),FALSE)</f>
        <v>12.2</v>
      </c>
      <c r="S708" s="23">
        <f>VLOOKUP(B708,'Dry Sieve'!$B$2:$K$992,10,FALSE)</f>
        <v>68.92</v>
      </c>
      <c r="T708" s="23">
        <v>0.16862949999999999</v>
      </c>
      <c r="U708" s="23">
        <v>9.721127903E-2</v>
      </c>
      <c r="V708" s="23">
        <f>V706</f>
        <v>0.39746170858199997</v>
      </c>
    </row>
    <row r="709" spans="1:22" ht="15.75" customHeight="1" x14ac:dyDescent="0.2">
      <c r="A709" s="22">
        <f>VLOOKUP(B708,'Sample ID by Horizon'!A:B,2,FALSE)</f>
        <v>42526</v>
      </c>
      <c r="B709" s="21" t="s">
        <v>500</v>
      </c>
      <c r="C709" s="21" t="s">
        <v>1295</v>
      </c>
      <c r="D709" s="21" t="s">
        <v>1293</v>
      </c>
      <c r="E709" s="21">
        <v>3.04</v>
      </c>
      <c r="F709" s="21">
        <v>1.73</v>
      </c>
      <c r="G709" s="21">
        <v>3.8</v>
      </c>
      <c r="H709" s="21">
        <v>2.0699999999999998</v>
      </c>
      <c r="I709" s="21">
        <v>1.84</v>
      </c>
      <c r="J709" s="23">
        <f t="shared" si="45"/>
        <v>0.1100000000000001</v>
      </c>
      <c r="K709" s="71">
        <v>64.473684210000002</v>
      </c>
      <c r="L709" s="71">
        <f t="shared" ref="L709:N709" si="532">L707</f>
        <v>3.0074999999999998</v>
      </c>
      <c r="M709" s="71">
        <f t="shared" si="532"/>
        <v>0.14250000000000007</v>
      </c>
      <c r="N709" s="71">
        <f t="shared" si="532"/>
        <v>67.255823509999999</v>
      </c>
      <c r="O709" s="73">
        <f>VLOOKUP(B709,'Dry Sieve'!$B$2:$K$992,IF(C709="#5",2,IF(C709="#10",3,IF(C709="#18",4,IF(C709="#35",5,IF(C709="#60",6,IF(C709="#120",7,IF(C709="#200",8,IF(C709="&lt;200",9)))))))),FALSE)</f>
        <v>12.2</v>
      </c>
      <c r="P709" s="23">
        <f t="shared" si="0"/>
        <v>0.14250000000000007</v>
      </c>
      <c r="Q709" s="23">
        <f t="shared" si="1"/>
        <v>3.0075000000000003</v>
      </c>
      <c r="R709" s="23">
        <f>VLOOKUP(B709,'Dry Sieve'!$B$2:$K$992,IF(C709="#5",2,IF(C709="#10",3,IF(C709="#18",4,IF(C709="#35",5,IF(C709="#60",6,IF(C709="#120",7,IF(C709="#200",8,IF(C709="&lt;200",9)))))))),FALSE)</f>
        <v>12.2</v>
      </c>
      <c r="S709" s="23">
        <f>VLOOKUP(B709,'Dry Sieve'!$B$2:$K$992,10,FALSE)</f>
        <v>68.92</v>
      </c>
      <c r="T709" s="23">
        <v>0.16862949999999999</v>
      </c>
      <c r="U709" s="23">
        <v>9.721127903E-2</v>
      </c>
      <c r="V709" s="23">
        <f>V706</f>
        <v>0.39746170858199997</v>
      </c>
    </row>
    <row r="710" spans="1:22" ht="15.75" customHeight="1" x14ac:dyDescent="0.2">
      <c r="A710" s="22">
        <f>VLOOKUP(B709,'Sample ID by Horizon'!A:B,2,FALSE)</f>
        <v>42526</v>
      </c>
      <c r="B710" s="21" t="s">
        <v>500</v>
      </c>
      <c r="C710" s="21" t="s">
        <v>1295</v>
      </c>
      <c r="D710" s="21" t="s">
        <v>1294</v>
      </c>
      <c r="E710" s="21">
        <v>3</v>
      </c>
      <c r="F710" s="21">
        <v>1.74</v>
      </c>
      <c r="G710" s="21">
        <v>3.93</v>
      </c>
      <c r="H710" s="21">
        <v>2.19</v>
      </c>
      <c r="I710" s="21">
        <v>1.86</v>
      </c>
      <c r="J710" s="23">
        <f t="shared" si="45"/>
        <v>0.12000000000000011</v>
      </c>
      <c r="K710" s="71">
        <v>69</v>
      </c>
      <c r="L710" s="71">
        <f t="shared" ref="L710:N710" si="533">L707</f>
        <v>3.0074999999999998</v>
      </c>
      <c r="M710" s="71">
        <f t="shared" si="533"/>
        <v>0.14250000000000007</v>
      </c>
      <c r="N710" s="71">
        <f t="shared" si="533"/>
        <v>67.255823509999999</v>
      </c>
      <c r="O710" s="73">
        <f>VLOOKUP(B710,'Dry Sieve'!$B$2:$K$992,IF(C710="#5",2,IF(C710="#10",3,IF(C710="#18",4,IF(C710="#35",5,IF(C710="#60",6,IF(C710="#120",7,IF(C710="#200",8,IF(C710="&lt;200",9)))))))),FALSE)</f>
        <v>12.2</v>
      </c>
      <c r="P710" s="23">
        <f t="shared" si="0"/>
        <v>0.14250000000000007</v>
      </c>
      <c r="Q710" s="23">
        <f t="shared" si="1"/>
        <v>3.0075000000000003</v>
      </c>
      <c r="R710" s="23">
        <f>VLOOKUP(B710,'Dry Sieve'!$B$2:$K$992,IF(C710="#5",2,IF(C710="#10",3,IF(C710="#18",4,IF(C710="#35",5,IF(C710="#60",6,IF(C710="#120",7,IF(C710="#200",8,IF(C710="&lt;200",9)))))))),FALSE)</f>
        <v>12.2</v>
      </c>
      <c r="S710" s="23">
        <f>VLOOKUP(B710,'Dry Sieve'!$B$2:$K$992,10,FALSE)</f>
        <v>68.92</v>
      </c>
      <c r="T710" s="23">
        <v>0.16862949999999999</v>
      </c>
      <c r="U710" s="23">
        <v>9.721127903E-2</v>
      </c>
      <c r="V710" s="23">
        <f>V709</f>
        <v>0.39746170858199997</v>
      </c>
    </row>
    <row r="711" spans="1:22" ht="15.75" customHeight="1" x14ac:dyDescent="0.2">
      <c r="A711" s="22">
        <f>VLOOKUP(B710,'Sample ID by Horizon'!A:B,2,FALSE)</f>
        <v>42526</v>
      </c>
      <c r="B711" s="21" t="s">
        <v>500</v>
      </c>
      <c r="C711" s="21" t="s">
        <v>1296</v>
      </c>
      <c r="D711" s="21" t="s">
        <v>1291</v>
      </c>
      <c r="E711" s="21">
        <v>2.0099999999999998</v>
      </c>
      <c r="F711" s="21">
        <v>1.74</v>
      </c>
      <c r="G711" s="21">
        <v>3.45</v>
      </c>
      <c r="H711" s="21">
        <v>1.71</v>
      </c>
      <c r="I711" s="21">
        <v>1.97</v>
      </c>
      <c r="J711" s="23">
        <f t="shared" si="45"/>
        <v>0.22999999999999998</v>
      </c>
      <c r="K711" s="71">
        <v>73.631840800000006</v>
      </c>
      <c r="L711" s="71">
        <v>2.0074999999999998</v>
      </c>
      <c r="M711" s="23">
        <f>AVERAGE(J711:J714)</f>
        <v>0.20999999999999996</v>
      </c>
      <c r="N711" s="23">
        <v>73.84701493</v>
      </c>
      <c r="O711" s="73">
        <f>VLOOKUP(B711,'Dry Sieve'!$B$2:$K$992,IF(C711="#5",2,IF(C711="#10",3,IF(C711="#18",4,IF(C711="#35",5,IF(C711="#60",6,IF(C711="#120",7,IF(C711="#200",8,IF(C711="&lt;200",9)))))))),FALSE)</f>
        <v>10.31</v>
      </c>
      <c r="P711" s="23">
        <f t="shared" si="0"/>
        <v>0.20999999999999996</v>
      </c>
      <c r="Q711" s="23">
        <f t="shared" si="1"/>
        <v>2.0074999999999998</v>
      </c>
      <c r="R711" s="23">
        <f>VLOOKUP(B711,'Dry Sieve'!$B$2:$K$992,IF(C711="#5",2,IF(C711="#10",3,IF(C711="#18",4,IF(C711="#35",5,IF(C711="#60",6,IF(C711="#120",7,IF(C711="#200",8,IF(C711="&lt;200",9)))))))),FALSE)</f>
        <v>10.31</v>
      </c>
      <c r="S711" s="23">
        <f>VLOOKUP(B711,'Dry Sieve'!$B$2:$K$992,10,FALSE)</f>
        <v>68.92</v>
      </c>
      <c r="T711" s="23">
        <v>0.13394507250000001</v>
      </c>
      <c r="U711" s="23">
        <v>7.0653169769999996E-2</v>
      </c>
      <c r="V711" s="23">
        <f>V709</f>
        <v>0.39746170858199997</v>
      </c>
    </row>
    <row r="712" spans="1:22" ht="15.75" customHeight="1" x14ac:dyDescent="0.2">
      <c r="A712" s="22">
        <f>VLOOKUP(B711,'Sample ID by Horizon'!A:B,2,FALSE)</f>
        <v>42526</v>
      </c>
      <c r="B712" s="21" t="s">
        <v>500</v>
      </c>
      <c r="C712" s="21" t="s">
        <v>1296</v>
      </c>
      <c r="D712" s="21" t="s">
        <v>1292</v>
      </c>
      <c r="E712" s="21">
        <v>2.0099999999999998</v>
      </c>
      <c r="F712" s="21">
        <v>1.72</v>
      </c>
      <c r="G712" s="21">
        <v>3.45</v>
      </c>
      <c r="H712" s="21">
        <v>1.73</v>
      </c>
      <c r="I712" s="21">
        <v>1.91</v>
      </c>
      <c r="J712" s="23">
        <f t="shared" si="45"/>
        <v>0.18999999999999995</v>
      </c>
      <c r="K712" s="71">
        <v>76.616915419999998</v>
      </c>
      <c r="L712" s="71">
        <f t="shared" ref="L712:N712" si="534">L711</f>
        <v>2.0074999999999998</v>
      </c>
      <c r="M712" s="71">
        <f t="shared" si="534"/>
        <v>0.20999999999999996</v>
      </c>
      <c r="N712" s="71">
        <f t="shared" si="534"/>
        <v>73.84701493</v>
      </c>
      <c r="O712" s="73">
        <f>VLOOKUP(B712,'Dry Sieve'!$B$2:$K$992,IF(C712="#5",2,IF(C712="#10",3,IF(C712="#18",4,IF(C712="#35",5,IF(C712="#60",6,IF(C712="#120",7,IF(C712="#200",8,IF(C712="&lt;200",9)))))))),FALSE)</f>
        <v>10.31</v>
      </c>
      <c r="P712" s="23">
        <f t="shared" si="0"/>
        <v>0.20999999999999996</v>
      </c>
      <c r="Q712" s="23">
        <f t="shared" si="1"/>
        <v>2.0074999999999998</v>
      </c>
      <c r="R712" s="23">
        <f>VLOOKUP(B712,'Dry Sieve'!$B$2:$K$992,IF(C712="#5",2,IF(C712="#10",3,IF(C712="#18",4,IF(C712="#35",5,IF(C712="#60",6,IF(C712="#120",7,IF(C712="#200",8,IF(C712="&lt;200",9)))))))),FALSE)</f>
        <v>10.31</v>
      </c>
      <c r="S712" s="23">
        <f>VLOOKUP(B712,'Dry Sieve'!$B$2:$K$992,10,FALSE)</f>
        <v>68.92</v>
      </c>
      <c r="T712" s="23">
        <v>0.13394507250000001</v>
      </c>
      <c r="U712" s="23">
        <v>7.0653169769999996E-2</v>
      </c>
      <c r="V712" s="23">
        <f>V709</f>
        <v>0.39746170858199997</v>
      </c>
    </row>
    <row r="713" spans="1:22" ht="15.75" customHeight="1" x14ac:dyDescent="0.2">
      <c r="A713" s="22">
        <f>VLOOKUP(B712,'Sample ID by Horizon'!A:B,2,FALSE)</f>
        <v>42526</v>
      </c>
      <c r="B713" s="21" t="s">
        <v>500</v>
      </c>
      <c r="C713" s="21" t="s">
        <v>1296</v>
      </c>
      <c r="D713" s="21" t="s">
        <v>1293</v>
      </c>
      <c r="E713" s="21">
        <v>2.0099999999999998</v>
      </c>
      <c r="F713" s="21">
        <v>1.75</v>
      </c>
      <c r="G713" s="21">
        <v>3.39</v>
      </c>
      <c r="H713" s="21">
        <v>1.64</v>
      </c>
      <c r="I713" s="21">
        <v>1.94</v>
      </c>
      <c r="J713" s="23">
        <f t="shared" si="45"/>
        <v>0.18999999999999995</v>
      </c>
      <c r="K713" s="71">
        <v>72.139303479999995</v>
      </c>
      <c r="L713" s="71">
        <f t="shared" ref="L713:N713" si="535">L711</f>
        <v>2.0074999999999998</v>
      </c>
      <c r="M713" s="71">
        <f t="shared" si="535"/>
        <v>0.20999999999999996</v>
      </c>
      <c r="N713" s="71">
        <f t="shared" si="535"/>
        <v>73.84701493</v>
      </c>
      <c r="O713" s="73">
        <f>VLOOKUP(B713,'Dry Sieve'!$B$2:$K$992,IF(C713="#5",2,IF(C713="#10",3,IF(C713="#18",4,IF(C713="#35",5,IF(C713="#60",6,IF(C713="#120",7,IF(C713="#200",8,IF(C713="&lt;200",9)))))))),FALSE)</f>
        <v>10.31</v>
      </c>
      <c r="P713" s="23">
        <f t="shared" si="0"/>
        <v>0.20999999999999996</v>
      </c>
      <c r="Q713" s="23">
        <f t="shared" si="1"/>
        <v>2.0074999999999998</v>
      </c>
      <c r="R713" s="23">
        <f>VLOOKUP(B713,'Dry Sieve'!$B$2:$K$992,IF(C713="#5",2,IF(C713="#10",3,IF(C713="#18",4,IF(C713="#35",5,IF(C713="#60",6,IF(C713="#120",7,IF(C713="#200",8,IF(C713="&lt;200",9)))))))),FALSE)</f>
        <v>10.31</v>
      </c>
      <c r="S713" s="23">
        <f>VLOOKUP(B713,'Dry Sieve'!$B$2:$K$992,10,FALSE)</f>
        <v>68.92</v>
      </c>
      <c r="T713" s="23">
        <v>0.13394507250000001</v>
      </c>
      <c r="U713" s="23">
        <v>7.0653169769999996E-2</v>
      </c>
      <c r="V713" s="23">
        <f>V712</f>
        <v>0.39746170858199997</v>
      </c>
    </row>
    <row r="714" spans="1:22" ht="15.75" customHeight="1" x14ac:dyDescent="0.2">
      <c r="A714" s="22">
        <f>VLOOKUP(B713,'Sample ID by Horizon'!A:B,2,FALSE)</f>
        <v>42526</v>
      </c>
      <c r="B714" s="21" t="s">
        <v>500</v>
      </c>
      <c r="C714" s="21" t="s">
        <v>1296</v>
      </c>
      <c r="D714" s="21" t="s">
        <v>1294</v>
      </c>
      <c r="E714" s="21">
        <v>2</v>
      </c>
      <c r="F714" s="21">
        <v>1.73</v>
      </c>
      <c r="G714" s="21">
        <v>3.42</v>
      </c>
      <c r="H714" s="21">
        <v>1.69</v>
      </c>
      <c r="I714" s="21">
        <v>1.96</v>
      </c>
      <c r="J714" s="23">
        <f t="shared" si="45"/>
        <v>0.22999999999999998</v>
      </c>
      <c r="K714" s="71">
        <v>73</v>
      </c>
      <c r="L714" s="71">
        <f t="shared" ref="L714:N714" si="536">L711</f>
        <v>2.0074999999999998</v>
      </c>
      <c r="M714" s="71">
        <f t="shared" si="536"/>
        <v>0.20999999999999996</v>
      </c>
      <c r="N714" s="71">
        <f t="shared" si="536"/>
        <v>73.84701493</v>
      </c>
      <c r="O714" s="73">
        <f>VLOOKUP(B714,'Dry Sieve'!$B$2:$K$992,IF(C714="#5",2,IF(C714="#10",3,IF(C714="#18",4,IF(C714="#35",5,IF(C714="#60",6,IF(C714="#120",7,IF(C714="#200",8,IF(C714="&lt;200",9)))))))),FALSE)</f>
        <v>10.31</v>
      </c>
      <c r="P714" s="23">
        <f t="shared" si="0"/>
        <v>0.20999999999999996</v>
      </c>
      <c r="Q714" s="23">
        <f t="shared" si="1"/>
        <v>2.0074999999999998</v>
      </c>
      <c r="R714" s="23">
        <f>VLOOKUP(B714,'Dry Sieve'!$B$2:$K$992,IF(C714="#5",2,IF(C714="#10",3,IF(C714="#18",4,IF(C714="#35",5,IF(C714="#60",6,IF(C714="#120",7,IF(C714="#200",8,IF(C714="&lt;200",9)))))))),FALSE)</f>
        <v>10.31</v>
      </c>
      <c r="S714" s="23">
        <f>VLOOKUP(B714,'Dry Sieve'!$B$2:$K$992,10,FALSE)</f>
        <v>68.92</v>
      </c>
      <c r="T714" s="23">
        <v>0.13394507250000001</v>
      </c>
      <c r="U714" s="23">
        <v>7.0653169769999996E-2</v>
      </c>
      <c r="V714" s="23">
        <f>V712</f>
        <v>0.39746170858199997</v>
      </c>
    </row>
    <row r="715" spans="1:22" ht="15.75" customHeight="1" x14ac:dyDescent="0.2">
      <c r="A715" s="22">
        <f>VLOOKUP(B714,'Sample ID by Horizon'!A:B,2,FALSE)</f>
        <v>42526</v>
      </c>
      <c r="B715" s="21" t="s">
        <v>500</v>
      </c>
      <c r="C715" s="21" t="s">
        <v>1297</v>
      </c>
      <c r="D715" s="21" t="s">
        <v>1291</v>
      </c>
      <c r="E715" s="21">
        <v>1.52</v>
      </c>
      <c r="F715" s="21">
        <v>1.73</v>
      </c>
      <c r="G715" s="21">
        <v>3.16</v>
      </c>
      <c r="H715" s="21">
        <v>1.43</v>
      </c>
      <c r="I715" s="21">
        <v>2.0699999999999998</v>
      </c>
      <c r="J715" s="23">
        <f t="shared" si="45"/>
        <v>0.33999999999999986</v>
      </c>
      <c r="K715" s="71">
        <v>71.71052632</v>
      </c>
      <c r="L715" s="71">
        <v>1.5075000000000001</v>
      </c>
      <c r="M715" s="23">
        <f>AVERAGE(J715:J718)</f>
        <v>0.34499999999999997</v>
      </c>
      <c r="N715" s="23">
        <v>72.807322529999993</v>
      </c>
      <c r="O715" s="73">
        <f>VLOOKUP(B715,'Dry Sieve'!$B$2:$K$992,IF(C715="#5",2,IF(C715="#10",3,IF(C715="#18",4,IF(C715="#35",5,IF(C715="#60",6,IF(C715="#120",7,IF(C715="#200",8,IF(C715="&lt;200",9)))))))),FALSE)</f>
        <v>7.6</v>
      </c>
      <c r="P715" s="23">
        <f t="shared" si="0"/>
        <v>0.34499999999999997</v>
      </c>
      <c r="Q715" s="23">
        <f t="shared" si="1"/>
        <v>1.5075000000000001</v>
      </c>
      <c r="R715" s="23">
        <f>VLOOKUP(B715,'Dry Sieve'!$B$2:$K$992,IF(C715="#5",2,IF(C715="#10",3,IF(C715="#18",4,IF(C715="#35",5,IF(C715="#60",6,IF(C715="#120",7,IF(C715="#200",8,IF(C715="&lt;200",9)))))))),FALSE)</f>
        <v>7.6</v>
      </c>
      <c r="S715" s="23">
        <f>VLOOKUP(B715,'Dry Sieve'!$B$2:$K$992,10,FALSE)</f>
        <v>68.92</v>
      </c>
      <c r="T715" s="23">
        <v>8.503622341E-2</v>
      </c>
      <c r="U715" s="23">
        <v>3.5378627109999998E-2</v>
      </c>
      <c r="V715" s="23">
        <f>V712</f>
        <v>0.39746170858199997</v>
      </c>
    </row>
    <row r="716" spans="1:22" ht="15.75" customHeight="1" x14ac:dyDescent="0.2">
      <c r="A716" s="22">
        <f>VLOOKUP(B715,'Sample ID by Horizon'!A:B,2,FALSE)</f>
        <v>42526</v>
      </c>
      <c r="B716" s="21" t="s">
        <v>500</v>
      </c>
      <c r="C716" s="21" t="s">
        <v>1297</v>
      </c>
      <c r="D716" s="21" t="s">
        <v>1292</v>
      </c>
      <c r="E716" s="21">
        <v>1.51</v>
      </c>
      <c r="F716" s="21">
        <v>1.73</v>
      </c>
      <c r="G716" s="21">
        <v>3.18</v>
      </c>
      <c r="H716" s="21">
        <v>1.45</v>
      </c>
      <c r="I716" s="21">
        <v>2.09</v>
      </c>
      <c r="J716" s="23">
        <f t="shared" si="45"/>
        <v>0.35999999999999988</v>
      </c>
      <c r="K716" s="71">
        <v>72.185430460000006</v>
      </c>
      <c r="L716" s="71">
        <f t="shared" ref="L716:N716" si="537">L715</f>
        <v>1.5075000000000001</v>
      </c>
      <c r="M716" s="71">
        <f t="shared" si="537"/>
        <v>0.34499999999999997</v>
      </c>
      <c r="N716" s="71">
        <f t="shared" si="537"/>
        <v>72.807322529999993</v>
      </c>
      <c r="O716" s="73">
        <f>VLOOKUP(B716,'Dry Sieve'!$B$2:$K$992,IF(C716="#5",2,IF(C716="#10",3,IF(C716="#18",4,IF(C716="#35",5,IF(C716="#60",6,IF(C716="#120",7,IF(C716="#200",8,IF(C716="&lt;200",9)))))))),FALSE)</f>
        <v>7.6</v>
      </c>
      <c r="P716" s="23">
        <f t="shared" si="0"/>
        <v>0.34499999999999997</v>
      </c>
      <c r="Q716" s="23">
        <f t="shared" si="1"/>
        <v>1.5075000000000001</v>
      </c>
      <c r="R716" s="23">
        <f>VLOOKUP(B716,'Dry Sieve'!$B$2:$K$992,IF(C716="#5",2,IF(C716="#10",3,IF(C716="#18",4,IF(C716="#35",5,IF(C716="#60",6,IF(C716="#120",7,IF(C716="#200",8,IF(C716="&lt;200",9)))))))),FALSE)</f>
        <v>7.6</v>
      </c>
      <c r="S716" s="23">
        <f>VLOOKUP(B716,'Dry Sieve'!$B$2:$K$992,10,FALSE)</f>
        <v>68.92</v>
      </c>
      <c r="T716" s="23">
        <v>8.503622341E-2</v>
      </c>
      <c r="U716" s="23">
        <v>3.5378627109999998E-2</v>
      </c>
      <c r="V716" s="23">
        <f>V715</f>
        <v>0.39746170858199997</v>
      </c>
    </row>
    <row r="717" spans="1:22" ht="15.75" customHeight="1" x14ac:dyDescent="0.2">
      <c r="A717" s="22">
        <f>VLOOKUP(B716,'Sample ID by Horizon'!A:B,2,FALSE)</f>
        <v>42526</v>
      </c>
      <c r="B717" s="21" t="s">
        <v>500</v>
      </c>
      <c r="C717" s="21" t="s">
        <v>1297</v>
      </c>
      <c r="D717" s="21" t="s">
        <v>1293</v>
      </c>
      <c r="E717" s="21">
        <v>1.5</v>
      </c>
      <c r="F717" s="21">
        <v>1.72</v>
      </c>
      <c r="G717" s="21">
        <v>3.15</v>
      </c>
      <c r="H717" s="21">
        <v>1.43</v>
      </c>
      <c r="I717" s="21">
        <v>2.06</v>
      </c>
      <c r="J717" s="23">
        <f t="shared" si="45"/>
        <v>0.34000000000000008</v>
      </c>
      <c r="K717" s="71">
        <v>72.666666669999998</v>
      </c>
      <c r="L717" s="71">
        <f t="shared" ref="L717:N717" si="538">L715</f>
        <v>1.5075000000000001</v>
      </c>
      <c r="M717" s="71">
        <f t="shared" si="538"/>
        <v>0.34499999999999997</v>
      </c>
      <c r="N717" s="71">
        <f t="shared" si="538"/>
        <v>72.807322529999993</v>
      </c>
      <c r="O717" s="73">
        <f>VLOOKUP(B717,'Dry Sieve'!$B$2:$K$992,IF(C717="#5",2,IF(C717="#10",3,IF(C717="#18",4,IF(C717="#35",5,IF(C717="#60",6,IF(C717="#120",7,IF(C717="#200",8,IF(C717="&lt;200",9)))))))),FALSE)</f>
        <v>7.6</v>
      </c>
      <c r="P717" s="23">
        <f t="shared" si="0"/>
        <v>0.34499999999999997</v>
      </c>
      <c r="Q717" s="23">
        <f t="shared" si="1"/>
        <v>1.5075000000000001</v>
      </c>
      <c r="R717" s="23">
        <f>VLOOKUP(B717,'Dry Sieve'!$B$2:$K$992,IF(C717="#5",2,IF(C717="#10",3,IF(C717="#18",4,IF(C717="#35",5,IF(C717="#60",6,IF(C717="#120",7,IF(C717="#200",8,IF(C717="&lt;200",9)))))))),FALSE)</f>
        <v>7.6</v>
      </c>
      <c r="S717" s="23">
        <f>VLOOKUP(B717,'Dry Sieve'!$B$2:$K$992,10,FALSE)</f>
        <v>68.92</v>
      </c>
      <c r="T717" s="23">
        <v>8.503622341E-2</v>
      </c>
      <c r="U717" s="23">
        <v>3.5378627109999998E-2</v>
      </c>
      <c r="V717" s="23">
        <f>V715</f>
        <v>0.39746170858199997</v>
      </c>
    </row>
    <row r="718" spans="1:22" ht="15.75" customHeight="1" x14ac:dyDescent="0.2">
      <c r="A718" s="22">
        <f>VLOOKUP(B717,'Sample ID by Horizon'!A:B,2,FALSE)</f>
        <v>42526</v>
      </c>
      <c r="B718" s="21" t="s">
        <v>500</v>
      </c>
      <c r="C718" s="21" t="s">
        <v>1297</v>
      </c>
      <c r="D718" s="21" t="s">
        <v>1294</v>
      </c>
      <c r="E718" s="21">
        <v>1.5</v>
      </c>
      <c r="F718" s="21">
        <v>1.72</v>
      </c>
      <c r="G718" s="21">
        <v>3.18</v>
      </c>
      <c r="H718" s="21">
        <v>1.46</v>
      </c>
      <c r="I718" s="21">
        <v>2.06</v>
      </c>
      <c r="J718" s="23">
        <f t="shared" si="45"/>
        <v>0.34000000000000008</v>
      </c>
      <c r="K718" s="71">
        <v>74.666666669999998</v>
      </c>
      <c r="L718" s="71">
        <f t="shared" ref="L718:N718" si="539">L715</f>
        <v>1.5075000000000001</v>
      </c>
      <c r="M718" s="71">
        <f t="shared" si="539"/>
        <v>0.34499999999999997</v>
      </c>
      <c r="N718" s="71">
        <f t="shared" si="539"/>
        <v>72.807322529999993</v>
      </c>
      <c r="O718" s="73">
        <f>VLOOKUP(B718,'Dry Sieve'!$B$2:$K$992,IF(C718="#5",2,IF(C718="#10",3,IF(C718="#18",4,IF(C718="#35",5,IF(C718="#60",6,IF(C718="#120",7,IF(C718="#200",8,IF(C718="&lt;200",9)))))))),FALSE)</f>
        <v>7.6</v>
      </c>
      <c r="P718" s="23">
        <f t="shared" si="0"/>
        <v>0.34499999999999997</v>
      </c>
      <c r="Q718" s="23">
        <f t="shared" si="1"/>
        <v>1.5075000000000001</v>
      </c>
      <c r="R718" s="23">
        <f>VLOOKUP(B718,'Dry Sieve'!$B$2:$K$992,IF(C718="#5",2,IF(C718="#10",3,IF(C718="#18",4,IF(C718="#35",5,IF(C718="#60",6,IF(C718="#120",7,IF(C718="#200",8,IF(C718="&lt;200",9)))))))),FALSE)</f>
        <v>7.6</v>
      </c>
      <c r="S718" s="23">
        <f>VLOOKUP(B718,'Dry Sieve'!$B$2:$K$992,10,FALSE)</f>
        <v>68.92</v>
      </c>
      <c r="T718" s="23">
        <v>8.503622341E-2</v>
      </c>
      <c r="U718" s="23">
        <v>3.5378627109999998E-2</v>
      </c>
      <c r="V718" s="23">
        <f>V715</f>
        <v>0.39746170858199997</v>
      </c>
    </row>
    <row r="719" spans="1:22" ht="15.75" customHeight="1" x14ac:dyDescent="0.2">
      <c r="A719" s="22">
        <f>VLOOKUP(B718,'Sample ID by Horizon'!A:B,2,FALSE)</f>
        <v>42526</v>
      </c>
      <c r="B719" s="21" t="s">
        <v>500</v>
      </c>
      <c r="C719" s="21" t="s">
        <v>1298</v>
      </c>
      <c r="D719" s="21" t="s">
        <v>1291</v>
      </c>
      <c r="E719" s="21">
        <v>1</v>
      </c>
      <c r="F719" s="21">
        <v>1.74</v>
      </c>
      <c r="G719" s="21">
        <v>2.73</v>
      </c>
      <c r="H719" s="21">
        <v>0.99</v>
      </c>
      <c r="I719" s="21">
        <v>2.21</v>
      </c>
      <c r="J719" s="23">
        <f t="shared" si="45"/>
        <v>0.47</v>
      </c>
      <c r="K719" s="71">
        <v>52</v>
      </c>
      <c r="L719" s="71">
        <v>1</v>
      </c>
      <c r="M719" s="23">
        <f>AVERAGE(J719:J722)</f>
        <v>0.49500000000000011</v>
      </c>
      <c r="N719" s="23">
        <v>50</v>
      </c>
      <c r="O719" s="73">
        <f>VLOOKUP(B719,'Dry Sieve'!$B$2:$K$992,IF(C719="#5",2,IF(C719="#10",3,IF(C719="#18",4,IF(C719="#35",5,IF(C719="#60",6,IF(C719="#120",7,IF(C719="#200",8,IF(C719="&lt;200",9)))))))),FALSE)</f>
        <v>5.93</v>
      </c>
      <c r="P719" s="23">
        <f t="shared" si="0"/>
        <v>0.49500000000000011</v>
      </c>
      <c r="Q719" s="23">
        <f t="shared" si="1"/>
        <v>1</v>
      </c>
      <c r="R719" s="23">
        <f>VLOOKUP(B719,'Dry Sieve'!$B$2:$K$992,IF(C719="#5",2,IF(C719="#10",3,IF(C719="#18",4,IF(C719="#35",5,IF(C719="#60",6,IF(C719="#120",7,IF(C719="#200",8,IF(C719="&lt;200",9)))))))),FALSE)</f>
        <v>5.93</v>
      </c>
      <c r="S719" s="23">
        <f>VLOOKUP(B719,'Dry Sieve'!$B$2:$K$992,10,FALSE)</f>
        <v>68.92</v>
      </c>
      <c r="T719" s="23">
        <v>4.3451102730000003E-2</v>
      </c>
      <c r="U719" s="23">
        <v>9.310950585E-3</v>
      </c>
      <c r="V719" s="23">
        <f>V718</f>
        <v>0.39746170858199997</v>
      </c>
    </row>
    <row r="720" spans="1:22" ht="15.75" customHeight="1" x14ac:dyDescent="0.2">
      <c r="A720" s="22">
        <f>VLOOKUP(B719,'Sample ID by Horizon'!A:B,2,FALSE)</f>
        <v>42526</v>
      </c>
      <c r="B720" s="21" t="s">
        <v>500</v>
      </c>
      <c r="C720" s="21" t="s">
        <v>1298</v>
      </c>
      <c r="D720" s="21" t="s">
        <v>1292</v>
      </c>
      <c r="E720" s="21">
        <v>1</v>
      </c>
      <c r="F720" s="21">
        <v>1.72</v>
      </c>
      <c r="G720" s="21">
        <v>2.71</v>
      </c>
      <c r="H720" s="21">
        <v>0.99</v>
      </c>
      <c r="I720" s="21">
        <v>2.21</v>
      </c>
      <c r="J720" s="23">
        <f t="shared" si="45"/>
        <v>0.49</v>
      </c>
      <c r="K720" s="71">
        <v>50</v>
      </c>
      <c r="L720" s="71">
        <f t="shared" ref="L720:N720" si="540">L719</f>
        <v>1</v>
      </c>
      <c r="M720" s="71">
        <f t="shared" si="540"/>
        <v>0.49500000000000011</v>
      </c>
      <c r="N720" s="71">
        <f t="shared" si="540"/>
        <v>50</v>
      </c>
      <c r="O720" s="73">
        <f>VLOOKUP(B720,'Dry Sieve'!$B$2:$K$992,IF(C720="#5",2,IF(C720="#10",3,IF(C720="#18",4,IF(C720="#35",5,IF(C720="#60",6,IF(C720="#120",7,IF(C720="#200",8,IF(C720="&lt;200",9)))))))),FALSE)</f>
        <v>5.93</v>
      </c>
      <c r="P720" s="23">
        <f t="shared" si="0"/>
        <v>0.49500000000000011</v>
      </c>
      <c r="Q720" s="23">
        <f t="shared" si="1"/>
        <v>1</v>
      </c>
      <c r="R720" s="23">
        <f>VLOOKUP(B720,'Dry Sieve'!$B$2:$K$992,IF(C720="#5",2,IF(C720="#10",3,IF(C720="#18",4,IF(C720="#35",5,IF(C720="#60",6,IF(C720="#120",7,IF(C720="#200",8,IF(C720="&lt;200",9)))))))),FALSE)</f>
        <v>5.93</v>
      </c>
      <c r="S720" s="23">
        <f>VLOOKUP(B720,'Dry Sieve'!$B$2:$K$992,10,FALSE)</f>
        <v>68.92</v>
      </c>
      <c r="T720" s="23">
        <v>4.3451102730000003E-2</v>
      </c>
      <c r="U720" s="23">
        <v>9.310950585E-3</v>
      </c>
      <c r="V720" s="23">
        <f>V718</f>
        <v>0.39746170858199997</v>
      </c>
    </row>
    <row r="721" spans="1:22" ht="15.75" customHeight="1" x14ac:dyDescent="0.2">
      <c r="A721" s="22">
        <f>VLOOKUP(B720,'Sample ID by Horizon'!A:B,2,FALSE)</f>
        <v>42526</v>
      </c>
      <c r="B721" s="21" t="s">
        <v>500</v>
      </c>
      <c r="C721" s="21" t="s">
        <v>1298</v>
      </c>
      <c r="D721" s="21" t="s">
        <v>1293</v>
      </c>
      <c r="E721" s="21">
        <v>1</v>
      </c>
      <c r="F721" s="21">
        <v>1.73</v>
      </c>
      <c r="G721" s="21">
        <v>2.74</v>
      </c>
      <c r="H721" s="21">
        <v>1.01</v>
      </c>
      <c r="I721" s="21">
        <v>2.2400000000000002</v>
      </c>
      <c r="J721" s="23">
        <f t="shared" si="45"/>
        <v>0.51000000000000023</v>
      </c>
      <c r="K721" s="71">
        <v>50</v>
      </c>
      <c r="L721" s="71">
        <f t="shared" ref="L721:N721" si="541">L719</f>
        <v>1</v>
      </c>
      <c r="M721" s="71">
        <f t="shared" si="541"/>
        <v>0.49500000000000011</v>
      </c>
      <c r="N721" s="71">
        <f t="shared" si="541"/>
        <v>50</v>
      </c>
      <c r="O721" s="73">
        <f>VLOOKUP(B721,'Dry Sieve'!$B$2:$K$992,IF(C721="#5",2,IF(C721="#10",3,IF(C721="#18",4,IF(C721="#35",5,IF(C721="#60",6,IF(C721="#120",7,IF(C721="#200",8,IF(C721="&lt;200",9)))))))),FALSE)</f>
        <v>5.93</v>
      </c>
      <c r="P721" s="23">
        <f t="shared" si="0"/>
        <v>0.49500000000000011</v>
      </c>
      <c r="Q721" s="23">
        <f t="shared" si="1"/>
        <v>1</v>
      </c>
      <c r="R721" s="23">
        <f>VLOOKUP(B721,'Dry Sieve'!$B$2:$K$992,IF(C721="#5",2,IF(C721="#10",3,IF(C721="#18",4,IF(C721="#35",5,IF(C721="#60",6,IF(C721="#120",7,IF(C721="#200",8,IF(C721="&lt;200",9)))))))),FALSE)</f>
        <v>5.93</v>
      </c>
      <c r="S721" s="23">
        <f>VLOOKUP(B721,'Dry Sieve'!$B$2:$K$992,10,FALSE)</f>
        <v>68.92</v>
      </c>
      <c r="T721" s="23">
        <v>4.3451102730000003E-2</v>
      </c>
      <c r="U721" s="23">
        <v>9.310950585E-3</v>
      </c>
      <c r="V721" s="23">
        <f>V718</f>
        <v>0.39746170858199997</v>
      </c>
    </row>
    <row r="722" spans="1:22" ht="15.75" customHeight="1" x14ac:dyDescent="0.2">
      <c r="A722" s="22">
        <f>VLOOKUP(B721,'Sample ID by Horizon'!A:B,2,FALSE)</f>
        <v>42526</v>
      </c>
      <c r="B722" s="21" t="s">
        <v>500</v>
      </c>
      <c r="C722" s="21" t="s">
        <v>1298</v>
      </c>
      <c r="D722" s="21" t="s">
        <v>1294</v>
      </c>
      <c r="E722" s="21">
        <v>1</v>
      </c>
      <c r="F722" s="21">
        <v>1.73</v>
      </c>
      <c r="G722" s="21">
        <v>2.72</v>
      </c>
      <c r="H722" s="21">
        <v>0.99</v>
      </c>
      <c r="I722" s="21">
        <v>2.2400000000000002</v>
      </c>
      <c r="J722" s="23">
        <f t="shared" si="45"/>
        <v>0.51000000000000023</v>
      </c>
      <c r="K722" s="71">
        <v>48</v>
      </c>
      <c r="L722" s="71">
        <f t="shared" ref="L722:N722" si="542">L719</f>
        <v>1</v>
      </c>
      <c r="M722" s="71">
        <f t="shared" si="542"/>
        <v>0.49500000000000011</v>
      </c>
      <c r="N722" s="71">
        <f t="shared" si="542"/>
        <v>50</v>
      </c>
      <c r="O722" s="73">
        <f>VLOOKUP(B722,'Dry Sieve'!$B$2:$K$992,IF(C722="#5",2,IF(C722="#10",3,IF(C722="#18",4,IF(C722="#35",5,IF(C722="#60",6,IF(C722="#120",7,IF(C722="#200",8,IF(C722="&lt;200",9)))))))),FALSE)</f>
        <v>5.93</v>
      </c>
      <c r="P722" s="23">
        <f t="shared" si="0"/>
        <v>0.49500000000000011</v>
      </c>
      <c r="Q722" s="23">
        <f t="shared" si="1"/>
        <v>1</v>
      </c>
      <c r="R722" s="23">
        <f>VLOOKUP(B722,'Dry Sieve'!$B$2:$K$992,IF(C722="#5",2,IF(C722="#10",3,IF(C722="#18",4,IF(C722="#35",5,IF(C722="#60",6,IF(C722="#120",7,IF(C722="#200",8,IF(C722="&lt;200",9)))))))),FALSE)</f>
        <v>5.93</v>
      </c>
      <c r="S722" s="23">
        <f>VLOOKUP(B722,'Dry Sieve'!$B$2:$K$992,10,FALSE)</f>
        <v>68.92</v>
      </c>
      <c r="T722" s="23">
        <v>4.3451102730000003E-2</v>
      </c>
      <c r="U722" s="23">
        <v>9.310950585E-3</v>
      </c>
      <c r="V722" s="23">
        <f>V721</f>
        <v>0.39746170858199997</v>
      </c>
    </row>
    <row r="723" spans="1:22" ht="15.75" customHeight="1" x14ac:dyDescent="0.2">
      <c r="A723" s="22">
        <f>VLOOKUP(B722,'Sample ID by Horizon'!A:B,2,FALSE)</f>
        <v>42526</v>
      </c>
      <c r="B723" s="21" t="s">
        <v>500</v>
      </c>
      <c r="C723" s="21" t="s">
        <v>1299</v>
      </c>
      <c r="D723" s="21" t="s">
        <v>1291</v>
      </c>
      <c r="E723" s="21">
        <v>1</v>
      </c>
      <c r="F723" s="21">
        <v>1.73</v>
      </c>
      <c r="G723" s="21">
        <v>2.71</v>
      </c>
      <c r="H723" s="21">
        <v>0.98</v>
      </c>
      <c r="I723" s="21">
        <v>2.4300000000000002</v>
      </c>
      <c r="J723" s="23">
        <f t="shared" si="45"/>
        <v>0.70000000000000018</v>
      </c>
      <c r="K723" s="71">
        <v>28</v>
      </c>
      <c r="L723" s="71">
        <v>1</v>
      </c>
      <c r="M723" s="23">
        <f>AVERAGE(J723:J726)</f>
        <v>0.71750000000000014</v>
      </c>
      <c r="N723" s="23">
        <v>28</v>
      </c>
      <c r="O723" s="73">
        <f>VLOOKUP(B723,'Dry Sieve'!$B$2:$K$992,IF(C723="#5",2,IF(C723="#10",3,IF(C723="#18",4,IF(C723="#35",5,IF(C723="#60",6,IF(C723="#120",7,IF(C723="#200",8,IF(C723="&lt;200",9)))))))),FALSE)</f>
        <v>6.1</v>
      </c>
      <c r="P723" s="23">
        <f t="shared" si="0"/>
        <v>0.71750000000000014</v>
      </c>
      <c r="Q723" s="23">
        <f t="shared" si="1"/>
        <v>1</v>
      </c>
      <c r="R723" s="23">
        <f>VLOOKUP(B723,'Dry Sieve'!$B$2:$K$992,IF(C723="#5",2,IF(C723="#10",3,IF(C723="#18",4,IF(C723="#35",5,IF(C723="#60",6,IF(C723="#120",7,IF(C723="#200",8,IF(C723="&lt;200",9)))))))),FALSE)</f>
        <v>6.1</v>
      </c>
      <c r="S723" s="23">
        <f>VLOOKUP(B723,'Dry Sieve'!$B$2:$K$992,10,FALSE)</f>
        <v>68.92</v>
      </c>
      <c r="T723" s="23">
        <v>2.5003627390000002E-2</v>
      </c>
      <c r="U723" s="23">
        <v>2.0002901920000002E-3</v>
      </c>
      <c r="V723" s="23">
        <f>V721</f>
        <v>0.39746170858199997</v>
      </c>
    </row>
    <row r="724" spans="1:22" ht="15.75" customHeight="1" x14ac:dyDescent="0.2">
      <c r="A724" s="22">
        <f>VLOOKUP(B723,'Sample ID by Horizon'!A:B,2,FALSE)</f>
        <v>42526</v>
      </c>
      <c r="B724" s="21" t="s">
        <v>500</v>
      </c>
      <c r="C724" s="21" t="s">
        <v>1299</v>
      </c>
      <c r="D724" s="21" t="s">
        <v>1292</v>
      </c>
      <c r="E724" s="21">
        <v>1</v>
      </c>
      <c r="F724" s="21">
        <v>1.72</v>
      </c>
      <c r="G724" s="21">
        <v>2.72</v>
      </c>
      <c r="H724" s="21">
        <v>1</v>
      </c>
      <c r="I724" s="21">
        <v>2.4300000000000002</v>
      </c>
      <c r="J724" s="23">
        <f t="shared" si="45"/>
        <v>0.71000000000000019</v>
      </c>
      <c r="K724" s="71">
        <v>29</v>
      </c>
      <c r="L724" s="71">
        <f t="shared" ref="L724:N724" si="543">L723</f>
        <v>1</v>
      </c>
      <c r="M724" s="71">
        <f t="shared" si="543"/>
        <v>0.71750000000000014</v>
      </c>
      <c r="N724" s="71">
        <f t="shared" si="543"/>
        <v>28</v>
      </c>
      <c r="O724" s="73">
        <f>VLOOKUP(B724,'Dry Sieve'!$B$2:$K$992,IF(C724="#5",2,IF(C724="#10",3,IF(C724="#18",4,IF(C724="#35",5,IF(C724="#60",6,IF(C724="#120",7,IF(C724="#200",8,IF(C724="&lt;200",9)))))))),FALSE)</f>
        <v>6.1</v>
      </c>
      <c r="P724" s="23">
        <f t="shared" si="0"/>
        <v>0.71750000000000014</v>
      </c>
      <c r="Q724" s="23">
        <f t="shared" si="1"/>
        <v>1</v>
      </c>
      <c r="R724" s="23">
        <f>VLOOKUP(B724,'Dry Sieve'!$B$2:$K$992,IF(C724="#5",2,IF(C724="#10",3,IF(C724="#18",4,IF(C724="#35",5,IF(C724="#60",6,IF(C724="#120",7,IF(C724="#200",8,IF(C724="&lt;200",9)))))))),FALSE)</f>
        <v>6.1</v>
      </c>
      <c r="S724" s="23">
        <f>VLOOKUP(B724,'Dry Sieve'!$B$2:$K$992,10,FALSE)</f>
        <v>68.92</v>
      </c>
      <c r="T724" s="23">
        <v>2.5003627390000002E-2</v>
      </c>
      <c r="U724" s="23">
        <v>2.0002901920000002E-3</v>
      </c>
      <c r="V724" s="23">
        <f>V721</f>
        <v>0.39746170858199997</v>
      </c>
    </row>
    <row r="725" spans="1:22" ht="15.75" customHeight="1" x14ac:dyDescent="0.2">
      <c r="A725" s="22">
        <f>VLOOKUP(B724,'Sample ID by Horizon'!A:B,2,FALSE)</f>
        <v>42526</v>
      </c>
      <c r="B725" s="21" t="s">
        <v>500</v>
      </c>
      <c r="C725" s="21" t="s">
        <v>1299</v>
      </c>
      <c r="D725" s="21" t="s">
        <v>1293</v>
      </c>
      <c r="E725" s="21">
        <v>1</v>
      </c>
      <c r="F725" s="21">
        <v>1.73</v>
      </c>
      <c r="G725" s="21">
        <v>2.74</v>
      </c>
      <c r="H725" s="21">
        <v>1.01</v>
      </c>
      <c r="I725" s="21">
        <v>2.46</v>
      </c>
      <c r="J725" s="23">
        <f t="shared" si="45"/>
        <v>0.73</v>
      </c>
      <c r="K725" s="71">
        <v>28</v>
      </c>
      <c r="L725" s="71">
        <f t="shared" ref="L725:N725" si="544">L723</f>
        <v>1</v>
      </c>
      <c r="M725" s="71">
        <f t="shared" si="544"/>
        <v>0.71750000000000014</v>
      </c>
      <c r="N725" s="71">
        <f t="shared" si="544"/>
        <v>28</v>
      </c>
      <c r="O725" s="73">
        <f>VLOOKUP(B725,'Dry Sieve'!$B$2:$K$992,IF(C725="#5",2,IF(C725="#10",3,IF(C725="#18",4,IF(C725="#35",5,IF(C725="#60",6,IF(C725="#120",7,IF(C725="#200",8,IF(C725="&lt;200",9)))))))),FALSE)</f>
        <v>6.1</v>
      </c>
      <c r="P725" s="23">
        <f t="shared" si="0"/>
        <v>0.71750000000000014</v>
      </c>
      <c r="Q725" s="23">
        <f t="shared" si="1"/>
        <v>1</v>
      </c>
      <c r="R725" s="23">
        <f>VLOOKUP(B725,'Dry Sieve'!$B$2:$K$992,IF(C725="#5",2,IF(C725="#10",3,IF(C725="#18",4,IF(C725="#35",5,IF(C725="#60",6,IF(C725="#120",7,IF(C725="#200",8,IF(C725="&lt;200",9)))))))),FALSE)</f>
        <v>6.1</v>
      </c>
      <c r="S725" s="23">
        <f>VLOOKUP(B725,'Dry Sieve'!$B$2:$K$992,10,FALSE)</f>
        <v>68.92</v>
      </c>
      <c r="T725" s="23">
        <v>2.5003627390000002E-2</v>
      </c>
      <c r="U725" s="23">
        <v>2.0002901920000002E-3</v>
      </c>
      <c r="V725" s="23">
        <f>V724</f>
        <v>0.39746170858199997</v>
      </c>
    </row>
    <row r="726" spans="1:22" ht="15.75" customHeight="1" x14ac:dyDescent="0.2">
      <c r="A726" s="22">
        <f>VLOOKUP(B725,'Sample ID by Horizon'!A:B,2,FALSE)</f>
        <v>42526</v>
      </c>
      <c r="B726" s="21" t="s">
        <v>500</v>
      </c>
      <c r="C726" s="21" t="s">
        <v>1299</v>
      </c>
      <c r="D726" s="21" t="s">
        <v>1294</v>
      </c>
      <c r="E726" s="21">
        <v>1</v>
      </c>
      <c r="F726" s="21">
        <v>1.73</v>
      </c>
      <c r="G726" s="21">
        <v>2.73</v>
      </c>
      <c r="H726" s="21">
        <v>1</v>
      </c>
      <c r="I726" s="21">
        <v>2.46</v>
      </c>
      <c r="J726" s="23">
        <f t="shared" si="45"/>
        <v>0.73</v>
      </c>
      <c r="K726" s="71">
        <v>27</v>
      </c>
      <c r="L726" s="71">
        <f t="shared" ref="L726:N726" si="545">L723</f>
        <v>1</v>
      </c>
      <c r="M726" s="71">
        <f t="shared" si="545"/>
        <v>0.71750000000000014</v>
      </c>
      <c r="N726" s="71">
        <f t="shared" si="545"/>
        <v>28</v>
      </c>
      <c r="O726" s="73">
        <f>VLOOKUP(B726,'Dry Sieve'!$B$2:$K$992,IF(C726="#5",2,IF(C726="#10",3,IF(C726="#18",4,IF(C726="#35",5,IF(C726="#60",6,IF(C726="#120",7,IF(C726="#200",8,IF(C726="&lt;200",9)))))))),FALSE)</f>
        <v>6.1</v>
      </c>
      <c r="P726" s="23">
        <f t="shared" si="0"/>
        <v>0.71750000000000014</v>
      </c>
      <c r="Q726" s="23">
        <f t="shared" si="1"/>
        <v>1</v>
      </c>
      <c r="R726" s="23">
        <f>VLOOKUP(B726,'Dry Sieve'!$B$2:$K$992,IF(C726="#5",2,IF(C726="#10",3,IF(C726="#18",4,IF(C726="#35",5,IF(C726="#60",6,IF(C726="#120",7,IF(C726="#200",8,IF(C726="&lt;200",9)))))))),FALSE)</f>
        <v>6.1</v>
      </c>
      <c r="S726" s="23">
        <f>VLOOKUP(B726,'Dry Sieve'!$B$2:$K$992,10,FALSE)</f>
        <v>68.92</v>
      </c>
      <c r="T726" s="23">
        <v>2.5003627390000002E-2</v>
      </c>
      <c r="U726" s="23">
        <v>2.0002901920000002E-3</v>
      </c>
      <c r="V726" s="23">
        <f>V724</f>
        <v>0.39746170858199997</v>
      </c>
    </row>
    <row r="727" spans="1:22" ht="15.75" customHeight="1" x14ac:dyDescent="0.2">
      <c r="A727" s="22">
        <f>VLOOKUP(B726,'Sample ID by Horizon'!A:B,2,FALSE)</f>
        <v>42526</v>
      </c>
      <c r="B727" s="21" t="s">
        <v>500</v>
      </c>
      <c r="C727" s="21" t="s">
        <v>1300</v>
      </c>
      <c r="D727" s="21" t="s">
        <v>1291</v>
      </c>
      <c r="E727" s="21">
        <v>1</v>
      </c>
      <c r="F727" s="21">
        <v>1.72</v>
      </c>
      <c r="G727" s="21">
        <v>2.72</v>
      </c>
      <c r="H727" s="21">
        <v>1</v>
      </c>
      <c r="I727" s="21">
        <v>2.5099999999999998</v>
      </c>
      <c r="J727" s="23">
        <f t="shared" si="45"/>
        <v>0.78999999999999981</v>
      </c>
      <c r="K727" s="71">
        <v>21</v>
      </c>
      <c r="L727" s="71">
        <v>1</v>
      </c>
      <c r="M727" s="23">
        <f>AVERAGE(J727:J730)</f>
        <v>0.79</v>
      </c>
      <c r="N727" s="23">
        <v>21.25</v>
      </c>
      <c r="O727" s="73">
        <f>VLOOKUP(B727,'Dry Sieve'!$B$2:$K$992,IF(C727="#5",2,IF(C727="#10",3,IF(C727="#18",4,IF(C727="#35",5,IF(C727="#60",6,IF(C727="#120",7,IF(C727="#200",8,IF(C727="&lt;200",9)))))))),FALSE)</f>
        <v>4.6900000000000004</v>
      </c>
      <c r="P727" s="23">
        <f t="shared" si="0"/>
        <v>0.79</v>
      </c>
      <c r="Q727" s="23">
        <f t="shared" si="1"/>
        <v>1</v>
      </c>
      <c r="R727" s="23">
        <f>VLOOKUP(B727,'Dry Sieve'!$B$2:$K$992,IF(C727="#5",2,IF(C727="#10",3,IF(C727="#18",4,IF(C727="#35",5,IF(C727="#60",6,IF(C727="#120",7,IF(C727="#200",8,IF(C727="&lt;200",9)))))))),FALSE)</f>
        <v>4.6900000000000004</v>
      </c>
      <c r="S727" s="23">
        <f>VLOOKUP(B727,'Dry Sieve'!$B$2:$K$992,10,FALSE)</f>
        <v>68.92</v>
      </c>
      <c r="T727" s="23">
        <v>1.429048172E-2</v>
      </c>
      <c r="U727" s="23">
        <v>4.3381819500000002E-4</v>
      </c>
      <c r="V727" s="23">
        <f>V724</f>
        <v>0.39746170858199997</v>
      </c>
    </row>
    <row r="728" spans="1:22" ht="15.75" customHeight="1" x14ac:dyDescent="0.2">
      <c r="A728" s="22">
        <f>VLOOKUP(B727,'Sample ID by Horizon'!A:B,2,FALSE)</f>
        <v>42526</v>
      </c>
      <c r="B728" s="21" t="s">
        <v>500</v>
      </c>
      <c r="C728" s="21" t="s">
        <v>1300</v>
      </c>
      <c r="D728" s="21" t="s">
        <v>1292</v>
      </c>
      <c r="E728" s="21">
        <v>1</v>
      </c>
      <c r="F728" s="21">
        <v>1.72</v>
      </c>
      <c r="G728" s="21">
        <v>2.69</v>
      </c>
      <c r="H728" s="21">
        <v>0.97</v>
      </c>
      <c r="I728" s="21">
        <v>2.48</v>
      </c>
      <c r="J728" s="23">
        <f t="shared" si="45"/>
        <v>0.76</v>
      </c>
      <c r="K728" s="71">
        <v>21</v>
      </c>
      <c r="L728" s="71">
        <f t="shared" ref="L728:N728" si="546">L727</f>
        <v>1</v>
      </c>
      <c r="M728" s="71">
        <f t="shared" si="546"/>
        <v>0.79</v>
      </c>
      <c r="N728" s="71">
        <f t="shared" si="546"/>
        <v>21.25</v>
      </c>
      <c r="O728" s="73">
        <f>VLOOKUP(B728,'Dry Sieve'!$B$2:$K$992,IF(C728="#5",2,IF(C728="#10",3,IF(C728="#18",4,IF(C728="#35",5,IF(C728="#60",6,IF(C728="#120",7,IF(C728="#200",8,IF(C728="&lt;200",9)))))))),FALSE)</f>
        <v>4.6900000000000004</v>
      </c>
      <c r="P728" s="23">
        <f t="shared" si="0"/>
        <v>0.79</v>
      </c>
      <c r="Q728" s="23">
        <f t="shared" si="1"/>
        <v>1</v>
      </c>
      <c r="R728" s="23">
        <f>VLOOKUP(B728,'Dry Sieve'!$B$2:$K$992,IF(C728="#5",2,IF(C728="#10",3,IF(C728="#18",4,IF(C728="#35",5,IF(C728="#60",6,IF(C728="#120",7,IF(C728="#200",8,IF(C728="&lt;200",9)))))))),FALSE)</f>
        <v>4.6900000000000004</v>
      </c>
      <c r="S728" s="23">
        <f>VLOOKUP(B728,'Dry Sieve'!$B$2:$K$992,10,FALSE)</f>
        <v>68.92</v>
      </c>
      <c r="T728" s="23">
        <v>1.429048172E-2</v>
      </c>
      <c r="U728" s="23">
        <v>4.3381819500000002E-4</v>
      </c>
      <c r="V728" s="23">
        <f>V727</f>
        <v>0.39746170858199997</v>
      </c>
    </row>
    <row r="729" spans="1:22" ht="15.75" customHeight="1" x14ac:dyDescent="0.2">
      <c r="A729" s="22">
        <f>VLOOKUP(B728,'Sample ID by Horizon'!A:B,2,FALSE)</f>
        <v>42526</v>
      </c>
      <c r="B729" s="21" t="s">
        <v>500</v>
      </c>
      <c r="C729" s="21" t="s">
        <v>1300</v>
      </c>
      <c r="D729" s="21" t="s">
        <v>1293</v>
      </c>
      <c r="E729" s="21">
        <v>1</v>
      </c>
      <c r="F729" s="21">
        <v>1.72</v>
      </c>
      <c r="G729" s="21">
        <v>2.72</v>
      </c>
      <c r="H729" s="21">
        <v>1</v>
      </c>
      <c r="I729" s="21">
        <v>2.5</v>
      </c>
      <c r="J729" s="23">
        <f t="shared" si="45"/>
        <v>0.78</v>
      </c>
      <c r="K729" s="71">
        <v>22</v>
      </c>
      <c r="L729" s="71">
        <f t="shared" ref="L729:N729" si="547">L727</f>
        <v>1</v>
      </c>
      <c r="M729" s="71">
        <f t="shared" si="547"/>
        <v>0.79</v>
      </c>
      <c r="N729" s="71">
        <f t="shared" si="547"/>
        <v>21.25</v>
      </c>
      <c r="O729" s="73">
        <f>VLOOKUP(B729,'Dry Sieve'!$B$2:$K$992,IF(C729="#5",2,IF(C729="#10",3,IF(C729="#18",4,IF(C729="#35",5,IF(C729="#60",6,IF(C729="#120",7,IF(C729="#200",8,IF(C729="&lt;200",9)))))))),FALSE)</f>
        <v>4.6900000000000004</v>
      </c>
      <c r="P729" s="23">
        <f t="shared" si="0"/>
        <v>0.79</v>
      </c>
      <c r="Q729" s="23">
        <f t="shared" si="1"/>
        <v>1</v>
      </c>
      <c r="R729" s="23">
        <f>VLOOKUP(B729,'Dry Sieve'!$B$2:$K$992,IF(C729="#5",2,IF(C729="#10",3,IF(C729="#18",4,IF(C729="#35",5,IF(C729="#60",6,IF(C729="#120",7,IF(C729="#200",8,IF(C729="&lt;200",9)))))))),FALSE)</f>
        <v>4.6900000000000004</v>
      </c>
      <c r="S729" s="23">
        <f>VLOOKUP(B729,'Dry Sieve'!$B$2:$K$992,10,FALSE)</f>
        <v>68.92</v>
      </c>
      <c r="T729" s="23">
        <v>1.429048172E-2</v>
      </c>
      <c r="U729" s="23">
        <v>4.3381819500000002E-4</v>
      </c>
      <c r="V729" s="23">
        <f>V727</f>
        <v>0.39746170858199997</v>
      </c>
    </row>
    <row r="730" spans="1:22" ht="15.75" customHeight="1" x14ac:dyDescent="0.2">
      <c r="A730" s="22">
        <f>VLOOKUP(B729,'Sample ID by Horizon'!A:B,2,FALSE)</f>
        <v>42526</v>
      </c>
      <c r="B730" s="21" t="s">
        <v>500</v>
      </c>
      <c r="C730" s="21" t="s">
        <v>1300</v>
      </c>
      <c r="D730" s="21" t="s">
        <v>1294</v>
      </c>
      <c r="E730" s="21">
        <v>1</v>
      </c>
      <c r="F730" s="21">
        <v>1.73</v>
      </c>
      <c r="G730" s="21">
        <v>2.77</v>
      </c>
      <c r="H730" s="21">
        <v>1.04</v>
      </c>
      <c r="I730" s="21">
        <v>2.56</v>
      </c>
      <c r="J730" s="23">
        <f t="shared" si="45"/>
        <v>0.83000000000000007</v>
      </c>
      <c r="K730" s="71">
        <v>21</v>
      </c>
      <c r="L730" s="71">
        <f t="shared" ref="L730:N730" si="548">L727</f>
        <v>1</v>
      </c>
      <c r="M730" s="71">
        <f t="shared" si="548"/>
        <v>0.79</v>
      </c>
      <c r="N730" s="71">
        <f t="shared" si="548"/>
        <v>21.25</v>
      </c>
      <c r="O730" s="73">
        <f>VLOOKUP(B730,'Dry Sieve'!$B$2:$K$992,IF(C730="#5",2,IF(C730="#10",3,IF(C730="#18",4,IF(C730="#35",5,IF(C730="#60",6,IF(C730="#120",7,IF(C730="#200",8,IF(C730="&lt;200",9)))))))),FALSE)</f>
        <v>4.6900000000000004</v>
      </c>
      <c r="P730" s="23">
        <f t="shared" si="0"/>
        <v>0.79</v>
      </c>
      <c r="Q730" s="23">
        <f t="shared" si="1"/>
        <v>1</v>
      </c>
      <c r="R730" s="23">
        <f>VLOOKUP(B730,'Dry Sieve'!$B$2:$K$992,IF(C730="#5",2,IF(C730="#10",3,IF(C730="#18",4,IF(C730="#35",5,IF(C730="#60",6,IF(C730="#120",7,IF(C730="#200",8,IF(C730="&lt;200",9)))))))),FALSE)</f>
        <v>4.6900000000000004</v>
      </c>
      <c r="S730" s="23">
        <f>VLOOKUP(B730,'Dry Sieve'!$B$2:$K$992,10,FALSE)</f>
        <v>68.92</v>
      </c>
      <c r="T730" s="23">
        <v>1.429048172E-2</v>
      </c>
      <c r="U730" s="23">
        <v>4.3381819500000002E-4</v>
      </c>
      <c r="V730" s="23">
        <f>V727</f>
        <v>0.39746170858199997</v>
      </c>
    </row>
    <row r="731" spans="1:22" ht="15.75" customHeight="1" x14ac:dyDescent="0.2">
      <c r="A731" s="22">
        <f>VLOOKUP(B730,'Sample ID by Horizon'!A:B,2,FALSE)</f>
        <v>42526</v>
      </c>
      <c r="B731" s="21" t="s">
        <v>501</v>
      </c>
      <c r="C731" s="21" t="s">
        <v>1290</v>
      </c>
      <c r="D731" s="21" t="s">
        <v>1291</v>
      </c>
      <c r="E731" s="21">
        <v>4</v>
      </c>
      <c r="F731" s="21">
        <v>1.73</v>
      </c>
      <c r="G731" s="21">
        <v>2.25</v>
      </c>
      <c r="H731" s="21">
        <v>0.52</v>
      </c>
      <c r="I731" s="21">
        <v>1.82</v>
      </c>
      <c r="J731" s="23">
        <f t="shared" si="45"/>
        <v>9.000000000000008E-2</v>
      </c>
      <c r="K731" s="71">
        <v>10.75</v>
      </c>
      <c r="L731" s="71">
        <v>3.9975000000000001</v>
      </c>
      <c r="M731" s="23">
        <f>AVERAGE(J731:J734)</f>
        <v>8.5000000000000075E-2</v>
      </c>
      <c r="N731" s="23">
        <v>19.51723058</v>
      </c>
      <c r="O731" s="73">
        <f>VLOOKUP(B731,'Dry Sieve'!$B$2:$K$992,IF(C731="#5",2,IF(C731="#10",3,IF(C731="#18",4,IF(C731="#35",5,IF(C731="#60",6,IF(C731="#120",7,IF(C731="#200",8,IF(C731="&lt;200",9)))))))),FALSE)</f>
        <v>58.04</v>
      </c>
      <c r="P731" s="23">
        <f t="shared" si="0"/>
        <v>8.5000000000000075E-2</v>
      </c>
      <c r="Q731" s="23">
        <f t="shared" si="1"/>
        <v>3.9975000000000001</v>
      </c>
      <c r="R731" s="23">
        <f>VLOOKUP(B731,'Dry Sieve'!$B$2:$K$992,IF(C731="#5",2,IF(C731="#10",3,IF(C731="#18",4,IF(C731="#35",5,IF(C731="#60",6,IF(C731="#120",7,IF(C731="#200",8,IF(C731="&lt;200",9)))))))),FALSE)</f>
        <v>58.04</v>
      </c>
      <c r="S731" s="23">
        <f>VLOOKUP(B731,'Dry Sieve'!$B$2:$K$992,10,FALSE)</f>
        <v>171.08999999999997</v>
      </c>
      <c r="T731" s="23">
        <v>0.33202337180000002</v>
      </c>
      <c r="U731" s="23">
        <v>6.4801767029999999E-2</v>
      </c>
      <c r="V731" s="23">
        <f>SUM(U731,U735,U739,U743,U747,U751,U755)</f>
        <v>0.20771898951620002</v>
      </c>
    </row>
    <row r="732" spans="1:22" ht="15.75" customHeight="1" x14ac:dyDescent="0.2">
      <c r="A732" s="22">
        <f>VLOOKUP(B731,'Sample ID by Horizon'!A:B,2,FALSE)</f>
        <v>42526</v>
      </c>
      <c r="B732" s="21" t="s">
        <v>501</v>
      </c>
      <c r="C732" s="21" t="s">
        <v>1290</v>
      </c>
      <c r="D732" s="21" t="s">
        <v>1292</v>
      </c>
      <c r="E732" s="21">
        <v>4</v>
      </c>
      <c r="F732" s="21">
        <v>1.73</v>
      </c>
      <c r="G732" s="21">
        <v>2.36</v>
      </c>
      <c r="H732" s="21">
        <v>0.63</v>
      </c>
      <c r="I732" s="21">
        <v>1.81</v>
      </c>
      <c r="J732" s="23">
        <f t="shared" si="45"/>
        <v>8.0000000000000071E-2</v>
      </c>
      <c r="K732" s="71">
        <v>13.75</v>
      </c>
      <c r="L732" s="71">
        <f t="shared" ref="L732:N732" si="549">L731</f>
        <v>3.9975000000000001</v>
      </c>
      <c r="M732" s="71">
        <f t="shared" si="549"/>
        <v>8.5000000000000075E-2</v>
      </c>
      <c r="N732" s="71">
        <f t="shared" si="549"/>
        <v>19.51723058</v>
      </c>
      <c r="O732" s="73">
        <f>VLOOKUP(B732,'Dry Sieve'!$B$2:$K$992,IF(C732="#5",2,IF(C732="#10",3,IF(C732="#18",4,IF(C732="#35",5,IF(C732="#60",6,IF(C732="#120",7,IF(C732="#200",8,IF(C732="&lt;200",9)))))))),FALSE)</f>
        <v>58.04</v>
      </c>
      <c r="P732" s="23">
        <f t="shared" si="0"/>
        <v>8.5000000000000075E-2</v>
      </c>
      <c r="Q732" s="23">
        <f t="shared" si="1"/>
        <v>3.9975000000000001</v>
      </c>
      <c r="R732" s="23">
        <f>VLOOKUP(B732,'Dry Sieve'!$B$2:$K$992,IF(C732="#5",2,IF(C732="#10",3,IF(C732="#18",4,IF(C732="#35",5,IF(C732="#60",6,IF(C732="#120",7,IF(C732="#200",8,IF(C732="&lt;200",9)))))))),FALSE)</f>
        <v>58.04</v>
      </c>
      <c r="S732" s="23">
        <f>VLOOKUP(B732,'Dry Sieve'!$B$2:$K$992,10,FALSE)</f>
        <v>171.08999999999997</v>
      </c>
      <c r="T732" s="23">
        <v>0.33202337180000002</v>
      </c>
      <c r="U732" s="23">
        <v>6.4801767029999999E-2</v>
      </c>
      <c r="V732" s="23">
        <f>V731</f>
        <v>0.20771898951620002</v>
      </c>
    </row>
    <row r="733" spans="1:22" ht="15.75" customHeight="1" x14ac:dyDescent="0.2">
      <c r="A733" s="22">
        <f>VLOOKUP(B732,'Sample ID by Horizon'!A:B,2,FALSE)</f>
        <v>42526</v>
      </c>
      <c r="B733" s="21" t="s">
        <v>501</v>
      </c>
      <c r="C733" s="21" t="s">
        <v>1290</v>
      </c>
      <c r="D733" s="21" t="s">
        <v>1293</v>
      </c>
      <c r="E733" s="21">
        <v>4</v>
      </c>
      <c r="F733" s="21">
        <v>1.73</v>
      </c>
      <c r="G733" s="21">
        <v>2.85</v>
      </c>
      <c r="H733" s="21">
        <v>1.1200000000000001</v>
      </c>
      <c r="I733" s="21">
        <v>1.81</v>
      </c>
      <c r="J733" s="23">
        <f t="shared" si="45"/>
        <v>8.0000000000000071E-2</v>
      </c>
      <c r="K733" s="71">
        <v>26</v>
      </c>
      <c r="L733" s="71">
        <f t="shared" ref="L733:N733" si="550">L731</f>
        <v>3.9975000000000001</v>
      </c>
      <c r="M733" s="71">
        <f t="shared" si="550"/>
        <v>8.5000000000000075E-2</v>
      </c>
      <c r="N733" s="71">
        <f t="shared" si="550"/>
        <v>19.51723058</v>
      </c>
      <c r="O733" s="73">
        <f>VLOOKUP(B733,'Dry Sieve'!$B$2:$K$992,IF(C733="#5",2,IF(C733="#10",3,IF(C733="#18",4,IF(C733="#35",5,IF(C733="#60",6,IF(C733="#120",7,IF(C733="#200",8,IF(C733="&lt;200",9)))))))),FALSE)</f>
        <v>58.04</v>
      </c>
      <c r="P733" s="23">
        <f t="shared" si="0"/>
        <v>8.5000000000000075E-2</v>
      </c>
      <c r="Q733" s="23">
        <f t="shared" si="1"/>
        <v>3.9975000000000001</v>
      </c>
      <c r="R733" s="23">
        <f>VLOOKUP(B733,'Dry Sieve'!$B$2:$K$992,IF(C733="#5",2,IF(C733="#10",3,IF(C733="#18",4,IF(C733="#35",5,IF(C733="#60",6,IF(C733="#120",7,IF(C733="#200",8,IF(C733="&lt;200",9)))))))),FALSE)</f>
        <v>58.04</v>
      </c>
      <c r="S733" s="23">
        <f>VLOOKUP(B733,'Dry Sieve'!$B$2:$K$992,10,FALSE)</f>
        <v>171.08999999999997</v>
      </c>
      <c r="T733" s="23">
        <v>0.33202337180000002</v>
      </c>
      <c r="U733" s="23">
        <v>6.4801767029999999E-2</v>
      </c>
      <c r="V733" s="23">
        <f>V731</f>
        <v>0.20771898951620002</v>
      </c>
    </row>
    <row r="734" spans="1:22" ht="15.75" customHeight="1" x14ac:dyDescent="0.2">
      <c r="A734" s="22">
        <f>VLOOKUP(B733,'Sample ID by Horizon'!A:B,2,FALSE)</f>
        <v>42526</v>
      </c>
      <c r="B734" s="21" t="s">
        <v>501</v>
      </c>
      <c r="C734" s="21" t="s">
        <v>1290</v>
      </c>
      <c r="D734" s="21" t="s">
        <v>1294</v>
      </c>
      <c r="E734" s="21">
        <v>3.99</v>
      </c>
      <c r="F734" s="21">
        <v>1.73</v>
      </c>
      <c r="G734" s="21">
        <v>2.92</v>
      </c>
      <c r="H734" s="21">
        <v>1.19</v>
      </c>
      <c r="I734" s="21">
        <v>1.82</v>
      </c>
      <c r="J734" s="23">
        <f t="shared" si="45"/>
        <v>9.000000000000008E-2</v>
      </c>
      <c r="K734" s="71">
        <v>27.568922310000001</v>
      </c>
      <c r="L734" s="71">
        <f t="shared" ref="L734:N734" si="551">L731</f>
        <v>3.9975000000000001</v>
      </c>
      <c r="M734" s="71">
        <f t="shared" si="551"/>
        <v>8.5000000000000075E-2</v>
      </c>
      <c r="N734" s="71">
        <f t="shared" si="551"/>
        <v>19.51723058</v>
      </c>
      <c r="O734" s="73">
        <f>VLOOKUP(B734,'Dry Sieve'!$B$2:$K$992,IF(C734="#5",2,IF(C734="#10",3,IF(C734="#18",4,IF(C734="#35",5,IF(C734="#60",6,IF(C734="#120",7,IF(C734="#200",8,IF(C734="&lt;200",9)))))))),FALSE)</f>
        <v>58.04</v>
      </c>
      <c r="P734" s="23">
        <f t="shared" si="0"/>
        <v>8.5000000000000075E-2</v>
      </c>
      <c r="Q734" s="23">
        <f t="shared" si="1"/>
        <v>3.9975000000000001</v>
      </c>
      <c r="R734" s="23">
        <f>VLOOKUP(B734,'Dry Sieve'!$B$2:$K$992,IF(C734="#5",2,IF(C734="#10",3,IF(C734="#18",4,IF(C734="#35",5,IF(C734="#60",6,IF(C734="#120",7,IF(C734="#200",8,IF(C734="&lt;200",9)))))))),FALSE)</f>
        <v>58.04</v>
      </c>
      <c r="S734" s="23">
        <f>VLOOKUP(B734,'Dry Sieve'!$B$2:$K$992,10,FALSE)</f>
        <v>171.08999999999997</v>
      </c>
      <c r="T734" s="23">
        <v>0.33202337180000002</v>
      </c>
      <c r="U734" s="23">
        <v>6.4801767029999999E-2</v>
      </c>
      <c r="V734" s="23">
        <f>V731</f>
        <v>0.20771898951620002</v>
      </c>
    </row>
    <row r="735" spans="1:22" ht="15.75" customHeight="1" x14ac:dyDescent="0.2">
      <c r="A735" s="22">
        <f>VLOOKUP(B734,'Sample ID by Horizon'!A:B,2,FALSE)</f>
        <v>42526</v>
      </c>
      <c r="B735" s="21" t="s">
        <v>501</v>
      </c>
      <c r="C735" s="21" t="s">
        <v>1295</v>
      </c>
      <c r="D735" s="21" t="s">
        <v>1291</v>
      </c>
      <c r="E735" s="21">
        <v>4</v>
      </c>
      <c r="F735" s="21">
        <v>1.71</v>
      </c>
      <c r="G735" s="21">
        <v>3.47</v>
      </c>
      <c r="H735" s="21">
        <v>1.76</v>
      </c>
      <c r="I735" s="21">
        <v>1.9</v>
      </c>
      <c r="J735" s="23">
        <f t="shared" si="45"/>
        <v>0.18999999999999995</v>
      </c>
      <c r="K735" s="71">
        <v>39.25</v>
      </c>
      <c r="L735" s="71">
        <v>4.0025000000000004</v>
      </c>
      <c r="M735" s="23">
        <f>AVERAGE(J735:J738)</f>
        <v>0.19749999999999995</v>
      </c>
      <c r="N735" s="23">
        <v>37.852711970000001</v>
      </c>
      <c r="O735" s="73">
        <f>VLOOKUP(B735,'Dry Sieve'!$B$2:$K$992,IF(C735="#5",2,IF(C735="#10",3,IF(C735="#18",4,IF(C735="#35",5,IF(C735="#60",6,IF(C735="#120",7,IF(C735="#200",8,IF(C735="&lt;200",9)))))))),FALSE)</f>
        <v>32.85</v>
      </c>
      <c r="P735" s="23">
        <f t="shared" si="0"/>
        <v>0.19749999999999995</v>
      </c>
      <c r="Q735" s="23">
        <f t="shared" si="1"/>
        <v>4.0024999999999995</v>
      </c>
      <c r="R735" s="23">
        <f>VLOOKUP(B735,'Dry Sieve'!$B$2:$K$992,IF(C735="#5",2,IF(C735="#10",3,IF(C735="#18",4,IF(C735="#35",5,IF(C735="#60",6,IF(C735="#120",7,IF(C735="#200",8,IF(C735="&lt;200",9)))))))),FALSE)</f>
        <v>32.85</v>
      </c>
      <c r="S735" s="23">
        <f>VLOOKUP(B735,'Dry Sieve'!$B$2:$K$992,10,FALSE)</f>
        <v>171.08999999999997</v>
      </c>
      <c r="T735" s="23">
        <v>0.18252992200000001</v>
      </c>
      <c r="U735" s="23">
        <v>5.9222164809999998E-2</v>
      </c>
      <c r="V735" s="23">
        <f>V734</f>
        <v>0.20771898951620002</v>
      </c>
    </row>
    <row r="736" spans="1:22" ht="15.75" customHeight="1" x14ac:dyDescent="0.2">
      <c r="A736" s="22">
        <f>VLOOKUP(B735,'Sample ID by Horizon'!A:B,2,FALSE)</f>
        <v>42526</v>
      </c>
      <c r="B736" s="21" t="s">
        <v>501</v>
      </c>
      <c r="C736" s="21" t="s">
        <v>1295</v>
      </c>
      <c r="D736" s="21" t="s">
        <v>1292</v>
      </c>
      <c r="E736" s="21">
        <v>4.01</v>
      </c>
      <c r="F736" s="21">
        <v>1.71</v>
      </c>
      <c r="G736" s="21">
        <v>3.33</v>
      </c>
      <c r="H736" s="21">
        <v>1.62</v>
      </c>
      <c r="I736" s="21">
        <v>1.9</v>
      </c>
      <c r="J736" s="23">
        <f t="shared" si="45"/>
        <v>0.18999999999999995</v>
      </c>
      <c r="K736" s="71">
        <v>35.660847879999999</v>
      </c>
      <c r="L736" s="71">
        <f t="shared" ref="L736:N736" si="552">L735</f>
        <v>4.0025000000000004</v>
      </c>
      <c r="M736" s="71">
        <f t="shared" si="552"/>
        <v>0.19749999999999995</v>
      </c>
      <c r="N736" s="71">
        <f t="shared" si="552"/>
        <v>37.852711970000001</v>
      </c>
      <c r="O736" s="73">
        <f>VLOOKUP(B736,'Dry Sieve'!$B$2:$K$992,IF(C736="#5",2,IF(C736="#10",3,IF(C736="#18",4,IF(C736="#35",5,IF(C736="#60",6,IF(C736="#120",7,IF(C736="#200",8,IF(C736="&lt;200",9)))))))),FALSE)</f>
        <v>32.85</v>
      </c>
      <c r="P736" s="23">
        <f t="shared" si="0"/>
        <v>0.19749999999999995</v>
      </c>
      <c r="Q736" s="23">
        <f t="shared" si="1"/>
        <v>4.0024999999999995</v>
      </c>
      <c r="R736" s="23">
        <f>VLOOKUP(B736,'Dry Sieve'!$B$2:$K$992,IF(C736="#5",2,IF(C736="#10",3,IF(C736="#18",4,IF(C736="#35",5,IF(C736="#60",6,IF(C736="#120",7,IF(C736="#200",8,IF(C736="&lt;200",9)))))))),FALSE)</f>
        <v>32.85</v>
      </c>
      <c r="S736" s="23">
        <f>VLOOKUP(B736,'Dry Sieve'!$B$2:$K$992,10,FALSE)</f>
        <v>171.08999999999997</v>
      </c>
      <c r="T736" s="23">
        <v>0.18252992200000001</v>
      </c>
      <c r="U736" s="23">
        <v>5.9222164809999998E-2</v>
      </c>
      <c r="V736" s="23">
        <f>V734</f>
        <v>0.20771898951620002</v>
      </c>
    </row>
    <row r="737" spans="1:22" ht="15.75" customHeight="1" x14ac:dyDescent="0.2">
      <c r="A737" s="22">
        <f>VLOOKUP(B736,'Sample ID by Horizon'!A:B,2,FALSE)</f>
        <v>42526</v>
      </c>
      <c r="B737" s="21" t="s">
        <v>501</v>
      </c>
      <c r="C737" s="21" t="s">
        <v>1295</v>
      </c>
      <c r="D737" s="21" t="s">
        <v>1293</v>
      </c>
      <c r="E737" s="21">
        <v>4</v>
      </c>
      <c r="F737" s="21">
        <v>1.72</v>
      </c>
      <c r="G737" s="21">
        <v>3.41</v>
      </c>
      <c r="H737" s="21">
        <v>1.69</v>
      </c>
      <c r="I737" s="21">
        <v>1.91</v>
      </c>
      <c r="J737" s="23">
        <f t="shared" si="45"/>
        <v>0.18999999999999995</v>
      </c>
      <c r="K737" s="71">
        <v>37.5</v>
      </c>
      <c r="L737" s="71">
        <f t="shared" ref="L737:N737" si="553">L735</f>
        <v>4.0025000000000004</v>
      </c>
      <c r="M737" s="71">
        <f t="shared" si="553"/>
        <v>0.19749999999999995</v>
      </c>
      <c r="N737" s="71">
        <f t="shared" si="553"/>
        <v>37.852711970000001</v>
      </c>
      <c r="O737" s="73">
        <f>VLOOKUP(B737,'Dry Sieve'!$B$2:$K$992,IF(C737="#5",2,IF(C737="#10",3,IF(C737="#18",4,IF(C737="#35",5,IF(C737="#60",6,IF(C737="#120",7,IF(C737="#200",8,IF(C737="&lt;200",9)))))))),FALSE)</f>
        <v>32.85</v>
      </c>
      <c r="P737" s="23">
        <f t="shared" si="0"/>
        <v>0.19749999999999995</v>
      </c>
      <c r="Q737" s="23">
        <f t="shared" si="1"/>
        <v>4.0024999999999995</v>
      </c>
      <c r="R737" s="23">
        <f>VLOOKUP(B737,'Dry Sieve'!$B$2:$K$992,IF(C737="#5",2,IF(C737="#10",3,IF(C737="#18",4,IF(C737="#35",5,IF(C737="#60",6,IF(C737="#120",7,IF(C737="#200",8,IF(C737="&lt;200",9)))))))),FALSE)</f>
        <v>32.85</v>
      </c>
      <c r="S737" s="23">
        <f>VLOOKUP(B737,'Dry Sieve'!$B$2:$K$992,10,FALSE)</f>
        <v>171.08999999999997</v>
      </c>
      <c r="T737" s="23">
        <v>0.18252992200000001</v>
      </c>
      <c r="U737" s="23">
        <v>5.9222164809999998E-2</v>
      </c>
      <c r="V737" s="23">
        <f>V734</f>
        <v>0.20771898951620002</v>
      </c>
    </row>
    <row r="738" spans="1:22" ht="15.75" customHeight="1" x14ac:dyDescent="0.2">
      <c r="A738" s="22">
        <f>VLOOKUP(B737,'Sample ID by Horizon'!A:B,2,FALSE)</f>
        <v>42526</v>
      </c>
      <c r="B738" s="21" t="s">
        <v>501</v>
      </c>
      <c r="C738" s="21" t="s">
        <v>1295</v>
      </c>
      <c r="D738" s="21" t="s">
        <v>1294</v>
      </c>
      <c r="E738" s="21">
        <v>4</v>
      </c>
      <c r="F738" s="21">
        <v>1.71</v>
      </c>
      <c r="G738" s="21">
        <v>3.49</v>
      </c>
      <c r="H738" s="21">
        <v>1.78</v>
      </c>
      <c r="I738" s="21">
        <v>1.93</v>
      </c>
      <c r="J738" s="23">
        <f t="shared" si="45"/>
        <v>0.21999999999999997</v>
      </c>
      <c r="K738" s="71">
        <v>39</v>
      </c>
      <c r="L738" s="71">
        <f t="shared" ref="L738:N738" si="554">L735</f>
        <v>4.0025000000000004</v>
      </c>
      <c r="M738" s="71">
        <f t="shared" si="554"/>
        <v>0.19749999999999995</v>
      </c>
      <c r="N738" s="71">
        <f t="shared" si="554"/>
        <v>37.852711970000001</v>
      </c>
      <c r="O738" s="73">
        <f>VLOOKUP(B738,'Dry Sieve'!$B$2:$K$992,IF(C738="#5",2,IF(C738="#10",3,IF(C738="#18",4,IF(C738="#35",5,IF(C738="#60",6,IF(C738="#120",7,IF(C738="#200",8,IF(C738="&lt;200",9)))))))),FALSE)</f>
        <v>32.85</v>
      </c>
      <c r="P738" s="23">
        <f t="shared" si="0"/>
        <v>0.19749999999999995</v>
      </c>
      <c r="Q738" s="23">
        <f t="shared" si="1"/>
        <v>4.0024999999999995</v>
      </c>
      <c r="R738" s="23">
        <f>VLOOKUP(B738,'Dry Sieve'!$B$2:$K$992,IF(C738="#5",2,IF(C738="#10",3,IF(C738="#18",4,IF(C738="#35",5,IF(C738="#60",6,IF(C738="#120",7,IF(C738="#200",8,IF(C738="&lt;200",9)))))))),FALSE)</f>
        <v>32.85</v>
      </c>
      <c r="S738" s="23">
        <f>VLOOKUP(B738,'Dry Sieve'!$B$2:$K$992,10,FALSE)</f>
        <v>171.08999999999997</v>
      </c>
      <c r="T738" s="23">
        <v>0.18252992200000001</v>
      </c>
      <c r="U738" s="23">
        <v>5.9222164809999998E-2</v>
      </c>
      <c r="V738" s="23">
        <f>V737</f>
        <v>0.20771898951620002</v>
      </c>
    </row>
    <row r="739" spans="1:22" ht="15.75" customHeight="1" x14ac:dyDescent="0.2">
      <c r="A739" s="22">
        <f>VLOOKUP(B738,'Sample ID by Horizon'!A:B,2,FALSE)</f>
        <v>42526</v>
      </c>
      <c r="B739" s="21" t="s">
        <v>501</v>
      </c>
      <c r="C739" s="21" t="s">
        <v>1296</v>
      </c>
      <c r="D739" s="21" t="s">
        <v>1291</v>
      </c>
      <c r="E739" s="21">
        <v>4.01</v>
      </c>
      <c r="F739" s="21">
        <v>1.74</v>
      </c>
      <c r="G739" s="21">
        <v>4.2699999999999996</v>
      </c>
      <c r="H739" s="21">
        <v>2.5299999999999998</v>
      </c>
      <c r="I739" s="21">
        <v>2.16</v>
      </c>
      <c r="J739" s="23">
        <f t="shared" si="45"/>
        <v>0.42000000000000015</v>
      </c>
      <c r="K739" s="71">
        <v>52.618453870000003</v>
      </c>
      <c r="L739" s="71">
        <v>4.0025000000000004</v>
      </c>
      <c r="M739" s="23">
        <f>AVERAGE(J739:J742)</f>
        <v>0.4375</v>
      </c>
      <c r="N739" s="23">
        <v>55.717113470000001</v>
      </c>
      <c r="O739" s="73">
        <f>VLOOKUP(B739,'Dry Sieve'!$B$2:$K$992,IF(C739="#5",2,IF(C739="#10",3,IF(C739="#18",4,IF(C739="#35",5,IF(C739="#60",6,IF(C739="#120",7,IF(C739="#200",8,IF(C739="&lt;200",9)))))))),FALSE)</f>
        <v>23.37</v>
      </c>
      <c r="P739" s="23">
        <f t="shared" si="0"/>
        <v>0.4375</v>
      </c>
      <c r="Q739" s="23">
        <f t="shared" si="1"/>
        <v>4.0024999999999995</v>
      </c>
      <c r="R739" s="23">
        <f>VLOOKUP(B739,'Dry Sieve'!$B$2:$K$992,IF(C739="#5",2,IF(C739="#10",3,IF(C739="#18",4,IF(C739="#35",5,IF(C739="#60",6,IF(C739="#120",7,IF(C739="#200",8,IF(C739="&lt;200",9)))))))),FALSE)</f>
        <v>23.37</v>
      </c>
      <c r="S739" s="23">
        <f>VLOOKUP(B739,'Dry Sieve'!$B$2:$K$992,10,FALSE)</f>
        <v>171.08999999999997</v>
      </c>
      <c r="T739" s="23">
        <v>0.1216640529</v>
      </c>
      <c r="U739" s="23">
        <v>4.8419784569999999E-2</v>
      </c>
      <c r="V739" s="23">
        <f>V737</f>
        <v>0.20771898951620002</v>
      </c>
    </row>
    <row r="740" spans="1:22" ht="15.75" customHeight="1" x14ac:dyDescent="0.2">
      <c r="A740" s="22">
        <f>VLOOKUP(B739,'Sample ID by Horizon'!A:B,2,FALSE)</f>
        <v>42526</v>
      </c>
      <c r="B740" s="21" t="s">
        <v>501</v>
      </c>
      <c r="C740" s="21" t="s">
        <v>1296</v>
      </c>
      <c r="D740" s="21" t="s">
        <v>1292</v>
      </c>
      <c r="E740" s="21">
        <v>4</v>
      </c>
      <c r="F740" s="21">
        <v>1.72</v>
      </c>
      <c r="G740" s="21">
        <v>4.4000000000000004</v>
      </c>
      <c r="H740" s="21">
        <v>2.68</v>
      </c>
      <c r="I740" s="21">
        <v>2.15</v>
      </c>
      <c r="J740" s="23">
        <f t="shared" si="45"/>
        <v>0.42999999999999994</v>
      </c>
      <c r="K740" s="71">
        <v>56.25</v>
      </c>
      <c r="L740" s="71">
        <f t="shared" ref="L740:N740" si="555">L739</f>
        <v>4.0025000000000004</v>
      </c>
      <c r="M740" s="71">
        <f t="shared" si="555"/>
        <v>0.4375</v>
      </c>
      <c r="N740" s="71">
        <f t="shared" si="555"/>
        <v>55.717113470000001</v>
      </c>
      <c r="O740" s="73">
        <f>VLOOKUP(B740,'Dry Sieve'!$B$2:$K$992,IF(C740="#5",2,IF(C740="#10",3,IF(C740="#18",4,IF(C740="#35",5,IF(C740="#60",6,IF(C740="#120",7,IF(C740="#200",8,IF(C740="&lt;200",9)))))))),FALSE)</f>
        <v>23.37</v>
      </c>
      <c r="P740" s="23">
        <f t="shared" si="0"/>
        <v>0.4375</v>
      </c>
      <c r="Q740" s="23">
        <f t="shared" si="1"/>
        <v>4.0024999999999995</v>
      </c>
      <c r="R740" s="23">
        <f>VLOOKUP(B740,'Dry Sieve'!$B$2:$K$992,IF(C740="#5",2,IF(C740="#10",3,IF(C740="#18",4,IF(C740="#35",5,IF(C740="#60",6,IF(C740="#120",7,IF(C740="#200",8,IF(C740="&lt;200",9)))))))),FALSE)</f>
        <v>23.37</v>
      </c>
      <c r="S740" s="23">
        <f>VLOOKUP(B740,'Dry Sieve'!$B$2:$K$992,10,FALSE)</f>
        <v>171.08999999999997</v>
      </c>
      <c r="T740" s="23">
        <v>0.1216640529</v>
      </c>
      <c r="U740" s="23">
        <v>4.8419784569999999E-2</v>
      </c>
      <c r="V740" s="23">
        <f>V737</f>
        <v>0.20771898951620002</v>
      </c>
    </row>
    <row r="741" spans="1:22" ht="15.75" customHeight="1" x14ac:dyDescent="0.2">
      <c r="A741" s="22">
        <f>VLOOKUP(B740,'Sample ID by Horizon'!A:B,2,FALSE)</f>
        <v>42526</v>
      </c>
      <c r="B741" s="21" t="s">
        <v>501</v>
      </c>
      <c r="C741" s="21" t="s">
        <v>1296</v>
      </c>
      <c r="D741" s="21" t="s">
        <v>1293</v>
      </c>
      <c r="E741" s="21">
        <v>4</v>
      </c>
      <c r="F741" s="21">
        <v>1.72</v>
      </c>
      <c r="G741" s="21">
        <v>4.3499999999999996</v>
      </c>
      <c r="H741" s="21">
        <v>2.63</v>
      </c>
      <c r="I741" s="21">
        <v>2.15</v>
      </c>
      <c r="J741" s="23">
        <f t="shared" si="45"/>
        <v>0.42999999999999994</v>
      </c>
      <c r="K741" s="71">
        <v>55</v>
      </c>
      <c r="L741" s="71">
        <f t="shared" ref="L741:N741" si="556">L739</f>
        <v>4.0025000000000004</v>
      </c>
      <c r="M741" s="71">
        <f t="shared" si="556"/>
        <v>0.4375</v>
      </c>
      <c r="N741" s="71">
        <f t="shared" si="556"/>
        <v>55.717113470000001</v>
      </c>
      <c r="O741" s="73">
        <f>VLOOKUP(B741,'Dry Sieve'!$B$2:$K$992,IF(C741="#5",2,IF(C741="#10",3,IF(C741="#18",4,IF(C741="#35",5,IF(C741="#60",6,IF(C741="#120",7,IF(C741="#200",8,IF(C741="&lt;200",9)))))))),FALSE)</f>
        <v>23.37</v>
      </c>
      <c r="P741" s="23">
        <f t="shared" si="0"/>
        <v>0.4375</v>
      </c>
      <c r="Q741" s="23">
        <f t="shared" si="1"/>
        <v>4.0024999999999995</v>
      </c>
      <c r="R741" s="23">
        <f>VLOOKUP(B741,'Dry Sieve'!$B$2:$K$992,IF(C741="#5",2,IF(C741="#10",3,IF(C741="#18",4,IF(C741="#35",5,IF(C741="#60",6,IF(C741="#120",7,IF(C741="#200",8,IF(C741="&lt;200",9)))))))),FALSE)</f>
        <v>23.37</v>
      </c>
      <c r="S741" s="23">
        <f>VLOOKUP(B741,'Dry Sieve'!$B$2:$K$992,10,FALSE)</f>
        <v>171.08999999999997</v>
      </c>
      <c r="T741" s="23">
        <v>0.1216640529</v>
      </c>
      <c r="U741" s="23">
        <v>4.8419784569999999E-2</v>
      </c>
      <c r="V741" s="23">
        <f>V740</f>
        <v>0.20771898951620002</v>
      </c>
    </row>
    <row r="742" spans="1:22" ht="15.75" customHeight="1" x14ac:dyDescent="0.2">
      <c r="A742" s="22">
        <f>VLOOKUP(B741,'Sample ID by Horizon'!A:B,2,FALSE)</f>
        <v>42526</v>
      </c>
      <c r="B742" s="21" t="s">
        <v>501</v>
      </c>
      <c r="C742" s="21" t="s">
        <v>1296</v>
      </c>
      <c r="D742" s="21" t="s">
        <v>1294</v>
      </c>
      <c r="E742" s="21">
        <v>4</v>
      </c>
      <c r="F742" s="21">
        <v>1.72</v>
      </c>
      <c r="G742" s="21">
        <v>4.55</v>
      </c>
      <c r="H742" s="21">
        <v>2.83</v>
      </c>
      <c r="I742" s="21">
        <v>2.19</v>
      </c>
      <c r="J742" s="23">
        <f t="shared" si="45"/>
        <v>0.47</v>
      </c>
      <c r="K742" s="71">
        <v>59</v>
      </c>
      <c r="L742" s="71">
        <f t="shared" ref="L742:N742" si="557">L739</f>
        <v>4.0025000000000004</v>
      </c>
      <c r="M742" s="71">
        <f t="shared" si="557"/>
        <v>0.4375</v>
      </c>
      <c r="N742" s="71">
        <f t="shared" si="557"/>
        <v>55.717113470000001</v>
      </c>
      <c r="O742" s="73">
        <f>VLOOKUP(B742,'Dry Sieve'!$B$2:$K$992,IF(C742="#5",2,IF(C742="#10",3,IF(C742="#18",4,IF(C742="#35",5,IF(C742="#60",6,IF(C742="#120",7,IF(C742="#200",8,IF(C742="&lt;200",9)))))))),FALSE)</f>
        <v>23.37</v>
      </c>
      <c r="P742" s="23">
        <f t="shared" si="0"/>
        <v>0.4375</v>
      </c>
      <c r="Q742" s="23">
        <f t="shared" si="1"/>
        <v>4.0024999999999995</v>
      </c>
      <c r="R742" s="23">
        <f>VLOOKUP(B742,'Dry Sieve'!$B$2:$K$992,IF(C742="#5",2,IF(C742="#10",3,IF(C742="#18",4,IF(C742="#35",5,IF(C742="#60",6,IF(C742="#120",7,IF(C742="#200",8,IF(C742="&lt;200",9)))))))),FALSE)</f>
        <v>23.37</v>
      </c>
      <c r="S742" s="23">
        <f>VLOOKUP(B742,'Dry Sieve'!$B$2:$K$992,10,FALSE)</f>
        <v>171.08999999999997</v>
      </c>
      <c r="T742" s="23">
        <v>0.1216640529</v>
      </c>
      <c r="U742" s="23">
        <v>4.8419784569999999E-2</v>
      </c>
      <c r="V742" s="23">
        <f>V740</f>
        <v>0.20771898951620002</v>
      </c>
    </row>
    <row r="743" spans="1:22" ht="15.75" customHeight="1" x14ac:dyDescent="0.2">
      <c r="A743" s="22">
        <f>VLOOKUP(B742,'Sample ID by Horizon'!A:B,2,FALSE)</f>
        <v>42526</v>
      </c>
      <c r="B743" s="21" t="s">
        <v>501</v>
      </c>
      <c r="C743" s="21" t="s">
        <v>1297</v>
      </c>
      <c r="D743" s="21" t="s">
        <v>1291</v>
      </c>
      <c r="E743" s="21">
        <v>3</v>
      </c>
      <c r="F743" s="21">
        <v>1.72</v>
      </c>
      <c r="G743" s="21">
        <v>4.3600000000000003</v>
      </c>
      <c r="H743" s="21">
        <v>2.64</v>
      </c>
      <c r="I743" s="21">
        <v>2.4300000000000002</v>
      </c>
      <c r="J743" s="23">
        <f t="shared" si="45"/>
        <v>0.71000000000000019</v>
      </c>
      <c r="K743" s="71">
        <v>64.333333330000002</v>
      </c>
      <c r="L743" s="71">
        <v>3.0049999999999999</v>
      </c>
      <c r="M743" s="23">
        <f>AVERAGE(J743:J746)</f>
        <v>0.73500000000000021</v>
      </c>
      <c r="N743" s="23">
        <v>63.228682169999999</v>
      </c>
      <c r="O743" s="73">
        <f>VLOOKUP(B743,'Dry Sieve'!$B$2:$K$992,IF(C743="#5",2,IF(C743="#10",3,IF(C743="#18",4,IF(C743="#35",5,IF(C743="#60",6,IF(C743="#120",7,IF(C743="#200",8,IF(C743="&lt;200",9)))))))),FALSE)</f>
        <v>15.56</v>
      </c>
      <c r="P743" s="23">
        <f t="shared" si="0"/>
        <v>0.73500000000000021</v>
      </c>
      <c r="Q743" s="23">
        <f t="shared" si="1"/>
        <v>3.0049999999999999</v>
      </c>
      <c r="R743" s="23">
        <f>VLOOKUP(B743,'Dry Sieve'!$B$2:$K$992,IF(C743="#5",2,IF(C743="#10",3,IF(C743="#18",4,IF(C743="#35",5,IF(C743="#60",6,IF(C743="#120",7,IF(C743="#200",8,IF(C743="&lt;200",9)))))))),FALSE)</f>
        <v>15.56</v>
      </c>
      <c r="S743" s="23">
        <f>VLOOKUP(B743,'Dry Sieve'!$B$2:$K$992,10,FALSE)</f>
        <v>171.08999999999997</v>
      </c>
      <c r="T743" s="23">
        <v>6.8701520220000006E-2</v>
      </c>
      <c r="U743" s="23">
        <v>2.4822323350000002E-2</v>
      </c>
      <c r="V743" s="23">
        <f>V740</f>
        <v>0.20771898951620002</v>
      </c>
    </row>
    <row r="744" spans="1:22" ht="15.75" customHeight="1" x14ac:dyDescent="0.2">
      <c r="A744" s="22">
        <f>VLOOKUP(B743,'Sample ID by Horizon'!A:B,2,FALSE)</f>
        <v>42526</v>
      </c>
      <c r="B744" s="21" t="s">
        <v>501</v>
      </c>
      <c r="C744" s="21" t="s">
        <v>1297</v>
      </c>
      <c r="D744" s="21" t="s">
        <v>1292</v>
      </c>
      <c r="E744" s="21">
        <v>3.01</v>
      </c>
      <c r="F744" s="21">
        <v>1.72</v>
      </c>
      <c r="G744" s="21">
        <v>4.4000000000000004</v>
      </c>
      <c r="H744" s="21">
        <v>2.68</v>
      </c>
      <c r="I744" s="21">
        <v>2.5</v>
      </c>
      <c r="J744" s="23">
        <f t="shared" si="45"/>
        <v>0.78</v>
      </c>
      <c r="K744" s="71">
        <v>63.122923589999999</v>
      </c>
      <c r="L744" s="71">
        <f t="shared" ref="L744:N744" si="558">L743</f>
        <v>3.0049999999999999</v>
      </c>
      <c r="M744" s="71">
        <f t="shared" si="558"/>
        <v>0.73500000000000021</v>
      </c>
      <c r="N744" s="71">
        <f t="shared" si="558"/>
        <v>63.228682169999999</v>
      </c>
      <c r="O744" s="73">
        <f>VLOOKUP(B744,'Dry Sieve'!$B$2:$K$992,IF(C744="#5",2,IF(C744="#10",3,IF(C744="#18",4,IF(C744="#35",5,IF(C744="#60",6,IF(C744="#120",7,IF(C744="#200",8,IF(C744="&lt;200",9)))))))),FALSE)</f>
        <v>15.56</v>
      </c>
      <c r="P744" s="23">
        <f t="shared" si="0"/>
        <v>0.73500000000000021</v>
      </c>
      <c r="Q744" s="23">
        <f t="shared" si="1"/>
        <v>3.0049999999999999</v>
      </c>
      <c r="R744" s="23">
        <f>VLOOKUP(B744,'Dry Sieve'!$B$2:$K$992,IF(C744="#5",2,IF(C744="#10",3,IF(C744="#18",4,IF(C744="#35",5,IF(C744="#60",6,IF(C744="#120",7,IF(C744="#200",8,IF(C744="&lt;200",9)))))))),FALSE)</f>
        <v>15.56</v>
      </c>
      <c r="S744" s="23">
        <f>VLOOKUP(B744,'Dry Sieve'!$B$2:$K$992,10,FALSE)</f>
        <v>171.08999999999997</v>
      </c>
      <c r="T744" s="23">
        <v>6.8701520220000006E-2</v>
      </c>
      <c r="U744" s="23">
        <v>2.4822323350000002E-2</v>
      </c>
      <c r="V744" s="23">
        <f>V743</f>
        <v>0.20771898951620002</v>
      </c>
    </row>
    <row r="745" spans="1:22" ht="15.75" customHeight="1" x14ac:dyDescent="0.2">
      <c r="A745" s="22">
        <f>VLOOKUP(B744,'Sample ID by Horizon'!A:B,2,FALSE)</f>
        <v>42526</v>
      </c>
      <c r="B745" s="21" t="s">
        <v>501</v>
      </c>
      <c r="C745" s="21" t="s">
        <v>1297</v>
      </c>
      <c r="D745" s="21" t="s">
        <v>1293</v>
      </c>
      <c r="E745" s="21">
        <v>3</v>
      </c>
      <c r="F745" s="21">
        <v>1.74</v>
      </c>
      <c r="G745" s="21">
        <v>4.3600000000000003</v>
      </c>
      <c r="H745" s="21">
        <v>2.62</v>
      </c>
      <c r="I745" s="21">
        <v>2.4700000000000002</v>
      </c>
      <c r="J745" s="23">
        <f t="shared" si="45"/>
        <v>0.7300000000000002</v>
      </c>
      <c r="K745" s="71">
        <v>63</v>
      </c>
      <c r="L745" s="71">
        <f t="shared" ref="L745:N745" si="559">L743</f>
        <v>3.0049999999999999</v>
      </c>
      <c r="M745" s="71">
        <f t="shared" si="559"/>
        <v>0.73500000000000021</v>
      </c>
      <c r="N745" s="71">
        <f t="shared" si="559"/>
        <v>63.228682169999999</v>
      </c>
      <c r="O745" s="73">
        <f>VLOOKUP(B745,'Dry Sieve'!$B$2:$K$992,IF(C745="#5",2,IF(C745="#10",3,IF(C745="#18",4,IF(C745="#35",5,IF(C745="#60",6,IF(C745="#120",7,IF(C745="#200",8,IF(C745="&lt;200",9)))))))),FALSE)</f>
        <v>15.56</v>
      </c>
      <c r="P745" s="23">
        <f t="shared" si="0"/>
        <v>0.73500000000000021</v>
      </c>
      <c r="Q745" s="23">
        <f t="shared" si="1"/>
        <v>3.0049999999999999</v>
      </c>
      <c r="R745" s="23">
        <f>VLOOKUP(B745,'Dry Sieve'!$B$2:$K$992,IF(C745="#5",2,IF(C745="#10",3,IF(C745="#18",4,IF(C745="#35",5,IF(C745="#60",6,IF(C745="#120",7,IF(C745="#200",8,IF(C745="&lt;200",9)))))))),FALSE)</f>
        <v>15.56</v>
      </c>
      <c r="S745" s="23">
        <f>VLOOKUP(B745,'Dry Sieve'!$B$2:$K$992,10,FALSE)</f>
        <v>171.08999999999997</v>
      </c>
      <c r="T745" s="23">
        <v>6.8701520220000006E-2</v>
      </c>
      <c r="U745" s="23">
        <v>2.4822323350000002E-2</v>
      </c>
      <c r="V745" s="23">
        <f>V743</f>
        <v>0.20771898951620002</v>
      </c>
    </row>
    <row r="746" spans="1:22" ht="15.75" customHeight="1" x14ac:dyDescent="0.2">
      <c r="A746" s="22">
        <f>VLOOKUP(B745,'Sample ID by Horizon'!A:B,2,FALSE)</f>
        <v>42526</v>
      </c>
      <c r="B746" s="21" t="s">
        <v>501</v>
      </c>
      <c r="C746" s="21" t="s">
        <v>1297</v>
      </c>
      <c r="D746" s="21" t="s">
        <v>1294</v>
      </c>
      <c r="E746" s="21">
        <v>3.01</v>
      </c>
      <c r="F746" s="21">
        <v>1.73</v>
      </c>
      <c r="G746" s="21">
        <v>4.33</v>
      </c>
      <c r="H746" s="21">
        <v>2.6</v>
      </c>
      <c r="I746" s="21">
        <v>2.4500000000000002</v>
      </c>
      <c r="J746" s="23">
        <f t="shared" si="45"/>
        <v>0.7200000000000002</v>
      </c>
      <c r="K746" s="71">
        <v>62.458471760000002</v>
      </c>
      <c r="L746" s="71">
        <f t="shared" ref="L746:N746" si="560">L743</f>
        <v>3.0049999999999999</v>
      </c>
      <c r="M746" s="71">
        <f t="shared" si="560"/>
        <v>0.73500000000000021</v>
      </c>
      <c r="N746" s="71">
        <f t="shared" si="560"/>
        <v>63.228682169999999</v>
      </c>
      <c r="O746" s="73">
        <f>VLOOKUP(B746,'Dry Sieve'!$B$2:$K$992,IF(C746="#5",2,IF(C746="#10",3,IF(C746="#18",4,IF(C746="#35",5,IF(C746="#60",6,IF(C746="#120",7,IF(C746="#200",8,IF(C746="&lt;200",9)))))))),FALSE)</f>
        <v>15.56</v>
      </c>
      <c r="P746" s="23">
        <f t="shared" si="0"/>
        <v>0.73500000000000021</v>
      </c>
      <c r="Q746" s="23">
        <f t="shared" si="1"/>
        <v>3.0049999999999999</v>
      </c>
      <c r="R746" s="23">
        <f>VLOOKUP(B746,'Dry Sieve'!$B$2:$K$992,IF(C746="#5",2,IF(C746="#10",3,IF(C746="#18",4,IF(C746="#35",5,IF(C746="#60",6,IF(C746="#120",7,IF(C746="#200",8,IF(C746="&lt;200",9)))))))),FALSE)</f>
        <v>15.56</v>
      </c>
      <c r="S746" s="23">
        <f>VLOOKUP(B746,'Dry Sieve'!$B$2:$K$992,10,FALSE)</f>
        <v>171.08999999999997</v>
      </c>
      <c r="T746" s="23">
        <v>6.8701520220000006E-2</v>
      </c>
      <c r="U746" s="23">
        <v>2.4822323350000002E-2</v>
      </c>
      <c r="V746" s="23">
        <f>V743</f>
        <v>0.20771898951620002</v>
      </c>
    </row>
    <row r="747" spans="1:22" ht="15.75" customHeight="1" x14ac:dyDescent="0.2">
      <c r="A747" s="22">
        <f>VLOOKUP(B746,'Sample ID by Horizon'!A:B,2,FALSE)</f>
        <v>42526</v>
      </c>
      <c r="B747" s="21" t="s">
        <v>501</v>
      </c>
      <c r="C747" s="21" t="s">
        <v>1298</v>
      </c>
      <c r="D747" s="21" t="s">
        <v>1291</v>
      </c>
      <c r="E747" s="21">
        <v>3.01</v>
      </c>
      <c r="F747" s="21">
        <v>1.71</v>
      </c>
      <c r="G747" s="21">
        <v>4.59</v>
      </c>
      <c r="H747" s="21">
        <v>2.88</v>
      </c>
      <c r="I747" s="21">
        <v>3.23</v>
      </c>
      <c r="J747" s="23">
        <f t="shared" si="45"/>
        <v>1.52</v>
      </c>
      <c r="K747" s="71">
        <v>45.18272425</v>
      </c>
      <c r="L747" s="71">
        <v>3.0074999999999998</v>
      </c>
      <c r="M747" s="23">
        <f>AVERAGE(J747:J750)</f>
        <v>1.48</v>
      </c>
      <c r="N747" s="23">
        <v>47.381782950000002</v>
      </c>
      <c r="O747" s="73">
        <f>VLOOKUP(B747,'Dry Sieve'!$B$2:$K$992,IF(C747="#5",2,IF(C747="#10",3,IF(C747="#18",4,IF(C747="#35",5,IF(C747="#60",6,IF(C747="#120",7,IF(C747="#200",8,IF(C747="&lt;200",9)))))))),FALSE)</f>
        <v>12.34</v>
      </c>
      <c r="P747" s="23">
        <f t="shared" si="0"/>
        <v>1.48</v>
      </c>
      <c r="Q747" s="23">
        <f t="shared" si="1"/>
        <v>3.0074999999999998</v>
      </c>
      <c r="R747" s="23">
        <f>VLOOKUP(B747,'Dry Sieve'!$B$2:$K$992,IF(C747="#5",2,IF(C747="#10",3,IF(C747="#18",4,IF(C747="#35",5,IF(C747="#60",6,IF(C747="#120",7,IF(C747="#200",8,IF(C747="&lt;200",9)))))))),FALSE)</f>
        <v>12.34</v>
      </c>
      <c r="S747" s="23">
        <f>VLOOKUP(B747,'Dry Sieve'!$B$2:$K$992,10,FALSE)</f>
        <v>171.08999999999997</v>
      </c>
      <c r="T747" s="23">
        <v>3.6632462720000002E-2</v>
      </c>
      <c r="U747" s="23">
        <v>7.4387631310000001E-3</v>
      </c>
      <c r="V747" s="23">
        <f>V746</f>
        <v>0.20771898951620002</v>
      </c>
    </row>
    <row r="748" spans="1:22" ht="15.75" customHeight="1" x14ac:dyDescent="0.2">
      <c r="A748" s="22">
        <f>VLOOKUP(B747,'Sample ID by Horizon'!A:B,2,FALSE)</f>
        <v>42526</v>
      </c>
      <c r="B748" s="21" t="s">
        <v>501</v>
      </c>
      <c r="C748" s="21" t="s">
        <v>1298</v>
      </c>
      <c r="D748" s="21" t="s">
        <v>1292</v>
      </c>
      <c r="E748" s="21">
        <v>3.01</v>
      </c>
      <c r="F748" s="21">
        <v>1.73</v>
      </c>
      <c r="G748" s="21">
        <v>4.6500000000000004</v>
      </c>
      <c r="H748" s="21">
        <v>2.92</v>
      </c>
      <c r="I748" s="21">
        <v>3.2</v>
      </c>
      <c r="J748" s="23">
        <f t="shared" si="45"/>
        <v>1.4700000000000002</v>
      </c>
      <c r="K748" s="71">
        <v>48.172757480000001</v>
      </c>
      <c r="L748" s="71">
        <f t="shared" ref="L748:N748" si="561">L747</f>
        <v>3.0074999999999998</v>
      </c>
      <c r="M748" s="71">
        <f t="shared" si="561"/>
        <v>1.48</v>
      </c>
      <c r="N748" s="71">
        <f t="shared" si="561"/>
        <v>47.381782950000002</v>
      </c>
      <c r="O748" s="73">
        <f>VLOOKUP(B748,'Dry Sieve'!$B$2:$K$992,IF(C748="#5",2,IF(C748="#10",3,IF(C748="#18",4,IF(C748="#35",5,IF(C748="#60",6,IF(C748="#120",7,IF(C748="#200",8,IF(C748="&lt;200",9)))))))),FALSE)</f>
        <v>12.34</v>
      </c>
      <c r="P748" s="23">
        <f t="shared" si="0"/>
        <v>1.48</v>
      </c>
      <c r="Q748" s="23">
        <f t="shared" si="1"/>
        <v>3.0074999999999998</v>
      </c>
      <c r="R748" s="23">
        <f>VLOOKUP(B748,'Dry Sieve'!$B$2:$K$992,IF(C748="#5",2,IF(C748="#10",3,IF(C748="#18",4,IF(C748="#35",5,IF(C748="#60",6,IF(C748="#120",7,IF(C748="#200",8,IF(C748="&lt;200",9)))))))),FALSE)</f>
        <v>12.34</v>
      </c>
      <c r="S748" s="23">
        <f>VLOOKUP(B748,'Dry Sieve'!$B$2:$K$992,10,FALSE)</f>
        <v>171.08999999999997</v>
      </c>
      <c r="T748" s="23">
        <v>3.6632462720000002E-2</v>
      </c>
      <c r="U748" s="23">
        <v>7.4387631310000001E-3</v>
      </c>
      <c r="V748" s="23">
        <f>V746</f>
        <v>0.20771898951620002</v>
      </c>
    </row>
    <row r="749" spans="1:22" ht="15.75" customHeight="1" x14ac:dyDescent="0.2">
      <c r="A749" s="22">
        <f>VLOOKUP(B748,'Sample ID by Horizon'!A:B,2,FALSE)</f>
        <v>42526</v>
      </c>
      <c r="B749" s="21" t="s">
        <v>501</v>
      </c>
      <c r="C749" s="21" t="s">
        <v>1298</v>
      </c>
      <c r="D749" s="21" t="s">
        <v>1293</v>
      </c>
      <c r="E749" s="21">
        <v>3</v>
      </c>
      <c r="F749" s="21">
        <v>1.72</v>
      </c>
      <c r="G749" s="21">
        <v>4.62</v>
      </c>
      <c r="H749" s="21">
        <v>2.9</v>
      </c>
      <c r="I749" s="21">
        <v>3.19</v>
      </c>
      <c r="J749" s="23">
        <f t="shared" si="45"/>
        <v>1.47</v>
      </c>
      <c r="K749" s="71">
        <v>47.666666669999998</v>
      </c>
      <c r="L749" s="71">
        <f t="shared" ref="L749:N749" si="562">L747</f>
        <v>3.0074999999999998</v>
      </c>
      <c r="M749" s="71">
        <f t="shared" si="562"/>
        <v>1.48</v>
      </c>
      <c r="N749" s="71">
        <f t="shared" si="562"/>
        <v>47.381782950000002</v>
      </c>
      <c r="O749" s="73">
        <f>VLOOKUP(B749,'Dry Sieve'!$B$2:$K$992,IF(C749="#5",2,IF(C749="#10",3,IF(C749="#18",4,IF(C749="#35",5,IF(C749="#60",6,IF(C749="#120",7,IF(C749="#200",8,IF(C749="&lt;200",9)))))))),FALSE)</f>
        <v>12.34</v>
      </c>
      <c r="P749" s="23">
        <f t="shared" si="0"/>
        <v>1.48</v>
      </c>
      <c r="Q749" s="23">
        <f t="shared" si="1"/>
        <v>3.0074999999999998</v>
      </c>
      <c r="R749" s="23">
        <f>VLOOKUP(B749,'Dry Sieve'!$B$2:$K$992,IF(C749="#5",2,IF(C749="#10",3,IF(C749="#18",4,IF(C749="#35",5,IF(C749="#60",6,IF(C749="#120",7,IF(C749="#200",8,IF(C749="&lt;200",9)))))))),FALSE)</f>
        <v>12.34</v>
      </c>
      <c r="S749" s="23">
        <f>VLOOKUP(B749,'Dry Sieve'!$B$2:$K$992,10,FALSE)</f>
        <v>171.08999999999997</v>
      </c>
      <c r="T749" s="23">
        <v>3.6632462720000002E-2</v>
      </c>
      <c r="U749" s="23">
        <v>7.4387631310000001E-3</v>
      </c>
      <c r="V749" s="23">
        <f>V746</f>
        <v>0.20771898951620002</v>
      </c>
    </row>
    <row r="750" spans="1:22" ht="15.75" customHeight="1" x14ac:dyDescent="0.2">
      <c r="A750" s="22">
        <f>VLOOKUP(B749,'Sample ID by Horizon'!A:B,2,FALSE)</f>
        <v>42526</v>
      </c>
      <c r="B750" s="21" t="s">
        <v>501</v>
      </c>
      <c r="C750" s="21" t="s">
        <v>1298</v>
      </c>
      <c r="D750" s="21" t="s">
        <v>1294</v>
      </c>
      <c r="E750" s="21">
        <v>3.01</v>
      </c>
      <c r="F750" s="21">
        <v>1.74</v>
      </c>
      <c r="G750" s="21">
        <v>4.66</v>
      </c>
      <c r="H750" s="21">
        <v>2.92</v>
      </c>
      <c r="I750" s="21">
        <v>3.2</v>
      </c>
      <c r="J750" s="23">
        <f t="shared" si="45"/>
        <v>1.4600000000000002</v>
      </c>
      <c r="K750" s="71">
        <v>48.50498339</v>
      </c>
      <c r="L750" s="71">
        <f t="shared" ref="L750:N750" si="563">L747</f>
        <v>3.0074999999999998</v>
      </c>
      <c r="M750" s="71">
        <f t="shared" si="563"/>
        <v>1.48</v>
      </c>
      <c r="N750" s="71">
        <f t="shared" si="563"/>
        <v>47.381782950000002</v>
      </c>
      <c r="O750" s="73">
        <f>VLOOKUP(B750,'Dry Sieve'!$B$2:$K$992,IF(C750="#5",2,IF(C750="#10",3,IF(C750="#18",4,IF(C750="#35",5,IF(C750="#60",6,IF(C750="#120",7,IF(C750="#200",8,IF(C750="&lt;200",9)))))))),FALSE)</f>
        <v>12.34</v>
      </c>
      <c r="P750" s="23">
        <f t="shared" si="0"/>
        <v>1.48</v>
      </c>
      <c r="Q750" s="23">
        <f t="shared" si="1"/>
        <v>3.0074999999999998</v>
      </c>
      <c r="R750" s="23">
        <f>VLOOKUP(B750,'Dry Sieve'!$B$2:$K$992,IF(C750="#5",2,IF(C750="#10",3,IF(C750="#18",4,IF(C750="#35",5,IF(C750="#60",6,IF(C750="#120",7,IF(C750="#200",8,IF(C750="&lt;200",9)))))))),FALSE)</f>
        <v>12.34</v>
      </c>
      <c r="S750" s="23">
        <f>VLOOKUP(B750,'Dry Sieve'!$B$2:$K$992,10,FALSE)</f>
        <v>171.08999999999997</v>
      </c>
      <c r="T750" s="23">
        <v>3.6632462720000002E-2</v>
      </c>
      <c r="U750" s="23">
        <v>7.4387631310000001E-3</v>
      </c>
      <c r="V750" s="23">
        <f>V749</f>
        <v>0.20771898951620002</v>
      </c>
    </row>
    <row r="751" spans="1:22" ht="15.75" customHeight="1" x14ac:dyDescent="0.2">
      <c r="A751" s="22">
        <f>VLOOKUP(B750,'Sample ID by Horizon'!A:B,2,FALSE)</f>
        <v>42526</v>
      </c>
      <c r="B751" s="21" t="s">
        <v>501</v>
      </c>
      <c r="C751" s="21" t="s">
        <v>1299</v>
      </c>
      <c r="D751" s="21" t="s">
        <v>1291</v>
      </c>
      <c r="E751" s="21">
        <v>3</v>
      </c>
      <c r="F751" s="21">
        <v>1.72</v>
      </c>
      <c r="G751" s="21">
        <v>4.68</v>
      </c>
      <c r="H751" s="21">
        <v>2.96</v>
      </c>
      <c r="I751" s="21">
        <v>3.69</v>
      </c>
      <c r="J751" s="23">
        <f t="shared" si="45"/>
        <v>1.97</v>
      </c>
      <c r="K751" s="71">
        <v>33</v>
      </c>
      <c r="L751" s="71">
        <v>3.0024999999999999</v>
      </c>
      <c r="M751" s="23">
        <f>AVERAGE(J751:J754)</f>
        <v>1.9750000000000001</v>
      </c>
      <c r="N751" s="23">
        <v>33.05537099</v>
      </c>
      <c r="O751" s="73">
        <f>VLOOKUP(B751,'Dry Sieve'!$B$2:$K$992,IF(C751="#5",2,IF(C751="#10",3,IF(C751="#18",4,IF(C751="#35",5,IF(C751="#60",6,IF(C751="#120",7,IF(C751="#200",8,IF(C751="&lt;200",9)))))))),FALSE)</f>
        <v>13.11</v>
      </c>
      <c r="P751" s="23">
        <f t="shared" si="0"/>
        <v>1.9750000000000001</v>
      </c>
      <c r="Q751" s="23">
        <f t="shared" si="1"/>
        <v>3.0024999999999999</v>
      </c>
      <c r="R751" s="23">
        <f>VLOOKUP(B751,'Dry Sieve'!$B$2:$K$992,IF(C751="#5",2,IF(C751="#10",3,IF(C751="#18",4,IF(C751="#35",5,IF(C751="#60",6,IF(C751="#120",7,IF(C751="#200",8,IF(C751="&lt;200",9)))))))),FALSE)</f>
        <v>13.11</v>
      </c>
      <c r="S751" s="23">
        <f>VLOOKUP(B751,'Dry Sieve'!$B$2:$K$992,10,FALSE)</f>
        <v>171.08999999999997</v>
      </c>
      <c r="T751" s="23">
        <v>2.62226682E-2</v>
      </c>
      <c r="U751" s="23">
        <v>2.4765715020000001E-3</v>
      </c>
      <c r="V751" s="23">
        <f>V749</f>
        <v>0.20771898951620002</v>
      </c>
    </row>
    <row r="752" spans="1:22" ht="15.75" customHeight="1" x14ac:dyDescent="0.2">
      <c r="A752" s="22">
        <f>VLOOKUP(B751,'Sample ID by Horizon'!A:B,2,FALSE)</f>
        <v>42526</v>
      </c>
      <c r="B752" s="21" t="s">
        <v>501</v>
      </c>
      <c r="C752" s="21" t="s">
        <v>1299</v>
      </c>
      <c r="D752" s="21" t="s">
        <v>1292</v>
      </c>
      <c r="E752" s="21">
        <v>3</v>
      </c>
      <c r="F752" s="21">
        <v>1.74</v>
      </c>
      <c r="G752" s="21">
        <v>4.7</v>
      </c>
      <c r="H752" s="21">
        <v>2.96</v>
      </c>
      <c r="I752" s="21">
        <v>3.72</v>
      </c>
      <c r="J752" s="23">
        <f t="shared" si="45"/>
        <v>1.9800000000000002</v>
      </c>
      <c r="K752" s="71">
        <v>32.666666669999998</v>
      </c>
      <c r="L752" s="71">
        <f t="shared" ref="L752:N752" si="564">L751</f>
        <v>3.0024999999999999</v>
      </c>
      <c r="M752" s="71">
        <f t="shared" si="564"/>
        <v>1.9750000000000001</v>
      </c>
      <c r="N752" s="71">
        <f t="shared" si="564"/>
        <v>33.05537099</v>
      </c>
      <c r="O752" s="73">
        <f>VLOOKUP(B752,'Dry Sieve'!$B$2:$K$992,IF(C752="#5",2,IF(C752="#10",3,IF(C752="#18",4,IF(C752="#35",5,IF(C752="#60",6,IF(C752="#120",7,IF(C752="#200",8,IF(C752="&lt;200",9)))))))),FALSE)</f>
        <v>13.11</v>
      </c>
      <c r="P752" s="23">
        <f t="shared" si="0"/>
        <v>1.9750000000000001</v>
      </c>
      <c r="Q752" s="23">
        <f t="shared" si="1"/>
        <v>3.0024999999999999</v>
      </c>
      <c r="R752" s="23">
        <f>VLOOKUP(B752,'Dry Sieve'!$B$2:$K$992,IF(C752="#5",2,IF(C752="#10",3,IF(C752="#18",4,IF(C752="#35",5,IF(C752="#60",6,IF(C752="#120",7,IF(C752="#200",8,IF(C752="&lt;200",9)))))))),FALSE)</f>
        <v>13.11</v>
      </c>
      <c r="S752" s="23">
        <f>VLOOKUP(B752,'Dry Sieve'!$B$2:$K$992,10,FALSE)</f>
        <v>171.08999999999997</v>
      </c>
      <c r="T752" s="23">
        <v>2.62226682E-2</v>
      </c>
      <c r="U752" s="23">
        <v>2.4765715020000001E-3</v>
      </c>
      <c r="V752" s="23">
        <f>V749</f>
        <v>0.20771898951620002</v>
      </c>
    </row>
    <row r="753" spans="1:22" ht="15.75" customHeight="1" x14ac:dyDescent="0.2">
      <c r="A753" s="22">
        <f>VLOOKUP(B752,'Sample ID by Horizon'!A:B,2,FALSE)</f>
        <v>42526</v>
      </c>
      <c r="B753" s="21" t="s">
        <v>501</v>
      </c>
      <c r="C753" s="21" t="s">
        <v>1299</v>
      </c>
      <c r="D753" s="21" t="s">
        <v>1293</v>
      </c>
      <c r="E753" s="21">
        <v>3</v>
      </c>
      <c r="F753" s="21">
        <v>1.73</v>
      </c>
      <c r="G753" s="21">
        <v>4.71</v>
      </c>
      <c r="H753" s="21">
        <v>2.98</v>
      </c>
      <c r="I753" s="21">
        <v>3.72</v>
      </c>
      <c r="J753" s="23">
        <f t="shared" si="45"/>
        <v>1.9900000000000002</v>
      </c>
      <c r="K753" s="71">
        <v>33</v>
      </c>
      <c r="L753" s="71">
        <f t="shared" ref="L753:N753" si="565">L751</f>
        <v>3.0024999999999999</v>
      </c>
      <c r="M753" s="71">
        <f t="shared" si="565"/>
        <v>1.9750000000000001</v>
      </c>
      <c r="N753" s="71">
        <f t="shared" si="565"/>
        <v>33.05537099</v>
      </c>
      <c r="O753" s="73">
        <f>VLOOKUP(B753,'Dry Sieve'!$B$2:$K$992,IF(C753="#5",2,IF(C753="#10",3,IF(C753="#18",4,IF(C753="#35",5,IF(C753="#60",6,IF(C753="#120",7,IF(C753="#200",8,IF(C753="&lt;200",9)))))))),FALSE)</f>
        <v>13.11</v>
      </c>
      <c r="P753" s="23">
        <f t="shared" si="0"/>
        <v>1.9750000000000001</v>
      </c>
      <c r="Q753" s="23">
        <f t="shared" si="1"/>
        <v>3.0024999999999999</v>
      </c>
      <c r="R753" s="23">
        <f>VLOOKUP(B753,'Dry Sieve'!$B$2:$K$992,IF(C753="#5",2,IF(C753="#10",3,IF(C753="#18",4,IF(C753="#35",5,IF(C753="#60",6,IF(C753="#120",7,IF(C753="#200",8,IF(C753="&lt;200",9)))))))),FALSE)</f>
        <v>13.11</v>
      </c>
      <c r="S753" s="23">
        <f>VLOOKUP(B753,'Dry Sieve'!$B$2:$K$992,10,FALSE)</f>
        <v>171.08999999999997</v>
      </c>
      <c r="T753" s="23">
        <v>2.62226682E-2</v>
      </c>
      <c r="U753" s="23">
        <v>2.4765715020000001E-3</v>
      </c>
      <c r="V753" s="23">
        <f>V752</f>
        <v>0.20771898951620002</v>
      </c>
    </row>
    <row r="754" spans="1:22" ht="15.75" customHeight="1" x14ac:dyDescent="0.2">
      <c r="A754" s="22">
        <f>VLOOKUP(B753,'Sample ID by Horizon'!A:B,2,FALSE)</f>
        <v>42526</v>
      </c>
      <c r="B754" s="21" t="s">
        <v>501</v>
      </c>
      <c r="C754" s="21" t="s">
        <v>1299</v>
      </c>
      <c r="D754" s="21" t="s">
        <v>1294</v>
      </c>
      <c r="E754" s="21">
        <v>3.01</v>
      </c>
      <c r="F754" s="21">
        <v>1.74</v>
      </c>
      <c r="G754" s="21">
        <v>4.71</v>
      </c>
      <c r="H754" s="21">
        <v>2.97</v>
      </c>
      <c r="I754" s="21">
        <v>3.7</v>
      </c>
      <c r="J754" s="23">
        <f t="shared" si="45"/>
        <v>1.9600000000000002</v>
      </c>
      <c r="K754" s="71">
        <v>33.554817280000002</v>
      </c>
      <c r="L754" s="71">
        <f t="shared" ref="L754:N754" si="566">L751</f>
        <v>3.0024999999999999</v>
      </c>
      <c r="M754" s="71">
        <f t="shared" si="566"/>
        <v>1.9750000000000001</v>
      </c>
      <c r="N754" s="71">
        <f t="shared" si="566"/>
        <v>33.05537099</v>
      </c>
      <c r="O754" s="73">
        <f>VLOOKUP(B754,'Dry Sieve'!$B$2:$K$992,IF(C754="#5",2,IF(C754="#10",3,IF(C754="#18",4,IF(C754="#35",5,IF(C754="#60",6,IF(C754="#120",7,IF(C754="#200",8,IF(C754="&lt;200",9)))))))),FALSE)</f>
        <v>13.11</v>
      </c>
      <c r="P754" s="23">
        <f t="shared" si="0"/>
        <v>1.9750000000000001</v>
      </c>
      <c r="Q754" s="23">
        <f t="shared" si="1"/>
        <v>3.0024999999999999</v>
      </c>
      <c r="R754" s="23">
        <f>VLOOKUP(B754,'Dry Sieve'!$B$2:$K$992,IF(C754="#5",2,IF(C754="#10",3,IF(C754="#18",4,IF(C754="#35",5,IF(C754="#60",6,IF(C754="#120",7,IF(C754="#200",8,IF(C754="&lt;200",9)))))))),FALSE)</f>
        <v>13.11</v>
      </c>
      <c r="S754" s="23">
        <f>VLOOKUP(B754,'Dry Sieve'!$B$2:$K$992,10,FALSE)</f>
        <v>171.08999999999997</v>
      </c>
      <c r="T754" s="23">
        <v>2.62226682E-2</v>
      </c>
      <c r="U754" s="23">
        <v>2.4765715020000001E-3</v>
      </c>
      <c r="V754" s="23">
        <f>V752</f>
        <v>0.20771898951620002</v>
      </c>
    </row>
    <row r="755" spans="1:22" ht="15.75" customHeight="1" x14ac:dyDescent="0.2">
      <c r="A755" s="22">
        <f>VLOOKUP(B754,'Sample ID by Horizon'!A:B,2,FALSE)</f>
        <v>42526</v>
      </c>
      <c r="B755" s="21" t="s">
        <v>501</v>
      </c>
      <c r="C755" s="21" t="s">
        <v>1300</v>
      </c>
      <c r="D755" s="21" t="s">
        <v>1291</v>
      </c>
      <c r="E755" s="21"/>
      <c r="F755" s="21"/>
      <c r="G755" s="21"/>
      <c r="H755" s="21"/>
      <c r="I755" s="21"/>
      <c r="J755" s="23">
        <f t="shared" si="45"/>
        <v>0</v>
      </c>
      <c r="K755" s="71" t="s">
        <v>1438</v>
      </c>
      <c r="L755" s="71">
        <v>2</v>
      </c>
      <c r="M755" s="23">
        <f>AVERAGE(J755:J758)</f>
        <v>1.0900000000000001</v>
      </c>
      <c r="N755" s="23">
        <v>26</v>
      </c>
      <c r="O755" s="73">
        <f>VLOOKUP(B755,'Dry Sieve'!$B$2:$K$992,IF(C755="#5",2,IF(C755="#10",3,IF(C755="#18",4,IF(C755="#35",5,IF(C755="#60",6,IF(C755="#120",7,IF(C755="#200",8,IF(C755="&lt;200",9)))))))),FALSE)</f>
        <v>9.06</v>
      </c>
      <c r="P755" s="23">
        <f t="shared" si="0"/>
        <v>1.0900000000000001</v>
      </c>
      <c r="Q755" s="23">
        <f t="shared" si="1"/>
        <v>1.5</v>
      </c>
      <c r="R755" s="23">
        <f>VLOOKUP(B755,'Dry Sieve'!$B$2:$K$992,IF(C755="#5",2,IF(C755="#10",3,IF(C755="#18",4,IF(C755="#35",5,IF(C755="#60",6,IF(C755="#120",7,IF(C755="#200",8,IF(C755="&lt;200",9)))))))),FALSE)</f>
        <v>9.06</v>
      </c>
      <c r="S755" s="23">
        <f>VLOOKUP(B755,'Dry Sieve'!$B$2:$K$992,10,FALSE)</f>
        <v>171.08999999999997</v>
      </c>
      <c r="T755" s="23">
        <v>1.447425332E-2</v>
      </c>
      <c r="U755" s="23">
        <v>5.3761512319999997E-4</v>
      </c>
      <c r="V755" s="23">
        <f>V752</f>
        <v>0.20771898951620002</v>
      </c>
    </row>
    <row r="756" spans="1:22" ht="15.75" customHeight="1" x14ac:dyDescent="0.2">
      <c r="A756" s="22">
        <f>VLOOKUP(B755,'Sample ID by Horizon'!A:B,2,FALSE)</f>
        <v>42526</v>
      </c>
      <c r="B756" s="21" t="s">
        <v>501</v>
      </c>
      <c r="C756" s="21" t="s">
        <v>1300</v>
      </c>
      <c r="D756" s="21" t="s">
        <v>1292</v>
      </c>
      <c r="E756" s="21">
        <v>2</v>
      </c>
      <c r="F756" s="21">
        <v>1.73</v>
      </c>
      <c r="G756" s="21">
        <v>3.69</v>
      </c>
      <c r="H756" s="21">
        <v>1.96</v>
      </c>
      <c r="I756" s="21">
        <v>3.16</v>
      </c>
      <c r="J756" s="23">
        <f t="shared" si="45"/>
        <v>1.4300000000000002</v>
      </c>
      <c r="K756" s="71">
        <v>26.5</v>
      </c>
      <c r="L756" s="71">
        <f t="shared" ref="L756:N756" si="567">L755</f>
        <v>2</v>
      </c>
      <c r="M756" s="71">
        <f t="shared" si="567"/>
        <v>1.0900000000000001</v>
      </c>
      <c r="N756" s="71">
        <f t="shared" si="567"/>
        <v>26</v>
      </c>
      <c r="O756" s="73">
        <f>VLOOKUP(B756,'Dry Sieve'!$B$2:$K$992,IF(C756="#5",2,IF(C756="#10",3,IF(C756="#18",4,IF(C756="#35",5,IF(C756="#60",6,IF(C756="#120",7,IF(C756="#200",8,IF(C756="&lt;200",9)))))))),FALSE)</f>
        <v>9.06</v>
      </c>
      <c r="P756" s="23">
        <f t="shared" si="0"/>
        <v>1.0900000000000001</v>
      </c>
      <c r="Q756" s="23">
        <f t="shared" si="1"/>
        <v>1.5</v>
      </c>
      <c r="R756" s="23">
        <f>VLOOKUP(B756,'Dry Sieve'!$B$2:$K$992,IF(C756="#5",2,IF(C756="#10",3,IF(C756="#18",4,IF(C756="#35",5,IF(C756="#60",6,IF(C756="#120",7,IF(C756="#200",8,IF(C756="&lt;200",9)))))))),FALSE)</f>
        <v>9.06</v>
      </c>
      <c r="S756" s="23">
        <f>VLOOKUP(B756,'Dry Sieve'!$B$2:$K$992,10,FALSE)</f>
        <v>171.08999999999997</v>
      </c>
      <c r="T756" s="23">
        <v>1.447425332E-2</v>
      </c>
      <c r="U756" s="23">
        <v>5.3761512319999997E-4</v>
      </c>
      <c r="V756" s="23">
        <f>V755</f>
        <v>0.20771898951620002</v>
      </c>
    </row>
    <row r="757" spans="1:22" ht="15.75" customHeight="1" x14ac:dyDescent="0.2">
      <c r="A757" s="22">
        <f>VLOOKUP(B756,'Sample ID by Horizon'!A:B,2,FALSE)</f>
        <v>42526</v>
      </c>
      <c r="B757" s="21" t="s">
        <v>501</v>
      </c>
      <c r="C757" s="21" t="s">
        <v>1300</v>
      </c>
      <c r="D757" s="21" t="s">
        <v>1293</v>
      </c>
      <c r="E757" s="21">
        <v>2</v>
      </c>
      <c r="F757" s="21">
        <v>1.72</v>
      </c>
      <c r="G757" s="21">
        <v>3.69</v>
      </c>
      <c r="H757" s="21">
        <v>1.97</v>
      </c>
      <c r="I757" s="21">
        <v>3.2</v>
      </c>
      <c r="J757" s="23">
        <f t="shared" si="45"/>
        <v>1.4800000000000002</v>
      </c>
      <c r="K757" s="71">
        <v>24.5</v>
      </c>
      <c r="L757" s="71">
        <f t="shared" ref="L757:N757" si="568">L755</f>
        <v>2</v>
      </c>
      <c r="M757" s="71">
        <f t="shared" si="568"/>
        <v>1.0900000000000001</v>
      </c>
      <c r="N757" s="71">
        <f t="shared" si="568"/>
        <v>26</v>
      </c>
      <c r="O757" s="73">
        <f>VLOOKUP(B757,'Dry Sieve'!$B$2:$K$992,IF(C757="#5",2,IF(C757="#10",3,IF(C757="#18",4,IF(C757="#35",5,IF(C757="#60",6,IF(C757="#120",7,IF(C757="#200",8,IF(C757="&lt;200",9)))))))),FALSE)</f>
        <v>9.06</v>
      </c>
      <c r="P757" s="23">
        <f t="shared" si="0"/>
        <v>1.0900000000000001</v>
      </c>
      <c r="Q757" s="23">
        <f t="shared" si="1"/>
        <v>1.5</v>
      </c>
      <c r="R757" s="23">
        <f>VLOOKUP(B757,'Dry Sieve'!$B$2:$K$992,IF(C757="#5",2,IF(C757="#10",3,IF(C757="#18",4,IF(C757="#35",5,IF(C757="#60",6,IF(C757="#120",7,IF(C757="#200",8,IF(C757="&lt;200",9)))))))),FALSE)</f>
        <v>9.06</v>
      </c>
      <c r="S757" s="23">
        <f>VLOOKUP(B757,'Dry Sieve'!$B$2:$K$992,10,FALSE)</f>
        <v>171.08999999999997</v>
      </c>
      <c r="T757" s="23">
        <v>1.447425332E-2</v>
      </c>
      <c r="U757" s="23">
        <v>5.3761512319999997E-4</v>
      </c>
      <c r="V757" s="23">
        <f>V755</f>
        <v>0.20771898951620002</v>
      </c>
    </row>
    <row r="758" spans="1:22" ht="15.75" customHeight="1" x14ac:dyDescent="0.2">
      <c r="A758" s="22">
        <f>VLOOKUP(B757,'Sample ID by Horizon'!A:B,2,FALSE)</f>
        <v>42526</v>
      </c>
      <c r="B758" s="21" t="s">
        <v>501</v>
      </c>
      <c r="C758" s="21" t="s">
        <v>1300</v>
      </c>
      <c r="D758" s="21" t="s">
        <v>1294</v>
      </c>
      <c r="E758" s="21">
        <v>2</v>
      </c>
      <c r="F758" s="21">
        <v>1.73</v>
      </c>
      <c r="G758" s="21">
        <v>3.72</v>
      </c>
      <c r="H758" s="21">
        <v>1.99</v>
      </c>
      <c r="I758" s="21">
        <v>3.18</v>
      </c>
      <c r="J758" s="23">
        <f t="shared" si="45"/>
        <v>1.4500000000000002</v>
      </c>
      <c r="K758" s="71">
        <v>27</v>
      </c>
      <c r="L758" s="71">
        <f t="shared" ref="L758:N758" si="569">L755</f>
        <v>2</v>
      </c>
      <c r="M758" s="71">
        <f t="shared" si="569"/>
        <v>1.0900000000000001</v>
      </c>
      <c r="N758" s="71">
        <f t="shared" si="569"/>
        <v>26</v>
      </c>
      <c r="O758" s="73">
        <f>VLOOKUP(B758,'Dry Sieve'!$B$2:$K$992,IF(C758="#5",2,IF(C758="#10",3,IF(C758="#18",4,IF(C758="#35",5,IF(C758="#60",6,IF(C758="#120",7,IF(C758="#200",8,IF(C758="&lt;200",9)))))))),FALSE)</f>
        <v>9.06</v>
      </c>
      <c r="P758" s="23">
        <f t="shared" si="0"/>
        <v>1.0900000000000001</v>
      </c>
      <c r="Q758" s="23">
        <f t="shared" si="1"/>
        <v>1.5</v>
      </c>
      <c r="R758" s="23">
        <f>VLOOKUP(B758,'Dry Sieve'!$B$2:$K$992,IF(C758="#5",2,IF(C758="#10",3,IF(C758="#18",4,IF(C758="#35",5,IF(C758="#60",6,IF(C758="#120",7,IF(C758="#200",8,IF(C758="&lt;200",9)))))))),FALSE)</f>
        <v>9.06</v>
      </c>
      <c r="S758" s="23">
        <f>VLOOKUP(B758,'Dry Sieve'!$B$2:$K$992,10,FALSE)</f>
        <v>171.08999999999997</v>
      </c>
      <c r="T758" s="23">
        <v>1.447425332E-2</v>
      </c>
      <c r="U758" s="23">
        <v>5.3761512319999997E-4</v>
      </c>
      <c r="V758" s="23">
        <f>V755</f>
        <v>0.20771898951620002</v>
      </c>
    </row>
    <row r="759" spans="1:22" ht="15.75" customHeight="1" x14ac:dyDescent="0.2">
      <c r="A759" s="21" t="e">
        <f>VLOOKUP(#REF!,'Sample ID by Horizon'!A:B,2,FALSE)</f>
        <v>#REF!</v>
      </c>
      <c r="B759" s="21" t="s">
        <v>503</v>
      </c>
      <c r="C759" s="21" t="s">
        <v>1290</v>
      </c>
      <c r="D759" s="21" t="s">
        <v>1291</v>
      </c>
      <c r="E759" s="21">
        <v>3</v>
      </c>
      <c r="F759" s="21">
        <v>1.73</v>
      </c>
      <c r="G759" s="21">
        <v>4.32</v>
      </c>
      <c r="H759" s="21">
        <v>2.59</v>
      </c>
      <c r="I759" s="21">
        <v>1.76</v>
      </c>
      <c r="J759" s="23">
        <f t="shared" si="45"/>
        <v>3.0000000000000027E-2</v>
      </c>
      <c r="K759" s="71">
        <v>85.333333330000002</v>
      </c>
      <c r="L759" s="71">
        <v>3</v>
      </c>
      <c r="M759" s="23">
        <f>AVERAGE(J759:J762)</f>
        <v>2.250000000000002E-2</v>
      </c>
      <c r="N759" s="23">
        <v>85.333333330000002</v>
      </c>
      <c r="O759" s="73">
        <f>VLOOKUP(B759,'Dry Sieve'!$B$2:$K$992,IF(C759="#5",2,IF(C759="#10",3,IF(C759="#18",4,IF(C759="#35",5,IF(C759="#60",6,IF(C759="#120",7,IF(C759="#200",8,IF(C759="&lt;200",9)))))))),FALSE)</f>
        <v>17.86</v>
      </c>
      <c r="P759" s="23">
        <f t="shared" si="0"/>
        <v>2.250000000000002E-2</v>
      </c>
      <c r="Q759" s="23">
        <f t="shared" si="1"/>
        <v>3</v>
      </c>
      <c r="R759" s="23">
        <f>VLOOKUP(B759,'Dry Sieve'!$B$2:$K$992,IF(C759="#5",2,IF(C759="#10",3,IF(C759="#18",4,IF(C759="#35",5,IF(C759="#60",6,IF(C759="#120",7,IF(C759="#200",8,IF(C759="&lt;200",9)))))))),FALSE)</f>
        <v>17.86</v>
      </c>
      <c r="S759" s="23">
        <f>VLOOKUP(B759,'Dry Sieve'!$B$2:$K$992,10,FALSE)</f>
        <v>49.860000000000007</v>
      </c>
      <c r="T759" s="23">
        <v>0.35551644599999999</v>
      </c>
      <c r="U759" s="23">
        <v>0.30337403400000001</v>
      </c>
      <c r="V759" s="23">
        <f>SUM(U759,U763,U767,U771,U775,U779,U783)</f>
        <v>0.53658372669030008</v>
      </c>
    </row>
    <row r="760" spans="1:22" ht="15.75" customHeight="1" x14ac:dyDescent="0.2">
      <c r="A760" s="22">
        <f>VLOOKUP(B759,'Sample ID by Horizon'!A:B,2,FALSE)</f>
        <v>42649</v>
      </c>
      <c r="B760" s="21" t="s">
        <v>503</v>
      </c>
      <c r="C760" s="21" t="s">
        <v>1290</v>
      </c>
      <c r="D760" s="21" t="s">
        <v>1292</v>
      </c>
      <c r="E760" s="21">
        <v>3</v>
      </c>
      <c r="F760" s="21">
        <v>1.74</v>
      </c>
      <c r="G760" s="21">
        <v>4.4800000000000004</v>
      </c>
      <c r="H760" s="21">
        <v>2.74</v>
      </c>
      <c r="I760" s="21">
        <v>1.77</v>
      </c>
      <c r="J760" s="23">
        <f t="shared" si="45"/>
        <v>3.0000000000000027E-2</v>
      </c>
      <c r="K760" s="71">
        <v>90.333333330000002</v>
      </c>
      <c r="L760" s="71">
        <f t="shared" ref="L760:N760" si="570">L759</f>
        <v>3</v>
      </c>
      <c r="M760" s="71">
        <f t="shared" si="570"/>
        <v>2.250000000000002E-2</v>
      </c>
      <c r="N760" s="71">
        <f t="shared" si="570"/>
        <v>85.333333330000002</v>
      </c>
      <c r="O760" s="73">
        <f>VLOOKUP(B760,'Dry Sieve'!$B$2:$K$992,IF(C760="#5",2,IF(C760="#10",3,IF(C760="#18",4,IF(C760="#35",5,IF(C760="#60",6,IF(C760="#120",7,IF(C760="#200",8,IF(C760="&lt;200",9)))))))),FALSE)</f>
        <v>17.86</v>
      </c>
      <c r="P760" s="23">
        <f t="shared" si="0"/>
        <v>2.250000000000002E-2</v>
      </c>
      <c r="Q760" s="23">
        <f t="shared" si="1"/>
        <v>3</v>
      </c>
      <c r="R760" s="23">
        <f>VLOOKUP(B760,'Dry Sieve'!$B$2:$K$992,IF(C760="#5",2,IF(C760="#10",3,IF(C760="#18",4,IF(C760="#35",5,IF(C760="#60",6,IF(C760="#120",7,IF(C760="#200",8,IF(C760="&lt;200",9)))))))),FALSE)</f>
        <v>17.86</v>
      </c>
      <c r="S760" s="23">
        <f>VLOOKUP(B760,'Dry Sieve'!$B$2:$K$992,10,FALSE)</f>
        <v>49.860000000000007</v>
      </c>
      <c r="T760" s="23">
        <v>0.35551644599999999</v>
      </c>
      <c r="U760" s="23">
        <v>0.30337403400000001</v>
      </c>
      <c r="V760" s="23">
        <f>V759</f>
        <v>0.53658372669030008</v>
      </c>
    </row>
    <row r="761" spans="1:22" ht="15.75" customHeight="1" x14ac:dyDescent="0.2">
      <c r="A761" s="22">
        <f>VLOOKUP(B760,'Sample ID by Horizon'!A:B,2,FALSE)</f>
        <v>42649</v>
      </c>
      <c r="B761" s="21" t="s">
        <v>503</v>
      </c>
      <c r="C761" s="21" t="s">
        <v>1290</v>
      </c>
      <c r="D761" s="21" t="s">
        <v>1293</v>
      </c>
      <c r="E761" s="21">
        <v>3</v>
      </c>
      <c r="F761" s="21">
        <v>1.72</v>
      </c>
      <c r="G761" s="21">
        <v>4.21</v>
      </c>
      <c r="H761" s="21">
        <v>2.4900000000000002</v>
      </c>
      <c r="I761" s="21">
        <v>1.74</v>
      </c>
      <c r="J761" s="23">
        <f t="shared" si="45"/>
        <v>2.0000000000000018E-2</v>
      </c>
      <c r="K761" s="71">
        <v>82.333333330000002</v>
      </c>
      <c r="L761" s="71">
        <f t="shared" ref="L761:N761" si="571">L759</f>
        <v>3</v>
      </c>
      <c r="M761" s="71">
        <f t="shared" si="571"/>
        <v>2.250000000000002E-2</v>
      </c>
      <c r="N761" s="71">
        <f t="shared" si="571"/>
        <v>85.333333330000002</v>
      </c>
      <c r="O761" s="73">
        <f>VLOOKUP(B761,'Dry Sieve'!$B$2:$K$992,IF(C761="#5",2,IF(C761="#10",3,IF(C761="#18",4,IF(C761="#35",5,IF(C761="#60",6,IF(C761="#120",7,IF(C761="#200",8,IF(C761="&lt;200",9)))))))),FALSE)</f>
        <v>17.86</v>
      </c>
      <c r="P761" s="23">
        <f t="shared" si="0"/>
        <v>2.250000000000002E-2</v>
      </c>
      <c r="Q761" s="23">
        <f t="shared" si="1"/>
        <v>3</v>
      </c>
      <c r="R761" s="23">
        <f>VLOOKUP(B761,'Dry Sieve'!$B$2:$K$992,IF(C761="#5",2,IF(C761="#10",3,IF(C761="#18",4,IF(C761="#35",5,IF(C761="#60",6,IF(C761="#120",7,IF(C761="#200",8,IF(C761="&lt;200",9)))))))),FALSE)</f>
        <v>17.86</v>
      </c>
      <c r="S761" s="23">
        <f>VLOOKUP(B761,'Dry Sieve'!$B$2:$K$992,10,FALSE)</f>
        <v>49.860000000000007</v>
      </c>
      <c r="T761" s="23">
        <v>0.35551644599999999</v>
      </c>
      <c r="U761" s="23">
        <v>0.30337403400000001</v>
      </c>
      <c r="V761" s="23">
        <f>V759</f>
        <v>0.53658372669030008</v>
      </c>
    </row>
    <row r="762" spans="1:22" ht="15.75" customHeight="1" x14ac:dyDescent="0.2">
      <c r="A762" s="22">
        <f>VLOOKUP(B761,'Sample ID by Horizon'!A:B,2,FALSE)</f>
        <v>42649</v>
      </c>
      <c r="B762" s="21" t="s">
        <v>503</v>
      </c>
      <c r="C762" s="21" t="s">
        <v>1290</v>
      </c>
      <c r="D762" s="21" t="s">
        <v>1294</v>
      </c>
      <c r="E762" s="21">
        <v>3</v>
      </c>
      <c r="F762" s="21">
        <v>1.73</v>
      </c>
      <c r="G762" s="21">
        <v>4.24</v>
      </c>
      <c r="H762" s="21">
        <v>2.5099999999999998</v>
      </c>
      <c r="I762" s="21">
        <v>1.74</v>
      </c>
      <c r="J762" s="23">
        <f t="shared" si="45"/>
        <v>1.0000000000000009E-2</v>
      </c>
      <c r="K762" s="71">
        <v>83.333333330000002</v>
      </c>
      <c r="L762" s="71">
        <f t="shared" ref="L762:N762" si="572">L759</f>
        <v>3</v>
      </c>
      <c r="M762" s="71">
        <f t="shared" si="572"/>
        <v>2.250000000000002E-2</v>
      </c>
      <c r="N762" s="71">
        <f t="shared" si="572"/>
        <v>85.333333330000002</v>
      </c>
      <c r="O762" s="73">
        <f>VLOOKUP(B762,'Dry Sieve'!$B$2:$K$992,IF(C762="#5",2,IF(C762="#10",3,IF(C762="#18",4,IF(C762="#35",5,IF(C762="#60",6,IF(C762="#120",7,IF(C762="#200",8,IF(C762="&lt;200",9)))))))),FALSE)</f>
        <v>17.86</v>
      </c>
      <c r="P762" s="23">
        <f t="shared" si="0"/>
        <v>2.250000000000002E-2</v>
      </c>
      <c r="Q762" s="23">
        <f t="shared" si="1"/>
        <v>3</v>
      </c>
      <c r="R762" s="23">
        <f>VLOOKUP(B762,'Dry Sieve'!$B$2:$K$992,IF(C762="#5",2,IF(C762="#10",3,IF(C762="#18",4,IF(C762="#35",5,IF(C762="#60",6,IF(C762="#120",7,IF(C762="#200",8,IF(C762="&lt;200",9)))))))),FALSE)</f>
        <v>17.86</v>
      </c>
      <c r="S762" s="23">
        <f>VLOOKUP(B762,'Dry Sieve'!$B$2:$K$992,10,FALSE)</f>
        <v>49.860000000000007</v>
      </c>
      <c r="T762" s="23">
        <v>0.35551644599999999</v>
      </c>
      <c r="U762" s="23">
        <v>0.30337403400000001</v>
      </c>
      <c r="V762" s="23">
        <f>V759</f>
        <v>0.53658372669030008</v>
      </c>
    </row>
    <row r="763" spans="1:22" ht="15.75" customHeight="1" x14ac:dyDescent="0.2">
      <c r="A763" s="22">
        <f>VLOOKUP(B762,'Sample ID by Horizon'!A:B,2,FALSE)</f>
        <v>42649</v>
      </c>
      <c r="B763" s="21" t="s">
        <v>503</v>
      </c>
      <c r="C763" s="21" t="s">
        <v>1295</v>
      </c>
      <c r="D763" s="21" t="s">
        <v>1291</v>
      </c>
      <c r="E763" s="21">
        <v>2</v>
      </c>
      <c r="F763" s="21">
        <v>1.72</v>
      </c>
      <c r="G763" s="21">
        <v>3.44</v>
      </c>
      <c r="H763" s="21">
        <v>1.72</v>
      </c>
      <c r="I763" s="21">
        <v>1.77</v>
      </c>
      <c r="J763" s="23">
        <f t="shared" si="45"/>
        <v>5.0000000000000044E-2</v>
      </c>
      <c r="K763" s="71">
        <v>83.5</v>
      </c>
      <c r="L763" s="71">
        <v>2</v>
      </c>
      <c r="M763" s="23">
        <f>AVERAGE(J763:J766)</f>
        <v>9.000000000000008E-2</v>
      </c>
      <c r="N763" s="23">
        <v>74.25</v>
      </c>
      <c r="O763" s="73">
        <f>VLOOKUP(B763,'Dry Sieve'!$B$2:$K$992,IF(C763="#5",2,IF(C763="#10",3,IF(C763="#18",4,IF(C763="#35",5,IF(C763="#60",6,IF(C763="#120",7,IF(C763="#200",8,IF(C763="&lt;200",9)))))))),FALSE)</f>
        <v>11.48</v>
      </c>
      <c r="P763" s="23">
        <f t="shared" si="0"/>
        <v>9.000000000000008E-2</v>
      </c>
      <c r="Q763" s="23">
        <f t="shared" si="1"/>
        <v>2</v>
      </c>
      <c r="R763" s="23">
        <f>VLOOKUP(B763,'Dry Sieve'!$B$2:$K$992,IF(C763="#5",2,IF(C763="#10",3,IF(C763="#18",4,IF(C763="#35",5,IF(C763="#60",6,IF(C763="#120",7,IF(C763="#200",8,IF(C763="&lt;200",9)))))))),FALSE)</f>
        <v>11.48</v>
      </c>
      <c r="S763" s="23">
        <f>VLOOKUP(B763,'Dry Sieve'!$B$2:$K$992,10,FALSE)</f>
        <v>49.860000000000007</v>
      </c>
      <c r="T763" s="23">
        <v>0.2198836743</v>
      </c>
      <c r="U763" s="23">
        <v>0.13994025269999999</v>
      </c>
      <c r="V763" s="23">
        <f>V762</f>
        <v>0.53658372669030008</v>
      </c>
    </row>
    <row r="764" spans="1:22" ht="15.75" customHeight="1" x14ac:dyDescent="0.2">
      <c r="A764" s="22">
        <f>VLOOKUP(B763,'Sample ID by Horizon'!A:B,2,FALSE)</f>
        <v>42649</v>
      </c>
      <c r="B764" s="21" t="s">
        <v>503</v>
      </c>
      <c r="C764" s="21" t="s">
        <v>1295</v>
      </c>
      <c r="D764" s="21" t="s">
        <v>1292</v>
      </c>
      <c r="E764" s="21">
        <v>2</v>
      </c>
      <c r="F764" s="21">
        <v>1.72</v>
      </c>
      <c r="G764" s="21">
        <v>3.22</v>
      </c>
      <c r="H764" s="21">
        <v>1.5</v>
      </c>
      <c r="I764" s="21">
        <v>1.85</v>
      </c>
      <c r="J764" s="23">
        <f t="shared" si="45"/>
        <v>0.13000000000000012</v>
      </c>
      <c r="K764" s="71">
        <v>68.5</v>
      </c>
      <c r="L764" s="71">
        <f t="shared" ref="L764:N764" si="573">L763</f>
        <v>2</v>
      </c>
      <c r="M764" s="71">
        <f t="shared" si="573"/>
        <v>9.000000000000008E-2</v>
      </c>
      <c r="N764" s="71">
        <f t="shared" si="573"/>
        <v>74.25</v>
      </c>
      <c r="O764" s="73">
        <f>VLOOKUP(B764,'Dry Sieve'!$B$2:$K$992,IF(C764="#5",2,IF(C764="#10",3,IF(C764="#18",4,IF(C764="#35",5,IF(C764="#60",6,IF(C764="#120",7,IF(C764="#200",8,IF(C764="&lt;200",9)))))))),FALSE)</f>
        <v>11.48</v>
      </c>
      <c r="P764" s="23">
        <f t="shared" si="0"/>
        <v>9.000000000000008E-2</v>
      </c>
      <c r="Q764" s="23">
        <f t="shared" si="1"/>
        <v>2</v>
      </c>
      <c r="R764" s="23">
        <f>VLOOKUP(B764,'Dry Sieve'!$B$2:$K$992,IF(C764="#5",2,IF(C764="#10",3,IF(C764="#18",4,IF(C764="#35",5,IF(C764="#60",6,IF(C764="#120",7,IF(C764="#200",8,IF(C764="&lt;200",9)))))))),FALSE)</f>
        <v>11.48</v>
      </c>
      <c r="S764" s="23">
        <f>VLOOKUP(B764,'Dry Sieve'!$B$2:$K$992,10,FALSE)</f>
        <v>49.860000000000007</v>
      </c>
      <c r="T764" s="23">
        <v>0.2198836743</v>
      </c>
      <c r="U764" s="23">
        <v>0.13994025269999999</v>
      </c>
      <c r="V764" s="23">
        <f>V762</f>
        <v>0.53658372669030008</v>
      </c>
    </row>
    <row r="765" spans="1:22" ht="15.75" customHeight="1" x14ac:dyDescent="0.2">
      <c r="A765" s="22">
        <f>VLOOKUP(B764,'Sample ID by Horizon'!A:B,2,FALSE)</f>
        <v>42649</v>
      </c>
      <c r="B765" s="21" t="s">
        <v>503</v>
      </c>
      <c r="C765" s="21" t="s">
        <v>1295</v>
      </c>
      <c r="D765" s="21" t="s">
        <v>1293</v>
      </c>
      <c r="E765" s="21">
        <v>2</v>
      </c>
      <c r="F765" s="21">
        <v>1.73</v>
      </c>
      <c r="G765" s="21">
        <v>3.34</v>
      </c>
      <c r="H765" s="21">
        <v>1.61</v>
      </c>
      <c r="I765" s="21">
        <v>1.8</v>
      </c>
      <c r="J765" s="23">
        <f t="shared" si="45"/>
        <v>7.0000000000000062E-2</v>
      </c>
      <c r="K765" s="71">
        <v>77</v>
      </c>
      <c r="L765" s="71">
        <f t="shared" ref="L765:N765" si="574">L763</f>
        <v>2</v>
      </c>
      <c r="M765" s="71">
        <f t="shared" si="574"/>
        <v>9.000000000000008E-2</v>
      </c>
      <c r="N765" s="71">
        <f t="shared" si="574"/>
        <v>74.25</v>
      </c>
      <c r="O765" s="73">
        <f>VLOOKUP(B765,'Dry Sieve'!$B$2:$K$992,IF(C765="#5",2,IF(C765="#10",3,IF(C765="#18",4,IF(C765="#35",5,IF(C765="#60",6,IF(C765="#120",7,IF(C765="#200",8,IF(C765="&lt;200",9)))))))),FALSE)</f>
        <v>11.48</v>
      </c>
      <c r="P765" s="23">
        <f t="shared" si="0"/>
        <v>9.000000000000008E-2</v>
      </c>
      <c r="Q765" s="23">
        <f t="shared" si="1"/>
        <v>2</v>
      </c>
      <c r="R765" s="23">
        <f>VLOOKUP(B765,'Dry Sieve'!$B$2:$K$992,IF(C765="#5",2,IF(C765="#10",3,IF(C765="#18",4,IF(C765="#35",5,IF(C765="#60",6,IF(C765="#120",7,IF(C765="#200",8,IF(C765="&lt;200",9)))))))),FALSE)</f>
        <v>11.48</v>
      </c>
      <c r="S765" s="23">
        <f>VLOOKUP(B765,'Dry Sieve'!$B$2:$K$992,10,FALSE)</f>
        <v>49.860000000000007</v>
      </c>
      <c r="T765" s="23">
        <v>0.2198836743</v>
      </c>
      <c r="U765" s="23">
        <v>0.13994025269999999</v>
      </c>
      <c r="V765" s="23">
        <f>V762</f>
        <v>0.53658372669030008</v>
      </c>
    </row>
    <row r="766" spans="1:22" ht="15.75" customHeight="1" x14ac:dyDescent="0.2">
      <c r="A766" s="22">
        <f>VLOOKUP(B765,'Sample ID by Horizon'!A:B,2,FALSE)</f>
        <v>42649</v>
      </c>
      <c r="B766" s="21" t="s">
        <v>503</v>
      </c>
      <c r="C766" s="21" t="s">
        <v>1295</v>
      </c>
      <c r="D766" s="21" t="s">
        <v>1294</v>
      </c>
      <c r="E766" s="21">
        <v>2</v>
      </c>
      <c r="F766" s="21">
        <v>1.72</v>
      </c>
      <c r="G766" s="21">
        <v>3.19</v>
      </c>
      <c r="H766" s="21">
        <v>1.47</v>
      </c>
      <c r="I766" s="21">
        <v>1.83</v>
      </c>
      <c r="J766" s="23">
        <f t="shared" si="45"/>
        <v>0.1100000000000001</v>
      </c>
      <c r="K766" s="71">
        <v>68</v>
      </c>
      <c r="L766" s="71">
        <f t="shared" ref="L766:N766" si="575">L763</f>
        <v>2</v>
      </c>
      <c r="M766" s="71">
        <f t="shared" si="575"/>
        <v>9.000000000000008E-2</v>
      </c>
      <c r="N766" s="71">
        <f t="shared" si="575"/>
        <v>74.25</v>
      </c>
      <c r="O766" s="73">
        <f>VLOOKUP(B766,'Dry Sieve'!$B$2:$K$992,IF(C766="#5",2,IF(C766="#10",3,IF(C766="#18",4,IF(C766="#35",5,IF(C766="#60",6,IF(C766="#120",7,IF(C766="#200",8,IF(C766="&lt;200",9)))))))),FALSE)</f>
        <v>11.48</v>
      </c>
      <c r="P766" s="23">
        <f t="shared" si="0"/>
        <v>9.000000000000008E-2</v>
      </c>
      <c r="Q766" s="23">
        <f t="shared" si="1"/>
        <v>2</v>
      </c>
      <c r="R766" s="23">
        <f>VLOOKUP(B766,'Dry Sieve'!$B$2:$K$992,IF(C766="#5",2,IF(C766="#10",3,IF(C766="#18",4,IF(C766="#35",5,IF(C766="#60",6,IF(C766="#120",7,IF(C766="#200",8,IF(C766="&lt;200",9)))))))),FALSE)</f>
        <v>11.48</v>
      </c>
      <c r="S766" s="23">
        <f>VLOOKUP(B766,'Dry Sieve'!$B$2:$K$992,10,FALSE)</f>
        <v>49.860000000000007</v>
      </c>
      <c r="T766" s="23">
        <v>0.2198836743</v>
      </c>
      <c r="U766" s="23">
        <v>0.13994025269999999</v>
      </c>
      <c r="V766" s="23">
        <f>V765</f>
        <v>0.53658372669030008</v>
      </c>
    </row>
    <row r="767" spans="1:22" ht="15.75" customHeight="1" x14ac:dyDescent="0.2">
      <c r="A767" s="22">
        <f>VLOOKUP(B766,'Sample ID by Horizon'!A:B,2,FALSE)</f>
        <v>42649</v>
      </c>
      <c r="B767" s="21" t="s">
        <v>503</v>
      </c>
      <c r="C767" s="21" t="s">
        <v>1296</v>
      </c>
      <c r="D767" s="21" t="s">
        <v>1291</v>
      </c>
      <c r="E767" s="21">
        <v>1</v>
      </c>
      <c r="F767" s="21">
        <v>1.73</v>
      </c>
      <c r="G767" s="21">
        <v>2.63</v>
      </c>
      <c r="H767" s="21">
        <v>0.9</v>
      </c>
      <c r="I767" s="21">
        <v>1.86</v>
      </c>
      <c r="J767" s="23">
        <f t="shared" si="45"/>
        <v>0.13000000000000012</v>
      </c>
      <c r="K767" s="71">
        <v>77</v>
      </c>
      <c r="L767" s="71">
        <v>1</v>
      </c>
      <c r="M767" s="23">
        <f>AVERAGE(J767:J770)</f>
        <v>0.13500000000000006</v>
      </c>
      <c r="N767" s="23">
        <v>76</v>
      </c>
      <c r="O767" s="73">
        <f>VLOOKUP(B767,'Dry Sieve'!$B$2:$K$992,IF(C767="#5",2,IF(C767="#10",3,IF(C767="#18",4,IF(C767="#35",5,IF(C767="#60",6,IF(C767="#120",7,IF(C767="#200",8,IF(C767="&lt;200",9)))))))),FALSE)</f>
        <v>6.97</v>
      </c>
      <c r="P767" s="23">
        <f t="shared" si="0"/>
        <v>0.13500000000000006</v>
      </c>
      <c r="Q767" s="23">
        <f t="shared" si="1"/>
        <v>1</v>
      </c>
      <c r="R767" s="23">
        <f>VLOOKUP(B767,'Dry Sieve'!$B$2:$K$992,IF(C767="#5",2,IF(C767="#10",3,IF(C767="#18",4,IF(C767="#35",5,IF(C767="#60",6,IF(C767="#120",7,IF(C767="#200",8,IF(C767="&lt;200",9)))))))),FALSE)</f>
        <v>6.97</v>
      </c>
      <c r="S767" s="23">
        <f>VLOOKUP(B767,'Dry Sieve'!$B$2:$K$992,10,FALSE)</f>
        <v>49.860000000000007</v>
      </c>
      <c r="T767" s="23">
        <v>0.1209195748</v>
      </c>
      <c r="U767" s="23">
        <v>6.5642054899999996E-2</v>
      </c>
      <c r="V767" s="23">
        <f>V765</f>
        <v>0.53658372669030008</v>
      </c>
    </row>
    <row r="768" spans="1:22" ht="15.75" customHeight="1" x14ac:dyDescent="0.2">
      <c r="A768" s="22">
        <f>VLOOKUP(B767,'Sample ID by Horizon'!A:B,2,FALSE)</f>
        <v>42649</v>
      </c>
      <c r="B768" s="21" t="s">
        <v>503</v>
      </c>
      <c r="C768" s="21" t="s">
        <v>1296</v>
      </c>
      <c r="D768" s="21" t="s">
        <v>1292</v>
      </c>
      <c r="E768" s="21">
        <v>1</v>
      </c>
      <c r="F768" s="21">
        <v>1.73</v>
      </c>
      <c r="G768" s="21">
        <v>2.61</v>
      </c>
      <c r="H768" s="21">
        <v>0.88</v>
      </c>
      <c r="I768" s="21">
        <v>1.85</v>
      </c>
      <c r="J768" s="23">
        <f t="shared" si="45"/>
        <v>0.12000000000000011</v>
      </c>
      <c r="K768" s="71">
        <v>76</v>
      </c>
      <c r="L768" s="71">
        <f t="shared" ref="L768:N768" si="576">L767</f>
        <v>1</v>
      </c>
      <c r="M768" s="71">
        <f t="shared" si="576"/>
        <v>0.13500000000000006</v>
      </c>
      <c r="N768" s="71">
        <f t="shared" si="576"/>
        <v>76</v>
      </c>
      <c r="O768" s="73">
        <f>VLOOKUP(B768,'Dry Sieve'!$B$2:$K$992,IF(C768="#5",2,IF(C768="#10",3,IF(C768="#18",4,IF(C768="#35",5,IF(C768="#60",6,IF(C768="#120",7,IF(C768="#200",8,IF(C768="&lt;200",9)))))))),FALSE)</f>
        <v>6.97</v>
      </c>
      <c r="P768" s="23">
        <f t="shared" si="0"/>
        <v>0.13500000000000006</v>
      </c>
      <c r="Q768" s="23">
        <f t="shared" si="1"/>
        <v>1</v>
      </c>
      <c r="R768" s="23">
        <f>VLOOKUP(B768,'Dry Sieve'!$B$2:$K$992,IF(C768="#5",2,IF(C768="#10",3,IF(C768="#18",4,IF(C768="#35",5,IF(C768="#60",6,IF(C768="#120",7,IF(C768="#200",8,IF(C768="&lt;200",9)))))))),FALSE)</f>
        <v>6.97</v>
      </c>
      <c r="S768" s="23">
        <f>VLOOKUP(B768,'Dry Sieve'!$B$2:$K$992,10,FALSE)</f>
        <v>49.860000000000007</v>
      </c>
      <c r="T768" s="23">
        <v>0.1209195748</v>
      </c>
      <c r="U768" s="23">
        <v>6.5642054899999996E-2</v>
      </c>
      <c r="V768" s="23">
        <f>V765</f>
        <v>0.53658372669030008</v>
      </c>
    </row>
    <row r="769" spans="1:22" ht="15.75" customHeight="1" x14ac:dyDescent="0.2">
      <c r="A769" s="22">
        <f>VLOOKUP(B768,'Sample ID by Horizon'!A:B,2,FALSE)</f>
        <v>42649</v>
      </c>
      <c r="B769" s="21" t="s">
        <v>503</v>
      </c>
      <c r="C769" s="21" t="s">
        <v>1296</v>
      </c>
      <c r="D769" s="21" t="s">
        <v>1293</v>
      </c>
      <c r="E769" s="21">
        <v>1</v>
      </c>
      <c r="F769" s="21">
        <v>1.72</v>
      </c>
      <c r="G769" s="21">
        <v>2.63</v>
      </c>
      <c r="H769" s="21">
        <v>0.91</v>
      </c>
      <c r="I769" s="21">
        <v>1.85</v>
      </c>
      <c r="J769" s="23">
        <f t="shared" si="45"/>
        <v>0.13000000000000012</v>
      </c>
      <c r="K769" s="71">
        <v>78</v>
      </c>
      <c r="L769" s="71">
        <f t="shared" ref="L769:N769" si="577">L767</f>
        <v>1</v>
      </c>
      <c r="M769" s="71">
        <f t="shared" si="577"/>
        <v>0.13500000000000006</v>
      </c>
      <c r="N769" s="71">
        <f t="shared" si="577"/>
        <v>76</v>
      </c>
      <c r="O769" s="73">
        <f>VLOOKUP(B769,'Dry Sieve'!$B$2:$K$992,IF(C769="#5",2,IF(C769="#10",3,IF(C769="#18",4,IF(C769="#35",5,IF(C769="#60",6,IF(C769="#120",7,IF(C769="#200",8,IF(C769="&lt;200",9)))))))),FALSE)</f>
        <v>6.97</v>
      </c>
      <c r="P769" s="23">
        <f t="shared" si="0"/>
        <v>0.13500000000000006</v>
      </c>
      <c r="Q769" s="23">
        <f t="shared" si="1"/>
        <v>1</v>
      </c>
      <c r="R769" s="23">
        <f>VLOOKUP(B769,'Dry Sieve'!$B$2:$K$992,IF(C769="#5",2,IF(C769="#10",3,IF(C769="#18",4,IF(C769="#35",5,IF(C769="#60",6,IF(C769="#120",7,IF(C769="#200",8,IF(C769="&lt;200",9)))))))),FALSE)</f>
        <v>6.97</v>
      </c>
      <c r="S769" s="23">
        <f>VLOOKUP(B769,'Dry Sieve'!$B$2:$K$992,10,FALSE)</f>
        <v>49.860000000000007</v>
      </c>
      <c r="T769" s="23">
        <v>0.1209195748</v>
      </c>
      <c r="U769" s="23">
        <v>6.5642054899999996E-2</v>
      </c>
      <c r="V769" s="23">
        <f>V768</f>
        <v>0.53658372669030008</v>
      </c>
    </row>
    <row r="770" spans="1:22" ht="15.75" customHeight="1" x14ac:dyDescent="0.2">
      <c r="A770" s="22">
        <f>VLOOKUP(B769,'Sample ID by Horizon'!A:B,2,FALSE)</f>
        <v>42649</v>
      </c>
      <c r="B770" s="21" t="s">
        <v>503</v>
      </c>
      <c r="C770" s="21" t="s">
        <v>1296</v>
      </c>
      <c r="D770" s="21" t="s">
        <v>1294</v>
      </c>
      <c r="E770" s="21">
        <v>1</v>
      </c>
      <c r="F770" s="21">
        <v>1.75</v>
      </c>
      <c r="G770" s="21">
        <v>2.64</v>
      </c>
      <c r="H770" s="21">
        <v>0.89</v>
      </c>
      <c r="I770" s="21">
        <v>1.91</v>
      </c>
      <c r="J770" s="23">
        <f t="shared" si="45"/>
        <v>0.15999999999999992</v>
      </c>
      <c r="K770" s="71">
        <v>73</v>
      </c>
      <c r="L770" s="71">
        <f t="shared" ref="L770:N770" si="578">L767</f>
        <v>1</v>
      </c>
      <c r="M770" s="71">
        <f t="shared" si="578"/>
        <v>0.13500000000000006</v>
      </c>
      <c r="N770" s="71">
        <f t="shared" si="578"/>
        <v>76</v>
      </c>
      <c r="O770" s="73">
        <f>VLOOKUP(B770,'Dry Sieve'!$B$2:$K$992,IF(C770="#5",2,IF(C770="#10",3,IF(C770="#18",4,IF(C770="#35",5,IF(C770="#60",6,IF(C770="#120",7,IF(C770="#200",8,IF(C770="&lt;200",9)))))))),FALSE)</f>
        <v>6.97</v>
      </c>
      <c r="P770" s="23">
        <f t="shared" si="0"/>
        <v>0.13500000000000006</v>
      </c>
      <c r="Q770" s="23">
        <f t="shared" si="1"/>
        <v>1</v>
      </c>
      <c r="R770" s="23">
        <f>VLOOKUP(B770,'Dry Sieve'!$B$2:$K$992,IF(C770="#5",2,IF(C770="#10",3,IF(C770="#18",4,IF(C770="#35",5,IF(C770="#60",6,IF(C770="#120",7,IF(C770="#200",8,IF(C770="&lt;200",9)))))))),FALSE)</f>
        <v>6.97</v>
      </c>
      <c r="S770" s="23">
        <f>VLOOKUP(B770,'Dry Sieve'!$B$2:$K$992,10,FALSE)</f>
        <v>49.860000000000007</v>
      </c>
      <c r="T770" s="23">
        <v>0.1209195748</v>
      </c>
      <c r="U770" s="23">
        <v>6.5642054899999996E-2</v>
      </c>
      <c r="V770" s="23">
        <f>V768</f>
        <v>0.53658372669030008</v>
      </c>
    </row>
    <row r="771" spans="1:22" ht="15.75" customHeight="1" x14ac:dyDescent="0.2">
      <c r="A771" s="22">
        <f>VLOOKUP(B770,'Sample ID by Horizon'!A:B,2,FALSE)</f>
        <v>42649</v>
      </c>
      <c r="B771" s="21" t="s">
        <v>503</v>
      </c>
      <c r="C771" s="21" t="s">
        <v>1297</v>
      </c>
      <c r="D771" s="21" t="s">
        <v>1291</v>
      </c>
      <c r="E771" s="21">
        <v>0.5</v>
      </c>
      <c r="F771" s="21">
        <v>1.74</v>
      </c>
      <c r="G771" s="21">
        <v>2.21</v>
      </c>
      <c r="H771" s="21">
        <v>0.47</v>
      </c>
      <c r="I771" s="21">
        <v>1.89</v>
      </c>
      <c r="J771" s="23">
        <f t="shared" si="45"/>
        <v>0.14999999999999991</v>
      </c>
      <c r="K771" s="71">
        <v>64</v>
      </c>
      <c r="L771" s="71">
        <v>0.5</v>
      </c>
      <c r="M771" s="23">
        <f>AVERAGE(J771:J774)</f>
        <v>0.16499999999999992</v>
      </c>
      <c r="N771" s="23">
        <v>62.5</v>
      </c>
      <c r="O771" s="73">
        <f>VLOOKUP(B771,'Dry Sieve'!$B$2:$K$992,IF(C771="#5",2,IF(C771="#10",3,IF(C771="#18",4,IF(C771="#35",5,IF(C771="#60",6,IF(C771="#120",7,IF(C771="#200",8,IF(C771="&lt;200",9)))))))),FALSE)</f>
        <v>4.38</v>
      </c>
      <c r="P771" s="23">
        <f t="shared" si="0"/>
        <v>0.16499999999999992</v>
      </c>
      <c r="Q771" s="23">
        <f t="shared" si="1"/>
        <v>0.5</v>
      </c>
      <c r="R771" s="23">
        <f>VLOOKUP(B771,'Dry Sieve'!$B$2:$K$992,IF(C771="#5",2,IF(C771="#10",3,IF(C771="#18",4,IF(C771="#35",5,IF(C771="#60",6,IF(C771="#120",7,IF(C771="#200",8,IF(C771="&lt;200",9)))))))),FALSE)</f>
        <v>4.38</v>
      </c>
      <c r="S771" s="23">
        <f>VLOOKUP(B771,'Dry Sieve'!$B$2:$K$992,10,FALSE)</f>
        <v>49.860000000000007</v>
      </c>
      <c r="T771" s="23">
        <v>5.8856799039999998E-2</v>
      </c>
      <c r="U771" s="23">
        <v>2.1020285369999999E-2</v>
      </c>
      <c r="V771" s="23">
        <f>V768</f>
        <v>0.53658372669030008</v>
      </c>
    </row>
    <row r="772" spans="1:22" ht="15.75" customHeight="1" x14ac:dyDescent="0.2">
      <c r="A772" s="22">
        <f>VLOOKUP(B771,'Sample ID by Horizon'!A:B,2,FALSE)</f>
        <v>42649</v>
      </c>
      <c r="B772" s="21" t="s">
        <v>503</v>
      </c>
      <c r="C772" s="21" t="s">
        <v>1297</v>
      </c>
      <c r="D772" s="21" t="s">
        <v>1292</v>
      </c>
      <c r="E772" s="21">
        <v>0.5</v>
      </c>
      <c r="F772" s="21">
        <v>1.72</v>
      </c>
      <c r="G772" s="21">
        <v>2.19</v>
      </c>
      <c r="H772" s="21">
        <v>0.47</v>
      </c>
      <c r="I772" s="21">
        <v>1.88</v>
      </c>
      <c r="J772" s="23">
        <f t="shared" si="45"/>
        <v>0.15999999999999992</v>
      </c>
      <c r="K772" s="71">
        <v>62</v>
      </c>
      <c r="L772" s="71">
        <f t="shared" ref="L772:N772" si="579">L771</f>
        <v>0.5</v>
      </c>
      <c r="M772" s="71">
        <f t="shared" si="579"/>
        <v>0.16499999999999992</v>
      </c>
      <c r="N772" s="71">
        <f t="shared" si="579"/>
        <v>62.5</v>
      </c>
      <c r="O772" s="73">
        <f>VLOOKUP(B772,'Dry Sieve'!$B$2:$K$992,IF(C772="#5",2,IF(C772="#10",3,IF(C772="#18",4,IF(C772="#35",5,IF(C772="#60",6,IF(C772="#120",7,IF(C772="#200",8,IF(C772="&lt;200",9)))))))),FALSE)</f>
        <v>4.38</v>
      </c>
      <c r="P772" s="23">
        <f t="shared" si="0"/>
        <v>0.16499999999999992</v>
      </c>
      <c r="Q772" s="23">
        <f t="shared" si="1"/>
        <v>0.5</v>
      </c>
      <c r="R772" s="23">
        <f>VLOOKUP(B772,'Dry Sieve'!$B$2:$K$992,IF(C772="#5",2,IF(C772="#10",3,IF(C772="#18",4,IF(C772="#35",5,IF(C772="#60",6,IF(C772="#120",7,IF(C772="#200",8,IF(C772="&lt;200",9)))))))),FALSE)</f>
        <v>4.38</v>
      </c>
      <c r="S772" s="23">
        <f>VLOOKUP(B772,'Dry Sieve'!$B$2:$K$992,10,FALSE)</f>
        <v>49.860000000000007</v>
      </c>
      <c r="T772" s="23">
        <v>5.8856799039999998E-2</v>
      </c>
      <c r="U772" s="23">
        <v>2.1020285369999999E-2</v>
      </c>
      <c r="V772" s="23">
        <f>V771</f>
        <v>0.53658372669030008</v>
      </c>
    </row>
    <row r="773" spans="1:22" ht="15.75" customHeight="1" x14ac:dyDescent="0.2">
      <c r="A773" s="22">
        <f>VLOOKUP(B772,'Sample ID by Horizon'!A:B,2,FALSE)</f>
        <v>42649</v>
      </c>
      <c r="B773" s="21" t="s">
        <v>503</v>
      </c>
      <c r="C773" s="21" t="s">
        <v>1297</v>
      </c>
      <c r="D773" s="21" t="s">
        <v>1293</v>
      </c>
      <c r="E773" s="21">
        <v>0.5</v>
      </c>
      <c r="F773" s="21">
        <v>1.73</v>
      </c>
      <c r="G773" s="21">
        <v>2.21</v>
      </c>
      <c r="H773" s="21">
        <v>0.48</v>
      </c>
      <c r="I773" s="21">
        <v>1.91</v>
      </c>
      <c r="J773" s="23">
        <f t="shared" si="45"/>
        <v>0.17999999999999994</v>
      </c>
      <c r="K773" s="71">
        <v>60</v>
      </c>
      <c r="L773" s="71">
        <f t="shared" ref="L773:N773" si="580">L771</f>
        <v>0.5</v>
      </c>
      <c r="M773" s="71">
        <f t="shared" si="580"/>
        <v>0.16499999999999992</v>
      </c>
      <c r="N773" s="71">
        <f t="shared" si="580"/>
        <v>62.5</v>
      </c>
      <c r="O773" s="73">
        <f>VLOOKUP(B773,'Dry Sieve'!$B$2:$K$992,IF(C773="#5",2,IF(C773="#10",3,IF(C773="#18",4,IF(C773="#35",5,IF(C773="#60",6,IF(C773="#120",7,IF(C773="#200",8,IF(C773="&lt;200",9)))))))),FALSE)</f>
        <v>4.38</v>
      </c>
      <c r="P773" s="23">
        <f t="shared" si="0"/>
        <v>0.16499999999999992</v>
      </c>
      <c r="Q773" s="23">
        <f t="shared" si="1"/>
        <v>0.5</v>
      </c>
      <c r="R773" s="23">
        <f>VLOOKUP(B773,'Dry Sieve'!$B$2:$K$992,IF(C773="#5",2,IF(C773="#10",3,IF(C773="#18",4,IF(C773="#35",5,IF(C773="#60",6,IF(C773="#120",7,IF(C773="#200",8,IF(C773="&lt;200",9)))))))),FALSE)</f>
        <v>4.38</v>
      </c>
      <c r="S773" s="23">
        <f>VLOOKUP(B773,'Dry Sieve'!$B$2:$K$992,10,FALSE)</f>
        <v>49.860000000000007</v>
      </c>
      <c r="T773" s="23">
        <v>5.8856799039999998E-2</v>
      </c>
      <c r="U773" s="23">
        <v>2.1020285369999999E-2</v>
      </c>
      <c r="V773" s="23">
        <f>V771</f>
        <v>0.53658372669030008</v>
      </c>
    </row>
    <row r="774" spans="1:22" ht="15.75" customHeight="1" x14ac:dyDescent="0.2">
      <c r="A774" s="22">
        <f>VLOOKUP(B773,'Sample ID by Horizon'!A:B,2,FALSE)</f>
        <v>42649</v>
      </c>
      <c r="B774" s="21" t="s">
        <v>503</v>
      </c>
      <c r="C774" s="21" t="s">
        <v>1297</v>
      </c>
      <c r="D774" s="21" t="s">
        <v>1294</v>
      </c>
      <c r="E774" s="21">
        <v>0.5</v>
      </c>
      <c r="F774" s="21">
        <v>1.72</v>
      </c>
      <c r="G774" s="21">
        <v>2.21</v>
      </c>
      <c r="H774" s="21">
        <v>0.49</v>
      </c>
      <c r="I774" s="21">
        <v>1.89</v>
      </c>
      <c r="J774" s="23">
        <f t="shared" si="45"/>
        <v>0.16999999999999993</v>
      </c>
      <c r="K774" s="71">
        <v>64</v>
      </c>
      <c r="L774" s="71">
        <f t="shared" ref="L774:N774" si="581">L771</f>
        <v>0.5</v>
      </c>
      <c r="M774" s="71">
        <f t="shared" si="581"/>
        <v>0.16499999999999992</v>
      </c>
      <c r="N774" s="71">
        <f t="shared" si="581"/>
        <v>62.5</v>
      </c>
      <c r="O774" s="73">
        <f>VLOOKUP(B774,'Dry Sieve'!$B$2:$K$992,IF(C774="#5",2,IF(C774="#10",3,IF(C774="#18",4,IF(C774="#35",5,IF(C774="#60",6,IF(C774="#120",7,IF(C774="#200",8,IF(C774="&lt;200",9)))))))),FALSE)</f>
        <v>4.38</v>
      </c>
      <c r="P774" s="23">
        <f t="shared" si="0"/>
        <v>0.16499999999999992</v>
      </c>
      <c r="Q774" s="23">
        <f t="shared" si="1"/>
        <v>0.5</v>
      </c>
      <c r="R774" s="23">
        <f>VLOOKUP(B774,'Dry Sieve'!$B$2:$K$992,IF(C774="#5",2,IF(C774="#10",3,IF(C774="#18",4,IF(C774="#35",5,IF(C774="#60",6,IF(C774="#120",7,IF(C774="#200",8,IF(C774="&lt;200",9)))))))),FALSE)</f>
        <v>4.38</v>
      </c>
      <c r="S774" s="23">
        <f>VLOOKUP(B774,'Dry Sieve'!$B$2:$K$992,10,FALSE)</f>
        <v>49.860000000000007</v>
      </c>
      <c r="T774" s="23">
        <v>5.8856799039999998E-2</v>
      </c>
      <c r="U774" s="23">
        <v>2.1020285369999999E-2</v>
      </c>
      <c r="V774" s="23">
        <f>V771</f>
        <v>0.53658372669030008</v>
      </c>
    </row>
    <row r="775" spans="1:22" ht="15.75" customHeight="1" x14ac:dyDescent="0.2">
      <c r="A775" s="22">
        <f>VLOOKUP(B774,'Sample ID by Horizon'!A:B,2,FALSE)</f>
        <v>42649</v>
      </c>
      <c r="B775" s="21" t="s">
        <v>503</v>
      </c>
      <c r="C775" s="21" t="s">
        <v>1298</v>
      </c>
      <c r="D775" s="21" t="s">
        <v>1291</v>
      </c>
      <c r="E775" s="21">
        <v>0.5</v>
      </c>
      <c r="F775" s="21">
        <v>1.73</v>
      </c>
      <c r="G775" s="21">
        <v>2.2200000000000002</v>
      </c>
      <c r="H775" s="21">
        <v>0.49</v>
      </c>
      <c r="I775" s="21">
        <v>2.0299999999999998</v>
      </c>
      <c r="J775" s="23">
        <f t="shared" si="45"/>
        <v>0.29999999999999982</v>
      </c>
      <c r="K775" s="71">
        <v>38</v>
      </c>
      <c r="L775" s="71">
        <v>0.5</v>
      </c>
      <c r="M775" s="23">
        <f>AVERAGE(J775:J778)</f>
        <v>0.28499999999999998</v>
      </c>
      <c r="N775" s="23">
        <v>42</v>
      </c>
      <c r="O775" s="73">
        <f>VLOOKUP(B775,'Dry Sieve'!$B$2:$K$992,IF(C775="#5",2,IF(C775="#10",3,IF(C775="#18",4,IF(C775="#35",5,IF(C775="#60",6,IF(C775="#120",7,IF(C775="#200",8,IF(C775="&lt;200",9)))))))),FALSE)</f>
        <v>3.38</v>
      </c>
      <c r="P775" s="23">
        <f t="shared" si="0"/>
        <v>0.28499999999999998</v>
      </c>
      <c r="Q775" s="23">
        <f t="shared" si="1"/>
        <v>0.5</v>
      </c>
      <c r="R775" s="23">
        <f>VLOOKUP(B775,'Dry Sieve'!$B$2:$K$992,IF(C775="#5",2,IF(C775="#10",3,IF(C775="#18",4,IF(C775="#35",5,IF(C775="#60",6,IF(C775="#120",7,IF(C775="#200",8,IF(C775="&lt;200",9)))))))),FALSE)</f>
        <v>3.38</v>
      </c>
      <c r="S775" s="23">
        <f>VLOOKUP(B775,'Dry Sieve'!$B$2:$K$992,10,FALSE)</f>
        <v>49.860000000000007</v>
      </c>
      <c r="T775" s="23">
        <v>2.9149618929999999E-2</v>
      </c>
      <c r="U775" s="23">
        <v>5.2469314079999999E-3</v>
      </c>
      <c r="V775" s="23">
        <f>V774</f>
        <v>0.53658372669030008</v>
      </c>
    </row>
    <row r="776" spans="1:22" ht="15.75" customHeight="1" x14ac:dyDescent="0.2">
      <c r="A776" s="22">
        <f>VLOOKUP(B775,'Sample ID by Horizon'!A:B,2,FALSE)</f>
        <v>42649</v>
      </c>
      <c r="B776" s="21" t="s">
        <v>503</v>
      </c>
      <c r="C776" s="21" t="s">
        <v>1298</v>
      </c>
      <c r="D776" s="21" t="s">
        <v>1292</v>
      </c>
      <c r="E776" s="21">
        <v>0.5</v>
      </c>
      <c r="F776" s="21">
        <v>1.74</v>
      </c>
      <c r="G776" s="21">
        <v>2.23</v>
      </c>
      <c r="H776" s="21">
        <v>0.49</v>
      </c>
      <c r="I776" s="21">
        <v>2.02</v>
      </c>
      <c r="J776" s="23">
        <f t="shared" si="45"/>
        <v>0.28000000000000003</v>
      </c>
      <c r="K776" s="71">
        <v>42</v>
      </c>
      <c r="L776" s="71">
        <f t="shared" ref="L776:N776" si="582">L775</f>
        <v>0.5</v>
      </c>
      <c r="M776" s="71">
        <f t="shared" si="582"/>
        <v>0.28499999999999998</v>
      </c>
      <c r="N776" s="71">
        <f t="shared" si="582"/>
        <v>42</v>
      </c>
      <c r="O776" s="73">
        <f>VLOOKUP(B776,'Dry Sieve'!$B$2:$K$992,IF(C776="#5",2,IF(C776="#10",3,IF(C776="#18",4,IF(C776="#35",5,IF(C776="#60",6,IF(C776="#120",7,IF(C776="#200",8,IF(C776="&lt;200",9)))))))),FALSE)</f>
        <v>3.38</v>
      </c>
      <c r="P776" s="23">
        <f t="shared" si="0"/>
        <v>0.28499999999999998</v>
      </c>
      <c r="Q776" s="23">
        <f t="shared" si="1"/>
        <v>0.5</v>
      </c>
      <c r="R776" s="23">
        <f>VLOOKUP(B776,'Dry Sieve'!$B$2:$K$992,IF(C776="#5",2,IF(C776="#10",3,IF(C776="#18",4,IF(C776="#35",5,IF(C776="#60",6,IF(C776="#120",7,IF(C776="#200",8,IF(C776="&lt;200",9)))))))),FALSE)</f>
        <v>3.38</v>
      </c>
      <c r="S776" s="23">
        <f>VLOOKUP(B776,'Dry Sieve'!$B$2:$K$992,10,FALSE)</f>
        <v>49.860000000000007</v>
      </c>
      <c r="T776" s="23">
        <v>2.9149618929999999E-2</v>
      </c>
      <c r="U776" s="23">
        <v>5.2469314079999999E-3</v>
      </c>
      <c r="V776" s="23">
        <f>V774</f>
        <v>0.53658372669030008</v>
      </c>
    </row>
    <row r="777" spans="1:22" ht="15.75" customHeight="1" x14ac:dyDescent="0.2">
      <c r="A777" s="22">
        <f>VLOOKUP(B776,'Sample ID by Horizon'!A:B,2,FALSE)</f>
        <v>42649</v>
      </c>
      <c r="B777" s="21" t="s">
        <v>503</v>
      </c>
      <c r="C777" s="21" t="s">
        <v>1298</v>
      </c>
      <c r="D777" s="21" t="s">
        <v>1293</v>
      </c>
      <c r="E777" s="21">
        <v>0.5</v>
      </c>
      <c r="F777" s="21">
        <v>1.71</v>
      </c>
      <c r="G777" s="21">
        <v>2.21</v>
      </c>
      <c r="H777" s="21">
        <v>0.5</v>
      </c>
      <c r="I777" s="21">
        <v>1.99</v>
      </c>
      <c r="J777" s="23">
        <f t="shared" si="45"/>
        <v>0.28000000000000003</v>
      </c>
      <c r="K777" s="71">
        <v>44</v>
      </c>
      <c r="L777" s="71">
        <f t="shared" ref="L777:N777" si="583">L775</f>
        <v>0.5</v>
      </c>
      <c r="M777" s="71">
        <f t="shared" si="583"/>
        <v>0.28499999999999998</v>
      </c>
      <c r="N777" s="71">
        <f t="shared" si="583"/>
        <v>42</v>
      </c>
      <c r="O777" s="73">
        <f>VLOOKUP(B777,'Dry Sieve'!$B$2:$K$992,IF(C777="#5",2,IF(C777="#10",3,IF(C777="#18",4,IF(C777="#35",5,IF(C777="#60",6,IF(C777="#120",7,IF(C777="#200",8,IF(C777="&lt;200",9)))))))),FALSE)</f>
        <v>3.38</v>
      </c>
      <c r="P777" s="23">
        <f t="shared" si="0"/>
        <v>0.28499999999999998</v>
      </c>
      <c r="Q777" s="23">
        <f t="shared" si="1"/>
        <v>0.5</v>
      </c>
      <c r="R777" s="23">
        <f>VLOOKUP(B777,'Dry Sieve'!$B$2:$K$992,IF(C777="#5",2,IF(C777="#10",3,IF(C777="#18",4,IF(C777="#35",5,IF(C777="#60",6,IF(C777="#120",7,IF(C777="#200",8,IF(C777="&lt;200",9)))))))),FALSE)</f>
        <v>3.38</v>
      </c>
      <c r="S777" s="23">
        <f>VLOOKUP(B777,'Dry Sieve'!$B$2:$K$992,10,FALSE)</f>
        <v>49.860000000000007</v>
      </c>
      <c r="T777" s="23">
        <v>2.9149618929999999E-2</v>
      </c>
      <c r="U777" s="23">
        <v>5.2469314079999999E-3</v>
      </c>
      <c r="V777" s="23">
        <f>V774</f>
        <v>0.53658372669030008</v>
      </c>
    </row>
    <row r="778" spans="1:22" ht="15.75" customHeight="1" x14ac:dyDescent="0.2">
      <c r="A778" s="22">
        <f>VLOOKUP(B777,'Sample ID by Horizon'!A:B,2,FALSE)</f>
        <v>42649</v>
      </c>
      <c r="B778" s="21" t="s">
        <v>503</v>
      </c>
      <c r="C778" s="21" t="s">
        <v>1298</v>
      </c>
      <c r="D778" s="21" t="s">
        <v>1294</v>
      </c>
      <c r="E778" s="21">
        <v>0.5</v>
      </c>
      <c r="F778" s="21">
        <v>1.72</v>
      </c>
      <c r="G778" s="21">
        <v>2.2200000000000002</v>
      </c>
      <c r="H778" s="21">
        <v>0.5</v>
      </c>
      <c r="I778" s="21">
        <v>2</v>
      </c>
      <c r="J778" s="23">
        <f t="shared" si="45"/>
        <v>0.28000000000000003</v>
      </c>
      <c r="K778" s="71">
        <v>44</v>
      </c>
      <c r="L778" s="71">
        <f t="shared" ref="L778:N778" si="584">L775</f>
        <v>0.5</v>
      </c>
      <c r="M778" s="71">
        <f t="shared" si="584"/>
        <v>0.28499999999999998</v>
      </c>
      <c r="N778" s="71">
        <f t="shared" si="584"/>
        <v>42</v>
      </c>
      <c r="O778" s="73">
        <f>VLOOKUP(B778,'Dry Sieve'!$B$2:$K$992,IF(C778="#5",2,IF(C778="#10",3,IF(C778="#18",4,IF(C778="#35",5,IF(C778="#60",6,IF(C778="#120",7,IF(C778="#200",8,IF(C778="&lt;200",9)))))))),FALSE)</f>
        <v>3.38</v>
      </c>
      <c r="P778" s="23">
        <f t="shared" si="0"/>
        <v>0.28499999999999998</v>
      </c>
      <c r="Q778" s="23">
        <f t="shared" si="1"/>
        <v>0.5</v>
      </c>
      <c r="R778" s="23">
        <f>VLOOKUP(B778,'Dry Sieve'!$B$2:$K$992,IF(C778="#5",2,IF(C778="#10",3,IF(C778="#18",4,IF(C778="#35",5,IF(C778="#60",6,IF(C778="#120",7,IF(C778="#200",8,IF(C778="&lt;200",9)))))))),FALSE)</f>
        <v>3.38</v>
      </c>
      <c r="S778" s="23">
        <f>VLOOKUP(B778,'Dry Sieve'!$B$2:$K$992,10,FALSE)</f>
        <v>49.860000000000007</v>
      </c>
      <c r="T778" s="23">
        <v>2.9149618929999999E-2</v>
      </c>
      <c r="U778" s="23">
        <v>5.2469314079999999E-3</v>
      </c>
      <c r="V778" s="23">
        <f>V777</f>
        <v>0.53658372669030008</v>
      </c>
    </row>
    <row r="779" spans="1:22" ht="15.75" customHeight="1" x14ac:dyDescent="0.2">
      <c r="A779" s="22">
        <f>VLOOKUP(B778,'Sample ID by Horizon'!A:B,2,FALSE)</f>
        <v>42649</v>
      </c>
      <c r="B779" s="21" t="s">
        <v>503</v>
      </c>
      <c r="C779" s="21" t="s">
        <v>1299</v>
      </c>
      <c r="D779" s="21" t="s">
        <v>1291</v>
      </c>
      <c r="E779" s="21">
        <v>0.5</v>
      </c>
      <c r="F779" s="21">
        <v>1.73</v>
      </c>
      <c r="G779" s="21">
        <v>2.23</v>
      </c>
      <c r="H779" s="21">
        <v>0.5</v>
      </c>
      <c r="I779" s="21">
        <v>2.09</v>
      </c>
      <c r="J779" s="23">
        <f t="shared" si="45"/>
        <v>0.35999999999999988</v>
      </c>
      <c r="K779" s="71">
        <v>28</v>
      </c>
      <c r="L779" s="71">
        <v>0.5</v>
      </c>
      <c r="M779" s="23">
        <f>AVERAGE(J779:J782)</f>
        <v>0.35999999999999993</v>
      </c>
      <c r="N779" s="23">
        <v>28</v>
      </c>
      <c r="O779" s="73">
        <f>VLOOKUP(B779,'Dry Sieve'!$B$2:$K$992,IF(C779="#5",2,IF(C779="#10",3,IF(C779="#18",4,IF(C779="#35",5,IF(C779="#60",6,IF(C779="#120",7,IF(C779="#200",8,IF(C779="&lt;200",9)))))))),FALSE)</f>
        <v>2.58</v>
      </c>
      <c r="P779" s="23">
        <f t="shared" si="0"/>
        <v>0.35999999999999993</v>
      </c>
      <c r="Q779" s="23">
        <f t="shared" si="1"/>
        <v>0.5</v>
      </c>
      <c r="R779" s="23">
        <f>VLOOKUP(B779,'Dry Sieve'!$B$2:$K$992,IF(C779="#5",2,IF(C779="#10",3,IF(C779="#18",4,IF(C779="#35",5,IF(C779="#60",6,IF(C779="#120",7,IF(C779="#200",8,IF(C779="&lt;200",9)))))))),FALSE)</f>
        <v>2.58</v>
      </c>
      <c r="S779" s="23">
        <f>VLOOKUP(B779,'Dry Sieve'!$B$2:$K$992,10,FALSE)</f>
        <v>49.860000000000007</v>
      </c>
      <c r="T779" s="23">
        <v>1.4488567989999999E-2</v>
      </c>
      <c r="U779" s="23">
        <v>1.159085439E-3</v>
      </c>
      <c r="V779" s="23">
        <f>V777</f>
        <v>0.53658372669030008</v>
      </c>
    </row>
    <row r="780" spans="1:22" ht="15.75" customHeight="1" x14ac:dyDescent="0.2">
      <c r="A780" s="22">
        <f>VLOOKUP(B779,'Sample ID by Horizon'!A:B,2,FALSE)</f>
        <v>42649</v>
      </c>
      <c r="B780" s="21" t="s">
        <v>503</v>
      </c>
      <c r="C780" s="21" t="s">
        <v>1299</v>
      </c>
      <c r="D780" s="21" t="s">
        <v>1292</v>
      </c>
      <c r="E780" s="21">
        <v>0.5</v>
      </c>
      <c r="F780" s="21">
        <v>1.72</v>
      </c>
      <c r="G780" s="21">
        <v>2.21</v>
      </c>
      <c r="H780" s="21">
        <v>0.49</v>
      </c>
      <c r="I780" s="21">
        <v>2.08</v>
      </c>
      <c r="J780" s="23">
        <f t="shared" si="45"/>
        <v>0.3600000000000001</v>
      </c>
      <c r="K780" s="71">
        <v>26</v>
      </c>
      <c r="L780" s="71">
        <f t="shared" ref="L780:N780" si="585">L779</f>
        <v>0.5</v>
      </c>
      <c r="M780" s="71">
        <f t="shared" si="585"/>
        <v>0.35999999999999993</v>
      </c>
      <c r="N780" s="71">
        <f t="shared" si="585"/>
        <v>28</v>
      </c>
      <c r="O780" s="73">
        <f>VLOOKUP(B780,'Dry Sieve'!$B$2:$K$992,IF(C780="#5",2,IF(C780="#10",3,IF(C780="#18",4,IF(C780="#35",5,IF(C780="#60",6,IF(C780="#120",7,IF(C780="#200",8,IF(C780="&lt;200",9)))))))),FALSE)</f>
        <v>2.58</v>
      </c>
      <c r="P780" s="23">
        <f t="shared" si="0"/>
        <v>0.35999999999999993</v>
      </c>
      <c r="Q780" s="23">
        <f t="shared" si="1"/>
        <v>0.5</v>
      </c>
      <c r="R780" s="23">
        <f>VLOOKUP(B780,'Dry Sieve'!$B$2:$K$992,IF(C780="#5",2,IF(C780="#10",3,IF(C780="#18",4,IF(C780="#35",5,IF(C780="#60",6,IF(C780="#120",7,IF(C780="#200",8,IF(C780="&lt;200",9)))))))),FALSE)</f>
        <v>2.58</v>
      </c>
      <c r="S780" s="23">
        <f>VLOOKUP(B780,'Dry Sieve'!$B$2:$K$992,10,FALSE)</f>
        <v>49.860000000000007</v>
      </c>
      <c r="T780" s="23">
        <v>1.4488567989999999E-2</v>
      </c>
      <c r="U780" s="23">
        <v>1.159085439E-3</v>
      </c>
      <c r="V780" s="23">
        <f>V777</f>
        <v>0.53658372669030008</v>
      </c>
    </row>
    <row r="781" spans="1:22" ht="15.75" customHeight="1" x14ac:dyDescent="0.2">
      <c r="A781" s="22">
        <f>VLOOKUP(B780,'Sample ID by Horizon'!A:B,2,FALSE)</f>
        <v>42649</v>
      </c>
      <c r="B781" s="21" t="s">
        <v>503</v>
      </c>
      <c r="C781" s="21" t="s">
        <v>1299</v>
      </c>
      <c r="D781" s="21" t="s">
        <v>1293</v>
      </c>
      <c r="E781" s="21">
        <v>0.5</v>
      </c>
      <c r="F781" s="21">
        <v>1.73</v>
      </c>
      <c r="G781" s="21">
        <v>2.23</v>
      </c>
      <c r="H781" s="21">
        <v>0.5</v>
      </c>
      <c r="I781" s="21">
        <v>2.09</v>
      </c>
      <c r="J781" s="23">
        <f t="shared" si="45"/>
        <v>0.35999999999999988</v>
      </c>
      <c r="K781" s="71">
        <v>28</v>
      </c>
      <c r="L781" s="71">
        <f t="shared" ref="L781:N781" si="586">L779</f>
        <v>0.5</v>
      </c>
      <c r="M781" s="71">
        <f t="shared" si="586"/>
        <v>0.35999999999999993</v>
      </c>
      <c r="N781" s="71">
        <f t="shared" si="586"/>
        <v>28</v>
      </c>
      <c r="O781" s="73">
        <f>VLOOKUP(B781,'Dry Sieve'!$B$2:$K$992,IF(C781="#5",2,IF(C781="#10",3,IF(C781="#18",4,IF(C781="#35",5,IF(C781="#60",6,IF(C781="#120",7,IF(C781="#200",8,IF(C781="&lt;200",9)))))))),FALSE)</f>
        <v>2.58</v>
      </c>
      <c r="P781" s="23">
        <f t="shared" si="0"/>
        <v>0.35999999999999993</v>
      </c>
      <c r="Q781" s="23">
        <f t="shared" si="1"/>
        <v>0.5</v>
      </c>
      <c r="R781" s="23">
        <f>VLOOKUP(B781,'Dry Sieve'!$B$2:$K$992,IF(C781="#5",2,IF(C781="#10",3,IF(C781="#18",4,IF(C781="#35",5,IF(C781="#60",6,IF(C781="#120",7,IF(C781="#200",8,IF(C781="&lt;200",9)))))))),FALSE)</f>
        <v>2.58</v>
      </c>
      <c r="S781" s="23">
        <f>VLOOKUP(B781,'Dry Sieve'!$B$2:$K$992,10,FALSE)</f>
        <v>49.860000000000007</v>
      </c>
      <c r="T781" s="23">
        <v>1.4488567989999999E-2</v>
      </c>
      <c r="U781" s="23">
        <v>1.159085439E-3</v>
      </c>
      <c r="V781" s="23">
        <f>V780</f>
        <v>0.53658372669030008</v>
      </c>
    </row>
    <row r="782" spans="1:22" ht="15.75" customHeight="1" x14ac:dyDescent="0.2">
      <c r="A782" s="22">
        <f>VLOOKUP(B781,'Sample ID by Horizon'!A:B,2,FALSE)</f>
        <v>42649</v>
      </c>
      <c r="B782" s="21" t="s">
        <v>503</v>
      </c>
      <c r="C782" s="21" t="s">
        <v>1299</v>
      </c>
      <c r="D782" s="21" t="s">
        <v>1294</v>
      </c>
      <c r="E782" s="21">
        <v>0.5</v>
      </c>
      <c r="F782" s="21">
        <v>1.73</v>
      </c>
      <c r="G782" s="21">
        <v>2.2400000000000002</v>
      </c>
      <c r="H782" s="21">
        <v>0.51</v>
      </c>
      <c r="I782" s="21">
        <v>2.09</v>
      </c>
      <c r="J782" s="23">
        <f t="shared" si="45"/>
        <v>0.35999999999999988</v>
      </c>
      <c r="K782" s="71">
        <v>30</v>
      </c>
      <c r="L782" s="71">
        <f t="shared" ref="L782:N782" si="587">L779</f>
        <v>0.5</v>
      </c>
      <c r="M782" s="71">
        <f t="shared" si="587"/>
        <v>0.35999999999999993</v>
      </c>
      <c r="N782" s="71">
        <f t="shared" si="587"/>
        <v>28</v>
      </c>
      <c r="O782" s="73">
        <f>VLOOKUP(B782,'Dry Sieve'!$B$2:$K$992,IF(C782="#5",2,IF(C782="#10",3,IF(C782="#18",4,IF(C782="#35",5,IF(C782="#60",6,IF(C782="#120",7,IF(C782="#200",8,IF(C782="&lt;200",9)))))))),FALSE)</f>
        <v>2.58</v>
      </c>
      <c r="P782" s="23">
        <f t="shared" si="0"/>
        <v>0.35999999999999993</v>
      </c>
      <c r="Q782" s="23">
        <f t="shared" si="1"/>
        <v>0.5</v>
      </c>
      <c r="R782" s="23">
        <f>VLOOKUP(B782,'Dry Sieve'!$B$2:$K$992,IF(C782="#5",2,IF(C782="#10",3,IF(C782="#18",4,IF(C782="#35",5,IF(C782="#60",6,IF(C782="#120",7,IF(C782="#200",8,IF(C782="&lt;200",9)))))))),FALSE)</f>
        <v>2.58</v>
      </c>
      <c r="S782" s="23">
        <f>VLOOKUP(B782,'Dry Sieve'!$B$2:$K$992,10,FALSE)</f>
        <v>49.860000000000007</v>
      </c>
      <c r="T782" s="23">
        <v>1.4488567989999999E-2</v>
      </c>
      <c r="U782" s="23">
        <v>1.159085439E-3</v>
      </c>
      <c r="V782" s="23">
        <f>V780</f>
        <v>0.53658372669030008</v>
      </c>
    </row>
    <row r="783" spans="1:22" ht="15.75" customHeight="1" x14ac:dyDescent="0.2">
      <c r="A783" s="22">
        <f>VLOOKUP(B782,'Sample ID by Horizon'!A:B,2,FALSE)</f>
        <v>42649</v>
      </c>
      <c r="B783" s="21" t="s">
        <v>503</v>
      </c>
      <c r="C783" s="21" t="s">
        <v>1300</v>
      </c>
      <c r="D783" s="21" t="s">
        <v>1291</v>
      </c>
      <c r="E783" s="21">
        <v>0.3</v>
      </c>
      <c r="F783" s="21">
        <v>1.74</v>
      </c>
      <c r="G783" s="21">
        <v>2.0499999999999998</v>
      </c>
      <c r="H783" s="21">
        <v>0.31</v>
      </c>
      <c r="I783" s="21">
        <v>1.97</v>
      </c>
      <c r="J783" s="23">
        <f t="shared" si="45"/>
        <v>0.22999999999999998</v>
      </c>
      <c r="K783" s="71">
        <v>26.666666670000001</v>
      </c>
      <c r="L783" s="71">
        <v>0.3</v>
      </c>
      <c r="M783" s="23">
        <f>AVERAGE(J783:J786)</f>
        <v>0.24249999999999999</v>
      </c>
      <c r="N783" s="23">
        <v>21.666666670000001</v>
      </c>
      <c r="O783" s="73">
        <f>VLOOKUP(B783,'Dry Sieve'!$B$2:$K$992,IF(C783="#5",2,IF(C783="#10",3,IF(C783="#18",4,IF(C783="#35",5,IF(C783="#60",6,IF(C783="#120",7,IF(C783="#200",8,IF(C783="&lt;200",9)))))))),FALSE)</f>
        <v>1.69</v>
      </c>
      <c r="P783" s="23">
        <f t="shared" si="0"/>
        <v>0.24249999999999999</v>
      </c>
      <c r="Q783" s="23">
        <f t="shared" si="1"/>
        <v>0.3</v>
      </c>
      <c r="R783" s="23">
        <f>VLOOKUP(B783,'Dry Sieve'!$B$2:$K$992,IF(C783="#5",2,IF(C783="#10",3,IF(C783="#18",4,IF(C783="#35",5,IF(C783="#60",6,IF(C783="#120",7,IF(C783="#200",8,IF(C783="&lt;200",9)))))))),FALSE)</f>
        <v>1.69</v>
      </c>
      <c r="S783" s="23">
        <f>VLOOKUP(B783,'Dry Sieve'!$B$2:$K$992,10,FALSE)</f>
        <v>49.860000000000007</v>
      </c>
      <c r="T783" s="23">
        <v>6.4965235990000003E-3</v>
      </c>
      <c r="U783" s="23">
        <v>2.0108287329999999E-4</v>
      </c>
      <c r="V783" s="23">
        <f>V780</f>
        <v>0.53658372669030008</v>
      </c>
    </row>
    <row r="784" spans="1:22" ht="15.75" customHeight="1" x14ac:dyDescent="0.2">
      <c r="A784" s="22">
        <f>VLOOKUP(B783,'Sample ID by Horizon'!A:B,2,FALSE)</f>
        <v>42649</v>
      </c>
      <c r="B784" s="21" t="s">
        <v>503</v>
      </c>
      <c r="C784" s="21" t="s">
        <v>1300</v>
      </c>
      <c r="D784" s="21" t="s">
        <v>1292</v>
      </c>
      <c r="E784" s="21">
        <v>0.3</v>
      </c>
      <c r="F784" s="21">
        <v>1.74</v>
      </c>
      <c r="G784" s="21">
        <v>2.0499999999999998</v>
      </c>
      <c r="H784" s="21">
        <v>0.31</v>
      </c>
      <c r="I784" s="21">
        <v>1.98</v>
      </c>
      <c r="J784" s="23">
        <f t="shared" si="45"/>
        <v>0.24</v>
      </c>
      <c r="K784" s="71">
        <v>23.333333329999999</v>
      </c>
      <c r="L784" s="71">
        <f t="shared" ref="L784:N784" si="588">L783</f>
        <v>0.3</v>
      </c>
      <c r="M784" s="71">
        <f t="shared" si="588"/>
        <v>0.24249999999999999</v>
      </c>
      <c r="N784" s="71">
        <f t="shared" si="588"/>
        <v>21.666666670000001</v>
      </c>
      <c r="O784" s="73">
        <f>VLOOKUP(B784,'Dry Sieve'!$B$2:$K$992,IF(C784="#5",2,IF(C784="#10",3,IF(C784="#18",4,IF(C784="#35",5,IF(C784="#60",6,IF(C784="#120",7,IF(C784="#200",8,IF(C784="&lt;200",9)))))))),FALSE)</f>
        <v>1.69</v>
      </c>
      <c r="P784" s="23">
        <f t="shared" si="0"/>
        <v>0.24249999999999999</v>
      </c>
      <c r="Q784" s="23">
        <f t="shared" si="1"/>
        <v>0.3</v>
      </c>
      <c r="R784" s="23">
        <f>VLOOKUP(B784,'Dry Sieve'!$B$2:$K$992,IF(C784="#5",2,IF(C784="#10",3,IF(C784="#18",4,IF(C784="#35",5,IF(C784="#60",6,IF(C784="#120",7,IF(C784="#200",8,IF(C784="&lt;200",9)))))))),FALSE)</f>
        <v>1.69</v>
      </c>
      <c r="S784" s="23">
        <f>VLOOKUP(B784,'Dry Sieve'!$B$2:$K$992,10,FALSE)</f>
        <v>49.860000000000007</v>
      </c>
      <c r="T784" s="23">
        <v>6.4965235990000003E-3</v>
      </c>
      <c r="U784" s="23">
        <v>2.0108287329999999E-4</v>
      </c>
      <c r="V784" s="23">
        <f>V783</f>
        <v>0.53658372669030008</v>
      </c>
    </row>
    <row r="785" spans="1:22" ht="15.75" customHeight="1" x14ac:dyDescent="0.2">
      <c r="A785" s="22">
        <f>VLOOKUP(B784,'Sample ID by Horizon'!A:B,2,FALSE)</f>
        <v>42649</v>
      </c>
      <c r="B785" s="21" t="s">
        <v>503</v>
      </c>
      <c r="C785" s="21" t="s">
        <v>1300</v>
      </c>
      <c r="D785" s="21" t="s">
        <v>1293</v>
      </c>
      <c r="E785" s="21">
        <v>0.3</v>
      </c>
      <c r="F785" s="21">
        <v>1.74</v>
      </c>
      <c r="G785" s="21">
        <v>2.0499999999999998</v>
      </c>
      <c r="H785" s="21">
        <v>0.31</v>
      </c>
      <c r="I785" s="21">
        <v>1.98</v>
      </c>
      <c r="J785" s="23">
        <f t="shared" si="45"/>
        <v>0.24</v>
      </c>
      <c r="K785" s="71">
        <v>23.333333329999999</v>
      </c>
      <c r="L785" s="71">
        <f t="shared" ref="L785:N785" si="589">L783</f>
        <v>0.3</v>
      </c>
      <c r="M785" s="71">
        <f t="shared" si="589"/>
        <v>0.24249999999999999</v>
      </c>
      <c r="N785" s="71">
        <f t="shared" si="589"/>
        <v>21.666666670000001</v>
      </c>
      <c r="O785" s="73">
        <f>VLOOKUP(B785,'Dry Sieve'!$B$2:$K$992,IF(C785="#5",2,IF(C785="#10",3,IF(C785="#18",4,IF(C785="#35",5,IF(C785="#60",6,IF(C785="#120",7,IF(C785="#200",8,IF(C785="&lt;200",9)))))))),FALSE)</f>
        <v>1.69</v>
      </c>
      <c r="P785" s="23">
        <f t="shared" si="0"/>
        <v>0.24249999999999999</v>
      </c>
      <c r="Q785" s="23">
        <f t="shared" si="1"/>
        <v>0.3</v>
      </c>
      <c r="R785" s="23">
        <f>VLOOKUP(B785,'Dry Sieve'!$B$2:$K$992,IF(C785="#5",2,IF(C785="#10",3,IF(C785="#18",4,IF(C785="#35",5,IF(C785="#60",6,IF(C785="#120",7,IF(C785="#200",8,IF(C785="&lt;200",9)))))))),FALSE)</f>
        <v>1.69</v>
      </c>
      <c r="S785" s="23">
        <f>VLOOKUP(B785,'Dry Sieve'!$B$2:$K$992,10,FALSE)</f>
        <v>49.860000000000007</v>
      </c>
      <c r="T785" s="23">
        <v>6.4965235990000003E-3</v>
      </c>
      <c r="U785" s="23">
        <v>2.0108287329999999E-4</v>
      </c>
      <c r="V785" s="23">
        <f>V783</f>
        <v>0.53658372669030008</v>
      </c>
    </row>
    <row r="786" spans="1:22" ht="15.75" customHeight="1" x14ac:dyDescent="0.2">
      <c r="A786" s="22">
        <f>VLOOKUP(B785,'Sample ID by Horizon'!A:B,2,FALSE)</f>
        <v>42649</v>
      </c>
      <c r="B786" s="21" t="s">
        <v>503</v>
      </c>
      <c r="C786" s="21" t="s">
        <v>1300</v>
      </c>
      <c r="D786" s="21" t="s">
        <v>1294</v>
      </c>
      <c r="E786" s="21">
        <v>0.3</v>
      </c>
      <c r="F786" s="21">
        <v>1.72</v>
      </c>
      <c r="G786" s="21">
        <v>2.02</v>
      </c>
      <c r="H786" s="21">
        <v>0.3</v>
      </c>
      <c r="I786" s="21">
        <v>1.98</v>
      </c>
      <c r="J786" s="23">
        <f t="shared" si="45"/>
        <v>0.26</v>
      </c>
      <c r="K786" s="71">
        <v>13.33333333</v>
      </c>
      <c r="L786" s="71">
        <f t="shared" ref="L786:N786" si="590">L783</f>
        <v>0.3</v>
      </c>
      <c r="M786" s="71">
        <f t="shared" si="590"/>
        <v>0.24249999999999999</v>
      </c>
      <c r="N786" s="71">
        <f t="shared" si="590"/>
        <v>21.666666670000001</v>
      </c>
      <c r="O786" s="73">
        <f>VLOOKUP(B786,'Dry Sieve'!$B$2:$K$992,IF(C786="#5",2,IF(C786="#10",3,IF(C786="#18",4,IF(C786="#35",5,IF(C786="#60",6,IF(C786="#120",7,IF(C786="#200",8,IF(C786="&lt;200",9)))))))),FALSE)</f>
        <v>1.69</v>
      </c>
      <c r="P786" s="23">
        <f t="shared" si="0"/>
        <v>0.24249999999999999</v>
      </c>
      <c r="Q786" s="23">
        <f t="shared" si="1"/>
        <v>0.3</v>
      </c>
      <c r="R786" s="23">
        <f>VLOOKUP(B786,'Dry Sieve'!$B$2:$K$992,IF(C786="#5",2,IF(C786="#10",3,IF(C786="#18",4,IF(C786="#35",5,IF(C786="#60",6,IF(C786="#120",7,IF(C786="#200",8,IF(C786="&lt;200",9)))))))),FALSE)</f>
        <v>1.69</v>
      </c>
      <c r="S786" s="23">
        <f>VLOOKUP(B786,'Dry Sieve'!$B$2:$K$992,10,FALSE)</f>
        <v>49.860000000000007</v>
      </c>
      <c r="T786" s="23">
        <v>6.4965235990000003E-3</v>
      </c>
      <c r="U786" s="23">
        <v>2.0108287329999999E-4</v>
      </c>
      <c r="V786" s="23">
        <f>V783</f>
        <v>0.53658372669030008</v>
      </c>
    </row>
    <row r="787" spans="1:22" ht="15.75" customHeight="1" x14ac:dyDescent="0.2">
      <c r="A787" s="22">
        <f>VLOOKUP(B786,'Sample ID by Horizon'!A:B,2,FALSE)</f>
        <v>42649</v>
      </c>
      <c r="B787" s="21" t="s">
        <v>504</v>
      </c>
      <c r="C787" s="21" t="s">
        <v>1290</v>
      </c>
      <c r="D787" s="21" t="s">
        <v>1291</v>
      </c>
      <c r="E787" s="21">
        <v>1</v>
      </c>
      <c r="F787" s="21">
        <v>1.73</v>
      </c>
      <c r="G787" s="21">
        <v>2.5299999999999998</v>
      </c>
      <c r="H787" s="21">
        <v>0.8</v>
      </c>
      <c r="I787" s="21">
        <v>1.74</v>
      </c>
      <c r="J787" s="23">
        <f t="shared" si="45"/>
        <v>1.0000000000000009E-2</v>
      </c>
      <c r="K787" s="71">
        <v>79</v>
      </c>
      <c r="L787" s="71">
        <v>1</v>
      </c>
      <c r="M787" s="23">
        <f>AVERAGE(J787:J790)</f>
        <v>1.0000000000000009E-2</v>
      </c>
      <c r="N787" s="23">
        <v>81.5</v>
      </c>
      <c r="O787" s="73">
        <f>VLOOKUP(B787,'Dry Sieve'!$B$2:$K$992,IF(C787="#5",2,IF(C787="#10",3,IF(C787="#18",4,IF(C787="#35",5,IF(C787="#60",6,IF(C787="#120",7,IF(C787="#200",8,IF(C787="&lt;200",9)))))))),FALSE)</f>
        <v>8.27</v>
      </c>
      <c r="P787" s="23">
        <f t="shared" si="0"/>
        <v>1.0000000000000009E-2</v>
      </c>
      <c r="Q787" s="23">
        <f t="shared" si="1"/>
        <v>1</v>
      </c>
      <c r="R787" s="23">
        <f>VLOOKUP(B787,'Dry Sieve'!$B$2:$K$992,IF(C787="#5",2,IF(C787="#10",3,IF(C787="#18",4,IF(C787="#35",5,IF(C787="#60",6,IF(C787="#120",7,IF(C787="#200",8,IF(C787="&lt;200",9)))))))),FALSE)</f>
        <v>8.27</v>
      </c>
      <c r="S787" s="23">
        <f>VLOOKUP(B787,'Dry Sieve'!$B$2:$K$992,10,FALSE)</f>
        <v>65.820000000000007</v>
      </c>
      <c r="T787" s="23">
        <v>0.1243892434</v>
      </c>
      <c r="U787" s="23">
        <v>0.1013772334</v>
      </c>
      <c r="V787" s="23">
        <f>SUM(U787,U791,U795,U799,U803,U807,U811)</f>
        <v>0.34870530900399999</v>
      </c>
    </row>
    <row r="788" spans="1:22" ht="15.75" customHeight="1" x14ac:dyDescent="0.2">
      <c r="A788" s="22">
        <f>VLOOKUP(B787,'Sample ID by Horizon'!A:B,2,FALSE)</f>
        <v>42649</v>
      </c>
      <c r="B788" s="21" t="s">
        <v>504</v>
      </c>
      <c r="C788" s="21" t="s">
        <v>1290</v>
      </c>
      <c r="D788" s="21" t="s">
        <v>1292</v>
      </c>
      <c r="E788" s="21">
        <v>1</v>
      </c>
      <c r="F788" s="21">
        <v>1.72</v>
      </c>
      <c r="G788" s="21">
        <v>2.41</v>
      </c>
      <c r="H788" s="21">
        <v>0.69</v>
      </c>
      <c r="I788" s="21">
        <v>1.73</v>
      </c>
      <c r="J788" s="23">
        <f t="shared" si="45"/>
        <v>1.0000000000000009E-2</v>
      </c>
      <c r="K788" s="71">
        <v>68</v>
      </c>
      <c r="L788" s="71">
        <f t="shared" ref="L788:N788" si="591">L787</f>
        <v>1</v>
      </c>
      <c r="M788" s="71">
        <f t="shared" si="591"/>
        <v>1.0000000000000009E-2</v>
      </c>
      <c r="N788" s="71">
        <f t="shared" si="591"/>
        <v>81.5</v>
      </c>
      <c r="O788" s="73">
        <f>VLOOKUP(B788,'Dry Sieve'!$B$2:$K$992,IF(C788="#5",2,IF(C788="#10",3,IF(C788="#18",4,IF(C788="#35",5,IF(C788="#60",6,IF(C788="#120",7,IF(C788="#200",8,IF(C788="&lt;200",9)))))))),FALSE)</f>
        <v>8.27</v>
      </c>
      <c r="P788" s="23">
        <f t="shared" si="0"/>
        <v>1.0000000000000009E-2</v>
      </c>
      <c r="Q788" s="23">
        <f t="shared" si="1"/>
        <v>1</v>
      </c>
      <c r="R788" s="23">
        <f>VLOOKUP(B788,'Dry Sieve'!$B$2:$K$992,IF(C788="#5",2,IF(C788="#10",3,IF(C788="#18",4,IF(C788="#35",5,IF(C788="#60",6,IF(C788="#120",7,IF(C788="#200",8,IF(C788="&lt;200",9)))))))),FALSE)</f>
        <v>8.27</v>
      </c>
      <c r="S788" s="23">
        <f>VLOOKUP(B788,'Dry Sieve'!$B$2:$K$992,10,FALSE)</f>
        <v>65.820000000000007</v>
      </c>
      <c r="T788" s="23">
        <v>0.1243892434</v>
      </c>
      <c r="U788" s="23">
        <v>0.1013772334</v>
      </c>
      <c r="V788" s="23">
        <f>V787</f>
        <v>0.34870530900399999</v>
      </c>
    </row>
    <row r="789" spans="1:22" ht="15.75" customHeight="1" x14ac:dyDescent="0.2">
      <c r="A789" s="22">
        <f>VLOOKUP(B788,'Sample ID by Horizon'!A:B,2,FALSE)</f>
        <v>42649</v>
      </c>
      <c r="B789" s="21" t="s">
        <v>504</v>
      </c>
      <c r="C789" s="21" t="s">
        <v>1290</v>
      </c>
      <c r="D789" s="21" t="s">
        <v>1293</v>
      </c>
      <c r="E789" s="21">
        <v>1</v>
      </c>
      <c r="F789" s="21">
        <v>1.71</v>
      </c>
      <c r="G789" s="21">
        <v>2.54</v>
      </c>
      <c r="H789" s="21">
        <v>0.83</v>
      </c>
      <c r="I789" s="21">
        <v>1.72</v>
      </c>
      <c r="J789" s="23">
        <f t="shared" si="45"/>
        <v>1.0000000000000009E-2</v>
      </c>
      <c r="K789" s="71">
        <v>82</v>
      </c>
      <c r="L789" s="71">
        <f t="shared" ref="L789:N789" si="592">L787</f>
        <v>1</v>
      </c>
      <c r="M789" s="71">
        <f t="shared" si="592"/>
        <v>1.0000000000000009E-2</v>
      </c>
      <c r="N789" s="71">
        <f t="shared" si="592"/>
        <v>81.5</v>
      </c>
      <c r="O789" s="73">
        <f>VLOOKUP(B789,'Dry Sieve'!$B$2:$K$992,IF(C789="#5",2,IF(C789="#10",3,IF(C789="#18",4,IF(C789="#35",5,IF(C789="#60",6,IF(C789="#120",7,IF(C789="#200",8,IF(C789="&lt;200",9)))))))),FALSE)</f>
        <v>8.27</v>
      </c>
      <c r="P789" s="23">
        <f t="shared" si="0"/>
        <v>1.0000000000000009E-2</v>
      </c>
      <c r="Q789" s="23">
        <f t="shared" si="1"/>
        <v>1</v>
      </c>
      <c r="R789" s="23">
        <f>VLOOKUP(B789,'Dry Sieve'!$B$2:$K$992,IF(C789="#5",2,IF(C789="#10",3,IF(C789="#18",4,IF(C789="#35",5,IF(C789="#60",6,IF(C789="#120",7,IF(C789="#200",8,IF(C789="&lt;200",9)))))))),FALSE)</f>
        <v>8.27</v>
      </c>
      <c r="S789" s="23">
        <f>VLOOKUP(B789,'Dry Sieve'!$B$2:$K$992,10,FALSE)</f>
        <v>65.820000000000007</v>
      </c>
      <c r="T789" s="23">
        <v>0.1243892434</v>
      </c>
      <c r="U789" s="23">
        <v>0.1013772334</v>
      </c>
      <c r="V789" s="23">
        <f>V787</f>
        <v>0.34870530900399999</v>
      </c>
    </row>
    <row r="790" spans="1:22" ht="15.75" customHeight="1" x14ac:dyDescent="0.2">
      <c r="A790" s="22">
        <f>VLOOKUP(B789,'Sample ID by Horizon'!A:B,2,FALSE)</f>
        <v>42649</v>
      </c>
      <c r="B790" s="21" t="s">
        <v>504</v>
      </c>
      <c r="C790" s="21" t="s">
        <v>1290</v>
      </c>
      <c r="D790" s="21" t="s">
        <v>1294</v>
      </c>
      <c r="E790" s="21">
        <v>1</v>
      </c>
      <c r="F790" s="21">
        <v>1.73</v>
      </c>
      <c r="G790" s="21">
        <v>2.71</v>
      </c>
      <c r="H790" s="21">
        <v>0.98</v>
      </c>
      <c r="I790" s="21">
        <v>1.74</v>
      </c>
      <c r="J790" s="23">
        <f t="shared" si="45"/>
        <v>1.0000000000000009E-2</v>
      </c>
      <c r="K790" s="71">
        <v>97</v>
      </c>
      <c r="L790" s="71">
        <f t="shared" ref="L790:N790" si="593">L787</f>
        <v>1</v>
      </c>
      <c r="M790" s="71">
        <f t="shared" si="593"/>
        <v>1.0000000000000009E-2</v>
      </c>
      <c r="N790" s="71">
        <f t="shared" si="593"/>
        <v>81.5</v>
      </c>
      <c r="O790" s="73">
        <f>VLOOKUP(B790,'Dry Sieve'!$B$2:$K$992,IF(C790="#5",2,IF(C790="#10",3,IF(C790="#18",4,IF(C790="#35",5,IF(C790="#60",6,IF(C790="#120",7,IF(C790="#200",8,IF(C790="&lt;200",9)))))))),FALSE)</f>
        <v>8.27</v>
      </c>
      <c r="P790" s="23">
        <f t="shared" si="0"/>
        <v>1.0000000000000009E-2</v>
      </c>
      <c r="Q790" s="23">
        <f t="shared" si="1"/>
        <v>1</v>
      </c>
      <c r="R790" s="23">
        <f>VLOOKUP(B790,'Dry Sieve'!$B$2:$K$992,IF(C790="#5",2,IF(C790="#10",3,IF(C790="#18",4,IF(C790="#35",5,IF(C790="#60",6,IF(C790="#120",7,IF(C790="#200",8,IF(C790="&lt;200",9)))))))),FALSE)</f>
        <v>8.27</v>
      </c>
      <c r="S790" s="23">
        <f>VLOOKUP(B790,'Dry Sieve'!$B$2:$K$992,10,FALSE)</f>
        <v>65.820000000000007</v>
      </c>
      <c r="T790" s="23">
        <v>0.1243892434</v>
      </c>
      <c r="U790" s="23">
        <v>0.1013772334</v>
      </c>
      <c r="V790" s="23">
        <f>V787</f>
        <v>0.34870530900399999</v>
      </c>
    </row>
    <row r="791" spans="1:22" ht="15.75" customHeight="1" x14ac:dyDescent="0.2">
      <c r="A791" s="22">
        <f>VLOOKUP(B790,'Sample ID by Horizon'!A:B,2,FALSE)</f>
        <v>42649</v>
      </c>
      <c r="B791" s="21" t="s">
        <v>504</v>
      </c>
      <c r="C791" s="21" t="s">
        <v>1295</v>
      </c>
      <c r="D791" s="21" t="s">
        <v>1291</v>
      </c>
      <c r="E791" s="21">
        <v>2</v>
      </c>
      <c r="F791" s="21">
        <v>1.73</v>
      </c>
      <c r="G791" s="21">
        <v>3.46</v>
      </c>
      <c r="H791" s="21">
        <v>1.73</v>
      </c>
      <c r="I791" s="21">
        <v>1.8</v>
      </c>
      <c r="J791" s="23">
        <f t="shared" si="45"/>
        <v>7.0000000000000062E-2</v>
      </c>
      <c r="K791" s="71">
        <v>83</v>
      </c>
      <c r="L791" s="71">
        <v>2</v>
      </c>
      <c r="M791" s="23">
        <f>AVERAGE(J791:J794)</f>
        <v>7.5000000000000067E-2</v>
      </c>
      <c r="N791" s="23">
        <v>82.125</v>
      </c>
      <c r="O791" s="73">
        <f>VLOOKUP(B791,'Dry Sieve'!$B$2:$K$992,IF(C791="#5",2,IF(C791="#10",3,IF(C791="#18",4,IF(C791="#35",5,IF(C791="#60",6,IF(C791="#120",7,IF(C791="#200",8,IF(C791="&lt;200",9)))))))),FALSE)</f>
        <v>12.91</v>
      </c>
      <c r="P791" s="23">
        <f t="shared" si="0"/>
        <v>7.5000000000000067E-2</v>
      </c>
      <c r="Q791" s="23">
        <f t="shared" si="1"/>
        <v>2</v>
      </c>
      <c r="R791" s="23">
        <f>VLOOKUP(B791,'Dry Sieve'!$B$2:$K$992,IF(C791="#5",2,IF(C791="#10",3,IF(C791="#18",4,IF(C791="#35",5,IF(C791="#60",6,IF(C791="#120",7,IF(C791="#200",8,IF(C791="&lt;200",9)))))))),FALSE)</f>
        <v>12.91</v>
      </c>
      <c r="S791" s="23">
        <f>VLOOKUP(B791,'Dry Sieve'!$B$2:$K$992,10,FALSE)</f>
        <v>65.820000000000007</v>
      </c>
      <c r="T791" s="23">
        <v>0.1887857034</v>
      </c>
      <c r="U791" s="23">
        <v>0.13289165050000001</v>
      </c>
      <c r="V791" s="23">
        <f>V790</f>
        <v>0.34870530900399999</v>
      </c>
    </row>
    <row r="792" spans="1:22" ht="15.75" customHeight="1" x14ac:dyDescent="0.2">
      <c r="A792" s="22">
        <f>VLOOKUP(B791,'Sample ID by Horizon'!A:B,2,FALSE)</f>
        <v>42649</v>
      </c>
      <c r="B792" s="21" t="s">
        <v>504</v>
      </c>
      <c r="C792" s="21" t="s">
        <v>1295</v>
      </c>
      <c r="D792" s="21" t="s">
        <v>1292</v>
      </c>
      <c r="E792" s="21">
        <v>2</v>
      </c>
      <c r="F792" s="21">
        <v>1.72</v>
      </c>
      <c r="G792" s="21">
        <v>3.33</v>
      </c>
      <c r="H792" s="21">
        <v>1.61</v>
      </c>
      <c r="I792" s="21">
        <v>1.78</v>
      </c>
      <c r="J792" s="23">
        <f t="shared" si="45"/>
        <v>6.0000000000000053E-2</v>
      </c>
      <c r="K792" s="71">
        <v>77.5</v>
      </c>
      <c r="L792" s="71">
        <f t="shared" ref="L792:N792" si="594">L791</f>
        <v>2</v>
      </c>
      <c r="M792" s="71">
        <f t="shared" si="594"/>
        <v>7.5000000000000067E-2</v>
      </c>
      <c r="N792" s="71">
        <f t="shared" si="594"/>
        <v>82.125</v>
      </c>
      <c r="O792" s="73">
        <f>VLOOKUP(B792,'Dry Sieve'!$B$2:$K$992,IF(C792="#5",2,IF(C792="#10",3,IF(C792="#18",4,IF(C792="#35",5,IF(C792="#60",6,IF(C792="#120",7,IF(C792="#200",8,IF(C792="&lt;200",9)))))))),FALSE)</f>
        <v>12.91</v>
      </c>
      <c r="P792" s="23">
        <f t="shared" si="0"/>
        <v>7.5000000000000067E-2</v>
      </c>
      <c r="Q792" s="23">
        <f t="shared" si="1"/>
        <v>2</v>
      </c>
      <c r="R792" s="23">
        <f>VLOOKUP(B792,'Dry Sieve'!$B$2:$K$992,IF(C792="#5",2,IF(C792="#10",3,IF(C792="#18",4,IF(C792="#35",5,IF(C792="#60",6,IF(C792="#120",7,IF(C792="#200",8,IF(C792="&lt;200",9)))))))),FALSE)</f>
        <v>12.91</v>
      </c>
      <c r="S792" s="23">
        <f>VLOOKUP(B792,'Dry Sieve'!$B$2:$K$992,10,FALSE)</f>
        <v>65.820000000000007</v>
      </c>
      <c r="T792" s="23">
        <v>0.1887857034</v>
      </c>
      <c r="U792" s="23">
        <v>0.13289165050000001</v>
      </c>
      <c r="V792" s="23">
        <f>V790</f>
        <v>0.34870530900399999</v>
      </c>
    </row>
    <row r="793" spans="1:22" ht="15.75" customHeight="1" x14ac:dyDescent="0.2">
      <c r="A793" s="22">
        <f>VLOOKUP(B792,'Sample ID by Horizon'!A:B,2,FALSE)</f>
        <v>42649</v>
      </c>
      <c r="B793" s="21" t="s">
        <v>504</v>
      </c>
      <c r="C793" s="21" t="s">
        <v>1295</v>
      </c>
      <c r="D793" s="21" t="s">
        <v>1293</v>
      </c>
      <c r="E793" s="21">
        <v>2</v>
      </c>
      <c r="F793" s="21">
        <v>1.73</v>
      </c>
      <c r="G793" s="21">
        <v>3.47</v>
      </c>
      <c r="H793" s="21">
        <v>1.74</v>
      </c>
      <c r="I793" s="21">
        <v>1.78</v>
      </c>
      <c r="J793" s="23">
        <f t="shared" si="45"/>
        <v>5.0000000000000044E-2</v>
      </c>
      <c r="K793" s="71">
        <v>84.5</v>
      </c>
      <c r="L793" s="71">
        <f t="shared" ref="L793:N793" si="595">L791</f>
        <v>2</v>
      </c>
      <c r="M793" s="71">
        <f t="shared" si="595"/>
        <v>7.5000000000000067E-2</v>
      </c>
      <c r="N793" s="71">
        <f t="shared" si="595"/>
        <v>82.125</v>
      </c>
      <c r="O793" s="73">
        <f>VLOOKUP(B793,'Dry Sieve'!$B$2:$K$992,IF(C793="#5",2,IF(C793="#10",3,IF(C793="#18",4,IF(C793="#35",5,IF(C793="#60",6,IF(C793="#120",7,IF(C793="#200",8,IF(C793="&lt;200",9)))))))),FALSE)</f>
        <v>12.91</v>
      </c>
      <c r="P793" s="23">
        <f t="shared" si="0"/>
        <v>7.5000000000000067E-2</v>
      </c>
      <c r="Q793" s="23">
        <f t="shared" si="1"/>
        <v>2</v>
      </c>
      <c r="R793" s="23">
        <f>VLOOKUP(B793,'Dry Sieve'!$B$2:$K$992,IF(C793="#5",2,IF(C793="#10",3,IF(C793="#18",4,IF(C793="#35",5,IF(C793="#60",6,IF(C793="#120",7,IF(C793="#200",8,IF(C793="&lt;200",9)))))))),FALSE)</f>
        <v>12.91</v>
      </c>
      <c r="S793" s="23">
        <f>VLOOKUP(B793,'Dry Sieve'!$B$2:$K$992,10,FALSE)</f>
        <v>65.820000000000007</v>
      </c>
      <c r="T793" s="23">
        <v>0.1887857034</v>
      </c>
      <c r="U793" s="23">
        <v>0.13289165050000001</v>
      </c>
      <c r="V793" s="23">
        <f>V790</f>
        <v>0.34870530900399999</v>
      </c>
    </row>
    <row r="794" spans="1:22" ht="15.75" customHeight="1" x14ac:dyDescent="0.2">
      <c r="A794" s="22">
        <f>VLOOKUP(B793,'Sample ID by Horizon'!A:B,2,FALSE)</f>
        <v>42649</v>
      </c>
      <c r="B794" s="21" t="s">
        <v>504</v>
      </c>
      <c r="C794" s="21" t="s">
        <v>1295</v>
      </c>
      <c r="D794" s="21" t="s">
        <v>1294</v>
      </c>
      <c r="E794" s="21">
        <v>2</v>
      </c>
      <c r="F794" s="21">
        <v>1.72</v>
      </c>
      <c r="G794" s="21">
        <v>3.51</v>
      </c>
      <c r="H794" s="21">
        <v>1.79</v>
      </c>
      <c r="I794" s="21">
        <v>1.84</v>
      </c>
      <c r="J794" s="23">
        <f t="shared" si="45"/>
        <v>0.12000000000000011</v>
      </c>
      <c r="K794" s="71">
        <v>83.5</v>
      </c>
      <c r="L794" s="71">
        <f t="shared" ref="L794:N794" si="596">L791</f>
        <v>2</v>
      </c>
      <c r="M794" s="71">
        <f t="shared" si="596"/>
        <v>7.5000000000000067E-2</v>
      </c>
      <c r="N794" s="71">
        <f t="shared" si="596"/>
        <v>82.125</v>
      </c>
      <c r="O794" s="73">
        <f>VLOOKUP(B794,'Dry Sieve'!$B$2:$K$992,IF(C794="#5",2,IF(C794="#10",3,IF(C794="#18",4,IF(C794="#35",5,IF(C794="#60",6,IF(C794="#120",7,IF(C794="#200",8,IF(C794="&lt;200",9)))))))),FALSE)</f>
        <v>12.91</v>
      </c>
      <c r="P794" s="23">
        <f t="shared" si="0"/>
        <v>7.5000000000000067E-2</v>
      </c>
      <c r="Q794" s="23">
        <f t="shared" si="1"/>
        <v>2</v>
      </c>
      <c r="R794" s="23">
        <f>VLOOKUP(B794,'Dry Sieve'!$B$2:$K$992,IF(C794="#5",2,IF(C794="#10",3,IF(C794="#18",4,IF(C794="#35",5,IF(C794="#60",6,IF(C794="#120",7,IF(C794="#200",8,IF(C794="&lt;200",9)))))))),FALSE)</f>
        <v>12.91</v>
      </c>
      <c r="S794" s="23">
        <f>VLOOKUP(B794,'Dry Sieve'!$B$2:$K$992,10,FALSE)</f>
        <v>65.820000000000007</v>
      </c>
      <c r="T794" s="23">
        <v>0.1887857034</v>
      </c>
      <c r="U794" s="23">
        <v>0.13289165050000001</v>
      </c>
      <c r="V794" s="23">
        <f>V793</f>
        <v>0.34870530900399999</v>
      </c>
    </row>
    <row r="795" spans="1:22" ht="15.75" customHeight="1" x14ac:dyDescent="0.2">
      <c r="A795" s="22">
        <f>VLOOKUP(B794,'Sample ID by Horizon'!A:B,2,FALSE)</f>
        <v>42649</v>
      </c>
      <c r="B795" s="21" t="s">
        <v>504</v>
      </c>
      <c r="C795" s="21" t="s">
        <v>1296</v>
      </c>
      <c r="D795" s="21" t="s">
        <v>1291</v>
      </c>
      <c r="E795" s="21">
        <v>2</v>
      </c>
      <c r="F795" s="21">
        <v>1.72</v>
      </c>
      <c r="G795" s="21">
        <v>3.55</v>
      </c>
      <c r="H795" s="21">
        <v>1.83</v>
      </c>
      <c r="I795" s="21">
        <v>2.0099999999999998</v>
      </c>
      <c r="J795" s="23">
        <f t="shared" si="45"/>
        <v>0.28999999999999981</v>
      </c>
      <c r="K795" s="71">
        <v>77</v>
      </c>
      <c r="L795" s="71">
        <v>2</v>
      </c>
      <c r="M795" s="23">
        <f>AVERAGE(J795:J798)</f>
        <v>0.30999999999999989</v>
      </c>
      <c r="N795" s="23">
        <v>75</v>
      </c>
      <c r="O795" s="73">
        <f>VLOOKUP(B795,'Dry Sieve'!$B$2:$K$992,IF(C795="#5",2,IF(C795="#10",3,IF(C795="#18",4,IF(C795="#35",5,IF(C795="#60",6,IF(C795="#120",7,IF(C795="#200",8,IF(C795="&lt;200",9)))))))),FALSE)</f>
        <v>10.23</v>
      </c>
      <c r="P795" s="23">
        <f t="shared" si="0"/>
        <v>0.30999999999999989</v>
      </c>
      <c r="Q795" s="23">
        <f t="shared" si="1"/>
        <v>2</v>
      </c>
      <c r="R795" s="23">
        <f>VLOOKUP(B795,'Dry Sieve'!$B$2:$K$992,IF(C795="#5",2,IF(C795="#10",3,IF(C795="#18",4,IF(C795="#35",5,IF(C795="#60",6,IF(C795="#120",7,IF(C795="#200",8,IF(C795="&lt;200",9)))))))),FALSE)</f>
        <v>10.23</v>
      </c>
      <c r="S795" s="23">
        <f>VLOOKUP(B795,'Dry Sieve'!$B$2:$K$992,10,FALSE)</f>
        <v>65.820000000000007</v>
      </c>
      <c r="T795" s="23">
        <v>0.1313331814</v>
      </c>
      <c r="U795" s="23">
        <v>7.0357061469999996E-2</v>
      </c>
      <c r="V795" s="23">
        <f>V793</f>
        <v>0.34870530900399999</v>
      </c>
    </row>
    <row r="796" spans="1:22" ht="15.75" customHeight="1" x14ac:dyDescent="0.2">
      <c r="A796" s="22">
        <f>VLOOKUP(B795,'Sample ID by Horizon'!A:B,2,FALSE)</f>
        <v>42649</v>
      </c>
      <c r="B796" s="21" t="s">
        <v>504</v>
      </c>
      <c r="C796" s="21" t="s">
        <v>1296</v>
      </c>
      <c r="D796" s="21" t="s">
        <v>1292</v>
      </c>
      <c r="E796" s="21">
        <v>2</v>
      </c>
      <c r="F796" s="21">
        <v>1.72</v>
      </c>
      <c r="G796" s="21">
        <v>3.5</v>
      </c>
      <c r="H796" s="21">
        <v>1.78</v>
      </c>
      <c r="I796" s="21">
        <v>2.0099999999999998</v>
      </c>
      <c r="J796" s="23">
        <f t="shared" si="45"/>
        <v>0.28999999999999981</v>
      </c>
      <c r="K796" s="71">
        <v>74.5</v>
      </c>
      <c r="L796" s="71">
        <f t="shared" ref="L796:N796" si="597">L795</f>
        <v>2</v>
      </c>
      <c r="M796" s="71">
        <f t="shared" si="597"/>
        <v>0.30999999999999989</v>
      </c>
      <c r="N796" s="71">
        <f t="shared" si="597"/>
        <v>75</v>
      </c>
      <c r="O796" s="73">
        <f>VLOOKUP(B796,'Dry Sieve'!$B$2:$K$992,IF(C796="#5",2,IF(C796="#10",3,IF(C796="#18",4,IF(C796="#35",5,IF(C796="#60",6,IF(C796="#120",7,IF(C796="#200",8,IF(C796="&lt;200",9)))))))),FALSE)</f>
        <v>10.23</v>
      </c>
      <c r="P796" s="23">
        <f t="shared" si="0"/>
        <v>0.30999999999999989</v>
      </c>
      <c r="Q796" s="23">
        <f t="shared" si="1"/>
        <v>2</v>
      </c>
      <c r="R796" s="23">
        <f>VLOOKUP(B796,'Dry Sieve'!$B$2:$K$992,IF(C796="#5",2,IF(C796="#10",3,IF(C796="#18",4,IF(C796="#35",5,IF(C796="#60",6,IF(C796="#120",7,IF(C796="#200",8,IF(C796="&lt;200",9)))))))),FALSE)</f>
        <v>10.23</v>
      </c>
      <c r="S796" s="23">
        <f>VLOOKUP(B796,'Dry Sieve'!$B$2:$K$992,10,FALSE)</f>
        <v>65.820000000000007</v>
      </c>
      <c r="T796" s="23">
        <v>0.1313331814</v>
      </c>
      <c r="U796" s="23">
        <v>7.0357061469999996E-2</v>
      </c>
      <c r="V796" s="23">
        <f>V793</f>
        <v>0.34870530900399999</v>
      </c>
    </row>
    <row r="797" spans="1:22" ht="15.75" customHeight="1" x14ac:dyDescent="0.2">
      <c r="A797" s="22">
        <f>VLOOKUP(B796,'Sample ID by Horizon'!A:B,2,FALSE)</f>
        <v>42649</v>
      </c>
      <c r="B797" s="21" t="s">
        <v>504</v>
      </c>
      <c r="C797" s="21" t="s">
        <v>1296</v>
      </c>
      <c r="D797" s="21" t="s">
        <v>1293</v>
      </c>
      <c r="E797" s="21">
        <v>2</v>
      </c>
      <c r="F797" s="21">
        <v>1.74</v>
      </c>
      <c r="G797" s="21">
        <v>3.56</v>
      </c>
      <c r="H797" s="21">
        <v>1.82</v>
      </c>
      <c r="I797" s="21">
        <v>2.13</v>
      </c>
      <c r="J797" s="23">
        <f t="shared" si="45"/>
        <v>0.3899999999999999</v>
      </c>
      <c r="K797" s="71">
        <v>71.5</v>
      </c>
      <c r="L797" s="71">
        <f t="shared" ref="L797:N797" si="598">L795</f>
        <v>2</v>
      </c>
      <c r="M797" s="71">
        <f t="shared" si="598"/>
        <v>0.30999999999999989</v>
      </c>
      <c r="N797" s="71">
        <f t="shared" si="598"/>
        <v>75</v>
      </c>
      <c r="O797" s="73">
        <f>VLOOKUP(B797,'Dry Sieve'!$B$2:$K$992,IF(C797="#5",2,IF(C797="#10",3,IF(C797="#18",4,IF(C797="#35",5,IF(C797="#60",6,IF(C797="#120",7,IF(C797="#200",8,IF(C797="&lt;200",9)))))))),FALSE)</f>
        <v>10.23</v>
      </c>
      <c r="P797" s="23">
        <f t="shared" si="0"/>
        <v>0.30999999999999989</v>
      </c>
      <c r="Q797" s="23">
        <f t="shared" si="1"/>
        <v>2</v>
      </c>
      <c r="R797" s="23">
        <f>VLOOKUP(B797,'Dry Sieve'!$B$2:$K$992,IF(C797="#5",2,IF(C797="#10",3,IF(C797="#18",4,IF(C797="#35",5,IF(C797="#60",6,IF(C797="#120",7,IF(C797="#200",8,IF(C797="&lt;200",9)))))))),FALSE)</f>
        <v>10.23</v>
      </c>
      <c r="S797" s="23">
        <f>VLOOKUP(B797,'Dry Sieve'!$B$2:$K$992,10,FALSE)</f>
        <v>65.820000000000007</v>
      </c>
      <c r="T797" s="23">
        <v>0.1313331814</v>
      </c>
      <c r="U797" s="23">
        <v>7.0357061469999996E-2</v>
      </c>
      <c r="V797" s="23">
        <f>V796</f>
        <v>0.34870530900399999</v>
      </c>
    </row>
    <row r="798" spans="1:22" ht="15.75" customHeight="1" x14ac:dyDescent="0.2">
      <c r="A798" s="22">
        <f>VLOOKUP(B797,'Sample ID by Horizon'!A:B,2,FALSE)</f>
        <v>42649</v>
      </c>
      <c r="B798" s="21" t="s">
        <v>504</v>
      </c>
      <c r="C798" s="21" t="s">
        <v>1296</v>
      </c>
      <c r="D798" s="21" t="s">
        <v>1294</v>
      </c>
      <c r="E798" s="21">
        <v>2</v>
      </c>
      <c r="F798" s="21">
        <v>1.73</v>
      </c>
      <c r="G798" s="21">
        <v>3.54</v>
      </c>
      <c r="H798" s="21">
        <v>1.81</v>
      </c>
      <c r="I798" s="21">
        <v>2</v>
      </c>
      <c r="J798" s="23">
        <f t="shared" si="45"/>
        <v>0.27</v>
      </c>
      <c r="K798" s="71">
        <v>77</v>
      </c>
      <c r="L798" s="71">
        <f t="shared" ref="L798:N798" si="599">L795</f>
        <v>2</v>
      </c>
      <c r="M798" s="71">
        <f t="shared" si="599"/>
        <v>0.30999999999999989</v>
      </c>
      <c r="N798" s="71">
        <f t="shared" si="599"/>
        <v>75</v>
      </c>
      <c r="O798" s="73">
        <f>VLOOKUP(B798,'Dry Sieve'!$B$2:$K$992,IF(C798="#5",2,IF(C798="#10",3,IF(C798="#18",4,IF(C798="#35",5,IF(C798="#60",6,IF(C798="#120",7,IF(C798="#200",8,IF(C798="&lt;200",9)))))))),FALSE)</f>
        <v>10.23</v>
      </c>
      <c r="P798" s="23">
        <f t="shared" si="0"/>
        <v>0.30999999999999989</v>
      </c>
      <c r="Q798" s="23">
        <f t="shared" si="1"/>
        <v>2</v>
      </c>
      <c r="R798" s="23">
        <f>VLOOKUP(B798,'Dry Sieve'!$B$2:$K$992,IF(C798="#5",2,IF(C798="#10",3,IF(C798="#18",4,IF(C798="#35",5,IF(C798="#60",6,IF(C798="#120",7,IF(C798="#200",8,IF(C798="&lt;200",9)))))))),FALSE)</f>
        <v>10.23</v>
      </c>
      <c r="S798" s="23">
        <f>VLOOKUP(B798,'Dry Sieve'!$B$2:$K$992,10,FALSE)</f>
        <v>65.820000000000007</v>
      </c>
      <c r="T798" s="23">
        <v>0.1313331814</v>
      </c>
      <c r="U798" s="23">
        <v>7.0357061469999996E-2</v>
      </c>
      <c r="V798" s="23">
        <f>V796</f>
        <v>0.34870530900399999</v>
      </c>
    </row>
    <row r="799" spans="1:22" ht="15.75" customHeight="1" x14ac:dyDescent="0.2">
      <c r="A799" s="22">
        <f>VLOOKUP(B798,'Sample ID by Horizon'!A:B,2,FALSE)</f>
        <v>42649</v>
      </c>
      <c r="B799" s="21" t="s">
        <v>504</v>
      </c>
      <c r="C799" s="21" t="s">
        <v>1297</v>
      </c>
      <c r="D799" s="21" t="s">
        <v>1291</v>
      </c>
      <c r="E799" s="21">
        <v>1</v>
      </c>
      <c r="F799" s="21">
        <v>1.72</v>
      </c>
      <c r="G799" s="21">
        <v>2.69</v>
      </c>
      <c r="H799" s="21">
        <v>0.97</v>
      </c>
      <c r="I799" s="21">
        <v>2.04</v>
      </c>
      <c r="J799" s="23">
        <f t="shared" si="45"/>
        <v>0.32000000000000006</v>
      </c>
      <c r="K799" s="71">
        <v>65</v>
      </c>
      <c r="L799" s="71">
        <v>1</v>
      </c>
      <c r="M799" s="23">
        <f>AVERAGE(J799:J802)</f>
        <v>0.33000000000000007</v>
      </c>
      <c r="N799" s="23">
        <v>64.75</v>
      </c>
      <c r="O799" s="73">
        <f>VLOOKUP(B799,'Dry Sieve'!$B$2:$K$992,IF(C799="#5",2,IF(C799="#10",3,IF(C799="#18",4,IF(C799="#35",5,IF(C799="#60",6,IF(C799="#120",7,IF(C799="#200",8,IF(C799="&lt;200",9)))))))),FALSE)</f>
        <v>8.65</v>
      </c>
      <c r="P799" s="23">
        <f t="shared" si="0"/>
        <v>0.33000000000000007</v>
      </c>
      <c r="Q799" s="23">
        <f t="shared" si="1"/>
        <v>1</v>
      </c>
      <c r="R799" s="23">
        <f>VLOOKUP(B799,'Dry Sieve'!$B$2:$K$992,IF(C799="#5",2,IF(C799="#10",3,IF(C799="#18",4,IF(C799="#35",5,IF(C799="#60",6,IF(C799="#120",7,IF(C799="#200",8,IF(C799="&lt;200",9)))))))),FALSE)</f>
        <v>8.65</v>
      </c>
      <c r="S799" s="23">
        <f>VLOOKUP(B799,'Dry Sieve'!$B$2:$K$992,10,FALSE)</f>
        <v>65.820000000000007</v>
      </c>
      <c r="T799" s="23">
        <v>8.8050744449999996E-2</v>
      </c>
      <c r="U799" s="23">
        <v>3.257877545E-2</v>
      </c>
      <c r="V799" s="23">
        <f>V796</f>
        <v>0.34870530900399999</v>
      </c>
    </row>
    <row r="800" spans="1:22" ht="15.75" customHeight="1" x14ac:dyDescent="0.2">
      <c r="A800" s="22">
        <f>VLOOKUP(B799,'Sample ID by Horizon'!A:B,2,FALSE)</f>
        <v>42649</v>
      </c>
      <c r="B800" s="21" t="s">
        <v>504</v>
      </c>
      <c r="C800" s="21" t="s">
        <v>1297</v>
      </c>
      <c r="D800" s="21" t="s">
        <v>1292</v>
      </c>
      <c r="E800" s="21">
        <v>1</v>
      </c>
      <c r="F800" s="21">
        <v>1.72</v>
      </c>
      <c r="G800" s="21">
        <v>2.75</v>
      </c>
      <c r="H800" s="21">
        <v>1.03</v>
      </c>
      <c r="I800" s="21">
        <v>2.08</v>
      </c>
      <c r="J800" s="23">
        <f t="shared" si="45"/>
        <v>0.3600000000000001</v>
      </c>
      <c r="K800" s="71">
        <v>67</v>
      </c>
      <c r="L800" s="71">
        <f t="shared" ref="L800:N800" si="600">L799</f>
        <v>1</v>
      </c>
      <c r="M800" s="71">
        <f t="shared" si="600"/>
        <v>0.33000000000000007</v>
      </c>
      <c r="N800" s="71">
        <f t="shared" si="600"/>
        <v>64.75</v>
      </c>
      <c r="O800" s="73">
        <f>VLOOKUP(B800,'Dry Sieve'!$B$2:$K$992,IF(C800="#5",2,IF(C800="#10",3,IF(C800="#18",4,IF(C800="#35",5,IF(C800="#60",6,IF(C800="#120",7,IF(C800="#200",8,IF(C800="&lt;200",9)))))))),FALSE)</f>
        <v>8.65</v>
      </c>
      <c r="P800" s="23">
        <f t="shared" si="0"/>
        <v>0.33000000000000007</v>
      </c>
      <c r="Q800" s="23">
        <f t="shared" si="1"/>
        <v>1</v>
      </c>
      <c r="R800" s="23">
        <f>VLOOKUP(B800,'Dry Sieve'!$B$2:$K$992,IF(C800="#5",2,IF(C800="#10",3,IF(C800="#18",4,IF(C800="#35",5,IF(C800="#60",6,IF(C800="#120",7,IF(C800="#200",8,IF(C800="&lt;200",9)))))))),FALSE)</f>
        <v>8.65</v>
      </c>
      <c r="S800" s="23">
        <f>VLOOKUP(B800,'Dry Sieve'!$B$2:$K$992,10,FALSE)</f>
        <v>65.820000000000007</v>
      </c>
      <c r="T800" s="23">
        <v>8.8050744449999996E-2</v>
      </c>
      <c r="U800" s="23">
        <v>3.257877545E-2</v>
      </c>
      <c r="V800" s="23">
        <f>V799</f>
        <v>0.34870530900399999</v>
      </c>
    </row>
    <row r="801" spans="1:22" ht="15.75" customHeight="1" x14ac:dyDescent="0.2">
      <c r="A801" s="22">
        <f>VLOOKUP(B800,'Sample ID by Horizon'!A:B,2,FALSE)</f>
        <v>42649</v>
      </c>
      <c r="B801" s="21" t="s">
        <v>504</v>
      </c>
      <c r="C801" s="21" t="s">
        <v>1297</v>
      </c>
      <c r="D801" s="21" t="s">
        <v>1293</v>
      </c>
      <c r="E801" s="21">
        <v>1</v>
      </c>
      <c r="F801" s="21">
        <v>1.73</v>
      </c>
      <c r="G801" s="21">
        <v>2.68</v>
      </c>
      <c r="H801" s="21">
        <v>0.95</v>
      </c>
      <c r="I801" s="21">
        <v>2.04</v>
      </c>
      <c r="J801" s="23">
        <f t="shared" si="45"/>
        <v>0.31000000000000005</v>
      </c>
      <c r="K801" s="71">
        <v>64</v>
      </c>
      <c r="L801" s="71">
        <f t="shared" ref="L801:N801" si="601">L799</f>
        <v>1</v>
      </c>
      <c r="M801" s="71">
        <f t="shared" si="601"/>
        <v>0.33000000000000007</v>
      </c>
      <c r="N801" s="71">
        <f t="shared" si="601"/>
        <v>64.75</v>
      </c>
      <c r="O801" s="73">
        <f>VLOOKUP(B801,'Dry Sieve'!$B$2:$K$992,IF(C801="#5",2,IF(C801="#10",3,IF(C801="#18",4,IF(C801="#35",5,IF(C801="#60",6,IF(C801="#120",7,IF(C801="#200",8,IF(C801="&lt;200",9)))))))),FALSE)</f>
        <v>8.65</v>
      </c>
      <c r="P801" s="23">
        <f t="shared" si="0"/>
        <v>0.33000000000000007</v>
      </c>
      <c r="Q801" s="23">
        <f t="shared" si="1"/>
        <v>1</v>
      </c>
      <c r="R801" s="23">
        <f>VLOOKUP(B801,'Dry Sieve'!$B$2:$K$992,IF(C801="#5",2,IF(C801="#10",3,IF(C801="#18",4,IF(C801="#35",5,IF(C801="#60",6,IF(C801="#120",7,IF(C801="#200",8,IF(C801="&lt;200",9)))))))),FALSE)</f>
        <v>8.65</v>
      </c>
      <c r="S801" s="23">
        <f>VLOOKUP(B801,'Dry Sieve'!$B$2:$K$992,10,FALSE)</f>
        <v>65.820000000000007</v>
      </c>
      <c r="T801" s="23">
        <v>8.8050744449999996E-2</v>
      </c>
      <c r="U801" s="23">
        <v>3.257877545E-2</v>
      </c>
      <c r="V801" s="23">
        <f>V799</f>
        <v>0.34870530900399999</v>
      </c>
    </row>
    <row r="802" spans="1:22" ht="15.75" customHeight="1" x14ac:dyDescent="0.2">
      <c r="A802" s="22">
        <f>VLOOKUP(B801,'Sample ID by Horizon'!A:B,2,FALSE)</f>
        <v>42649</v>
      </c>
      <c r="B802" s="21" t="s">
        <v>504</v>
      </c>
      <c r="C802" s="21" t="s">
        <v>1297</v>
      </c>
      <c r="D802" s="21" t="s">
        <v>1294</v>
      </c>
      <c r="E802" s="21">
        <v>1</v>
      </c>
      <c r="F802" s="21">
        <v>1.73</v>
      </c>
      <c r="G802" s="21">
        <v>2.69</v>
      </c>
      <c r="H802" s="21">
        <v>0.96</v>
      </c>
      <c r="I802" s="21">
        <v>2.06</v>
      </c>
      <c r="J802" s="23">
        <f t="shared" si="45"/>
        <v>0.33000000000000007</v>
      </c>
      <c r="K802" s="71">
        <v>63</v>
      </c>
      <c r="L802" s="71">
        <f t="shared" ref="L802:N802" si="602">L799</f>
        <v>1</v>
      </c>
      <c r="M802" s="71">
        <f t="shared" si="602"/>
        <v>0.33000000000000007</v>
      </c>
      <c r="N802" s="71">
        <f t="shared" si="602"/>
        <v>64.75</v>
      </c>
      <c r="O802" s="73">
        <f>VLOOKUP(B802,'Dry Sieve'!$B$2:$K$992,IF(C802="#5",2,IF(C802="#10",3,IF(C802="#18",4,IF(C802="#35",5,IF(C802="#60",6,IF(C802="#120",7,IF(C802="#200",8,IF(C802="&lt;200",9)))))))),FALSE)</f>
        <v>8.65</v>
      </c>
      <c r="P802" s="23">
        <f t="shared" si="0"/>
        <v>0.33000000000000007</v>
      </c>
      <c r="Q802" s="23">
        <f t="shared" si="1"/>
        <v>1</v>
      </c>
      <c r="R802" s="23">
        <f>VLOOKUP(B802,'Dry Sieve'!$B$2:$K$992,IF(C802="#5",2,IF(C802="#10",3,IF(C802="#18",4,IF(C802="#35",5,IF(C802="#60",6,IF(C802="#120",7,IF(C802="#200",8,IF(C802="&lt;200",9)))))))),FALSE)</f>
        <v>8.65</v>
      </c>
      <c r="S802" s="23">
        <f>VLOOKUP(B802,'Dry Sieve'!$B$2:$K$992,10,FALSE)</f>
        <v>65.820000000000007</v>
      </c>
      <c r="T802" s="23">
        <v>8.8050744449999996E-2</v>
      </c>
      <c r="U802" s="23">
        <v>3.257877545E-2</v>
      </c>
      <c r="V802" s="23">
        <f>V799</f>
        <v>0.34870530900399999</v>
      </c>
    </row>
    <row r="803" spans="1:22" ht="15.75" customHeight="1" x14ac:dyDescent="0.2">
      <c r="A803" s="22">
        <f>VLOOKUP(B802,'Sample ID by Horizon'!A:B,2,FALSE)</f>
        <v>42649</v>
      </c>
      <c r="B803" s="21" t="s">
        <v>504</v>
      </c>
      <c r="C803" s="21" t="s">
        <v>1298</v>
      </c>
      <c r="D803" s="21" t="s">
        <v>1291</v>
      </c>
      <c r="E803" s="21">
        <v>1</v>
      </c>
      <c r="F803" s="21">
        <v>1.74</v>
      </c>
      <c r="G803" s="21">
        <v>2.73</v>
      </c>
      <c r="H803" s="21">
        <v>0.99</v>
      </c>
      <c r="I803" s="21">
        <v>2.33</v>
      </c>
      <c r="J803" s="23">
        <f t="shared" si="45"/>
        <v>0.59000000000000008</v>
      </c>
      <c r="K803" s="71">
        <v>40</v>
      </c>
      <c r="L803" s="71">
        <v>1</v>
      </c>
      <c r="M803" s="23">
        <f>AVERAGE(J803:J806)</f>
        <v>0.58750000000000002</v>
      </c>
      <c r="N803" s="23">
        <v>40.75</v>
      </c>
      <c r="O803" s="73">
        <f>VLOOKUP(B803,'Dry Sieve'!$B$2:$K$992,IF(C803="#5",2,IF(C803="#10",3,IF(C803="#18",4,IF(C803="#35",5,IF(C803="#60",6,IF(C803="#120",7,IF(C803="#200",8,IF(C803="&lt;200",9)))))))),FALSE)</f>
        <v>8.48</v>
      </c>
      <c r="P803" s="23">
        <f t="shared" si="0"/>
        <v>0.58750000000000002</v>
      </c>
      <c r="Q803" s="23">
        <f t="shared" si="1"/>
        <v>1</v>
      </c>
      <c r="R803" s="23">
        <f>VLOOKUP(B803,'Dry Sieve'!$B$2:$K$992,IF(C803="#5",2,IF(C803="#10",3,IF(C803="#18",4,IF(C803="#35",5,IF(C803="#60",6,IF(C803="#120",7,IF(C803="#200",8,IF(C803="&lt;200",9)))))))),FALSE)</f>
        <v>8.48</v>
      </c>
      <c r="S803" s="23">
        <f>VLOOKUP(B803,'Dry Sieve'!$B$2:$K$992,10,FALSE)</f>
        <v>65.820000000000007</v>
      </c>
      <c r="T803" s="23">
        <v>5.3144940750000001E-2</v>
      </c>
      <c r="U803" s="23">
        <v>9.2813842950000003E-3</v>
      </c>
      <c r="V803" s="23">
        <f>V802</f>
        <v>0.34870530900399999</v>
      </c>
    </row>
    <row r="804" spans="1:22" ht="15.75" customHeight="1" x14ac:dyDescent="0.2">
      <c r="A804" s="22">
        <f>VLOOKUP(B803,'Sample ID by Horizon'!A:B,2,FALSE)</f>
        <v>42649</v>
      </c>
      <c r="B804" s="21" t="s">
        <v>504</v>
      </c>
      <c r="C804" s="21" t="s">
        <v>1298</v>
      </c>
      <c r="D804" s="21" t="s">
        <v>1292</v>
      </c>
      <c r="E804" s="21">
        <v>1</v>
      </c>
      <c r="F804" s="21">
        <v>1.73</v>
      </c>
      <c r="G804" s="21">
        <v>2.72</v>
      </c>
      <c r="H804" s="21">
        <v>0.99</v>
      </c>
      <c r="I804" s="21">
        <v>2.34</v>
      </c>
      <c r="J804" s="23">
        <f t="shared" si="45"/>
        <v>0.60999999999999988</v>
      </c>
      <c r="K804" s="71">
        <v>38</v>
      </c>
      <c r="L804" s="71">
        <f t="shared" ref="L804:N804" si="603">L803</f>
        <v>1</v>
      </c>
      <c r="M804" s="71">
        <f t="shared" si="603"/>
        <v>0.58750000000000002</v>
      </c>
      <c r="N804" s="71">
        <f t="shared" si="603"/>
        <v>40.75</v>
      </c>
      <c r="O804" s="73">
        <f>VLOOKUP(B804,'Dry Sieve'!$B$2:$K$992,IF(C804="#5",2,IF(C804="#10",3,IF(C804="#18",4,IF(C804="#35",5,IF(C804="#60",6,IF(C804="#120",7,IF(C804="#200",8,IF(C804="&lt;200",9)))))))),FALSE)</f>
        <v>8.48</v>
      </c>
      <c r="P804" s="23">
        <f t="shared" si="0"/>
        <v>0.58750000000000002</v>
      </c>
      <c r="Q804" s="23">
        <f t="shared" si="1"/>
        <v>1</v>
      </c>
      <c r="R804" s="23">
        <f>VLOOKUP(B804,'Dry Sieve'!$B$2:$K$992,IF(C804="#5",2,IF(C804="#10",3,IF(C804="#18",4,IF(C804="#35",5,IF(C804="#60",6,IF(C804="#120",7,IF(C804="#200",8,IF(C804="&lt;200",9)))))))),FALSE)</f>
        <v>8.48</v>
      </c>
      <c r="S804" s="23">
        <f>VLOOKUP(B804,'Dry Sieve'!$B$2:$K$992,10,FALSE)</f>
        <v>65.820000000000007</v>
      </c>
      <c r="T804" s="23">
        <v>5.3144940750000001E-2</v>
      </c>
      <c r="U804" s="23">
        <v>9.2813842950000003E-3</v>
      </c>
      <c r="V804" s="23">
        <f>V802</f>
        <v>0.34870530900399999</v>
      </c>
    </row>
    <row r="805" spans="1:22" ht="15.75" customHeight="1" x14ac:dyDescent="0.2">
      <c r="A805" s="22">
        <f>VLOOKUP(B804,'Sample ID by Horizon'!A:B,2,FALSE)</f>
        <v>42649</v>
      </c>
      <c r="B805" s="21" t="s">
        <v>504</v>
      </c>
      <c r="C805" s="21" t="s">
        <v>1298</v>
      </c>
      <c r="D805" s="21" t="s">
        <v>1293</v>
      </c>
      <c r="E805" s="21">
        <v>1</v>
      </c>
      <c r="F805" s="21">
        <v>1.71</v>
      </c>
      <c r="G805" s="21">
        <v>2.72</v>
      </c>
      <c r="H805" s="21">
        <v>1.01</v>
      </c>
      <c r="I805" s="21">
        <v>2.27</v>
      </c>
      <c r="J805" s="23">
        <f t="shared" si="45"/>
        <v>0.56000000000000005</v>
      </c>
      <c r="K805" s="71">
        <v>45</v>
      </c>
      <c r="L805" s="71">
        <f t="shared" ref="L805:N805" si="604">L803</f>
        <v>1</v>
      </c>
      <c r="M805" s="71">
        <f t="shared" si="604"/>
        <v>0.58750000000000002</v>
      </c>
      <c r="N805" s="71">
        <f t="shared" si="604"/>
        <v>40.75</v>
      </c>
      <c r="O805" s="73">
        <f>VLOOKUP(B805,'Dry Sieve'!$B$2:$K$992,IF(C805="#5",2,IF(C805="#10",3,IF(C805="#18",4,IF(C805="#35",5,IF(C805="#60",6,IF(C805="#120",7,IF(C805="#200",8,IF(C805="&lt;200",9)))))))),FALSE)</f>
        <v>8.48</v>
      </c>
      <c r="P805" s="23">
        <f t="shared" si="0"/>
        <v>0.58750000000000002</v>
      </c>
      <c r="Q805" s="23">
        <f t="shared" si="1"/>
        <v>1</v>
      </c>
      <c r="R805" s="23">
        <f>VLOOKUP(B805,'Dry Sieve'!$B$2:$K$992,IF(C805="#5",2,IF(C805="#10",3,IF(C805="#18",4,IF(C805="#35",5,IF(C805="#60",6,IF(C805="#120",7,IF(C805="#200",8,IF(C805="&lt;200",9)))))))),FALSE)</f>
        <v>8.48</v>
      </c>
      <c r="S805" s="23">
        <f>VLOOKUP(B805,'Dry Sieve'!$B$2:$K$992,10,FALSE)</f>
        <v>65.820000000000007</v>
      </c>
      <c r="T805" s="23">
        <v>5.3144940750000001E-2</v>
      </c>
      <c r="U805" s="23">
        <v>9.2813842950000003E-3</v>
      </c>
      <c r="V805" s="23">
        <f>V802</f>
        <v>0.34870530900399999</v>
      </c>
    </row>
    <row r="806" spans="1:22" ht="15.75" customHeight="1" x14ac:dyDescent="0.2">
      <c r="A806" s="22">
        <f>VLOOKUP(B805,'Sample ID by Horizon'!A:B,2,FALSE)</f>
        <v>42649</v>
      </c>
      <c r="B806" s="21" t="s">
        <v>504</v>
      </c>
      <c r="C806" s="21" t="s">
        <v>1298</v>
      </c>
      <c r="D806" s="21" t="s">
        <v>1294</v>
      </c>
      <c r="E806" s="21">
        <v>1</v>
      </c>
      <c r="F806" s="21">
        <v>1.74</v>
      </c>
      <c r="G806" s="21">
        <v>2.73</v>
      </c>
      <c r="H806" s="21">
        <v>0.99</v>
      </c>
      <c r="I806" s="21">
        <v>2.33</v>
      </c>
      <c r="J806" s="23">
        <f t="shared" si="45"/>
        <v>0.59000000000000008</v>
      </c>
      <c r="K806" s="71">
        <v>40</v>
      </c>
      <c r="L806" s="71">
        <f t="shared" ref="L806:N806" si="605">L803</f>
        <v>1</v>
      </c>
      <c r="M806" s="71">
        <f t="shared" si="605"/>
        <v>0.58750000000000002</v>
      </c>
      <c r="N806" s="71">
        <f t="shared" si="605"/>
        <v>40.75</v>
      </c>
      <c r="O806" s="73">
        <f>VLOOKUP(B806,'Dry Sieve'!$B$2:$K$992,IF(C806="#5",2,IF(C806="#10",3,IF(C806="#18",4,IF(C806="#35",5,IF(C806="#60",6,IF(C806="#120",7,IF(C806="#200",8,IF(C806="&lt;200",9)))))))),FALSE)</f>
        <v>8.48</v>
      </c>
      <c r="P806" s="23">
        <f t="shared" si="0"/>
        <v>0.58750000000000002</v>
      </c>
      <c r="Q806" s="23">
        <f t="shared" si="1"/>
        <v>1</v>
      </c>
      <c r="R806" s="23">
        <f>VLOOKUP(B806,'Dry Sieve'!$B$2:$K$992,IF(C806="#5",2,IF(C806="#10",3,IF(C806="#18",4,IF(C806="#35",5,IF(C806="#60",6,IF(C806="#120",7,IF(C806="#200",8,IF(C806="&lt;200",9)))))))),FALSE)</f>
        <v>8.48</v>
      </c>
      <c r="S806" s="23">
        <f>VLOOKUP(B806,'Dry Sieve'!$B$2:$K$992,10,FALSE)</f>
        <v>65.820000000000007</v>
      </c>
      <c r="T806" s="23">
        <v>5.3144940750000001E-2</v>
      </c>
      <c r="U806" s="23">
        <v>9.2813842950000003E-3</v>
      </c>
      <c r="V806" s="23">
        <f>V805</f>
        <v>0.34870530900399999</v>
      </c>
    </row>
    <row r="807" spans="1:22" ht="15.75" customHeight="1" x14ac:dyDescent="0.2">
      <c r="A807" s="22">
        <f>VLOOKUP(B806,'Sample ID by Horizon'!A:B,2,FALSE)</f>
        <v>42649</v>
      </c>
      <c r="B807" s="21" t="s">
        <v>504</v>
      </c>
      <c r="C807" s="21" t="s">
        <v>1299</v>
      </c>
      <c r="D807" s="21" t="s">
        <v>1291</v>
      </c>
      <c r="E807" s="21">
        <v>1</v>
      </c>
      <c r="F807" s="21">
        <v>1.73</v>
      </c>
      <c r="G807" s="21">
        <v>2.72</v>
      </c>
      <c r="H807" s="21">
        <v>0.99</v>
      </c>
      <c r="I807" s="21">
        <v>2.48</v>
      </c>
      <c r="J807" s="23">
        <f t="shared" si="45"/>
        <v>0.75</v>
      </c>
      <c r="K807" s="71">
        <v>24</v>
      </c>
      <c r="L807" s="71">
        <v>1</v>
      </c>
      <c r="M807" s="23">
        <f>AVERAGE(J807:J810)</f>
        <v>0.7350000000000001</v>
      </c>
      <c r="N807" s="23">
        <v>26</v>
      </c>
      <c r="O807" s="73">
        <f>VLOOKUP(B807,'Dry Sieve'!$B$2:$K$992,IF(C807="#5",2,IF(C807="#10",3,IF(C807="#18",4,IF(C807="#35",5,IF(C807="#60",6,IF(C807="#120",7,IF(C807="#200",8,IF(C807="&lt;200",9)))))))),FALSE)</f>
        <v>7.42</v>
      </c>
      <c r="P807" s="23">
        <f t="shared" si="0"/>
        <v>0.7350000000000001</v>
      </c>
      <c r="Q807" s="23">
        <f t="shared" si="1"/>
        <v>1</v>
      </c>
      <c r="R807" s="23">
        <f>VLOOKUP(B807,'Dry Sieve'!$B$2:$K$992,IF(C807="#5",2,IF(C807="#10",3,IF(C807="#18",4,IF(C807="#35",5,IF(C807="#60",6,IF(C807="#120",7,IF(C807="#200",8,IF(C807="&lt;200",9)))))))),FALSE)</f>
        <v>7.42</v>
      </c>
      <c r="S807" s="23">
        <f>VLOOKUP(B807,'Dry Sieve'!$B$2:$K$992,10,FALSE)</f>
        <v>65.820000000000007</v>
      </c>
      <c r="T807" s="23">
        <v>2.987389851E-2</v>
      </c>
      <c r="U807" s="23">
        <v>2.2192038889999998E-3</v>
      </c>
      <c r="V807" s="23">
        <f>V805</f>
        <v>0.34870530900399999</v>
      </c>
    </row>
    <row r="808" spans="1:22" ht="15.75" customHeight="1" x14ac:dyDescent="0.2">
      <c r="A808" s="22">
        <f>VLOOKUP(B807,'Sample ID by Horizon'!A:B,2,FALSE)</f>
        <v>42649</v>
      </c>
      <c r="B808" s="21" t="s">
        <v>504</v>
      </c>
      <c r="C808" s="21" t="s">
        <v>1299</v>
      </c>
      <c r="D808" s="21" t="s">
        <v>1292</v>
      </c>
      <c r="E808" s="21">
        <v>1</v>
      </c>
      <c r="F808" s="21">
        <v>1.72</v>
      </c>
      <c r="G808" s="21">
        <v>2.71</v>
      </c>
      <c r="H808" s="21">
        <v>0.99</v>
      </c>
      <c r="I808" s="21">
        <v>2.4300000000000002</v>
      </c>
      <c r="J808" s="23">
        <f t="shared" si="45"/>
        <v>0.71000000000000019</v>
      </c>
      <c r="K808" s="71">
        <v>28</v>
      </c>
      <c r="L808" s="71">
        <f t="shared" ref="L808:N808" si="606">L807</f>
        <v>1</v>
      </c>
      <c r="M808" s="71">
        <f t="shared" si="606"/>
        <v>0.7350000000000001</v>
      </c>
      <c r="N808" s="71">
        <f t="shared" si="606"/>
        <v>26</v>
      </c>
      <c r="O808" s="73">
        <f>VLOOKUP(B808,'Dry Sieve'!$B$2:$K$992,IF(C808="#5",2,IF(C808="#10",3,IF(C808="#18",4,IF(C808="#35",5,IF(C808="#60",6,IF(C808="#120",7,IF(C808="#200",8,IF(C808="&lt;200",9)))))))),FALSE)</f>
        <v>7.42</v>
      </c>
      <c r="P808" s="23">
        <f t="shared" si="0"/>
        <v>0.7350000000000001</v>
      </c>
      <c r="Q808" s="23">
        <f t="shared" si="1"/>
        <v>1</v>
      </c>
      <c r="R808" s="23">
        <f>VLOOKUP(B808,'Dry Sieve'!$B$2:$K$992,IF(C808="#5",2,IF(C808="#10",3,IF(C808="#18",4,IF(C808="#35",5,IF(C808="#60",6,IF(C808="#120",7,IF(C808="#200",8,IF(C808="&lt;200",9)))))))),FALSE)</f>
        <v>7.42</v>
      </c>
      <c r="S808" s="23">
        <f>VLOOKUP(B808,'Dry Sieve'!$B$2:$K$992,10,FALSE)</f>
        <v>65.820000000000007</v>
      </c>
      <c r="T808" s="23">
        <v>2.987389851E-2</v>
      </c>
      <c r="U808" s="23">
        <v>2.2192038889999998E-3</v>
      </c>
      <c r="V808" s="23">
        <f>V805</f>
        <v>0.34870530900399999</v>
      </c>
    </row>
    <row r="809" spans="1:22" ht="15.75" customHeight="1" x14ac:dyDescent="0.2">
      <c r="A809" s="22">
        <f>VLOOKUP(B808,'Sample ID by Horizon'!A:B,2,FALSE)</f>
        <v>42649</v>
      </c>
      <c r="B809" s="21" t="s">
        <v>504</v>
      </c>
      <c r="C809" s="21" t="s">
        <v>1299</v>
      </c>
      <c r="D809" s="21" t="s">
        <v>1293</v>
      </c>
      <c r="E809" s="21">
        <v>1</v>
      </c>
      <c r="F809" s="21">
        <v>1.72</v>
      </c>
      <c r="G809" s="21">
        <v>2.72</v>
      </c>
      <c r="H809" s="21">
        <v>1</v>
      </c>
      <c r="I809" s="21">
        <v>2.46</v>
      </c>
      <c r="J809" s="23">
        <f t="shared" si="45"/>
        <v>0.74</v>
      </c>
      <c r="K809" s="71">
        <v>26</v>
      </c>
      <c r="L809" s="71">
        <f t="shared" ref="L809:N809" si="607">L807</f>
        <v>1</v>
      </c>
      <c r="M809" s="71">
        <f t="shared" si="607"/>
        <v>0.7350000000000001</v>
      </c>
      <c r="N809" s="71">
        <f t="shared" si="607"/>
        <v>26</v>
      </c>
      <c r="O809" s="73">
        <f>VLOOKUP(B809,'Dry Sieve'!$B$2:$K$992,IF(C809="#5",2,IF(C809="#10",3,IF(C809="#18",4,IF(C809="#35",5,IF(C809="#60",6,IF(C809="#120",7,IF(C809="#200",8,IF(C809="&lt;200",9)))))))),FALSE)</f>
        <v>7.42</v>
      </c>
      <c r="P809" s="23">
        <f t="shared" si="0"/>
        <v>0.7350000000000001</v>
      </c>
      <c r="Q809" s="23">
        <f t="shared" si="1"/>
        <v>1</v>
      </c>
      <c r="R809" s="23">
        <f>VLOOKUP(B809,'Dry Sieve'!$B$2:$K$992,IF(C809="#5",2,IF(C809="#10",3,IF(C809="#18",4,IF(C809="#35",5,IF(C809="#60",6,IF(C809="#120",7,IF(C809="#200",8,IF(C809="&lt;200",9)))))))),FALSE)</f>
        <v>7.42</v>
      </c>
      <c r="S809" s="23">
        <f>VLOOKUP(B809,'Dry Sieve'!$B$2:$K$992,10,FALSE)</f>
        <v>65.820000000000007</v>
      </c>
      <c r="T809" s="23">
        <v>2.987389851E-2</v>
      </c>
      <c r="U809" s="23">
        <v>2.2192038889999998E-3</v>
      </c>
      <c r="V809" s="23">
        <f>V808</f>
        <v>0.34870530900399999</v>
      </c>
    </row>
    <row r="810" spans="1:22" ht="15.75" customHeight="1" x14ac:dyDescent="0.2">
      <c r="A810" s="22">
        <f>VLOOKUP(B809,'Sample ID by Horizon'!A:B,2,FALSE)</f>
        <v>42649</v>
      </c>
      <c r="B810" s="21" t="s">
        <v>504</v>
      </c>
      <c r="C810" s="21" t="s">
        <v>1299</v>
      </c>
      <c r="D810" s="21" t="s">
        <v>1294</v>
      </c>
      <c r="E810" s="21">
        <v>1</v>
      </c>
      <c r="F810" s="21">
        <v>1.72</v>
      </c>
      <c r="G810" s="21">
        <v>2.72</v>
      </c>
      <c r="H810" s="21">
        <v>1</v>
      </c>
      <c r="I810" s="21">
        <v>2.46</v>
      </c>
      <c r="J810" s="23">
        <f t="shared" si="45"/>
        <v>0.74</v>
      </c>
      <c r="K810" s="71">
        <v>26</v>
      </c>
      <c r="L810" s="71">
        <f t="shared" ref="L810:N810" si="608">L807</f>
        <v>1</v>
      </c>
      <c r="M810" s="71">
        <f t="shared" si="608"/>
        <v>0.7350000000000001</v>
      </c>
      <c r="N810" s="71">
        <f t="shared" si="608"/>
        <v>26</v>
      </c>
      <c r="O810" s="73">
        <f>VLOOKUP(B810,'Dry Sieve'!$B$2:$K$992,IF(C810="#5",2,IF(C810="#10",3,IF(C810="#18",4,IF(C810="#35",5,IF(C810="#60",6,IF(C810="#120",7,IF(C810="#200",8,IF(C810="&lt;200",9)))))))),FALSE)</f>
        <v>7.42</v>
      </c>
      <c r="P810" s="23">
        <f t="shared" si="0"/>
        <v>0.7350000000000001</v>
      </c>
      <c r="Q810" s="23">
        <f t="shared" si="1"/>
        <v>1</v>
      </c>
      <c r="R810" s="23">
        <f>VLOOKUP(B810,'Dry Sieve'!$B$2:$K$992,IF(C810="#5",2,IF(C810="#10",3,IF(C810="#18",4,IF(C810="#35",5,IF(C810="#60",6,IF(C810="#120",7,IF(C810="#200",8,IF(C810="&lt;200",9)))))))),FALSE)</f>
        <v>7.42</v>
      </c>
      <c r="S810" s="23">
        <f>VLOOKUP(B810,'Dry Sieve'!$B$2:$K$992,10,FALSE)</f>
        <v>65.820000000000007</v>
      </c>
      <c r="T810" s="23">
        <v>2.987389851E-2</v>
      </c>
      <c r="U810" s="23">
        <v>2.2192038889999998E-3</v>
      </c>
      <c r="V810" s="23">
        <f>V808</f>
        <v>0.34870530900399999</v>
      </c>
    </row>
    <row r="811" spans="1:22" ht="15.75" customHeight="1" x14ac:dyDescent="0.2">
      <c r="A811" s="22">
        <f>VLOOKUP(B810,'Sample ID by Horizon'!A:B,2,FALSE)</f>
        <v>42649</v>
      </c>
      <c r="B811" s="21" t="s">
        <v>504</v>
      </c>
      <c r="C811" s="21" t="s">
        <v>1300</v>
      </c>
      <c r="D811" s="21" t="s">
        <v>1291</v>
      </c>
      <c r="E811" s="21"/>
      <c r="F811" s="21"/>
      <c r="G811" s="21"/>
      <c r="H811" s="21"/>
      <c r="I811" s="21"/>
      <c r="J811" s="23">
        <f t="shared" si="45"/>
        <v>0</v>
      </c>
      <c r="K811" s="71" t="s">
        <v>1438</v>
      </c>
      <c r="L811" s="71" t="s">
        <v>1438</v>
      </c>
      <c r="M811" s="23">
        <f>AVERAGE(J811:J814)</f>
        <v>0</v>
      </c>
      <c r="N811" s="23" t="s">
        <v>1438</v>
      </c>
      <c r="O811" s="73">
        <f>VLOOKUP(B811,'Dry Sieve'!$B$2:$K$992,IF(C811="#5",2,IF(C811="#10",3,IF(C811="#18",4,IF(C811="#35",5,IF(C811="#60",6,IF(C811="#120",7,IF(C811="#200",8,IF(C811="&lt;200",9)))))))),FALSE)</f>
        <v>5</v>
      </c>
      <c r="P811" s="23">
        <f t="shared" si="0"/>
        <v>0</v>
      </c>
      <c r="Q811" s="23">
        <f t="shared" si="1"/>
        <v>0</v>
      </c>
      <c r="R811" s="23">
        <f>VLOOKUP(B811,'Dry Sieve'!$B$2:$K$992,IF(C811="#5",2,IF(C811="#10",3,IF(C811="#18",4,IF(C811="#35",5,IF(C811="#60",6,IF(C811="#120",7,IF(C811="#200",8,IF(C811="&lt;200",9)))))))),FALSE)</f>
        <v>5</v>
      </c>
      <c r="S811" s="23">
        <f>VLOOKUP(B811,'Dry Sieve'!$B$2:$K$992,10,FALSE)</f>
        <v>65.820000000000007</v>
      </c>
      <c r="T811" s="23" t="s">
        <v>1438</v>
      </c>
      <c r="U811" s="23">
        <v>0</v>
      </c>
      <c r="V811" s="23">
        <f>V808</f>
        <v>0.34870530900399999</v>
      </c>
    </row>
    <row r="812" spans="1:22" ht="15.75" customHeight="1" x14ac:dyDescent="0.2">
      <c r="A812" s="22">
        <f>VLOOKUP(B811,'Sample ID by Horizon'!A:B,2,FALSE)</f>
        <v>42649</v>
      </c>
      <c r="B812" s="21" t="s">
        <v>504</v>
      </c>
      <c r="C812" s="21" t="s">
        <v>1300</v>
      </c>
      <c r="D812" s="21" t="s">
        <v>1292</v>
      </c>
      <c r="E812" s="21"/>
      <c r="F812" s="21"/>
      <c r="G812" s="21"/>
      <c r="H812" s="21"/>
      <c r="I812" s="21"/>
      <c r="J812" s="23">
        <f t="shared" si="45"/>
        <v>0</v>
      </c>
      <c r="K812" s="71" t="s">
        <v>1438</v>
      </c>
      <c r="L812" s="71" t="str">
        <f t="shared" ref="L812:N812" si="609">L811</f>
        <v/>
      </c>
      <c r="M812" s="71">
        <f t="shared" si="609"/>
        <v>0</v>
      </c>
      <c r="N812" s="71" t="str">
        <f t="shared" si="609"/>
        <v/>
      </c>
      <c r="O812" s="73">
        <f>VLOOKUP(B812,'Dry Sieve'!$B$2:$K$992,IF(C812="#5",2,IF(C812="#10",3,IF(C812="#18",4,IF(C812="#35",5,IF(C812="#60",6,IF(C812="#120",7,IF(C812="#200",8,IF(C812="&lt;200",9)))))))),FALSE)</f>
        <v>5</v>
      </c>
      <c r="P812" s="23">
        <f t="shared" si="0"/>
        <v>0</v>
      </c>
      <c r="Q812" s="23">
        <f t="shared" si="1"/>
        <v>0</v>
      </c>
      <c r="R812" s="23">
        <f>VLOOKUP(B812,'Dry Sieve'!$B$2:$K$992,IF(C812="#5",2,IF(C812="#10",3,IF(C812="#18",4,IF(C812="#35",5,IF(C812="#60",6,IF(C812="#120",7,IF(C812="#200",8,IF(C812="&lt;200",9)))))))),FALSE)</f>
        <v>5</v>
      </c>
      <c r="S812" s="23">
        <f>VLOOKUP(B812,'Dry Sieve'!$B$2:$K$992,10,FALSE)</f>
        <v>65.820000000000007</v>
      </c>
      <c r="T812" s="23" t="s">
        <v>1438</v>
      </c>
      <c r="U812" s="23">
        <v>0</v>
      </c>
      <c r="V812" s="23">
        <f>V811</f>
        <v>0.34870530900399999</v>
      </c>
    </row>
    <row r="813" spans="1:22" ht="15.75" customHeight="1" x14ac:dyDescent="0.2">
      <c r="A813" s="22">
        <f>VLOOKUP(B812,'Sample ID by Horizon'!A:B,2,FALSE)</f>
        <v>42649</v>
      </c>
      <c r="B813" s="21" t="s">
        <v>504</v>
      </c>
      <c r="C813" s="21" t="s">
        <v>1300</v>
      </c>
      <c r="D813" s="21" t="s">
        <v>1293</v>
      </c>
      <c r="E813" s="21"/>
      <c r="F813" s="21"/>
      <c r="G813" s="21"/>
      <c r="H813" s="21"/>
      <c r="I813" s="21"/>
      <c r="J813" s="23">
        <f t="shared" si="45"/>
        <v>0</v>
      </c>
      <c r="K813" s="71" t="s">
        <v>1438</v>
      </c>
      <c r="L813" s="71" t="str">
        <f t="shared" ref="L813:N813" si="610">L811</f>
        <v/>
      </c>
      <c r="M813" s="71">
        <f t="shared" si="610"/>
        <v>0</v>
      </c>
      <c r="N813" s="71" t="str">
        <f t="shared" si="610"/>
        <v/>
      </c>
      <c r="O813" s="73">
        <f>VLOOKUP(B813,'Dry Sieve'!$B$2:$K$992,IF(C813="#5",2,IF(C813="#10",3,IF(C813="#18",4,IF(C813="#35",5,IF(C813="#60",6,IF(C813="#120",7,IF(C813="#200",8,IF(C813="&lt;200",9)))))))),FALSE)</f>
        <v>5</v>
      </c>
      <c r="P813" s="23">
        <f t="shared" si="0"/>
        <v>0</v>
      </c>
      <c r="Q813" s="23">
        <f t="shared" si="1"/>
        <v>0</v>
      </c>
      <c r="R813" s="23">
        <f>VLOOKUP(B813,'Dry Sieve'!$B$2:$K$992,IF(C813="#5",2,IF(C813="#10",3,IF(C813="#18",4,IF(C813="#35",5,IF(C813="#60",6,IF(C813="#120",7,IF(C813="#200",8,IF(C813="&lt;200",9)))))))),FALSE)</f>
        <v>5</v>
      </c>
      <c r="S813" s="23">
        <f>VLOOKUP(B813,'Dry Sieve'!$B$2:$K$992,10,FALSE)</f>
        <v>65.820000000000007</v>
      </c>
      <c r="T813" s="23" t="s">
        <v>1438</v>
      </c>
      <c r="U813" s="23">
        <v>0</v>
      </c>
      <c r="V813" s="23">
        <f>V811</f>
        <v>0.34870530900399999</v>
      </c>
    </row>
    <row r="814" spans="1:22" ht="15.75" customHeight="1" x14ac:dyDescent="0.2">
      <c r="A814" s="22">
        <f>VLOOKUP(B813,'Sample ID by Horizon'!A:B,2,FALSE)</f>
        <v>42649</v>
      </c>
      <c r="B814" s="21" t="s">
        <v>504</v>
      </c>
      <c r="C814" s="21" t="s">
        <v>1300</v>
      </c>
      <c r="D814" s="21" t="s">
        <v>1294</v>
      </c>
      <c r="E814" s="21"/>
      <c r="F814" s="21"/>
      <c r="G814" s="21"/>
      <c r="H814" s="21"/>
      <c r="I814" s="21"/>
      <c r="J814" s="23">
        <f t="shared" si="45"/>
        <v>0</v>
      </c>
      <c r="K814" s="71" t="s">
        <v>1438</v>
      </c>
      <c r="L814" s="71" t="str">
        <f t="shared" ref="L814:N814" si="611">L811</f>
        <v/>
      </c>
      <c r="M814" s="71">
        <f t="shared" si="611"/>
        <v>0</v>
      </c>
      <c r="N814" s="71" t="str">
        <f t="shared" si="611"/>
        <v/>
      </c>
      <c r="O814" s="73">
        <f>VLOOKUP(B814,'Dry Sieve'!$B$2:$K$992,IF(C814="#5",2,IF(C814="#10",3,IF(C814="#18",4,IF(C814="#35",5,IF(C814="#60",6,IF(C814="#120",7,IF(C814="#200",8,IF(C814="&lt;200",9)))))))),FALSE)</f>
        <v>5</v>
      </c>
      <c r="P814" s="23">
        <f t="shared" si="0"/>
        <v>0</v>
      </c>
      <c r="Q814" s="23">
        <f t="shared" si="1"/>
        <v>0</v>
      </c>
      <c r="R814" s="23">
        <f>VLOOKUP(B814,'Dry Sieve'!$B$2:$K$992,IF(C814="#5",2,IF(C814="#10",3,IF(C814="#18",4,IF(C814="#35",5,IF(C814="#60",6,IF(C814="#120",7,IF(C814="#200",8,IF(C814="&lt;200",9)))))))),FALSE)</f>
        <v>5</v>
      </c>
      <c r="S814" s="23">
        <f>VLOOKUP(B814,'Dry Sieve'!$B$2:$K$992,10,FALSE)</f>
        <v>65.820000000000007</v>
      </c>
      <c r="T814" s="23" t="s">
        <v>1438</v>
      </c>
      <c r="U814" s="23">
        <v>0</v>
      </c>
      <c r="V814" s="23">
        <f>V811</f>
        <v>0.34870530900399999</v>
      </c>
    </row>
    <row r="815" spans="1:22" ht="15.75" customHeight="1" x14ac:dyDescent="0.2">
      <c r="A815" s="22">
        <f>VLOOKUP(B814,'Sample ID by Horizon'!A:B,2,FALSE)</f>
        <v>42649</v>
      </c>
      <c r="B815" s="21" t="s">
        <v>505</v>
      </c>
      <c r="C815" s="21" t="s">
        <v>1290</v>
      </c>
      <c r="D815" s="21" t="s">
        <v>1291</v>
      </c>
      <c r="E815" s="21">
        <v>4</v>
      </c>
      <c r="F815" s="21">
        <v>1.73</v>
      </c>
      <c r="G815" s="21">
        <v>4.75</v>
      </c>
      <c r="H815" s="21">
        <v>3.02</v>
      </c>
      <c r="I815" s="21">
        <v>1.74</v>
      </c>
      <c r="J815" s="23">
        <f t="shared" si="45"/>
        <v>1.0000000000000009E-2</v>
      </c>
      <c r="K815" s="71">
        <v>75.25</v>
      </c>
      <c r="L815" s="71">
        <v>4</v>
      </c>
      <c r="M815" s="23">
        <f>AVERAGE(J815:J818)</f>
        <v>3.2500000000000029E-2</v>
      </c>
      <c r="N815" s="23">
        <v>61.4375</v>
      </c>
      <c r="O815" s="73">
        <f>VLOOKUP(B815,'Dry Sieve'!$B$2:$K$992,IF(C815="#5",2,IF(C815="#10",3,IF(C815="#18",4,IF(C815="#35",5,IF(C815="#60",6,IF(C815="#120",7,IF(C815="#200",8,IF(C815="&lt;200",9)))))))),FALSE)</f>
        <v>50.97</v>
      </c>
      <c r="P815" s="23">
        <f t="shared" si="0"/>
        <v>3.2500000000000029E-2</v>
      </c>
      <c r="Q815" s="23">
        <f t="shared" si="1"/>
        <v>4</v>
      </c>
      <c r="R815" s="23">
        <f>VLOOKUP(B815,'Dry Sieve'!$B$2:$K$992,IF(C815="#5",2,IF(C815="#10",3,IF(C815="#18",4,IF(C815="#35",5,IF(C815="#60",6,IF(C815="#120",7,IF(C815="#200",8,IF(C815="&lt;200",9)))))))),FALSE)</f>
        <v>50.97</v>
      </c>
      <c r="S815" s="23">
        <f>VLOOKUP(B815,'Dry Sieve'!$B$2:$K$992,10,FALSE)</f>
        <v>89.699999999999989</v>
      </c>
      <c r="T815" s="23">
        <v>0.56361057690000005</v>
      </c>
      <c r="U815" s="23">
        <v>0.34626824820000002</v>
      </c>
      <c r="V815" s="23">
        <f>SUM(U815,U819,U823,U827,U831,U835,U839)</f>
        <v>0.49704190700480005</v>
      </c>
    </row>
    <row r="816" spans="1:22" ht="15.75" customHeight="1" x14ac:dyDescent="0.2">
      <c r="A816" s="22">
        <f>VLOOKUP(B815,'Sample ID by Horizon'!A:B,2,FALSE)</f>
        <v>42649</v>
      </c>
      <c r="B816" s="21" t="s">
        <v>505</v>
      </c>
      <c r="C816" s="21" t="s">
        <v>1290</v>
      </c>
      <c r="D816" s="21" t="s">
        <v>1292</v>
      </c>
      <c r="E816" s="21">
        <v>4</v>
      </c>
      <c r="F816" s="21">
        <v>1.72</v>
      </c>
      <c r="G816" s="21">
        <v>4.2699999999999996</v>
      </c>
      <c r="H816" s="21">
        <v>2.5499999999999998</v>
      </c>
      <c r="I816" s="21">
        <v>1.81</v>
      </c>
      <c r="J816" s="23">
        <f t="shared" si="45"/>
        <v>9.000000000000008E-2</v>
      </c>
      <c r="K816" s="71">
        <v>61.5</v>
      </c>
      <c r="L816" s="71">
        <f t="shared" ref="L816:N816" si="612">L815</f>
        <v>4</v>
      </c>
      <c r="M816" s="71">
        <f t="shared" si="612"/>
        <v>3.2500000000000029E-2</v>
      </c>
      <c r="N816" s="71">
        <f t="shared" si="612"/>
        <v>61.4375</v>
      </c>
      <c r="O816" s="73">
        <f>VLOOKUP(B816,'Dry Sieve'!$B$2:$K$992,IF(C816="#5",2,IF(C816="#10",3,IF(C816="#18",4,IF(C816="#35",5,IF(C816="#60",6,IF(C816="#120",7,IF(C816="#200",8,IF(C816="&lt;200",9)))))))),FALSE)</f>
        <v>50.97</v>
      </c>
      <c r="P816" s="23">
        <f t="shared" si="0"/>
        <v>3.2500000000000029E-2</v>
      </c>
      <c r="Q816" s="23">
        <f t="shared" si="1"/>
        <v>4</v>
      </c>
      <c r="R816" s="23">
        <f>VLOOKUP(B816,'Dry Sieve'!$B$2:$K$992,IF(C816="#5",2,IF(C816="#10",3,IF(C816="#18",4,IF(C816="#35",5,IF(C816="#60",6,IF(C816="#120",7,IF(C816="#200",8,IF(C816="&lt;200",9)))))))),FALSE)</f>
        <v>50.97</v>
      </c>
      <c r="S816" s="23">
        <f>VLOOKUP(B816,'Dry Sieve'!$B$2:$K$992,10,FALSE)</f>
        <v>89.699999999999989</v>
      </c>
      <c r="T816" s="23">
        <v>0.56361057690000005</v>
      </c>
      <c r="U816" s="23">
        <v>0.34626824820000002</v>
      </c>
      <c r="V816" s="23">
        <f>V815</f>
        <v>0.49704190700480005</v>
      </c>
    </row>
    <row r="817" spans="1:22" ht="15.75" customHeight="1" x14ac:dyDescent="0.2">
      <c r="A817" s="22">
        <f>VLOOKUP(B816,'Sample ID by Horizon'!A:B,2,FALSE)</f>
        <v>42649</v>
      </c>
      <c r="B817" s="21" t="s">
        <v>505</v>
      </c>
      <c r="C817" s="21" t="s">
        <v>1290</v>
      </c>
      <c r="D817" s="21" t="s">
        <v>1293</v>
      </c>
      <c r="E817" s="21">
        <v>4</v>
      </c>
      <c r="F817" s="21">
        <v>1.71</v>
      </c>
      <c r="G817" s="21">
        <v>3.72</v>
      </c>
      <c r="H817" s="21">
        <v>2.0099999999999998</v>
      </c>
      <c r="I817" s="21">
        <v>1.73</v>
      </c>
      <c r="J817" s="23">
        <f t="shared" si="45"/>
        <v>2.0000000000000018E-2</v>
      </c>
      <c r="K817" s="71">
        <v>49.75</v>
      </c>
      <c r="L817" s="71">
        <f t="shared" ref="L817:N817" si="613">L815</f>
        <v>4</v>
      </c>
      <c r="M817" s="71">
        <f t="shared" si="613"/>
        <v>3.2500000000000029E-2</v>
      </c>
      <c r="N817" s="71">
        <f t="shared" si="613"/>
        <v>61.4375</v>
      </c>
      <c r="O817" s="73">
        <f>VLOOKUP(B817,'Dry Sieve'!$B$2:$K$992,IF(C817="#5",2,IF(C817="#10",3,IF(C817="#18",4,IF(C817="#35",5,IF(C817="#60",6,IF(C817="#120",7,IF(C817="#200",8,IF(C817="&lt;200",9)))))))),FALSE)</f>
        <v>50.97</v>
      </c>
      <c r="P817" s="23">
        <f t="shared" si="0"/>
        <v>3.2500000000000029E-2</v>
      </c>
      <c r="Q817" s="23">
        <f t="shared" si="1"/>
        <v>4</v>
      </c>
      <c r="R817" s="23">
        <f>VLOOKUP(B817,'Dry Sieve'!$B$2:$K$992,IF(C817="#5",2,IF(C817="#10",3,IF(C817="#18",4,IF(C817="#35",5,IF(C817="#60",6,IF(C817="#120",7,IF(C817="#200",8,IF(C817="&lt;200",9)))))))),FALSE)</f>
        <v>50.97</v>
      </c>
      <c r="S817" s="23">
        <f>VLOOKUP(B817,'Dry Sieve'!$B$2:$K$992,10,FALSE)</f>
        <v>89.699999999999989</v>
      </c>
      <c r="T817" s="23">
        <v>0.56361057690000005</v>
      </c>
      <c r="U817" s="23">
        <v>0.34626824820000002</v>
      </c>
      <c r="V817" s="23">
        <f>V815</f>
        <v>0.49704190700480005</v>
      </c>
    </row>
    <row r="818" spans="1:22" ht="15.75" customHeight="1" x14ac:dyDescent="0.2">
      <c r="A818" s="22">
        <f>VLOOKUP(B817,'Sample ID by Horizon'!A:B,2,FALSE)</f>
        <v>42649</v>
      </c>
      <c r="B818" s="21" t="s">
        <v>505</v>
      </c>
      <c r="C818" s="21" t="s">
        <v>1290</v>
      </c>
      <c r="D818" s="21" t="s">
        <v>1294</v>
      </c>
      <c r="E818" s="21">
        <v>4</v>
      </c>
      <c r="F818" s="21">
        <v>1.74</v>
      </c>
      <c r="G818" s="21">
        <v>4.12</v>
      </c>
      <c r="H818" s="21">
        <v>2.38</v>
      </c>
      <c r="I818" s="21">
        <v>1.75</v>
      </c>
      <c r="J818" s="23">
        <f t="shared" si="45"/>
        <v>1.0000000000000009E-2</v>
      </c>
      <c r="K818" s="71">
        <v>59.25</v>
      </c>
      <c r="L818" s="71">
        <f t="shared" ref="L818:N818" si="614">L815</f>
        <v>4</v>
      </c>
      <c r="M818" s="71">
        <f t="shared" si="614"/>
        <v>3.2500000000000029E-2</v>
      </c>
      <c r="N818" s="71">
        <f t="shared" si="614"/>
        <v>61.4375</v>
      </c>
      <c r="O818" s="73">
        <f>VLOOKUP(B818,'Dry Sieve'!$B$2:$K$992,IF(C818="#5",2,IF(C818="#10",3,IF(C818="#18",4,IF(C818="#35",5,IF(C818="#60",6,IF(C818="#120",7,IF(C818="#200",8,IF(C818="&lt;200",9)))))))),FALSE)</f>
        <v>50.97</v>
      </c>
      <c r="P818" s="23">
        <f t="shared" si="0"/>
        <v>3.2500000000000029E-2</v>
      </c>
      <c r="Q818" s="23">
        <f t="shared" si="1"/>
        <v>4</v>
      </c>
      <c r="R818" s="23">
        <f>VLOOKUP(B818,'Dry Sieve'!$B$2:$K$992,IF(C818="#5",2,IF(C818="#10",3,IF(C818="#18",4,IF(C818="#35",5,IF(C818="#60",6,IF(C818="#120",7,IF(C818="#200",8,IF(C818="&lt;200",9)))))))),FALSE)</f>
        <v>50.97</v>
      </c>
      <c r="S818" s="23">
        <f>VLOOKUP(B818,'Dry Sieve'!$B$2:$K$992,10,FALSE)</f>
        <v>89.699999999999989</v>
      </c>
      <c r="T818" s="23">
        <v>0.56361057690000005</v>
      </c>
      <c r="U818" s="23">
        <v>0.34626824820000002</v>
      </c>
      <c r="V818" s="23">
        <f>V815</f>
        <v>0.49704190700480005</v>
      </c>
    </row>
    <row r="819" spans="1:22" ht="15.75" customHeight="1" x14ac:dyDescent="0.2">
      <c r="A819" s="22">
        <f>VLOOKUP(B818,'Sample ID by Horizon'!A:B,2,FALSE)</f>
        <v>42649</v>
      </c>
      <c r="B819" s="21" t="s">
        <v>505</v>
      </c>
      <c r="C819" s="21" t="s">
        <v>1295</v>
      </c>
      <c r="D819" s="21" t="s">
        <v>1291</v>
      </c>
      <c r="E819" s="21">
        <v>3</v>
      </c>
      <c r="F819" s="21">
        <v>1.73</v>
      </c>
      <c r="G819" s="21">
        <v>4.13</v>
      </c>
      <c r="H819" s="21">
        <v>2.4</v>
      </c>
      <c r="I819" s="21">
        <v>1.86</v>
      </c>
      <c r="J819" s="23">
        <f t="shared" si="45"/>
        <v>0.13000000000000012</v>
      </c>
      <c r="K819" s="71">
        <v>75.666666669999998</v>
      </c>
      <c r="L819" s="71">
        <v>3</v>
      </c>
      <c r="M819" s="23">
        <f>AVERAGE(J819:J822)</f>
        <v>0.17000000000000004</v>
      </c>
      <c r="N819" s="23">
        <v>72.083333330000002</v>
      </c>
      <c r="O819" s="73">
        <f>VLOOKUP(B819,'Dry Sieve'!$B$2:$K$992,IF(C819="#5",2,IF(C819="#10",3,IF(C819="#18",4,IF(C819="#35",5,IF(C819="#60",6,IF(C819="#120",7,IF(C819="#200",8,IF(C819="&lt;200",9)))))))),FALSE)</f>
        <v>15.41</v>
      </c>
      <c r="P819" s="23">
        <f t="shared" si="0"/>
        <v>0.17000000000000004</v>
      </c>
      <c r="Q819" s="23">
        <f t="shared" si="1"/>
        <v>3</v>
      </c>
      <c r="R819" s="23">
        <f>VLOOKUP(B819,'Dry Sieve'!$B$2:$K$992,IF(C819="#5",2,IF(C819="#10",3,IF(C819="#18",4,IF(C819="#35",5,IF(C819="#60",6,IF(C819="#120",7,IF(C819="#200",8,IF(C819="&lt;200",9)))))))),FALSE)</f>
        <v>15.41</v>
      </c>
      <c r="S819" s="23">
        <f>VLOOKUP(B819,'Dry Sieve'!$B$2:$K$992,10,FALSE)</f>
        <v>89.699999999999989</v>
      </c>
      <c r="T819" s="23">
        <v>0.1620598291</v>
      </c>
      <c r="U819" s="23">
        <v>0.10012982300000001</v>
      </c>
      <c r="V819" s="23">
        <f>V818</f>
        <v>0.49704190700480005</v>
      </c>
    </row>
    <row r="820" spans="1:22" ht="15.75" customHeight="1" x14ac:dyDescent="0.2">
      <c r="A820" s="22">
        <f>VLOOKUP(B819,'Sample ID by Horizon'!A:B,2,FALSE)</f>
        <v>42649</v>
      </c>
      <c r="B820" s="21" t="s">
        <v>505</v>
      </c>
      <c r="C820" s="21" t="s">
        <v>1295</v>
      </c>
      <c r="D820" s="21" t="s">
        <v>1292</v>
      </c>
      <c r="E820" s="21">
        <v>3</v>
      </c>
      <c r="F820" s="21">
        <v>1.72</v>
      </c>
      <c r="G820" s="21">
        <v>3.98</v>
      </c>
      <c r="H820" s="21">
        <v>2.2599999999999998</v>
      </c>
      <c r="I820" s="21">
        <v>1.95</v>
      </c>
      <c r="J820" s="23">
        <f t="shared" si="45"/>
        <v>0.22999999999999998</v>
      </c>
      <c r="K820" s="71">
        <v>67.666666669999998</v>
      </c>
      <c r="L820" s="71">
        <f t="shared" ref="L820:N820" si="615">L819</f>
        <v>3</v>
      </c>
      <c r="M820" s="71">
        <f t="shared" si="615"/>
        <v>0.17000000000000004</v>
      </c>
      <c r="N820" s="71">
        <f t="shared" si="615"/>
        <v>72.083333330000002</v>
      </c>
      <c r="O820" s="73">
        <f>VLOOKUP(B820,'Dry Sieve'!$B$2:$K$992,IF(C820="#5",2,IF(C820="#10",3,IF(C820="#18",4,IF(C820="#35",5,IF(C820="#60",6,IF(C820="#120",7,IF(C820="#200",8,IF(C820="&lt;200",9)))))))),FALSE)</f>
        <v>15.41</v>
      </c>
      <c r="P820" s="23">
        <f t="shared" si="0"/>
        <v>0.17000000000000004</v>
      </c>
      <c r="Q820" s="23">
        <f t="shared" si="1"/>
        <v>3</v>
      </c>
      <c r="R820" s="23">
        <f>VLOOKUP(B820,'Dry Sieve'!$B$2:$K$992,IF(C820="#5",2,IF(C820="#10",3,IF(C820="#18",4,IF(C820="#35",5,IF(C820="#60",6,IF(C820="#120",7,IF(C820="#200",8,IF(C820="&lt;200",9)))))))),FALSE)</f>
        <v>15.41</v>
      </c>
      <c r="S820" s="23">
        <f>VLOOKUP(B820,'Dry Sieve'!$B$2:$K$992,10,FALSE)</f>
        <v>89.699999999999989</v>
      </c>
      <c r="T820" s="23">
        <v>0.1620598291</v>
      </c>
      <c r="U820" s="23">
        <v>0.10012982300000001</v>
      </c>
      <c r="V820" s="23">
        <f>V818</f>
        <v>0.49704190700480005</v>
      </c>
    </row>
    <row r="821" spans="1:22" ht="15.75" customHeight="1" x14ac:dyDescent="0.2">
      <c r="A821" s="22">
        <f>VLOOKUP(B820,'Sample ID by Horizon'!A:B,2,FALSE)</f>
        <v>42649</v>
      </c>
      <c r="B821" s="21" t="s">
        <v>505</v>
      </c>
      <c r="C821" s="21" t="s">
        <v>1295</v>
      </c>
      <c r="D821" s="21" t="s">
        <v>1293</v>
      </c>
      <c r="E821" s="21">
        <v>3</v>
      </c>
      <c r="F821" s="21">
        <v>1.73</v>
      </c>
      <c r="G821" s="21">
        <v>3.98</v>
      </c>
      <c r="H821" s="21">
        <v>2.25</v>
      </c>
      <c r="I821" s="21">
        <v>1.9</v>
      </c>
      <c r="J821" s="23">
        <f t="shared" si="45"/>
        <v>0.16999999999999993</v>
      </c>
      <c r="K821" s="71">
        <v>69.333333330000002</v>
      </c>
      <c r="L821" s="71">
        <f t="shared" ref="L821:N821" si="616">L819</f>
        <v>3</v>
      </c>
      <c r="M821" s="71">
        <f t="shared" si="616"/>
        <v>0.17000000000000004</v>
      </c>
      <c r="N821" s="71">
        <f t="shared" si="616"/>
        <v>72.083333330000002</v>
      </c>
      <c r="O821" s="73">
        <f>VLOOKUP(B821,'Dry Sieve'!$B$2:$K$992,IF(C821="#5",2,IF(C821="#10",3,IF(C821="#18",4,IF(C821="#35",5,IF(C821="#60",6,IF(C821="#120",7,IF(C821="#200",8,IF(C821="&lt;200",9)))))))),FALSE)</f>
        <v>15.41</v>
      </c>
      <c r="P821" s="23">
        <f t="shared" si="0"/>
        <v>0.17000000000000004</v>
      </c>
      <c r="Q821" s="23">
        <f t="shared" si="1"/>
        <v>3</v>
      </c>
      <c r="R821" s="23">
        <f>VLOOKUP(B821,'Dry Sieve'!$B$2:$K$992,IF(C821="#5",2,IF(C821="#10",3,IF(C821="#18",4,IF(C821="#35",5,IF(C821="#60",6,IF(C821="#120",7,IF(C821="#200",8,IF(C821="&lt;200",9)))))))),FALSE)</f>
        <v>15.41</v>
      </c>
      <c r="S821" s="23">
        <f>VLOOKUP(B821,'Dry Sieve'!$B$2:$K$992,10,FALSE)</f>
        <v>89.699999999999989</v>
      </c>
      <c r="T821" s="23">
        <v>0.1620598291</v>
      </c>
      <c r="U821" s="23">
        <v>0.10012982300000001</v>
      </c>
      <c r="V821" s="23">
        <f>V818</f>
        <v>0.49704190700480005</v>
      </c>
    </row>
    <row r="822" spans="1:22" ht="15.75" customHeight="1" x14ac:dyDescent="0.2">
      <c r="A822" s="22">
        <f>VLOOKUP(B821,'Sample ID by Horizon'!A:B,2,FALSE)</f>
        <v>42649</v>
      </c>
      <c r="B822" s="21" t="s">
        <v>505</v>
      </c>
      <c r="C822" s="21" t="s">
        <v>1295</v>
      </c>
      <c r="D822" s="21" t="s">
        <v>1294</v>
      </c>
      <c r="E822" s="21">
        <v>3</v>
      </c>
      <c r="F822" s="21">
        <v>1.72</v>
      </c>
      <c r="G822" s="21">
        <v>4.1399999999999997</v>
      </c>
      <c r="H822" s="21">
        <v>2.42</v>
      </c>
      <c r="I822" s="21">
        <v>1.87</v>
      </c>
      <c r="J822" s="23">
        <f t="shared" si="45"/>
        <v>0.15000000000000013</v>
      </c>
      <c r="K822" s="71">
        <v>75.666666669999998</v>
      </c>
      <c r="L822" s="71">
        <f t="shared" ref="L822:N822" si="617">L819</f>
        <v>3</v>
      </c>
      <c r="M822" s="71">
        <f t="shared" si="617"/>
        <v>0.17000000000000004</v>
      </c>
      <c r="N822" s="71">
        <f t="shared" si="617"/>
        <v>72.083333330000002</v>
      </c>
      <c r="O822" s="73">
        <f>VLOOKUP(B822,'Dry Sieve'!$B$2:$K$992,IF(C822="#5",2,IF(C822="#10",3,IF(C822="#18",4,IF(C822="#35",5,IF(C822="#60",6,IF(C822="#120",7,IF(C822="#200",8,IF(C822="&lt;200",9)))))))),FALSE)</f>
        <v>15.41</v>
      </c>
      <c r="P822" s="23">
        <f t="shared" si="0"/>
        <v>0.17000000000000004</v>
      </c>
      <c r="Q822" s="23">
        <f t="shared" si="1"/>
        <v>3</v>
      </c>
      <c r="R822" s="23">
        <f>VLOOKUP(B822,'Dry Sieve'!$B$2:$K$992,IF(C822="#5",2,IF(C822="#10",3,IF(C822="#18",4,IF(C822="#35",5,IF(C822="#60",6,IF(C822="#120",7,IF(C822="#200",8,IF(C822="&lt;200",9)))))))),FALSE)</f>
        <v>15.41</v>
      </c>
      <c r="S822" s="23">
        <f>VLOOKUP(B822,'Dry Sieve'!$B$2:$K$992,10,FALSE)</f>
        <v>89.699999999999989</v>
      </c>
      <c r="T822" s="23">
        <v>0.1620598291</v>
      </c>
      <c r="U822" s="23">
        <v>0.10012982300000001</v>
      </c>
      <c r="V822" s="23">
        <f>V821</f>
        <v>0.49704190700480005</v>
      </c>
    </row>
    <row r="823" spans="1:22" ht="15.75" customHeight="1" x14ac:dyDescent="0.2">
      <c r="A823" s="22">
        <f>VLOOKUP(B822,'Sample ID by Horizon'!A:B,2,FALSE)</f>
        <v>42649</v>
      </c>
      <c r="B823" s="21" t="s">
        <v>505</v>
      </c>
      <c r="C823" s="21" t="s">
        <v>1296</v>
      </c>
      <c r="D823" s="21" t="s">
        <v>1291</v>
      </c>
      <c r="E823" s="21">
        <v>1</v>
      </c>
      <c r="F823" s="21">
        <v>1.72</v>
      </c>
      <c r="G823" s="21">
        <v>2.6</v>
      </c>
      <c r="H823" s="21">
        <v>0.88</v>
      </c>
      <c r="I823" s="21">
        <v>1.92</v>
      </c>
      <c r="J823" s="23">
        <f t="shared" si="45"/>
        <v>0.19999999999999996</v>
      </c>
      <c r="K823" s="71">
        <v>68</v>
      </c>
      <c r="L823" s="71">
        <v>1</v>
      </c>
      <c r="M823" s="23">
        <f>AVERAGE(J823:J826)</f>
        <v>0.16999999999999998</v>
      </c>
      <c r="N823" s="23">
        <v>73.25</v>
      </c>
      <c r="O823" s="73">
        <f>VLOOKUP(B823,'Dry Sieve'!$B$2:$K$992,IF(C823="#5",2,IF(C823="#10",3,IF(C823="#18",4,IF(C823="#35",5,IF(C823="#60",6,IF(C823="#120",7,IF(C823="#200",8,IF(C823="&lt;200",9)))))))),FALSE)</f>
        <v>7.34</v>
      </c>
      <c r="P823" s="23">
        <f t="shared" si="0"/>
        <v>0.16999999999999998</v>
      </c>
      <c r="Q823" s="23">
        <f t="shared" si="1"/>
        <v>1</v>
      </c>
      <c r="R823" s="23">
        <f>VLOOKUP(B823,'Dry Sieve'!$B$2:$K$992,IF(C823="#5",2,IF(C823="#10",3,IF(C823="#18",4,IF(C823="#35",5,IF(C823="#60",6,IF(C823="#120",7,IF(C823="#200",8,IF(C823="&lt;200",9)))))))),FALSE)</f>
        <v>7.34</v>
      </c>
      <c r="S823" s="23">
        <f>VLOOKUP(B823,'Dry Sieve'!$B$2:$K$992,10,FALSE)</f>
        <v>89.699999999999989</v>
      </c>
      <c r="T823" s="23">
        <v>6.7917502790000001E-2</v>
      </c>
      <c r="U823" s="23">
        <v>3.5535407710000001E-2</v>
      </c>
      <c r="V823" s="23">
        <f>V821</f>
        <v>0.49704190700480005</v>
      </c>
    </row>
    <row r="824" spans="1:22" ht="15.75" customHeight="1" x14ac:dyDescent="0.2">
      <c r="A824" s="22">
        <f>VLOOKUP(B823,'Sample ID by Horizon'!A:B,2,FALSE)</f>
        <v>42649</v>
      </c>
      <c r="B824" s="21" t="s">
        <v>505</v>
      </c>
      <c r="C824" s="21" t="s">
        <v>1296</v>
      </c>
      <c r="D824" s="21" t="s">
        <v>1292</v>
      </c>
      <c r="E824" s="21">
        <v>1</v>
      </c>
      <c r="F824" s="21">
        <v>1.72</v>
      </c>
      <c r="G824" s="21">
        <v>2.62</v>
      </c>
      <c r="H824" s="21">
        <v>0.9</v>
      </c>
      <c r="I824" s="21">
        <v>1.85</v>
      </c>
      <c r="J824" s="23">
        <f t="shared" si="45"/>
        <v>0.13000000000000012</v>
      </c>
      <c r="K824" s="71">
        <v>77</v>
      </c>
      <c r="L824" s="71">
        <f t="shared" ref="L824:N824" si="618">L823</f>
        <v>1</v>
      </c>
      <c r="M824" s="71">
        <f t="shared" si="618"/>
        <v>0.16999999999999998</v>
      </c>
      <c r="N824" s="71">
        <f t="shared" si="618"/>
        <v>73.25</v>
      </c>
      <c r="O824" s="73">
        <f>VLOOKUP(B824,'Dry Sieve'!$B$2:$K$992,IF(C824="#5",2,IF(C824="#10",3,IF(C824="#18",4,IF(C824="#35",5,IF(C824="#60",6,IF(C824="#120",7,IF(C824="#200",8,IF(C824="&lt;200",9)))))))),FALSE)</f>
        <v>7.34</v>
      </c>
      <c r="P824" s="23">
        <f t="shared" si="0"/>
        <v>0.16999999999999998</v>
      </c>
      <c r="Q824" s="23">
        <f t="shared" si="1"/>
        <v>1</v>
      </c>
      <c r="R824" s="23">
        <f>VLOOKUP(B824,'Dry Sieve'!$B$2:$K$992,IF(C824="#5",2,IF(C824="#10",3,IF(C824="#18",4,IF(C824="#35",5,IF(C824="#60",6,IF(C824="#120",7,IF(C824="#200",8,IF(C824="&lt;200",9)))))))),FALSE)</f>
        <v>7.34</v>
      </c>
      <c r="S824" s="23">
        <f>VLOOKUP(B824,'Dry Sieve'!$B$2:$K$992,10,FALSE)</f>
        <v>89.699999999999989</v>
      </c>
      <c r="T824" s="23">
        <v>6.7917502790000001E-2</v>
      </c>
      <c r="U824" s="23">
        <v>3.5535407710000001E-2</v>
      </c>
      <c r="V824" s="23">
        <f>V821</f>
        <v>0.49704190700480005</v>
      </c>
    </row>
    <row r="825" spans="1:22" ht="15.75" customHeight="1" x14ac:dyDescent="0.2">
      <c r="A825" s="22">
        <f>VLOOKUP(B824,'Sample ID by Horizon'!A:B,2,FALSE)</f>
        <v>42649</v>
      </c>
      <c r="B825" s="21" t="s">
        <v>505</v>
      </c>
      <c r="C825" s="21" t="s">
        <v>1296</v>
      </c>
      <c r="D825" s="21" t="s">
        <v>1293</v>
      </c>
      <c r="E825" s="21">
        <v>1</v>
      </c>
      <c r="F825" s="21">
        <v>1.74</v>
      </c>
      <c r="G825" s="21">
        <v>2.64</v>
      </c>
      <c r="H825" s="21">
        <v>0.9</v>
      </c>
      <c r="I825" s="21">
        <v>1.93</v>
      </c>
      <c r="J825" s="23">
        <f t="shared" si="45"/>
        <v>0.18999999999999995</v>
      </c>
      <c r="K825" s="71">
        <v>71</v>
      </c>
      <c r="L825" s="71">
        <f t="shared" ref="L825:N825" si="619">L823</f>
        <v>1</v>
      </c>
      <c r="M825" s="71">
        <f t="shared" si="619"/>
        <v>0.16999999999999998</v>
      </c>
      <c r="N825" s="71">
        <f t="shared" si="619"/>
        <v>73.25</v>
      </c>
      <c r="O825" s="73">
        <f>VLOOKUP(B825,'Dry Sieve'!$B$2:$K$992,IF(C825="#5",2,IF(C825="#10",3,IF(C825="#18",4,IF(C825="#35",5,IF(C825="#60",6,IF(C825="#120",7,IF(C825="#200",8,IF(C825="&lt;200",9)))))))),FALSE)</f>
        <v>7.34</v>
      </c>
      <c r="P825" s="23">
        <f t="shared" si="0"/>
        <v>0.16999999999999998</v>
      </c>
      <c r="Q825" s="23">
        <f t="shared" si="1"/>
        <v>1</v>
      </c>
      <c r="R825" s="23">
        <f>VLOOKUP(B825,'Dry Sieve'!$B$2:$K$992,IF(C825="#5",2,IF(C825="#10",3,IF(C825="#18",4,IF(C825="#35",5,IF(C825="#60",6,IF(C825="#120",7,IF(C825="#200",8,IF(C825="&lt;200",9)))))))),FALSE)</f>
        <v>7.34</v>
      </c>
      <c r="S825" s="23">
        <f>VLOOKUP(B825,'Dry Sieve'!$B$2:$K$992,10,FALSE)</f>
        <v>89.699999999999989</v>
      </c>
      <c r="T825" s="23">
        <v>6.7917502790000001E-2</v>
      </c>
      <c r="U825" s="23">
        <v>3.5535407710000001E-2</v>
      </c>
      <c r="V825" s="23">
        <f>V824</f>
        <v>0.49704190700480005</v>
      </c>
    </row>
    <row r="826" spans="1:22" ht="15.75" customHeight="1" x14ac:dyDescent="0.2">
      <c r="A826" s="22">
        <f>VLOOKUP(B825,'Sample ID by Horizon'!A:B,2,FALSE)</f>
        <v>42649</v>
      </c>
      <c r="B826" s="21" t="s">
        <v>505</v>
      </c>
      <c r="C826" s="21" t="s">
        <v>1296</v>
      </c>
      <c r="D826" s="21" t="s">
        <v>1294</v>
      </c>
      <c r="E826" s="21">
        <v>1</v>
      </c>
      <c r="F826" s="21">
        <v>1.73</v>
      </c>
      <c r="G826" s="21">
        <v>2.66</v>
      </c>
      <c r="H826" s="21">
        <v>0.93</v>
      </c>
      <c r="I826" s="21">
        <v>1.89</v>
      </c>
      <c r="J826" s="23">
        <f t="shared" si="45"/>
        <v>0.15999999999999992</v>
      </c>
      <c r="K826" s="71">
        <v>77</v>
      </c>
      <c r="L826" s="71">
        <f t="shared" ref="L826:N826" si="620">L823</f>
        <v>1</v>
      </c>
      <c r="M826" s="71">
        <f t="shared" si="620"/>
        <v>0.16999999999999998</v>
      </c>
      <c r="N826" s="71">
        <f t="shared" si="620"/>
        <v>73.25</v>
      </c>
      <c r="O826" s="73">
        <f>VLOOKUP(B826,'Dry Sieve'!$B$2:$K$992,IF(C826="#5",2,IF(C826="#10",3,IF(C826="#18",4,IF(C826="#35",5,IF(C826="#60",6,IF(C826="#120",7,IF(C826="#200",8,IF(C826="&lt;200",9)))))))),FALSE)</f>
        <v>7.34</v>
      </c>
      <c r="P826" s="23">
        <f t="shared" si="0"/>
        <v>0.16999999999999998</v>
      </c>
      <c r="Q826" s="23">
        <f t="shared" si="1"/>
        <v>1</v>
      </c>
      <c r="R826" s="23">
        <f>VLOOKUP(B826,'Dry Sieve'!$B$2:$K$992,IF(C826="#5",2,IF(C826="#10",3,IF(C826="#18",4,IF(C826="#35",5,IF(C826="#60",6,IF(C826="#120",7,IF(C826="#200",8,IF(C826="&lt;200",9)))))))),FALSE)</f>
        <v>7.34</v>
      </c>
      <c r="S826" s="23">
        <f>VLOOKUP(B826,'Dry Sieve'!$B$2:$K$992,10,FALSE)</f>
        <v>89.699999999999989</v>
      </c>
      <c r="T826" s="23">
        <v>6.7917502790000001E-2</v>
      </c>
      <c r="U826" s="23">
        <v>3.5535407710000001E-2</v>
      </c>
      <c r="V826" s="23">
        <f>V824</f>
        <v>0.49704190700480005</v>
      </c>
    </row>
    <row r="827" spans="1:22" ht="15.75" customHeight="1" x14ac:dyDescent="0.2">
      <c r="A827" s="22">
        <f>VLOOKUP(B826,'Sample ID by Horizon'!A:B,2,FALSE)</f>
        <v>42649</v>
      </c>
      <c r="B827" s="21" t="s">
        <v>505</v>
      </c>
      <c r="C827" s="21" t="s">
        <v>1297</v>
      </c>
      <c r="D827" s="21" t="s">
        <v>1291</v>
      </c>
      <c r="E827" s="21">
        <v>1</v>
      </c>
      <c r="F827" s="21">
        <v>1.72</v>
      </c>
      <c r="G827" s="21">
        <v>2.69</v>
      </c>
      <c r="H827" s="21">
        <v>0.97</v>
      </c>
      <c r="I827" s="21">
        <v>2.06</v>
      </c>
      <c r="J827" s="23">
        <f t="shared" si="45"/>
        <v>0.34000000000000008</v>
      </c>
      <c r="K827" s="71">
        <v>63</v>
      </c>
      <c r="L827" s="71">
        <v>1</v>
      </c>
      <c r="M827" s="23">
        <f>AVERAGE(J827:J830)</f>
        <v>0.3249999999999999</v>
      </c>
      <c r="N827" s="23">
        <v>63.5</v>
      </c>
      <c r="O827" s="73">
        <f>VLOOKUP(B827,'Dry Sieve'!$B$2:$K$992,IF(C827="#5",2,IF(C827="#10",3,IF(C827="#18",4,IF(C827="#35",5,IF(C827="#60",6,IF(C827="#120",7,IF(C827="#200",8,IF(C827="&lt;200",9)))))))),FALSE)</f>
        <v>4.33</v>
      </c>
      <c r="P827" s="23">
        <f t="shared" si="0"/>
        <v>0.3249999999999999</v>
      </c>
      <c r="Q827" s="23">
        <f t="shared" si="1"/>
        <v>1</v>
      </c>
      <c r="R827" s="23">
        <f>VLOOKUP(B827,'Dry Sieve'!$B$2:$K$992,IF(C827="#5",2,IF(C827="#10",3,IF(C827="#18",4,IF(C827="#35",5,IF(C827="#60",6,IF(C827="#120",7,IF(C827="#200",8,IF(C827="&lt;200",9)))))))),FALSE)</f>
        <v>4.33</v>
      </c>
      <c r="S827" s="23">
        <f>VLOOKUP(B827,'Dry Sieve'!$B$2:$K$992,10,FALSE)</f>
        <v>89.699999999999989</v>
      </c>
      <c r="T827" s="23">
        <v>3.2583612040000001E-2</v>
      </c>
      <c r="U827" s="23">
        <v>1.182319637E-2</v>
      </c>
      <c r="V827" s="23">
        <f>V824</f>
        <v>0.49704190700480005</v>
      </c>
    </row>
    <row r="828" spans="1:22" ht="15.75" customHeight="1" x14ac:dyDescent="0.2">
      <c r="A828" s="22">
        <f>VLOOKUP(B827,'Sample ID by Horizon'!A:B,2,FALSE)</f>
        <v>42649</v>
      </c>
      <c r="B828" s="21" t="s">
        <v>505</v>
      </c>
      <c r="C828" s="21" t="s">
        <v>1297</v>
      </c>
      <c r="D828" s="21" t="s">
        <v>1292</v>
      </c>
      <c r="E828" s="21">
        <v>1</v>
      </c>
      <c r="F828" s="21">
        <v>1.72</v>
      </c>
      <c r="G828" s="21">
        <v>2.68</v>
      </c>
      <c r="H828" s="21">
        <v>0.96</v>
      </c>
      <c r="I828" s="21">
        <v>2.0299999999999998</v>
      </c>
      <c r="J828" s="23">
        <f t="shared" si="45"/>
        <v>0.30999999999999983</v>
      </c>
      <c r="K828" s="71">
        <v>65</v>
      </c>
      <c r="L828" s="71">
        <f t="shared" ref="L828:N828" si="621">L827</f>
        <v>1</v>
      </c>
      <c r="M828" s="71">
        <f t="shared" si="621"/>
        <v>0.3249999999999999</v>
      </c>
      <c r="N828" s="71">
        <f t="shared" si="621"/>
        <v>63.5</v>
      </c>
      <c r="O828" s="73">
        <f>VLOOKUP(B828,'Dry Sieve'!$B$2:$K$992,IF(C828="#5",2,IF(C828="#10",3,IF(C828="#18",4,IF(C828="#35",5,IF(C828="#60",6,IF(C828="#120",7,IF(C828="#200",8,IF(C828="&lt;200",9)))))))),FALSE)</f>
        <v>4.33</v>
      </c>
      <c r="P828" s="23">
        <f t="shared" si="0"/>
        <v>0.3249999999999999</v>
      </c>
      <c r="Q828" s="23">
        <f t="shared" si="1"/>
        <v>1</v>
      </c>
      <c r="R828" s="23">
        <f>VLOOKUP(B828,'Dry Sieve'!$B$2:$K$992,IF(C828="#5",2,IF(C828="#10",3,IF(C828="#18",4,IF(C828="#35",5,IF(C828="#60",6,IF(C828="#120",7,IF(C828="#200",8,IF(C828="&lt;200",9)))))))),FALSE)</f>
        <v>4.33</v>
      </c>
      <c r="S828" s="23">
        <f>VLOOKUP(B828,'Dry Sieve'!$B$2:$K$992,10,FALSE)</f>
        <v>89.699999999999989</v>
      </c>
      <c r="T828" s="23">
        <v>3.2583612040000001E-2</v>
      </c>
      <c r="U828" s="23">
        <v>1.182319637E-2</v>
      </c>
      <c r="V828" s="23">
        <f>V827</f>
        <v>0.49704190700480005</v>
      </c>
    </row>
    <row r="829" spans="1:22" ht="15.75" customHeight="1" x14ac:dyDescent="0.2">
      <c r="A829" s="22">
        <f>VLOOKUP(B828,'Sample ID by Horizon'!A:B,2,FALSE)</f>
        <v>42649</v>
      </c>
      <c r="B829" s="21" t="s">
        <v>505</v>
      </c>
      <c r="C829" s="21" t="s">
        <v>1297</v>
      </c>
      <c r="D829" s="21" t="s">
        <v>1293</v>
      </c>
      <c r="E829" s="21">
        <v>1</v>
      </c>
      <c r="F829" s="21">
        <v>1.73</v>
      </c>
      <c r="G829" s="21">
        <v>2.68</v>
      </c>
      <c r="H829" s="21">
        <v>0.95</v>
      </c>
      <c r="I829" s="21">
        <v>2.0499999999999998</v>
      </c>
      <c r="J829" s="23">
        <f t="shared" si="45"/>
        <v>0.31999999999999984</v>
      </c>
      <c r="K829" s="71">
        <v>63</v>
      </c>
      <c r="L829" s="71">
        <f t="shared" ref="L829:N829" si="622">L827</f>
        <v>1</v>
      </c>
      <c r="M829" s="71">
        <f t="shared" si="622"/>
        <v>0.3249999999999999</v>
      </c>
      <c r="N829" s="71">
        <f t="shared" si="622"/>
        <v>63.5</v>
      </c>
      <c r="O829" s="73">
        <f>VLOOKUP(B829,'Dry Sieve'!$B$2:$K$992,IF(C829="#5",2,IF(C829="#10",3,IF(C829="#18",4,IF(C829="#35",5,IF(C829="#60",6,IF(C829="#120",7,IF(C829="#200",8,IF(C829="&lt;200",9)))))))),FALSE)</f>
        <v>4.33</v>
      </c>
      <c r="P829" s="23">
        <f t="shared" si="0"/>
        <v>0.3249999999999999</v>
      </c>
      <c r="Q829" s="23">
        <f t="shared" si="1"/>
        <v>1</v>
      </c>
      <c r="R829" s="23">
        <f>VLOOKUP(B829,'Dry Sieve'!$B$2:$K$992,IF(C829="#5",2,IF(C829="#10",3,IF(C829="#18",4,IF(C829="#35",5,IF(C829="#60",6,IF(C829="#120",7,IF(C829="#200",8,IF(C829="&lt;200",9)))))))),FALSE)</f>
        <v>4.33</v>
      </c>
      <c r="S829" s="23">
        <f>VLOOKUP(B829,'Dry Sieve'!$B$2:$K$992,10,FALSE)</f>
        <v>89.699999999999989</v>
      </c>
      <c r="T829" s="23">
        <v>3.2583612040000001E-2</v>
      </c>
      <c r="U829" s="23">
        <v>1.182319637E-2</v>
      </c>
      <c r="V829" s="23">
        <f>V827</f>
        <v>0.49704190700480005</v>
      </c>
    </row>
    <row r="830" spans="1:22" ht="15.75" customHeight="1" x14ac:dyDescent="0.2">
      <c r="A830" s="22">
        <f>VLOOKUP(B829,'Sample ID by Horizon'!A:B,2,FALSE)</f>
        <v>42649</v>
      </c>
      <c r="B830" s="21" t="s">
        <v>505</v>
      </c>
      <c r="C830" s="21" t="s">
        <v>1297</v>
      </c>
      <c r="D830" s="21" t="s">
        <v>1294</v>
      </c>
      <c r="E830" s="21">
        <v>1</v>
      </c>
      <c r="F830" s="21">
        <v>1.72</v>
      </c>
      <c r="G830" s="21">
        <v>2.68</v>
      </c>
      <c r="H830" s="21">
        <v>0.96</v>
      </c>
      <c r="I830" s="21">
        <v>2.0499999999999998</v>
      </c>
      <c r="J830" s="23">
        <f t="shared" si="45"/>
        <v>0.32999999999999985</v>
      </c>
      <c r="K830" s="71">
        <v>63</v>
      </c>
      <c r="L830" s="71">
        <f t="shared" ref="L830:N830" si="623">L827</f>
        <v>1</v>
      </c>
      <c r="M830" s="71">
        <f t="shared" si="623"/>
        <v>0.3249999999999999</v>
      </c>
      <c r="N830" s="71">
        <f t="shared" si="623"/>
        <v>63.5</v>
      </c>
      <c r="O830" s="73">
        <f>VLOOKUP(B830,'Dry Sieve'!$B$2:$K$992,IF(C830="#5",2,IF(C830="#10",3,IF(C830="#18",4,IF(C830="#35",5,IF(C830="#60",6,IF(C830="#120",7,IF(C830="#200",8,IF(C830="&lt;200",9)))))))),FALSE)</f>
        <v>4.33</v>
      </c>
      <c r="P830" s="23">
        <f t="shared" si="0"/>
        <v>0.3249999999999999</v>
      </c>
      <c r="Q830" s="23">
        <f t="shared" si="1"/>
        <v>1</v>
      </c>
      <c r="R830" s="23">
        <f>VLOOKUP(B830,'Dry Sieve'!$B$2:$K$992,IF(C830="#5",2,IF(C830="#10",3,IF(C830="#18",4,IF(C830="#35",5,IF(C830="#60",6,IF(C830="#120",7,IF(C830="#200",8,IF(C830="&lt;200",9)))))))),FALSE)</f>
        <v>4.33</v>
      </c>
      <c r="S830" s="23">
        <f>VLOOKUP(B830,'Dry Sieve'!$B$2:$K$992,10,FALSE)</f>
        <v>89.699999999999989</v>
      </c>
      <c r="T830" s="23">
        <v>3.2583612040000001E-2</v>
      </c>
      <c r="U830" s="23">
        <v>1.182319637E-2</v>
      </c>
      <c r="V830" s="23">
        <f>V827</f>
        <v>0.49704190700480005</v>
      </c>
    </row>
    <row r="831" spans="1:22" ht="15.75" customHeight="1" x14ac:dyDescent="0.2">
      <c r="A831" s="22">
        <f>VLOOKUP(B830,'Sample ID by Horizon'!A:B,2,FALSE)</f>
        <v>42649</v>
      </c>
      <c r="B831" s="21" t="s">
        <v>505</v>
      </c>
      <c r="C831" s="21" t="s">
        <v>1298</v>
      </c>
      <c r="D831" s="21" t="s">
        <v>1291</v>
      </c>
      <c r="E831" s="21">
        <v>0.5</v>
      </c>
      <c r="F831" s="21">
        <v>1.74</v>
      </c>
      <c r="G831" s="21">
        <v>2.2400000000000002</v>
      </c>
      <c r="H831" s="21">
        <v>0.5</v>
      </c>
      <c r="I831" s="21">
        <v>2.06</v>
      </c>
      <c r="J831" s="23">
        <f t="shared" si="45"/>
        <v>0.32000000000000006</v>
      </c>
      <c r="K831" s="71">
        <v>36</v>
      </c>
      <c r="L831" s="71">
        <v>0.5</v>
      </c>
      <c r="M831" s="23">
        <f>AVERAGE(J831:J834)</f>
        <v>0.31249999999999994</v>
      </c>
      <c r="N831" s="23">
        <v>37</v>
      </c>
      <c r="O831" s="73">
        <f>VLOOKUP(B831,'Dry Sieve'!$B$2:$K$992,IF(C831="#5",2,IF(C831="#10",3,IF(C831="#18",4,IF(C831="#35",5,IF(C831="#60",6,IF(C831="#120",7,IF(C831="#200",8,IF(C831="&lt;200",9)))))))),FALSE)</f>
        <v>3.6</v>
      </c>
      <c r="P831" s="23">
        <f t="shared" si="0"/>
        <v>0.31249999999999994</v>
      </c>
      <c r="Q831" s="23">
        <f t="shared" si="1"/>
        <v>0.5</v>
      </c>
      <c r="R831" s="23">
        <f>VLOOKUP(B831,'Dry Sieve'!$B$2:$K$992,IF(C831="#5",2,IF(C831="#10",3,IF(C831="#18",4,IF(C831="#35",5,IF(C831="#60",6,IF(C831="#120",7,IF(C831="#200",8,IF(C831="&lt;200",9)))))))),FALSE)</f>
        <v>3.6</v>
      </c>
      <c r="S831" s="23">
        <f>VLOOKUP(B831,'Dry Sieve'!$B$2:$K$992,10,FALSE)</f>
        <v>89.699999999999989</v>
      </c>
      <c r="T831" s="23">
        <v>1.5050167220000001E-2</v>
      </c>
      <c r="U831" s="23">
        <v>2.386526517E-3</v>
      </c>
      <c r="V831" s="23">
        <f>V830</f>
        <v>0.49704190700480005</v>
      </c>
    </row>
    <row r="832" spans="1:22" ht="15.75" customHeight="1" x14ac:dyDescent="0.2">
      <c r="A832" s="22">
        <f>VLOOKUP(B831,'Sample ID by Horizon'!A:B,2,FALSE)</f>
        <v>42649</v>
      </c>
      <c r="B832" s="21" t="s">
        <v>505</v>
      </c>
      <c r="C832" s="21" t="s">
        <v>1298</v>
      </c>
      <c r="D832" s="21" t="s">
        <v>1292</v>
      </c>
      <c r="E832" s="21">
        <v>0.5</v>
      </c>
      <c r="F832" s="21">
        <v>1.73</v>
      </c>
      <c r="G832" s="21">
        <v>2.21</v>
      </c>
      <c r="H832" s="21">
        <v>0.48</v>
      </c>
      <c r="I832" s="21">
        <v>2.0299999999999998</v>
      </c>
      <c r="J832" s="23">
        <f t="shared" si="45"/>
        <v>0.29999999999999982</v>
      </c>
      <c r="K832" s="71">
        <v>36</v>
      </c>
      <c r="L832" s="71">
        <f t="shared" ref="L832:N832" si="624">L831</f>
        <v>0.5</v>
      </c>
      <c r="M832" s="71">
        <f t="shared" si="624"/>
        <v>0.31249999999999994</v>
      </c>
      <c r="N832" s="71">
        <f t="shared" si="624"/>
        <v>37</v>
      </c>
      <c r="O832" s="73">
        <f>VLOOKUP(B832,'Dry Sieve'!$B$2:$K$992,IF(C832="#5",2,IF(C832="#10",3,IF(C832="#18",4,IF(C832="#35",5,IF(C832="#60",6,IF(C832="#120",7,IF(C832="#200",8,IF(C832="&lt;200",9)))))))),FALSE)</f>
        <v>3.6</v>
      </c>
      <c r="P832" s="23">
        <f t="shared" si="0"/>
        <v>0.31249999999999994</v>
      </c>
      <c r="Q832" s="23">
        <f t="shared" si="1"/>
        <v>0.5</v>
      </c>
      <c r="R832" s="23">
        <f>VLOOKUP(B832,'Dry Sieve'!$B$2:$K$992,IF(C832="#5",2,IF(C832="#10",3,IF(C832="#18",4,IF(C832="#35",5,IF(C832="#60",6,IF(C832="#120",7,IF(C832="#200",8,IF(C832="&lt;200",9)))))))),FALSE)</f>
        <v>3.6</v>
      </c>
      <c r="S832" s="23">
        <f>VLOOKUP(B832,'Dry Sieve'!$B$2:$K$992,10,FALSE)</f>
        <v>89.699999999999989</v>
      </c>
      <c r="T832" s="23">
        <v>1.5050167220000001E-2</v>
      </c>
      <c r="U832" s="23">
        <v>2.386526517E-3</v>
      </c>
      <c r="V832" s="23">
        <f>V830</f>
        <v>0.49704190700480005</v>
      </c>
    </row>
    <row r="833" spans="1:22" ht="15.75" customHeight="1" x14ac:dyDescent="0.2">
      <c r="A833" s="22">
        <f>VLOOKUP(B832,'Sample ID by Horizon'!A:B,2,FALSE)</f>
        <v>42649</v>
      </c>
      <c r="B833" s="21" t="s">
        <v>505</v>
      </c>
      <c r="C833" s="21" t="s">
        <v>1298</v>
      </c>
      <c r="D833" s="21" t="s">
        <v>1293</v>
      </c>
      <c r="E833" s="21">
        <v>0.5</v>
      </c>
      <c r="F833" s="21">
        <v>1.71</v>
      </c>
      <c r="G833" s="21">
        <v>2.21</v>
      </c>
      <c r="H833" s="21">
        <v>0.5</v>
      </c>
      <c r="I833" s="21">
        <v>2</v>
      </c>
      <c r="J833" s="23">
        <f t="shared" si="45"/>
        <v>0.29000000000000004</v>
      </c>
      <c r="K833" s="71">
        <v>42</v>
      </c>
      <c r="L833" s="71">
        <f t="shared" ref="L833:N833" si="625">L831</f>
        <v>0.5</v>
      </c>
      <c r="M833" s="71">
        <f t="shared" si="625"/>
        <v>0.31249999999999994</v>
      </c>
      <c r="N833" s="71">
        <f t="shared" si="625"/>
        <v>37</v>
      </c>
      <c r="O833" s="73">
        <f>VLOOKUP(B833,'Dry Sieve'!$B$2:$K$992,IF(C833="#5",2,IF(C833="#10",3,IF(C833="#18",4,IF(C833="#35",5,IF(C833="#60",6,IF(C833="#120",7,IF(C833="#200",8,IF(C833="&lt;200",9)))))))),FALSE)</f>
        <v>3.6</v>
      </c>
      <c r="P833" s="23">
        <f t="shared" si="0"/>
        <v>0.31249999999999994</v>
      </c>
      <c r="Q833" s="23">
        <f t="shared" si="1"/>
        <v>0.5</v>
      </c>
      <c r="R833" s="23">
        <f>VLOOKUP(B833,'Dry Sieve'!$B$2:$K$992,IF(C833="#5",2,IF(C833="#10",3,IF(C833="#18",4,IF(C833="#35",5,IF(C833="#60",6,IF(C833="#120",7,IF(C833="#200",8,IF(C833="&lt;200",9)))))))),FALSE)</f>
        <v>3.6</v>
      </c>
      <c r="S833" s="23">
        <f>VLOOKUP(B833,'Dry Sieve'!$B$2:$K$992,10,FALSE)</f>
        <v>89.699999999999989</v>
      </c>
      <c r="T833" s="23">
        <v>1.5050167220000001E-2</v>
      </c>
      <c r="U833" s="23">
        <v>2.386526517E-3</v>
      </c>
      <c r="V833" s="23">
        <f>V830</f>
        <v>0.49704190700480005</v>
      </c>
    </row>
    <row r="834" spans="1:22" ht="15.75" customHeight="1" x14ac:dyDescent="0.2">
      <c r="A834" s="22">
        <f>VLOOKUP(B833,'Sample ID by Horizon'!A:B,2,FALSE)</f>
        <v>42649</v>
      </c>
      <c r="B834" s="21" t="s">
        <v>505</v>
      </c>
      <c r="C834" s="21" t="s">
        <v>1298</v>
      </c>
      <c r="D834" s="21" t="s">
        <v>1294</v>
      </c>
      <c r="E834" s="21">
        <v>0.5</v>
      </c>
      <c r="F834" s="21">
        <v>1.73</v>
      </c>
      <c r="G834" s="21">
        <v>2.2400000000000002</v>
      </c>
      <c r="H834" s="21">
        <v>0.51</v>
      </c>
      <c r="I834" s="21">
        <v>2.0699999999999998</v>
      </c>
      <c r="J834" s="23">
        <f t="shared" si="45"/>
        <v>0.33999999999999986</v>
      </c>
      <c r="K834" s="71">
        <v>34</v>
      </c>
      <c r="L834" s="71">
        <f t="shared" ref="L834:N834" si="626">L831</f>
        <v>0.5</v>
      </c>
      <c r="M834" s="71">
        <f t="shared" si="626"/>
        <v>0.31249999999999994</v>
      </c>
      <c r="N834" s="71">
        <f t="shared" si="626"/>
        <v>37</v>
      </c>
      <c r="O834" s="73">
        <f>VLOOKUP(B834,'Dry Sieve'!$B$2:$K$992,IF(C834="#5",2,IF(C834="#10",3,IF(C834="#18",4,IF(C834="#35",5,IF(C834="#60",6,IF(C834="#120",7,IF(C834="#200",8,IF(C834="&lt;200",9)))))))),FALSE)</f>
        <v>3.6</v>
      </c>
      <c r="P834" s="23">
        <f t="shared" si="0"/>
        <v>0.31249999999999994</v>
      </c>
      <c r="Q834" s="23">
        <f t="shared" si="1"/>
        <v>0.5</v>
      </c>
      <c r="R834" s="23">
        <f>VLOOKUP(B834,'Dry Sieve'!$B$2:$K$992,IF(C834="#5",2,IF(C834="#10",3,IF(C834="#18",4,IF(C834="#35",5,IF(C834="#60",6,IF(C834="#120",7,IF(C834="#200",8,IF(C834="&lt;200",9)))))))),FALSE)</f>
        <v>3.6</v>
      </c>
      <c r="S834" s="23">
        <f>VLOOKUP(B834,'Dry Sieve'!$B$2:$K$992,10,FALSE)</f>
        <v>89.699999999999989</v>
      </c>
      <c r="T834" s="23">
        <v>1.5050167220000001E-2</v>
      </c>
      <c r="U834" s="23">
        <v>2.386526517E-3</v>
      </c>
      <c r="V834" s="23">
        <f>V833</f>
        <v>0.49704190700480005</v>
      </c>
    </row>
    <row r="835" spans="1:22" ht="15.75" customHeight="1" x14ac:dyDescent="0.2">
      <c r="A835" s="22">
        <f>VLOOKUP(B834,'Sample ID by Horizon'!A:B,2,FALSE)</f>
        <v>42649</v>
      </c>
      <c r="B835" s="21" t="s">
        <v>505</v>
      </c>
      <c r="C835" s="21" t="s">
        <v>1299</v>
      </c>
      <c r="D835" s="21" t="s">
        <v>1291</v>
      </c>
      <c r="E835" s="21">
        <v>0.5</v>
      </c>
      <c r="F835" s="21">
        <v>1.73</v>
      </c>
      <c r="G835" s="21">
        <v>2.2200000000000002</v>
      </c>
      <c r="H835" s="21">
        <v>0.49</v>
      </c>
      <c r="I835" s="21">
        <v>2.08</v>
      </c>
      <c r="J835" s="23">
        <f t="shared" si="45"/>
        <v>0.35000000000000009</v>
      </c>
      <c r="K835" s="71">
        <v>28</v>
      </c>
      <c r="L835" s="71">
        <v>0.5</v>
      </c>
      <c r="M835" s="23">
        <f>AVERAGE(J835:J838)</f>
        <v>0.36499999999999994</v>
      </c>
      <c r="N835" s="23">
        <v>26.5</v>
      </c>
      <c r="O835" s="73">
        <f>VLOOKUP(B835,'Dry Sieve'!$B$2:$K$992,IF(C835="#5",2,IF(C835="#10",3,IF(C835="#18",4,IF(C835="#35",5,IF(C835="#60",6,IF(C835="#120",7,IF(C835="#200",8,IF(C835="&lt;200",9)))))))),FALSE)</f>
        <v>3.16</v>
      </c>
      <c r="P835" s="23">
        <f t="shared" si="0"/>
        <v>0.36499999999999994</v>
      </c>
      <c r="Q835" s="23">
        <f t="shared" si="1"/>
        <v>0.5</v>
      </c>
      <c r="R835" s="23">
        <f>VLOOKUP(B835,'Dry Sieve'!$B$2:$K$992,IF(C835="#5",2,IF(C835="#10",3,IF(C835="#18",4,IF(C835="#35",5,IF(C835="#60",6,IF(C835="#120",7,IF(C835="#200",8,IF(C835="&lt;200",9)))))))),FALSE)</f>
        <v>3.16</v>
      </c>
      <c r="S835" s="23">
        <f>VLOOKUP(B835,'Dry Sieve'!$B$2:$K$992,10,FALSE)</f>
        <v>89.699999999999989</v>
      </c>
      <c r="T835" s="23">
        <v>9.5117056860000004E-3</v>
      </c>
      <c r="U835" s="23">
        <v>7.2017200189999995E-4</v>
      </c>
      <c r="V835" s="23">
        <f>V833</f>
        <v>0.49704190700480005</v>
      </c>
    </row>
    <row r="836" spans="1:22" ht="15.75" customHeight="1" x14ac:dyDescent="0.2">
      <c r="A836" s="22">
        <f>VLOOKUP(B835,'Sample ID by Horizon'!A:B,2,FALSE)</f>
        <v>42649</v>
      </c>
      <c r="B836" s="21" t="s">
        <v>505</v>
      </c>
      <c r="C836" s="21" t="s">
        <v>1299</v>
      </c>
      <c r="D836" s="21" t="s">
        <v>1292</v>
      </c>
      <c r="E836" s="21">
        <v>0.5</v>
      </c>
      <c r="F836" s="21">
        <v>1.72</v>
      </c>
      <c r="G836" s="21">
        <v>2.2200000000000002</v>
      </c>
      <c r="H836" s="21">
        <v>0.5</v>
      </c>
      <c r="I836" s="21">
        <v>2.0699999999999998</v>
      </c>
      <c r="J836" s="23">
        <f t="shared" si="45"/>
        <v>0.34999999999999987</v>
      </c>
      <c r="K836" s="71">
        <v>30</v>
      </c>
      <c r="L836" s="71">
        <f t="shared" ref="L836:N836" si="627">L835</f>
        <v>0.5</v>
      </c>
      <c r="M836" s="71">
        <f t="shared" si="627"/>
        <v>0.36499999999999994</v>
      </c>
      <c r="N836" s="71">
        <f t="shared" si="627"/>
        <v>26.5</v>
      </c>
      <c r="O836" s="73">
        <f>VLOOKUP(B836,'Dry Sieve'!$B$2:$K$992,IF(C836="#5",2,IF(C836="#10",3,IF(C836="#18",4,IF(C836="#35",5,IF(C836="#60",6,IF(C836="#120",7,IF(C836="#200",8,IF(C836="&lt;200",9)))))))),FALSE)</f>
        <v>3.16</v>
      </c>
      <c r="P836" s="23">
        <f t="shared" si="0"/>
        <v>0.36499999999999994</v>
      </c>
      <c r="Q836" s="23">
        <f t="shared" si="1"/>
        <v>0.5</v>
      </c>
      <c r="R836" s="23">
        <f>VLOOKUP(B836,'Dry Sieve'!$B$2:$K$992,IF(C836="#5",2,IF(C836="#10",3,IF(C836="#18",4,IF(C836="#35",5,IF(C836="#60",6,IF(C836="#120",7,IF(C836="#200",8,IF(C836="&lt;200",9)))))))),FALSE)</f>
        <v>3.16</v>
      </c>
      <c r="S836" s="23">
        <f>VLOOKUP(B836,'Dry Sieve'!$B$2:$K$992,10,FALSE)</f>
        <v>89.699999999999989</v>
      </c>
      <c r="T836" s="23">
        <v>9.5117056860000004E-3</v>
      </c>
      <c r="U836" s="23">
        <v>7.2017200189999995E-4</v>
      </c>
      <c r="V836" s="23">
        <f>V833</f>
        <v>0.49704190700480005</v>
      </c>
    </row>
    <row r="837" spans="1:22" ht="15.75" customHeight="1" x14ac:dyDescent="0.2">
      <c r="A837" s="22">
        <f>VLOOKUP(B836,'Sample ID by Horizon'!A:B,2,FALSE)</f>
        <v>42649</v>
      </c>
      <c r="B837" s="21" t="s">
        <v>505</v>
      </c>
      <c r="C837" s="21" t="s">
        <v>1299</v>
      </c>
      <c r="D837" s="21" t="s">
        <v>1293</v>
      </c>
      <c r="E837" s="21">
        <v>0.5</v>
      </c>
      <c r="F837" s="21">
        <v>1.72</v>
      </c>
      <c r="G837" s="21">
        <v>2.2200000000000002</v>
      </c>
      <c r="H837" s="21">
        <v>0.5</v>
      </c>
      <c r="I837" s="21">
        <v>2.09</v>
      </c>
      <c r="J837" s="23">
        <f t="shared" si="45"/>
        <v>0.36999999999999988</v>
      </c>
      <c r="K837" s="71">
        <v>26</v>
      </c>
      <c r="L837" s="71">
        <f t="shared" ref="L837:N837" si="628">L835</f>
        <v>0.5</v>
      </c>
      <c r="M837" s="71">
        <f t="shared" si="628"/>
        <v>0.36499999999999994</v>
      </c>
      <c r="N837" s="71">
        <f t="shared" si="628"/>
        <v>26.5</v>
      </c>
      <c r="O837" s="73">
        <f>VLOOKUP(B837,'Dry Sieve'!$B$2:$K$992,IF(C837="#5",2,IF(C837="#10",3,IF(C837="#18",4,IF(C837="#35",5,IF(C837="#60",6,IF(C837="#120",7,IF(C837="#200",8,IF(C837="&lt;200",9)))))))),FALSE)</f>
        <v>3.16</v>
      </c>
      <c r="P837" s="23">
        <f t="shared" si="0"/>
        <v>0.36499999999999994</v>
      </c>
      <c r="Q837" s="23">
        <f t="shared" si="1"/>
        <v>0.5</v>
      </c>
      <c r="R837" s="23">
        <f>VLOOKUP(B837,'Dry Sieve'!$B$2:$K$992,IF(C837="#5",2,IF(C837="#10",3,IF(C837="#18",4,IF(C837="#35",5,IF(C837="#60",6,IF(C837="#120",7,IF(C837="#200",8,IF(C837="&lt;200",9)))))))),FALSE)</f>
        <v>3.16</v>
      </c>
      <c r="S837" s="23">
        <f>VLOOKUP(B837,'Dry Sieve'!$B$2:$K$992,10,FALSE)</f>
        <v>89.699999999999989</v>
      </c>
      <c r="T837" s="23">
        <v>9.5117056860000004E-3</v>
      </c>
      <c r="U837" s="23">
        <v>7.2017200189999995E-4</v>
      </c>
      <c r="V837" s="23">
        <f>V836</f>
        <v>0.49704190700480005</v>
      </c>
    </row>
    <row r="838" spans="1:22" ht="15.75" customHeight="1" x14ac:dyDescent="0.2">
      <c r="A838" s="22">
        <f>VLOOKUP(B837,'Sample ID by Horizon'!A:B,2,FALSE)</f>
        <v>42649</v>
      </c>
      <c r="B838" s="21" t="s">
        <v>505</v>
      </c>
      <c r="C838" s="21" t="s">
        <v>1299</v>
      </c>
      <c r="D838" s="21" t="s">
        <v>1294</v>
      </c>
      <c r="E838" s="21">
        <v>0.5</v>
      </c>
      <c r="F838" s="21">
        <v>1.72</v>
      </c>
      <c r="G838" s="21">
        <v>2.2200000000000002</v>
      </c>
      <c r="H838" s="21">
        <v>0.5</v>
      </c>
      <c r="I838" s="21">
        <v>2.11</v>
      </c>
      <c r="J838" s="23">
        <f t="shared" si="45"/>
        <v>0.3899999999999999</v>
      </c>
      <c r="K838" s="71">
        <v>22</v>
      </c>
      <c r="L838" s="71">
        <f t="shared" ref="L838:N838" si="629">L835</f>
        <v>0.5</v>
      </c>
      <c r="M838" s="71">
        <f t="shared" si="629"/>
        <v>0.36499999999999994</v>
      </c>
      <c r="N838" s="71">
        <f t="shared" si="629"/>
        <v>26.5</v>
      </c>
      <c r="O838" s="73">
        <f>VLOOKUP(B838,'Dry Sieve'!$B$2:$K$992,IF(C838="#5",2,IF(C838="#10",3,IF(C838="#18",4,IF(C838="#35",5,IF(C838="#60",6,IF(C838="#120",7,IF(C838="#200",8,IF(C838="&lt;200",9)))))))),FALSE)</f>
        <v>3.16</v>
      </c>
      <c r="P838" s="23">
        <f t="shared" si="0"/>
        <v>0.36499999999999994</v>
      </c>
      <c r="Q838" s="23">
        <f t="shared" si="1"/>
        <v>0.5</v>
      </c>
      <c r="R838" s="23">
        <f>VLOOKUP(B838,'Dry Sieve'!$B$2:$K$992,IF(C838="#5",2,IF(C838="#10",3,IF(C838="#18",4,IF(C838="#35",5,IF(C838="#60",6,IF(C838="#120",7,IF(C838="#200",8,IF(C838="&lt;200",9)))))))),FALSE)</f>
        <v>3.16</v>
      </c>
      <c r="S838" s="23">
        <f>VLOOKUP(B838,'Dry Sieve'!$B$2:$K$992,10,FALSE)</f>
        <v>89.699999999999989</v>
      </c>
      <c r="T838" s="23">
        <v>9.5117056860000004E-3</v>
      </c>
      <c r="U838" s="23">
        <v>7.2017200189999995E-4</v>
      </c>
      <c r="V838" s="23">
        <f>V836</f>
        <v>0.49704190700480005</v>
      </c>
    </row>
    <row r="839" spans="1:22" ht="15.75" customHeight="1" x14ac:dyDescent="0.2">
      <c r="A839" s="22">
        <f>VLOOKUP(B838,'Sample ID by Horizon'!A:B,2,FALSE)</f>
        <v>42649</v>
      </c>
      <c r="B839" s="21" t="s">
        <v>505</v>
      </c>
      <c r="C839" s="21" t="s">
        <v>1300</v>
      </c>
      <c r="D839" s="21" t="s">
        <v>1291</v>
      </c>
      <c r="E839" s="21">
        <v>0.5</v>
      </c>
      <c r="F839" s="21">
        <v>1.71</v>
      </c>
      <c r="G839" s="21">
        <v>2.2000000000000002</v>
      </c>
      <c r="H839" s="21">
        <v>0.49</v>
      </c>
      <c r="I839" s="21">
        <v>2.11</v>
      </c>
      <c r="J839" s="23">
        <f t="shared" si="45"/>
        <v>0.39999999999999991</v>
      </c>
      <c r="K839" s="71">
        <v>18</v>
      </c>
      <c r="L839" s="71">
        <v>0.5</v>
      </c>
      <c r="M839" s="23">
        <f>AVERAGE(J839:J842)</f>
        <v>0.39</v>
      </c>
      <c r="N839" s="23">
        <v>21.5</v>
      </c>
      <c r="O839" s="73">
        <f>VLOOKUP(B839,'Dry Sieve'!$B$2:$K$992,IF(C839="#5",2,IF(C839="#10",3,IF(C839="#18",4,IF(C839="#35",5,IF(C839="#60",6,IF(C839="#120",7,IF(C839="#200",8,IF(C839="&lt;200",9)))))))),FALSE)</f>
        <v>2.37</v>
      </c>
      <c r="P839" s="23">
        <f t="shared" si="0"/>
        <v>0.39</v>
      </c>
      <c r="Q839" s="23">
        <f t="shared" si="1"/>
        <v>0.5</v>
      </c>
      <c r="R839" s="23">
        <f>VLOOKUP(B839,'Dry Sieve'!$B$2:$K$992,IF(C839="#5",2,IF(C839="#10",3,IF(C839="#18",4,IF(C839="#35",5,IF(C839="#60",6,IF(C839="#120",7,IF(C839="#200",8,IF(C839="&lt;200",9)))))))),FALSE)</f>
        <v>2.37</v>
      </c>
      <c r="S839" s="23">
        <f>VLOOKUP(B839,'Dry Sieve'!$B$2:$K$992,10,FALSE)</f>
        <v>89.699999999999989</v>
      </c>
      <c r="T839" s="23">
        <v>5.81270903E-3</v>
      </c>
      <c r="U839" s="23">
        <v>1.7853320589999999E-4</v>
      </c>
      <c r="V839" s="23">
        <f>V836</f>
        <v>0.49704190700480005</v>
      </c>
    </row>
    <row r="840" spans="1:22" ht="15.75" customHeight="1" x14ac:dyDescent="0.2">
      <c r="A840" s="22">
        <f>VLOOKUP(B839,'Sample ID by Horizon'!A:B,2,FALSE)</f>
        <v>42649</v>
      </c>
      <c r="B840" s="21" t="s">
        <v>505</v>
      </c>
      <c r="C840" s="21" t="s">
        <v>1300</v>
      </c>
      <c r="D840" s="21" t="s">
        <v>1292</v>
      </c>
      <c r="E840" s="21">
        <v>0.5</v>
      </c>
      <c r="F840" s="21">
        <v>1.74</v>
      </c>
      <c r="G840" s="21">
        <v>2.23</v>
      </c>
      <c r="H840" s="21">
        <v>0.49</v>
      </c>
      <c r="I840" s="21">
        <v>2.14</v>
      </c>
      <c r="J840" s="23">
        <f t="shared" si="45"/>
        <v>0.40000000000000013</v>
      </c>
      <c r="K840" s="71">
        <v>18</v>
      </c>
      <c r="L840" s="71">
        <f t="shared" ref="L840:N840" si="630">L839</f>
        <v>0.5</v>
      </c>
      <c r="M840" s="71">
        <f t="shared" si="630"/>
        <v>0.39</v>
      </c>
      <c r="N840" s="71">
        <f t="shared" si="630"/>
        <v>21.5</v>
      </c>
      <c r="O840" s="73">
        <f>VLOOKUP(B840,'Dry Sieve'!$B$2:$K$992,IF(C840="#5",2,IF(C840="#10",3,IF(C840="#18",4,IF(C840="#35",5,IF(C840="#60",6,IF(C840="#120",7,IF(C840="#200",8,IF(C840="&lt;200",9)))))))),FALSE)</f>
        <v>2.37</v>
      </c>
      <c r="P840" s="23">
        <f t="shared" si="0"/>
        <v>0.39</v>
      </c>
      <c r="Q840" s="23">
        <f t="shared" si="1"/>
        <v>0.5</v>
      </c>
      <c r="R840" s="23">
        <f>VLOOKUP(B840,'Dry Sieve'!$B$2:$K$992,IF(C840="#5",2,IF(C840="#10",3,IF(C840="#18",4,IF(C840="#35",5,IF(C840="#60",6,IF(C840="#120",7,IF(C840="#200",8,IF(C840="&lt;200",9)))))))),FALSE)</f>
        <v>2.37</v>
      </c>
      <c r="S840" s="23">
        <f>VLOOKUP(B840,'Dry Sieve'!$B$2:$K$992,10,FALSE)</f>
        <v>89.699999999999989</v>
      </c>
      <c r="T840" s="23">
        <v>5.81270903E-3</v>
      </c>
      <c r="U840" s="23">
        <v>1.7853320589999999E-4</v>
      </c>
      <c r="V840" s="23">
        <f>V839</f>
        <v>0.49704190700480005</v>
      </c>
    </row>
    <row r="841" spans="1:22" ht="15.75" customHeight="1" x14ac:dyDescent="0.2">
      <c r="A841" s="22">
        <f>VLOOKUP(B840,'Sample ID by Horizon'!A:B,2,FALSE)</f>
        <v>42649</v>
      </c>
      <c r="B841" s="21" t="s">
        <v>505</v>
      </c>
      <c r="C841" s="21" t="s">
        <v>1300</v>
      </c>
      <c r="D841" s="21" t="s">
        <v>1293</v>
      </c>
      <c r="E841" s="21">
        <v>0.5</v>
      </c>
      <c r="F841" s="21">
        <v>1.73</v>
      </c>
      <c r="G841" s="21">
        <v>2.23</v>
      </c>
      <c r="H841" s="21">
        <v>0.5</v>
      </c>
      <c r="I841" s="21">
        <v>2.09</v>
      </c>
      <c r="J841" s="23">
        <f t="shared" si="45"/>
        <v>0.35999999999999988</v>
      </c>
      <c r="K841" s="71">
        <v>28</v>
      </c>
      <c r="L841" s="71">
        <f t="shared" ref="L841:N841" si="631">L839</f>
        <v>0.5</v>
      </c>
      <c r="M841" s="71">
        <f t="shared" si="631"/>
        <v>0.39</v>
      </c>
      <c r="N841" s="71">
        <f t="shared" si="631"/>
        <v>21.5</v>
      </c>
      <c r="O841" s="73">
        <f>VLOOKUP(B841,'Dry Sieve'!$B$2:$K$992,IF(C841="#5",2,IF(C841="#10",3,IF(C841="#18",4,IF(C841="#35",5,IF(C841="#60",6,IF(C841="#120",7,IF(C841="#200",8,IF(C841="&lt;200",9)))))))),FALSE)</f>
        <v>2.37</v>
      </c>
      <c r="P841" s="23">
        <f t="shared" si="0"/>
        <v>0.39</v>
      </c>
      <c r="Q841" s="23">
        <f t="shared" si="1"/>
        <v>0.5</v>
      </c>
      <c r="R841" s="23">
        <f>VLOOKUP(B841,'Dry Sieve'!$B$2:$K$992,IF(C841="#5",2,IF(C841="#10",3,IF(C841="#18",4,IF(C841="#35",5,IF(C841="#60",6,IF(C841="#120",7,IF(C841="#200",8,IF(C841="&lt;200",9)))))))),FALSE)</f>
        <v>2.37</v>
      </c>
      <c r="S841" s="23">
        <f>VLOOKUP(B841,'Dry Sieve'!$B$2:$K$992,10,FALSE)</f>
        <v>89.699999999999989</v>
      </c>
      <c r="T841" s="23">
        <v>5.81270903E-3</v>
      </c>
      <c r="U841" s="23">
        <v>1.7853320589999999E-4</v>
      </c>
      <c r="V841" s="23">
        <f>V839</f>
        <v>0.49704190700480005</v>
      </c>
    </row>
    <row r="842" spans="1:22" ht="15.75" customHeight="1" x14ac:dyDescent="0.2">
      <c r="A842" s="22">
        <f>VLOOKUP(B841,'Sample ID by Horizon'!A:B,2,FALSE)</f>
        <v>42649</v>
      </c>
      <c r="B842" s="21" t="s">
        <v>505</v>
      </c>
      <c r="C842" s="21" t="s">
        <v>1300</v>
      </c>
      <c r="D842" s="21" t="s">
        <v>1294</v>
      </c>
      <c r="E842" s="21">
        <v>0.5</v>
      </c>
      <c r="F842" s="21">
        <v>1.72</v>
      </c>
      <c r="G842" s="21">
        <v>2.23</v>
      </c>
      <c r="H842" s="21">
        <v>0.51</v>
      </c>
      <c r="I842" s="21">
        <v>2.12</v>
      </c>
      <c r="J842" s="23">
        <f t="shared" si="45"/>
        <v>0.40000000000000013</v>
      </c>
      <c r="K842" s="71">
        <v>22</v>
      </c>
      <c r="L842" s="71">
        <f t="shared" ref="L842:N842" si="632">L839</f>
        <v>0.5</v>
      </c>
      <c r="M842" s="71">
        <f t="shared" si="632"/>
        <v>0.39</v>
      </c>
      <c r="N842" s="71">
        <f t="shared" si="632"/>
        <v>21.5</v>
      </c>
      <c r="O842" s="73">
        <f>VLOOKUP(B842,'Dry Sieve'!$B$2:$K$992,IF(C842="#5",2,IF(C842="#10",3,IF(C842="#18",4,IF(C842="#35",5,IF(C842="#60",6,IF(C842="#120",7,IF(C842="#200",8,IF(C842="&lt;200",9)))))))),FALSE)</f>
        <v>2.37</v>
      </c>
      <c r="P842" s="23">
        <f t="shared" si="0"/>
        <v>0.39</v>
      </c>
      <c r="Q842" s="23">
        <f t="shared" si="1"/>
        <v>0.5</v>
      </c>
      <c r="R842" s="23">
        <f>VLOOKUP(B842,'Dry Sieve'!$B$2:$K$992,IF(C842="#5",2,IF(C842="#10",3,IF(C842="#18",4,IF(C842="#35",5,IF(C842="#60",6,IF(C842="#120",7,IF(C842="#200",8,IF(C842="&lt;200",9)))))))),FALSE)</f>
        <v>2.37</v>
      </c>
      <c r="S842" s="23">
        <f>VLOOKUP(B842,'Dry Sieve'!$B$2:$K$992,10,FALSE)</f>
        <v>89.699999999999989</v>
      </c>
      <c r="T842" s="23">
        <v>5.81270903E-3</v>
      </c>
      <c r="U842" s="23">
        <v>1.7853320589999999E-4</v>
      </c>
      <c r="V842" s="23">
        <f>V839</f>
        <v>0.49704190700480005</v>
      </c>
    </row>
    <row r="843" spans="1:22" ht="15.75" customHeight="1" x14ac:dyDescent="0.2">
      <c r="A843" s="22">
        <f>VLOOKUP(B842,'Sample ID by Horizon'!A:B,2,FALSE)</f>
        <v>42649</v>
      </c>
      <c r="B843" s="21" t="s">
        <v>506</v>
      </c>
      <c r="C843" s="21" t="s">
        <v>1290</v>
      </c>
      <c r="D843" s="21" t="s">
        <v>1291</v>
      </c>
      <c r="E843" s="21">
        <v>4</v>
      </c>
      <c r="F843" s="21">
        <v>1.73</v>
      </c>
      <c r="G843" s="21">
        <v>2.98</v>
      </c>
      <c r="H843" s="21">
        <v>1.25</v>
      </c>
      <c r="I843" s="21">
        <v>1.77</v>
      </c>
      <c r="J843" s="23">
        <f t="shared" si="45"/>
        <v>4.0000000000000036E-2</v>
      </c>
      <c r="K843" s="71">
        <v>30.25</v>
      </c>
      <c r="L843" s="71">
        <v>4</v>
      </c>
      <c r="M843" s="23">
        <f>AVERAGE(J843:J846)</f>
        <v>1.2500000000000011E-2</v>
      </c>
      <c r="N843" s="23">
        <v>24.875</v>
      </c>
      <c r="O843" s="73">
        <f>VLOOKUP(B843,'Dry Sieve'!$B$2:$K$992,IF(C843="#5",2,IF(C843="#10",3,IF(C843="#18",4,IF(C843="#35",5,IF(C843="#60",6,IF(C843="#120",7,IF(C843="#200",8,IF(C843="&lt;200",9)))))))),FALSE)</f>
        <v>629.96</v>
      </c>
      <c r="P843" s="23">
        <f t="shared" si="0"/>
        <v>1.2500000000000011E-2</v>
      </c>
      <c r="Q843" s="23">
        <f t="shared" si="1"/>
        <v>4</v>
      </c>
      <c r="R843" s="23">
        <f>VLOOKUP(B843,'Dry Sieve'!$B$2:$K$992,IF(C843="#5",2,IF(C843="#10",3,IF(C843="#18",4,IF(C843="#35",5,IF(C843="#60",6,IF(C843="#120",7,IF(C843="#200",8,IF(C843="&lt;200",9)))))))),FALSE)</f>
        <v>629.96</v>
      </c>
      <c r="S843" s="23">
        <f>VLOOKUP(B843,'Dry Sieve'!$B$2:$K$992,10,FALSE)</f>
        <v>1283.0499999999997</v>
      </c>
      <c r="T843" s="23">
        <v>0.48945198940000001</v>
      </c>
      <c r="U843" s="23">
        <v>0.1217511824</v>
      </c>
      <c r="V843" s="23">
        <f>SUM(U843,U847,U851,U855,U859,U863,U867)</f>
        <v>0.19731113953230001</v>
      </c>
    </row>
    <row r="844" spans="1:22" ht="15.75" customHeight="1" x14ac:dyDescent="0.2">
      <c r="A844" s="22">
        <f>VLOOKUP(B843,'Sample ID by Horizon'!A:B,2,FALSE)</f>
        <v>42649</v>
      </c>
      <c r="B844" s="21" t="s">
        <v>506</v>
      </c>
      <c r="C844" s="21" t="s">
        <v>1290</v>
      </c>
      <c r="D844" s="21" t="s">
        <v>1292</v>
      </c>
      <c r="E844" s="21">
        <v>4</v>
      </c>
      <c r="F844" s="21">
        <v>1.74</v>
      </c>
      <c r="G844" s="21">
        <v>2.2799999999999998</v>
      </c>
      <c r="H844" s="21">
        <v>0.54</v>
      </c>
      <c r="I844" s="21">
        <v>1.74</v>
      </c>
      <c r="J844" s="23">
        <f t="shared" si="45"/>
        <v>0</v>
      </c>
      <c r="K844" s="71">
        <v>13.5</v>
      </c>
      <c r="L844" s="71">
        <f t="shared" ref="L844:N844" si="633">L843</f>
        <v>4</v>
      </c>
      <c r="M844" s="71">
        <f t="shared" si="633"/>
        <v>1.2500000000000011E-2</v>
      </c>
      <c r="N844" s="71">
        <f t="shared" si="633"/>
        <v>24.875</v>
      </c>
      <c r="O844" s="73">
        <f>VLOOKUP(B844,'Dry Sieve'!$B$2:$K$992,IF(C844="#5",2,IF(C844="#10",3,IF(C844="#18",4,IF(C844="#35",5,IF(C844="#60",6,IF(C844="#120",7,IF(C844="#200",8,IF(C844="&lt;200",9)))))))),FALSE)</f>
        <v>629.96</v>
      </c>
      <c r="P844" s="23">
        <f t="shared" si="0"/>
        <v>1.2500000000000011E-2</v>
      </c>
      <c r="Q844" s="23">
        <f t="shared" si="1"/>
        <v>4</v>
      </c>
      <c r="R844" s="23">
        <f>VLOOKUP(B844,'Dry Sieve'!$B$2:$K$992,IF(C844="#5",2,IF(C844="#10",3,IF(C844="#18",4,IF(C844="#35",5,IF(C844="#60",6,IF(C844="#120",7,IF(C844="#200",8,IF(C844="&lt;200",9)))))))),FALSE)</f>
        <v>629.96</v>
      </c>
      <c r="S844" s="23">
        <f>VLOOKUP(B844,'Dry Sieve'!$B$2:$K$992,10,FALSE)</f>
        <v>1283.0499999999997</v>
      </c>
      <c r="T844" s="23">
        <v>0.48945198940000001</v>
      </c>
      <c r="U844" s="23">
        <v>0.1217511824</v>
      </c>
      <c r="V844" s="23">
        <f>V843</f>
        <v>0.19731113953230001</v>
      </c>
    </row>
    <row r="845" spans="1:22" ht="15.75" customHeight="1" x14ac:dyDescent="0.2">
      <c r="A845" s="22">
        <f>VLOOKUP(B844,'Sample ID by Horizon'!A:B,2,FALSE)</f>
        <v>42649</v>
      </c>
      <c r="B845" s="21" t="s">
        <v>506</v>
      </c>
      <c r="C845" s="21" t="s">
        <v>1290</v>
      </c>
      <c r="D845" s="21" t="s">
        <v>1293</v>
      </c>
      <c r="E845" s="21">
        <v>4</v>
      </c>
      <c r="F845" s="21">
        <v>1.72</v>
      </c>
      <c r="G845" s="21">
        <v>2.97</v>
      </c>
      <c r="H845" s="21">
        <v>1.25</v>
      </c>
      <c r="I845" s="21">
        <v>1.73</v>
      </c>
      <c r="J845" s="23">
        <f t="shared" si="45"/>
        <v>1.0000000000000009E-2</v>
      </c>
      <c r="K845" s="71">
        <v>31</v>
      </c>
      <c r="L845" s="71">
        <f t="shared" ref="L845:N845" si="634">L843</f>
        <v>4</v>
      </c>
      <c r="M845" s="71">
        <f t="shared" si="634"/>
        <v>1.2500000000000011E-2</v>
      </c>
      <c r="N845" s="71">
        <f t="shared" si="634"/>
        <v>24.875</v>
      </c>
      <c r="O845" s="73">
        <f>VLOOKUP(B845,'Dry Sieve'!$B$2:$K$992,IF(C845="#5",2,IF(C845="#10",3,IF(C845="#18",4,IF(C845="#35",5,IF(C845="#60",6,IF(C845="#120",7,IF(C845="#200",8,IF(C845="&lt;200",9)))))))),FALSE)</f>
        <v>629.96</v>
      </c>
      <c r="P845" s="23">
        <f t="shared" si="0"/>
        <v>1.2500000000000011E-2</v>
      </c>
      <c r="Q845" s="23">
        <f t="shared" si="1"/>
        <v>4</v>
      </c>
      <c r="R845" s="23">
        <f>VLOOKUP(B845,'Dry Sieve'!$B$2:$K$992,IF(C845="#5",2,IF(C845="#10",3,IF(C845="#18",4,IF(C845="#35",5,IF(C845="#60",6,IF(C845="#120",7,IF(C845="#200",8,IF(C845="&lt;200",9)))))))),FALSE)</f>
        <v>629.96</v>
      </c>
      <c r="S845" s="23">
        <f>VLOOKUP(B845,'Dry Sieve'!$B$2:$K$992,10,FALSE)</f>
        <v>1283.0499999999997</v>
      </c>
      <c r="T845" s="23">
        <v>0.48945198940000001</v>
      </c>
      <c r="U845" s="23">
        <v>0.1217511824</v>
      </c>
      <c r="V845" s="23">
        <f>V843</f>
        <v>0.19731113953230001</v>
      </c>
    </row>
    <row r="846" spans="1:22" ht="15.75" customHeight="1" x14ac:dyDescent="0.2">
      <c r="A846" s="22">
        <f>VLOOKUP(B845,'Sample ID by Horizon'!A:B,2,FALSE)</f>
        <v>42649</v>
      </c>
      <c r="B846" s="21" t="s">
        <v>506</v>
      </c>
      <c r="C846" s="21" t="s">
        <v>1290</v>
      </c>
      <c r="D846" s="21" t="s">
        <v>1294</v>
      </c>
      <c r="E846" s="21">
        <v>4</v>
      </c>
      <c r="F846" s="21">
        <v>1.73</v>
      </c>
      <c r="G846" s="21">
        <v>2.72</v>
      </c>
      <c r="H846" s="21">
        <v>0.99</v>
      </c>
      <c r="I846" s="21">
        <v>1.73</v>
      </c>
      <c r="J846" s="23">
        <f t="shared" si="45"/>
        <v>0</v>
      </c>
      <c r="K846" s="71">
        <v>24.75</v>
      </c>
      <c r="L846" s="71">
        <f t="shared" ref="L846:N846" si="635">L843</f>
        <v>4</v>
      </c>
      <c r="M846" s="71">
        <f t="shared" si="635"/>
        <v>1.2500000000000011E-2</v>
      </c>
      <c r="N846" s="71">
        <f t="shared" si="635"/>
        <v>24.875</v>
      </c>
      <c r="O846" s="73">
        <f>VLOOKUP(B846,'Dry Sieve'!$B$2:$K$992,IF(C846="#5",2,IF(C846="#10",3,IF(C846="#18",4,IF(C846="#35",5,IF(C846="#60",6,IF(C846="#120",7,IF(C846="#200",8,IF(C846="&lt;200",9)))))))),FALSE)</f>
        <v>629.96</v>
      </c>
      <c r="P846" s="23">
        <f t="shared" si="0"/>
        <v>1.2500000000000011E-2</v>
      </c>
      <c r="Q846" s="23">
        <f t="shared" si="1"/>
        <v>4</v>
      </c>
      <c r="R846" s="23">
        <f>VLOOKUP(B846,'Dry Sieve'!$B$2:$K$992,IF(C846="#5",2,IF(C846="#10",3,IF(C846="#18",4,IF(C846="#35",5,IF(C846="#60",6,IF(C846="#120",7,IF(C846="#200",8,IF(C846="&lt;200",9)))))))),FALSE)</f>
        <v>629.96</v>
      </c>
      <c r="S846" s="23">
        <f>VLOOKUP(B846,'Dry Sieve'!$B$2:$K$992,10,FALSE)</f>
        <v>1283.0499999999997</v>
      </c>
      <c r="T846" s="23">
        <v>0.48945198940000001</v>
      </c>
      <c r="U846" s="23">
        <v>0.1217511824</v>
      </c>
      <c r="V846" s="23">
        <f>V843</f>
        <v>0.19731113953230001</v>
      </c>
    </row>
    <row r="847" spans="1:22" ht="15.75" customHeight="1" x14ac:dyDescent="0.2">
      <c r="A847" s="22">
        <f>VLOOKUP(B846,'Sample ID by Horizon'!A:B,2,FALSE)</f>
        <v>42649</v>
      </c>
      <c r="B847" s="21" t="s">
        <v>506</v>
      </c>
      <c r="C847" s="21" t="s">
        <v>1295</v>
      </c>
      <c r="D847" s="21" t="s">
        <v>1291</v>
      </c>
      <c r="E847" s="21">
        <v>4</v>
      </c>
      <c r="F847" s="21">
        <v>1.72</v>
      </c>
      <c r="G847" s="21">
        <v>3.7</v>
      </c>
      <c r="H847" s="21">
        <v>1.98</v>
      </c>
      <c r="I847" s="21">
        <v>1.83</v>
      </c>
      <c r="J847" s="23">
        <f t="shared" si="45"/>
        <v>0.1100000000000001</v>
      </c>
      <c r="K847" s="71">
        <v>46.75</v>
      </c>
      <c r="L847" s="71">
        <v>4</v>
      </c>
      <c r="M847" s="23">
        <f>AVERAGE(J847:J850)</f>
        <v>0.12750000000000006</v>
      </c>
      <c r="N847" s="23">
        <v>42.25</v>
      </c>
      <c r="O847" s="73">
        <f>VLOOKUP(B847,'Dry Sieve'!$B$2:$K$992,IF(C847="#5",2,IF(C847="#10",3,IF(C847="#18",4,IF(C847="#35",5,IF(C847="#60",6,IF(C847="#120",7,IF(C847="#200",8,IF(C847="&lt;200",9)))))))),FALSE)</f>
        <v>145.82</v>
      </c>
      <c r="P847" s="23">
        <f t="shared" si="0"/>
        <v>0.12750000000000006</v>
      </c>
      <c r="Q847" s="23">
        <f t="shared" si="1"/>
        <v>4</v>
      </c>
      <c r="R847" s="23">
        <f>VLOOKUP(B847,'Dry Sieve'!$B$2:$K$992,IF(C847="#5",2,IF(C847="#10",3,IF(C847="#18",4,IF(C847="#35",5,IF(C847="#60",6,IF(C847="#120",7,IF(C847="#200",8,IF(C847="&lt;200",9)))))))),FALSE)</f>
        <v>145.82</v>
      </c>
      <c r="S847" s="23">
        <f>VLOOKUP(B847,'Dry Sieve'!$B$2:$K$992,10,FALSE)</f>
        <v>1283.0499999999997</v>
      </c>
      <c r="T847" s="23">
        <v>0.1100284381</v>
      </c>
      <c r="U847" s="23">
        <v>3.9846012940000002E-2</v>
      </c>
      <c r="V847" s="23">
        <f>V846</f>
        <v>0.19731113953230001</v>
      </c>
    </row>
    <row r="848" spans="1:22" ht="15.75" customHeight="1" x14ac:dyDescent="0.2">
      <c r="A848" s="22">
        <f>VLOOKUP(B847,'Sample ID by Horizon'!A:B,2,FALSE)</f>
        <v>42649</v>
      </c>
      <c r="B848" s="21" t="s">
        <v>506</v>
      </c>
      <c r="C848" s="21" t="s">
        <v>1295</v>
      </c>
      <c r="D848" s="21" t="s">
        <v>1292</v>
      </c>
      <c r="E848" s="21">
        <v>4</v>
      </c>
      <c r="F848" s="21">
        <v>1.72</v>
      </c>
      <c r="G848" s="21">
        <v>3.61</v>
      </c>
      <c r="H848" s="21">
        <v>1.89</v>
      </c>
      <c r="I848" s="21">
        <v>1.88</v>
      </c>
      <c r="J848" s="23">
        <f t="shared" si="45"/>
        <v>0.15999999999999992</v>
      </c>
      <c r="K848" s="71">
        <v>43.25</v>
      </c>
      <c r="L848" s="71">
        <f t="shared" ref="L848:N848" si="636">L847</f>
        <v>4</v>
      </c>
      <c r="M848" s="71">
        <f t="shared" si="636"/>
        <v>0.12750000000000006</v>
      </c>
      <c r="N848" s="71">
        <f t="shared" si="636"/>
        <v>42.25</v>
      </c>
      <c r="O848" s="73">
        <f>VLOOKUP(B848,'Dry Sieve'!$B$2:$K$992,IF(C848="#5",2,IF(C848="#10",3,IF(C848="#18",4,IF(C848="#35",5,IF(C848="#60",6,IF(C848="#120",7,IF(C848="#200",8,IF(C848="&lt;200",9)))))))),FALSE)</f>
        <v>145.82</v>
      </c>
      <c r="P848" s="23">
        <f t="shared" si="0"/>
        <v>0.12750000000000006</v>
      </c>
      <c r="Q848" s="23">
        <f t="shared" si="1"/>
        <v>4</v>
      </c>
      <c r="R848" s="23">
        <f>VLOOKUP(B848,'Dry Sieve'!$B$2:$K$992,IF(C848="#5",2,IF(C848="#10",3,IF(C848="#18",4,IF(C848="#35",5,IF(C848="#60",6,IF(C848="#120",7,IF(C848="#200",8,IF(C848="&lt;200",9)))))))),FALSE)</f>
        <v>145.82</v>
      </c>
      <c r="S848" s="23">
        <f>VLOOKUP(B848,'Dry Sieve'!$B$2:$K$992,10,FALSE)</f>
        <v>1283.0499999999997</v>
      </c>
      <c r="T848" s="23">
        <v>0.1100284381</v>
      </c>
      <c r="U848" s="23">
        <v>3.9846012940000002E-2</v>
      </c>
      <c r="V848" s="23">
        <f>V846</f>
        <v>0.19731113953230001</v>
      </c>
    </row>
    <row r="849" spans="1:22" ht="15.75" customHeight="1" x14ac:dyDescent="0.2">
      <c r="A849" s="22">
        <f>VLOOKUP(B848,'Sample ID by Horizon'!A:B,2,FALSE)</f>
        <v>42649</v>
      </c>
      <c r="B849" s="21" t="s">
        <v>506</v>
      </c>
      <c r="C849" s="21" t="s">
        <v>1295</v>
      </c>
      <c r="D849" s="21" t="s">
        <v>1293</v>
      </c>
      <c r="E849" s="21">
        <v>4</v>
      </c>
      <c r="F849" s="21">
        <v>1.73</v>
      </c>
      <c r="G849" s="21">
        <v>3.46</v>
      </c>
      <c r="H849" s="21">
        <v>1.73</v>
      </c>
      <c r="I849" s="21">
        <v>1.85</v>
      </c>
      <c r="J849" s="23">
        <f t="shared" si="45"/>
        <v>0.12000000000000011</v>
      </c>
      <c r="K849" s="71">
        <v>40.25</v>
      </c>
      <c r="L849" s="71">
        <f t="shared" ref="L849:N849" si="637">L847</f>
        <v>4</v>
      </c>
      <c r="M849" s="71">
        <f t="shared" si="637"/>
        <v>0.12750000000000006</v>
      </c>
      <c r="N849" s="71">
        <f t="shared" si="637"/>
        <v>42.25</v>
      </c>
      <c r="O849" s="73">
        <f>VLOOKUP(B849,'Dry Sieve'!$B$2:$K$992,IF(C849="#5",2,IF(C849="#10",3,IF(C849="#18",4,IF(C849="#35",5,IF(C849="#60",6,IF(C849="#120",7,IF(C849="#200",8,IF(C849="&lt;200",9)))))))),FALSE)</f>
        <v>145.82</v>
      </c>
      <c r="P849" s="23">
        <f t="shared" si="0"/>
        <v>0.12750000000000006</v>
      </c>
      <c r="Q849" s="23">
        <f t="shared" si="1"/>
        <v>4</v>
      </c>
      <c r="R849" s="23">
        <f>VLOOKUP(B849,'Dry Sieve'!$B$2:$K$992,IF(C849="#5",2,IF(C849="#10",3,IF(C849="#18",4,IF(C849="#35",5,IF(C849="#60",6,IF(C849="#120",7,IF(C849="#200",8,IF(C849="&lt;200",9)))))))),FALSE)</f>
        <v>145.82</v>
      </c>
      <c r="S849" s="23">
        <f>VLOOKUP(B849,'Dry Sieve'!$B$2:$K$992,10,FALSE)</f>
        <v>1283.0499999999997</v>
      </c>
      <c r="T849" s="23">
        <v>0.1100284381</v>
      </c>
      <c r="U849" s="23">
        <v>3.9846012940000002E-2</v>
      </c>
      <c r="V849" s="23">
        <f>V846</f>
        <v>0.19731113953230001</v>
      </c>
    </row>
    <row r="850" spans="1:22" ht="15.75" customHeight="1" x14ac:dyDescent="0.2">
      <c r="A850" s="22">
        <f>VLOOKUP(B849,'Sample ID by Horizon'!A:B,2,FALSE)</f>
        <v>42649</v>
      </c>
      <c r="B850" s="21" t="s">
        <v>506</v>
      </c>
      <c r="C850" s="21" t="s">
        <v>1295</v>
      </c>
      <c r="D850" s="21" t="s">
        <v>1294</v>
      </c>
      <c r="E850" s="21">
        <v>4</v>
      </c>
      <c r="F850" s="21">
        <v>1.72</v>
      </c>
      <c r="G850" s="21">
        <v>3.39</v>
      </c>
      <c r="H850" s="21">
        <v>1.67</v>
      </c>
      <c r="I850" s="21">
        <v>1.84</v>
      </c>
      <c r="J850" s="23">
        <f t="shared" si="45"/>
        <v>0.12000000000000011</v>
      </c>
      <c r="K850" s="71">
        <v>38.75</v>
      </c>
      <c r="L850" s="71">
        <f t="shared" ref="L850:N850" si="638">L847</f>
        <v>4</v>
      </c>
      <c r="M850" s="71">
        <f t="shared" si="638"/>
        <v>0.12750000000000006</v>
      </c>
      <c r="N850" s="71">
        <f t="shared" si="638"/>
        <v>42.25</v>
      </c>
      <c r="O850" s="73">
        <f>VLOOKUP(B850,'Dry Sieve'!$B$2:$K$992,IF(C850="#5",2,IF(C850="#10",3,IF(C850="#18",4,IF(C850="#35",5,IF(C850="#60",6,IF(C850="#120",7,IF(C850="#200",8,IF(C850="&lt;200",9)))))))),FALSE)</f>
        <v>145.82</v>
      </c>
      <c r="P850" s="23">
        <f t="shared" si="0"/>
        <v>0.12750000000000006</v>
      </c>
      <c r="Q850" s="23">
        <f t="shared" si="1"/>
        <v>4</v>
      </c>
      <c r="R850" s="23">
        <f>VLOOKUP(B850,'Dry Sieve'!$B$2:$K$992,IF(C850="#5",2,IF(C850="#10",3,IF(C850="#18",4,IF(C850="#35",5,IF(C850="#60",6,IF(C850="#120",7,IF(C850="#200",8,IF(C850="&lt;200",9)))))))),FALSE)</f>
        <v>145.82</v>
      </c>
      <c r="S850" s="23">
        <f>VLOOKUP(B850,'Dry Sieve'!$B$2:$K$992,10,FALSE)</f>
        <v>1283.0499999999997</v>
      </c>
      <c r="T850" s="23">
        <v>0.1100284381</v>
      </c>
      <c r="U850" s="23">
        <v>3.9846012940000002E-2</v>
      </c>
      <c r="V850" s="23">
        <f>V849</f>
        <v>0.19731113953230001</v>
      </c>
    </row>
    <row r="851" spans="1:22" ht="15.75" customHeight="1" x14ac:dyDescent="0.2">
      <c r="A851" s="22">
        <f>VLOOKUP(B850,'Sample ID by Horizon'!A:B,2,FALSE)</f>
        <v>42649</v>
      </c>
      <c r="B851" s="21" t="s">
        <v>506</v>
      </c>
      <c r="C851" s="21" t="s">
        <v>1296</v>
      </c>
      <c r="D851" s="21" t="s">
        <v>1291</v>
      </c>
      <c r="E851" s="21">
        <v>4</v>
      </c>
      <c r="F851" s="21">
        <v>1.73</v>
      </c>
      <c r="G851" s="21">
        <v>4.37</v>
      </c>
      <c r="H851" s="21">
        <v>2.64</v>
      </c>
      <c r="I851" s="21">
        <v>2.42</v>
      </c>
      <c r="J851" s="23">
        <f t="shared" si="45"/>
        <v>0.69</v>
      </c>
      <c r="K851" s="71">
        <v>48.75</v>
      </c>
      <c r="L851" s="71">
        <v>4</v>
      </c>
      <c r="M851" s="23">
        <f>AVERAGE(J851:J854)</f>
        <v>0.65249999999999997</v>
      </c>
      <c r="N851" s="23">
        <v>50.375</v>
      </c>
      <c r="O851" s="73">
        <f>VLOOKUP(B851,'Dry Sieve'!$B$2:$K$992,IF(C851="#5",2,IF(C851="#10",3,IF(C851="#18",4,IF(C851="#35",5,IF(C851="#60",6,IF(C851="#120",7,IF(C851="#200",8,IF(C851="&lt;200",9)))))))),FALSE)</f>
        <v>89.74</v>
      </c>
      <c r="P851" s="23">
        <f t="shared" si="0"/>
        <v>0.65249999999999997</v>
      </c>
      <c r="Q851" s="23">
        <f t="shared" si="1"/>
        <v>4</v>
      </c>
      <c r="R851" s="23">
        <f>VLOOKUP(B851,'Dry Sieve'!$B$2:$K$992,IF(C851="#5",2,IF(C851="#10",3,IF(C851="#18",4,IF(C851="#35",5,IF(C851="#60",6,IF(C851="#120",7,IF(C851="#200",8,IF(C851="&lt;200",9)))))))),FALSE)</f>
        <v>89.74</v>
      </c>
      <c r="S851" s="23">
        <f>VLOOKUP(B851,'Dry Sieve'!$B$2:$K$992,10,FALSE)</f>
        <v>1283.0499999999997</v>
      </c>
      <c r="T851" s="23">
        <v>5.8533309300000003E-2</v>
      </c>
      <c r="U851" s="23">
        <v>2.1061538970000002E-2</v>
      </c>
      <c r="V851" s="23">
        <f>V849</f>
        <v>0.19731113953230001</v>
      </c>
    </row>
    <row r="852" spans="1:22" ht="15.75" customHeight="1" x14ac:dyDescent="0.2">
      <c r="A852" s="22">
        <f>VLOOKUP(B851,'Sample ID by Horizon'!A:B,2,FALSE)</f>
        <v>42649</v>
      </c>
      <c r="B852" s="21" t="s">
        <v>506</v>
      </c>
      <c r="C852" s="21" t="s">
        <v>1296</v>
      </c>
      <c r="D852" s="21" t="s">
        <v>1292</v>
      </c>
      <c r="E852" s="21">
        <v>4</v>
      </c>
      <c r="F852" s="21">
        <v>1.73</v>
      </c>
      <c r="G852" s="21">
        <v>4.33</v>
      </c>
      <c r="H852" s="21">
        <v>2.6</v>
      </c>
      <c r="I852" s="21">
        <v>2.4</v>
      </c>
      <c r="J852" s="23">
        <f t="shared" si="45"/>
        <v>0.66999999999999993</v>
      </c>
      <c r="K852" s="71">
        <v>48.25</v>
      </c>
      <c r="L852" s="71">
        <f t="shared" ref="L852:N852" si="639">L851</f>
        <v>4</v>
      </c>
      <c r="M852" s="71">
        <f t="shared" si="639"/>
        <v>0.65249999999999997</v>
      </c>
      <c r="N852" s="71">
        <f t="shared" si="639"/>
        <v>50.375</v>
      </c>
      <c r="O852" s="73">
        <f>VLOOKUP(B852,'Dry Sieve'!$B$2:$K$992,IF(C852="#5",2,IF(C852="#10",3,IF(C852="#18",4,IF(C852="#35",5,IF(C852="#60",6,IF(C852="#120",7,IF(C852="#200",8,IF(C852="&lt;200",9)))))))),FALSE)</f>
        <v>89.74</v>
      </c>
      <c r="P852" s="23">
        <f t="shared" si="0"/>
        <v>0.65249999999999997</v>
      </c>
      <c r="Q852" s="23">
        <f t="shared" si="1"/>
        <v>4</v>
      </c>
      <c r="R852" s="23">
        <f>VLOOKUP(B852,'Dry Sieve'!$B$2:$K$992,IF(C852="#5",2,IF(C852="#10",3,IF(C852="#18",4,IF(C852="#35",5,IF(C852="#60",6,IF(C852="#120",7,IF(C852="#200",8,IF(C852="&lt;200",9)))))))),FALSE)</f>
        <v>89.74</v>
      </c>
      <c r="S852" s="23">
        <f>VLOOKUP(B852,'Dry Sieve'!$B$2:$K$992,10,FALSE)</f>
        <v>1283.0499999999997</v>
      </c>
      <c r="T852" s="23">
        <v>5.8533309300000003E-2</v>
      </c>
      <c r="U852" s="23">
        <v>2.1061538970000002E-2</v>
      </c>
      <c r="V852" s="23">
        <f>V849</f>
        <v>0.19731113953230001</v>
      </c>
    </row>
    <row r="853" spans="1:22" ht="15.75" customHeight="1" x14ac:dyDescent="0.2">
      <c r="A853" s="22">
        <f>VLOOKUP(B852,'Sample ID by Horizon'!A:B,2,FALSE)</f>
        <v>42649</v>
      </c>
      <c r="B853" s="21" t="s">
        <v>506</v>
      </c>
      <c r="C853" s="21" t="s">
        <v>1296</v>
      </c>
      <c r="D853" s="21" t="s">
        <v>1293</v>
      </c>
      <c r="E853" s="21">
        <v>4</v>
      </c>
      <c r="F853" s="21">
        <v>1.72</v>
      </c>
      <c r="G853" s="21">
        <v>4.45</v>
      </c>
      <c r="H853" s="21">
        <v>2.73</v>
      </c>
      <c r="I853" s="21">
        <v>2.37</v>
      </c>
      <c r="J853" s="23">
        <f t="shared" si="45"/>
        <v>0.65000000000000013</v>
      </c>
      <c r="K853" s="71">
        <v>52</v>
      </c>
      <c r="L853" s="71">
        <f t="shared" ref="L853:N853" si="640">L851</f>
        <v>4</v>
      </c>
      <c r="M853" s="71">
        <f t="shared" si="640"/>
        <v>0.65249999999999997</v>
      </c>
      <c r="N853" s="71">
        <f t="shared" si="640"/>
        <v>50.375</v>
      </c>
      <c r="O853" s="73">
        <f>VLOOKUP(B853,'Dry Sieve'!$B$2:$K$992,IF(C853="#5",2,IF(C853="#10",3,IF(C853="#18",4,IF(C853="#35",5,IF(C853="#60",6,IF(C853="#120",7,IF(C853="#200",8,IF(C853="&lt;200",9)))))))),FALSE)</f>
        <v>89.74</v>
      </c>
      <c r="P853" s="23">
        <f t="shared" si="0"/>
        <v>0.65249999999999997</v>
      </c>
      <c r="Q853" s="23">
        <f t="shared" si="1"/>
        <v>4</v>
      </c>
      <c r="R853" s="23">
        <f>VLOOKUP(B853,'Dry Sieve'!$B$2:$K$992,IF(C853="#5",2,IF(C853="#10",3,IF(C853="#18",4,IF(C853="#35",5,IF(C853="#60",6,IF(C853="#120",7,IF(C853="#200",8,IF(C853="&lt;200",9)))))))),FALSE)</f>
        <v>89.74</v>
      </c>
      <c r="S853" s="23">
        <f>VLOOKUP(B853,'Dry Sieve'!$B$2:$K$992,10,FALSE)</f>
        <v>1283.0499999999997</v>
      </c>
      <c r="T853" s="23">
        <v>5.8533309300000003E-2</v>
      </c>
      <c r="U853" s="23">
        <v>2.1061538970000002E-2</v>
      </c>
      <c r="V853" s="23">
        <f>V852</f>
        <v>0.19731113953230001</v>
      </c>
    </row>
    <row r="854" spans="1:22" ht="15.75" customHeight="1" x14ac:dyDescent="0.2">
      <c r="A854" s="22">
        <f>VLOOKUP(B853,'Sample ID by Horizon'!A:B,2,FALSE)</f>
        <v>42649</v>
      </c>
      <c r="B854" s="21" t="s">
        <v>506</v>
      </c>
      <c r="C854" s="21" t="s">
        <v>1296</v>
      </c>
      <c r="D854" s="21" t="s">
        <v>1294</v>
      </c>
      <c r="E854" s="21">
        <v>4</v>
      </c>
      <c r="F854" s="21">
        <v>1.75</v>
      </c>
      <c r="G854" s="21">
        <v>4.45</v>
      </c>
      <c r="H854" s="21">
        <v>2.7</v>
      </c>
      <c r="I854" s="21">
        <v>2.35</v>
      </c>
      <c r="J854" s="23">
        <f t="shared" si="45"/>
        <v>0.60000000000000009</v>
      </c>
      <c r="K854" s="71">
        <v>52.5</v>
      </c>
      <c r="L854" s="71">
        <f t="shared" ref="L854:N854" si="641">L851</f>
        <v>4</v>
      </c>
      <c r="M854" s="71">
        <f t="shared" si="641"/>
        <v>0.65249999999999997</v>
      </c>
      <c r="N854" s="71">
        <f t="shared" si="641"/>
        <v>50.375</v>
      </c>
      <c r="O854" s="73">
        <f>VLOOKUP(B854,'Dry Sieve'!$B$2:$K$992,IF(C854="#5",2,IF(C854="#10",3,IF(C854="#18",4,IF(C854="#35",5,IF(C854="#60",6,IF(C854="#120",7,IF(C854="#200",8,IF(C854="&lt;200",9)))))))),FALSE)</f>
        <v>89.74</v>
      </c>
      <c r="P854" s="23">
        <f t="shared" si="0"/>
        <v>0.65249999999999997</v>
      </c>
      <c r="Q854" s="23">
        <f t="shared" si="1"/>
        <v>4</v>
      </c>
      <c r="R854" s="23">
        <f>VLOOKUP(B854,'Dry Sieve'!$B$2:$K$992,IF(C854="#5",2,IF(C854="#10",3,IF(C854="#18",4,IF(C854="#35",5,IF(C854="#60",6,IF(C854="#120",7,IF(C854="#200",8,IF(C854="&lt;200",9)))))))),FALSE)</f>
        <v>89.74</v>
      </c>
      <c r="S854" s="23">
        <f>VLOOKUP(B854,'Dry Sieve'!$B$2:$K$992,10,FALSE)</f>
        <v>1283.0499999999997</v>
      </c>
      <c r="T854" s="23">
        <v>5.8533309300000003E-2</v>
      </c>
      <c r="U854" s="23">
        <v>2.1061538970000002E-2</v>
      </c>
      <c r="V854" s="23">
        <f>V852</f>
        <v>0.19731113953230001</v>
      </c>
    </row>
    <row r="855" spans="1:22" ht="15.75" customHeight="1" x14ac:dyDescent="0.2">
      <c r="A855" s="22">
        <f>VLOOKUP(B854,'Sample ID by Horizon'!A:B,2,FALSE)</f>
        <v>42649</v>
      </c>
      <c r="B855" s="21" t="s">
        <v>506</v>
      </c>
      <c r="C855" s="21" t="s">
        <v>1297</v>
      </c>
      <c r="D855" s="21" t="s">
        <v>1291</v>
      </c>
      <c r="E855" s="21">
        <v>4</v>
      </c>
      <c r="F855" s="21">
        <v>1.74</v>
      </c>
      <c r="G855" s="21">
        <v>5.17</v>
      </c>
      <c r="H855" s="21">
        <v>3.43</v>
      </c>
      <c r="I855" s="21">
        <v>3.16</v>
      </c>
      <c r="J855" s="23">
        <f t="shared" si="45"/>
        <v>1.4200000000000002</v>
      </c>
      <c r="K855" s="71">
        <v>50.25</v>
      </c>
      <c r="L855" s="71">
        <v>4</v>
      </c>
      <c r="M855" s="23">
        <f>AVERAGE(J855:J858)</f>
        <v>1.4725000000000001</v>
      </c>
      <c r="N855" s="23">
        <v>49.625</v>
      </c>
      <c r="O855" s="73">
        <f>VLOOKUP(B855,'Dry Sieve'!$B$2:$K$992,IF(C855="#5",2,IF(C855="#10",3,IF(C855="#18",4,IF(C855="#35",5,IF(C855="#60",6,IF(C855="#120",7,IF(C855="#200",8,IF(C855="&lt;200",9)))))))),FALSE)</f>
        <v>68.75</v>
      </c>
      <c r="P855" s="23">
        <f t="shared" si="0"/>
        <v>1.4725000000000001</v>
      </c>
      <c r="Q855" s="23">
        <f t="shared" si="1"/>
        <v>4</v>
      </c>
      <c r="R855" s="23">
        <f>VLOOKUP(B855,'Dry Sieve'!$B$2:$K$992,IF(C855="#5",2,IF(C855="#10",3,IF(C855="#18",4,IF(C855="#35",5,IF(C855="#60",6,IF(C855="#120",7,IF(C855="#200",8,IF(C855="&lt;200",9)))))))),FALSE)</f>
        <v>68.75</v>
      </c>
      <c r="S855" s="23">
        <f>VLOOKUP(B855,'Dry Sieve'!$B$2:$K$992,10,FALSE)</f>
        <v>1283.0499999999997</v>
      </c>
      <c r="T855" s="23">
        <v>3.3857921550000003E-2</v>
      </c>
      <c r="U855" s="23">
        <v>9.6011391840000009E-3</v>
      </c>
      <c r="V855" s="23">
        <f>V852</f>
        <v>0.19731113953230001</v>
      </c>
    </row>
    <row r="856" spans="1:22" ht="15.75" customHeight="1" x14ac:dyDescent="0.2">
      <c r="A856" s="22">
        <f>VLOOKUP(B855,'Sample ID by Horizon'!A:B,2,FALSE)</f>
        <v>42649</v>
      </c>
      <c r="B856" s="21" t="s">
        <v>506</v>
      </c>
      <c r="C856" s="21" t="s">
        <v>1297</v>
      </c>
      <c r="D856" s="21" t="s">
        <v>1292</v>
      </c>
      <c r="E856" s="21">
        <v>4</v>
      </c>
      <c r="F856" s="21">
        <v>1.72</v>
      </c>
      <c r="G856" s="21">
        <v>5.1100000000000003</v>
      </c>
      <c r="H856" s="21">
        <v>3.39</v>
      </c>
      <c r="I856" s="21">
        <v>3.16</v>
      </c>
      <c r="J856" s="23">
        <f t="shared" si="45"/>
        <v>1.4400000000000002</v>
      </c>
      <c r="K856" s="71">
        <v>48.75</v>
      </c>
      <c r="L856" s="71">
        <f t="shared" ref="L856:N856" si="642">L855</f>
        <v>4</v>
      </c>
      <c r="M856" s="71">
        <f t="shared" si="642"/>
        <v>1.4725000000000001</v>
      </c>
      <c r="N856" s="71">
        <f t="shared" si="642"/>
        <v>49.625</v>
      </c>
      <c r="O856" s="73">
        <f>VLOOKUP(B856,'Dry Sieve'!$B$2:$K$992,IF(C856="#5",2,IF(C856="#10",3,IF(C856="#18",4,IF(C856="#35",5,IF(C856="#60",6,IF(C856="#120",7,IF(C856="#200",8,IF(C856="&lt;200",9)))))))),FALSE)</f>
        <v>68.75</v>
      </c>
      <c r="P856" s="23">
        <f t="shared" si="0"/>
        <v>1.4725000000000001</v>
      </c>
      <c r="Q856" s="23">
        <f t="shared" si="1"/>
        <v>4</v>
      </c>
      <c r="R856" s="23">
        <f>VLOOKUP(B856,'Dry Sieve'!$B$2:$K$992,IF(C856="#5",2,IF(C856="#10",3,IF(C856="#18",4,IF(C856="#35",5,IF(C856="#60",6,IF(C856="#120",7,IF(C856="#200",8,IF(C856="&lt;200",9)))))))),FALSE)</f>
        <v>68.75</v>
      </c>
      <c r="S856" s="23">
        <f>VLOOKUP(B856,'Dry Sieve'!$B$2:$K$992,10,FALSE)</f>
        <v>1283.0499999999997</v>
      </c>
      <c r="T856" s="23">
        <v>3.3857921550000003E-2</v>
      </c>
      <c r="U856" s="23">
        <v>9.6011391840000009E-3</v>
      </c>
      <c r="V856" s="23">
        <f>V855</f>
        <v>0.19731113953230001</v>
      </c>
    </row>
    <row r="857" spans="1:22" ht="15.75" customHeight="1" x14ac:dyDescent="0.2">
      <c r="A857" s="22">
        <f>VLOOKUP(B856,'Sample ID by Horizon'!A:B,2,FALSE)</f>
        <v>42649</v>
      </c>
      <c r="B857" s="21" t="s">
        <v>506</v>
      </c>
      <c r="C857" s="21" t="s">
        <v>1297</v>
      </c>
      <c r="D857" s="21" t="s">
        <v>1293</v>
      </c>
      <c r="E857" s="21">
        <v>4</v>
      </c>
      <c r="F857" s="21">
        <v>1.73</v>
      </c>
      <c r="G857" s="21">
        <v>5.27</v>
      </c>
      <c r="H857" s="21">
        <v>3.54</v>
      </c>
      <c r="I857" s="21">
        <v>3.24</v>
      </c>
      <c r="J857" s="23">
        <f t="shared" si="45"/>
        <v>1.5100000000000002</v>
      </c>
      <c r="K857" s="71">
        <v>50.75</v>
      </c>
      <c r="L857" s="71">
        <f t="shared" ref="L857:N857" si="643">L855</f>
        <v>4</v>
      </c>
      <c r="M857" s="71">
        <f t="shared" si="643"/>
        <v>1.4725000000000001</v>
      </c>
      <c r="N857" s="71">
        <f t="shared" si="643"/>
        <v>49.625</v>
      </c>
      <c r="O857" s="73">
        <f>VLOOKUP(B857,'Dry Sieve'!$B$2:$K$992,IF(C857="#5",2,IF(C857="#10",3,IF(C857="#18",4,IF(C857="#35",5,IF(C857="#60",6,IF(C857="#120",7,IF(C857="#200",8,IF(C857="&lt;200",9)))))))),FALSE)</f>
        <v>68.75</v>
      </c>
      <c r="P857" s="23">
        <f t="shared" si="0"/>
        <v>1.4725000000000001</v>
      </c>
      <c r="Q857" s="23">
        <f t="shared" si="1"/>
        <v>4</v>
      </c>
      <c r="R857" s="23">
        <f>VLOOKUP(B857,'Dry Sieve'!$B$2:$K$992,IF(C857="#5",2,IF(C857="#10",3,IF(C857="#18",4,IF(C857="#35",5,IF(C857="#60",6,IF(C857="#120",7,IF(C857="#200",8,IF(C857="&lt;200",9)))))))),FALSE)</f>
        <v>68.75</v>
      </c>
      <c r="S857" s="23">
        <f>VLOOKUP(B857,'Dry Sieve'!$B$2:$K$992,10,FALSE)</f>
        <v>1283.0499999999997</v>
      </c>
      <c r="T857" s="23">
        <v>3.3857921550000003E-2</v>
      </c>
      <c r="U857" s="23">
        <v>9.6011391840000009E-3</v>
      </c>
      <c r="V857" s="23">
        <f>V855</f>
        <v>0.19731113953230001</v>
      </c>
    </row>
    <row r="858" spans="1:22" ht="15.75" customHeight="1" x14ac:dyDescent="0.2">
      <c r="A858" s="22">
        <f>VLOOKUP(B857,'Sample ID by Horizon'!A:B,2,FALSE)</f>
        <v>42649</v>
      </c>
      <c r="B858" s="21" t="s">
        <v>506</v>
      </c>
      <c r="C858" s="21" t="s">
        <v>1297</v>
      </c>
      <c r="D858" s="21" t="s">
        <v>1294</v>
      </c>
      <c r="E858" s="21">
        <v>4</v>
      </c>
      <c r="F858" s="21">
        <v>1.73</v>
      </c>
      <c r="G858" s="21">
        <v>5.2</v>
      </c>
      <c r="H858" s="21">
        <v>3.47</v>
      </c>
      <c r="I858" s="21">
        <v>3.25</v>
      </c>
      <c r="J858" s="23">
        <f t="shared" si="45"/>
        <v>1.52</v>
      </c>
      <c r="K858" s="71">
        <v>48.75</v>
      </c>
      <c r="L858" s="71">
        <f t="shared" ref="L858:N858" si="644">L855</f>
        <v>4</v>
      </c>
      <c r="M858" s="71">
        <f t="shared" si="644"/>
        <v>1.4725000000000001</v>
      </c>
      <c r="N858" s="71">
        <f t="shared" si="644"/>
        <v>49.625</v>
      </c>
      <c r="O858" s="73">
        <f>VLOOKUP(B858,'Dry Sieve'!$B$2:$K$992,IF(C858="#5",2,IF(C858="#10",3,IF(C858="#18",4,IF(C858="#35",5,IF(C858="#60",6,IF(C858="#120",7,IF(C858="#200",8,IF(C858="&lt;200",9)))))))),FALSE)</f>
        <v>68.75</v>
      </c>
      <c r="P858" s="23">
        <f t="shared" si="0"/>
        <v>1.4725000000000001</v>
      </c>
      <c r="Q858" s="23">
        <f t="shared" si="1"/>
        <v>4</v>
      </c>
      <c r="R858" s="23">
        <f>VLOOKUP(B858,'Dry Sieve'!$B$2:$K$992,IF(C858="#5",2,IF(C858="#10",3,IF(C858="#18",4,IF(C858="#35",5,IF(C858="#60",6,IF(C858="#120",7,IF(C858="#200",8,IF(C858="&lt;200",9)))))))),FALSE)</f>
        <v>68.75</v>
      </c>
      <c r="S858" s="23">
        <f>VLOOKUP(B858,'Dry Sieve'!$B$2:$K$992,10,FALSE)</f>
        <v>1283.0499999999997</v>
      </c>
      <c r="T858" s="23">
        <v>3.3857921550000003E-2</v>
      </c>
      <c r="U858" s="23">
        <v>9.6011391840000009E-3</v>
      </c>
      <c r="V858" s="23">
        <f>V855</f>
        <v>0.19731113953230001</v>
      </c>
    </row>
    <row r="859" spans="1:22" ht="15.75" customHeight="1" x14ac:dyDescent="0.2">
      <c r="A859" s="22">
        <f>VLOOKUP(B858,'Sample ID by Horizon'!A:B,2,FALSE)</f>
        <v>42649</v>
      </c>
      <c r="B859" s="21" t="s">
        <v>506</v>
      </c>
      <c r="C859" s="21" t="s">
        <v>1298</v>
      </c>
      <c r="D859" s="21" t="s">
        <v>1291</v>
      </c>
      <c r="E859" s="21">
        <v>4</v>
      </c>
      <c r="F859" s="21">
        <v>1.73</v>
      </c>
      <c r="G859" s="21">
        <v>5.56</v>
      </c>
      <c r="H859" s="21">
        <v>3.83</v>
      </c>
      <c r="I859" s="21">
        <v>4.4400000000000004</v>
      </c>
      <c r="J859" s="23">
        <f t="shared" si="45"/>
        <v>2.7100000000000004</v>
      </c>
      <c r="K859" s="71">
        <v>28</v>
      </c>
      <c r="L859" s="71">
        <v>4</v>
      </c>
      <c r="M859" s="23">
        <f>AVERAGE(J859:J862)</f>
        <v>2.6825000000000001</v>
      </c>
      <c r="N859" s="23">
        <v>29.0625</v>
      </c>
      <c r="O859" s="73">
        <f>VLOOKUP(B859,'Dry Sieve'!$B$2:$K$992,IF(C859="#5",2,IF(C859="#10",3,IF(C859="#18",4,IF(C859="#35",5,IF(C859="#60",6,IF(C859="#120",7,IF(C859="#200",8,IF(C859="&lt;200",9)))))))),FALSE)</f>
        <v>95.28</v>
      </c>
      <c r="P859" s="23">
        <f t="shared" si="0"/>
        <v>2.6825000000000001</v>
      </c>
      <c r="Q859" s="23">
        <f t="shared" si="1"/>
        <v>4</v>
      </c>
      <c r="R859" s="23">
        <f>VLOOKUP(B859,'Dry Sieve'!$B$2:$K$992,IF(C859="#5",2,IF(C859="#10",3,IF(C859="#18",4,IF(C859="#35",5,IF(C859="#60",6,IF(C859="#120",7,IF(C859="#200",8,IF(C859="&lt;200",9)))))))),FALSE)</f>
        <v>95.28</v>
      </c>
      <c r="S859" s="23">
        <f>VLOOKUP(B859,'Dry Sieve'!$B$2:$K$992,10,FALSE)</f>
        <v>1283.0499999999997</v>
      </c>
      <c r="T859" s="23">
        <v>2.4459569E-2</v>
      </c>
      <c r="U859" s="23">
        <v>3.0465266739999998E-3</v>
      </c>
      <c r="V859" s="23">
        <f>V858</f>
        <v>0.19731113953230001</v>
      </c>
    </row>
    <row r="860" spans="1:22" ht="15.75" customHeight="1" x14ac:dyDescent="0.2">
      <c r="A860" s="22">
        <f>VLOOKUP(B859,'Sample ID by Horizon'!A:B,2,FALSE)</f>
        <v>42649</v>
      </c>
      <c r="B860" s="21" t="s">
        <v>506</v>
      </c>
      <c r="C860" s="21" t="s">
        <v>1298</v>
      </c>
      <c r="D860" s="21" t="s">
        <v>1292</v>
      </c>
      <c r="E860" s="21">
        <v>4</v>
      </c>
      <c r="F860" s="21">
        <v>1.74</v>
      </c>
      <c r="G860" s="21">
        <v>5.56</v>
      </c>
      <c r="H860" s="21">
        <v>3.82</v>
      </c>
      <c r="I860" s="21">
        <v>4.3600000000000003</v>
      </c>
      <c r="J860" s="23">
        <f t="shared" si="45"/>
        <v>2.62</v>
      </c>
      <c r="K860" s="71">
        <v>30</v>
      </c>
      <c r="L860" s="71">
        <f t="shared" ref="L860:N860" si="645">L859</f>
        <v>4</v>
      </c>
      <c r="M860" s="71">
        <f t="shared" si="645"/>
        <v>2.6825000000000001</v>
      </c>
      <c r="N860" s="71">
        <f t="shared" si="645"/>
        <v>29.0625</v>
      </c>
      <c r="O860" s="73">
        <f>VLOOKUP(B860,'Dry Sieve'!$B$2:$K$992,IF(C860="#5",2,IF(C860="#10",3,IF(C860="#18",4,IF(C860="#35",5,IF(C860="#60",6,IF(C860="#120",7,IF(C860="#200",8,IF(C860="&lt;200",9)))))))),FALSE)</f>
        <v>95.28</v>
      </c>
      <c r="P860" s="23">
        <f t="shared" si="0"/>
        <v>2.6825000000000001</v>
      </c>
      <c r="Q860" s="23">
        <f t="shared" si="1"/>
        <v>4</v>
      </c>
      <c r="R860" s="23">
        <f>VLOOKUP(B860,'Dry Sieve'!$B$2:$K$992,IF(C860="#5",2,IF(C860="#10",3,IF(C860="#18",4,IF(C860="#35",5,IF(C860="#60",6,IF(C860="#120",7,IF(C860="#200",8,IF(C860="&lt;200",9)))))))),FALSE)</f>
        <v>95.28</v>
      </c>
      <c r="S860" s="23">
        <f>VLOOKUP(B860,'Dry Sieve'!$B$2:$K$992,10,FALSE)</f>
        <v>1283.0499999999997</v>
      </c>
      <c r="T860" s="23">
        <v>2.4459569E-2</v>
      </c>
      <c r="U860" s="23">
        <v>3.0465266739999998E-3</v>
      </c>
      <c r="V860" s="23">
        <f>V858</f>
        <v>0.19731113953230001</v>
      </c>
    </row>
    <row r="861" spans="1:22" ht="15.75" customHeight="1" x14ac:dyDescent="0.2">
      <c r="A861" s="22">
        <f>VLOOKUP(B860,'Sample ID by Horizon'!A:B,2,FALSE)</f>
        <v>42649</v>
      </c>
      <c r="B861" s="21" t="s">
        <v>506</v>
      </c>
      <c r="C861" s="21" t="s">
        <v>1298</v>
      </c>
      <c r="D861" s="21" t="s">
        <v>1293</v>
      </c>
      <c r="E861" s="21">
        <v>4</v>
      </c>
      <c r="F861" s="21">
        <v>1.71</v>
      </c>
      <c r="G861" s="21">
        <v>5.58</v>
      </c>
      <c r="H861" s="21">
        <v>3.87</v>
      </c>
      <c r="I861" s="21">
        <v>4.3899999999999997</v>
      </c>
      <c r="J861" s="23">
        <f t="shared" si="45"/>
        <v>2.6799999999999997</v>
      </c>
      <c r="K861" s="71">
        <v>29.75</v>
      </c>
      <c r="L861" s="71">
        <f t="shared" ref="L861:N861" si="646">L859</f>
        <v>4</v>
      </c>
      <c r="M861" s="71">
        <f t="shared" si="646"/>
        <v>2.6825000000000001</v>
      </c>
      <c r="N861" s="71">
        <f t="shared" si="646"/>
        <v>29.0625</v>
      </c>
      <c r="O861" s="73">
        <f>VLOOKUP(B861,'Dry Sieve'!$B$2:$K$992,IF(C861="#5",2,IF(C861="#10",3,IF(C861="#18",4,IF(C861="#35",5,IF(C861="#60",6,IF(C861="#120",7,IF(C861="#200",8,IF(C861="&lt;200",9)))))))),FALSE)</f>
        <v>95.28</v>
      </c>
      <c r="P861" s="23">
        <f t="shared" si="0"/>
        <v>2.6825000000000001</v>
      </c>
      <c r="Q861" s="23">
        <f t="shared" si="1"/>
        <v>4</v>
      </c>
      <c r="R861" s="23">
        <f>VLOOKUP(B861,'Dry Sieve'!$B$2:$K$992,IF(C861="#5",2,IF(C861="#10",3,IF(C861="#18",4,IF(C861="#35",5,IF(C861="#60",6,IF(C861="#120",7,IF(C861="#200",8,IF(C861="&lt;200",9)))))))),FALSE)</f>
        <v>95.28</v>
      </c>
      <c r="S861" s="23">
        <f>VLOOKUP(B861,'Dry Sieve'!$B$2:$K$992,10,FALSE)</f>
        <v>1283.0499999999997</v>
      </c>
      <c r="T861" s="23">
        <v>2.4459569E-2</v>
      </c>
      <c r="U861" s="23">
        <v>3.0465266739999998E-3</v>
      </c>
      <c r="V861" s="23">
        <f>V858</f>
        <v>0.19731113953230001</v>
      </c>
    </row>
    <row r="862" spans="1:22" ht="15.75" customHeight="1" x14ac:dyDescent="0.2">
      <c r="A862" s="22">
        <f>VLOOKUP(B861,'Sample ID by Horizon'!A:B,2,FALSE)</f>
        <v>42649</v>
      </c>
      <c r="B862" s="21" t="s">
        <v>506</v>
      </c>
      <c r="C862" s="21" t="s">
        <v>1298</v>
      </c>
      <c r="D862" s="21" t="s">
        <v>1294</v>
      </c>
      <c r="E862" s="21">
        <v>4</v>
      </c>
      <c r="F862" s="21">
        <v>1.72</v>
      </c>
      <c r="G862" s="21">
        <v>5.58</v>
      </c>
      <c r="H862" s="21">
        <v>3.86</v>
      </c>
      <c r="I862" s="21">
        <v>4.4400000000000004</v>
      </c>
      <c r="J862" s="23">
        <f t="shared" si="45"/>
        <v>2.7200000000000006</v>
      </c>
      <c r="K862" s="71">
        <v>28.5</v>
      </c>
      <c r="L862" s="71">
        <f t="shared" ref="L862:N862" si="647">L859</f>
        <v>4</v>
      </c>
      <c r="M862" s="71">
        <f t="shared" si="647"/>
        <v>2.6825000000000001</v>
      </c>
      <c r="N862" s="71">
        <f t="shared" si="647"/>
        <v>29.0625</v>
      </c>
      <c r="O862" s="73">
        <f>VLOOKUP(B862,'Dry Sieve'!$B$2:$K$992,IF(C862="#5",2,IF(C862="#10",3,IF(C862="#18",4,IF(C862="#35",5,IF(C862="#60",6,IF(C862="#120",7,IF(C862="#200",8,IF(C862="&lt;200",9)))))))),FALSE)</f>
        <v>95.28</v>
      </c>
      <c r="P862" s="23">
        <f t="shared" si="0"/>
        <v>2.6825000000000001</v>
      </c>
      <c r="Q862" s="23">
        <f t="shared" si="1"/>
        <v>4</v>
      </c>
      <c r="R862" s="23">
        <f>VLOOKUP(B862,'Dry Sieve'!$B$2:$K$992,IF(C862="#5",2,IF(C862="#10",3,IF(C862="#18",4,IF(C862="#35",5,IF(C862="#60",6,IF(C862="#120",7,IF(C862="#200",8,IF(C862="&lt;200",9)))))))),FALSE)</f>
        <v>95.28</v>
      </c>
      <c r="S862" s="23">
        <f>VLOOKUP(B862,'Dry Sieve'!$B$2:$K$992,10,FALSE)</f>
        <v>1283.0499999999997</v>
      </c>
      <c r="T862" s="23">
        <v>2.4459569E-2</v>
      </c>
      <c r="U862" s="23">
        <v>3.0465266739999998E-3</v>
      </c>
      <c r="V862" s="23">
        <f>V861</f>
        <v>0.19731113953230001</v>
      </c>
    </row>
    <row r="863" spans="1:22" ht="15.75" customHeight="1" x14ac:dyDescent="0.2">
      <c r="A863" s="22">
        <f>VLOOKUP(B862,'Sample ID by Horizon'!A:B,2,FALSE)</f>
        <v>42649</v>
      </c>
      <c r="B863" s="21" t="s">
        <v>506</v>
      </c>
      <c r="C863" s="21" t="s">
        <v>1299</v>
      </c>
      <c r="D863" s="21" t="s">
        <v>1291</v>
      </c>
      <c r="E863" s="21">
        <v>4</v>
      </c>
      <c r="F863" s="21">
        <v>1.73</v>
      </c>
      <c r="G863" s="21">
        <v>5.61</v>
      </c>
      <c r="H863" s="21">
        <v>3.88</v>
      </c>
      <c r="I863" s="21">
        <v>4.84</v>
      </c>
      <c r="J863" s="23">
        <f t="shared" si="45"/>
        <v>3.11</v>
      </c>
      <c r="K863" s="71">
        <v>19.25</v>
      </c>
      <c r="L863" s="71">
        <v>4</v>
      </c>
      <c r="M863" s="23">
        <f>AVERAGE(J863:J866)</f>
        <v>3.0525000000000002</v>
      </c>
      <c r="N863" s="23">
        <v>20.4375</v>
      </c>
      <c r="O863" s="73">
        <f>VLOOKUP(B863,'Dry Sieve'!$B$2:$K$992,IF(C863="#5",2,IF(C863="#10",3,IF(C863="#18",4,IF(C863="#35",5,IF(C863="#60",6,IF(C863="#120",7,IF(C863="#200",8,IF(C863="&lt;200",9)))))))),FALSE)</f>
        <v>153.58000000000001</v>
      </c>
      <c r="P863" s="23">
        <f t="shared" si="0"/>
        <v>3.0525000000000002</v>
      </c>
      <c r="Q863" s="23">
        <f t="shared" si="1"/>
        <v>4</v>
      </c>
      <c r="R863" s="23">
        <f>VLOOKUP(B863,'Dry Sieve'!$B$2:$K$992,IF(C863="#5",2,IF(C863="#10",3,IF(C863="#18",4,IF(C863="#35",5,IF(C863="#60",6,IF(C863="#120",7,IF(C863="#200",8,IF(C863="&lt;200",9)))))))),FALSE)</f>
        <v>153.58000000000001</v>
      </c>
      <c r="S863" s="23">
        <f>VLOOKUP(B863,'Dry Sieve'!$B$2:$K$992,10,FALSE)</f>
        <v>1283.0499999999997</v>
      </c>
      <c r="T863" s="23">
        <v>2.8353737189999999E-2</v>
      </c>
      <c r="U863" s="23">
        <v>1.6556557249999999E-3</v>
      </c>
      <c r="V863" s="23">
        <f>V861</f>
        <v>0.19731113953230001</v>
      </c>
    </row>
    <row r="864" spans="1:22" ht="15.75" customHeight="1" x14ac:dyDescent="0.2">
      <c r="A864" s="22">
        <f>VLOOKUP(B863,'Sample ID by Horizon'!A:B,2,FALSE)</f>
        <v>42649</v>
      </c>
      <c r="B864" s="21" t="s">
        <v>506</v>
      </c>
      <c r="C864" s="21" t="s">
        <v>1299</v>
      </c>
      <c r="D864" s="21" t="s">
        <v>1292</v>
      </c>
      <c r="E864" s="21">
        <v>4</v>
      </c>
      <c r="F864" s="21">
        <v>1.73</v>
      </c>
      <c r="G864" s="21">
        <v>5.58</v>
      </c>
      <c r="H864" s="21">
        <v>3.85</v>
      </c>
      <c r="I864" s="21">
        <v>4.74</v>
      </c>
      <c r="J864" s="23">
        <f t="shared" si="45"/>
        <v>3.0100000000000002</v>
      </c>
      <c r="K864" s="71">
        <v>21</v>
      </c>
      <c r="L864" s="71">
        <f t="shared" ref="L864:N864" si="648">L863</f>
        <v>4</v>
      </c>
      <c r="M864" s="71">
        <f t="shared" si="648"/>
        <v>3.0525000000000002</v>
      </c>
      <c r="N864" s="71">
        <f t="shared" si="648"/>
        <v>20.4375</v>
      </c>
      <c r="O864" s="73">
        <f>VLOOKUP(B864,'Dry Sieve'!$B$2:$K$992,IF(C864="#5",2,IF(C864="#10",3,IF(C864="#18",4,IF(C864="#35",5,IF(C864="#60",6,IF(C864="#120",7,IF(C864="#200",8,IF(C864="&lt;200",9)))))))),FALSE)</f>
        <v>153.58000000000001</v>
      </c>
      <c r="P864" s="23">
        <f t="shared" si="0"/>
        <v>3.0525000000000002</v>
      </c>
      <c r="Q864" s="23">
        <f t="shared" si="1"/>
        <v>4</v>
      </c>
      <c r="R864" s="23">
        <f>VLOOKUP(B864,'Dry Sieve'!$B$2:$K$992,IF(C864="#5",2,IF(C864="#10",3,IF(C864="#18",4,IF(C864="#35",5,IF(C864="#60",6,IF(C864="#120",7,IF(C864="#200",8,IF(C864="&lt;200",9)))))))),FALSE)</f>
        <v>153.58000000000001</v>
      </c>
      <c r="S864" s="23">
        <f>VLOOKUP(B864,'Dry Sieve'!$B$2:$K$992,10,FALSE)</f>
        <v>1283.0499999999997</v>
      </c>
      <c r="T864" s="23">
        <v>2.8353737189999999E-2</v>
      </c>
      <c r="U864" s="23">
        <v>1.6556557249999999E-3</v>
      </c>
      <c r="V864" s="23">
        <f>V861</f>
        <v>0.19731113953230001</v>
      </c>
    </row>
    <row r="865" spans="1:22" ht="15.75" customHeight="1" x14ac:dyDescent="0.2">
      <c r="A865" s="22">
        <f>VLOOKUP(B864,'Sample ID by Horizon'!A:B,2,FALSE)</f>
        <v>42649</v>
      </c>
      <c r="B865" s="21" t="s">
        <v>506</v>
      </c>
      <c r="C865" s="21" t="s">
        <v>1299</v>
      </c>
      <c r="D865" s="21" t="s">
        <v>1293</v>
      </c>
      <c r="E865" s="21">
        <v>4</v>
      </c>
      <c r="F865" s="21">
        <v>1.73</v>
      </c>
      <c r="G865" s="21">
        <v>5.61</v>
      </c>
      <c r="H865" s="21">
        <v>3.88</v>
      </c>
      <c r="I865" s="21">
        <v>4.78</v>
      </c>
      <c r="J865" s="23">
        <f t="shared" si="45"/>
        <v>3.0500000000000003</v>
      </c>
      <c r="K865" s="71">
        <v>20.75</v>
      </c>
      <c r="L865" s="71">
        <f t="shared" ref="L865:N865" si="649">L863</f>
        <v>4</v>
      </c>
      <c r="M865" s="71">
        <f t="shared" si="649"/>
        <v>3.0525000000000002</v>
      </c>
      <c r="N865" s="71">
        <f t="shared" si="649"/>
        <v>20.4375</v>
      </c>
      <c r="O865" s="73">
        <f>VLOOKUP(B865,'Dry Sieve'!$B$2:$K$992,IF(C865="#5",2,IF(C865="#10",3,IF(C865="#18",4,IF(C865="#35",5,IF(C865="#60",6,IF(C865="#120",7,IF(C865="#200",8,IF(C865="&lt;200",9)))))))),FALSE)</f>
        <v>153.58000000000001</v>
      </c>
      <c r="P865" s="23">
        <f t="shared" si="0"/>
        <v>3.0525000000000002</v>
      </c>
      <c r="Q865" s="23">
        <f t="shared" si="1"/>
        <v>4</v>
      </c>
      <c r="R865" s="23">
        <f>VLOOKUP(B865,'Dry Sieve'!$B$2:$K$992,IF(C865="#5",2,IF(C865="#10",3,IF(C865="#18",4,IF(C865="#35",5,IF(C865="#60",6,IF(C865="#120",7,IF(C865="#200",8,IF(C865="&lt;200",9)))))))),FALSE)</f>
        <v>153.58000000000001</v>
      </c>
      <c r="S865" s="23">
        <f>VLOOKUP(B865,'Dry Sieve'!$B$2:$K$992,10,FALSE)</f>
        <v>1283.0499999999997</v>
      </c>
      <c r="T865" s="23">
        <v>2.8353737189999999E-2</v>
      </c>
      <c r="U865" s="23">
        <v>1.6556557249999999E-3</v>
      </c>
      <c r="V865" s="23">
        <f>V864</f>
        <v>0.19731113953230001</v>
      </c>
    </row>
    <row r="866" spans="1:22" ht="15.75" customHeight="1" x14ac:dyDescent="0.2">
      <c r="A866" s="22">
        <f>VLOOKUP(B865,'Sample ID by Horizon'!A:B,2,FALSE)</f>
        <v>42649</v>
      </c>
      <c r="B866" s="21" t="s">
        <v>506</v>
      </c>
      <c r="C866" s="21" t="s">
        <v>1299</v>
      </c>
      <c r="D866" s="21" t="s">
        <v>1294</v>
      </c>
      <c r="E866" s="21">
        <v>4</v>
      </c>
      <c r="F866" s="21">
        <v>1.72</v>
      </c>
      <c r="G866" s="21">
        <v>5.59</v>
      </c>
      <c r="H866" s="21">
        <v>3.87</v>
      </c>
      <c r="I866" s="21">
        <v>4.76</v>
      </c>
      <c r="J866" s="23">
        <f t="shared" si="45"/>
        <v>3.04</v>
      </c>
      <c r="K866" s="71">
        <v>20.75</v>
      </c>
      <c r="L866" s="71">
        <f t="shared" ref="L866:N866" si="650">L863</f>
        <v>4</v>
      </c>
      <c r="M866" s="71">
        <f t="shared" si="650"/>
        <v>3.0525000000000002</v>
      </c>
      <c r="N866" s="71">
        <f t="shared" si="650"/>
        <v>20.4375</v>
      </c>
      <c r="O866" s="73">
        <f>VLOOKUP(B866,'Dry Sieve'!$B$2:$K$992,IF(C866="#5",2,IF(C866="#10",3,IF(C866="#18",4,IF(C866="#35",5,IF(C866="#60",6,IF(C866="#120",7,IF(C866="#200",8,IF(C866="&lt;200",9)))))))),FALSE)</f>
        <v>153.58000000000001</v>
      </c>
      <c r="P866" s="23">
        <f t="shared" si="0"/>
        <v>3.0525000000000002</v>
      </c>
      <c r="Q866" s="23">
        <f t="shared" si="1"/>
        <v>4</v>
      </c>
      <c r="R866" s="23">
        <f>VLOOKUP(B866,'Dry Sieve'!$B$2:$K$992,IF(C866="#5",2,IF(C866="#10",3,IF(C866="#18",4,IF(C866="#35",5,IF(C866="#60",6,IF(C866="#120",7,IF(C866="#200",8,IF(C866="&lt;200",9)))))))),FALSE)</f>
        <v>153.58000000000001</v>
      </c>
      <c r="S866" s="23">
        <f>VLOOKUP(B866,'Dry Sieve'!$B$2:$K$992,10,FALSE)</f>
        <v>1283.0499999999997</v>
      </c>
      <c r="T866" s="23">
        <v>2.8353737189999999E-2</v>
      </c>
      <c r="U866" s="23">
        <v>1.6556557249999999E-3</v>
      </c>
      <c r="V866" s="23">
        <f>V864</f>
        <v>0.19731113953230001</v>
      </c>
    </row>
    <row r="867" spans="1:22" ht="15.75" customHeight="1" x14ac:dyDescent="0.2">
      <c r="A867" s="22">
        <f>VLOOKUP(B866,'Sample ID by Horizon'!A:B,2,FALSE)</f>
        <v>42649</v>
      </c>
      <c r="B867" s="21" t="s">
        <v>506</v>
      </c>
      <c r="C867" s="21" t="s">
        <v>1300</v>
      </c>
      <c r="D867" s="21" t="s">
        <v>1291</v>
      </c>
      <c r="E867" s="21">
        <v>4</v>
      </c>
      <c r="F867" s="21">
        <v>1.74</v>
      </c>
      <c r="G867" s="21">
        <v>5.66</v>
      </c>
      <c r="H867" s="21">
        <v>3.92</v>
      </c>
      <c r="I867" s="21">
        <v>4.8600000000000003</v>
      </c>
      <c r="J867" s="23">
        <f t="shared" si="45"/>
        <v>3.12</v>
      </c>
      <c r="K867" s="71">
        <v>20</v>
      </c>
      <c r="L867" s="71">
        <v>4</v>
      </c>
      <c r="M867" s="23">
        <f>AVERAGE(J867:J870)</f>
        <v>3.0925000000000002</v>
      </c>
      <c r="N867" s="23">
        <v>20.6875</v>
      </c>
      <c r="O867" s="73">
        <f>VLOOKUP(B867,'Dry Sieve'!$B$2:$K$992,IF(C867="#5",2,IF(C867="#10",3,IF(C867="#18",4,IF(C867="#35",5,IF(C867="#60",6,IF(C867="#120",7,IF(C867="#200",8,IF(C867="&lt;200",9)))))))),FALSE)</f>
        <v>66.8</v>
      </c>
      <c r="P867" s="23">
        <f t="shared" si="0"/>
        <v>3.0925000000000002</v>
      </c>
      <c r="Q867" s="23">
        <f t="shared" si="1"/>
        <v>4</v>
      </c>
      <c r="R867" s="23">
        <f>VLOOKUP(B867,'Dry Sieve'!$B$2:$K$992,IF(C867="#5",2,IF(C867="#10",3,IF(C867="#18",4,IF(C867="#35",5,IF(C867="#60",6,IF(C867="#120",7,IF(C867="#200",8,IF(C867="&lt;200",9)))))))),FALSE)</f>
        <v>66.8</v>
      </c>
      <c r="S867" s="23">
        <f>VLOOKUP(B867,'Dry Sieve'!$B$2:$K$992,10,FALSE)</f>
        <v>1283.0499999999997</v>
      </c>
      <c r="T867" s="23">
        <v>1.1811893529999999E-2</v>
      </c>
      <c r="U867" s="23">
        <v>3.4908363930000001E-4</v>
      </c>
      <c r="V867" s="23">
        <f>V864</f>
        <v>0.19731113953230001</v>
      </c>
    </row>
    <row r="868" spans="1:22" ht="15.75" customHeight="1" x14ac:dyDescent="0.2">
      <c r="A868" s="22">
        <f>VLOOKUP(B867,'Sample ID by Horizon'!A:B,2,FALSE)</f>
        <v>42649</v>
      </c>
      <c r="B868" s="21" t="s">
        <v>506</v>
      </c>
      <c r="C868" s="21" t="s">
        <v>1300</v>
      </c>
      <c r="D868" s="21" t="s">
        <v>1292</v>
      </c>
      <c r="E868" s="21">
        <v>4</v>
      </c>
      <c r="F868" s="21">
        <v>1.74</v>
      </c>
      <c r="G868" s="21">
        <v>5.65</v>
      </c>
      <c r="H868" s="21">
        <v>3.91</v>
      </c>
      <c r="I868" s="21">
        <v>4.8600000000000003</v>
      </c>
      <c r="J868" s="23">
        <f t="shared" si="45"/>
        <v>3.12</v>
      </c>
      <c r="K868" s="71">
        <v>19.75</v>
      </c>
      <c r="L868" s="71">
        <f t="shared" ref="L868:N868" si="651">L867</f>
        <v>4</v>
      </c>
      <c r="M868" s="71">
        <f t="shared" si="651"/>
        <v>3.0925000000000002</v>
      </c>
      <c r="N868" s="71">
        <f t="shared" si="651"/>
        <v>20.6875</v>
      </c>
      <c r="O868" s="73">
        <f>VLOOKUP(B868,'Dry Sieve'!$B$2:$K$992,IF(C868="#5",2,IF(C868="#10",3,IF(C868="#18",4,IF(C868="#35",5,IF(C868="#60",6,IF(C868="#120",7,IF(C868="#200",8,IF(C868="&lt;200",9)))))))),FALSE)</f>
        <v>66.8</v>
      </c>
      <c r="P868" s="23">
        <f t="shared" si="0"/>
        <v>3.0925000000000002</v>
      </c>
      <c r="Q868" s="23">
        <f t="shared" si="1"/>
        <v>4</v>
      </c>
      <c r="R868" s="23">
        <f>VLOOKUP(B868,'Dry Sieve'!$B$2:$K$992,IF(C868="#5",2,IF(C868="#10",3,IF(C868="#18",4,IF(C868="#35",5,IF(C868="#60",6,IF(C868="#120",7,IF(C868="#200",8,IF(C868="&lt;200",9)))))))),FALSE)</f>
        <v>66.8</v>
      </c>
      <c r="S868" s="23">
        <f>VLOOKUP(B868,'Dry Sieve'!$B$2:$K$992,10,FALSE)</f>
        <v>1283.0499999999997</v>
      </c>
      <c r="T868" s="23">
        <v>1.1811893529999999E-2</v>
      </c>
      <c r="U868" s="23">
        <v>3.4908363930000001E-4</v>
      </c>
      <c r="V868" s="23">
        <f>V867</f>
        <v>0.19731113953230001</v>
      </c>
    </row>
    <row r="869" spans="1:22" ht="15.75" customHeight="1" x14ac:dyDescent="0.2">
      <c r="A869" s="22">
        <f>VLOOKUP(B868,'Sample ID by Horizon'!A:B,2,FALSE)</f>
        <v>42649</v>
      </c>
      <c r="B869" s="21" t="s">
        <v>506</v>
      </c>
      <c r="C869" s="21" t="s">
        <v>1300</v>
      </c>
      <c r="D869" s="21" t="s">
        <v>1293</v>
      </c>
      <c r="E869" s="21">
        <v>4</v>
      </c>
      <c r="F869" s="21">
        <v>1.74</v>
      </c>
      <c r="G869" s="21">
        <v>5.68</v>
      </c>
      <c r="H869" s="21">
        <v>3.94</v>
      </c>
      <c r="I869" s="21">
        <v>4.8499999999999996</v>
      </c>
      <c r="J869" s="23">
        <f t="shared" si="45"/>
        <v>3.1099999999999994</v>
      </c>
      <c r="K869" s="71">
        <v>20.75</v>
      </c>
      <c r="L869" s="71">
        <f t="shared" ref="L869:N869" si="652">L867</f>
        <v>4</v>
      </c>
      <c r="M869" s="71">
        <f t="shared" si="652"/>
        <v>3.0925000000000002</v>
      </c>
      <c r="N869" s="71">
        <f t="shared" si="652"/>
        <v>20.6875</v>
      </c>
      <c r="O869" s="73">
        <f>VLOOKUP(B869,'Dry Sieve'!$B$2:$K$992,IF(C869="#5",2,IF(C869="#10",3,IF(C869="#18",4,IF(C869="#35",5,IF(C869="#60",6,IF(C869="#120",7,IF(C869="#200",8,IF(C869="&lt;200",9)))))))),FALSE)</f>
        <v>66.8</v>
      </c>
      <c r="P869" s="23">
        <f t="shared" si="0"/>
        <v>3.0925000000000002</v>
      </c>
      <c r="Q869" s="23">
        <f t="shared" si="1"/>
        <v>4</v>
      </c>
      <c r="R869" s="23">
        <f>VLOOKUP(B869,'Dry Sieve'!$B$2:$K$992,IF(C869="#5",2,IF(C869="#10",3,IF(C869="#18",4,IF(C869="#35",5,IF(C869="#60",6,IF(C869="#120",7,IF(C869="#200",8,IF(C869="&lt;200",9)))))))),FALSE)</f>
        <v>66.8</v>
      </c>
      <c r="S869" s="23">
        <f>VLOOKUP(B869,'Dry Sieve'!$B$2:$K$992,10,FALSE)</f>
        <v>1283.0499999999997</v>
      </c>
      <c r="T869" s="23">
        <v>1.1811893529999999E-2</v>
      </c>
      <c r="U869" s="23">
        <v>3.4908363930000001E-4</v>
      </c>
      <c r="V869" s="23">
        <f>V867</f>
        <v>0.19731113953230001</v>
      </c>
    </row>
    <row r="870" spans="1:22" ht="15.75" customHeight="1" x14ac:dyDescent="0.2">
      <c r="A870" s="22">
        <f>VLOOKUP(B869,'Sample ID by Horizon'!A:B,2,FALSE)</f>
        <v>42649</v>
      </c>
      <c r="B870" s="21" t="s">
        <v>506</v>
      </c>
      <c r="C870" s="21" t="s">
        <v>1300</v>
      </c>
      <c r="D870" s="21" t="s">
        <v>1294</v>
      </c>
      <c r="E870" s="21">
        <v>4</v>
      </c>
      <c r="F870" s="21">
        <v>1.72</v>
      </c>
      <c r="G870" s="21">
        <v>5.63</v>
      </c>
      <c r="H870" s="21">
        <v>3.91</v>
      </c>
      <c r="I870" s="21">
        <v>4.74</v>
      </c>
      <c r="J870" s="23">
        <f t="shared" si="45"/>
        <v>3.0200000000000005</v>
      </c>
      <c r="K870" s="71">
        <v>22.25</v>
      </c>
      <c r="L870" s="71">
        <f t="shared" ref="L870:N870" si="653">L867</f>
        <v>4</v>
      </c>
      <c r="M870" s="71">
        <f t="shared" si="653"/>
        <v>3.0925000000000002</v>
      </c>
      <c r="N870" s="71">
        <f t="shared" si="653"/>
        <v>20.6875</v>
      </c>
      <c r="O870" s="73">
        <f>VLOOKUP(B870,'Dry Sieve'!$B$2:$K$992,IF(C870="#5",2,IF(C870="#10",3,IF(C870="#18",4,IF(C870="#35",5,IF(C870="#60",6,IF(C870="#120",7,IF(C870="#200",8,IF(C870="&lt;200",9)))))))),FALSE)</f>
        <v>66.8</v>
      </c>
      <c r="P870" s="23">
        <f t="shared" si="0"/>
        <v>3.0925000000000002</v>
      </c>
      <c r="Q870" s="23">
        <f t="shared" si="1"/>
        <v>4</v>
      </c>
      <c r="R870" s="23">
        <f>VLOOKUP(B870,'Dry Sieve'!$B$2:$K$992,IF(C870="#5",2,IF(C870="#10",3,IF(C870="#18",4,IF(C870="#35",5,IF(C870="#60",6,IF(C870="#120",7,IF(C870="#200",8,IF(C870="&lt;200",9)))))))),FALSE)</f>
        <v>66.8</v>
      </c>
      <c r="S870" s="23">
        <f>VLOOKUP(B870,'Dry Sieve'!$B$2:$K$992,10,FALSE)</f>
        <v>1283.0499999999997</v>
      </c>
      <c r="T870" s="23">
        <v>1.1811893529999999E-2</v>
      </c>
      <c r="U870" s="23">
        <v>3.4908363930000001E-4</v>
      </c>
      <c r="V870" s="23">
        <f>V867</f>
        <v>0.19731113953230001</v>
      </c>
    </row>
    <row r="871" spans="1:22" ht="15.75" customHeight="1" x14ac:dyDescent="0.2">
      <c r="A871" s="22">
        <f>VLOOKUP(B870,'Sample ID by Horizon'!A:B,2,FALSE)</f>
        <v>42649</v>
      </c>
      <c r="B871" s="21" t="s">
        <v>507</v>
      </c>
      <c r="C871" s="21" t="s">
        <v>1290</v>
      </c>
      <c r="D871" s="21" t="s">
        <v>1291</v>
      </c>
      <c r="E871" s="21">
        <v>4</v>
      </c>
      <c r="F871" s="21">
        <v>1.73</v>
      </c>
      <c r="G871" s="21">
        <v>2.66</v>
      </c>
      <c r="H871" s="21">
        <v>0.93</v>
      </c>
      <c r="I871" s="21">
        <v>1.73</v>
      </c>
      <c r="J871" s="23">
        <f t="shared" si="45"/>
        <v>0</v>
      </c>
      <c r="K871" s="71">
        <v>23.25</v>
      </c>
      <c r="L871" s="71">
        <v>4</v>
      </c>
      <c r="M871" s="23">
        <f>AVERAGE(J871:J874)</f>
        <v>2.5000000000000022E-3</v>
      </c>
      <c r="N871" s="23">
        <v>19.625</v>
      </c>
      <c r="O871" s="73">
        <f>VLOOKUP(B871,'Dry Sieve'!$B$2:$K$992,IF(C871="#5",2,IF(C871="#10",3,IF(C871="#18",4,IF(C871="#35",5,IF(C871="#60",6,IF(C871="#120",7,IF(C871="#200",8,IF(C871="&lt;200",9)))))))),FALSE)</f>
        <v>318.52</v>
      </c>
      <c r="P871" s="23">
        <f t="shared" si="0"/>
        <v>2.5000000000000022E-3</v>
      </c>
      <c r="Q871" s="23">
        <f t="shared" si="1"/>
        <v>4</v>
      </c>
      <c r="R871" s="23">
        <f>VLOOKUP(B871,'Dry Sieve'!$B$2:$K$992,IF(C871="#5",2,IF(C871="#10",3,IF(C871="#18",4,IF(C871="#35",5,IF(C871="#60",6,IF(C871="#120",7,IF(C871="#200",8,IF(C871="&lt;200",9)))))))),FALSE)</f>
        <v>318.52</v>
      </c>
      <c r="S871" s="23">
        <f>VLOOKUP(B871,'Dry Sieve'!$B$2:$K$992,10,FALSE)</f>
        <v>1783.11</v>
      </c>
      <c r="T871" s="23">
        <v>0.1785200717</v>
      </c>
      <c r="U871" s="23">
        <v>3.5034564070000003E-2</v>
      </c>
      <c r="V871" s="23">
        <f>SUM(U871,U875,U879,U883,U887,U891,U895)</f>
        <v>6.9912759472500016E-2</v>
      </c>
    </row>
    <row r="872" spans="1:22" ht="15.75" customHeight="1" x14ac:dyDescent="0.2">
      <c r="A872" s="22">
        <f>VLOOKUP(B871,'Sample ID by Horizon'!A:B,2,FALSE)</f>
        <v>42649</v>
      </c>
      <c r="B872" s="21" t="s">
        <v>507</v>
      </c>
      <c r="C872" s="21" t="s">
        <v>1290</v>
      </c>
      <c r="D872" s="21" t="s">
        <v>1292</v>
      </c>
      <c r="E872" s="21">
        <v>4</v>
      </c>
      <c r="F872" s="21">
        <v>1.72</v>
      </c>
      <c r="G872" s="21">
        <v>2.39</v>
      </c>
      <c r="H872" s="21">
        <v>0.67</v>
      </c>
      <c r="I872" s="21">
        <v>1.72</v>
      </c>
      <c r="J872" s="23">
        <f t="shared" si="45"/>
        <v>0</v>
      </c>
      <c r="K872" s="71">
        <v>16.75</v>
      </c>
      <c r="L872" s="71">
        <f t="shared" ref="L872:N872" si="654">L871</f>
        <v>4</v>
      </c>
      <c r="M872" s="71">
        <f t="shared" si="654"/>
        <v>2.5000000000000022E-3</v>
      </c>
      <c r="N872" s="71">
        <f t="shared" si="654"/>
        <v>19.625</v>
      </c>
      <c r="O872" s="73">
        <f>VLOOKUP(B872,'Dry Sieve'!$B$2:$K$992,IF(C872="#5",2,IF(C872="#10",3,IF(C872="#18",4,IF(C872="#35",5,IF(C872="#60",6,IF(C872="#120",7,IF(C872="#200",8,IF(C872="&lt;200",9)))))))),FALSE)</f>
        <v>318.52</v>
      </c>
      <c r="P872" s="23">
        <f t="shared" si="0"/>
        <v>2.5000000000000022E-3</v>
      </c>
      <c r="Q872" s="23">
        <f t="shared" si="1"/>
        <v>4</v>
      </c>
      <c r="R872" s="23">
        <f>VLOOKUP(B872,'Dry Sieve'!$B$2:$K$992,IF(C872="#5",2,IF(C872="#10",3,IF(C872="#18",4,IF(C872="#35",5,IF(C872="#60",6,IF(C872="#120",7,IF(C872="#200",8,IF(C872="&lt;200",9)))))))),FALSE)</f>
        <v>318.52</v>
      </c>
      <c r="S872" s="23">
        <f>VLOOKUP(B872,'Dry Sieve'!$B$2:$K$992,10,FALSE)</f>
        <v>1783.11</v>
      </c>
      <c r="T872" s="23">
        <v>0.1785200717</v>
      </c>
      <c r="U872" s="23">
        <v>3.5034564070000003E-2</v>
      </c>
      <c r="V872" s="23">
        <f>V871</f>
        <v>6.9912759472500016E-2</v>
      </c>
    </row>
    <row r="873" spans="1:22" ht="15.75" customHeight="1" x14ac:dyDescent="0.2">
      <c r="A873" s="22">
        <f>VLOOKUP(B872,'Sample ID by Horizon'!A:B,2,FALSE)</f>
        <v>42649</v>
      </c>
      <c r="B873" s="21" t="s">
        <v>507</v>
      </c>
      <c r="C873" s="21" t="s">
        <v>1290</v>
      </c>
      <c r="D873" s="21" t="s">
        <v>1293</v>
      </c>
      <c r="E873" s="21">
        <v>4</v>
      </c>
      <c r="F873" s="21">
        <v>1.71</v>
      </c>
      <c r="G873" s="21">
        <v>2.42</v>
      </c>
      <c r="H873" s="21">
        <v>0.71</v>
      </c>
      <c r="I873" s="21">
        <v>1.72</v>
      </c>
      <c r="J873" s="23">
        <f t="shared" si="45"/>
        <v>1.0000000000000009E-2</v>
      </c>
      <c r="K873" s="71">
        <v>17.5</v>
      </c>
      <c r="L873" s="71">
        <f t="shared" ref="L873:N873" si="655">L871</f>
        <v>4</v>
      </c>
      <c r="M873" s="71">
        <f t="shared" si="655"/>
        <v>2.5000000000000022E-3</v>
      </c>
      <c r="N873" s="71">
        <f t="shared" si="655"/>
        <v>19.625</v>
      </c>
      <c r="O873" s="73">
        <f>VLOOKUP(B873,'Dry Sieve'!$B$2:$K$992,IF(C873="#5",2,IF(C873="#10",3,IF(C873="#18",4,IF(C873="#35",5,IF(C873="#60",6,IF(C873="#120",7,IF(C873="#200",8,IF(C873="&lt;200",9)))))))),FALSE)</f>
        <v>318.52</v>
      </c>
      <c r="P873" s="23">
        <f t="shared" si="0"/>
        <v>2.5000000000000022E-3</v>
      </c>
      <c r="Q873" s="23">
        <f t="shared" si="1"/>
        <v>4</v>
      </c>
      <c r="R873" s="23">
        <f>VLOOKUP(B873,'Dry Sieve'!$B$2:$K$992,IF(C873="#5",2,IF(C873="#10",3,IF(C873="#18",4,IF(C873="#35",5,IF(C873="#60",6,IF(C873="#120",7,IF(C873="#200",8,IF(C873="&lt;200",9)))))))),FALSE)</f>
        <v>318.52</v>
      </c>
      <c r="S873" s="23">
        <f>VLOOKUP(B873,'Dry Sieve'!$B$2:$K$992,10,FALSE)</f>
        <v>1783.11</v>
      </c>
      <c r="T873" s="23">
        <v>0.1785200717</v>
      </c>
      <c r="U873" s="23">
        <v>3.5034564070000003E-2</v>
      </c>
      <c r="V873" s="23">
        <f>V871</f>
        <v>6.9912759472500016E-2</v>
      </c>
    </row>
    <row r="874" spans="1:22" ht="15.75" customHeight="1" x14ac:dyDescent="0.2">
      <c r="A874" s="22">
        <f>VLOOKUP(B873,'Sample ID by Horizon'!A:B,2,FALSE)</f>
        <v>42649</v>
      </c>
      <c r="B874" s="21" t="s">
        <v>507</v>
      </c>
      <c r="C874" s="21" t="s">
        <v>1290</v>
      </c>
      <c r="D874" s="21" t="s">
        <v>1294</v>
      </c>
      <c r="E874" s="21">
        <v>4</v>
      </c>
      <c r="F874" s="21">
        <v>1.74</v>
      </c>
      <c r="G874" s="21">
        <v>2.58</v>
      </c>
      <c r="H874" s="21">
        <v>0.84</v>
      </c>
      <c r="I874" s="21">
        <v>1.74</v>
      </c>
      <c r="J874" s="23">
        <f t="shared" si="45"/>
        <v>0</v>
      </c>
      <c r="K874" s="71">
        <v>21</v>
      </c>
      <c r="L874" s="71">
        <f t="shared" ref="L874:N874" si="656">L871</f>
        <v>4</v>
      </c>
      <c r="M874" s="71">
        <f t="shared" si="656"/>
        <v>2.5000000000000022E-3</v>
      </c>
      <c r="N874" s="71">
        <f t="shared" si="656"/>
        <v>19.625</v>
      </c>
      <c r="O874" s="73">
        <f>VLOOKUP(B874,'Dry Sieve'!$B$2:$K$992,IF(C874="#5",2,IF(C874="#10",3,IF(C874="#18",4,IF(C874="#35",5,IF(C874="#60",6,IF(C874="#120",7,IF(C874="#200",8,IF(C874="&lt;200",9)))))))),FALSE)</f>
        <v>318.52</v>
      </c>
      <c r="P874" s="23">
        <f t="shared" si="0"/>
        <v>2.5000000000000022E-3</v>
      </c>
      <c r="Q874" s="23">
        <f t="shared" si="1"/>
        <v>4</v>
      </c>
      <c r="R874" s="23">
        <f>VLOOKUP(B874,'Dry Sieve'!$B$2:$K$992,IF(C874="#5",2,IF(C874="#10",3,IF(C874="#18",4,IF(C874="#35",5,IF(C874="#60",6,IF(C874="#120",7,IF(C874="#200",8,IF(C874="&lt;200",9)))))))),FALSE)</f>
        <v>318.52</v>
      </c>
      <c r="S874" s="23">
        <f>VLOOKUP(B874,'Dry Sieve'!$B$2:$K$992,10,FALSE)</f>
        <v>1783.11</v>
      </c>
      <c r="T874" s="23">
        <v>0.1785200717</v>
      </c>
      <c r="U874" s="23">
        <v>3.5034564070000003E-2</v>
      </c>
      <c r="V874" s="23">
        <f>V871</f>
        <v>6.9912759472500016E-2</v>
      </c>
    </row>
    <row r="875" spans="1:22" ht="15.75" customHeight="1" x14ac:dyDescent="0.2">
      <c r="A875" s="22">
        <f>VLOOKUP(B874,'Sample ID by Horizon'!A:B,2,FALSE)</f>
        <v>42649</v>
      </c>
      <c r="B875" s="21" t="s">
        <v>507</v>
      </c>
      <c r="C875" s="21" t="s">
        <v>1295</v>
      </c>
      <c r="D875" s="21" t="s">
        <v>1291</v>
      </c>
      <c r="E875" s="21">
        <v>4</v>
      </c>
      <c r="F875" s="21">
        <v>1.73</v>
      </c>
      <c r="G875" s="21">
        <v>3.17</v>
      </c>
      <c r="H875" s="21">
        <v>1.44</v>
      </c>
      <c r="I875" s="21">
        <v>1.86</v>
      </c>
      <c r="J875" s="23">
        <f t="shared" si="45"/>
        <v>0.13000000000000012</v>
      </c>
      <c r="K875" s="71">
        <v>32.75</v>
      </c>
      <c r="L875" s="71">
        <v>4</v>
      </c>
      <c r="M875" s="23">
        <f>AVERAGE(J875:J878)</f>
        <v>0.14500000000000002</v>
      </c>
      <c r="N875" s="23">
        <v>33.375</v>
      </c>
      <c r="O875" s="73">
        <f>VLOOKUP(B875,'Dry Sieve'!$B$2:$K$992,IF(C875="#5",2,IF(C875="#10",3,IF(C875="#18",4,IF(C875="#35",5,IF(C875="#60",6,IF(C875="#120",7,IF(C875="#200",8,IF(C875="&lt;200",9)))))))),FALSE)</f>
        <v>122.98</v>
      </c>
      <c r="P875" s="23">
        <f t="shared" si="0"/>
        <v>0.14500000000000002</v>
      </c>
      <c r="Q875" s="23">
        <f t="shared" si="1"/>
        <v>4</v>
      </c>
      <c r="R875" s="23">
        <f>VLOOKUP(B875,'Dry Sieve'!$B$2:$K$992,IF(C875="#5",2,IF(C875="#10",3,IF(C875="#18",4,IF(C875="#35",5,IF(C875="#60",6,IF(C875="#120",7,IF(C875="#200",8,IF(C875="&lt;200",9)))))))),FALSE)</f>
        <v>122.98</v>
      </c>
      <c r="S875" s="23">
        <f>VLOOKUP(B875,'Dry Sieve'!$B$2:$K$992,10,FALSE)</f>
        <v>1783.11</v>
      </c>
      <c r="T875" s="23">
        <v>6.6469244750000003E-2</v>
      </c>
      <c r="U875" s="23">
        <v>1.9014951799999999E-2</v>
      </c>
      <c r="V875" s="23">
        <f>V874</f>
        <v>6.9912759472500016E-2</v>
      </c>
    </row>
    <row r="876" spans="1:22" ht="15.75" customHeight="1" x14ac:dyDescent="0.2">
      <c r="A876" s="22">
        <f>VLOOKUP(B875,'Sample ID by Horizon'!A:B,2,FALSE)</f>
        <v>42649</v>
      </c>
      <c r="B876" s="21" t="s">
        <v>507</v>
      </c>
      <c r="C876" s="21" t="s">
        <v>1295</v>
      </c>
      <c r="D876" s="21" t="s">
        <v>1292</v>
      </c>
      <c r="E876" s="21">
        <v>4</v>
      </c>
      <c r="F876" s="21">
        <v>1.72</v>
      </c>
      <c r="G876" s="21">
        <v>3.48</v>
      </c>
      <c r="H876" s="21">
        <v>1.76</v>
      </c>
      <c r="I876" s="21">
        <v>1.89</v>
      </c>
      <c r="J876" s="23">
        <f t="shared" si="45"/>
        <v>0.16999999999999993</v>
      </c>
      <c r="K876" s="71">
        <v>39.75</v>
      </c>
      <c r="L876" s="71">
        <f t="shared" ref="L876:N876" si="657">L875</f>
        <v>4</v>
      </c>
      <c r="M876" s="71">
        <f t="shared" si="657"/>
        <v>0.14500000000000002</v>
      </c>
      <c r="N876" s="71">
        <f t="shared" si="657"/>
        <v>33.375</v>
      </c>
      <c r="O876" s="73">
        <f>VLOOKUP(B876,'Dry Sieve'!$B$2:$K$992,IF(C876="#5",2,IF(C876="#10",3,IF(C876="#18",4,IF(C876="#35",5,IF(C876="#60",6,IF(C876="#120",7,IF(C876="#200",8,IF(C876="&lt;200",9)))))))),FALSE)</f>
        <v>122.98</v>
      </c>
      <c r="P876" s="23">
        <f t="shared" si="0"/>
        <v>0.14500000000000002</v>
      </c>
      <c r="Q876" s="23">
        <f t="shared" si="1"/>
        <v>4</v>
      </c>
      <c r="R876" s="23">
        <f>VLOOKUP(B876,'Dry Sieve'!$B$2:$K$992,IF(C876="#5",2,IF(C876="#10",3,IF(C876="#18",4,IF(C876="#35",5,IF(C876="#60",6,IF(C876="#120",7,IF(C876="#200",8,IF(C876="&lt;200",9)))))))),FALSE)</f>
        <v>122.98</v>
      </c>
      <c r="S876" s="23">
        <f>VLOOKUP(B876,'Dry Sieve'!$B$2:$K$992,10,FALSE)</f>
        <v>1783.11</v>
      </c>
      <c r="T876" s="23">
        <v>6.6469244750000003E-2</v>
      </c>
      <c r="U876" s="23">
        <v>1.9014951799999999E-2</v>
      </c>
      <c r="V876" s="23">
        <f>V874</f>
        <v>6.9912759472500016E-2</v>
      </c>
    </row>
    <row r="877" spans="1:22" ht="15.75" customHeight="1" x14ac:dyDescent="0.2">
      <c r="A877" s="22">
        <f>VLOOKUP(B876,'Sample ID by Horizon'!A:B,2,FALSE)</f>
        <v>42649</v>
      </c>
      <c r="B877" s="21" t="s">
        <v>507</v>
      </c>
      <c r="C877" s="21" t="s">
        <v>1295</v>
      </c>
      <c r="D877" s="21" t="s">
        <v>1293</v>
      </c>
      <c r="E877" s="21">
        <v>4</v>
      </c>
      <c r="F877" s="21">
        <v>1.73</v>
      </c>
      <c r="G877" s="21">
        <v>2.77</v>
      </c>
      <c r="H877" s="21">
        <v>1.04</v>
      </c>
      <c r="I877" s="21">
        <v>1.88</v>
      </c>
      <c r="J877" s="23">
        <f t="shared" si="45"/>
        <v>0.14999999999999991</v>
      </c>
      <c r="K877" s="71">
        <v>22.25</v>
      </c>
      <c r="L877" s="71">
        <f t="shared" ref="L877:N877" si="658">L875</f>
        <v>4</v>
      </c>
      <c r="M877" s="71">
        <f t="shared" si="658"/>
        <v>0.14500000000000002</v>
      </c>
      <c r="N877" s="71">
        <f t="shared" si="658"/>
        <v>33.375</v>
      </c>
      <c r="O877" s="73">
        <f>VLOOKUP(B877,'Dry Sieve'!$B$2:$K$992,IF(C877="#5",2,IF(C877="#10",3,IF(C877="#18",4,IF(C877="#35",5,IF(C877="#60",6,IF(C877="#120",7,IF(C877="#200",8,IF(C877="&lt;200",9)))))))),FALSE)</f>
        <v>122.98</v>
      </c>
      <c r="P877" s="23">
        <f t="shared" si="0"/>
        <v>0.14500000000000002</v>
      </c>
      <c r="Q877" s="23">
        <f t="shared" si="1"/>
        <v>4</v>
      </c>
      <c r="R877" s="23">
        <f>VLOOKUP(B877,'Dry Sieve'!$B$2:$K$992,IF(C877="#5",2,IF(C877="#10",3,IF(C877="#18",4,IF(C877="#35",5,IF(C877="#60",6,IF(C877="#120",7,IF(C877="#200",8,IF(C877="&lt;200",9)))))))),FALSE)</f>
        <v>122.98</v>
      </c>
      <c r="S877" s="23">
        <f>VLOOKUP(B877,'Dry Sieve'!$B$2:$K$992,10,FALSE)</f>
        <v>1783.11</v>
      </c>
      <c r="T877" s="23">
        <v>6.6469244750000003E-2</v>
      </c>
      <c r="U877" s="23">
        <v>1.9014951799999999E-2</v>
      </c>
      <c r="V877" s="23">
        <f>V874</f>
        <v>6.9912759472500016E-2</v>
      </c>
    </row>
    <row r="878" spans="1:22" ht="15.75" customHeight="1" x14ac:dyDescent="0.2">
      <c r="A878" s="22">
        <f>VLOOKUP(B877,'Sample ID by Horizon'!A:B,2,FALSE)</f>
        <v>42649</v>
      </c>
      <c r="B878" s="21" t="s">
        <v>507</v>
      </c>
      <c r="C878" s="21" t="s">
        <v>1295</v>
      </c>
      <c r="D878" s="21" t="s">
        <v>1294</v>
      </c>
      <c r="E878" s="21">
        <v>4</v>
      </c>
      <c r="F878" s="21">
        <v>1.72</v>
      </c>
      <c r="G878" s="21">
        <v>3.4</v>
      </c>
      <c r="H878" s="21">
        <v>1.68</v>
      </c>
      <c r="I878" s="21">
        <v>1.85</v>
      </c>
      <c r="J878" s="23">
        <f t="shared" si="45"/>
        <v>0.13000000000000012</v>
      </c>
      <c r="K878" s="71">
        <v>38.75</v>
      </c>
      <c r="L878" s="71">
        <f t="shared" ref="L878:N878" si="659">L875</f>
        <v>4</v>
      </c>
      <c r="M878" s="71">
        <f t="shared" si="659"/>
        <v>0.14500000000000002</v>
      </c>
      <c r="N878" s="71">
        <f t="shared" si="659"/>
        <v>33.375</v>
      </c>
      <c r="O878" s="73">
        <f>VLOOKUP(B878,'Dry Sieve'!$B$2:$K$992,IF(C878="#5",2,IF(C878="#10",3,IF(C878="#18",4,IF(C878="#35",5,IF(C878="#60",6,IF(C878="#120",7,IF(C878="#200",8,IF(C878="&lt;200",9)))))))),FALSE)</f>
        <v>122.98</v>
      </c>
      <c r="P878" s="23">
        <f t="shared" si="0"/>
        <v>0.14500000000000002</v>
      </c>
      <c r="Q878" s="23">
        <f t="shared" si="1"/>
        <v>4</v>
      </c>
      <c r="R878" s="23">
        <f>VLOOKUP(B878,'Dry Sieve'!$B$2:$K$992,IF(C878="#5",2,IF(C878="#10",3,IF(C878="#18",4,IF(C878="#35",5,IF(C878="#60",6,IF(C878="#120",7,IF(C878="#200",8,IF(C878="&lt;200",9)))))))),FALSE)</f>
        <v>122.98</v>
      </c>
      <c r="S878" s="23">
        <f>VLOOKUP(B878,'Dry Sieve'!$B$2:$K$992,10,FALSE)</f>
        <v>1783.11</v>
      </c>
      <c r="T878" s="23">
        <v>6.6469244750000003E-2</v>
      </c>
      <c r="U878" s="23">
        <v>1.9014951799999999E-2</v>
      </c>
      <c r="V878" s="23">
        <f>V877</f>
        <v>6.9912759472500016E-2</v>
      </c>
    </row>
    <row r="879" spans="1:22" ht="15.75" customHeight="1" x14ac:dyDescent="0.2">
      <c r="A879" s="22">
        <f>VLOOKUP(B878,'Sample ID by Horizon'!A:B,2,FALSE)</f>
        <v>42649</v>
      </c>
      <c r="B879" s="21" t="s">
        <v>507</v>
      </c>
      <c r="C879" s="21" t="s">
        <v>1296</v>
      </c>
      <c r="D879" s="21" t="s">
        <v>1291</v>
      </c>
      <c r="E879" s="21">
        <v>4</v>
      </c>
      <c r="F879" s="21">
        <v>1.72</v>
      </c>
      <c r="G879" s="21">
        <v>3.62</v>
      </c>
      <c r="H879" s="21">
        <v>1.9</v>
      </c>
      <c r="I879" s="21">
        <v>2.09</v>
      </c>
      <c r="J879" s="23">
        <f t="shared" si="45"/>
        <v>0.36999999999999988</v>
      </c>
      <c r="K879" s="71">
        <v>38.25</v>
      </c>
      <c r="L879" s="71">
        <v>4</v>
      </c>
      <c r="M879" s="23">
        <f>AVERAGE(J879:J882)</f>
        <v>0.42</v>
      </c>
      <c r="N879" s="23">
        <v>39.3125</v>
      </c>
      <c r="O879" s="73">
        <f>VLOOKUP(B879,'Dry Sieve'!$B$2:$K$992,IF(C879="#5",2,IF(C879="#10",3,IF(C879="#18",4,IF(C879="#35",5,IF(C879="#60",6,IF(C879="#120",7,IF(C879="#200",8,IF(C879="&lt;200",9)))))))),FALSE)</f>
        <v>82.09</v>
      </c>
      <c r="P879" s="23">
        <f t="shared" si="0"/>
        <v>0.42</v>
      </c>
      <c r="Q879" s="23">
        <f t="shared" si="1"/>
        <v>4</v>
      </c>
      <c r="R879" s="23">
        <f>VLOOKUP(B879,'Dry Sieve'!$B$2:$K$992,IF(C879="#5",2,IF(C879="#10",3,IF(C879="#18",4,IF(C879="#35",5,IF(C879="#60",6,IF(C879="#120",7,IF(C879="#200",8,IF(C879="&lt;200",9)))))))),FALSE)</f>
        <v>82.09</v>
      </c>
      <c r="S879" s="23">
        <f>VLOOKUP(B879,'Dry Sieve'!$B$2:$K$992,10,FALSE)</f>
        <v>1783.11</v>
      </c>
      <c r="T879" s="23">
        <v>4.120359933E-2</v>
      </c>
      <c r="U879" s="23">
        <v>1.157011785E-2</v>
      </c>
      <c r="V879" s="23">
        <f>V877</f>
        <v>6.9912759472500016E-2</v>
      </c>
    </row>
    <row r="880" spans="1:22" ht="15.75" customHeight="1" x14ac:dyDescent="0.2">
      <c r="A880" s="22">
        <f>VLOOKUP(B879,'Sample ID by Horizon'!A:B,2,FALSE)</f>
        <v>42649</v>
      </c>
      <c r="B880" s="21" t="s">
        <v>507</v>
      </c>
      <c r="C880" s="21" t="s">
        <v>1296</v>
      </c>
      <c r="D880" s="21" t="s">
        <v>1292</v>
      </c>
      <c r="E880" s="21">
        <v>4</v>
      </c>
      <c r="F880" s="21">
        <v>1.72</v>
      </c>
      <c r="G880" s="21">
        <v>3.69</v>
      </c>
      <c r="H880" s="21">
        <v>1.97</v>
      </c>
      <c r="I880" s="21">
        <v>2.15</v>
      </c>
      <c r="J880" s="23">
        <f t="shared" si="45"/>
        <v>0.42999999999999994</v>
      </c>
      <c r="K880" s="71">
        <v>38.5</v>
      </c>
      <c r="L880" s="71">
        <f t="shared" ref="L880:N880" si="660">L879</f>
        <v>4</v>
      </c>
      <c r="M880" s="71">
        <f t="shared" si="660"/>
        <v>0.42</v>
      </c>
      <c r="N880" s="71">
        <f t="shared" si="660"/>
        <v>39.3125</v>
      </c>
      <c r="O880" s="73">
        <f>VLOOKUP(B880,'Dry Sieve'!$B$2:$K$992,IF(C880="#5",2,IF(C880="#10",3,IF(C880="#18",4,IF(C880="#35",5,IF(C880="#60",6,IF(C880="#120",7,IF(C880="#200",8,IF(C880="&lt;200",9)))))))),FALSE)</f>
        <v>82.09</v>
      </c>
      <c r="P880" s="23">
        <f t="shared" si="0"/>
        <v>0.42</v>
      </c>
      <c r="Q880" s="23">
        <f t="shared" si="1"/>
        <v>4</v>
      </c>
      <c r="R880" s="23">
        <f>VLOOKUP(B880,'Dry Sieve'!$B$2:$K$992,IF(C880="#5",2,IF(C880="#10",3,IF(C880="#18",4,IF(C880="#35",5,IF(C880="#60",6,IF(C880="#120",7,IF(C880="#200",8,IF(C880="&lt;200",9)))))))),FALSE)</f>
        <v>82.09</v>
      </c>
      <c r="S880" s="23">
        <f>VLOOKUP(B880,'Dry Sieve'!$B$2:$K$992,10,FALSE)</f>
        <v>1783.11</v>
      </c>
      <c r="T880" s="23">
        <v>4.120359933E-2</v>
      </c>
      <c r="U880" s="23">
        <v>1.157011785E-2</v>
      </c>
      <c r="V880" s="23">
        <f>V877</f>
        <v>6.9912759472500016E-2</v>
      </c>
    </row>
    <row r="881" spans="1:22" ht="15.75" customHeight="1" x14ac:dyDescent="0.2">
      <c r="A881" s="22">
        <f>VLOOKUP(B880,'Sample ID by Horizon'!A:B,2,FALSE)</f>
        <v>42649</v>
      </c>
      <c r="B881" s="21" t="s">
        <v>507</v>
      </c>
      <c r="C881" s="21" t="s">
        <v>1296</v>
      </c>
      <c r="D881" s="21" t="s">
        <v>1293</v>
      </c>
      <c r="E881" s="21">
        <v>4</v>
      </c>
      <c r="F881" s="21">
        <v>1.74</v>
      </c>
      <c r="G881" s="21">
        <v>3.73</v>
      </c>
      <c r="H881" s="21">
        <v>1.99</v>
      </c>
      <c r="I881" s="21">
        <v>2.16</v>
      </c>
      <c r="J881" s="23">
        <f t="shared" si="45"/>
        <v>0.42000000000000015</v>
      </c>
      <c r="K881" s="71">
        <v>39.25</v>
      </c>
      <c r="L881" s="71">
        <f t="shared" ref="L881:N881" si="661">L879</f>
        <v>4</v>
      </c>
      <c r="M881" s="71">
        <f t="shared" si="661"/>
        <v>0.42</v>
      </c>
      <c r="N881" s="71">
        <f t="shared" si="661"/>
        <v>39.3125</v>
      </c>
      <c r="O881" s="73">
        <f>VLOOKUP(B881,'Dry Sieve'!$B$2:$K$992,IF(C881="#5",2,IF(C881="#10",3,IF(C881="#18",4,IF(C881="#35",5,IF(C881="#60",6,IF(C881="#120",7,IF(C881="#200",8,IF(C881="&lt;200",9)))))))),FALSE)</f>
        <v>82.09</v>
      </c>
      <c r="P881" s="23">
        <f t="shared" si="0"/>
        <v>0.42</v>
      </c>
      <c r="Q881" s="23">
        <f t="shared" si="1"/>
        <v>4</v>
      </c>
      <c r="R881" s="23">
        <f>VLOOKUP(B881,'Dry Sieve'!$B$2:$K$992,IF(C881="#5",2,IF(C881="#10",3,IF(C881="#18",4,IF(C881="#35",5,IF(C881="#60",6,IF(C881="#120",7,IF(C881="#200",8,IF(C881="&lt;200",9)))))))),FALSE)</f>
        <v>82.09</v>
      </c>
      <c r="S881" s="23">
        <f>VLOOKUP(B881,'Dry Sieve'!$B$2:$K$992,10,FALSE)</f>
        <v>1783.11</v>
      </c>
      <c r="T881" s="23">
        <v>4.120359933E-2</v>
      </c>
      <c r="U881" s="23">
        <v>1.157011785E-2</v>
      </c>
      <c r="V881" s="23">
        <f>V880</f>
        <v>6.9912759472500016E-2</v>
      </c>
    </row>
    <row r="882" spans="1:22" ht="15.75" customHeight="1" x14ac:dyDescent="0.2">
      <c r="A882" s="22">
        <f>VLOOKUP(B881,'Sample ID by Horizon'!A:B,2,FALSE)</f>
        <v>42649</v>
      </c>
      <c r="B882" s="21" t="s">
        <v>507</v>
      </c>
      <c r="C882" s="21" t="s">
        <v>1296</v>
      </c>
      <c r="D882" s="21" t="s">
        <v>1294</v>
      </c>
      <c r="E882" s="21">
        <v>4</v>
      </c>
      <c r="F882" s="21">
        <v>1.73</v>
      </c>
      <c r="G882" s="21">
        <v>3.84</v>
      </c>
      <c r="H882" s="21">
        <v>2.11</v>
      </c>
      <c r="I882" s="21">
        <v>2.19</v>
      </c>
      <c r="J882" s="23">
        <f t="shared" si="45"/>
        <v>0.45999999999999996</v>
      </c>
      <c r="K882" s="71">
        <v>41.25</v>
      </c>
      <c r="L882" s="71">
        <f t="shared" ref="L882:N882" si="662">L879</f>
        <v>4</v>
      </c>
      <c r="M882" s="71">
        <f t="shared" si="662"/>
        <v>0.42</v>
      </c>
      <c r="N882" s="71">
        <f t="shared" si="662"/>
        <v>39.3125</v>
      </c>
      <c r="O882" s="73">
        <f>VLOOKUP(B882,'Dry Sieve'!$B$2:$K$992,IF(C882="#5",2,IF(C882="#10",3,IF(C882="#18",4,IF(C882="#35",5,IF(C882="#60",6,IF(C882="#120",7,IF(C882="#200",8,IF(C882="&lt;200",9)))))))),FALSE)</f>
        <v>82.09</v>
      </c>
      <c r="P882" s="23">
        <f t="shared" si="0"/>
        <v>0.42</v>
      </c>
      <c r="Q882" s="23">
        <f t="shared" si="1"/>
        <v>4</v>
      </c>
      <c r="R882" s="23">
        <f>VLOOKUP(B882,'Dry Sieve'!$B$2:$K$992,IF(C882="#5",2,IF(C882="#10",3,IF(C882="#18",4,IF(C882="#35",5,IF(C882="#60",6,IF(C882="#120",7,IF(C882="#200",8,IF(C882="&lt;200",9)))))))),FALSE)</f>
        <v>82.09</v>
      </c>
      <c r="S882" s="23">
        <f>VLOOKUP(B882,'Dry Sieve'!$B$2:$K$992,10,FALSE)</f>
        <v>1783.11</v>
      </c>
      <c r="T882" s="23">
        <v>4.120359933E-2</v>
      </c>
      <c r="U882" s="23">
        <v>1.157011785E-2</v>
      </c>
      <c r="V882" s="23">
        <f>V880</f>
        <v>6.9912759472500016E-2</v>
      </c>
    </row>
    <row r="883" spans="1:22" ht="15.75" customHeight="1" x14ac:dyDescent="0.2">
      <c r="A883" s="22">
        <f>VLOOKUP(B882,'Sample ID by Horizon'!A:B,2,FALSE)</f>
        <v>42649</v>
      </c>
      <c r="B883" s="21" t="s">
        <v>507</v>
      </c>
      <c r="C883" s="21" t="s">
        <v>1297</v>
      </c>
      <c r="D883" s="21" t="s">
        <v>1291</v>
      </c>
      <c r="E883" s="21">
        <v>4</v>
      </c>
      <c r="F883" s="21">
        <v>1.72</v>
      </c>
      <c r="G883" s="21">
        <v>5.03</v>
      </c>
      <c r="H883" s="21">
        <v>3.31</v>
      </c>
      <c r="I883" s="21">
        <v>3.89</v>
      </c>
      <c r="J883" s="23">
        <f t="shared" si="45"/>
        <v>2.17</v>
      </c>
      <c r="K883" s="71">
        <v>28.5</v>
      </c>
      <c r="L883" s="71">
        <v>4</v>
      </c>
      <c r="M883" s="23">
        <f>AVERAGE(J883:J886)</f>
        <v>2.2574999999999998</v>
      </c>
      <c r="N883" s="23">
        <v>27.875</v>
      </c>
      <c r="O883" s="73">
        <f>VLOOKUP(B883,'Dry Sieve'!$B$2:$K$992,IF(C883="#5",2,IF(C883="#10",3,IF(C883="#18",4,IF(C883="#35",5,IF(C883="#60",6,IF(C883="#120",7,IF(C883="#200",8,IF(C883="&lt;200",9)))))))),FALSE)</f>
        <v>78.89</v>
      </c>
      <c r="P883" s="23">
        <f t="shared" si="0"/>
        <v>2.2574999999999998</v>
      </c>
      <c r="Q883" s="23">
        <f t="shared" si="1"/>
        <v>4</v>
      </c>
      <c r="R883" s="23">
        <f>VLOOKUP(B883,'Dry Sieve'!$B$2:$K$992,IF(C883="#5",2,IF(C883="#10",3,IF(C883="#18",4,IF(C883="#35",5,IF(C883="#60",6,IF(C883="#120",7,IF(C883="#200",8,IF(C883="&lt;200",9)))))))),FALSE)</f>
        <v>78.89</v>
      </c>
      <c r="S883" s="23">
        <f>VLOOKUP(B883,'Dry Sieve'!$B$2:$K$992,10,FALSE)</f>
        <v>1783.11</v>
      </c>
      <c r="T883" s="23">
        <v>1.9273323719999999E-2</v>
      </c>
      <c r="U883" s="23">
        <v>3.0699651349999999E-3</v>
      </c>
      <c r="V883" s="23">
        <f>V880</f>
        <v>6.9912759472500016E-2</v>
      </c>
    </row>
    <row r="884" spans="1:22" ht="15.75" customHeight="1" x14ac:dyDescent="0.2">
      <c r="A884" s="22">
        <f>VLOOKUP(B883,'Sample ID by Horizon'!A:B,2,FALSE)</f>
        <v>42649</v>
      </c>
      <c r="B884" s="21" t="s">
        <v>507</v>
      </c>
      <c r="C884" s="21" t="s">
        <v>1297</v>
      </c>
      <c r="D884" s="21" t="s">
        <v>1292</v>
      </c>
      <c r="E884" s="21">
        <v>4</v>
      </c>
      <c r="F884" s="21">
        <v>1.72</v>
      </c>
      <c r="G884" s="21">
        <v>5.01</v>
      </c>
      <c r="H884" s="21">
        <v>3.29</v>
      </c>
      <c r="I884" s="21">
        <v>3.97</v>
      </c>
      <c r="J884" s="23">
        <f t="shared" si="45"/>
        <v>2.25</v>
      </c>
      <c r="K884" s="71">
        <v>26</v>
      </c>
      <c r="L884" s="71">
        <f t="shared" ref="L884:N884" si="663">L883</f>
        <v>4</v>
      </c>
      <c r="M884" s="71">
        <f t="shared" si="663"/>
        <v>2.2574999999999998</v>
      </c>
      <c r="N884" s="71">
        <f t="shared" si="663"/>
        <v>27.875</v>
      </c>
      <c r="O884" s="73">
        <f>VLOOKUP(B884,'Dry Sieve'!$B$2:$K$992,IF(C884="#5",2,IF(C884="#10",3,IF(C884="#18",4,IF(C884="#35",5,IF(C884="#60",6,IF(C884="#120",7,IF(C884="#200",8,IF(C884="&lt;200",9)))))))),FALSE)</f>
        <v>78.89</v>
      </c>
      <c r="P884" s="23">
        <f t="shared" si="0"/>
        <v>2.2574999999999998</v>
      </c>
      <c r="Q884" s="23">
        <f t="shared" si="1"/>
        <v>4</v>
      </c>
      <c r="R884" s="23">
        <f>VLOOKUP(B884,'Dry Sieve'!$B$2:$K$992,IF(C884="#5",2,IF(C884="#10",3,IF(C884="#18",4,IF(C884="#35",5,IF(C884="#60",6,IF(C884="#120",7,IF(C884="#200",8,IF(C884="&lt;200",9)))))))),FALSE)</f>
        <v>78.89</v>
      </c>
      <c r="S884" s="23">
        <f>VLOOKUP(B884,'Dry Sieve'!$B$2:$K$992,10,FALSE)</f>
        <v>1783.11</v>
      </c>
      <c r="T884" s="23">
        <v>1.9273323719999999E-2</v>
      </c>
      <c r="U884" s="23">
        <v>3.0699651349999999E-3</v>
      </c>
      <c r="V884" s="23">
        <f>V883</f>
        <v>6.9912759472500016E-2</v>
      </c>
    </row>
    <row r="885" spans="1:22" ht="15.75" customHeight="1" x14ac:dyDescent="0.2">
      <c r="A885" s="22">
        <f>VLOOKUP(B884,'Sample ID by Horizon'!A:B,2,FALSE)</f>
        <v>42649</v>
      </c>
      <c r="B885" s="21" t="s">
        <v>507</v>
      </c>
      <c r="C885" s="21" t="s">
        <v>1297</v>
      </c>
      <c r="D885" s="21" t="s">
        <v>1293</v>
      </c>
      <c r="E885" s="21">
        <v>4</v>
      </c>
      <c r="F885" s="21">
        <v>1.73</v>
      </c>
      <c r="G885" s="21">
        <v>5.24</v>
      </c>
      <c r="H885" s="21">
        <v>3.51</v>
      </c>
      <c r="I885" s="21">
        <v>4.16</v>
      </c>
      <c r="J885" s="23">
        <f t="shared" si="45"/>
        <v>2.4300000000000002</v>
      </c>
      <c r="K885" s="71">
        <v>27</v>
      </c>
      <c r="L885" s="71">
        <f t="shared" ref="L885:N885" si="664">L883</f>
        <v>4</v>
      </c>
      <c r="M885" s="71">
        <f t="shared" si="664"/>
        <v>2.2574999999999998</v>
      </c>
      <c r="N885" s="71">
        <f t="shared" si="664"/>
        <v>27.875</v>
      </c>
      <c r="O885" s="73">
        <f>VLOOKUP(B885,'Dry Sieve'!$B$2:$K$992,IF(C885="#5",2,IF(C885="#10",3,IF(C885="#18",4,IF(C885="#35",5,IF(C885="#60",6,IF(C885="#120",7,IF(C885="#200",8,IF(C885="&lt;200",9)))))))),FALSE)</f>
        <v>78.89</v>
      </c>
      <c r="P885" s="23">
        <f t="shared" si="0"/>
        <v>2.2574999999999998</v>
      </c>
      <c r="Q885" s="23">
        <f t="shared" si="1"/>
        <v>4</v>
      </c>
      <c r="R885" s="23">
        <f>VLOOKUP(B885,'Dry Sieve'!$B$2:$K$992,IF(C885="#5",2,IF(C885="#10",3,IF(C885="#18",4,IF(C885="#35",5,IF(C885="#60",6,IF(C885="#120",7,IF(C885="#200",8,IF(C885="&lt;200",9)))))))),FALSE)</f>
        <v>78.89</v>
      </c>
      <c r="S885" s="23">
        <f>VLOOKUP(B885,'Dry Sieve'!$B$2:$K$992,10,FALSE)</f>
        <v>1783.11</v>
      </c>
      <c r="T885" s="23">
        <v>1.9273323719999999E-2</v>
      </c>
      <c r="U885" s="23">
        <v>3.0699651349999999E-3</v>
      </c>
      <c r="V885" s="23">
        <f>V883</f>
        <v>6.9912759472500016E-2</v>
      </c>
    </row>
    <row r="886" spans="1:22" ht="15.75" customHeight="1" x14ac:dyDescent="0.2">
      <c r="A886" s="22">
        <f>VLOOKUP(B885,'Sample ID by Horizon'!A:B,2,FALSE)</f>
        <v>42649</v>
      </c>
      <c r="B886" s="21" t="s">
        <v>507</v>
      </c>
      <c r="C886" s="21" t="s">
        <v>1297</v>
      </c>
      <c r="D886" s="21" t="s">
        <v>1294</v>
      </c>
      <c r="E886" s="21">
        <v>4</v>
      </c>
      <c r="F886" s="21">
        <v>1.72</v>
      </c>
      <c r="G886" s="21">
        <v>5.0999999999999996</v>
      </c>
      <c r="H886" s="21">
        <v>3.38</v>
      </c>
      <c r="I886" s="21">
        <v>3.9</v>
      </c>
      <c r="J886" s="23">
        <f t="shared" si="45"/>
        <v>2.1799999999999997</v>
      </c>
      <c r="K886" s="71">
        <v>30</v>
      </c>
      <c r="L886" s="71">
        <f t="shared" ref="L886:N886" si="665">L883</f>
        <v>4</v>
      </c>
      <c r="M886" s="71">
        <f t="shared" si="665"/>
        <v>2.2574999999999998</v>
      </c>
      <c r="N886" s="71">
        <f t="shared" si="665"/>
        <v>27.875</v>
      </c>
      <c r="O886" s="73">
        <f>VLOOKUP(B886,'Dry Sieve'!$B$2:$K$992,IF(C886="#5",2,IF(C886="#10",3,IF(C886="#18",4,IF(C886="#35",5,IF(C886="#60",6,IF(C886="#120",7,IF(C886="#200",8,IF(C886="&lt;200",9)))))))),FALSE)</f>
        <v>78.89</v>
      </c>
      <c r="P886" s="23">
        <f t="shared" si="0"/>
        <v>2.2574999999999998</v>
      </c>
      <c r="Q886" s="23">
        <f t="shared" si="1"/>
        <v>4</v>
      </c>
      <c r="R886" s="23">
        <f>VLOOKUP(B886,'Dry Sieve'!$B$2:$K$992,IF(C886="#5",2,IF(C886="#10",3,IF(C886="#18",4,IF(C886="#35",5,IF(C886="#60",6,IF(C886="#120",7,IF(C886="#200",8,IF(C886="&lt;200",9)))))))),FALSE)</f>
        <v>78.89</v>
      </c>
      <c r="S886" s="23">
        <f>VLOOKUP(B886,'Dry Sieve'!$B$2:$K$992,10,FALSE)</f>
        <v>1783.11</v>
      </c>
      <c r="T886" s="23">
        <v>1.9273323719999999E-2</v>
      </c>
      <c r="U886" s="23">
        <v>3.0699651349999999E-3</v>
      </c>
      <c r="V886" s="23">
        <f>V883</f>
        <v>6.9912759472500016E-2</v>
      </c>
    </row>
    <row r="887" spans="1:22" ht="15.75" customHeight="1" x14ac:dyDescent="0.2">
      <c r="A887" s="22">
        <f>VLOOKUP(B886,'Sample ID by Horizon'!A:B,2,FALSE)</f>
        <v>42649</v>
      </c>
      <c r="B887" s="21" t="s">
        <v>507</v>
      </c>
      <c r="C887" s="21" t="s">
        <v>1298</v>
      </c>
      <c r="D887" s="21" t="s">
        <v>1291</v>
      </c>
      <c r="E887" s="21">
        <v>4</v>
      </c>
      <c r="F887" s="21">
        <v>1.74</v>
      </c>
      <c r="G887" s="21">
        <v>5.64</v>
      </c>
      <c r="H887" s="21">
        <v>3.9</v>
      </c>
      <c r="I887" s="21">
        <v>5.23</v>
      </c>
      <c r="J887" s="23">
        <f t="shared" si="45"/>
        <v>3.49</v>
      </c>
      <c r="K887" s="71">
        <v>10.25</v>
      </c>
      <c r="L887" s="71">
        <v>4</v>
      </c>
      <c r="M887" s="23">
        <f>AVERAGE(J887:J890)</f>
        <v>3.5075000000000003</v>
      </c>
      <c r="N887" s="23">
        <v>9.75</v>
      </c>
      <c r="O887" s="73">
        <f>VLOOKUP(B887,'Dry Sieve'!$B$2:$K$992,IF(C887="#5",2,IF(C887="#10",3,IF(C887="#18",4,IF(C887="#35",5,IF(C887="#60",6,IF(C887="#120",7,IF(C887="#200",8,IF(C887="&lt;200",9)))))))),FALSE)</f>
        <v>207.79</v>
      </c>
      <c r="P887" s="23">
        <f t="shared" si="0"/>
        <v>3.5075000000000003</v>
      </c>
      <c r="Q887" s="23">
        <f t="shared" si="1"/>
        <v>4</v>
      </c>
      <c r="R887" s="23">
        <f>VLOOKUP(B887,'Dry Sieve'!$B$2:$K$992,IF(C887="#5",2,IF(C887="#10",3,IF(C887="#18",4,IF(C887="#35",5,IF(C887="#60",6,IF(C887="#120",7,IF(C887="#200",8,IF(C887="&lt;200",9)))))))),FALSE)</f>
        <v>207.79</v>
      </c>
      <c r="S887" s="23">
        <f>VLOOKUP(B887,'Dry Sieve'!$B$2:$K$992,10,FALSE)</f>
        <v>1783.11</v>
      </c>
      <c r="T887" s="23">
        <v>1.434804569E-2</v>
      </c>
      <c r="U887" s="23">
        <v>5.9954333780000001E-4</v>
      </c>
      <c r="V887" s="23">
        <f>V886</f>
        <v>6.9912759472500016E-2</v>
      </c>
    </row>
    <row r="888" spans="1:22" ht="15.75" customHeight="1" x14ac:dyDescent="0.2">
      <c r="A888" s="22">
        <f>VLOOKUP(B887,'Sample ID by Horizon'!A:B,2,FALSE)</f>
        <v>42649</v>
      </c>
      <c r="B888" s="21" t="s">
        <v>507</v>
      </c>
      <c r="C888" s="21" t="s">
        <v>1298</v>
      </c>
      <c r="D888" s="21" t="s">
        <v>1292</v>
      </c>
      <c r="E888" s="21">
        <v>4</v>
      </c>
      <c r="F888" s="21">
        <v>1.73</v>
      </c>
      <c r="G888" s="21">
        <v>5.63</v>
      </c>
      <c r="H888" s="21">
        <v>3.9</v>
      </c>
      <c r="I888" s="21">
        <v>5.21</v>
      </c>
      <c r="J888" s="23">
        <f t="shared" si="45"/>
        <v>3.48</v>
      </c>
      <c r="K888" s="71">
        <v>10.5</v>
      </c>
      <c r="L888" s="71">
        <f t="shared" ref="L888:N888" si="666">L887</f>
        <v>4</v>
      </c>
      <c r="M888" s="71">
        <f t="shared" si="666"/>
        <v>3.5075000000000003</v>
      </c>
      <c r="N888" s="71">
        <f t="shared" si="666"/>
        <v>9.75</v>
      </c>
      <c r="O888" s="73">
        <f>VLOOKUP(B888,'Dry Sieve'!$B$2:$K$992,IF(C888="#5",2,IF(C888="#10",3,IF(C888="#18",4,IF(C888="#35",5,IF(C888="#60",6,IF(C888="#120",7,IF(C888="#200",8,IF(C888="&lt;200",9)))))))),FALSE)</f>
        <v>207.79</v>
      </c>
      <c r="P888" s="23">
        <f t="shared" si="0"/>
        <v>3.5075000000000003</v>
      </c>
      <c r="Q888" s="23">
        <f t="shared" si="1"/>
        <v>4</v>
      </c>
      <c r="R888" s="23">
        <f>VLOOKUP(B888,'Dry Sieve'!$B$2:$K$992,IF(C888="#5",2,IF(C888="#10",3,IF(C888="#18",4,IF(C888="#35",5,IF(C888="#60",6,IF(C888="#120",7,IF(C888="#200",8,IF(C888="&lt;200",9)))))))),FALSE)</f>
        <v>207.79</v>
      </c>
      <c r="S888" s="23">
        <f>VLOOKUP(B888,'Dry Sieve'!$B$2:$K$992,10,FALSE)</f>
        <v>1783.11</v>
      </c>
      <c r="T888" s="23">
        <v>1.434804569E-2</v>
      </c>
      <c r="U888" s="23">
        <v>5.9954333780000001E-4</v>
      </c>
      <c r="V888" s="23">
        <f>V886</f>
        <v>6.9912759472500016E-2</v>
      </c>
    </row>
    <row r="889" spans="1:22" ht="15.75" customHeight="1" x14ac:dyDescent="0.2">
      <c r="A889" s="22">
        <f>VLOOKUP(B888,'Sample ID by Horizon'!A:B,2,FALSE)</f>
        <v>42649</v>
      </c>
      <c r="B889" s="21" t="s">
        <v>507</v>
      </c>
      <c r="C889" s="21" t="s">
        <v>1298</v>
      </c>
      <c r="D889" s="21" t="s">
        <v>1293</v>
      </c>
      <c r="E889" s="21">
        <v>4</v>
      </c>
      <c r="F889" s="21">
        <v>1.71</v>
      </c>
      <c r="G889" s="21">
        <v>5.6</v>
      </c>
      <c r="H889" s="21">
        <v>3.89</v>
      </c>
      <c r="I889" s="21">
        <v>5.3</v>
      </c>
      <c r="J889" s="23">
        <f t="shared" si="45"/>
        <v>3.59</v>
      </c>
      <c r="K889" s="71">
        <v>7.5</v>
      </c>
      <c r="L889" s="71">
        <f t="shared" ref="L889:N889" si="667">L887</f>
        <v>4</v>
      </c>
      <c r="M889" s="71">
        <f t="shared" si="667"/>
        <v>3.5075000000000003</v>
      </c>
      <c r="N889" s="71">
        <f t="shared" si="667"/>
        <v>9.75</v>
      </c>
      <c r="O889" s="73">
        <f>VLOOKUP(B889,'Dry Sieve'!$B$2:$K$992,IF(C889="#5",2,IF(C889="#10",3,IF(C889="#18",4,IF(C889="#35",5,IF(C889="#60",6,IF(C889="#120",7,IF(C889="#200",8,IF(C889="&lt;200",9)))))))),FALSE)</f>
        <v>207.79</v>
      </c>
      <c r="P889" s="23">
        <f t="shared" si="0"/>
        <v>3.5075000000000003</v>
      </c>
      <c r="Q889" s="23">
        <f t="shared" si="1"/>
        <v>4</v>
      </c>
      <c r="R889" s="23">
        <f>VLOOKUP(B889,'Dry Sieve'!$B$2:$K$992,IF(C889="#5",2,IF(C889="#10",3,IF(C889="#18",4,IF(C889="#35",5,IF(C889="#60",6,IF(C889="#120",7,IF(C889="#200",8,IF(C889="&lt;200",9)))))))),FALSE)</f>
        <v>207.79</v>
      </c>
      <c r="S889" s="23">
        <f>VLOOKUP(B889,'Dry Sieve'!$B$2:$K$992,10,FALSE)</f>
        <v>1783.11</v>
      </c>
      <c r="T889" s="23">
        <v>1.434804569E-2</v>
      </c>
      <c r="U889" s="23">
        <v>5.9954333780000001E-4</v>
      </c>
      <c r="V889" s="23">
        <f>V886</f>
        <v>6.9912759472500016E-2</v>
      </c>
    </row>
    <row r="890" spans="1:22" ht="15.75" customHeight="1" x14ac:dyDescent="0.2">
      <c r="A890" s="22">
        <f>VLOOKUP(B889,'Sample ID by Horizon'!A:B,2,FALSE)</f>
        <v>42649</v>
      </c>
      <c r="B890" s="21" t="s">
        <v>507</v>
      </c>
      <c r="C890" s="21" t="s">
        <v>1298</v>
      </c>
      <c r="D890" s="21" t="s">
        <v>1294</v>
      </c>
      <c r="E890" s="21">
        <v>4</v>
      </c>
      <c r="F890" s="21">
        <v>1.73</v>
      </c>
      <c r="G890" s="21">
        <v>5.63</v>
      </c>
      <c r="H890" s="21">
        <v>3.9</v>
      </c>
      <c r="I890" s="21">
        <v>5.2</v>
      </c>
      <c r="J890" s="23">
        <f t="shared" si="45"/>
        <v>3.47</v>
      </c>
      <c r="K890" s="71">
        <v>10.75</v>
      </c>
      <c r="L890" s="71">
        <f t="shared" ref="L890:N890" si="668">L887</f>
        <v>4</v>
      </c>
      <c r="M890" s="71">
        <f t="shared" si="668"/>
        <v>3.5075000000000003</v>
      </c>
      <c r="N890" s="71">
        <f t="shared" si="668"/>
        <v>9.75</v>
      </c>
      <c r="O890" s="73">
        <f>VLOOKUP(B890,'Dry Sieve'!$B$2:$K$992,IF(C890="#5",2,IF(C890="#10",3,IF(C890="#18",4,IF(C890="#35",5,IF(C890="#60",6,IF(C890="#120",7,IF(C890="#200",8,IF(C890="&lt;200",9)))))))),FALSE)</f>
        <v>207.79</v>
      </c>
      <c r="P890" s="23">
        <f t="shared" si="0"/>
        <v>3.5075000000000003</v>
      </c>
      <c r="Q890" s="23">
        <f t="shared" si="1"/>
        <v>4</v>
      </c>
      <c r="R890" s="23">
        <f>VLOOKUP(B890,'Dry Sieve'!$B$2:$K$992,IF(C890="#5",2,IF(C890="#10",3,IF(C890="#18",4,IF(C890="#35",5,IF(C890="#60",6,IF(C890="#120",7,IF(C890="#200",8,IF(C890="&lt;200",9)))))))),FALSE)</f>
        <v>207.79</v>
      </c>
      <c r="S890" s="23">
        <f>VLOOKUP(B890,'Dry Sieve'!$B$2:$K$992,10,FALSE)</f>
        <v>1783.11</v>
      </c>
      <c r="T890" s="23">
        <v>1.434804569E-2</v>
      </c>
      <c r="U890" s="23">
        <v>5.9954333780000001E-4</v>
      </c>
      <c r="V890" s="23">
        <f>V889</f>
        <v>6.9912759472500016E-2</v>
      </c>
    </row>
    <row r="891" spans="1:22" ht="15.75" customHeight="1" x14ac:dyDescent="0.2">
      <c r="A891" s="22">
        <f>VLOOKUP(B890,'Sample ID by Horizon'!A:B,2,FALSE)</f>
        <v>42649</v>
      </c>
      <c r="B891" s="21" t="s">
        <v>507</v>
      </c>
      <c r="C891" s="21" t="s">
        <v>1299</v>
      </c>
      <c r="D891" s="21" t="s">
        <v>1291</v>
      </c>
      <c r="E891" s="21">
        <v>4</v>
      </c>
      <c r="F891" s="21">
        <v>1.73</v>
      </c>
      <c r="G891" s="21">
        <v>5.66</v>
      </c>
      <c r="H891" s="21">
        <v>3.93</v>
      </c>
      <c r="I891" s="21">
        <v>5.35</v>
      </c>
      <c r="J891" s="23">
        <f t="shared" si="45"/>
        <v>3.6199999999999997</v>
      </c>
      <c r="K891" s="71">
        <v>7.75</v>
      </c>
      <c r="L891" s="71">
        <v>4</v>
      </c>
      <c r="M891" s="23">
        <f>AVERAGE(J891:J894)</f>
        <v>3.6375000000000002</v>
      </c>
      <c r="N891" s="23">
        <v>7.375</v>
      </c>
      <c r="O891" s="73">
        <f>VLOOKUP(B891,'Dry Sieve'!$B$2:$K$992,IF(C891="#5",2,IF(C891="#10",3,IF(C891="#18",4,IF(C891="#35",5,IF(C891="#60",6,IF(C891="#120",7,IF(C891="#200",8,IF(C891="&lt;200",9)))))))),FALSE)</f>
        <v>505.55</v>
      </c>
      <c r="P891" s="23">
        <f t="shared" si="0"/>
        <v>3.6375000000000002</v>
      </c>
      <c r="Q891" s="23">
        <f t="shared" si="1"/>
        <v>4</v>
      </c>
      <c r="R891" s="23">
        <f>VLOOKUP(B891,'Dry Sieve'!$B$2:$K$992,IF(C891="#5",2,IF(C891="#10",3,IF(C891="#18",4,IF(C891="#35",5,IF(C891="#60",6,IF(C891="#120",7,IF(C891="#200",8,IF(C891="&lt;200",9)))))))),FALSE)</f>
        <v>505.55</v>
      </c>
      <c r="S891" s="23">
        <f>VLOOKUP(B891,'Dry Sieve'!$B$2:$K$992,10,FALSE)</f>
        <v>1783.11</v>
      </c>
      <c r="T891" s="23">
        <v>2.569413483E-2</v>
      </c>
      <c r="U891" s="23">
        <v>5.4141212670000001E-4</v>
      </c>
      <c r="V891" s="23">
        <f>V889</f>
        <v>6.9912759472500016E-2</v>
      </c>
    </row>
    <row r="892" spans="1:22" ht="15.75" customHeight="1" x14ac:dyDescent="0.2">
      <c r="A892" s="22">
        <f>VLOOKUP(B891,'Sample ID by Horizon'!A:B,2,FALSE)</f>
        <v>42649</v>
      </c>
      <c r="B892" s="21" t="s">
        <v>507</v>
      </c>
      <c r="C892" s="21" t="s">
        <v>1299</v>
      </c>
      <c r="D892" s="21" t="s">
        <v>1292</v>
      </c>
      <c r="E892" s="21">
        <v>4</v>
      </c>
      <c r="F892" s="21">
        <v>1.72</v>
      </c>
      <c r="G892" s="21">
        <v>5.64</v>
      </c>
      <c r="H892" s="21">
        <v>3.92</v>
      </c>
      <c r="I892" s="21">
        <v>5.33</v>
      </c>
      <c r="J892" s="23">
        <f t="shared" si="45"/>
        <v>3.6100000000000003</v>
      </c>
      <c r="K892" s="71">
        <v>7.75</v>
      </c>
      <c r="L892" s="71">
        <f t="shared" ref="L892:N892" si="669">L891</f>
        <v>4</v>
      </c>
      <c r="M892" s="71">
        <f t="shared" si="669"/>
        <v>3.6375000000000002</v>
      </c>
      <c r="N892" s="71">
        <f t="shared" si="669"/>
        <v>7.375</v>
      </c>
      <c r="O892" s="73">
        <f>VLOOKUP(B892,'Dry Sieve'!$B$2:$K$992,IF(C892="#5",2,IF(C892="#10",3,IF(C892="#18",4,IF(C892="#35",5,IF(C892="#60",6,IF(C892="#120",7,IF(C892="#200",8,IF(C892="&lt;200",9)))))))),FALSE)</f>
        <v>505.55</v>
      </c>
      <c r="P892" s="23">
        <f t="shared" si="0"/>
        <v>3.6375000000000002</v>
      </c>
      <c r="Q892" s="23">
        <f t="shared" si="1"/>
        <v>4</v>
      </c>
      <c r="R892" s="23">
        <f>VLOOKUP(B892,'Dry Sieve'!$B$2:$K$992,IF(C892="#5",2,IF(C892="#10",3,IF(C892="#18",4,IF(C892="#35",5,IF(C892="#60",6,IF(C892="#120",7,IF(C892="#200",8,IF(C892="&lt;200",9)))))))),FALSE)</f>
        <v>505.55</v>
      </c>
      <c r="S892" s="23">
        <f>VLOOKUP(B892,'Dry Sieve'!$B$2:$K$992,10,FALSE)</f>
        <v>1783.11</v>
      </c>
      <c r="T892" s="23">
        <v>2.569413483E-2</v>
      </c>
      <c r="U892" s="23">
        <v>5.4141212670000001E-4</v>
      </c>
      <c r="V892" s="23">
        <f>V889</f>
        <v>6.9912759472500016E-2</v>
      </c>
    </row>
    <row r="893" spans="1:22" ht="15.75" customHeight="1" x14ac:dyDescent="0.2">
      <c r="A893" s="22">
        <f>VLOOKUP(B892,'Sample ID by Horizon'!A:B,2,FALSE)</f>
        <v>42649</v>
      </c>
      <c r="B893" s="21" t="s">
        <v>507</v>
      </c>
      <c r="C893" s="21" t="s">
        <v>1299</v>
      </c>
      <c r="D893" s="21" t="s">
        <v>1293</v>
      </c>
      <c r="E893" s="21">
        <v>4</v>
      </c>
      <c r="F893" s="21">
        <v>1.72</v>
      </c>
      <c r="G893" s="21">
        <v>5.66</v>
      </c>
      <c r="H893" s="21">
        <v>3.94</v>
      </c>
      <c r="I893" s="21">
        <v>5.35</v>
      </c>
      <c r="J893" s="23">
        <f t="shared" si="45"/>
        <v>3.63</v>
      </c>
      <c r="K893" s="71">
        <v>7.75</v>
      </c>
      <c r="L893" s="71">
        <f t="shared" ref="L893:N893" si="670">L891</f>
        <v>4</v>
      </c>
      <c r="M893" s="71">
        <f t="shared" si="670"/>
        <v>3.6375000000000002</v>
      </c>
      <c r="N893" s="71">
        <f t="shared" si="670"/>
        <v>7.375</v>
      </c>
      <c r="O893" s="73">
        <f>VLOOKUP(B893,'Dry Sieve'!$B$2:$K$992,IF(C893="#5",2,IF(C893="#10",3,IF(C893="#18",4,IF(C893="#35",5,IF(C893="#60",6,IF(C893="#120",7,IF(C893="#200",8,IF(C893="&lt;200",9)))))))),FALSE)</f>
        <v>505.55</v>
      </c>
      <c r="P893" s="23">
        <f t="shared" si="0"/>
        <v>3.6375000000000002</v>
      </c>
      <c r="Q893" s="23">
        <f t="shared" si="1"/>
        <v>4</v>
      </c>
      <c r="R893" s="23">
        <f>VLOOKUP(B893,'Dry Sieve'!$B$2:$K$992,IF(C893="#5",2,IF(C893="#10",3,IF(C893="#18",4,IF(C893="#35",5,IF(C893="#60",6,IF(C893="#120",7,IF(C893="#200",8,IF(C893="&lt;200",9)))))))),FALSE)</f>
        <v>505.55</v>
      </c>
      <c r="S893" s="23">
        <f>VLOOKUP(B893,'Dry Sieve'!$B$2:$K$992,10,FALSE)</f>
        <v>1783.11</v>
      </c>
      <c r="T893" s="23">
        <v>2.569413483E-2</v>
      </c>
      <c r="U893" s="23">
        <v>5.4141212670000001E-4</v>
      </c>
      <c r="V893" s="23">
        <f>V892</f>
        <v>6.9912759472500016E-2</v>
      </c>
    </row>
    <row r="894" spans="1:22" ht="15.75" customHeight="1" x14ac:dyDescent="0.2">
      <c r="A894" s="22">
        <f>VLOOKUP(B893,'Sample ID by Horizon'!A:B,2,FALSE)</f>
        <v>42649</v>
      </c>
      <c r="B894" s="21" t="s">
        <v>507</v>
      </c>
      <c r="C894" s="21" t="s">
        <v>1299</v>
      </c>
      <c r="D894" s="21" t="s">
        <v>1294</v>
      </c>
      <c r="E894" s="21">
        <v>4</v>
      </c>
      <c r="F894" s="21">
        <v>1.72</v>
      </c>
      <c r="G894" s="21">
        <v>5.66</v>
      </c>
      <c r="H894" s="21">
        <v>3.94</v>
      </c>
      <c r="I894" s="21">
        <v>5.41</v>
      </c>
      <c r="J894" s="23">
        <f t="shared" si="45"/>
        <v>3.6900000000000004</v>
      </c>
      <c r="K894" s="71">
        <v>6.25</v>
      </c>
      <c r="L894" s="71">
        <f t="shared" ref="L894:N894" si="671">L891</f>
        <v>4</v>
      </c>
      <c r="M894" s="71">
        <f t="shared" si="671"/>
        <v>3.6375000000000002</v>
      </c>
      <c r="N894" s="71">
        <f t="shared" si="671"/>
        <v>7.375</v>
      </c>
      <c r="O894" s="73">
        <f>VLOOKUP(B894,'Dry Sieve'!$B$2:$K$992,IF(C894="#5",2,IF(C894="#10",3,IF(C894="#18",4,IF(C894="#35",5,IF(C894="#60",6,IF(C894="#120",7,IF(C894="#200",8,IF(C894="&lt;200",9)))))))),FALSE)</f>
        <v>505.55</v>
      </c>
      <c r="P894" s="23">
        <f t="shared" si="0"/>
        <v>3.6375000000000002</v>
      </c>
      <c r="Q894" s="23">
        <f t="shared" si="1"/>
        <v>4</v>
      </c>
      <c r="R894" s="23">
        <f>VLOOKUP(B894,'Dry Sieve'!$B$2:$K$992,IF(C894="#5",2,IF(C894="#10",3,IF(C894="#18",4,IF(C894="#35",5,IF(C894="#60",6,IF(C894="#120",7,IF(C894="#200",8,IF(C894="&lt;200",9)))))))),FALSE)</f>
        <v>505.55</v>
      </c>
      <c r="S894" s="23">
        <f>VLOOKUP(B894,'Dry Sieve'!$B$2:$K$992,10,FALSE)</f>
        <v>1783.11</v>
      </c>
      <c r="T894" s="23">
        <v>2.569413483E-2</v>
      </c>
      <c r="U894" s="23">
        <v>5.4141212670000001E-4</v>
      </c>
      <c r="V894" s="23">
        <f>V892</f>
        <v>6.9912759472500016E-2</v>
      </c>
    </row>
    <row r="895" spans="1:22" ht="15.75" customHeight="1" x14ac:dyDescent="0.2">
      <c r="A895" s="22">
        <f>VLOOKUP(B894,'Sample ID by Horizon'!A:B,2,FALSE)</f>
        <v>42649</v>
      </c>
      <c r="B895" s="21" t="s">
        <v>507</v>
      </c>
      <c r="C895" s="21" t="s">
        <v>1300</v>
      </c>
      <c r="D895" s="21" t="s">
        <v>1291</v>
      </c>
      <c r="E895" s="21">
        <v>4</v>
      </c>
      <c r="F895" s="21">
        <v>1.71</v>
      </c>
      <c r="G895" s="21">
        <v>5.67</v>
      </c>
      <c r="H895" s="21">
        <v>3.96</v>
      </c>
      <c r="I895" s="21">
        <v>5.47</v>
      </c>
      <c r="J895" s="23">
        <f t="shared" si="45"/>
        <v>3.76</v>
      </c>
      <c r="K895" s="71">
        <v>5</v>
      </c>
      <c r="L895" s="71">
        <v>4</v>
      </c>
      <c r="M895" s="23">
        <f>AVERAGE(J895:J898)</f>
        <v>3.73</v>
      </c>
      <c r="N895" s="23">
        <v>5.875</v>
      </c>
      <c r="O895" s="73">
        <f>VLOOKUP(B895,'Dry Sieve'!$B$2:$K$992,IF(C895="#5",2,IF(C895="#10",3,IF(C895="#18",4,IF(C895="#35",5,IF(C895="#60",6,IF(C895="#120",7,IF(C895="#200",8,IF(C895="&lt;200",9)))))))),FALSE)</f>
        <v>258.74</v>
      </c>
      <c r="P895" s="23">
        <f t="shared" si="0"/>
        <v>3.73</v>
      </c>
      <c r="Q895" s="23">
        <f t="shared" si="1"/>
        <v>4</v>
      </c>
      <c r="R895" s="23">
        <f>VLOOKUP(B895,'Dry Sieve'!$B$2:$K$992,IF(C895="#5",2,IF(C895="#10",3,IF(C895="#18",4,IF(C895="#35",5,IF(C895="#60",6,IF(C895="#120",7,IF(C895="#200",8,IF(C895="&lt;200",9)))))))),FALSE)</f>
        <v>258.74</v>
      </c>
      <c r="S895" s="23">
        <f>VLOOKUP(B895,'Dry Sieve'!$B$2:$K$992,10,FALSE)</f>
        <v>1783.11</v>
      </c>
      <c r="T895" s="23">
        <v>9.7946565269999997E-3</v>
      </c>
      <c r="U895" s="23">
        <v>8.2205153000000002E-5</v>
      </c>
      <c r="V895" s="23">
        <f>V892</f>
        <v>6.9912759472500016E-2</v>
      </c>
    </row>
    <row r="896" spans="1:22" ht="15.75" customHeight="1" x14ac:dyDescent="0.2">
      <c r="A896" s="22">
        <f>VLOOKUP(B895,'Sample ID by Horizon'!A:B,2,FALSE)</f>
        <v>42649</v>
      </c>
      <c r="B896" s="21" t="s">
        <v>507</v>
      </c>
      <c r="C896" s="21" t="s">
        <v>1300</v>
      </c>
      <c r="D896" s="21" t="s">
        <v>1292</v>
      </c>
      <c r="E896" s="21">
        <v>4</v>
      </c>
      <c r="F896" s="21">
        <v>1.74</v>
      </c>
      <c r="G896" s="21">
        <v>5.69</v>
      </c>
      <c r="H896" s="21">
        <v>3.95</v>
      </c>
      <c r="I896" s="21">
        <v>5.4</v>
      </c>
      <c r="J896" s="23">
        <f t="shared" si="45"/>
        <v>3.66</v>
      </c>
      <c r="K896" s="71">
        <v>7.25</v>
      </c>
      <c r="L896" s="71">
        <f t="shared" ref="L896:N896" si="672">L895</f>
        <v>4</v>
      </c>
      <c r="M896" s="71">
        <f t="shared" si="672"/>
        <v>3.73</v>
      </c>
      <c r="N896" s="71">
        <f t="shared" si="672"/>
        <v>5.875</v>
      </c>
      <c r="O896" s="73">
        <f>VLOOKUP(B896,'Dry Sieve'!$B$2:$K$992,IF(C896="#5",2,IF(C896="#10",3,IF(C896="#18",4,IF(C896="#35",5,IF(C896="#60",6,IF(C896="#120",7,IF(C896="#200",8,IF(C896="&lt;200",9)))))))),FALSE)</f>
        <v>258.74</v>
      </c>
      <c r="P896" s="23">
        <f t="shared" si="0"/>
        <v>3.73</v>
      </c>
      <c r="Q896" s="23">
        <f t="shared" si="1"/>
        <v>4</v>
      </c>
      <c r="R896" s="23">
        <f>VLOOKUP(B896,'Dry Sieve'!$B$2:$K$992,IF(C896="#5",2,IF(C896="#10",3,IF(C896="#18",4,IF(C896="#35",5,IF(C896="#60",6,IF(C896="#120",7,IF(C896="#200",8,IF(C896="&lt;200",9)))))))),FALSE)</f>
        <v>258.74</v>
      </c>
      <c r="S896" s="23">
        <f>VLOOKUP(B896,'Dry Sieve'!$B$2:$K$992,10,FALSE)</f>
        <v>1783.11</v>
      </c>
      <c r="T896" s="23">
        <v>9.7946565269999997E-3</v>
      </c>
      <c r="U896" s="23">
        <v>8.2205153000000002E-5</v>
      </c>
      <c r="V896" s="23">
        <f>V895</f>
        <v>6.9912759472500016E-2</v>
      </c>
    </row>
    <row r="897" spans="1:22" ht="15.75" customHeight="1" x14ac:dyDescent="0.2">
      <c r="A897" s="22">
        <f>VLOOKUP(B896,'Sample ID by Horizon'!A:B,2,FALSE)</f>
        <v>42649</v>
      </c>
      <c r="B897" s="21" t="s">
        <v>507</v>
      </c>
      <c r="C897" s="21" t="s">
        <v>1300</v>
      </c>
      <c r="D897" s="21" t="s">
        <v>1293</v>
      </c>
      <c r="E897" s="21">
        <v>4</v>
      </c>
      <c r="F897" s="21">
        <v>1.73</v>
      </c>
      <c r="G897" s="21">
        <v>5.72</v>
      </c>
      <c r="H897" s="21">
        <v>3.99</v>
      </c>
      <c r="I897" s="21">
        <v>5.51</v>
      </c>
      <c r="J897" s="23">
        <f t="shared" si="45"/>
        <v>3.78</v>
      </c>
      <c r="K897" s="71">
        <v>5.25</v>
      </c>
      <c r="L897" s="71">
        <f t="shared" ref="L897:N897" si="673">L895</f>
        <v>4</v>
      </c>
      <c r="M897" s="71">
        <f t="shared" si="673"/>
        <v>3.73</v>
      </c>
      <c r="N897" s="71">
        <f t="shared" si="673"/>
        <v>5.875</v>
      </c>
      <c r="O897" s="73">
        <f>VLOOKUP(B897,'Dry Sieve'!$B$2:$K$992,IF(C897="#5",2,IF(C897="#10",3,IF(C897="#18",4,IF(C897="#35",5,IF(C897="#60",6,IF(C897="#120",7,IF(C897="#200",8,IF(C897="&lt;200",9)))))))),FALSE)</f>
        <v>258.74</v>
      </c>
      <c r="P897" s="23">
        <f t="shared" si="0"/>
        <v>3.73</v>
      </c>
      <c r="Q897" s="23">
        <f t="shared" si="1"/>
        <v>4</v>
      </c>
      <c r="R897" s="23">
        <f>VLOOKUP(B897,'Dry Sieve'!$B$2:$K$992,IF(C897="#5",2,IF(C897="#10",3,IF(C897="#18",4,IF(C897="#35",5,IF(C897="#60",6,IF(C897="#120",7,IF(C897="#200",8,IF(C897="&lt;200",9)))))))),FALSE)</f>
        <v>258.74</v>
      </c>
      <c r="S897" s="23">
        <f>VLOOKUP(B897,'Dry Sieve'!$B$2:$K$992,10,FALSE)</f>
        <v>1783.11</v>
      </c>
      <c r="T897" s="23">
        <v>9.7946565269999997E-3</v>
      </c>
      <c r="U897" s="23">
        <v>8.2205153000000002E-5</v>
      </c>
      <c r="V897" s="23">
        <f>V895</f>
        <v>6.9912759472500016E-2</v>
      </c>
    </row>
    <row r="898" spans="1:22" ht="15.75" customHeight="1" x14ac:dyDescent="0.2">
      <c r="A898" s="22">
        <f>VLOOKUP(B897,'Sample ID by Horizon'!A:B,2,FALSE)</f>
        <v>42649</v>
      </c>
      <c r="B898" s="21" t="s">
        <v>507</v>
      </c>
      <c r="C898" s="21" t="s">
        <v>1300</v>
      </c>
      <c r="D898" s="21" t="s">
        <v>1294</v>
      </c>
      <c r="E898" s="21">
        <v>4</v>
      </c>
      <c r="F898" s="21">
        <v>1.72</v>
      </c>
      <c r="G898" s="21">
        <v>5.68</v>
      </c>
      <c r="H898" s="21">
        <v>3.96</v>
      </c>
      <c r="I898" s="21">
        <v>5.44</v>
      </c>
      <c r="J898" s="23">
        <f t="shared" si="45"/>
        <v>3.7200000000000006</v>
      </c>
      <c r="K898" s="71">
        <v>6</v>
      </c>
      <c r="L898" s="71">
        <f t="shared" ref="L898:N898" si="674">L895</f>
        <v>4</v>
      </c>
      <c r="M898" s="71">
        <f t="shared" si="674"/>
        <v>3.73</v>
      </c>
      <c r="N898" s="71">
        <f t="shared" si="674"/>
        <v>5.875</v>
      </c>
      <c r="O898" s="73">
        <f>VLOOKUP(B898,'Dry Sieve'!$B$2:$K$992,IF(C898="#5",2,IF(C898="#10",3,IF(C898="#18",4,IF(C898="#35",5,IF(C898="#60",6,IF(C898="#120",7,IF(C898="#200",8,IF(C898="&lt;200",9)))))))),FALSE)</f>
        <v>258.74</v>
      </c>
      <c r="P898" s="23">
        <f t="shared" si="0"/>
        <v>3.73</v>
      </c>
      <c r="Q898" s="23">
        <f t="shared" si="1"/>
        <v>4</v>
      </c>
      <c r="R898" s="23">
        <f>VLOOKUP(B898,'Dry Sieve'!$B$2:$K$992,IF(C898="#5",2,IF(C898="#10",3,IF(C898="#18",4,IF(C898="#35",5,IF(C898="#60",6,IF(C898="#120",7,IF(C898="#200",8,IF(C898="&lt;200",9)))))))),FALSE)</f>
        <v>258.74</v>
      </c>
      <c r="S898" s="23">
        <f>VLOOKUP(B898,'Dry Sieve'!$B$2:$K$992,10,FALSE)</f>
        <v>1783.11</v>
      </c>
      <c r="T898" s="23">
        <v>9.7946565269999997E-3</v>
      </c>
      <c r="U898" s="23">
        <v>8.2205153000000002E-5</v>
      </c>
      <c r="V898" s="23">
        <f>V895</f>
        <v>6.9912759472500016E-2</v>
      </c>
    </row>
    <row r="899" spans="1:22" ht="15.75" customHeight="1" x14ac:dyDescent="0.2">
      <c r="A899" s="22">
        <f>VLOOKUP(B898,'Sample ID by Horizon'!A:B,2,FALSE)</f>
        <v>42649</v>
      </c>
      <c r="B899" s="21" t="s">
        <v>508</v>
      </c>
      <c r="C899" s="21" t="s">
        <v>1290</v>
      </c>
      <c r="D899" s="21" t="s">
        <v>1291</v>
      </c>
      <c r="E899" s="21">
        <v>1</v>
      </c>
      <c r="F899" s="21">
        <v>1.74</v>
      </c>
      <c r="G899" s="21">
        <v>2.59</v>
      </c>
      <c r="H899" s="21">
        <v>0.85</v>
      </c>
      <c r="I899" s="21">
        <v>1.77</v>
      </c>
      <c r="J899" s="23">
        <f t="shared" si="45"/>
        <v>3.0000000000000027E-2</v>
      </c>
      <c r="K899" s="71">
        <v>82</v>
      </c>
      <c r="L899" s="71">
        <v>1</v>
      </c>
      <c r="M899" s="23">
        <f>AVERAGE(J899:J902)</f>
        <v>9.7500000000000031E-2</v>
      </c>
      <c r="N899" s="23">
        <v>73.75</v>
      </c>
      <c r="O899" s="73">
        <f>VLOOKUP(B899,'Dry Sieve'!$B$2:$K$992,IF(C899="#5",2,IF(C899="#10",3,IF(C899="#18",4,IF(C899="#35",5,IF(C899="#60",6,IF(C899="#120",7,IF(C899="#200",8,IF(C899="&lt;200",9)))))))),FALSE)</f>
        <v>13.4</v>
      </c>
      <c r="P899" s="23">
        <f t="shared" si="0"/>
        <v>9.7500000000000031E-2</v>
      </c>
      <c r="Q899" s="23">
        <f t="shared" si="1"/>
        <v>1</v>
      </c>
      <c r="R899" s="23">
        <f>VLOOKUP(B899,'Dry Sieve'!$B$2:$K$992,IF(C899="#5",2,IF(C899="#10",3,IF(C899="#18",4,IF(C899="#35",5,IF(C899="#60",6,IF(C899="#120",7,IF(C899="#200",8,IF(C899="&lt;200",9)))))))),FALSE)</f>
        <v>13.4</v>
      </c>
      <c r="S899" s="23">
        <f>VLOOKUP(B899,'Dry Sieve'!$B$2:$K$992,10,FALSE)</f>
        <v>45.82</v>
      </c>
      <c r="T899" s="23">
        <v>0.26393496290000001</v>
      </c>
      <c r="U899" s="23">
        <v>0.19465203510000001</v>
      </c>
      <c r="V899" s="23">
        <f>SUM(U899,U903,U907,U911,U915,U919,U923)</f>
        <v>0.35960980121689995</v>
      </c>
    </row>
    <row r="900" spans="1:22" ht="15.75" customHeight="1" x14ac:dyDescent="0.2">
      <c r="A900" s="22">
        <f>VLOOKUP(B899,'Sample ID by Horizon'!A:B,2,FALSE)</f>
        <v>42649</v>
      </c>
      <c r="B900" s="21" t="s">
        <v>508</v>
      </c>
      <c r="C900" s="21" t="s">
        <v>1290</v>
      </c>
      <c r="D900" s="21" t="s">
        <v>1292</v>
      </c>
      <c r="E900" s="21">
        <v>1</v>
      </c>
      <c r="F900" s="21">
        <v>1.74</v>
      </c>
      <c r="G900" s="21">
        <v>2.58</v>
      </c>
      <c r="H900" s="21">
        <v>0.84</v>
      </c>
      <c r="I900" s="21">
        <v>1.89</v>
      </c>
      <c r="J900" s="23">
        <f t="shared" si="45"/>
        <v>0.14999999999999991</v>
      </c>
      <c r="K900" s="71">
        <v>69</v>
      </c>
      <c r="L900" s="71">
        <f t="shared" ref="L900:N900" si="675">L899</f>
        <v>1</v>
      </c>
      <c r="M900" s="71">
        <f t="shared" si="675"/>
        <v>9.7500000000000031E-2</v>
      </c>
      <c r="N900" s="71">
        <f t="shared" si="675"/>
        <v>73.75</v>
      </c>
      <c r="O900" s="73">
        <f>VLOOKUP(B900,'Dry Sieve'!$B$2:$K$992,IF(C900="#5",2,IF(C900="#10",3,IF(C900="#18",4,IF(C900="#35",5,IF(C900="#60",6,IF(C900="#120",7,IF(C900="#200",8,IF(C900="&lt;200",9)))))))),FALSE)</f>
        <v>13.4</v>
      </c>
      <c r="P900" s="23">
        <f t="shared" si="0"/>
        <v>9.7500000000000031E-2</v>
      </c>
      <c r="Q900" s="23">
        <f t="shared" si="1"/>
        <v>1</v>
      </c>
      <c r="R900" s="23">
        <f>VLOOKUP(B900,'Dry Sieve'!$B$2:$K$992,IF(C900="#5",2,IF(C900="#10",3,IF(C900="#18",4,IF(C900="#35",5,IF(C900="#60",6,IF(C900="#120",7,IF(C900="#200",8,IF(C900="&lt;200",9)))))))),FALSE)</f>
        <v>13.4</v>
      </c>
      <c r="S900" s="23">
        <f>VLOOKUP(B900,'Dry Sieve'!$B$2:$K$992,10,FALSE)</f>
        <v>45.82</v>
      </c>
      <c r="T900" s="23">
        <v>0.26393496290000001</v>
      </c>
      <c r="U900" s="23">
        <v>0.19465203510000001</v>
      </c>
      <c r="V900" s="23">
        <f>V899</f>
        <v>0.35960980121689995</v>
      </c>
    </row>
    <row r="901" spans="1:22" ht="15.75" customHeight="1" x14ac:dyDescent="0.2">
      <c r="A901" s="22">
        <f>VLOOKUP(B900,'Sample ID by Horizon'!A:B,2,FALSE)</f>
        <v>42649</v>
      </c>
      <c r="B901" s="21" t="s">
        <v>508</v>
      </c>
      <c r="C901" s="21" t="s">
        <v>1290</v>
      </c>
      <c r="D901" s="21" t="s">
        <v>1293</v>
      </c>
      <c r="E901" s="21">
        <v>1</v>
      </c>
      <c r="F901" s="21">
        <v>1.73</v>
      </c>
      <c r="G901" s="21">
        <v>2.57</v>
      </c>
      <c r="H901" s="21">
        <v>0.84</v>
      </c>
      <c r="I901" s="21">
        <v>1.86</v>
      </c>
      <c r="J901" s="23">
        <f t="shared" si="45"/>
        <v>0.13000000000000012</v>
      </c>
      <c r="K901" s="71">
        <v>71</v>
      </c>
      <c r="L901" s="71">
        <f t="shared" ref="L901:N901" si="676">L899</f>
        <v>1</v>
      </c>
      <c r="M901" s="71">
        <f t="shared" si="676"/>
        <v>9.7500000000000031E-2</v>
      </c>
      <c r="N901" s="71">
        <f t="shared" si="676"/>
        <v>73.75</v>
      </c>
      <c r="O901" s="73">
        <f>VLOOKUP(B901,'Dry Sieve'!$B$2:$K$992,IF(C901="#5",2,IF(C901="#10",3,IF(C901="#18",4,IF(C901="#35",5,IF(C901="#60",6,IF(C901="#120",7,IF(C901="#200",8,IF(C901="&lt;200",9)))))))),FALSE)</f>
        <v>13.4</v>
      </c>
      <c r="P901" s="23">
        <f t="shared" si="0"/>
        <v>9.7500000000000031E-2</v>
      </c>
      <c r="Q901" s="23">
        <f t="shared" si="1"/>
        <v>1</v>
      </c>
      <c r="R901" s="23">
        <f>VLOOKUP(B901,'Dry Sieve'!$B$2:$K$992,IF(C901="#5",2,IF(C901="#10",3,IF(C901="#18",4,IF(C901="#35",5,IF(C901="#60",6,IF(C901="#120",7,IF(C901="#200",8,IF(C901="&lt;200",9)))))))),FALSE)</f>
        <v>13.4</v>
      </c>
      <c r="S901" s="23">
        <f>VLOOKUP(B901,'Dry Sieve'!$B$2:$K$992,10,FALSE)</f>
        <v>45.82</v>
      </c>
      <c r="T901" s="23">
        <v>0.26393496290000001</v>
      </c>
      <c r="U901" s="23">
        <v>0.19465203510000001</v>
      </c>
      <c r="V901" s="23">
        <f>V899</f>
        <v>0.35960980121689995</v>
      </c>
    </row>
    <row r="902" spans="1:22" ht="15.75" customHeight="1" x14ac:dyDescent="0.2">
      <c r="A902" s="22">
        <f>VLOOKUP(B901,'Sample ID by Horizon'!A:B,2,FALSE)</f>
        <v>42649</v>
      </c>
      <c r="B902" s="21" t="s">
        <v>508</v>
      </c>
      <c r="C902" s="21" t="s">
        <v>1290</v>
      </c>
      <c r="D902" s="21" t="s">
        <v>1294</v>
      </c>
      <c r="E902" s="21">
        <v>1</v>
      </c>
      <c r="F902" s="21">
        <v>1.72</v>
      </c>
      <c r="G902" s="21">
        <v>2.5299999999999998</v>
      </c>
      <c r="H902" s="21">
        <v>0.81</v>
      </c>
      <c r="I902" s="21">
        <v>1.8</v>
      </c>
      <c r="J902" s="23">
        <f t="shared" si="45"/>
        <v>8.0000000000000071E-2</v>
      </c>
      <c r="K902" s="71">
        <v>73</v>
      </c>
      <c r="L902" s="71">
        <f t="shared" ref="L902:N902" si="677">L899</f>
        <v>1</v>
      </c>
      <c r="M902" s="71">
        <f t="shared" si="677"/>
        <v>9.7500000000000031E-2</v>
      </c>
      <c r="N902" s="71">
        <f t="shared" si="677"/>
        <v>73.75</v>
      </c>
      <c r="O902" s="73">
        <f>VLOOKUP(B902,'Dry Sieve'!$B$2:$K$992,IF(C902="#5",2,IF(C902="#10",3,IF(C902="#18",4,IF(C902="#35",5,IF(C902="#60",6,IF(C902="#120",7,IF(C902="#200",8,IF(C902="&lt;200",9)))))))),FALSE)</f>
        <v>13.4</v>
      </c>
      <c r="P902" s="23">
        <f t="shared" si="0"/>
        <v>9.7500000000000031E-2</v>
      </c>
      <c r="Q902" s="23">
        <f t="shared" si="1"/>
        <v>1</v>
      </c>
      <c r="R902" s="23">
        <f>VLOOKUP(B902,'Dry Sieve'!$B$2:$K$992,IF(C902="#5",2,IF(C902="#10",3,IF(C902="#18",4,IF(C902="#35",5,IF(C902="#60",6,IF(C902="#120",7,IF(C902="#200",8,IF(C902="&lt;200",9)))))))),FALSE)</f>
        <v>13.4</v>
      </c>
      <c r="S902" s="23">
        <f>VLOOKUP(B902,'Dry Sieve'!$B$2:$K$992,10,FALSE)</f>
        <v>45.82</v>
      </c>
      <c r="T902" s="23">
        <v>0.26393496290000001</v>
      </c>
      <c r="U902" s="23">
        <v>0.19465203510000001</v>
      </c>
      <c r="V902" s="23">
        <f>V899</f>
        <v>0.35960980121689995</v>
      </c>
    </row>
    <row r="903" spans="1:22" ht="15.75" customHeight="1" x14ac:dyDescent="0.2">
      <c r="A903" s="22">
        <f>VLOOKUP(B902,'Sample ID by Horizon'!A:B,2,FALSE)</f>
        <v>42649</v>
      </c>
      <c r="B903" s="21" t="s">
        <v>508</v>
      </c>
      <c r="C903" s="21" t="s">
        <v>1295</v>
      </c>
      <c r="D903" s="21" t="s">
        <v>1291</v>
      </c>
      <c r="E903" s="21">
        <v>1</v>
      </c>
      <c r="F903" s="21">
        <v>1.74</v>
      </c>
      <c r="G903" s="21">
        <v>2.29</v>
      </c>
      <c r="H903" s="21">
        <v>0.55000000000000004</v>
      </c>
      <c r="I903" s="21">
        <v>1.96</v>
      </c>
      <c r="J903" s="23">
        <f t="shared" si="45"/>
        <v>0.21999999999999997</v>
      </c>
      <c r="K903" s="71">
        <v>33</v>
      </c>
      <c r="L903" s="71">
        <v>1</v>
      </c>
      <c r="M903" s="23">
        <f>AVERAGE(J903:J906)</f>
        <v>0.18999999999999995</v>
      </c>
      <c r="N903" s="23">
        <v>35.25</v>
      </c>
      <c r="O903" s="73">
        <f>VLOOKUP(B903,'Dry Sieve'!$B$2:$K$992,IF(C903="#5",2,IF(C903="#10",3,IF(C903="#18",4,IF(C903="#35",5,IF(C903="#60",6,IF(C903="#120",7,IF(C903="#200",8,IF(C903="&lt;200",9)))))))),FALSE)</f>
        <v>10.48</v>
      </c>
      <c r="P903" s="23">
        <f t="shared" si="0"/>
        <v>0.18999999999999995</v>
      </c>
      <c r="Q903" s="23">
        <f t="shared" si="1"/>
        <v>1</v>
      </c>
      <c r="R903" s="23">
        <f>VLOOKUP(B903,'Dry Sieve'!$B$2:$K$992,IF(C903="#5",2,IF(C903="#10",3,IF(C903="#18",4,IF(C903="#35",5,IF(C903="#60",6,IF(C903="#120",7,IF(C903="#200",8,IF(C903="&lt;200",9)))))))),FALSE)</f>
        <v>10.48</v>
      </c>
      <c r="S903" s="23">
        <f>VLOOKUP(B903,'Dry Sieve'!$B$2:$K$992,10,FALSE)</f>
        <v>45.82</v>
      </c>
      <c r="T903" s="23">
        <v>0.18526407680000001</v>
      </c>
      <c r="U903" s="23">
        <v>5.5976217500000001E-2</v>
      </c>
      <c r="V903" s="23">
        <f>V902</f>
        <v>0.35960980121689995</v>
      </c>
    </row>
    <row r="904" spans="1:22" ht="15.75" customHeight="1" x14ac:dyDescent="0.2">
      <c r="A904" s="22">
        <f>VLOOKUP(B903,'Sample ID by Horizon'!A:B,2,FALSE)</f>
        <v>42649</v>
      </c>
      <c r="B904" s="21" t="s">
        <v>508</v>
      </c>
      <c r="C904" s="21" t="s">
        <v>1295</v>
      </c>
      <c r="D904" s="21" t="s">
        <v>1292</v>
      </c>
      <c r="E904" s="21">
        <v>1</v>
      </c>
      <c r="F904" s="21">
        <v>1.72</v>
      </c>
      <c r="G904" s="21">
        <v>2.34</v>
      </c>
      <c r="H904" s="21">
        <v>0.62</v>
      </c>
      <c r="I904" s="21">
        <v>1.91</v>
      </c>
      <c r="J904" s="23">
        <f t="shared" si="45"/>
        <v>0.18999999999999995</v>
      </c>
      <c r="K904" s="71">
        <v>43</v>
      </c>
      <c r="L904" s="71">
        <f t="shared" ref="L904:N904" si="678">L903</f>
        <v>1</v>
      </c>
      <c r="M904" s="71">
        <f t="shared" si="678"/>
        <v>0.18999999999999995</v>
      </c>
      <c r="N904" s="71">
        <f t="shared" si="678"/>
        <v>35.25</v>
      </c>
      <c r="O904" s="73">
        <f>VLOOKUP(B904,'Dry Sieve'!$B$2:$K$992,IF(C904="#5",2,IF(C904="#10",3,IF(C904="#18",4,IF(C904="#35",5,IF(C904="#60",6,IF(C904="#120",7,IF(C904="#200",8,IF(C904="&lt;200",9)))))))),FALSE)</f>
        <v>10.48</v>
      </c>
      <c r="P904" s="23">
        <f t="shared" si="0"/>
        <v>0.18999999999999995</v>
      </c>
      <c r="Q904" s="23">
        <f t="shared" si="1"/>
        <v>1</v>
      </c>
      <c r="R904" s="23">
        <f>VLOOKUP(B904,'Dry Sieve'!$B$2:$K$992,IF(C904="#5",2,IF(C904="#10",3,IF(C904="#18",4,IF(C904="#35",5,IF(C904="#60",6,IF(C904="#120",7,IF(C904="#200",8,IF(C904="&lt;200",9)))))))),FALSE)</f>
        <v>10.48</v>
      </c>
      <c r="S904" s="23">
        <f>VLOOKUP(B904,'Dry Sieve'!$B$2:$K$992,10,FALSE)</f>
        <v>45.82</v>
      </c>
      <c r="T904" s="23">
        <v>0.18526407680000001</v>
      </c>
      <c r="U904" s="23">
        <v>5.5976217500000001E-2</v>
      </c>
      <c r="V904" s="23">
        <f>V902</f>
        <v>0.35960980121689995</v>
      </c>
    </row>
    <row r="905" spans="1:22" ht="15.75" customHeight="1" x14ac:dyDescent="0.2">
      <c r="A905" s="22">
        <f>VLOOKUP(B904,'Sample ID by Horizon'!A:B,2,FALSE)</f>
        <v>42649</v>
      </c>
      <c r="B905" s="21" t="s">
        <v>508</v>
      </c>
      <c r="C905" s="21" t="s">
        <v>1295</v>
      </c>
      <c r="D905" s="21" t="s">
        <v>1293</v>
      </c>
      <c r="E905" s="21">
        <v>1</v>
      </c>
      <c r="F905" s="21">
        <v>1.71</v>
      </c>
      <c r="G905" s="21">
        <v>2.17</v>
      </c>
      <c r="H905" s="21">
        <v>0.46</v>
      </c>
      <c r="I905" s="21">
        <v>1.88</v>
      </c>
      <c r="J905" s="23">
        <f t="shared" si="45"/>
        <v>0.16999999999999993</v>
      </c>
      <c r="K905" s="71">
        <v>29</v>
      </c>
      <c r="L905" s="71">
        <f t="shared" ref="L905:N905" si="679">L903</f>
        <v>1</v>
      </c>
      <c r="M905" s="71">
        <f t="shared" si="679"/>
        <v>0.18999999999999995</v>
      </c>
      <c r="N905" s="71">
        <f t="shared" si="679"/>
        <v>35.25</v>
      </c>
      <c r="O905" s="73">
        <f>VLOOKUP(B905,'Dry Sieve'!$B$2:$K$992,IF(C905="#5",2,IF(C905="#10",3,IF(C905="#18",4,IF(C905="#35",5,IF(C905="#60",6,IF(C905="#120",7,IF(C905="#200",8,IF(C905="&lt;200",9)))))))),FALSE)</f>
        <v>10.48</v>
      </c>
      <c r="P905" s="23">
        <f t="shared" si="0"/>
        <v>0.18999999999999995</v>
      </c>
      <c r="Q905" s="23">
        <f t="shared" si="1"/>
        <v>1</v>
      </c>
      <c r="R905" s="23">
        <f>VLOOKUP(B905,'Dry Sieve'!$B$2:$K$992,IF(C905="#5",2,IF(C905="#10",3,IF(C905="#18",4,IF(C905="#35",5,IF(C905="#60",6,IF(C905="#120",7,IF(C905="#200",8,IF(C905="&lt;200",9)))))))),FALSE)</f>
        <v>10.48</v>
      </c>
      <c r="S905" s="23">
        <f>VLOOKUP(B905,'Dry Sieve'!$B$2:$K$992,10,FALSE)</f>
        <v>45.82</v>
      </c>
      <c r="T905" s="23">
        <v>0.18526407680000001</v>
      </c>
      <c r="U905" s="23">
        <v>5.5976217500000001E-2</v>
      </c>
      <c r="V905" s="23">
        <f>V902</f>
        <v>0.35960980121689995</v>
      </c>
    </row>
    <row r="906" spans="1:22" ht="15.75" customHeight="1" x14ac:dyDescent="0.2">
      <c r="A906" s="22">
        <f>VLOOKUP(B905,'Sample ID by Horizon'!A:B,2,FALSE)</f>
        <v>42649</v>
      </c>
      <c r="B906" s="21" t="s">
        <v>508</v>
      </c>
      <c r="C906" s="21" t="s">
        <v>1295</v>
      </c>
      <c r="D906" s="21" t="s">
        <v>1294</v>
      </c>
      <c r="E906" s="21">
        <v>1</v>
      </c>
      <c r="F906" s="21">
        <v>1.72</v>
      </c>
      <c r="G906" s="21">
        <v>2.2599999999999998</v>
      </c>
      <c r="H906" s="21">
        <v>0.54</v>
      </c>
      <c r="I906" s="21">
        <v>1.9</v>
      </c>
      <c r="J906" s="23">
        <f t="shared" si="45"/>
        <v>0.17999999999999994</v>
      </c>
      <c r="K906" s="71">
        <v>36</v>
      </c>
      <c r="L906" s="71">
        <f t="shared" ref="L906:N906" si="680">L903</f>
        <v>1</v>
      </c>
      <c r="M906" s="71">
        <f t="shared" si="680"/>
        <v>0.18999999999999995</v>
      </c>
      <c r="N906" s="71">
        <f t="shared" si="680"/>
        <v>35.25</v>
      </c>
      <c r="O906" s="73">
        <f>VLOOKUP(B906,'Dry Sieve'!$B$2:$K$992,IF(C906="#5",2,IF(C906="#10",3,IF(C906="#18",4,IF(C906="#35",5,IF(C906="#60",6,IF(C906="#120",7,IF(C906="#200",8,IF(C906="&lt;200",9)))))))),FALSE)</f>
        <v>10.48</v>
      </c>
      <c r="P906" s="23">
        <f t="shared" si="0"/>
        <v>0.18999999999999995</v>
      </c>
      <c r="Q906" s="23">
        <f t="shared" si="1"/>
        <v>1</v>
      </c>
      <c r="R906" s="23">
        <f>VLOOKUP(B906,'Dry Sieve'!$B$2:$K$992,IF(C906="#5",2,IF(C906="#10",3,IF(C906="#18",4,IF(C906="#35",5,IF(C906="#60",6,IF(C906="#120",7,IF(C906="#200",8,IF(C906="&lt;200",9)))))))),FALSE)</f>
        <v>10.48</v>
      </c>
      <c r="S906" s="23">
        <f>VLOOKUP(B906,'Dry Sieve'!$B$2:$K$992,10,FALSE)</f>
        <v>45.82</v>
      </c>
      <c r="T906" s="23">
        <v>0.18526407680000001</v>
      </c>
      <c r="U906" s="23">
        <v>5.5976217500000001E-2</v>
      </c>
      <c r="V906" s="23">
        <f>V905</f>
        <v>0.35960980121689995</v>
      </c>
    </row>
    <row r="907" spans="1:22" ht="15.75" customHeight="1" x14ac:dyDescent="0.2">
      <c r="A907" s="22">
        <f>VLOOKUP(B906,'Sample ID by Horizon'!A:B,2,FALSE)</f>
        <v>42649</v>
      </c>
      <c r="B907" s="21" t="s">
        <v>508</v>
      </c>
      <c r="C907" s="21" t="s">
        <v>1296</v>
      </c>
      <c r="D907" s="21" t="s">
        <v>1291</v>
      </c>
      <c r="E907" s="21">
        <v>1</v>
      </c>
      <c r="F907" s="21">
        <v>1.72</v>
      </c>
      <c r="G907" s="21">
        <v>2.4</v>
      </c>
      <c r="H907" s="21">
        <v>0.68</v>
      </c>
      <c r="I907" s="21">
        <v>1.89</v>
      </c>
      <c r="J907" s="23">
        <f t="shared" si="45"/>
        <v>0.16999999999999993</v>
      </c>
      <c r="K907" s="71">
        <v>51</v>
      </c>
      <c r="L907" s="71">
        <v>1</v>
      </c>
      <c r="M907" s="23">
        <f>AVERAGE(J907:J910)</f>
        <v>0.19499999999999995</v>
      </c>
      <c r="N907" s="23">
        <v>45.75</v>
      </c>
      <c r="O907" s="73">
        <f>VLOOKUP(B907,'Dry Sieve'!$B$2:$K$992,IF(C907="#5",2,IF(C907="#10",3,IF(C907="#18",4,IF(C907="#35",5,IF(C907="#60",6,IF(C907="#120",7,IF(C907="#200",8,IF(C907="&lt;200",9)))))))),FALSE)</f>
        <v>7.51</v>
      </c>
      <c r="P907" s="23">
        <f t="shared" si="0"/>
        <v>0.19499999999999995</v>
      </c>
      <c r="Q907" s="23">
        <f t="shared" si="1"/>
        <v>1</v>
      </c>
      <c r="R907" s="23">
        <f>VLOOKUP(B907,'Dry Sieve'!$B$2:$K$992,IF(C907="#5",2,IF(C907="#10",3,IF(C907="#18",4,IF(C907="#35",5,IF(C907="#60",6,IF(C907="#120",7,IF(C907="#200",8,IF(C907="&lt;200",9)))))))),FALSE)</f>
        <v>7.51</v>
      </c>
      <c r="S907" s="23">
        <f>VLOOKUP(B907,'Dry Sieve'!$B$2:$K$992,10,FALSE)</f>
        <v>45.82</v>
      </c>
      <c r="T907" s="23">
        <v>0.13194129199999999</v>
      </c>
      <c r="U907" s="23">
        <v>4.3116529350000002E-2</v>
      </c>
      <c r="V907" s="23">
        <f>V905</f>
        <v>0.35960980121689995</v>
      </c>
    </row>
    <row r="908" spans="1:22" ht="15.75" customHeight="1" x14ac:dyDescent="0.2">
      <c r="A908" s="22">
        <f>VLOOKUP(B907,'Sample ID by Horizon'!A:B,2,FALSE)</f>
        <v>42649</v>
      </c>
      <c r="B908" s="21" t="s">
        <v>508</v>
      </c>
      <c r="C908" s="21" t="s">
        <v>1296</v>
      </c>
      <c r="D908" s="21" t="s">
        <v>1292</v>
      </c>
      <c r="E908" s="21">
        <v>1</v>
      </c>
      <c r="F908" s="21">
        <v>1.73</v>
      </c>
      <c r="G908" s="21">
        <v>2.4</v>
      </c>
      <c r="H908" s="21">
        <v>0.67</v>
      </c>
      <c r="I908" s="21">
        <v>1.94</v>
      </c>
      <c r="J908" s="23">
        <f t="shared" si="45"/>
        <v>0.20999999999999996</v>
      </c>
      <c r="K908" s="71">
        <v>46</v>
      </c>
      <c r="L908" s="71">
        <f t="shared" ref="L908:N908" si="681">L907</f>
        <v>1</v>
      </c>
      <c r="M908" s="71">
        <f t="shared" si="681"/>
        <v>0.19499999999999995</v>
      </c>
      <c r="N908" s="71">
        <f t="shared" si="681"/>
        <v>45.75</v>
      </c>
      <c r="O908" s="73">
        <f>VLOOKUP(B908,'Dry Sieve'!$B$2:$K$992,IF(C908="#5",2,IF(C908="#10",3,IF(C908="#18",4,IF(C908="#35",5,IF(C908="#60",6,IF(C908="#120",7,IF(C908="#200",8,IF(C908="&lt;200",9)))))))),FALSE)</f>
        <v>7.51</v>
      </c>
      <c r="P908" s="23">
        <f t="shared" si="0"/>
        <v>0.19499999999999995</v>
      </c>
      <c r="Q908" s="23">
        <f t="shared" si="1"/>
        <v>1</v>
      </c>
      <c r="R908" s="23">
        <f>VLOOKUP(B908,'Dry Sieve'!$B$2:$K$992,IF(C908="#5",2,IF(C908="#10",3,IF(C908="#18",4,IF(C908="#35",5,IF(C908="#60",6,IF(C908="#120",7,IF(C908="#200",8,IF(C908="&lt;200",9)))))))),FALSE)</f>
        <v>7.51</v>
      </c>
      <c r="S908" s="23">
        <f>VLOOKUP(B908,'Dry Sieve'!$B$2:$K$992,10,FALSE)</f>
        <v>45.82</v>
      </c>
      <c r="T908" s="23">
        <v>0.13194129199999999</v>
      </c>
      <c r="U908" s="23">
        <v>4.3116529350000002E-2</v>
      </c>
      <c r="V908" s="23">
        <f>V905</f>
        <v>0.35960980121689995</v>
      </c>
    </row>
    <row r="909" spans="1:22" ht="15.75" customHeight="1" x14ac:dyDescent="0.2">
      <c r="A909" s="22">
        <f>VLOOKUP(B908,'Sample ID by Horizon'!A:B,2,FALSE)</f>
        <v>42649</v>
      </c>
      <c r="B909" s="21" t="s">
        <v>508</v>
      </c>
      <c r="C909" s="21" t="s">
        <v>1296</v>
      </c>
      <c r="D909" s="21" t="s">
        <v>1293</v>
      </c>
      <c r="E909" s="21">
        <v>1</v>
      </c>
      <c r="F909" s="21">
        <v>1.74</v>
      </c>
      <c r="G909" s="21">
        <v>2.41</v>
      </c>
      <c r="H909" s="21">
        <v>0.67</v>
      </c>
      <c r="I909" s="21">
        <v>1.96</v>
      </c>
      <c r="J909" s="23">
        <f t="shared" si="45"/>
        <v>0.21999999999999997</v>
      </c>
      <c r="K909" s="71">
        <v>45</v>
      </c>
      <c r="L909" s="71">
        <f t="shared" ref="L909:N909" si="682">L907</f>
        <v>1</v>
      </c>
      <c r="M909" s="71">
        <f t="shared" si="682"/>
        <v>0.19499999999999995</v>
      </c>
      <c r="N909" s="71">
        <f t="shared" si="682"/>
        <v>45.75</v>
      </c>
      <c r="O909" s="73">
        <f>VLOOKUP(B909,'Dry Sieve'!$B$2:$K$992,IF(C909="#5",2,IF(C909="#10",3,IF(C909="#18",4,IF(C909="#35",5,IF(C909="#60",6,IF(C909="#120",7,IF(C909="#200",8,IF(C909="&lt;200",9)))))))),FALSE)</f>
        <v>7.51</v>
      </c>
      <c r="P909" s="23">
        <f t="shared" si="0"/>
        <v>0.19499999999999995</v>
      </c>
      <c r="Q909" s="23">
        <f t="shared" si="1"/>
        <v>1</v>
      </c>
      <c r="R909" s="23">
        <f>VLOOKUP(B909,'Dry Sieve'!$B$2:$K$992,IF(C909="#5",2,IF(C909="#10",3,IF(C909="#18",4,IF(C909="#35",5,IF(C909="#60",6,IF(C909="#120",7,IF(C909="#200",8,IF(C909="&lt;200",9)))))))),FALSE)</f>
        <v>7.51</v>
      </c>
      <c r="S909" s="23">
        <f>VLOOKUP(B909,'Dry Sieve'!$B$2:$K$992,10,FALSE)</f>
        <v>45.82</v>
      </c>
      <c r="T909" s="23">
        <v>0.13194129199999999</v>
      </c>
      <c r="U909" s="23">
        <v>4.3116529350000002E-2</v>
      </c>
      <c r="V909" s="23">
        <f>V908</f>
        <v>0.35960980121689995</v>
      </c>
    </row>
    <row r="910" spans="1:22" ht="15.75" customHeight="1" x14ac:dyDescent="0.2">
      <c r="A910" s="22">
        <f>VLOOKUP(B909,'Sample ID by Horizon'!A:B,2,FALSE)</f>
        <v>42649</v>
      </c>
      <c r="B910" s="21" t="s">
        <v>508</v>
      </c>
      <c r="C910" s="21" t="s">
        <v>1296</v>
      </c>
      <c r="D910" s="21" t="s">
        <v>1294</v>
      </c>
      <c r="E910" s="21">
        <v>1</v>
      </c>
      <c r="F910" s="21">
        <v>1.72</v>
      </c>
      <c r="G910" s="21">
        <v>2.31</v>
      </c>
      <c r="H910" s="21">
        <v>0.59</v>
      </c>
      <c r="I910" s="21">
        <v>1.9</v>
      </c>
      <c r="J910" s="23">
        <f t="shared" si="45"/>
        <v>0.17999999999999994</v>
      </c>
      <c r="K910" s="71">
        <v>41</v>
      </c>
      <c r="L910" s="71">
        <f t="shared" ref="L910:N910" si="683">L907</f>
        <v>1</v>
      </c>
      <c r="M910" s="71">
        <f t="shared" si="683"/>
        <v>0.19499999999999995</v>
      </c>
      <c r="N910" s="71">
        <f t="shared" si="683"/>
        <v>45.75</v>
      </c>
      <c r="O910" s="73">
        <f>VLOOKUP(B910,'Dry Sieve'!$B$2:$K$992,IF(C910="#5",2,IF(C910="#10",3,IF(C910="#18",4,IF(C910="#35",5,IF(C910="#60",6,IF(C910="#120",7,IF(C910="#200",8,IF(C910="&lt;200",9)))))))),FALSE)</f>
        <v>7.51</v>
      </c>
      <c r="P910" s="23">
        <f t="shared" si="0"/>
        <v>0.19499999999999995</v>
      </c>
      <c r="Q910" s="23">
        <f t="shared" si="1"/>
        <v>1</v>
      </c>
      <c r="R910" s="23">
        <f>VLOOKUP(B910,'Dry Sieve'!$B$2:$K$992,IF(C910="#5",2,IF(C910="#10",3,IF(C910="#18",4,IF(C910="#35",5,IF(C910="#60",6,IF(C910="#120",7,IF(C910="#200",8,IF(C910="&lt;200",9)))))))),FALSE)</f>
        <v>7.51</v>
      </c>
      <c r="S910" s="23">
        <f>VLOOKUP(B910,'Dry Sieve'!$B$2:$K$992,10,FALSE)</f>
        <v>45.82</v>
      </c>
      <c r="T910" s="23">
        <v>0.13194129199999999</v>
      </c>
      <c r="U910" s="23">
        <v>4.3116529350000002E-2</v>
      </c>
      <c r="V910" s="23">
        <f>V908</f>
        <v>0.35960980121689995</v>
      </c>
    </row>
    <row r="911" spans="1:22" ht="15.75" customHeight="1" x14ac:dyDescent="0.2">
      <c r="A911" s="22">
        <f>VLOOKUP(B910,'Sample ID by Horizon'!A:B,2,FALSE)</f>
        <v>42649</v>
      </c>
      <c r="B911" s="21" t="s">
        <v>508</v>
      </c>
      <c r="C911" s="21" t="s">
        <v>1297</v>
      </c>
      <c r="D911" s="21" t="s">
        <v>1291</v>
      </c>
      <c r="E911" s="21">
        <v>1</v>
      </c>
      <c r="F911" s="21">
        <v>1.72</v>
      </c>
      <c r="G911" s="21">
        <v>2.5299999999999998</v>
      </c>
      <c r="H911" s="21">
        <v>0.81</v>
      </c>
      <c r="I911" s="21">
        <v>1.92</v>
      </c>
      <c r="J911" s="23">
        <f t="shared" si="45"/>
        <v>0.19999999999999996</v>
      </c>
      <c r="K911" s="71">
        <v>61</v>
      </c>
      <c r="L911" s="71">
        <v>1</v>
      </c>
      <c r="M911" s="23">
        <f>AVERAGE(J911:J914)</f>
        <v>0.17999999999999994</v>
      </c>
      <c r="N911" s="23">
        <v>63.75</v>
      </c>
      <c r="O911" s="73">
        <f>VLOOKUP(B911,'Dry Sieve'!$B$2:$K$992,IF(C911="#5",2,IF(C911="#10",3,IF(C911="#18",4,IF(C911="#35",5,IF(C911="#60",6,IF(C911="#120",7,IF(C911="#200",8,IF(C911="&lt;200",9)))))))),FALSE)</f>
        <v>5.94</v>
      </c>
      <c r="P911" s="23">
        <f t="shared" si="0"/>
        <v>0.17999999999999994</v>
      </c>
      <c r="Q911" s="23">
        <f t="shared" si="1"/>
        <v>1</v>
      </c>
      <c r="R911" s="23">
        <f>VLOOKUP(B911,'Dry Sieve'!$B$2:$K$992,IF(C911="#5",2,IF(C911="#10",3,IF(C911="#18",4,IF(C911="#35",5,IF(C911="#60",6,IF(C911="#120",7,IF(C911="#200",8,IF(C911="&lt;200",9)))))))),FALSE)</f>
        <v>5.94</v>
      </c>
      <c r="S911" s="23">
        <f>VLOOKUP(B911,'Dry Sieve'!$B$2:$K$992,10,FALSE)</f>
        <v>45.82</v>
      </c>
      <c r="T911" s="23">
        <v>0.10630292450000001</v>
      </c>
      <c r="U911" s="23">
        <v>3.8724636780000002E-2</v>
      </c>
      <c r="V911" s="23">
        <f>V908</f>
        <v>0.35960980121689995</v>
      </c>
    </row>
    <row r="912" spans="1:22" ht="15.75" customHeight="1" x14ac:dyDescent="0.2">
      <c r="A912" s="22">
        <f>VLOOKUP(B911,'Sample ID by Horizon'!A:B,2,FALSE)</f>
        <v>42649</v>
      </c>
      <c r="B912" s="21" t="s">
        <v>508</v>
      </c>
      <c r="C912" s="21" t="s">
        <v>1297</v>
      </c>
      <c r="D912" s="21" t="s">
        <v>1292</v>
      </c>
      <c r="E912" s="21">
        <v>1</v>
      </c>
      <c r="F912" s="21">
        <v>1.73</v>
      </c>
      <c r="G912" s="21">
        <v>2.54</v>
      </c>
      <c r="H912" s="21">
        <v>0.81</v>
      </c>
      <c r="I912" s="21">
        <v>1.92</v>
      </c>
      <c r="J912" s="23">
        <f t="shared" si="45"/>
        <v>0.18999999999999995</v>
      </c>
      <c r="K912" s="71">
        <v>62</v>
      </c>
      <c r="L912" s="71">
        <f t="shared" ref="L912:N912" si="684">L911</f>
        <v>1</v>
      </c>
      <c r="M912" s="71">
        <f t="shared" si="684"/>
        <v>0.17999999999999994</v>
      </c>
      <c r="N912" s="71">
        <f t="shared" si="684"/>
        <v>63.75</v>
      </c>
      <c r="O912" s="73">
        <f>VLOOKUP(B912,'Dry Sieve'!$B$2:$K$992,IF(C912="#5",2,IF(C912="#10",3,IF(C912="#18",4,IF(C912="#35",5,IF(C912="#60",6,IF(C912="#120",7,IF(C912="#200",8,IF(C912="&lt;200",9)))))))),FALSE)</f>
        <v>5.94</v>
      </c>
      <c r="P912" s="23">
        <f t="shared" si="0"/>
        <v>0.17999999999999994</v>
      </c>
      <c r="Q912" s="23">
        <f t="shared" si="1"/>
        <v>1</v>
      </c>
      <c r="R912" s="23">
        <f>VLOOKUP(B912,'Dry Sieve'!$B$2:$K$992,IF(C912="#5",2,IF(C912="#10",3,IF(C912="#18",4,IF(C912="#35",5,IF(C912="#60",6,IF(C912="#120",7,IF(C912="#200",8,IF(C912="&lt;200",9)))))))),FALSE)</f>
        <v>5.94</v>
      </c>
      <c r="S912" s="23">
        <f>VLOOKUP(B912,'Dry Sieve'!$B$2:$K$992,10,FALSE)</f>
        <v>45.82</v>
      </c>
      <c r="T912" s="23">
        <v>0.10630292450000001</v>
      </c>
      <c r="U912" s="23">
        <v>3.8724636780000002E-2</v>
      </c>
      <c r="V912" s="23">
        <f>V911</f>
        <v>0.35960980121689995</v>
      </c>
    </row>
    <row r="913" spans="1:22" ht="15.75" customHeight="1" x14ac:dyDescent="0.2">
      <c r="A913" s="22">
        <f>VLOOKUP(B912,'Sample ID by Horizon'!A:B,2,FALSE)</f>
        <v>42649</v>
      </c>
      <c r="B913" s="21" t="s">
        <v>508</v>
      </c>
      <c r="C913" s="21" t="s">
        <v>1297</v>
      </c>
      <c r="D913" s="21" t="s">
        <v>1293</v>
      </c>
      <c r="E913" s="21">
        <v>1</v>
      </c>
      <c r="F913" s="21">
        <v>1.73</v>
      </c>
      <c r="G913" s="21">
        <v>2.56</v>
      </c>
      <c r="H913" s="21">
        <v>0.83</v>
      </c>
      <c r="I913" s="21">
        <v>1.91</v>
      </c>
      <c r="J913" s="23">
        <f t="shared" si="45"/>
        <v>0.17999999999999994</v>
      </c>
      <c r="K913" s="71">
        <v>65</v>
      </c>
      <c r="L913" s="71">
        <f t="shared" ref="L913:N913" si="685">L911</f>
        <v>1</v>
      </c>
      <c r="M913" s="71">
        <f t="shared" si="685"/>
        <v>0.17999999999999994</v>
      </c>
      <c r="N913" s="71">
        <f t="shared" si="685"/>
        <v>63.75</v>
      </c>
      <c r="O913" s="73">
        <f>VLOOKUP(B913,'Dry Sieve'!$B$2:$K$992,IF(C913="#5",2,IF(C913="#10",3,IF(C913="#18",4,IF(C913="#35",5,IF(C913="#60",6,IF(C913="#120",7,IF(C913="#200",8,IF(C913="&lt;200",9)))))))),FALSE)</f>
        <v>5.94</v>
      </c>
      <c r="P913" s="23">
        <f t="shared" si="0"/>
        <v>0.17999999999999994</v>
      </c>
      <c r="Q913" s="23">
        <f t="shared" si="1"/>
        <v>1</v>
      </c>
      <c r="R913" s="23">
        <f>VLOOKUP(B913,'Dry Sieve'!$B$2:$K$992,IF(C913="#5",2,IF(C913="#10",3,IF(C913="#18",4,IF(C913="#35",5,IF(C913="#60",6,IF(C913="#120",7,IF(C913="#200",8,IF(C913="&lt;200",9)))))))),FALSE)</f>
        <v>5.94</v>
      </c>
      <c r="S913" s="23">
        <f>VLOOKUP(B913,'Dry Sieve'!$B$2:$K$992,10,FALSE)</f>
        <v>45.82</v>
      </c>
      <c r="T913" s="23">
        <v>0.10630292450000001</v>
      </c>
      <c r="U913" s="23">
        <v>3.8724636780000002E-2</v>
      </c>
      <c r="V913" s="23">
        <f>V911</f>
        <v>0.35960980121689995</v>
      </c>
    </row>
    <row r="914" spans="1:22" ht="15.75" customHeight="1" x14ac:dyDescent="0.2">
      <c r="A914" s="22">
        <f>VLOOKUP(B913,'Sample ID by Horizon'!A:B,2,FALSE)</f>
        <v>42649</v>
      </c>
      <c r="B914" s="21" t="s">
        <v>508</v>
      </c>
      <c r="C914" s="21" t="s">
        <v>1297</v>
      </c>
      <c r="D914" s="21" t="s">
        <v>1294</v>
      </c>
      <c r="E914" s="21">
        <v>1</v>
      </c>
      <c r="F914" s="21">
        <v>1.73</v>
      </c>
      <c r="G914" s="21">
        <v>2.5499999999999998</v>
      </c>
      <c r="H914" s="21">
        <v>0.82</v>
      </c>
      <c r="I914" s="21">
        <v>1.88</v>
      </c>
      <c r="J914" s="23">
        <f t="shared" si="45"/>
        <v>0.14999999999999991</v>
      </c>
      <c r="K914" s="71">
        <v>67</v>
      </c>
      <c r="L914" s="71">
        <f t="shared" ref="L914:N914" si="686">L911</f>
        <v>1</v>
      </c>
      <c r="M914" s="71">
        <f t="shared" si="686"/>
        <v>0.17999999999999994</v>
      </c>
      <c r="N914" s="71">
        <f t="shared" si="686"/>
        <v>63.75</v>
      </c>
      <c r="O914" s="73">
        <f>VLOOKUP(B914,'Dry Sieve'!$B$2:$K$992,IF(C914="#5",2,IF(C914="#10",3,IF(C914="#18",4,IF(C914="#35",5,IF(C914="#60",6,IF(C914="#120",7,IF(C914="#200",8,IF(C914="&lt;200",9)))))))),FALSE)</f>
        <v>5.94</v>
      </c>
      <c r="P914" s="23">
        <f t="shared" si="0"/>
        <v>0.17999999999999994</v>
      </c>
      <c r="Q914" s="23">
        <f t="shared" si="1"/>
        <v>1</v>
      </c>
      <c r="R914" s="23">
        <f>VLOOKUP(B914,'Dry Sieve'!$B$2:$K$992,IF(C914="#5",2,IF(C914="#10",3,IF(C914="#18",4,IF(C914="#35",5,IF(C914="#60",6,IF(C914="#120",7,IF(C914="#200",8,IF(C914="&lt;200",9)))))))),FALSE)</f>
        <v>5.94</v>
      </c>
      <c r="S914" s="23">
        <f>VLOOKUP(B914,'Dry Sieve'!$B$2:$K$992,10,FALSE)</f>
        <v>45.82</v>
      </c>
      <c r="T914" s="23">
        <v>0.10630292450000001</v>
      </c>
      <c r="U914" s="23">
        <v>3.8724636780000002E-2</v>
      </c>
      <c r="V914" s="23">
        <f>V911</f>
        <v>0.35960980121689995</v>
      </c>
    </row>
    <row r="915" spans="1:22" ht="15.75" customHeight="1" x14ac:dyDescent="0.2">
      <c r="A915" s="22">
        <f>VLOOKUP(B914,'Sample ID by Horizon'!A:B,2,FALSE)</f>
        <v>42649</v>
      </c>
      <c r="B915" s="21" t="s">
        <v>508</v>
      </c>
      <c r="C915" s="21" t="s">
        <v>1298</v>
      </c>
      <c r="D915" s="21" t="s">
        <v>1291</v>
      </c>
      <c r="E915" s="21">
        <v>1</v>
      </c>
      <c r="F915" s="21">
        <v>1.73</v>
      </c>
      <c r="G915" s="21">
        <v>2.64</v>
      </c>
      <c r="H915" s="21">
        <v>0.91</v>
      </c>
      <c r="I915" s="21">
        <v>1.97</v>
      </c>
      <c r="J915" s="23">
        <f t="shared" si="45"/>
        <v>0.24</v>
      </c>
      <c r="K915" s="71">
        <v>67</v>
      </c>
      <c r="L915" s="71">
        <v>1</v>
      </c>
      <c r="M915" s="23">
        <f>AVERAGE(J915:J918)</f>
        <v>0.22749999999999998</v>
      </c>
      <c r="N915" s="23">
        <v>68.25</v>
      </c>
      <c r="O915" s="73">
        <f>VLOOKUP(B915,'Dry Sieve'!$B$2:$K$992,IF(C915="#5",2,IF(C915="#10",3,IF(C915="#18",4,IF(C915="#35",5,IF(C915="#60",6,IF(C915="#120",7,IF(C915="#200",8,IF(C915="&lt;200",9)))))))),FALSE)</f>
        <v>4.18</v>
      </c>
      <c r="P915" s="23">
        <f t="shared" si="0"/>
        <v>0.22749999999999998</v>
      </c>
      <c r="Q915" s="23">
        <f t="shared" si="1"/>
        <v>1</v>
      </c>
      <c r="R915" s="23">
        <f>VLOOKUP(B915,'Dry Sieve'!$B$2:$K$992,IF(C915="#5",2,IF(C915="#10",3,IF(C915="#18",4,IF(C915="#35",5,IF(C915="#60",6,IF(C915="#120",7,IF(C915="#200",8,IF(C915="&lt;200",9)))))))),FALSE)</f>
        <v>4.18</v>
      </c>
      <c r="S915" s="23">
        <f>VLOOKUP(B915,'Dry Sieve'!$B$2:$K$992,10,FALSE)</f>
        <v>45.82</v>
      </c>
      <c r="T915" s="23">
        <v>7.047250109E-2</v>
      </c>
      <c r="U915" s="23">
        <v>2.0613206570000001E-2</v>
      </c>
      <c r="V915" s="23">
        <f>V914</f>
        <v>0.35960980121689995</v>
      </c>
    </row>
    <row r="916" spans="1:22" ht="15.75" customHeight="1" x14ac:dyDescent="0.2">
      <c r="A916" s="22">
        <f>VLOOKUP(B915,'Sample ID by Horizon'!A:B,2,FALSE)</f>
        <v>42649</v>
      </c>
      <c r="B916" s="21" t="s">
        <v>508</v>
      </c>
      <c r="C916" s="21" t="s">
        <v>1298</v>
      </c>
      <c r="D916" s="21" t="s">
        <v>1292</v>
      </c>
      <c r="E916" s="21">
        <v>1</v>
      </c>
      <c r="F916" s="21">
        <v>1.74</v>
      </c>
      <c r="G916" s="21">
        <v>2.65</v>
      </c>
      <c r="H916" s="21">
        <v>0.91</v>
      </c>
      <c r="I916" s="21">
        <v>1.97</v>
      </c>
      <c r="J916" s="23">
        <f t="shared" si="45"/>
        <v>0.22999999999999998</v>
      </c>
      <c r="K916" s="71">
        <v>68</v>
      </c>
      <c r="L916" s="71">
        <f t="shared" ref="L916:N916" si="687">L915</f>
        <v>1</v>
      </c>
      <c r="M916" s="71">
        <f t="shared" si="687"/>
        <v>0.22749999999999998</v>
      </c>
      <c r="N916" s="71">
        <f t="shared" si="687"/>
        <v>68.25</v>
      </c>
      <c r="O916" s="73">
        <f>VLOOKUP(B916,'Dry Sieve'!$B$2:$K$992,IF(C916="#5",2,IF(C916="#10",3,IF(C916="#18",4,IF(C916="#35",5,IF(C916="#60",6,IF(C916="#120",7,IF(C916="#200",8,IF(C916="&lt;200",9)))))))),FALSE)</f>
        <v>4.18</v>
      </c>
      <c r="P916" s="23">
        <f t="shared" si="0"/>
        <v>0.22749999999999998</v>
      </c>
      <c r="Q916" s="23">
        <f t="shared" si="1"/>
        <v>1</v>
      </c>
      <c r="R916" s="23">
        <f>VLOOKUP(B916,'Dry Sieve'!$B$2:$K$992,IF(C916="#5",2,IF(C916="#10",3,IF(C916="#18",4,IF(C916="#35",5,IF(C916="#60",6,IF(C916="#120",7,IF(C916="#200",8,IF(C916="&lt;200",9)))))))),FALSE)</f>
        <v>4.18</v>
      </c>
      <c r="S916" s="23">
        <f>VLOOKUP(B916,'Dry Sieve'!$B$2:$K$992,10,FALSE)</f>
        <v>45.82</v>
      </c>
      <c r="T916" s="23">
        <v>7.047250109E-2</v>
      </c>
      <c r="U916" s="23">
        <v>2.0613206570000001E-2</v>
      </c>
      <c r="V916" s="23">
        <f>V914</f>
        <v>0.35960980121689995</v>
      </c>
    </row>
    <row r="917" spans="1:22" ht="15.75" customHeight="1" x14ac:dyDescent="0.2">
      <c r="A917" s="22">
        <f>VLOOKUP(B916,'Sample ID by Horizon'!A:B,2,FALSE)</f>
        <v>42649</v>
      </c>
      <c r="B917" s="21" t="s">
        <v>508</v>
      </c>
      <c r="C917" s="21" t="s">
        <v>1298</v>
      </c>
      <c r="D917" s="21" t="s">
        <v>1293</v>
      </c>
      <c r="E917" s="21">
        <v>1</v>
      </c>
      <c r="F917" s="21">
        <v>1.74</v>
      </c>
      <c r="G917" s="21">
        <v>2.65</v>
      </c>
      <c r="H917" s="21">
        <v>0.91</v>
      </c>
      <c r="I917" s="21">
        <v>1.97</v>
      </c>
      <c r="J917" s="23">
        <f t="shared" si="45"/>
        <v>0.22999999999999998</v>
      </c>
      <c r="K917" s="71">
        <v>68</v>
      </c>
      <c r="L917" s="71">
        <f t="shared" ref="L917:N917" si="688">L915</f>
        <v>1</v>
      </c>
      <c r="M917" s="71">
        <f t="shared" si="688"/>
        <v>0.22749999999999998</v>
      </c>
      <c r="N917" s="71">
        <f t="shared" si="688"/>
        <v>68.25</v>
      </c>
      <c r="O917" s="73">
        <f>VLOOKUP(B917,'Dry Sieve'!$B$2:$K$992,IF(C917="#5",2,IF(C917="#10",3,IF(C917="#18",4,IF(C917="#35",5,IF(C917="#60",6,IF(C917="#120",7,IF(C917="#200",8,IF(C917="&lt;200",9)))))))),FALSE)</f>
        <v>4.18</v>
      </c>
      <c r="P917" s="23">
        <f t="shared" si="0"/>
        <v>0.22749999999999998</v>
      </c>
      <c r="Q917" s="23">
        <f t="shared" si="1"/>
        <v>1</v>
      </c>
      <c r="R917" s="23">
        <f>VLOOKUP(B917,'Dry Sieve'!$B$2:$K$992,IF(C917="#5",2,IF(C917="#10",3,IF(C917="#18",4,IF(C917="#35",5,IF(C917="#60",6,IF(C917="#120",7,IF(C917="#200",8,IF(C917="&lt;200",9)))))))),FALSE)</f>
        <v>4.18</v>
      </c>
      <c r="S917" s="23">
        <f>VLOOKUP(B917,'Dry Sieve'!$B$2:$K$992,10,FALSE)</f>
        <v>45.82</v>
      </c>
      <c r="T917" s="23">
        <v>7.047250109E-2</v>
      </c>
      <c r="U917" s="23">
        <v>2.0613206570000001E-2</v>
      </c>
      <c r="V917" s="23">
        <f>V914</f>
        <v>0.35960980121689995</v>
      </c>
    </row>
    <row r="918" spans="1:22" ht="15.75" customHeight="1" x14ac:dyDescent="0.2">
      <c r="A918" s="22">
        <f>VLOOKUP(B917,'Sample ID by Horizon'!A:B,2,FALSE)</f>
        <v>42649</v>
      </c>
      <c r="B918" s="21" t="s">
        <v>508</v>
      </c>
      <c r="C918" s="21" t="s">
        <v>1298</v>
      </c>
      <c r="D918" s="21" t="s">
        <v>1294</v>
      </c>
      <c r="E918" s="21">
        <v>1</v>
      </c>
      <c r="F918" s="21">
        <v>1.72</v>
      </c>
      <c r="G918" s="21">
        <v>2.63</v>
      </c>
      <c r="H918" s="21">
        <v>0.91</v>
      </c>
      <c r="I918" s="21">
        <v>1.93</v>
      </c>
      <c r="J918" s="23">
        <f t="shared" si="45"/>
        <v>0.20999999999999996</v>
      </c>
      <c r="K918" s="71">
        <v>70</v>
      </c>
      <c r="L918" s="71">
        <f t="shared" ref="L918:N918" si="689">L915</f>
        <v>1</v>
      </c>
      <c r="M918" s="71">
        <f t="shared" si="689"/>
        <v>0.22749999999999998</v>
      </c>
      <c r="N918" s="71">
        <f t="shared" si="689"/>
        <v>68.25</v>
      </c>
      <c r="O918" s="73">
        <f>VLOOKUP(B918,'Dry Sieve'!$B$2:$K$992,IF(C918="#5",2,IF(C918="#10",3,IF(C918="#18",4,IF(C918="#35",5,IF(C918="#60",6,IF(C918="#120",7,IF(C918="#200",8,IF(C918="&lt;200",9)))))))),FALSE)</f>
        <v>4.18</v>
      </c>
      <c r="P918" s="23">
        <f t="shared" si="0"/>
        <v>0.22749999999999998</v>
      </c>
      <c r="Q918" s="23">
        <f t="shared" si="1"/>
        <v>1</v>
      </c>
      <c r="R918" s="23">
        <f>VLOOKUP(B918,'Dry Sieve'!$B$2:$K$992,IF(C918="#5",2,IF(C918="#10",3,IF(C918="#18",4,IF(C918="#35",5,IF(C918="#60",6,IF(C918="#120",7,IF(C918="#200",8,IF(C918="&lt;200",9)))))))),FALSE)</f>
        <v>4.18</v>
      </c>
      <c r="S918" s="23">
        <f>VLOOKUP(B918,'Dry Sieve'!$B$2:$K$992,10,FALSE)</f>
        <v>45.82</v>
      </c>
      <c r="T918" s="23">
        <v>7.047250109E-2</v>
      </c>
      <c r="U918" s="23">
        <v>2.0613206570000001E-2</v>
      </c>
      <c r="V918" s="23">
        <f>V917</f>
        <v>0.35960980121689995</v>
      </c>
    </row>
    <row r="919" spans="1:22" ht="15.75" customHeight="1" x14ac:dyDescent="0.2">
      <c r="A919" s="22">
        <f>VLOOKUP(B918,'Sample ID by Horizon'!A:B,2,FALSE)</f>
        <v>42649</v>
      </c>
      <c r="B919" s="21" t="s">
        <v>508</v>
      </c>
      <c r="C919" s="21" t="s">
        <v>1299</v>
      </c>
      <c r="D919" s="21" t="s">
        <v>1291</v>
      </c>
      <c r="E919" s="21">
        <v>0.5</v>
      </c>
      <c r="F919" s="21">
        <v>1.73</v>
      </c>
      <c r="G919" s="21">
        <v>2.2200000000000002</v>
      </c>
      <c r="H919" s="21">
        <v>0.49</v>
      </c>
      <c r="I919" s="21">
        <v>1.92</v>
      </c>
      <c r="J919" s="23">
        <f t="shared" si="45"/>
        <v>0.18999999999999995</v>
      </c>
      <c r="K919" s="71">
        <v>60</v>
      </c>
      <c r="L919" s="71">
        <v>0.5</v>
      </c>
      <c r="M919" s="23">
        <f>AVERAGE(J919:J922)</f>
        <v>0.17749999999999994</v>
      </c>
      <c r="N919" s="23">
        <v>66.5</v>
      </c>
      <c r="O919" s="73">
        <f>VLOOKUP(B919,'Dry Sieve'!$B$2:$K$992,IF(C919="#5",2,IF(C919="#10",3,IF(C919="#18",4,IF(C919="#35",5,IF(C919="#60",6,IF(C919="#120",7,IF(C919="#200",8,IF(C919="&lt;200",9)))))))),FALSE)</f>
        <v>2.1800000000000002</v>
      </c>
      <c r="P919" s="23">
        <f t="shared" si="0"/>
        <v>0.17749999999999994</v>
      </c>
      <c r="Q919" s="23">
        <f t="shared" si="1"/>
        <v>0.5</v>
      </c>
      <c r="R919" s="23">
        <f>VLOOKUP(B919,'Dry Sieve'!$B$2:$K$992,IF(C919="#5",2,IF(C919="#10",3,IF(C919="#18",4,IF(C919="#35",5,IF(C919="#60",6,IF(C919="#120",7,IF(C919="#200",8,IF(C919="&lt;200",9)))))))),FALSE)</f>
        <v>2.1800000000000002</v>
      </c>
      <c r="S919" s="23">
        <f>VLOOKUP(B919,'Dry Sieve'!$B$2:$K$992,10,FALSE)</f>
        <v>45.82</v>
      </c>
      <c r="T919" s="23">
        <v>3.0687472720000001E-2</v>
      </c>
      <c r="U919" s="23">
        <v>5.8306198170000002E-3</v>
      </c>
      <c r="V919" s="23">
        <f>V917</f>
        <v>0.35960980121689995</v>
      </c>
    </row>
    <row r="920" spans="1:22" ht="15.75" customHeight="1" x14ac:dyDescent="0.2">
      <c r="A920" s="22">
        <f>VLOOKUP(B919,'Sample ID by Horizon'!A:B,2,FALSE)</f>
        <v>42649</v>
      </c>
      <c r="B920" s="21" t="s">
        <v>508</v>
      </c>
      <c r="C920" s="21" t="s">
        <v>1299</v>
      </c>
      <c r="D920" s="21" t="s">
        <v>1292</v>
      </c>
      <c r="E920" s="21">
        <v>0.5</v>
      </c>
      <c r="F920" s="21">
        <v>1.75</v>
      </c>
      <c r="G920" s="21">
        <v>2.23</v>
      </c>
      <c r="H920" s="21">
        <v>0.48</v>
      </c>
      <c r="I920" s="21">
        <v>1.93</v>
      </c>
      <c r="J920" s="23">
        <f t="shared" si="45"/>
        <v>0.17999999999999994</v>
      </c>
      <c r="K920" s="71">
        <v>60</v>
      </c>
      <c r="L920" s="71">
        <f t="shared" ref="L920:N920" si="690">L919</f>
        <v>0.5</v>
      </c>
      <c r="M920" s="71">
        <f t="shared" si="690"/>
        <v>0.17749999999999994</v>
      </c>
      <c r="N920" s="71">
        <f t="shared" si="690"/>
        <v>66.5</v>
      </c>
      <c r="O920" s="73">
        <f>VLOOKUP(B920,'Dry Sieve'!$B$2:$K$992,IF(C920="#5",2,IF(C920="#10",3,IF(C920="#18",4,IF(C920="#35",5,IF(C920="#60",6,IF(C920="#120",7,IF(C920="#200",8,IF(C920="&lt;200",9)))))))),FALSE)</f>
        <v>2.1800000000000002</v>
      </c>
      <c r="P920" s="23">
        <f t="shared" si="0"/>
        <v>0.17749999999999994</v>
      </c>
      <c r="Q920" s="23">
        <f t="shared" si="1"/>
        <v>0.5</v>
      </c>
      <c r="R920" s="23">
        <f>VLOOKUP(B920,'Dry Sieve'!$B$2:$K$992,IF(C920="#5",2,IF(C920="#10",3,IF(C920="#18",4,IF(C920="#35",5,IF(C920="#60",6,IF(C920="#120",7,IF(C920="#200",8,IF(C920="&lt;200",9)))))))),FALSE)</f>
        <v>2.1800000000000002</v>
      </c>
      <c r="S920" s="23">
        <f>VLOOKUP(B920,'Dry Sieve'!$B$2:$K$992,10,FALSE)</f>
        <v>45.82</v>
      </c>
      <c r="T920" s="23">
        <v>3.0687472720000001E-2</v>
      </c>
      <c r="U920" s="23">
        <v>5.8306198170000002E-3</v>
      </c>
      <c r="V920" s="23">
        <f>V917</f>
        <v>0.35960980121689995</v>
      </c>
    </row>
    <row r="921" spans="1:22" ht="15.75" customHeight="1" x14ac:dyDescent="0.2">
      <c r="A921" s="22">
        <f>VLOOKUP(B920,'Sample ID by Horizon'!A:B,2,FALSE)</f>
        <v>42649</v>
      </c>
      <c r="B921" s="21" t="s">
        <v>508</v>
      </c>
      <c r="C921" s="21" t="s">
        <v>1299</v>
      </c>
      <c r="D921" s="21" t="s">
        <v>1293</v>
      </c>
      <c r="E921" s="21">
        <v>0.5</v>
      </c>
      <c r="F921" s="21">
        <v>1.73</v>
      </c>
      <c r="G921" s="21">
        <v>2.2999999999999998</v>
      </c>
      <c r="H921" s="21">
        <v>0.56999999999999995</v>
      </c>
      <c r="I921" s="21">
        <v>1.9</v>
      </c>
      <c r="J921" s="23">
        <f t="shared" si="45"/>
        <v>0.16999999999999993</v>
      </c>
      <c r="K921" s="71">
        <v>80</v>
      </c>
      <c r="L921" s="71">
        <f t="shared" ref="L921:N921" si="691">L919</f>
        <v>0.5</v>
      </c>
      <c r="M921" s="71">
        <f t="shared" si="691"/>
        <v>0.17749999999999994</v>
      </c>
      <c r="N921" s="71">
        <f t="shared" si="691"/>
        <v>66.5</v>
      </c>
      <c r="O921" s="73">
        <f>VLOOKUP(B921,'Dry Sieve'!$B$2:$K$992,IF(C921="#5",2,IF(C921="#10",3,IF(C921="#18",4,IF(C921="#35",5,IF(C921="#60",6,IF(C921="#120",7,IF(C921="#200",8,IF(C921="&lt;200",9)))))))),FALSE)</f>
        <v>2.1800000000000002</v>
      </c>
      <c r="P921" s="23">
        <f t="shared" si="0"/>
        <v>0.17749999999999994</v>
      </c>
      <c r="Q921" s="23">
        <f t="shared" si="1"/>
        <v>0.5</v>
      </c>
      <c r="R921" s="23">
        <f>VLOOKUP(B921,'Dry Sieve'!$B$2:$K$992,IF(C921="#5",2,IF(C921="#10",3,IF(C921="#18",4,IF(C921="#35",5,IF(C921="#60",6,IF(C921="#120",7,IF(C921="#200",8,IF(C921="&lt;200",9)))))))),FALSE)</f>
        <v>2.1800000000000002</v>
      </c>
      <c r="S921" s="23">
        <f>VLOOKUP(B921,'Dry Sieve'!$B$2:$K$992,10,FALSE)</f>
        <v>45.82</v>
      </c>
      <c r="T921" s="23">
        <v>3.0687472720000001E-2</v>
      </c>
      <c r="U921" s="23">
        <v>5.8306198170000002E-3</v>
      </c>
      <c r="V921" s="23">
        <f>V920</f>
        <v>0.35960980121689995</v>
      </c>
    </row>
    <row r="922" spans="1:22" ht="15.75" customHeight="1" x14ac:dyDescent="0.2">
      <c r="A922" s="22">
        <f>VLOOKUP(B921,'Sample ID by Horizon'!A:B,2,FALSE)</f>
        <v>42649</v>
      </c>
      <c r="B922" s="21" t="s">
        <v>508</v>
      </c>
      <c r="C922" s="21" t="s">
        <v>1299</v>
      </c>
      <c r="D922" s="21" t="s">
        <v>1294</v>
      </c>
      <c r="E922" s="21">
        <v>0.5</v>
      </c>
      <c r="F922" s="21">
        <v>1.72</v>
      </c>
      <c r="G922" s="21">
        <v>2.2200000000000002</v>
      </c>
      <c r="H922" s="21">
        <v>0.5</v>
      </c>
      <c r="I922" s="21">
        <v>1.89</v>
      </c>
      <c r="J922" s="23">
        <f t="shared" si="45"/>
        <v>0.16999999999999993</v>
      </c>
      <c r="K922" s="71">
        <v>66</v>
      </c>
      <c r="L922" s="71">
        <f t="shared" ref="L922:N922" si="692">L919</f>
        <v>0.5</v>
      </c>
      <c r="M922" s="71">
        <f t="shared" si="692"/>
        <v>0.17749999999999994</v>
      </c>
      <c r="N922" s="71">
        <f t="shared" si="692"/>
        <v>66.5</v>
      </c>
      <c r="O922" s="73">
        <f>VLOOKUP(B922,'Dry Sieve'!$B$2:$K$992,IF(C922="#5",2,IF(C922="#10",3,IF(C922="#18",4,IF(C922="#35",5,IF(C922="#60",6,IF(C922="#120",7,IF(C922="#200",8,IF(C922="&lt;200",9)))))))),FALSE)</f>
        <v>2.1800000000000002</v>
      </c>
      <c r="P922" s="23">
        <f t="shared" si="0"/>
        <v>0.17749999999999994</v>
      </c>
      <c r="Q922" s="23">
        <f t="shared" si="1"/>
        <v>0.5</v>
      </c>
      <c r="R922" s="23">
        <f>VLOOKUP(B922,'Dry Sieve'!$B$2:$K$992,IF(C922="#5",2,IF(C922="#10",3,IF(C922="#18",4,IF(C922="#35",5,IF(C922="#60",6,IF(C922="#120",7,IF(C922="#200",8,IF(C922="&lt;200",9)))))))),FALSE)</f>
        <v>2.1800000000000002</v>
      </c>
      <c r="S922" s="23">
        <f>VLOOKUP(B922,'Dry Sieve'!$B$2:$K$992,10,FALSE)</f>
        <v>45.82</v>
      </c>
      <c r="T922" s="23">
        <v>3.0687472720000001E-2</v>
      </c>
      <c r="U922" s="23">
        <v>5.8306198170000002E-3</v>
      </c>
      <c r="V922" s="23">
        <f>V920</f>
        <v>0.35960980121689995</v>
      </c>
    </row>
    <row r="923" spans="1:22" ht="15.75" customHeight="1" x14ac:dyDescent="0.2">
      <c r="A923" s="22">
        <f>VLOOKUP(B922,'Sample ID by Horizon'!A:B,2,FALSE)</f>
        <v>42649</v>
      </c>
      <c r="B923" s="21" t="s">
        <v>508</v>
      </c>
      <c r="C923" s="21" t="s">
        <v>1300</v>
      </c>
      <c r="D923" s="21" t="s">
        <v>1291</v>
      </c>
      <c r="E923" s="21">
        <v>0.2</v>
      </c>
      <c r="F923" s="21">
        <v>1.73</v>
      </c>
      <c r="G923" s="21">
        <v>1.9</v>
      </c>
      <c r="H923" s="21">
        <v>0.17</v>
      </c>
      <c r="I923" s="21">
        <v>1.81</v>
      </c>
      <c r="J923" s="23">
        <f t="shared" si="45"/>
        <v>8.0000000000000071E-2</v>
      </c>
      <c r="K923" s="71">
        <v>45</v>
      </c>
      <c r="L923" s="71">
        <v>0.20025000000000001</v>
      </c>
      <c r="M923" s="23">
        <f>AVERAGE(J923:J926)</f>
        <v>0.10500000000000009</v>
      </c>
      <c r="N923" s="23">
        <v>47.44402985</v>
      </c>
      <c r="O923" s="73">
        <f>VLOOKUP(B923,'Dry Sieve'!$B$2:$K$992,IF(C923="#5",2,IF(C923="#10",3,IF(C923="#18",4,IF(C923="#35",5,IF(C923="#60",6,IF(C923="#120",7,IF(C923="#200",8,IF(C923="&lt;200",9)))))))),FALSE)</f>
        <v>0.99</v>
      </c>
      <c r="P923" s="23">
        <f t="shared" si="0"/>
        <v>0.10500000000000009</v>
      </c>
      <c r="Q923" s="23">
        <f t="shared" si="1"/>
        <v>0.20024999999999998</v>
      </c>
      <c r="R923" s="23">
        <f>VLOOKUP(B923,'Dry Sieve'!$B$2:$K$992,IF(C923="#5",2,IF(C923="#10",3,IF(C923="#18",4,IF(C923="#35",5,IF(C923="#60",6,IF(C923="#120",7,IF(C923="#200",8,IF(C923="&lt;200",9)))))))),FALSE)</f>
        <v>0.99</v>
      </c>
      <c r="S923" s="23">
        <f>VLOOKUP(B923,'Dry Sieve'!$B$2:$K$992,10,FALSE)</f>
        <v>45.82</v>
      </c>
      <c r="T923" s="23">
        <v>1.027714702E-2</v>
      </c>
      <c r="U923" s="23">
        <v>6.9655609990000003E-4</v>
      </c>
      <c r="V923" s="23">
        <f>V920</f>
        <v>0.35960980121689995</v>
      </c>
    </row>
    <row r="924" spans="1:22" ht="15.75" customHeight="1" x14ac:dyDescent="0.2">
      <c r="A924" s="22">
        <f>VLOOKUP(B923,'Sample ID by Horizon'!A:B,2,FALSE)</f>
        <v>42649</v>
      </c>
      <c r="B924" s="21" t="s">
        <v>508</v>
      </c>
      <c r="C924" s="21" t="s">
        <v>1300</v>
      </c>
      <c r="D924" s="21" t="s">
        <v>1292</v>
      </c>
      <c r="E924" s="21">
        <v>0.20100000000000001</v>
      </c>
      <c r="F924" s="21">
        <v>1.73</v>
      </c>
      <c r="G924" s="21">
        <v>1.93</v>
      </c>
      <c r="H924" s="21">
        <v>0.2</v>
      </c>
      <c r="I924" s="21">
        <v>1.84</v>
      </c>
      <c r="J924" s="23">
        <f t="shared" si="45"/>
        <v>0.1100000000000001</v>
      </c>
      <c r="K924" s="71">
        <v>44.776119399999999</v>
      </c>
      <c r="L924" s="71">
        <f t="shared" ref="L924:N924" si="693">L923</f>
        <v>0.20025000000000001</v>
      </c>
      <c r="M924" s="71">
        <f t="shared" si="693"/>
        <v>0.10500000000000009</v>
      </c>
      <c r="N924" s="71">
        <f t="shared" si="693"/>
        <v>47.44402985</v>
      </c>
      <c r="O924" s="73">
        <f>VLOOKUP(B924,'Dry Sieve'!$B$2:$K$992,IF(C924="#5",2,IF(C924="#10",3,IF(C924="#18",4,IF(C924="#35",5,IF(C924="#60",6,IF(C924="#120",7,IF(C924="#200",8,IF(C924="&lt;200",9)))))))),FALSE)</f>
        <v>0.99</v>
      </c>
      <c r="P924" s="23">
        <f t="shared" si="0"/>
        <v>0.10500000000000009</v>
      </c>
      <c r="Q924" s="23">
        <f t="shared" si="1"/>
        <v>0.20024999999999998</v>
      </c>
      <c r="R924" s="23">
        <f>VLOOKUP(B924,'Dry Sieve'!$B$2:$K$992,IF(C924="#5",2,IF(C924="#10",3,IF(C924="#18",4,IF(C924="#35",5,IF(C924="#60",6,IF(C924="#120",7,IF(C924="#200",8,IF(C924="&lt;200",9)))))))),FALSE)</f>
        <v>0.99</v>
      </c>
      <c r="S924" s="23">
        <f>VLOOKUP(B924,'Dry Sieve'!$B$2:$K$992,10,FALSE)</f>
        <v>45.82</v>
      </c>
      <c r="T924" s="23">
        <v>1.027714702E-2</v>
      </c>
      <c r="U924" s="23">
        <v>6.9655609990000003E-4</v>
      </c>
      <c r="V924" s="23">
        <f>V923</f>
        <v>0.35960980121689995</v>
      </c>
    </row>
    <row r="925" spans="1:22" ht="15.75" customHeight="1" x14ac:dyDescent="0.2">
      <c r="A925" s="22">
        <f>VLOOKUP(B924,'Sample ID by Horizon'!A:B,2,FALSE)</f>
        <v>42649</v>
      </c>
      <c r="B925" s="21" t="s">
        <v>508</v>
      </c>
      <c r="C925" s="21" t="s">
        <v>1300</v>
      </c>
      <c r="D925" s="21" t="s">
        <v>1293</v>
      </c>
      <c r="E925" s="21">
        <v>0.2</v>
      </c>
      <c r="F925" s="21">
        <v>1.72</v>
      </c>
      <c r="G925" s="21">
        <v>1.93</v>
      </c>
      <c r="H925" s="21">
        <v>0.21</v>
      </c>
      <c r="I925" s="21">
        <v>1.82</v>
      </c>
      <c r="J925" s="23">
        <f t="shared" si="45"/>
        <v>0.10000000000000009</v>
      </c>
      <c r="K925" s="71">
        <v>55</v>
      </c>
      <c r="L925" s="71">
        <f t="shared" ref="L925:N925" si="694">L923</f>
        <v>0.20025000000000001</v>
      </c>
      <c r="M925" s="71">
        <f t="shared" si="694"/>
        <v>0.10500000000000009</v>
      </c>
      <c r="N925" s="71">
        <f t="shared" si="694"/>
        <v>47.44402985</v>
      </c>
      <c r="O925" s="73">
        <f>VLOOKUP(B925,'Dry Sieve'!$B$2:$K$992,IF(C925="#5",2,IF(C925="#10",3,IF(C925="#18",4,IF(C925="#35",5,IF(C925="#60",6,IF(C925="#120",7,IF(C925="#200",8,IF(C925="&lt;200",9)))))))),FALSE)</f>
        <v>0.99</v>
      </c>
      <c r="P925" s="23">
        <f t="shared" si="0"/>
        <v>0.10500000000000009</v>
      </c>
      <c r="Q925" s="23">
        <f t="shared" si="1"/>
        <v>0.20024999999999998</v>
      </c>
      <c r="R925" s="23">
        <f>VLOOKUP(B925,'Dry Sieve'!$B$2:$K$992,IF(C925="#5",2,IF(C925="#10",3,IF(C925="#18",4,IF(C925="#35",5,IF(C925="#60",6,IF(C925="#120",7,IF(C925="#200",8,IF(C925="&lt;200",9)))))))),FALSE)</f>
        <v>0.99</v>
      </c>
      <c r="S925" s="23">
        <f>VLOOKUP(B925,'Dry Sieve'!$B$2:$K$992,10,FALSE)</f>
        <v>45.82</v>
      </c>
      <c r="T925" s="23">
        <v>1.027714702E-2</v>
      </c>
      <c r="U925" s="23">
        <v>6.9655609990000003E-4</v>
      </c>
      <c r="V925" s="23">
        <f>V923</f>
        <v>0.35960980121689995</v>
      </c>
    </row>
    <row r="926" spans="1:22" ht="15.75" customHeight="1" x14ac:dyDescent="0.2">
      <c r="A926" s="22">
        <f>VLOOKUP(B925,'Sample ID by Horizon'!A:B,2,FALSE)</f>
        <v>42649</v>
      </c>
      <c r="B926" s="21" t="s">
        <v>508</v>
      </c>
      <c r="C926" s="21" t="s">
        <v>1300</v>
      </c>
      <c r="D926" s="21" t="s">
        <v>1294</v>
      </c>
      <c r="E926" s="21">
        <v>0.2</v>
      </c>
      <c r="F926" s="21">
        <v>1.73</v>
      </c>
      <c r="G926" s="21">
        <v>1.95</v>
      </c>
      <c r="H926" s="21">
        <v>0.22</v>
      </c>
      <c r="I926" s="21">
        <v>1.86</v>
      </c>
      <c r="J926" s="23">
        <f t="shared" si="45"/>
        <v>0.13000000000000012</v>
      </c>
      <c r="K926" s="71">
        <v>45</v>
      </c>
      <c r="L926" s="71">
        <f t="shared" ref="L926:N926" si="695">L923</f>
        <v>0.20025000000000001</v>
      </c>
      <c r="M926" s="71">
        <f t="shared" si="695"/>
        <v>0.10500000000000009</v>
      </c>
      <c r="N926" s="71">
        <f t="shared" si="695"/>
        <v>47.44402985</v>
      </c>
      <c r="O926" s="73">
        <f>VLOOKUP(B926,'Dry Sieve'!$B$2:$K$992,IF(C926="#5",2,IF(C926="#10",3,IF(C926="#18",4,IF(C926="#35",5,IF(C926="#60",6,IF(C926="#120",7,IF(C926="#200",8,IF(C926="&lt;200",9)))))))),FALSE)</f>
        <v>0.99</v>
      </c>
      <c r="P926" s="23">
        <f t="shared" si="0"/>
        <v>0.10500000000000009</v>
      </c>
      <c r="Q926" s="23">
        <f t="shared" si="1"/>
        <v>0.20024999999999998</v>
      </c>
      <c r="R926" s="23">
        <f>VLOOKUP(B926,'Dry Sieve'!$B$2:$K$992,IF(C926="#5",2,IF(C926="#10",3,IF(C926="#18",4,IF(C926="#35",5,IF(C926="#60",6,IF(C926="#120",7,IF(C926="#200",8,IF(C926="&lt;200",9)))))))),FALSE)</f>
        <v>0.99</v>
      </c>
      <c r="S926" s="23">
        <f>VLOOKUP(B926,'Dry Sieve'!$B$2:$K$992,10,FALSE)</f>
        <v>45.82</v>
      </c>
      <c r="T926" s="23">
        <v>1.027714702E-2</v>
      </c>
      <c r="U926" s="23">
        <v>6.9655609990000003E-4</v>
      </c>
      <c r="V926" s="23">
        <f>V923</f>
        <v>0.35960980121689995</v>
      </c>
    </row>
    <row r="927" spans="1:22" ht="15.75" customHeight="1" x14ac:dyDescent="0.2">
      <c r="A927" s="22">
        <f>VLOOKUP(B926,'Sample ID by Horizon'!A:B,2,FALSE)</f>
        <v>42649</v>
      </c>
      <c r="B927" s="21" t="s">
        <v>509</v>
      </c>
      <c r="C927" s="21" t="s">
        <v>1290</v>
      </c>
      <c r="D927" s="21" t="s">
        <v>1291</v>
      </c>
      <c r="E927" s="21">
        <v>2</v>
      </c>
      <c r="F927" s="21">
        <v>1.72</v>
      </c>
      <c r="G927" s="21">
        <v>3.45</v>
      </c>
      <c r="H927" s="21">
        <v>1.73</v>
      </c>
      <c r="I927" s="21">
        <v>1.94</v>
      </c>
      <c r="J927" s="23">
        <f t="shared" si="45"/>
        <v>0.21999999999999997</v>
      </c>
      <c r="K927" s="71">
        <v>75.5</v>
      </c>
      <c r="L927" s="71">
        <v>2</v>
      </c>
      <c r="M927" s="23">
        <f>AVERAGE(J927:J930)</f>
        <v>9.7500000000000031E-2</v>
      </c>
      <c r="N927" s="23">
        <v>52</v>
      </c>
      <c r="O927" s="73">
        <f>VLOOKUP(B927,'Dry Sieve'!$B$2:$K$992,IF(C927="#5",2,IF(C927="#10",3,IF(C927="#18",4,IF(C927="#35",5,IF(C927="#60",6,IF(C927="#120",7,IF(C927="#200",8,IF(C927="&lt;200",9)))))))),FALSE)</f>
        <v>45.2</v>
      </c>
      <c r="P927" s="23">
        <f t="shared" si="0"/>
        <v>9.7500000000000031E-2</v>
      </c>
      <c r="Q927" s="23">
        <f t="shared" si="1"/>
        <v>2</v>
      </c>
      <c r="R927" s="23">
        <f>VLOOKUP(B927,'Dry Sieve'!$B$2:$K$992,IF(C927="#5",2,IF(C927="#10",3,IF(C927="#18",4,IF(C927="#35",5,IF(C927="#60",6,IF(C927="#120",7,IF(C927="#200",8,IF(C927="&lt;200",9)))))))),FALSE)</f>
        <v>45.2</v>
      </c>
      <c r="S927" s="23">
        <f>VLOOKUP(B927,'Dry Sieve'!$B$2:$K$992,10,FALSE)</f>
        <v>60.170000000000009</v>
      </c>
      <c r="T927" s="23">
        <v>0.71458367960000002</v>
      </c>
      <c r="U927" s="23">
        <v>0.37158351340000001</v>
      </c>
      <c r="V927" s="23">
        <f>SUM(U927,U931,U935,U939,U943,U947,U951)</f>
        <v>0.453078939056</v>
      </c>
    </row>
    <row r="928" spans="1:22" ht="15.75" customHeight="1" x14ac:dyDescent="0.2">
      <c r="A928" s="22">
        <f>VLOOKUP(B927,'Sample ID by Horizon'!A:B,2,FALSE)</f>
        <v>42649</v>
      </c>
      <c r="B928" s="21" t="s">
        <v>509</v>
      </c>
      <c r="C928" s="21" t="s">
        <v>1290</v>
      </c>
      <c r="D928" s="21" t="s">
        <v>1292</v>
      </c>
      <c r="E928" s="21">
        <v>2</v>
      </c>
      <c r="F928" s="21">
        <v>1.73</v>
      </c>
      <c r="G928" s="21">
        <v>2.13</v>
      </c>
      <c r="H928" s="21">
        <v>0.4</v>
      </c>
      <c r="I928" s="21">
        <v>1.8</v>
      </c>
      <c r="J928" s="23">
        <f t="shared" si="45"/>
        <v>7.0000000000000062E-2</v>
      </c>
      <c r="K928" s="71">
        <v>16.5</v>
      </c>
      <c r="L928" s="71">
        <f t="shared" ref="L928:N928" si="696">L927</f>
        <v>2</v>
      </c>
      <c r="M928" s="71">
        <f t="shared" si="696"/>
        <v>9.7500000000000031E-2</v>
      </c>
      <c r="N928" s="71">
        <f t="shared" si="696"/>
        <v>52</v>
      </c>
      <c r="O928" s="73">
        <f>VLOOKUP(B928,'Dry Sieve'!$B$2:$K$992,IF(C928="#5",2,IF(C928="#10",3,IF(C928="#18",4,IF(C928="#35",5,IF(C928="#60",6,IF(C928="#120",7,IF(C928="#200",8,IF(C928="&lt;200",9)))))))),FALSE)</f>
        <v>45.2</v>
      </c>
      <c r="P928" s="23">
        <f t="shared" si="0"/>
        <v>9.7500000000000031E-2</v>
      </c>
      <c r="Q928" s="23">
        <f t="shared" si="1"/>
        <v>2</v>
      </c>
      <c r="R928" s="23">
        <f>VLOOKUP(B928,'Dry Sieve'!$B$2:$K$992,IF(C928="#5",2,IF(C928="#10",3,IF(C928="#18",4,IF(C928="#35",5,IF(C928="#60",6,IF(C928="#120",7,IF(C928="#200",8,IF(C928="&lt;200",9)))))))),FALSE)</f>
        <v>45.2</v>
      </c>
      <c r="S928" s="23">
        <f>VLOOKUP(B928,'Dry Sieve'!$B$2:$K$992,10,FALSE)</f>
        <v>60.170000000000009</v>
      </c>
      <c r="T928" s="23">
        <v>0.71458367960000002</v>
      </c>
      <c r="U928" s="23">
        <v>0.37158351340000001</v>
      </c>
      <c r="V928" s="23">
        <f>V927</f>
        <v>0.453078939056</v>
      </c>
    </row>
    <row r="929" spans="1:22" ht="15.75" customHeight="1" x14ac:dyDescent="0.2">
      <c r="A929" s="22">
        <f>VLOOKUP(B928,'Sample ID by Horizon'!A:B,2,FALSE)</f>
        <v>42649</v>
      </c>
      <c r="B929" s="21" t="s">
        <v>509</v>
      </c>
      <c r="C929" s="21" t="s">
        <v>1290</v>
      </c>
      <c r="D929" s="21" t="s">
        <v>1293</v>
      </c>
      <c r="E929" s="21">
        <v>2</v>
      </c>
      <c r="F929" s="21">
        <v>1.72</v>
      </c>
      <c r="G929" s="21">
        <v>3.07</v>
      </c>
      <c r="H929" s="21">
        <v>1.35</v>
      </c>
      <c r="I929" s="21">
        <v>1.77</v>
      </c>
      <c r="J929" s="23">
        <f t="shared" si="45"/>
        <v>5.0000000000000044E-2</v>
      </c>
      <c r="K929" s="71">
        <v>65</v>
      </c>
      <c r="L929" s="71">
        <f t="shared" ref="L929:N929" si="697">L927</f>
        <v>2</v>
      </c>
      <c r="M929" s="71">
        <f t="shared" si="697"/>
        <v>9.7500000000000031E-2</v>
      </c>
      <c r="N929" s="71">
        <f t="shared" si="697"/>
        <v>52</v>
      </c>
      <c r="O929" s="73">
        <f>VLOOKUP(B929,'Dry Sieve'!$B$2:$K$992,IF(C929="#5",2,IF(C929="#10",3,IF(C929="#18",4,IF(C929="#35",5,IF(C929="#60",6,IF(C929="#120",7,IF(C929="#200",8,IF(C929="&lt;200",9)))))))),FALSE)</f>
        <v>45.2</v>
      </c>
      <c r="P929" s="23">
        <f t="shared" si="0"/>
        <v>9.7500000000000031E-2</v>
      </c>
      <c r="Q929" s="23">
        <f t="shared" si="1"/>
        <v>2</v>
      </c>
      <c r="R929" s="23">
        <f>VLOOKUP(B929,'Dry Sieve'!$B$2:$K$992,IF(C929="#5",2,IF(C929="#10",3,IF(C929="#18",4,IF(C929="#35",5,IF(C929="#60",6,IF(C929="#120",7,IF(C929="#200",8,IF(C929="&lt;200",9)))))))),FALSE)</f>
        <v>45.2</v>
      </c>
      <c r="S929" s="23">
        <f>VLOOKUP(B929,'Dry Sieve'!$B$2:$K$992,10,FALSE)</f>
        <v>60.170000000000009</v>
      </c>
      <c r="T929" s="23">
        <v>0.71458367960000002</v>
      </c>
      <c r="U929" s="23">
        <v>0.37158351340000001</v>
      </c>
      <c r="V929" s="23">
        <f>V927</f>
        <v>0.453078939056</v>
      </c>
    </row>
    <row r="930" spans="1:22" ht="15.75" customHeight="1" x14ac:dyDescent="0.2">
      <c r="A930" s="22">
        <f>VLOOKUP(B929,'Sample ID by Horizon'!A:B,2,FALSE)</f>
        <v>42649</v>
      </c>
      <c r="B930" s="21" t="s">
        <v>509</v>
      </c>
      <c r="C930" s="21" t="s">
        <v>1290</v>
      </c>
      <c r="D930" s="21" t="s">
        <v>1294</v>
      </c>
      <c r="E930" s="21">
        <v>2</v>
      </c>
      <c r="F930" s="21">
        <v>1.73</v>
      </c>
      <c r="G930" s="21">
        <v>2.8</v>
      </c>
      <c r="H930" s="21">
        <v>1.07</v>
      </c>
      <c r="I930" s="21">
        <v>1.78</v>
      </c>
      <c r="J930" s="23">
        <f t="shared" si="45"/>
        <v>5.0000000000000044E-2</v>
      </c>
      <c r="K930" s="71">
        <v>51</v>
      </c>
      <c r="L930" s="71">
        <f t="shared" ref="L930:N930" si="698">L927</f>
        <v>2</v>
      </c>
      <c r="M930" s="71">
        <f t="shared" si="698"/>
        <v>9.7500000000000031E-2</v>
      </c>
      <c r="N930" s="71">
        <f t="shared" si="698"/>
        <v>52</v>
      </c>
      <c r="O930" s="73">
        <f>VLOOKUP(B930,'Dry Sieve'!$B$2:$K$992,IF(C930="#5",2,IF(C930="#10",3,IF(C930="#18",4,IF(C930="#35",5,IF(C930="#60",6,IF(C930="#120",7,IF(C930="#200",8,IF(C930="&lt;200",9)))))))),FALSE)</f>
        <v>45.2</v>
      </c>
      <c r="P930" s="23">
        <f t="shared" si="0"/>
        <v>9.7500000000000031E-2</v>
      </c>
      <c r="Q930" s="23">
        <f t="shared" si="1"/>
        <v>2</v>
      </c>
      <c r="R930" s="23">
        <f>VLOOKUP(B930,'Dry Sieve'!$B$2:$K$992,IF(C930="#5",2,IF(C930="#10",3,IF(C930="#18",4,IF(C930="#35",5,IF(C930="#60",6,IF(C930="#120",7,IF(C930="#200",8,IF(C930="&lt;200",9)))))))),FALSE)</f>
        <v>45.2</v>
      </c>
      <c r="S930" s="23">
        <f>VLOOKUP(B930,'Dry Sieve'!$B$2:$K$992,10,FALSE)</f>
        <v>60.170000000000009</v>
      </c>
      <c r="T930" s="23">
        <v>0.71458367960000002</v>
      </c>
      <c r="U930" s="23">
        <v>0.37158351340000001</v>
      </c>
      <c r="V930" s="23">
        <f>V927</f>
        <v>0.453078939056</v>
      </c>
    </row>
    <row r="931" spans="1:22" ht="15.75" customHeight="1" x14ac:dyDescent="0.2">
      <c r="A931" s="22">
        <f>VLOOKUP(B930,'Sample ID by Horizon'!A:B,2,FALSE)</f>
        <v>42649</v>
      </c>
      <c r="B931" s="21" t="s">
        <v>509</v>
      </c>
      <c r="C931" s="21" t="s">
        <v>1295</v>
      </c>
      <c r="D931" s="21" t="s">
        <v>1291</v>
      </c>
      <c r="E931" s="21">
        <v>1</v>
      </c>
      <c r="F931" s="21">
        <v>1.72</v>
      </c>
      <c r="G931" s="21">
        <v>2.46</v>
      </c>
      <c r="H931" s="21">
        <v>0.74</v>
      </c>
      <c r="I931" s="21">
        <v>1.86</v>
      </c>
      <c r="J931" s="23">
        <f t="shared" si="45"/>
        <v>0.14000000000000012</v>
      </c>
      <c r="K931" s="71">
        <v>60</v>
      </c>
      <c r="L931" s="71">
        <v>1</v>
      </c>
      <c r="M931" s="23">
        <f>AVERAGE(J931:J934)</f>
        <v>0.14500000000000007</v>
      </c>
      <c r="N931" s="23">
        <v>53.75</v>
      </c>
      <c r="O931" s="73">
        <f>VLOOKUP(B931,'Dry Sieve'!$B$2:$K$992,IF(C931="#5",2,IF(C931="#10",3,IF(C931="#18",4,IF(C931="#35",5,IF(C931="#60",6,IF(C931="#120",7,IF(C931="#200",8,IF(C931="&lt;200",9)))))))),FALSE)</f>
        <v>6.14</v>
      </c>
      <c r="P931" s="23">
        <f t="shared" si="0"/>
        <v>0.14500000000000007</v>
      </c>
      <c r="Q931" s="23">
        <f t="shared" si="1"/>
        <v>1</v>
      </c>
      <c r="R931" s="23">
        <f>VLOOKUP(B931,'Dry Sieve'!$B$2:$K$992,IF(C931="#5",2,IF(C931="#10",3,IF(C931="#18",4,IF(C931="#35",5,IF(C931="#60",6,IF(C931="#120",7,IF(C931="#200",8,IF(C931="&lt;200",9)))))))),FALSE)</f>
        <v>6.14</v>
      </c>
      <c r="S931" s="23">
        <f>VLOOKUP(B931,'Dry Sieve'!$B$2:$K$992,10,FALSE)</f>
        <v>60.170000000000009</v>
      </c>
      <c r="T931" s="23">
        <v>8.7247797909999994E-2</v>
      </c>
      <c r="U931" s="23">
        <v>4.0196306889999998E-2</v>
      </c>
      <c r="V931" s="23">
        <f>V930</f>
        <v>0.453078939056</v>
      </c>
    </row>
    <row r="932" spans="1:22" ht="15.75" customHeight="1" x14ac:dyDescent="0.2">
      <c r="A932" s="22">
        <f>VLOOKUP(B931,'Sample ID by Horizon'!A:B,2,FALSE)</f>
        <v>42649</v>
      </c>
      <c r="B932" s="21" t="s">
        <v>509</v>
      </c>
      <c r="C932" s="21" t="s">
        <v>1295</v>
      </c>
      <c r="D932" s="21" t="s">
        <v>1292</v>
      </c>
      <c r="E932" s="21">
        <v>1</v>
      </c>
      <c r="F932" s="21">
        <v>1.73</v>
      </c>
      <c r="G932" s="21">
        <v>2.4</v>
      </c>
      <c r="H932" s="21">
        <v>0.67</v>
      </c>
      <c r="I932" s="21">
        <v>1.89</v>
      </c>
      <c r="J932" s="23">
        <f t="shared" si="45"/>
        <v>0.15999999999999992</v>
      </c>
      <c r="K932" s="71">
        <v>51</v>
      </c>
      <c r="L932" s="71">
        <f t="shared" ref="L932:N932" si="699">L931</f>
        <v>1</v>
      </c>
      <c r="M932" s="71">
        <f t="shared" si="699"/>
        <v>0.14500000000000007</v>
      </c>
      <c r="N932" s="71">
        <f t="shared" si="699"/>
        <v>53.75</v>
      </c>
      <c r="O932" s="73">
        <f>VLOOKUP(B932,'Dry Sieve'!$B$2:$K$992,IF(C932="#5",2,IF(C932="#10",3,IF(C932="#18",4,IF(C932="#35",5,IF(C932="#60",6,IF(C932="#120",7,IF(C932="#200",8,IF(C932="&lt;200",9)))))))),FALSE)</f>
        <v>6.14</v>
      </c>
      <c r="P932" s="23">
        <f t="shared" si="0"/>
        <v>0.14500000000000007</v>
      </c>
      <c r="Q932" s="23">
        <f t="shared" si="1"/>
        <v>1</v>
      </c>
      <c r="R932" s="23">
        <f>VLOOKUP(B932,'Dry Sieve'!$B$2:$K$992,IF(C932="#5",2,IF(C932="#10",3,IF(C932="#18",4,IF(C932="#35",5,IF(C932="#60",6,IF(C932="#120",7,IF(C932="#200",8,IF(C932="&lt;200",9)))))))),FALSE)</f>
        <v>6.14</v>
      </c>
      <c r="S932" s="23">
        <f>VLOOKUP(B932,'Dry Sieve'!$B$2:$K$992,10,FALSE)</f>
        <v>60.170000000000009</v>
      </c>
      <c r="T932" s="23">
        <v>8.7247797909999994E-2</v>
      </c>
      <c r="U932" s="23">
        <v>4.0196306889999998E-2</v>
      </c>
      <c r="V932" s="23">
        <f>V930</f>
        <v>0.453078939056</v>
      </c>
    </row>
    <row r="933" spans="1:22" ht="15.75" customHeight="1" x14ac:dyDescent="0.2">
      <c r="A933" s="22">
        <f>VLOOKUP(B932,'Sample ID by Horizon'!A:B,2,FALSE)</f>
        <v>42649</v>
      </c>
      <c r="B933" s="21" t="s">
        <v>509</v>
      </c>
      <c r="C933" s="21" t="s">
        <v>1295</v>
      </c>
      <c r="D933" s="21" t="s">
        <v>1293</v>
      </c>
      <c r="E933" s="21">
        <v>1</v>
      </c>
      <c r="F933" s="21">
        <v>1.72</v>
      </c>
      <c r="G933" s="21">
        <v>2.37</v>
      </c>
      <c r="H933" s="21">
        <v>0.65</v>
      </c>
      <c r="I933" s="21">
        <v>1.87</v>
      </c>
      <c r="J933" s="23">
        <f t="shared" si="45"/>
        <v>0.15000000000000013</v>
      </c>
      <c r="K933" s="71">
        <v>50</v>
      </c>
      <c r="L933" s="71">
        <f t="shared" ref="L933:N933" si="700">L931</f>
        <v>1</v>
      </c>
      <c r="M933" s="71">
        <f t="shared" si="700"/>
        <v>0.14500000000000007</v>
      </c>
      <c r="N933" s="71">
        <f t="shared" si="700"/>
        <v>53.75</v>
      </c>
      <c r="O933" s="73">
        <f>VLOOKUP(B933,'Dry Sieve'!$B$2:$K$992,IF(C933="#5",2,IF(C933="#10",3,IF(C933="#18",4,IF(C933="#35",5,IF(C933="#60",6,IF(C933="#120",7,IF(C933="#200",8,IF(C933="&lt;200",9)))))))),FALSE)</f>
        <v>6.14</v>
      </c>
      <c r="P933" s="23">
        <f t="shared" si="0"/>
        <v>0.14500000000000007</v>
      </c>
      <c r="Q933" s="23">
        <f t="shared" si="1"/>
        <v>1</v>
      </c>
      <c r="R933" s="23">
        <f>VLOOKUP(B933,'Dry Sieve'!$B$2:$K$992,IF(C933="#5",2,IF(C933="#10",3,IF(C933="#18",4,IF(C933="#35",5,IF(C933="#60",6,IF(C933="#120",7,IF(C933="#200",8,IF(C933="&lt;200",9)))))))),FALSE)</f>
        <v>6.14</v>
      </c>
      <c r="S933" s="23">
        <f>VLOOKUP(B933,'Dry Sieve'!$B$2:$K$992,10,FALSE)</f>
        <v>60.170000000000009</v>
      </c>
      <c r="T933" s="23">
        <v>8.7247797909999994E-2</v>
      </c>
      <c r="U933" s="23">
        <v>4.0196306889999998E-2</v>
      </c>
      <c r="V933" s="23">
        <f>V930</f>
        <v>0.453078939056</v>
      </c>
    </row>
    <row r="934" spans="1:22" ht="15.75" customHeight="1" x14ac:dyDescent="0.2">
      <c r="A934" s="22">
        <f>VLOOKUP(B933,'Sample ID by Horizon'!A:B,2,FALSE)</f>
        <v>42649</v>
      </c>
      <c r="B934" s="21" t="s">
        <v>509</v>
      </c>
      <c r="C934" s="21" t="s">
        <v>1295</v>
      </c>
      <c r="D934" s="21" t="s">
        <v>1294</v>
      </c>
      <c r="E934" s="21">
        <v>1</v>
      </c>
      <c r="F934" s="21">
        <v>1.73</v>
      </c>
      <c r="G934" s="21">
        <v>2.4</v>
      </c>
      <c r="H934" s="21">
        <v>0.67</v>
      </c>
      <c r="I934" s="21">
        <v>1.86</v>
      </c>
      <c r="J934" s="23">
        <f t="shared" si="45"/>
        <v>0.13000000000000012</v>
      </c>
      <c r="K934" s="71">
        <v>54</v>
      </c>
      <c r="L934" s="71">
        <f t="shared" ref="L934:N934" si="701">L931</f>
        <v>1</v>
      </c>
      <c r="M934" s="71">
        <f t="shared" si="701"/>
        <v>0.14500000000000007</v>
      </c>
      <c r="N934" s="71">
        <f t="shared" si="701"/>
        <v>53.75</v>
      </c>
      <c r="O934" s="73">
        <f>VLOOKUP(B934,'Dry Sieve'!$B$2:$K$992,IF(C934="#5",2,IF(C934="#10",3,IF(C934="#18",4,IF(C934="#35",5,IF(C934="#60",6,IF(C934="#120",7,IF(C934="#200",8,IF(C934="&lt;200",9)))))))),FALSE)</f>
        <v>6.14</v>
      </c>
      <c r="P934" s="23">
        <f t="shared" si="0"/>
        <v>0.14500000000000007</v>
      </c>
      <c r="Q934" s="23">
        <f t="shared" si="1"/>
        <v>1</v>
      </c>
      <c r="R934" s="23">
        <f>VLOOKUP(B934,'Dry Sieve'!$B$2:$K$992,IF(C934="#5",2,IF(C934="#10",3,IF(C934="#18",4,IF(C934="#35",5,IF(C934="#60",6,IF(C934="#120",7,IF(C934="#200",8,IF(C934="&lt;200",9)))))))),FALSE)</f>
        <v>6.14</v>
      </c>
      <c r="S934" s="23">
        <f>VLOOKUP(B934,'Dry Sieve'!$B$2:$K$992,10,FALSE)</f>
        <v>60.170000000000009</v>
      </c>
      <c r="T934" s="23">
        <v>8.7247797909999994E-2</v>
      </c>
      <c r="U934" s="23">
        <v>4.0196306889999998E-2</v>
      </c>
      <c r="V934" s="23">
        <f>V933</f>
        <v>0.453078939056</v>
      </c>
    </row>
    <row r="935" spans="1:22" ht="15.75" customHeight="1" x14ac:dyDescent="0.2">
      <c r="A935" s="22">
        <f>VLOOKUP(B934,'Sample ID by Horizon'!A:B,2,FALSE)</f>
        <v>42649</v>
      </c>
      <c r="B935" s="21" t="s">
        <v>509</v>
      </c>
      <c r="C935" s="21" t="s">
        <v>1296</v>
      </c>
      <c r="D935" s="21" t="s">
        <v>1291</v>
      </c>
      <c r="E935" s="21">
        <v>0.5</v>
      </c>
      <c r="F935" s="21">
        <v>1.72</v>
      </c>
      <c r="G935" s="21">
        <v>2.13</v>
      </c>
      <c r="H935" s="21">
        <v>0.41</v>
      </c>
      <c r="I935" s="21">
        <v>1.83</v>
      </c>
      <c r="J935" s="23">
        <f t="shared" si="45"/>
        <v>0.1100000000000001</v>
      </c>
      <c r="K935" s="71">
        <v>60</v>
      </c>
      <c r="L935" s="71">
        <v>0.5</v>
      </c>
      <c r="M935" s="23">
        <f>AVERAGE(J935:J938)</f>
        <v>8.2500000000000073E-2</v>
      </c>
      <c r="N935" s="23">
        <v>61.5</v>
      </c>
      <c r="O935" s="73">
        <f>VLOOKUP(B935,'Dry Sieve'!$B$2:$K$992,IF(C935="#5",2,IF(C935="#10",3,IF(C935="#18",4,IF(C935="#35",5,IF(C935="#60",6,IF(C935="#120",7,IF(C935="#200",8,IF(C935="&lt;200",9)))))))),FALSE)</f>
        <v>3.29</v>
      </c>
      <c r="P935" s="23">
        <f t="shared" si="0"/>
        <v>8.2500000000000073E-2</v>
      </c>
      <c r="Q935" s="23">
        <f t="shared" si="1"/>
        <v>0.5</v>
      </c>
      <c r="R935" s="23">
        <f>VLOOKUP(B935,'Dry Sieve'!$B$2:$K$992,IF(C935="#5",2,IF(C935="#10",3,IF(C935="#18",4,IF(C935="#35",5,IF(C935="#60",6,IF(C935="#120",7,IF(C935="#200",8,IF(C935="&lt;200",9)))))))),FALSE)</f>
        <v>3.29</v>
      </c>
      <c r="S935" s="23">
        <f>VLOOKUP(B935,'Dry Sieve'!$B$2:$K$992,10,FALSE)</f>
        <v>60.170000000000009</v>
      </c>
      <c r="T935" s="23">
        <v>4.5656473330000003E-2</v>
      </c>
      <c r="U935" s="23">
        <v>2.0056236500000001E-2</v>
      </c>
      <c r="V935" s="23">
        <f>V933</f>
        <v>0.453078939056</v>
      </c>
    </row>
    <row r="936" spans="1:22" ht="15.75" customHeight="1" x14ac:dyDescent="0.2">
      <c r="A936" s="22">
        <f>VLOOKUP(B935,'Sample ID by Horizon'!A:B,2,FALSE)</f>
        <v>42649</v>
      </c>
      <c r="B936" s="21" t="s">
        <v>509</v>
      </c>
      <c r="C936" s="21" t="s">
        <v>1296</v>
      </c>
      <c r="D936" s="21" t="s">
        <v>1292</v>
      </c>
      <c r="E936" s="21">
        <v>0.5</v>
      </c>
      <c r="F936" s="21">
        <v>1.72</v>
      </c>
      <c r="G936" s="21">
        <v>2.1</v>
      </c>
      <c r="H936" s="21">
        <v>0.38</v>
      </c>
      <c r="I936" s="21">
        <v>1.79</v>
      </c>
      <c r="J936" s="23">
        <f t="shared" si="45"/>
        <v>7.0000000000000062E-2</v>
      </c>
      <c r="K936" s="71">
        <v>62</v>
      </c>
      <c r="L936" s="71">
        <f t="shared" ref="L936:N936" si="702">L935</f>
        <v>0.5</v>
      </c>
      <c r="M936" s="71">
        <f t="shared" si="702"/>
        <v>8.2500000000000073E-2</v>
      </c>
      <c r="N936" s="71">
        <f t="shared" si="702"/>
        <v>61.5</v>
      </c>
      <c r="O936" s="73">
        <f>VLOOKUP(B936,'Dry Sieve'!$B$2:$K$992,IF(C936="#5",2,IF(C936="#10",3,IF(C936="#18",4,IF(C936="#35",5,IF(C936="#60",6,IF(C936="#120",7,IF(C936="#200",8,IF(C936="&lt;200",9)))))))),FALSE)</f>
        <v>3.29</v>
      </c>
      <c r="P936" s="23">
        <f t="shared" si="0"/>
        <v>8.2500000000000073E-2</v>
      </c>
      <c r="Q936" s="23">
        <f t="shared" si="1"/>
        <v>0.5</v>
      </c>
      <c r="R936" s="23">
        <f>VLOOKUP(B936,'Dry Sieve'!$B$2:$K$992,IF(C936="#5",2,IF(C936="#10",3,IF(C936="#18",4,IF(C936="#35",5,IF(C936="#60",6,IF(C936="#120",7,IF(C936="#200",8,IF(C936="&lt;200",9)))))))),FALSE)</f>
        <v>3.29</v>
      </c>
      <c r="S936" s="23">
        <f>VLOOKUP(B936,'Dry Sieve'!$B$2:$K$992,10,FALSE)</f>
        <v>60.170000000000009</v>
      </c>
      <c r="T936" s="23">
        <v>4.5656473330000003E-2</v>
      </c>
      <c r="U936" s="23">
        <v>2.0056236500000001E-2</v>
      </c>
      <c r="V936" s="23">
        <f>V933</f>
        <v>0.453078939056</v>
      </c>
    </row>
    <row r="937" spans="1:22" ht="15.75" customHeight="1" x14ac:dyDescent="0.2">
      <c r="A937" s="22">
        <f>VLOOKUP(B936,'Sample ID by Horizon'!A:B,2,FALSE)</f>
        <v>42649</v>
      </c>
      <c r="B937" s="21" t="s">
        <v>509</v>
      </c>
      <c r="C937" s="21" t="s">
        <v>1296</v>
      </c>
      <c r="D937" s="21" t="s">
        <v>1293</v>
      </c>
      <c r="E937" s="21">
        <v>0.5</v>
      </c>
      <c r="F937" s="21">
        <v>1.72</v>
      </c>
      <c r="G937" s="21">
        <v>2.11</v>
      </c>
      <c r="H937" s="21">
        <v>0.39</v>
      </c>
      <c r="I937" s="21">
        <v>1.82</v>
      </c>
      <c r="J937" s="23">
        <f t="shared" si="45"/>
        <v>0.10000000000000009</v>
      </c>
      <c r="K937" s="71">
        <v>58</v>
      </c>
      <c r="L937" s="71">
        <f t="shared" ref="L937:N937" si="703">L935</f>
        <v>0.5</v>
      </c>
      <c r="M937" s="71">
        <f t="shared" si="703"/>
        <v>8.2500000000000073E-2</v>
      </c>
      <c r="N937" s="71">
        <f t="shared" si="703"/>
        <v>61.5</v>
      </c>
      <c r="O937" s="73">
        <f>VLOOKUP(B937,'Dry Sieve'!$B$2:$K$992,IF(C937="#5",2,IF(C937="#10",3,IF(C937="#18",4,IF(C937="#35",5,IF(C937="#60",6,IF(C937="#120",7,IF(C937="#200",8,IF(C937="&lt;200",9)))))))),FALSE)</f>
        <v>3.29</v>
      </c>
      <c r="P937" s="23">
        <f t="shared" si="0"/>
        <v>8.2500000000000073E-2</v>
      </c>
      <c r="Q937" s="23">
        <f t="shared" si="1"/>
        <v>0.5</v>
      </c>
      <c r="R937" s="23">
        <f>VLOOKUP(B937,'Dry Sieve'!$B$2:$K$992,IF(C937="#5",2,IF(C937="#10",3,IF(C937="#18",4,IF(C937="#35",5,IF(C937="#60",6,IF(C937="#120",7,IF(C937="#200",8,IF(C937="&lt;200",9)))))))),FALSE)</f>
        <v>3.29</v>
      </c>
      <c r="S937" s="23">
        <f>VLOOKUP(B937,'Dry Sieve'!$B$2:$K$992,10,FALSE)</f>
        <v>60.170000000000009</v>
      </c>
      <c r="T937" s="23">
        <v>4.5656473330000003E-2</v>
      </c>
      <c r="U937" s="23">
        <v>2.0056236500000001E-2</v>
      </c>
      <c r="V937" s="23">
        <f>V936</f>
        <v>0.453078939056</v>
      </c>
    </row>
    <row r="938" spans="1:22" ht="15.75" customHeight="1" x14ac:dyDescent="0.2">
      <c r="A938" s="22">
        <f>VLOOKUP(B937,'Sample ID by Horizon'!A:B,2,FALSE)</f>
        <v>42649</v>
      </c>
      <c r="B938" s="21" t="s">
        <v>509</v>
      </c>
      <c r="C938" s="21" t="s">
        <v>1296</v>
      </c>
      <c r="D938" s="21" t="s">
        <v>1294</v>
      </c>
      <c r="E938" s="21">
        <v>0.5</v>
      </c>
      <c r="F938" s="21">
        <v>1.74</v>
      </c>
      <c r="G938" s="21">
        <v>2.12</v>
      </c>
      <c r="H938" s="21">
        <v>0.38</v>
      </c>
      <c r="I938" s="21">
        <v>1.79</v>
      </c>
      <c r="J938" s="23">
        <f t="shared" si="45"/>
        <v>5.0000000000000044E-2</v>
      </c>
      <c r="K938" s="71">
        <v>66</v>
      </c>
      <c r="L938" s="71">
        <f t="shared" ref="L938:N938" si="704">L935</f>
        <v>0.5</v>
      </c>
      <c r="M938" s="71">
        <f t="shared" si="704"/>
        <v>8.2500000000000073E-2</v>
      </c>
      <c r="N938" s="71">
        <f t="shared" si="704"/>
        <v>61.5</v>
      </c>
      <c r="O938" s="73">
        <f>VLOOKUP(B938,'Dry Sieve'!$B$2:$K$992,IF(C938="#5",2,IF(C938="#10",3,IF(C938="#18",4,IF(C938="#35",5,IF(C938="#60",6,IF(C938="#120",7,IF(C938="#200",8,IF(C938="&lt;200",9)))))))),FALSE)</f>
        <v>3.29</v>
      </c>
      <c r="P938" s="23">
        <f t="shared" si="0"/>
        <v>8.2500000000000073E-2</v>
      </c>
      <c r="Q938" s="23">
        <f t="shared" si="1"/>
        <v>0.5</v>
      </c>
      <c r="R938" s="23">
        <f>VLOOKUP(B938,'Dry Sieve'!$B$2:$K$992,IF(C938="#5",2,IF(C938="#10",3,IF(C938="#18",4,IF(C938="#35",5,IF(C938="#60",6,IF(C938="#120",7,IF(C938="#200",8,IF(C938="&lt;200",9)))))))),FALSE)</f>
        <v>3.29</v>
      </c>
      <c r="S938" s="23">
        <f>VLOOKUP(B938,'Dry Sieve'!$B$2:$K$992,10,FALSE)</f>
        <v>60.170000000000009</v>
      </c>
      <c r="T938" s="23">
        <v>4.5656473330000003E-2</v>
      </c>
      <c r="U938" s="23">
        <v>2.0056236500000001E-2</v>
      </c>
      <c r="V938" s="23">
        <f>V936</f>
        <v>0.453078939056</v>
      </c>
    </row>
    <row r="939" spans="1:22" ht="15.75" customHeight="1" x14ac:dyDescent="0.2">
      <c r="A939" s="22">
        <f>VLOOKUP(B938,'Sample ID by Horizon'!A:B,2,FALSE)</f>
        <v>42649</v>
      </c>
      <c r="B939" s="21" t="s">
        <v>509</v>
      </c>
      <c r="C939" s="21" t="s">
        <v>1297</v>
      </c>
      <c r="D939" s="21" t="s">
        <v>1291</v>
      </c>
      <c r="E939" s="21">
        <v>0.4</v>
      </c>
      <c r="F939" s="21">
        <v>1.71</v>
      </c>
      <c r="G939" s="21">
        <v>2.09</v>
      </c>
      <c r="H939" s="21">
        <v>0.38</v>
      </c>
      <c r="I939" s="21">
        <v>1.79</v>
      </c>
      <c r="J939" s="23">
        <f t="shared" si="45"/>
        <v>8.0000000000000071E-2</v>
      </c>
      <c r="K939" s="71">
        <v>75</v>
      </c>
      <c r="L939" s="71">
        <v>0.4</v>
      </c>
      <c r="M939" s="23">
        <f>AVERAGE(J939:J942)</f>
        <v>7.0000000000000062E-2</v>
      </c>
      <c r="N939" s="23">
        <v>80</v>
      </c>
      <c r="O939" s="73">
        <f>VLOOKUP(B939,'Dry Sieve'!$B$2:$K$992,IF(C939="#5",2,IF(C939="#10",3,IF(C939="#18",4,IF(C939="#35",5,IF(C939="#60",6,IF(C939="#120",7,IF(C939="#200",8,IF(C939="&lt;200",9)))))))),FALSE)</f>
        <v>2.06</v>
      </c>
      <c r="P939" s="23">
        <f t="shared" si="0"/>
        <v>7.0000000000000062E-2</v>
      </c>
      <c r="Q939" s="23">
        <f t="shared" si="1"/>
        <v>0.4</v>
      </c>
      <c r="R939" s="23">
        <f>VLOOKUP(B939,'Dry Sieve'!$B$2:$K$992,IF(C939="#5",2,IF(C939="#10",3,IF(C939="#18",4,IF(C939="#35",5,IF(C939="#60",6,IF(C939="#120",7,IF(C939="#200",8,IF(C939="&lt;200",9)))))))),FALSE)</f>
        <v>2.06</v>
      </c>
      <c r="S939" s="23">
        <f>VLOOKUP(B939,'Dry Sieve'!$B$2:$K$992,10,FALSE)</f>
        <v>60.170000000000009</v>
      </c>
      <c r="T939" s="23">
        <v>2.824497258E-2</v>
      </c>
      <c r="U939" s="23">
        <v>1.291198746E-2</v>
      </c>
      <c r="V939" s="23">
        <f>V936</f>
        <v>0.453078939056</v>
      </c>
    </row>
    <row r="940" spans="1:22" ht="15.75" customHeight="1" x14ac:dyDescent="0.2">
      <c r="A940" s="22">
        <f>VLOOKUP(B939,'Sample ID by Horizon'!A:B,2,FALSE)</f>
        <v>42649</v>
      </c>
      <c r="B940" s="21" t="s">
        <v>509</v>
      </c>
      <c r="C940" s="21" t="s">
        <v>1297</v>
      </c>
      <c r="D940" s="21" t="s">
        <v>1292</v>
      </c>
      <c r="E940" s="21">
        <v>0.4</v>
      </c>
      <c r="F940" s="21">
        <v>1.71</v>
      </c>
      <c r="G940" s="21">
        <v>2.11</v>
      </c>
      <c r="H940" s="21">
        <v>0.4</v>
      </c>
      <c r="I940" s="21">
        <v>1.77</v>
      </c>
      <c r="J940" s="23">
        <f t="shared" si="45"/>
        <v>6.0000000000000053E-2</v>
      </c>
      <c r="K940" s="71">
        <v>85</v>
      </c>
      <c r="L940" s="71">
        <f t="shared" ref="L940:N940" si="705">L939</f>
        <v>0.4</v>
      </c>
      <c r="M940" s="71">
        <f t="shared" si="705"/>
        <v>7.0000000000000062E-2</v>
      </c>
      <c r="N940" s="71">
        <f t="shared" si="705"/>
        <v>80</v>
      </c>
      <c r="O940" s="73">
        <f>VLOOKUP(B940,'Dry Sieve'!$B$2:$K$992,IF(C940="#5",2,IF(C940="#10",3,IF(C940="#18",4,IF(C940="#35",5,IF(C940="#60",6,IF(C940="#120",7,IF(C940="#200",8,IF(C940="&lt;200",9)))))))),FALSE)</f>
        <v>2.06</v>
      </c>
      <c r="P940" s="23">
        <f t="shared" si="0"/>
        <v>7.0000000000000062E-2</v>
      </c>
      <c r="Q940" s="23">
        <f t="shared" si="1"/>
        <v>0.4</v>
      </c>
      <c r="R940" s="23">
        <f>VLOOKUP(B940,'Dry Sieve'!$B$2:$K$992,IF(C940="#5",2,IF(C940="#10",3,IF(C940="#18",4,IF(C940="#35",5,IF(C940="#60",6,IF(C940="#120",7,IF(C940="#200",8,IF(C940="&lt;200",9)))))))),FALSE)</f>
        <v>2.06</v>
      </c>
      <c r="S940" s="23">
        <f>VLOOKUP(B940,'Dry Sieve'!$B$2:$K$992,10,FALSE)</f>
        <v>60.170000000000009</v>
      </c>
      <c r="T940" s="23">
        <v>2.824497258E-2</v>
      </c>
      <c r="U940" s="23">
        <v>1.291198746E-2</v>
      </c>
      <c r="V940" s="23">
        <f>V939</f>
        <v>0.453078939056</v>
      </c>
    </row>
    <row r="941" spans="1:22" ht="15.75" customHeight="1" x14ac:dyDescent="0.2">
      <c r="A941" s="22">
        <f>VLOOKUP(B940,'Sample ID by Horizon'!A:B,2,FALSE)</f>
        <v>42649</v>
      </c>
      <c r="B941" s="21" t="s">
        <v>509</v>
      </c>
      <c r="C941" s="21" t="s">
        <v>1297</v>
      </c>
      <c r="D941" s="21" t="s">
        <v>1293</v>
      </c>
      <c r="E941" s="21">
        <v>0.4</v>
      </c>
      <c r="F941" s="21">
        <v>1.73</v>
      </c>
      <c r="G941" s="21">
        <v>2.12</v>
      </c>
      <c r="H941" s="21">
        <v>0.39</v>
      </c>
      <c r="I941" s="21">
        <v>1.8</v>
      </c>
      <c r="J941" s="23">
        <f t="shared" si="45"/>
        <v>7.0000000000000062E-2</v>
      </c>
      <c r="K941" s="71">
        <v>80</v>
      </c>
      <c r="L941" s="71">
        <f t="shared" ref="L941:N941" si="706">L939</f>
        <v>0.4</v>
      </c>
      <c r="M941" s="71">
        <f t="shared" si="706"/>
        <v>7.0000000000000062E-2</v>
      </c>
      <c r="N941" s="71">
        <f t="shared" si="706"/>
        <v>80</v>
      </c>
      <c r="O941" s="73">
        <f>VLOOKUP(B941,'Dry Sieve'!$B$2:$K$992,IF(C941="#5",2,IF(C941="#10",3,IF(C941="#18",4,IF(C941="#35",5,IF(C941="#60",6,IF(C941="#120",7,IF(C941="#200",8,IF(C941="&lt;200",9)))))))),FALSE)</f>
        <v>2.06</v>
      </c>
      <c r="P941" s="23">
        <f t="shared" si="0"/>
        <v>7.0000000000000062E-2</v>
      </c>
      <c r="Q941" s="23">
        <f t="shared" si="1"/>
        <v>0.4</v>
      </c>
      <c r="R941" s="23">
        <f>VLOOKUP(B941,'Dry Sieve'!$B$2:$K$992,IF(C941="#5",2,IF(C941="#10",3,IF(C941="#18",4,IF(C941="#35",5,IF(C941="#60",6,IF(C941="#120",7,IF(C941="#200",8,IF(C941="&lt;200",9)))))))),FALSE)</f>
        <v>2.06</v>
      </c>
      <c r="S941" s="23">
        <f>VLOOKUP(B941,'Dry Sieve'!$B$2:$K$992,10,FALSE)</f>
        <v>60.170000000000009</v>
      </c>
      <c r="T941" s="23">
        <v>2.824497258E-2</v>
      </c>
      <c r="U941" s="23">
        <v>1.291198746E-2</v>
      </c>
      <c r="V941" s="23">
        <f>V939</f>
        <v>0.453078939056</v>
      </c>
    </row>
    <row r="942" spans="1:22" ht="15.75" customHeight="1" x14ac:dyDescent="0.2">
      <c r="A942" s="22">
        <f>VLOOKUP(B941,'Sample ID by Horizon'!A:B,2,FALSE)</f>
        <v>42649</v>
      </c>
      <c r="B942" s="21" t="s">
        <v>509</v>
      </c>
      <c r="C942" s="21" t="s">
        <v>1297</v>
      </c>
      <c r="D942" s="21" t="s">
        <v>1294</v>
      </c>
      <c r="E942" s="21">
        <v>0.4</v>
      </c>
      <c r="F942" s="21">
        <v>1.73</v>
      </c>
      <c r="G942" s="21">
        <v>2.12</v>
      </c>
      <c r="H942" s="21">
        <v>0.39</v>
      </c>
      <c r="I942" s="21">
        <v>1.8</v>
      </c>
      <c r="J942" s="23">
        <f t="shared" si="45"/>
        <v>7.0000000000000062E-2</v>
      </c>
      <c r="K942" s="71">
        <v>80</v>
      </c>
      <c r="L942" s="71">
        <f t="shared" ref="L942:N942" si="707">L939</f>
        <v>0.4</v>
      </c>
      <c r="M942" s="71">
        <f t="shared" si="707"/>
        <v>7.0000000000000062E-2</v>
      </c>
      <c r="N942" s="71">
        <f t="shared" si="707"/>
        <v>80</v>
      </c>
      <c r="O942" s="73">
        <f>VLOOKUP(B942,'Dry Sieve'!$B$2:$K$992,IF(C942="#5",2,IF(C942="#10",3,IF(C942="#18",4,IF(C942="#35",5,IF(C942="#60",6,IF(C942="#120",7,IF(C942="#200",8,IF(C942="&lt;200",9)))))))),FALSE)</f>
        <v>2.06</v>
      </c>
      <c r="P942" s="23">
        <f t="shared" si="0"/>
        <v>7.0000000000000062E-2</v>
      </c>
      <c r="Q942" s="23">
        <f t="shared" si="1"/>
        <v>0.4</v>
      </c>
      <c r="R942" s="23">
        <f>VLOOKUP(B942,'Dry Sieve'!$B$2:$K$992,IF(C942="#5",2,IF(C942="#10",3,IF(C942="#18",4,IF(C942="#35",5,IF(C942="#60",6,IF(C942="#120",7,IF(C942="#200",8,IF(C942="&lt;200",9)))))))),FALSE)</f>
        <v>2.06</v>
      </c>
      <c r="S942" s="23">
        <f>VLOOKUP(B942,'Dry Sieve'!$B$2:$K$992,10,FALSE)</f>
        <v>60.170000000000009</v>
      </c>
      <c r="T942" s="23">
        <v>2.824497258E-2</v>
      </c>
      <c r="U942" s="23">
        <v>1.291198746E-2</v>
      </c>
      <c r="V942" s="23">
        <f>V939</f>
        <v>0.453078939056</v>
      </c>
    </row>
    <row r="943" spans="1:22" ht="15.75" customHeight="1" x14ac:dyDescent="0.2">
      <c r="A943" s="22">
        <f>VLOOKUP(B942,'Sample ID by Horizon'!A:B,2,FALSE)</f>
        <v>42649</v>
      </c>
      <c r="B943" s="21" t="s">
        <v>509</v>
      </c>
      <c r="C943" s="21" t="s">
        <v>1298</v>
      </c>
      <c r="D943" s="21" t="s">
        <v>1291</v>
      </c>
      <c r="E943" s="21">
        <v>0.3</v>
      </c>
      <c r="F943" s="21">
        <v>1.72</v>
      </c>
      <c r="G943" s="21">
        <v>2.0299999999999998</v>
      </c>
      <c r="H943" s="21">
        <v>0.31</v>
      </c>
      <c r="I943" s="21">
        <v>1.8</v>
      </c>
      <c r="J943" s="23">
        <f t="shared" si="45"/>
        <v>8.0000000000000071E-2</v>
      </c>
      <c r="K943" s="71">
        <v>76.666666669999998</v>
      </c>
      <c r="L943" s="71">
        <v>0.3</v>
      </c>
      <c r="M943" s="23">
        <f>AVERAGE(J943:J946)</f>
        <v>7.7500000000000069E-2</v>
      </c>
      <c r="N943" s="23">
        <v>80.833333330000002</v>
      </c>
      <c r="O943" s="73">
        <f>VLOOKUP(B943,'Dry Sieve'!$B$2:$K$992,IF(C943="#5",2,IF(C943="#10",3,IF(C943="#18",4,IF(C943="#35",5,IF(C943="#60",6,IF(C943="#120",7,IF(C943="#200",8,IF(C943="&lt;200",9)))))))),FALSE)</f>
        <v>1.43</v>
      </c>
      <c r="P943" s="23">
        <f t="shared" si="0"/>
        <v>7.7500000000000069E-2</v>
      </c>
      <c r="Q943" s="23">
        <f t="shared" si="1"/>
        <v>0.3</v>
      </c>
      <c r="R943" s="23">
        <f>VLOOKUP(B943,'Dry Sieve'!$B$2:$K$992,IF(C943="#5",2,IF(C943="#10",3,IF(C943="#18",4,IF(C943="#35",5,IF(C943="#60",6,IF(C943="#120",7,IF(C943="#200",8,IF(C943="&lt;200",9)))))))),FALSE)</f>
        <v>1.43</v>
      </c>
      <c r="S943" s="23">
        <f>VLOOKUP(B943,'Dry Sieve'!$B$2:$K$992,10,FALSE)</f>
        <v>60.170000000000009</v>
      </c>
      <c r="T943" s="23">
        <v>1.762644729E-2</v>
      </c>
      <c r="U943" s="23">
        <v>6.106304953E-3</v>
      </c>
      <c r="V943" s="23">
        <f>V942</f>
        <v>0.453078939056</v>
      </c>
    </row>
    <row r="944" spans="1:22" ht="15.75" customHeight="1" x14ac:dyDescent="0.2">
      <c r="A944" s="22">
        <f>VLOOKUP(B943,'Sample ID by Horizon'!A:B,2,FALSE)</f>
        <v>42649</v>
      </c>
      <c r="B944" s="21" t="s">
        <v>509</v>
      </c>
      <c r="C944" s="21" t="s">
        <v>1298</v>
      </c>
      <c r="D944" s="21" t="s">
        <v>1292</v>
      </c>
      <c r="E944" s="21">
        <v>0.3</v>
      </c>
      <c r="F944" s="21">
        <v>1.74</v>
      </c>
      <c r="G944" s="21">
        <v>2.06</v>
      </c>
      <c r="H944" s="21">
        <v>0.32</v>
      </c>
      <c r="I944" s="21">
        <v>1.81</v>
      </c>
      <c r="J944" s="23">
        <f t="shared" si="45"/>
        <v>7.0000000000000062E-2</v>
      </c>
      <c r="K944" s="71">
        <v>83.333333330000002</v>
      </c>
      <c r="L944" s="71">
        <f t="shared" ref="L944:N944" si="708">L943</f>
        <v>0.3</v>
      </c>
      <c r="M944" s="71">
        <f t="shared" si="708"/>
        <v>7.7500000000000069E-2</v>
      </c>
      <c r="N944" s="71">
        <f t="shared" si="708"/>
        <v>80.833333330000002</v>
      </c>
      <c r="O944" s="73">
        <f>VLOOKUP(B944,'Dry Sieve'!$B$2:$K$992,IF(C944="#5",2,IF(C944="#10",3,IF(C944="#18",4,IF(C944="#35",5,IF(C944="#60",6,IF(C944="#120",7,IF(C944="#200",8,IF(C944="&lt;200",9)))))))),FALSE)</f>
        <v>1.43</v>
      </c>
      <c r="P944" s="23">
        <f t="shared" si="0"/>
        <v>7.7500000000000069E-2</v>
      </c>
      <c r="Q944" s="23">
        <f t="shared" si="1"/>
        <v>0.3</v>
      </c>
      <c r="R944" s="23">
        <f>VLOOKUP(B944,'Dry Sieve'!$B$2:$K$992,IF(C944="#5",2,IF(C944="#10",3,IF(C944="#18",4,IF(C944="#35",5,IF(C944="#60",6,IF(C944="#120",7,IF(C944="#200",8,IF(C944="&lt;200",9)))))))),FALSE)</f>
        <v>1.43</v>
      </c>
      <c r="S944" s="23">
        <f>VLOOKUP(B944,'Dry Sieve'!$B$2:$K$992,10,FALSE)</f>
        <v>60.170000000000009</v>
      </c>
      <c r="T944" s="23">
        <v>1.762644729E-2</v>
      </c>
      <c r="U944" s="23">
        <v>6.106304953E-3</v>
      </c>
      <c r="V944" s="23">
        <f>V942</f>
        <v>0.453078939056</v>
      </c>
    </row>
    <row r="945" spans="1:22" ht="15.75" customHeight="1" x14ac:dyDescent="0.2">
      <c r="A945" s="22">
        <f>VLOOKUP(B944,'Sample ID by Horizon'!A:B,2,FALSE)</f>
        <v>42649</v>
      </c>
      <c r="B945" s="21" t="s">
        <v>509</v>
      </c>
      <c r="C945" s="21" t="s">
        <v>1298</v>
      </c>
      <c r="D945" s="21" t="s">
        <v>1293</v>
      </c>
      <c r="E945" s="21">
        <v>0.3</v>
      </c>
      <c r="F945" s="21">
        <v>1.73</v>
      </c>
      <c r="G945" s="21">
        <v>2.0499999999999998</v>
      </c>
      <c r="H945" s="21">
        <v>0.32</v>
      </c>
      <c r="I945" s="21">
        <v>1.81</v>
      </c>
      <c r="J945" s="23">
        <f t="shared" si="45"/>
        <v>8.0000000000000071E-2</v>
      </c>
      <c r="K945" s="71">
        <v>80</v>
      </c>
      <c r="L945" s="71">
        <f t="shared" ref="L945:N945" si="709">L943</f>
        <v>0.3</v>
      </c>
      <c r="M945" s="71">
        <f t="shared" si="709"/>
        <v>7.7500000000000069E-2</v>
      </c>
      <c r="N945" s="71">
        <f t="shared" si="709"/>
        <v>80.833333330000002</v>
      </c>
      <c r="O945" s="73">
        <f>VLOOKUP(B945,'Dry Sieve'!$B$2:$K$992,IF(C945="#5",2,IF(C945="#10",3,IF(C945="#18",4,IF(C945="#35",5,IF(C945="#60",6,IF(C945="#120",7,IF(C945="#200",8,IF(C945="&lt;200",9)))))))),FALSE)</f>
        <v>1.43</v>
      </c>
      <c r="P945" s="23">
        <f t="shared" si="0"/>
        <v>7.7500000000000069E-2</v>
      </c>
      <c r="Q945" s="23">
        <f t="shared" si="1"/>
        <v>0.3</v>
      </c>
      <c r="R945" s="23">
        <f>VLOOKUP(B945,'Dry Sieve'!$B$2:$K$992,IF(C945="#5",2,IF(C945="#10",3,IF(C945="#18",4,IF(C945="#35",5,IF(C945="#60",6,IF(C945="#120",7,IF(C945="#200",8,IF(C945="&lt;200",9)))))))),FALSE)</f>
        <v>1.43</v>
      </c>
      <c r="S945" s="23">
        <f>VLOOKUP(B945,'Dry Sieve'!$B$2:$K$992,10,FALSE)</f>
        <v>60.170000000000009</v>
      </c>
      <c r="T945" s="23">
        <v>1.762644729E-2</v>
      </c>
      <c r="U945" s="23">
        <v>6.106304953E-3</v>
      </c>
      <c r="V945" s="23">
        <f>V942</f>
        <v>0.453078939056</v>
      </c>
    </row>
    <row r="946" spans="1:22" ht="15.75" customHeight="1" x14ac:dyDescent="0.2">
      <c r="A946" s="22">
        <f>VLOOKUP(B945,'Sample ID by Horizon'!A:B,2,FALSE)</f>
        <v>42649</v>
      </c>
      <c r="B946" s="21" t="s">
        <v>509</v>
      </c>
      <c r="C946" s="21" t="s">
        <v>1298</v>
      </c>
      <c r="D946" s="21" t="s">
        <v>1294</v>
      </c>
      <c r="E946" s="21">
        <v>0.3</v>
      </c>
      <c r="F946" s="21">
        <v>1.72</v>
      </c>
      <c r="G946" s="21">
        <v>2.0499999999999998</v>
      </c>
      <c r="H946" s="21">
        <v>0.33</v>
      </c>
      <c r="I946" s="21">
        <v>1.8</v>
      </c>
      <c r="J946" s="23">
        <f t="shared" si="45"/>
        <v>8.0000000000000071E-2</v>
      </c>
      <c r="K946" s="71">
        <v>83.333333330000002</v>
      </c>
      <c r="L946" s="71">
        <f t="shared" ref="L946:N946" si="710">L943</f>
        <v>0.3</v>
      </c>
      <c r="M946" s="71">
        <f t="shared" si="710"/>
        <v>7.7500000000000069E-2</v>
      </c>
      <c r="N946" s="71">
        <f t="shared" si="710"/>
        <v>80.833333330000002</v>
      </c>
      <c r="O946" s="73">
        <f>VLOOKUP(B946,'Dry Sieve'!$B$2:$K$992,IF(C946="#5",2,IF(C946="#10",3,IF(C946="#18",4,IF(C946="#35",5,IF(C946="#60",6,IF(C946="#120",7,IF(C946="#200",8,IF(C946="&lt;200",9)))))))),FALSE)</f>
        <v>1.43</v>
      </c>
      <c r="P946" s="23">
        <f t="shared" si="0"/>
        <v>7.7500000000000069E-2</v>
      </c>
      <c r="Q946" s="23">
        <f t="shared" si="1"/>
        <v>0.3</v>
      </c>
      <c r="R946" s="23">
        <f>VLOOKUP(B946,'Dry Sieve'!$B$2:$K$992,IF(C946="#5",2,IF(C946="#10",3,IF(C946="#18",4,IF(C946="#35",5,IF(C946="#60",6,IF(C946="#120",7,IF(C946="#200",8,IF(C946="&lt;200",9)))))))),FALSE)</f>
        <v>1.43</v>
      </c>
      <c r="S946" s="23">
        <f>VLOOKUP(B946,'Dry Sieve'!$B$2:$K$992,10,FALSE)</f>
        <v>60.170000000000009</v>
      </c>
      <c r="T946" s="23">
        <v>1.762644729E-2</v>
      </c>
      <c r="U946" s="23">
        <v>6.106304953E-3</v>
      </c>
      <c r="V946" s="23">
        <f>V945</f>
        <v>0.453078939056</v>
      </c>
    </row>
    <row r="947" spans="1:22" ht="15.75" customHeight="1" x14ac:dyDescent="0.2">
      <c r="A947" s="22">
        <f>VLOOKUP(B946,'Sample ID by Horizon'!A:B,2,FALSE)</f>
        <v>42649</v>
      </c>
      <c r="B947" s="21" t="s">
        <v>509</v>
      </c>
      <c r="C947" s="21" t="s">
        <v>1299</v>
      </c>
      <c r="D947" s="21" t="s">
        <v>1291</v>
      </c>
      <c r="E947" s="21">
        <v>0.2</v>
      </c>
      <c r="F947" s="21">
        <v>1.73</v>
      </c>
      <c r="G947" s="21">
        <v>1.95</v>
      </c>
      <c r="H947" s="21">
        <v>0.22</v>
      </c>
      <c r="I947" s="21">
        <v>1.8</v>
      </c>
      <c r="J947" s="23">
        <f t="shared" si="45"/>
        <v>7.0000000000000062E-2</v>
      </c>
      <c r="K947" s="71">
        <v>75</v>
      </c>
      <c r="L947" s="71">
        <v>0.2</v>
      </c>
      <c r="M947" s="23">
        <f>AVERAGE(J947:J950)</f>
        <v>7.0000000000000062E-2</v>
      </c>
      <c r="N947" s="23">
        <v>77.5</v>
      </c>
      <c r="O947" s="73">
        <f>VLOOKUP(B947,'Dry Sieve'!$B$2:$K$992,IF(C947="#5",2,IF(C947="#10",3,IF(C947="#18",4,IF(C947="#35",5,IF(C947="#60",6,IF(C947="#120",7,IF(C947="#200",8,IF(C947="&lt;200",9)))))))),FALSE)</f>
        <v>0.93</v>
      </c>
      <c r="P947" s="23">
        <f t="shared" si="0"/>
        <v>7.0000000000000062E-2</v>
      </c>
      <c r="Q947" s="23">
        <f t="shared" si="1"/>
        <v>0.2</v>
      </c>
      <c r="R947" s="23">
        <f>VLOOKUP(B947,'Dry Sieve'!$B$2:$K$992,IF(C947="#5",2,IF(C947="#10",3,IF(C947="#18",4,IF(C947="#35",5,IF(C947="#60",6,IF(C947="#120",7,IF(C947="#200",8,IF(C947="&lt;200",9)))))))),FALSE)</f>
        <v>0.93</v>
      </c>
      <c r="S947" s="23">
        <f>VLOOKUP(B947,'Dry Sieve'!$B$2:$K$992,10,FALSE)</f>
        <v>60.170000000000009</v>
      </c>
      <c r="T947" s="23">
        <v>1.004653482E-2</v>
      </c>
      <c r="U947" s="23">
        <v>2.224589853E-3</v>
      </c>
      <c r="V947" s="23">
        <f>V945</f>
        <v>0.453078939056</v>
      </c>
    </row>
    <row r="948" spans="1:22" ht="15.75" customHeight="1" x14ac:dyDescent="0.2">
      <c r="A948" s="22">
        <f>VLOOKUP(B947,'Sample ID by Horizon'!A:B,2,FALSE)</f>
        <v>42649</v>
      </c>
      <c r="B948" s="21" t="s">
        <v>509</v>
      </c>
      <c r="C948" s="21" t="s">
        <v>1299</v>
      </c>
      <c r="D948" s="21" t="s">
        <v>1292</v>
      </c>
      <c r="E948" s="21">
        <v>0.2</v>
      </c>
      <c r="F948" s="21">
        <v>1.73</v>
      </c>
      <c r="G948" s="21">
        <v>1.95</v>
      </c>
      <c r="H948" s="21">
        <v>0.22</v>
      </c>
      <c r="I948" s="21">
        <v>1.8</v>
      </c>
      <c r="J948" s="23">
        <f t="shared" si="45"/>
        <v>7.0000000000000062E-2</v>
      </c>
      <c r="K948" s="71">
        <v>75</v>
      </c>
      <c r="L948" s="71">
        <f t="shared" ref="L948:N948" si="711">L947</f>
        <v>0.2</v>
      </c>
      <c r="M948" s="71">
        <f t="shared" si="711"/>
        <v>7.0000000000000062E-2</v>
      </c>
      <c r="N948" s="71">
        <f t="shared" si="711"/>
        <v>77.5</v>
      </c>
      <c r="O948" s="73">
        <f>VLOOKUP(B948,'Dry Sieve'!$B$2:$K$992,IF(C948="#5",2,IF(C948="#10",3,IF(C948="#18",4,IF(C948="#35",5,IF(C948="#60",6,IF(C948="#120",7,IF(C948="#200",8,IF(C948="&lt;200",9)))))))),FALSE)</f>
        <v>0.93</v>
      </c>
      <c r="P948" s="23">
        <f t="shared" si="0"/>
        <v>7.0000000000000062E-2</v>
      </c>
      <c r="Q948" s="23">
        <f t="shared" si="1"/>
        <v>0.2</v>
      </c>
      <c r="R948" s="23">
        <f>VLOOKUP(B948,'Dry Sieve'!$B$2:$K$992,IF(C948="#5",2,IF(C948="#10",3,IF(C948="#18",4,IF(C948="#35",5,IF(C948="#60",6,IF(C948="#120",7,IF(C948="#200",8,IF(C948="&lt;200",9)))))))),FALSE)</f>
        <v>0.93</v>
      </c>
      <c r="S948" s="23">
        <f>VLOOKUP(B948,'Dry Sieve'!$B$2:$K$992,10,FALSE)</f>
        <v>60.170000000000009</v>
      </c>
      <c r="T948" s="23">
        <v>1.004653482E-2</v>
      </c>
      <c r="U948" s="23">
        <v>2.224589853E-3</v>
      </c>
      <c r="V948" s="23">
        <f>V945</f>
        <v>0.453078939056</v>
      </c>
    </row>
    <row r="949" spans="1:22" ht="15.75" customHeight="1" x14ac:dyDescent="0.2">
      <c r="A949" s="22">
        <f>VLOOKUP(B948,'Sample ID by Horizon'!A:B,2,FALSE)</f>
        <v>42649</v>
      </c>
      <c r="B949" s="21" t="s">
        <v>509</v>
      </c>
      <c r="C949" s="21" t="s">
        <v>1299</v>
      </c>
      <c r="D949" s="21" t="s">
        <v>1293</v>
      </c>
      <c r="E949" s="21">
        <v>0.2</v>
      </c>
      <c r="F949" s="21">
        <v>1.72</v>
      </c>
      <c r="G949" s="21">
        <v>1.95</v>
      </c>
      <c r="H949" s="21">
        <v>0.23</v>
      </c>
      <c r="I949" s="21">
        <v>1.79</v>
      </c>
      <c r="J949" s="23">
        <f t="shared" si="45"/>
        <v>7.0000000000000062E-2</v>
      </c>
      <c r="K949" s="71">
        <v>80</v>
      </c>
      <c r="L949" s="71">
        <f t="shared" ref="L949:N949" si="712">L947</f>
        <v>0.2</v>
      </c>
      <c r="M949" s="71">
        <f t="shared" si="712"/>
        <v>7.0000000000000062E-2</v>
      </c>
      <c r="N949" s="71">
        <f t="shared" si="712"/>
        <v>77.5</v>
      </c>
      <c r="O949" s="73">
        <f>VLOOKUP(B949,'Dry Sieve'!$B$2:$K$992,IF(C949="#5",2,IF(C949="#10",3,IF(C949="#18",4,IF(C949="#35",5,IF(C949="#60",6,IF(C949="#120",7,IF(C949="#200",8,IF(C949="&lt;200",9)))))))),FALSE)</f>
        <v>0.93</v>
      </c>
      <c r="P949" s="23">
        <f t="shared" si="0"/>
        <v>7.0000000000000062E-2</v>
      </c>
      <c r="Q949" s="23">
        <f t="shared" si="1"/>
        <v>0.2</v>
      </c>
      <c r="R949" s="23">
        <f>VLOOKUP(B949,'Dry Sieve'!$B$2:$K$992,IF(C949="#5",2,IF(C949="#10",3,IF(C949="#18",4,IF(C949="#35",5,IF(C949="#60",6,IF(C949="#120",7,IF(C949="#200",8,IF(C949="&lt;200",9)))))))),FALSE)</f>
        <v>0.93</v>
      </c>
      <c r="S949" s="23">
        <f>VLOOKUP(B949,'Dry Sieve'!$B$2:$K$992,10,FALSE)</f>
        <v>60.170000000000009</v>
      </c>
      <c r="T949" s="23">
        <v>1.004653482E-2</v>
      </c>
      <c r="U949" s="23">
        <v>2.224589853E-3</v>
      </c>
      <c r="V949" s="23">
        <f>V948</f>
        <v>0.453078939056</v>
      </c>
    </row>
    <row r="950" spans="1:22" ht="15.75" customHeight="1" x14ac:dyDescent="0.2">
      <c r="A950" s="22">
        <f>VLOOKUP(B949,'Sample ID by Horizon'!A:B,2,FALSE)</f>
        <v>42649</v>
      </c>
      <c r="B950" s="21" t="s">
        <v>509</v>
      </c>
      <c r="C950" s="21" t="s">
        <v>1299</v>
      </c>
      <c r="D950" s="21" t="s">
        <v>1294</v>
      </c>
      <c r="E950" s="21">
        <v>0.2</v>
      </c>
      <c r="F950" s="21">
        <v>1.72</v>
      </c>
      <c r="G950" s="21">
        <v>1.95</v>
      </c>
      <c r="H950" s="21">
        <v>0.23</v>
      </c>
      <c r="I950" s="21">
        <v>1.79</v>
      </c>
      <c r="J950" s="23">
        <f t="shared" si="45"/>
        <v>7.0000000000000062E-2</v>
      </c>
      <c r="K950" s="71">
        <v>80</v>
      </c>
      <c r="L950" s="71">
        <f t="shared" ref="L950:N950" si="713">L947</f>
        <v>0.2</v>
      </c>
      <c r="M950" s="71">
        <f t="shared" si="713"/>
        <v>7.0000000000000062E-2</v>
      </c>
      <c r="N950" s="71">
        <f t="shared" si="713"/>
        <v>77.5</v>
      </c>
      <c r="O950" s="73">
        <f>VLOOKUP(B950,'Dry Sieve'!$B$2:$K$992,IF(C950="#5",2,IF(C950="#10",3,IF(C950="#18",4,IF(C950="#35",5,IF(C950="#60",6,IF(C950="#120",7,IF(C950="#200",8,IF(C950="&lt;200",9)))))))),FALSE)</f>
        <v>0.93</v>
      </c>
      <c r="P950" s="23">
        <f t="shared" si="0"/>
        <v>7.0000000000000062E-2</v>
      </c>
      <c r="Q950" s="23">
        <f t="shared" si="1"/>
        <v>0.2</v>
      </c>
      <c r="R950" s="23">
        <f>VLOOKUP(B950,'Dry Sieve'!$B$2:$K$992,IF(C950="#5",2,IF(C950="#10",3,IF(C950="#18",4,IF(C950="#35",5,IF(C950="#60",6,IF(C950="#120",7,IF(C950="#200",8,IF(C950="&lt;200",9)))))))),FALSE)</f>
        <v>0.93</v>
      </c>
      <c r="S950" s="23">
        <f>VLOOKUP(B950,'Dry Sieve'!$B$2:$K$992,10,FALSE)</f>
        <v>60.170000000000009</v>
      </c>
      <c r="T950" s="23">
        <v>1.004653482E-2</v>
      </c>
      <c r="U950" s="23">
        <v>2.224589853E-3</v>
      </c>
      <c r="V950" s="23">
        <f>V948</f>
        <v>0.453078939056</v>
      </c>
    </row>
    <row r="951" spans="1:22" ht="15.75" customHeight="1" x14ac:dyDescent="0.2">
      <c r="A951" s="22">
        <f>VLOOKUP(B950,'Sample ID by Horizon'!A:B,2,FALSE)</f>
        <v>42649</v>
      </c>
      <c r="B951" s="21" t="s">
        <v>509</v>
      </c>
      <c r="C951" s="21" t="s">
        <v>1300</v>
      </c>
      <c r="D951" s="21" t="s">
        <v>1291</v>
      </c>
      <c r="E951" s="21"/>
      <c r="F951" s="21"/>
      <c r="G951" s="21"/>
      <c r="H951" s="21"/>
      <c r="I951" s="21"/>
      <c r="J951" s="23">
        <f t="shared" si="45"/>
        <v>0</v>
      </c>
      <c r="K951" s="71" t="s">
        <v>1438</v>
      </c>
      <c r="L951" s="71" t="s">
        <v>1438</v>
      </c>
      <c r="M951" s="23">
        <f>AVERAGE(J951:J954)</f>
        <v>0</v>
      </c>
      <c r="N951" s="23" t="s">
        <v>1438</v>
      </c>
      <c r="O951" s="73">
        <f>VLOOKUP(B951,'Dry Sieve'!$B$2:$K$992,IF(C951="#5",2,IF(C951="#10",3,IF(C951="#18",4,IF(C951="#35",5,IF(C951="#60",6,IF(C951="#120",7,IF(C951="#200",8,IF(C951="&lt;200",9)))))))),FALSE)</f>
        <v>0.49</v>
      </c>
      <c r="P951" s="23">
        <f t="shared" si="0"/>
        <v>0</v>
      </c>
      <c r="Q951" s="23">
        <f t="shared" si="1"/>
        <v>0</v>
      </c>
      <c r="R951" s="23">
        <f>VLOOKUP(B951,'Dry Sieve'!$B$2:$K$992,IF(C951="#5",2,IF(C951="#10",3,IF(C951="#18",4,IF(C951="#35",5,IF(C951="#60",6,IF(C951="#120",7,IF(C951="#200",8,IF(C951="&lt;200",9)))))))),FALSE)</f>
        <v>0.49</v>
      </c>
      <c r="S951" s="23">
        <f>VLOOKUP(B951,'Dry Sieve'!$B$2:$K$992,10,FALSE)</f>
        <v>60.170000000000009</v>
      </c>
      <c r="T951" s="23" t="s">
        <v>1438</v>
      </c>
      <c r="U951" s="23">
        <v>0</v>
      </c>
      <c r="V951" s="23">
        <f>V948</f>
        <v>0.453078939056</v>
      </c>
    </row>
    <row r="952" spans="1:22" ht="15.75" customHeight="1" x14ac:dyDescent="0.2">
      <c r="A952" s="22">
        <f>VLOOKUP(B951,'Sample ID by Horizon'!A:B,2,FALSE)</f>
        <v>42649</v>
      </c>
      <c r="B952" s="21" t="s">
        <v>509</v>
      </c>
      <c r="C952" s="21" t="s">
        <v>1300</v>
      </c>
      <c r="D952" s="21" t="s">
        <v>1292</v>
      </c>
      <c r="E952" s="21"/>
      <c r="F952" s="21"/>
      <c r="G952" s="21"/>
      <c r="H952" s="21"/>
      <c r="I952" s="21"/>
      <c r="J952" s="23">
        <f t="shared" si="45"/>
        <v>0</v>
      </c>
      <c r="K952" s="71" t="s">
        <v>1438</v>
      </c>
      <c r="L952" s="71" t="str">
        <f t="shared" ref="L952:N952" si="714">L951</f>
        <v/>
      </c>
      <c r="M952" s="71">
        <f t="shared" si="714"/>
        <v>0</v>
      </c>
      <c r="N952" s="71" t="str">
        <f t="shared" si="714"/>
        <v/>
      </c>
      <c r="O952" s="73">
        <f>VLOOKUP(B952,'Dry Sieve'!$B$2:$K$992,IF(C952="#5",2,IF(C952="#10",3,IF(C952="#18",4,IF(C952="#35",5,IF(C952="#60",6,IF(C952="#120",7,IF(C952="#200",8,IF(C952="&lt;200",9)))))))),FALSE)</f>
        <v>0.49</v>
      </c>
      <c r="P952" s="23">
        <f t="shared" si="0"/>
        <v>0</v>
      </c>
      <c r="Q952" s="23">
        <f t="shared" si="1"/>
        <v>0</v>
      </c>
      <c r="R952" s="23">
        <f>VLOOKUP(B952,'Dry Sieve'!$B$2:$K$992,IF(C952="#5",2,IF(C952="#10",3,IF(C952="#18",4,IF(C952="#35",5,IF(C952="#60",6,IF(C952="#120",7,IF(C952="#200",8,IF(C952="&lt;200",9)))))))),FALSE)</f>
        <v>0.49</v>
      </c>
      <c r="S952" s="23">
        <f>VLOOKUP(B952,'Dry Sieve'!$B$2:$K$992,10,FALSE)</f>
        <v>60.170000000000009</v>
      </c>
      <c r="T952" s="23" t="s">
        <v>1438</v>
      </c>
      <c r="U952" s="23">
        <v>0</v>
      </c>
      <c r="V952" s="23">
        <f>V951</f>
        <v>0.453078939056</v>
      </c>
    </row>
    <row r="953" spans="1:22" ht="15.75" customHeight="1" x14ac:dyDescent="0.2">
      <c r="A953" s="22">
        <f>VLOOKUP(B952,'Sample ID by Horizon'!A:B,2,FALSE)</f>
        <v>42649</v>
      </c>
      <c r="B953" s="21" t="s">
        <v>509</v>
      </c>
      <c r="C953" s="21" t="s">
        <v>1300</v>
      </c>
      <c r="D953" s="21" t="s">
        <v>1293</v>
      </c>
      <c r="E953" s="21"/>
      <c r="F953" s="21"/>
      <c r="G953" s="21"/>
      <c r="H953" s="21"/>
      <c r="I953" s="21"/>
      <c r="J953" s="23">
        <f t="shared" si="45"/>
        <v>0</v>
      </c>
      <c r="K953" s="71" t="s">
        <v>1438</v>
      </c>
      <c r="L953" s="71" t="str">
        <f t="shared" ref="L953:N953" si="715">L951</f>
        <v/>
      </c>
      <c r="M953" s="71">
        <f t="shared" si="715"/>
        <v>0</v>
      </c>
      <c r="N953" s="71" t="str">
        <f t="shared" si="715"/>
        <v/>
      </c>
      <c r="O953" s="73">
        <f>VLOOKUP(B953,'Dry Sieve'!$B$2:$K$992,IF(C953="#5",2,IF(C953="#10",3,IF(C953="#18",4,IF(C953="#35",5,IF(C953="#60",6,IF(C953="#120",7,IF(C953="#200",8,IF(C953="&lt;200",9)))))))),FALSE)</f>
        <v>0.49</v>
      </c>
      <c r="P953" s="23">
        <f t="shared" si="0"/>
        <v>0</v>
      </c>
      <c r="Q953" s="23">
        <f t="shared" si="1"/>
        <v>0</v>
      </c>
      <c r="R953" s="23">
        <f>VLOOKUP(B953,'Dry Sieve'!$B$2:$K$992,IF(C953="#5",2,IF(C953="#10",3,IF(C953="#18",4,IF(C953="#35",5,IF(C953="#60",6,IF(C953="#120",7,IF(C953="#200",8,IF(C953="&lt;200",9)))))))),FALSE)</f>
        <v>0.49</v>
      </c>
      <c r="S953" s="23">
        <f>VLOOKUP(B953,'Dry Sieve'!$B$2:$K$992,10,FALSE)</f>
        <v>60.170000000000009</v>
      </c>
      <c r="T953" s="23" t="s">
        <v>1438</v>
      </c>
      <c r="U953" s="23">
        <v>0</v>
      </c>
      <c r="V953" s="23">
        <f>V951</f>
        <v>0.453078939056</v>
      </c>
    </row>
    <row r="954" spans="1:22" ht="15.75" customHeight="1" x14ac:dyDescent="0.2">
      <c r="A954" s="22">
        <f>VLOOKUP(B953,'Sample ID by Horizon'!A:B,2,FALSE)</f>
        <v>42649</v>
      </c>
      <c r="B954" s="21" t="s">
        <v>509</v>
      </c>
      <c r="C954" s="21" t="s">
        <v>1300</v>
      </c>
      <c r="D954" s="21" t="s">
        <v>1294</v>
      </c>
      <c r="E954" s="21"/>
      <c r="F954" s="21"/>
      <c r="G954" s="21"/>
      <c r="H954" s="21"/>
      <c r="I954" s="21"/>
      <c r="J954" s="23">
        <f t="shared" si="45"/>
        <v>0</v>
      </c>
      <c r="K954" s="71" t="s">
        <v>1438</v>
      </c>
      <c r="L954" s="71" t="str">
        <f t="shared" ref="L954:N954" si="716">L951</f>
        <v/>
      </c>
      <c r="M954" s="71">
        <f t="shared" si="716"/>
        <v>0</v>
      </c>
      <c r="N954" s="71" t="str">
        <f t="shared" si="716"/>
        <v/>
      </c>
      <c r="O954" s="73">
        <f>VLOOKUP(B954,'Dry Sieve'!$B$2:$K$992,IF(C954="#5",2,IF(C954="#10",3,IF(C954="#18",4,IF(C954="#35",5,IF(C954="#60",6,IF(C954="#120",7,IF(C954="#200",8,IF(C954="&lt;200",9)))))))),FALSE)</f>
        <v>0.49</v>
      </c>
      <c r="P954" s="23">
        <f t="shared" si="0"/>
        <v>0</v>
      </c>
      <c r="Q954" s="23">
        <f t="shared" si="1"/>
        <v>0</v>
      </c>
      <c r="R954" s="23">
        <f>VLOOKUP(B954,'Dry Sieve'!$B$2:$K$992,IF(C954="#5",2,IF(C954="#10",3,IF(C954="#18",4,IF(C954="#35",5,IF(C954="#60",6,IF(C954="#120",7,IF(C954="#200",8,IF(C954="&lt;200",9)))))))),FALSE)</f>
        <v>0.49</v>
      </c>
      <c r="S954" s="23">
        <f>VLOOKUP(B954,'Dry Sieve'!$B$2:$K$992,10,FALSE)</f>
        <v>60.170000000000009</v>
      </c>
      <c r="T954" s="23" t="s">
        <v>1438</v>
      </c>
      <c r="U954" s="23">
        <v>0</v>
      </c>
      <c r="V954" s="23">
        <f>V951</f>
        <v>0.453078939056</v>
      </c>
    </row>
    <row r="955" spans="1:22" ht="15.75" customHeight="1" x14ac:dyDescent="0.2">
      <c r="A955" s="22">
        <f>VLOOKUP(B954,'Sample ID by Horizon'!A:B,2,FALSE)</f>
        <v>42649</v>
      </c>
      <c r="B955" s="21" t="s">
        <v>510</v>
      </c>
      <c r="C955" s="21" t="s">
        <v>1290</v>
      </c>
      <c r="D955" s="21" t="s">
        <v>1291</v>
      </c>
      <c r="E955" s="21">
        <v>4</v>
      </c>
      <c r="F955" s="21">
        <v>1.74</v>
      </c>
      <c r="G955" s="21">
        <v>2.5</v>
      </c>
      <c r="H955" s="21">
        <v>0.76</v>
      </c>
      <c r="I955" s="21">
        <v>1.94</v>
      </c>
      <c r="J955" s="23">
        <f t="shared" si="45"/>
        <v>0.19999999999999996</v>
      </c>
      <c r="K955" s="71">
        <v>14</v>
      </c>
      <c r="L955" s="71">
        <v>4</v>
      </c>
      <c r="M955" s="23">
        <f>AVERAGE(J955:J958)</f>
        <v>0.26999999999999996</v>
      </c>
      <c r="N955" s="23">
        <v>19</v>
      </c>
      <c r="O955" s="73">
        <f>VLOOKUP(B955,'Dry Sieve'!$B$2:$K$992,IF(C955="#5",2,IF(C955="#10",3,IF(C955="#18",4,IF(C955="#35",5,IF(C955="#60",6,IF(C955="#120",7,IF(C955="#200",8,IF(C955="&lt;200",9)))))))),FALSE)</f>
        <v>80.05</v>
      </c>
      <c r="P955" s="23">
        <f t="shared" si="0"/>
        <v>0.26999999999999996</v>
      </c>
      <c r="Q955" s="23">
        <f t="shared" si="1"/>
        <v>4</v>
      </c>
      <c r="R955" s="23">
        <f>VLOOKUP(B955,'Dry Sieve'!$B$2:$K$992,IF(C955="#5",2,IF(C955="#10",3,IF(C955="#18",4,IF(C955="#35",5,IF(C955="#60",6,IF(C955="#120",7,IF(C955="#200",8,IF(C955="&lt;200",9)))))))),FALSE)</f>
        <v>80.05</v>
      </c>
      <c r="S955" s="23">
        <f>VLOOKUP(B955,'Dry Sieve'!$B$2:$K$992,10,FALSE)</f>
        <v>116.32</v>
      </c>
      <c r="T955" s="23">
        <v>0.64173508430000004</v>
      </c>
      <c r="U955" s="23">
        <v>0.12192966600000001</v>
      </c>
      <c r="V955" s="23">
        <f>SUM(U955,U959,U963,U967,U971,U975,U979)</f>
        <v>0.18763120586460003</v>
      </c>
    </row>
    <row r="956" spans="1:22" ht="15.75" customHeight="1" x14ac:dyDescent="0.2">
      <c r="A956" s="22">
        <f>VLOOKUP(B955,'Sample ID by Horizon'!A:B,2,FALSE)</f>
        <v>42649</v>
      </c>
      <c r="B956" s="21" t="s">
        <v>510</v>
      </c>
      <c r="C956" s="21" t="s">
        <v>1290</v>
      </c>
      <c r="D956" s="21" t="s">
        <v>1292</v>
      </c>
      <c r="E956" s="21">
        <v>4</v>
      </c>
      <c r="F956" s="21">
        <v>1.74</v>
      </c>
      <c r="G956" s="21">
        <v>2.4500000000000002</v>
      </c>
      <c r="H956" s="21">
        <v>0.71</v>
      </c>
      <c r="I956" s="21">
        <v>2.06</v>
      </c>
      <c r="J956" s="23">
        <f t="shared" si="45"/>
        <v>0.32000000000000006</v>
      </c>
      <c r="K956" s="71">
        <v>9.75</v>
      </c>
      <c r="L956" s="71">
        <f t="shared" ref="L956:N956" si="717">L955</f>
        <v>4</v>
      </c>
      <c r="M956" s="71">
        <f t="shared" si="717"/>
        <v>0.26999999999999996</v>
      </c>
      <c r="N956" s="71">
        <f t="shared" si="717"/>
        <v>19</v>
      </c>
      <c r="O956" s="73">
        <f>VLOOKUP(B956,'Dry Sieve'!$B$2:$K$992,IF(C956="#5",2,IF(C956="#10",3,IF(C956="#18",4,IF(C956="#35",5,IF(C956="#60",6,IF(C956="#120",7,IF(C956="#200",8,IF(C956="&lt;200",9)))))))),FALSE)</f>
        <v>80.05</v>
      </c>
      <c r="P956" s="23">
        <f t="shared" si="0"/>
        <v>0.26999999999999996</v>
      </c>
      <c r="Q956" s="23">
        <f t="shared" si="1"/>
        <v>4</v>
      </c>
      <c r="R956" s="23">
        <f>VLOOKUP(B956,'Dry Sieve'!$B$2:$K$992,IF(C956="#5",2,IF(C956="#10",3,IF(C956="#18",4,IF(C956="#35",5,IF(C956="#60",6,IF(C956="#120",7,IF(C956="#200",8,IF(C956="&lt;200",9)))))))),FALSE)</f>
        <v>80.05</v>
      </c>
      <c r="S956" s="23">
        <f>VLOOKUP(B956,'Dry Sieve'!$B$2:$K$992,10,FALSE)</f>
        <v>116.32</v>
      </c>
      <c r="T956" s="23">
        <v>0.64173508430000004</v>
      </c>
      <c r="U956" s="23">
        <v>0.12192966600000001</v>
      </c>
      <c r="V956" s="23">
        <f>V955</f>
        <v>0.18763120586460003</v>
      </c>
    </row>
    <row r="957" spans="1:22" ht="15.75" customHeight="1" x14ac:dyDescent="0.2">
      <c r="A957" s="22">
        <f>VLOOKUP(B956,'Sample ID by Horizon'!A:B,2,FALSE)</f>
        <v>42649</v>
      </c>
      <c r="B957" s="21" t="s">
        <v>510</v>
      </c>
      <c r="C957" s="21" t="s">
        <v>1290</v>
      </c>
      <c r="D957" s="21" t="s">
        <v>1293</v>
      </c>
      <c r="E957" s="21">
        <v>4</v>
      </c>
      <c r="F957" s="21">
        <v>1.73</v>
      </c>
      <c r="G957" s="21">
        <v>3.42</v>
      </c>
      <c r="H957" s="21">
        <v>1.69</v>
      </c>
      <c r="I957" s="21">
        <v>2.0099999999999998</v>
      </c>
      <c r="J957" s="23">
        <f t="shared" si="45"/>
        <v>0.2799999999999998</v>
      </c>
      <c r="K957" s="71">
        <v>35.25</v>
      </c>
      <c r="L957" s="71">
        <f t="shared" ref="L957:N957" si="718">L955</f>
        <v>4</v>
      </c>
      <c r="M957" s="71">
        <f t="shared" si="718"/>
        <v>0.26999999999999996</v>
      </c>
      <c r="N957" s="71">
        <f t="shared" si="718"/>
        <v>19</v>
      </c>
      <c r="O957" s="73">
        <f>VLOOKUP(B957,'Dry Sieve'!$B$2:$K$992,IF(C957="#5",2,IF(C957="#10",3,IF(C957="#18",4,IF(C957="#35",5,IF(C957="#60",6,IF(C957="#120",7,IF(C957="#200",8,IF(C957="&lt;200",9)))))))),FALSE)</f>
        <v>80.05</v>
      </c>
      <c r="P957" s="23">
        <f t="shared" si="0"/>
        <v>0.26999999999999996</v>
      </c>
      <c r="Q957" s="23">
        <f t="shared" si="1"/>
        <v>4</v>
      </c>
      <c r="R957" s="23">
        <f>VLOOKUP(B957,'Dry Sieve'!$B$2:$K$992,IF(C957="#5",2,IF(C957="#10",3,IF(C957="#18",4,IF(C957="#35",5,IF(C957="#60",6,IF(C957="#120",7,IF(C957="#200",8,IF(C957="&lt;200",9)))))))),FALSE)</f>
        <v>80.05</v>
      </c>
      <c r="S957" s="23">
        <f>VLOOKUP(B957,'Dry Sieve'!$B$2:$K$992,10,FALSE)</f>
        <v>116.32</v>
      </c>
      <c r="T957" s="23">
        <v>0.64173508430000004</v>
      </c>
      <c r="U957" s="23">
        <v>0.12192966600000001</v>
      </c>
      <c r="V957" s="23">
        <f>V955</f>
        <v>0.18763120586460003</v>
      </c>
    </row>
    <row r="958" spans="1:22" ht="15.75" customHeight="1" x14ac:dyDescent="0.2">
      <c r="A958" s="22">
        <f>VLOOKUP(B957,'Sample ID by Horizon'!A:B,2,FALSE)</f>
        <v>42649</v>
      </c>
      <c r="B958" s="21" t="s">
        <v>510</v>
      </c>
      <c r="C958" s="21" t="s">
        <v>1290</v>
      </c>
      <c r="D958" s="21" t="s">
        <v>1294</v>
      </c>
      <c r="E958" s="21">
        <v>4</v>
      </c>
      <c r="F958" s="21">
        <v>1.72</v>
      </c>
      <c r="G958" s="21">
        <v>2.68</v>
      </c>
      <c r="H958" s="21">
        <v>0.96</v>
      </c>
      <c r="I958" s="21">
        <v>2</v>
      </c>
      <c r="J958" s="23">
        <f t="shared" si="45"/>
        <v>0.28000000000000003</v>
      </c>
      <c r="K958" s="71">
        <v>17</v>
      </c>
      <c r="L958" s="71">
        <f t="shared" ref="L958:N958" si="719">L955</f>
        <v>4</v>
      </c>
      <c r="M958" s="71">
        <f t="shared" si="719"/>
        <v>0.26999999999999996</v>
      </c>
      <c r="N958" s="71">
        <f t="shared" si="719"/>
        <v>19</v>
      </c>
      <c r="O958" s="73">
        <f>VLOOKUP(B958,'Dry Sieve'!$B$2:$K$992,IF(C958="#5",2,IF(C958="#10",3,IF(C958="#18",4,IF(C958="#35",5,IF(C958="#60",6,IF(C958="#120",7,IF(C958="#200",8,IF(C958="&lt;200",9)))))))),FALSE)</f>
        <v>80.05</v>
      </c>
      <c r="P958" s="23">
        <f t="shared" si="0"/>
        <v>0.26999999999999996</v>
      </c>
      <c r="Q958" s="23">
        <f t="shared" si="1"/>
        <v>4</v>
      </c>
      <c r="R958" s="23">
        <f>VLOOKUP(B958,'Dry Sieve'!$B$2:$K$992,IF(C958="#5",2,IF(C958="#10",3,IF(C958="#18",4,IF(C958="#35",5,IF(C958="#60",6,IF(C958="#120",7,IF(C958="#200",8,IF(C958="&lt;200",9)))))))),FALSE)</f>
        <v>80.05</v>
      </c>
      <c r="S958" s="23">
        <f>VLOOKUP(B958,'Dry Sieve'!$B$2:$K$992,10,FALSE)</f>
        <v>116.32</v>
      </c>
      <c r="T958" s="23">
        <v>0.64173508430000004</v>
      </c>
      <c r="U958" s="23">
        <v>0.12192966600000001</v>
      </c>
      <c r="V958" s="23">
        <f>V955</f>
        <v>0.18763120586460003</v>
      </c>
    </row>
    <row r="959" spans="1:22" ht="15.75" customHeight="1" x14ac:dyDescent="0.2">
      <c r="A959" s="22">
        <f>VLOOKUP(B958,'Sample ID by Horizon'!A:B,2,FALSE)</f>
        <v>42649</v>
      </c>
      <c r="B959" s="21" t="s">
        <v>510</v>
      </c>
      <c r="C959" s="21" t="s">
        <v>1295</v>
      </c>
      <c r="D959" s="21" t="s">
        <v>1291</v>
      </c>
      <c r="E959" s="21">
        <v>2</v>
      </c>
      <c r="F959" s="21">
        <v>1.74</v>
      </c>
      <c r="G959" s="21">
        <v>2.54</v>
      </c>
      <c r="H959" s="21">
        <v>0.8</v>
      </c>
      <c r="I959" s="21">
        <v>2.0099999999999998</v>
      </c>
      <c r="J959" s="23">
        <f t="shared" si="45"/>
        <v>0.2699999999999998</v>
      </c>
      <c r="K959" s="71">
        <v>26.5</v>
      </c>
      <c r="L959" s="71">
        <v>2</v>
      </c>
      <c r="M959" s="23">
        <f>AVERAGE(J959:J962)</f>
        <v>0.26499999999999996</v>
      </c>
      <c r="N959" s="23">
        <v>25.625</v>
      </c>
      <c r="O959" s="73">
        <f>VLOOKUP(B959,'Dry Sieve'!$B$2:$K$992,IF(C959="#5",2,IF(C959="#10",3,IF(C959="#18",4,IF(C959="#35",5,IF(C959="#60",6,IF(C959="#120",7,IF(C959="#200",8,IF(C959="&lt;200",9)))))))),FALSE)</f>
        <v>11.05</v>
      </c>
      <c r="P959" s="23">
        <f t="shared" si="0"/>
        <v>0.26499999999999996</v>
      </c>
      <c r="Q959" s="23">
        <f t="shared" si="1"/>
        <v>2</v>
      </c>
      <c r="R959" s="23">
        <f>VLOOKUP(B959,'Dry Sieve'!$B$2:$K$992,IF(C959="#5",2,IF(C959="#10",3,IF(C959="#18",4,IF(C959="#35",5,IF(C959="#60",6,IF(C959="#120",7,IF(C959="#200",8,IF(C959="&lt;200",9)))))))),FALSE)</f>
        <v>11.05</v>
      </c>
      <c r="S959" s="23">
        <f>VLOOKUP(B959,'Dry Sieve'!$B$2:$K$992,10,FALSE)</f>
        <v>116.32</v>
      </c>
      <c r="T959" s="23">
        <v>8.2409516850000003E-2</v>
      </c>
      <c r="U959" s="23">
        <v>1.8100661739999999E-2</v>
      </c>
      <c r="V959" s="23">
        <f>V958</f>
        <v>0.18763120586460003</v>
      </c>
    </row>
    <row r="960" spans="1:22" ht="15.75" customHeight="1" x14ac:dyDescent="0.2">
      <c r="A960" s="22">
        <f>VLOOKUP(B959,'Sample ID by Horizon'!A:B,2,FALSE)</f>
        <v>42649</v>
      </c>
      <c r="B960" s="21" t="s">
        <v>510</v>
      </c>
      <c r="C960" s="21" t="s">
        <v>1295</v>
      </c>
      <c r="D960" s="21" t="s">
        <v>1292</v>
      </c>
      <c r="E960" s="21">
        <v>2</v>
      </c>
      <c r="F960" s="21">
        <v>1.72</v>
      </c>
      <c r="G960" s="21">
        <v>2.5</v>
      </c>
      <c r="H960" s="21">
        <v>0.78</v>
      </c>
      <c r="I960" s="21">
        <v>1.99</v>
      </c>
      <c r="J960" s="23">
        <f t="shared" si="45"/>
        <v>0.27</v>
      </c>
      <c r="K960" s="71">
        <v>25.5</v>
      </c>
      <c r="L960" s="71">
        <f t="shared" ref="L960:N960" si="720">L959</f>
        <v>2</v>
      </c>
      <c r="M960" s="71">
        <f t="shared" si="720"/>
        <v>0.26499999999999996</v>
      </c>
      <c r="N960" s="71">
        <f t="shared" si="720"/>
        <v>25.625</v>
      </c>
      <c r="O960" s="73">
        <f>VLOOKUP(B960,'Dry Sieve'!$B$2:$K$992,IF(C960="#5",2,IF(C960="#10",3,IF(C960="#18",4,IF(C960="#35",5,IF(C960="#60",6,IF(C960="#120",7,IF(C960="#200",8,IF(C960="&lt;200",9)))))))),FALSE)</f>
        <v>11.05</v>
      </c>
      <c r="P960" s="23">
        <f t="shared" si="0"/>
        <v>0.26499999999999996</v>
      </c>
      <c r="Q960" s="23">
        <f t="shared" si="1"/>
        <v>2</v>
      </c>
      <c r="R960" s="23">
        <f>VLOOKUP(B960,'Dry Sieve'!$B$2:$K$992,IF(C960="#5",2,IF(C960="#10",3,IF(C960="#18",4,IF(C960="#35",5,IF(C960="#60",6,IF(C960="#120",7,IF(C960="#200",8,IF(C960="&lt;200",9)))))))),FALSE)</f>
        <v>11.05</v>
      </c>
      <c r="S960" s="23">
        <f>VLOOKUP(B960,'Dry Sieve'!$B$2:$K$992,10,FALSE)</f>
        <v>116.32</v>
      </c>
      <c r="T960" s="23">
        <v>8.2409516850000003E-2</v>
      </c>
      <c r="U960" s="23">
        <v>1.8100661739999999E-2</v>
      </c>
      <c r="V960" s="23">
        <f>V958</f>
        <v>0.18763120586460003</v>
      </c>
    </row>
    <row r="961" spans="1:22" ht="15.75" customHeight="1" x14ac:dyDescent="0.2">
      <c r="A961" s="22">
        <f>VLOOKUP(B960,'Sample ID by Horizon'!A:B,2,FALSE)</f>
        <v>42649</v>
      </c>
      <c r="B961" s="21" t="s">
        <v>510</v>
      </c>
      <c r="C961" s="21" t="s">
        <v>1295</v>
      </c>
      <c r="D961" s="21" t="s">
        <v>1293</v>
      </c>
      <c r="E961" s="21">
        <v>2</v>
      </c>
      <c r="F961" s="21">
        <v>1.71</v>
      </c>
      <c r="G961" s="21">
        <v>2.46</v>
      </c>
      <c r="H961" s="21">
        <v>0.75</v>
      </c>
      <c r="I961" s="21">
        <v>1.89</v>
      </c>
      <c r="J961" s="23">
        <f t="shared" si="45"/>
        <v>0.17999999999999994</v>
      </c>
      <c r="K961" s="71">
        <v>28.5</v>
      </c>
      <c r="L961" s="71">
        <f t="shared" ref="L961:N961" si="721">L959</f>
        <v>2</v>
      </c>
      <c r="M961" s="71">
        <f t="shared" si="721"/>
        <v>0.26499999999999996</v>
      </c>
      <c r="N961" s="71">
        <f t="shared" si="721"/>
        <v>25.625</v>
      </c>
      <c r="O961" s="73">
        <f>VLOOKUP(B961,'Dry Sieve'!$B$2:$K$992,IF(C961="#5",2,IF(C961="#10",3,IF(C961="#18",4,IF(C961="#35",5,IF(C961="#60",6,IF(C961="#120",7,IF(C961="#200",8,IF(C961="&lt;200",9)))))))),FALSE)</f>
        <v>11.05</v>
      </c>
      <c r="P961" s="23">
        <f t="shared" si="0"/>
        <v>0.26499999999999996</v>
      </c>
      <c r="Q961" s="23">
        <f t="shared" si="1"/>
        <v>2</v>
      </c>
      <c r="R961" s="23">
        <f>VLOOKUP(B961,'Dry Sieve'!$B$2:$K$992,IF(C961="#5",2,IF(C961="#10",3,IF(C961="#18",4,IF(C961="#35",5,IF(C961="#60",6,IF(C961="#120",7,IF(C961="#200",8,IF(C961="&lt;200",9)))))))),FALSE)</f>
        <v>11.05</v>
      </c>
      <c r="S961" s="23">
        <f>VLOOKUP(B961,'Dry Sieve'!$B$2:$K$992,10,FALSE)</f>
        <v>116.32</v>
      </c>
      <c r="T961" s="23">
        <v>8.2409516850000003E-2</v>
      </c>
      <c r="U961" s="23">
        <v>1.8100661739999999E-2</v>
      </c>
      <c r="V961" s="23">
        <f>V958</f>
        <v>0.18763120586460003</v>
      </c>
    </row>
    <row r="962" spans="1:22" ht="15.75" customHeight="1" x14ac:dyDescent="0.2">
      <c r="A962" s="22">
        <f>VLOOKUP(B961,'Sample ID by Horizon'!A:B,2,FALSE)</f>
        <v>42649</v>
      </c>
      <c r="B962" s="21" t="s">
        <v>510</v>
      </c>
      <c r="C962" s="21" t="s">
        <v>1295</v>
      </c>
      <c r="D962" s="21" t="s">
        <v>1294</v>
      </c>
      <c r="E962" s="21">
        <v>2</v>
      </c>
      <c r="F962" s="21">
        <v>1.72</v>
      </c>
      <c r="G962" s="21">
        <v>2.5</v>
      </c>
      <c r="H962" s="21">
        <v>0.78</v>
      </c>
      <c r="I962" s="21">
        <v>2.06</v>
      </c>
      <c r="J962" s="23">
        <f t="shared" si="45"/>
        <v>0.34000000000000008</v>
      </c>
      <c r="K962" s="71">
        <v>22</v>
      </c>
      <c r="L962" s="71">
        <f t="shared" ref="L962:N962" si="722">L959</f>
        <v>2</v>
      </c>
      <c r="M962" s="71">
        <f t="shared" si="722"/>
        <v>0.26499999999999996</v>
      </c>
      <c r="N962" s="71">
        <f t="shared" si="722"/>
        <v>25.625</v>
      </c>
      <c r="O962" s="73">
        <f>VLOOKUP(B962,'Dry Sieve'!$B$2:$K$992,IF(C962="#5",2,IF(C962="#10",3,IF(C962="#18",4,IF(C962="#35",5,IF(C962="#60",6,IF(C962="#120",7,IF(C962="#200",8,IF(C962="&lt;200",9)))))))),FALSE)</f>
        <v>11.05</v>
      </c>
      <c r="P962" s="23">
        <f t="shared" si="0"/>
        <v>0.26499999999999996</v>
      </c>
      <c r="Q962" s="23">
        <f t="shared" si="1"/>
        <v>2</v>
      </c>
      <c r="R962" s="23">
        <f>VLOOKUP(B962,'Dry Sieve'!$B$2:$K$992,IF(C962="#5",2,IF(C962="#10",3,IF(C962="#18",4,IF(C962="#35",5,IF(C962="#60",6,IF(C962="#120",7,IF(C962="#200",8,IF(C962="&lt;200",9)))))))),FALSE)</f>
        <v>11.05</v>
      </c>
      <c r="S962" s="23">
        <f>VLOOKUP(B962,'Dry Sieve'!$B$2:$K$992,10,FALSE)</f>
        <v>116.32</v>
      </c>
      <c r="T962" s="23">
        <v>8.2409516850000003E-2</v>
      </c>
      <c r="U962" s="23">
        <v>1.8100661739999999E-2</v>
      </c>
      <c r="V962" s="23">
        <f>V961</f>
        <v>0.18763120586460003</v>
      </c>
    </row>
    <row r="963" spans="1:22" ht="15.75" customHeight="1" x14ac:dyDescent="0.2">
      <c r="A963" s="22">
        <f>VLOOKUP(B962,'Sample ID by Horizon'!A:B,2,FALSE)</f>
        <v>42649</v>
      </c>
      <c r="B963" s="21" t="s">
        <v>510</v>
      </c>
      <c r="C963" s="21" t="s">
        <v>1296</v>
      </c>
      <c r="D963" s="21" t="s">
        <v>1291</v>
      </c>
      <c r="E963" s="21">
        <v>2</v>
      </c>
      <c r="F963" s="21">
        <v>1.72</v>
      </c>
      <c r="G963" s="21">
        <v>2.95</v>
      </c>
      <c r="H963" s="21">
        <v>1.23</v>
      </c>
      <c r="I963" s="21">
        <v>2.15</v>
      </c>
      <c r="J963" s="23">
        <f t="shared" si="45"/>
        <v>0.42999999999999994</v>
      </c>
      <c r="K963" s="71">
        <v>40</v>
      </c>
      <c r="L963" s="71">
        <v>2</v>
      </c>
      <c r="M963" s="23">
        <f>AVERAGE(J963:J966)</f>
        <v>0.36499999999999994</v>
      </c>
      <c r="N963" s="23">
        <v>42</v>
      </c>
      <c r="O963" s="73">
        <f>VLOOKUP(B963,'Dry Sieve'!$B$2:$K$992,IF(C963="#5",2,IF(C963="#10",3,IF(C963="#18",4,IF(C963="#35",5,IF(C963="#60",6,IF(C963="#120",7,IF(C963="#200",8,IF(C963="&lt;200",9)))))))),FALSE)</f>
        <v>8.9700000000000006</v>
      </c>
      <c r="P963" s="23">
        <f t="shared" si="0"/>
        <v>0.36499999999999994</v>
      </c>
      <c r="Q963" s="23">
        <f t="shared" si="1"/>
        <v>2</v>
      </c>
      <c r="R963" s="23">
        <f>VLOOKUP(B963,'Dry Sieve'!$B$2:$K$992,IF(C963="#5",2,IF(C963="#10",3,IF(C963="#18",4,IF(C963="#35",5,IF(C963="#60",6,IF(C963="#120",7,IF(C963="#200",8,IF(C963="&lt;200",9)))))))),FALSE)</f>
        <v>8.9700000000000006</v>
      </c>
      <c r="S963" s="23">
        <f>VLOOKUP(B963,'Dry Sieve'!$B$2:$K$992,10,FALSE)</f>
        <v>116.32</v>
      </c>
      <c r="T963" s="23">
        <v>6.3041394429999995E-2</v>
      </c>
      <c r="U963" s="23">
        <v>1.891241833E-2</v>
      </c>
      <c r="V963" s="23">
        <f>V961</f>
        <v>0.18763120586460003</v>
      </c>
    </row>
    <row r="964" spans="1:22" ht="15.75" customHeight="1" x14ac:dyDescent="0.2">
      <c r="A964" s="22">
        <f>VLOOKUP(B963,'Sample ID by Horizon'!A:B,2,FALSE)</f>
        <v>42649</v>
      </c>
      <c r="B964" s="21" t="s">
        <v>510</v>
      </c>
      <c r="C964" s="21" t="s">
        <v>1296</v>
      </c>
      <c r="D964" s="21" t="s">
        <v>1292</v>
      </c>
      <c r="E964" s="21">
        <v>2</v>
      </c>
      <c r="F964" s="21">
        <v>1.73</v>
      </c>
      <c r="G964" s="21">
        <v>2.96</v>
      </c>
      <c r="H964" s="21">
        <v>1.23</v>
      </c>
      <c r="I964" s="21">
        <v>2.06</v>
      </c>
      <c r="J964" s="23">
        <f t="shared" si="45"/>
        <v>0.33000000000000007</v>
      </c>
      <c r="K964" s="71">
        <v>45</v>
      </c>
      <c r="L964" s="71">
        <f t="shared" ref="L964:N964" si="723">L963</f>
        <v>2</v>
      </c>
      <c r="M964" s="71">
        <f t="shared" si="723"/>
        <v>0.36499999999999994</v>
      </c>
      <c r="N964" s="71">
        <f t="shared" si="723"/>
        <v>42</v>
      </c>
      <c r="O964" s="73">
        <f>VLOOKUP(B964,'Dry Sieve'!$B$2:$K$992,IF(C964="#5",2,IF(C964="#10",3,IF(C964="#18",4,IF(C964="#35",5,IF(C964="#60",6,IF(C964="#120",7,IF(C964="#200",8,IF(C964="&lt;200",9)))))))),FALSE)</f>
        <v>8.9700000000000006</v>
      </c>
      <c r="P964" s="23">
        <f t="shared" si="0"/>
        <v>0.36499999999999994</v>
      </c>
      <c r="Q964" s="23">
        <f t="shared" si="1"/>
        <v>2</v>
      </c>
      <c r="R964" s="23">
        <f>VLOOKUP(B964,'Dry Sieve'!$B$2:$K$992,IF(C964="#5",2,IF(C964="#10",3,IF(C964="#18",4,IF(C964="#35",5,IF(C964="#60",6,IF(C964="#120",7,IF(C964="#200",8,IF(C964="&lt;200",9)))))))),FALSE)</f>
        <v>8.9700000000000006</v>
      </c>
      <c r="S964" s="23">
        <f>VLOOKUP(B964,'Dry Sieve'!$B$2:$K$992,10,FALSE)</f>
        <v>116.32</v>
      </c>
      <c r="T964" s="23">
        <v>6.3041394429999995E-2</v>
      </c>
      <c r="U964" s="23">
        <v>1.891241833E-2</v>
      </c>
      <c r="V964" s="23">
        <f>V961</f>
        <v>0.18763120586460003</v>
      </c>
    </row>
    <row r="965" spans="1:22" ht="15.75" customHeight="1" x14ac:dyDescent="0.2">
      <c r="A965" s="22">
        <f>VLOOKUP(B964,'Sample ID by Horizon'!A:B,2,FALSE)</f>
        <v>42649</v>
      </c>
      <c r="B965" s="21" t="s">
        <v>510</v>
      </c>
      <c r="C965" s="21" t="s">
        <v>1296</v>
      </c>
      <c r="D965" s="21" t="s">
        <v>1293</v>
      </c>
      <c r="E965" s="21">
        <v>2</v>
      </c>
      <c r="F965" s="21">
        <v>1.74</v>
      </c>
      <c r="G965" s="21">
        <v>2.97</v>
      </c>
      <c r="H965" s="21">
        <v>1.23</v>
      </c>
      <c r="I965" s="21">
        <v>2.09</v>
      </c>
      <c r="J965" s="23">
        <f t="shared" si="45"/>
        <v>0.34999999999999987</v>
      </c>
      <c r="K965" s="71">
        <v>44</v>
      </c>
      <c r="L965" s="71">
        <f t="shared" ref="L965:N965" si="724">L963</f>
        <v>2</v>
      </c>
      <c r="M965" s="71">
        <f t="shared" si="724"/>
        <v>0.36499999999999994</v>
      </c>
      <c r="N965" s="71">
        <f t="shared" si="724"/>
        <v>42</v>
      </c>
      <c r="O965" s="73">
        <f>VLOOKUP(B965,'Dry Sieve'!$B$2:$K$992,IF(C965="#5",2,IF(C965="#10",3,IF(C965="#18",4,IF(C965="#35",5,IF(C965="#60",6,IF(C965="#120",7,IF(C965="#200",8,IF(C965="&lt;200",9)))))))),FALSE)</f>
        <v>8.9700000000000006</v>
      </c>
      <c r="P965" s="23">
        <f t="shared" si="0"/>
        <v>0.36499999999999994</v>
      </c>
      <c r="Q965" s="23">
        <f t="shared" si="1"/>
        <v>2</v>
      </c>
      <c r="R965" s="23">
        <f>VLOOKUP(B965,'Dry Sieve'!$B$2:$K$992,IF(C965="#5",2,IF(C965="#10",3,IF(C965="#18",4,IF(C965="#35",5,IF(C965="#60",6,IF(C965="#120",7,IF(C965="#200",8,IF(C965="&lt;200",9)))))))),FALSE)</f>
        <v>8.9700000000000006</v>
      </c>
      <c r="S965" s="23">
        <f>VLOOKUP(B965,'Dry Sieve'!$B$2:$K$992,10,FALSE)</f>
        <v>116.32</v>
      </c>
      <c r="T965" s="23">
        <v>6.3041394429999995E-2</v>
      </c>
      <c r="U965" s="23">
        <v>1.891241833E-2</v>
      </c>
      <c r="V965" s="23">
        <f>V964</f>
        <v>0.18763120586460003</v>
      </c>
    </row>
    <row r="966" spans="1:22" ht="15.75" customHeight="1" x14ac:dyDescent="0.2">
      <c r="A966" s="22">
        <f>VLOOKUP(B965,'Sample ID by Horizon'!A:B,2,FALSE)</f>
        <v>42649</v>
      </c>
      <c r="B966" s="21" t="s">
        <v>510</v>
      </c>
      <c r="C966" s="21" t="s">
        <v>1296</v>
      </c>
      <c r="D966" s="21" t="s">
        <v>1294</v>
      </c>
      <c r="E966" s="21">
        <v>2</v>
      </c>
      <c r="F966" s="21">
        <v>1.72</v>
      </c>
      <c r="G966" s="21">
        <v>2.85</v>
      </c>
      <c r="H966" s="21">
        <v>1.1299999999999999</v>
      </c>
      <c r="I966" s="21">
        <v>2.0699999999999998</v>
      </c>
      <c r="J966" s="23">
        <f t="shared" si="45"/>
        <v>0.34999999999999987</v>
      </c>
      <c r="K966" s="71">
        <v>39</v>
      </c>
      <c r="L966" s="71">
        <f t="shared" ref="L966:N966" si="725">L963</f>
        <v>2</v>
      </c>
      <c r="M966" s="71">
        <f t="shared" si="725"/>
        <v>0.36499999999999994</v>
      </c>
      <c r="N966" s="71">
        <f t="shared" si="725"/>
        <v>42</v>
      </c>
      <c r="O966" s="73">
        <f>VLOOKUP(B966,'Dry Sieve'!$B$2:$K$992,IF(C966="#5",2,IF(C966="#10",3,IF(C966="#18",4,IF(C966="#35",5,IF(C966="#60",6,IF(C966="#120",7,IF(C966="#200",8,IF(C966="&lt;200",9)))))))),FALSE)</f>
        <v>8.9700000000000006</v>
      </c>
      <c r="P966" s="23">
        <f t="shared" si="0"/>
        <v>0.36499999999999994</v>
      </c>
      <c r="Q966" s="23">
        <f t="shared" si="1"/>
        <v>2</v>
      </c>
      <c r="R966" s="23">
        <f>VLOOKUP(B966,'Dry Sieve'!$B$2:$K$992,IF(C966="#5",2,IF(C966="#10",3,IF(C966="#18",4,IF(C966="#35",5,IF(C966="#60",6,IF(C966="#120",7,IF(C966="#200",8,IF(C966="&lt;200",9)))))))),FALSE)</f>
        <v>8.9700000000000006</v>
      </c>
      <c r="S966" s="23">
        <f>VLOOKUP(B966,'Dry Sieve'!$B$2:$K$992,10,FALSE)</f>
        <v>116.32</v>
      </c>
      <c r="T966" s="23">
        <v>6.3041394429999995E-2</v>
      </c>
      <c r="U966" s="23">
        <v>1.891241833E-2</v>
      </c>
      <c r="V966" s="23">
        <f>V964</f>
        <v>0.18763120586460003</v>
      </c>
    </row>
    <row r="967" spans="1:22" ht="15.75" customHeight="1" x14ac:dyDescent="0.2">
      <c r="A967" s="22">
        <f>VLOOKUP(B966,'Sample ID by Horizon'!A:B,2,FALSE)</f>
        <v>42649</v>
      </c>
      <c r="B967" s="21" t="s">
        <v>510</v>
      </c>
      <c r="C967" s="21" t="s">
        <v>1297</v>
      </c>
      <c r="D967" s="21" t="s">
        <v>1291</v>
      </c>
      <c r="E967" s="21">
        <v>1</v>
      </c>
      <c r="F967" s="21">
        <v>1.72</v>
      </c>
      <c r="G967" s="21">
        <v>2.54</v>
      </c>
      <c r="H967" s="21">
        <v>0.82</v>
      </c>
      <c r="I967" s="21">
        <v>1.89</v>
      </c>
      <c r="J967" s="23">
        <f t="shared" si="45"/>
        <v>0.16999999999999993</v>
      </c>
      <c r="K967" s="71">
        <v>65</v>
      </c>
      <c r="L967" s="71">
        <v>1</v>
      </c>
      <c r="M967" s="23">
        <f>AVERAGE(J967:J970)</f>
        <v>0.16749999999999993</v>
      </c>
      <c r="N967" s="23">
        <v>65</v>
      </c>
      <c r="O967" s="73">
        <f>VLOOKUP(B967,'Dry Sieve'!$B$2:$K$992,IF(C967="#5",2,IF(C967="#10",3,IF(C967="#18",4,IF(C967="#35",5,IF(C967="#60",6,IF(C967="#120",7,IF(C967="#200",8,IF(C967="&lt;200",9)))))))),FALSE)</f>
        <v>6.51</v>
      </c>
      <c r="P967" s="23">
        <f t="shared" si="0"/>
        <v>0.16749999999999993</v>
      </c>
      <c r="Q967" s="23">
        <f t="shared" si="1"/>
        <v>1</v>
      </c>
      <c r="R967" s="23">
        <f>VLOOKUP(B967,'Dry Sieve'!$B$2:$K$992,IF(C967="#5",2,IF(C967="#10",3,IF(C967="#18",4,IF(C967="#35",5,IF(C967="#60",6,IF(C967="#120",7,IF(C967="#200",8,IF(C967="&lt;200",9)))))))),FALSE)</f>
        <v>6.51</v>
      </c>
      <c r="S967" s="23">
        <f>VLOOKUP(B967,'Dry Sieve'!$B$2:$K$992,10,FALSE)</f>
        <v>116.32</v>
      </c>
      <c r="T967" s="23">
        <v>4.6591944640000001E-2</v>
      </c>
      <c r="U967" s="23">
        <v>1.730557944E-2</v>
      </c>
      <c r="V967" s="23">
        <f>V964</f>
        <v>0.18763120586460003</v>
      </c>
    </row>
    <row r="968" spans="1:22" ht="15.75" customHeight="1" x14ac:dyDescent="0.2">
      <c r="A968" s="22">
        <f>VLOOKUP(B967,'Sample ID by Horizon'!A:B,2,FALSE)</f>
        <v>42649</v>
      </c>
      <c r="B968" s="21" t="s">
        <v>510</v>
      </c>
      <c r="C968" s="21" t="s">
        <v>1297</v>
      </c>
      <c r="D968" s="21" t="s">
        <v>1292</v>
      </c>
      <c r="E968" s="21">
        <v>1</v>
      </c>
      <c r="F968" s="21">
        <v>1.73</v>
      </c>
      <c r="G968" s="21">
        <v>2.5299999999999998</v>
      </c>
      <c r="H968" s="21">
        <v>0.8</v>
      </c>
      <c r="I968" s="21">
        <v>1.9</v>
      </c>
      <c r="J968" s="23">
        <f t="shared" si="45"/>
        <v>0.16999999999999993</v>
      </c>
      <c r="K968" s="71">
        <v>63</v>
      </c>
      <c r="L968" s="71">
        <f t="shared" ref="L968:N968" si="726">L967</f>
        <v>1</v>
      </c>
      <c r="M968" s="71">
        <f t="shared" si="726"/>
        <v>0.16749999999999993</v>
      </c>
      <c r="N968" s="71">
        <f t="shared" si="726"/>
        <v>65</v>
      </c>
      <c r="O968" s="73">
        <f>VLOOKUP(B968,'Dry Sieve'!$B$2:$K$992,IF(C968="#5",2,IF(C968="#10",3,IF(C968="#18",4,IF(C968="#35",5,IF(C968="#60",6,IF(C968="#120",7,IF(C968="#200",8,IF(C968="&lt;200",9)))))))),FALSE)</f>
        <v>6.51</v>
      </c>
      <c r="P968" s="23">
        <f t="shared" si="0"/>
        <v>0.16749999999999993</v>
      </c>
      <c r="Q968" s="23">
        <f t="shared" si="1"/>
        <v>1</v>
      </c>
      <c r="R968" s="23">
        <f>VLOOKUP(B968,'Dry Sieve'!$B$2:$K$992,IF(C968="#5",2,IF(C968="#10",3,IF(C968="#18",4,IF(C968="#35",5,IF(C968="#60",6,IF(C968="#120",7,IF(C968="#200",8,IF(C968="&lt;200",9)))))))),FALSE)</f>
        <v>6.51</v>
      </c>
      <c r="S968" s="23">
        <f>VLOOKUP(B968,'Dry Sieve'!$B$2:$K$992,10,FALSE)</f>
        <v>116.32</v>
      </c>
      <c r="T968" s="23">
        <v>4.6591944640000001E-2</v>
      </c>
      <c r="U968" s="23">
        <v>1.730557944E-2</v>
      </c>
      <c r="V968" s="23">
        <f>V967</f>
        <v>0.18763120586460003</v>
      </c>
    </row>
    <row r="969" spans="1:22" ht="15.75" customHeight="1" x14ac:dyDescent="0.2">
      <c r="A969" s="22">
        <f>VLOOKUP(B968,'Sample ID by Horizon'!A:B,2,FALSE)</f>
        <v>42649</v>
      </c>
      <c r="B969" s="21" t="s">
        <v>510</v>
      </c>
      <c r="C969" s="21" t="s">
        <v>1297</v>
      </c>
      <c r="D969" s="21" t="s">
        <v>1293</v>
      </c>
      <c r="E969" s="21">
        <v>1</v>
      </c>
      <c r="F969" s="21">
        <v>1.73</v>
      </c>
      <c r="G969" s="21">
        <v>2.56</v>
      </c>
      <c r="H969" s="21">
        <v>0.83</v>
      </c>
      <c r="I969" s="21">
        <v>1.89</v>
      </c>
      <c r="J969" s="23">
        <f t="shared" si="45"/>
        <v>0.15999999999999992</v>
      </c>
      <c r="K969" s="71">
        <v>67</v>
      </c>
      <c r="L969" s="71">
        <f t="shared" ref="L969:N969" si="727">L967</f>
        <v>1</v>
      </c>
      <c r="M969" s="71">
        <f t="shared" si="727"/>
        <v>0.16749999999999993</v>
      </c>
      <c r="N969" s="71">
        <f t="shared" si="727"/>
        <v>65</v>
      </c>
      <c r="O969" s="73">
        <f>VLOOKUP(B969,'Dry Sieve'!$B$2:$K$992,IF(C969="#5",2,IF(C969="#10",3,IF(C969="#18",4,IF(C969="#35",5,IF(C969="#60",6,IF(C969="#120",7,IF(C969="#200",8,IF(C969="&lt;200",9)))))))),FALSE)</f>
        <v>6.51</v>
      </c>
      <c r="P969" s="23">
        <f t="shared" si="0"/>
        <v>0.16749999999999993</v>
      </c>
      <c r="Q969" s="23">
        <f t="shared" si="1"/>
        <v>1</v>
      </c>
      <c r="R969" s="23">
        <f>VLOOKUP(B969,'Dry Sieve'!$B$2:$K$992,IF(C969="#5",2,IF(C969="#10",3,IF(C969="#18",4,IF(C969="#35",5,IF(C969="#60",6,IF(C969="#120",7,IF(C969="#200",8,IF(C969="&lt;200",9)))))))),FALSE)</f>
        <v>6.51</v>
      </c>
      <c r="S969" s="23">
        <f>VLOOKUP(B969,'Dry Sieve'!$B$2:$K$992,10,FALSE)</f>
        <v>116.32</v>
      </c>
      <c r="T969" s="23">
        <v>4.6591944640000001E-2</v>
      </c>
      <c r="U969" s="23">
        <v>1.730557944E-2</v>
      </c>
      <c r="V969" s="23">
        <f>V967</f>
        <v>0.18763120586460003</v>
      </c>
    </row>
    <row r="970" spans="1:22" ht="15.75" customHeight="1" x14ac:dyDescent="0.2">
      <c r="A970" s="22">
        <f>VLOOKUP(B969,'Sample ID by Horizon'!A:B,2,FALSE)</f>
        <v>42649</v>
      </c>
      <c r="B970" s="21" t="s">
        <v>510</v>
      </c>
      <c r="C970" s="21" t="s">
        <v>1297</v>
      </c>
      <c r="D970" s="21" t="s">
        <v>1294</v>
      </c>
      <c r="E970" s="21">
        <v>1</v>
      </c>
      <c r="F970" s="21">
        <v>1.73</v>
      </c>
      <c r="G970" s="21">
        <v>2.5499999999999998</v>
      </c>
      <c r="H970" s="21">
        <v>0.82</v>
      </c>
      <c r="I970" s="21">
        <v>1.9</v>
      </c>
      <c r="J970" s="23">
        <f t="shared" si="45"/>
        <v>0.16999999999999993</v>
      </c>
      <c r="K970" s="71">
        <v>65</v>
      </c>
      <c r="L970" s="71">
        <f t="shared" ref="L970:N970" si="728">L967</f>
        <v>1</v>
      </c>
      <c r="M970" s="71">
        <f t="shared" si="728"/>
        <v>0.16749999999999993</v>
      </c>
      <c r="N970" s="71">
        <f t="shared" si="728"/>
        <v>65</v>
      </c>
      <c r="O970" s="73">
        <f>VLOOKUP(B970,'Dry Sieve'!$B$2:$K$992,IF(C970="#5",2,IF(C970="#10",3,IF(C970="#18",4,IF(C970="#35",5,IF(C970="#60",6,IF(C970="#120",7,IF(C970="#200",8,IF(C970="&lt;200",9)))))))),FALSE)</f>
        <v>6.51</v>
      </c>
      <c r="P970" s="23">
        <f t="shared" si="0"/>
        <v>0.16749999999999993</v>
      </c>
      <c r="Q970" s="23">
        <f t="shared" si="1"/>
        <v>1</v>
      </c>
      <c r="R970" s="23">
        <f>VLOOKUP(B970,'Dry Sieve'!$B$2:$K$992,IF(C970="#5",2,IF(C970="#10",3,IF(C970="#18",4,IF(C970="#35",5,IF(C970="#60",6,IF(C970="#120",7,IF(C970="#200",8,IF(C970="&lt;200",9)))))))),FALSE)</f>
        <v>6.51</v>
      </c>
      <c r="S970" s="23">
        <f>VLOOKUP(B970,'Dry Sieve'!$B$2:$K$992,10,FALSE)</f>
        <v>116.32</v>
      </c>
      <c r="T970" s="23">
        <v>4.6591944640000001E-2</v>
      </c>
      <c r="U970" s="23">
        <v>1.730557944E-2</v>
      </c>
      <c r="V970" s="23">
        <f>V967</f>
        <v>0.18763120586460003</v>
      </c>
    </row>
    <row r="971" spans="1:22" ht="15.75" customHeight="1" x14ac:dyDescent="0.2">
      <c r="A971" s="22">
        <f>VLOOKUP(B970,'Sample ID by Horizon'!A:B,2,FALSE)</f>
        <v>42649</v>
      </c>
      <c r="B971" s="21" t="s">
        <v>510</v>
      </c>
      <c r="C971" s="21" t="s">
        <v>1298</v>
      </c>
      <c r="D971" s="21" t="s">
        <v>1291</v>
      </c>
      <c r="E971" s="21">
        <v>1</v>
      </c>
      <c r="F971" s="21">
        <v>1.73</v>
      </c>
      <c r="G971" s="21">
        <v>2.65</v>
      </c>
      <c r="H971" s="21">
        <v>0.92</v>
      </c>
      <c r="I971" s="21">
        <v>1.98</v>
      </c>
      <c r="J971" s="23">
        <f t="shared" si="45"/>
        <v>0.25</v>
      </c>
      <c r="K971" s="71">
        <v>67</v>
      </c>
      <c r="L971" s="71">
        <v>1</v>
      </c>
      <c r="M971" s="23">
        <f>AVERAGE(J971:J974)</f>
        <v>0.23249999999999993</v>
      </c>
      <c r="N971" s="23">
        <v>68.5</v>
      </c>
      <c r="O971" s="73">
        <f>VLOOKUP(B971,'Dry Sieve'!$B$2:$K$992,IF(C971="#5",2,IF(C971="#10",3,IF(C971="#18",4,IF(C971="#35",5,IF(C971="#60",6,IF(C971="#120",7,IF(C971="#200",8,IF(C971="&lt;200",9)))))))),FALSE)</f>
        <v>4.3600000000000003</v>
      </c>
      <c r="P971" s="23">
        <f t="shared" si="0"/>
        <v>0.23249999999999993</v>
      </c>
      <c r="Q971" s="23">
        <f t="shared" si="1"/>
        <v>1</v>
      </c>
      <c r="R971" s="23">
        <f>VLOOKUP(B971,'Dry Sieve'!$B$2:$K$992,IF(C971="#5",2,IF(C971="#10",3,IF(C971="#18",4,IF(C971="#35",5,IF(C971="#60",6,IF(C971="#120",7,IF(C971="#200",8,IF(C971="&lt;200",9)))))))),FALSE)</f>
        <v>4.3600000000000003</v>
      </c>
      <c r="S971" s="23">
        <f>VLOOKUP(B971,'Dry Sieve'!$B$2:$K$992,10,FALSE)</f>
        <v>116.32</v>
      </c>
      <c r="T971" s="23">
        <v>2.876805365E-2</v>
      </c>
      <c r="U971" s="23">
        <v>8.4454786059999995E-3</v>
      </c>
      <c r="V971" s="23">
        <f>V970</f>
        <v>0.18763120586460003</v>
      </c>
    </row>
    <row r="972" spans="1:22" ht="15.75" customHeight="1" x14ac:dyDescent="0.2">
      <c r="A972" s="22">
        <f>VLOOKUP(B971,'Sample ID by Horizon'!A:B,2,FALSE)</f>
        <v>42649</v>
      </c>
      <c r="B972" s="21" t="s">
        <v>510</v>
      </c>
      <c r="C972" s="21" t="s">
        <v>1298</v>
      </c>
      <c r="D972" s="21" t="s">
        <v>1292</v>
      </c>
      <c r="E972" s="21">
        <v>1</v>
      </c>
      <c r="F972" s="21">
        <v>1.74</v>
      </c>
      <c r="G972" s="21">
        <v>2.66</v>
      </c>
      <c r="H972" s="21">
        <v>0.92</v>
      </c>
      <c r="I972" s="21">
        <v>1.95</v>
      </c>
      <c r="J972" s="23">
        <f t="shared" si="45"/>
        <v>0.20999999999999996</v>
      </c>
      <c r="K972" s="71">
        <v>71</v>
      </c>
      <c r="L972" s="71">
        <f t="shared" ref="L972:N972" si="729">L971</f>
        <v>1</v>
      </c>
      <c r="M972" s="71">
        <f t="shared" si="729"/>
        <v>0.23249999999999993</v>
      </c>
      <c r="N972" s="71">
        <f t="shared" si="729"/>
        <v>68.5</v>
      </c>
      <c r="O972" s="73">
        <f>VLOOKUP(B972,'Dry Sieve'!$B$2:$K$992,IF(C972="#5",2,IF(C972="#10",3,IF(C972="#18",4,IF(C972="#35",5,IF(C972="#60",6,IF(C972="#120",7,IF(C972="#200",8,IF(C972="&lt;200",9)))))))),FALSE)</f>
        <v>4.3600000000000003</v>
      </c>
      <c r="P972" s="23">
        <f t="shared" si="0"/>
        <v>0.23249999999999993</v>
      </c>
      <c r="Q972" s="23">
        <f t="shared" si="1"/>
        <v>1</v>
      </c>
      <c r="R972" s="23">
        <f>VLOOKUP(B972,'Dry Sieve'!$B$2:$K$992,IF(C972="#5",2,IF(C972="#10",3,IF(C972="#18",4,IF(C972="#35",5,IF(C972="#60",6,IF(C972="#120",7,IF(C972="#200",8,IF(C972="&lt;200",9)))))))),FALSE)</f>
        <v>4.3600000000000003</v>
      </c>
      <c r="S972" s="23">
        <f>VLOOKUP(B972,'Dry Sieve'!$B$2:$K$992,10,FALSE)</f>
        <v>116.32</v>
      </c>
      <c r="T972" s="23">
        <v>2.876805365E-2</v>
      </c>
      <c r="U972" s="23">
        <v>8.4454786059999995E-3</v>
      </c>
      <c r="V972" s="23">
        <f>V970</f>
        <v>0.18763120586460003</v>
      </c>
    </row>
    <row r="973" spans="1:22" ht="15.75" customHeight="1" x14ac:dyDescent="0.2">
      <c r="A973" s="22">
        <f>VLOOKUP(B972,'Sample ID by Horizon'!A:B,2,FALSE)</f>
        <v>42649</v>
      </c>
      <c r="B973" s="21" t="s">
        <v>510</v>
      </c>
      <c r="C973" s="21" t="s">
        <v>1298</v>
      </c>
      <c r="D973" s="21" t="s">
        <v>1293</v>
      </c>
      <c r="E973" s="21">
        <v>1</v>
      </c>
      <c r="F973" s="21">
        <v>1.74</v>
      </c>
      <c r="G973" s="21">
        <v>2.66</v>
      </c>
      <c r="H973" s="21">
        <v>0.92</v>
      </c>
      <c r="I973" s="21">
        <v>2.0099999999999998</v>
      </c>
      <c r="J973" s="23">
        <f t="shared" si="45"/>
        <v>0.2699999999999998</v>
      </c>
      <c r="K973" s="71">
        <v>65</v>
      </c>
      <c r="L973" s="71">
        <f t="shared" ref="L973:N973" si="730">L971</f>
        <v>1</v>
      </c>
      <c r="M973" s="71">
        <f t="shared" si="730"/>
        <v>0.23249999999999993</v>
      </c>
      <c r="N973" s="71">
        <f t="shared" si="730"/>
        <v>68.5</v>
      </c>
      <c r="O973" s="73">
        <f>VLOOKUP(B973,'Dry Sieve'!$B$2:$K$992,IF(C973="#5",2,IF(C973="#10",3,IF(C973="#18",4,IF(C973="#35",5,IF(C973="#60",6,IF(C973="#120",7,IF(C973="#200",8,IF(C973="&lt;200",9)))))))),FALSE)</f>
        <v>4.3600000000000003</v>
      </c>
      <c r="P973" s="23">
        <f t="shared" si="0"/>
        <v>0.23249999999999993</v>
      </c>
      <c r="Q973" s="23">
        <f t="shared" si="1"/>
        <v>1</v>
      </c>
      <c r="R973" s="23">
        <f>VLOOKUP(B973,'Dry Sieve'!$B$2:$K$992,IF(C973="#5",2,IF(C973="#10",3,IF(C973="#18",4,IF(C973="#35",5,IF(C973="#60",6,IF(C973="#120",7,IF(C973="#200",8,IF(C973="&lt;200",9)))))))),FALSE)</f>
        <v>4.3600000000000003</v>
      </c>
      <c r="S973" s="23">
        <f>VLOOKUP(B973,'Dry Sieve'!$B$2:$K$992,10,FALSE)</f>
        <v>116.32</v>
      </c>
      <c r="T973" s="23">
        <v>2.876805365E-2</v>
      </c>
      <c r="U973" s="23">
        <v>8.4454786059999995E-3</v>
      </c>
      <c r="V973" s="23">
        <f>V970</f>
        <v>0.18763120586460003</v>
      </c>
    </row>
    <row r="974" spans="1:22" ht="15.75" customHeight="1" x14ac:dyDescent="0.2">
      <c r="A974" s="22">
        <f>VLOOKUP(B973,'Sample ID by Horizon'!A:B,2,FALSE)</f>
        <v>42649</v>
      </c>
      <c r="B974" s="21" t="s">
        <v>510</v>
      </c>
      <c r="C974" s="21" t="s">
        <v>1298</v>
      </c>
      <c r="D974" s="21" t="s">
        <v>1294</v>
      </c>
      <c r="E974" s="21">
        <v>1</v>
      </c>
      <c r="F974" s="21">
        <v>1.72</v>
      </c>
      <c r="G974" s="21">
        <v>2.63</v>
      </c>
      <c r="H974" s="21">
        <v>0.91</v>
      </c>
      <c r="I974" s="21">
        <v>1.92</v>
      </c>
      <c r="J974" s="23">
        <f t="shared" si="45"/>
        <v>0.19999999999999996</v>
      </c>
      <c r="K974" s="71">
        <v>71</v>
      </c>
      <c r="L974" s="71">
        <f t="shared" ref="L974:N974" si="731">L971</f>
        <v>1</v>
      </c>
      <c r="M974" s="71">
        <f t="shared" si="731"/>
        <v>0.23249999999999993</v>
      </c>
      <c r="N974" s="71">
        <f t="shared" si="731"/>
        <v>68.5</v>
      </c>
      <c r="O974" s="73">
        <f>VLOOKUP(B974,'Dry Sieve'!$B$2:$K$992,IF(C974="#5",2,IF(C974="#10",3,IF(C974="#18",4,IF(C974="#35",5,IF(C974="#60",6,IF(C974="#120",7,IF(C974="#200",8,IF(C974="&lt;200",9)))))))),FALSE)</f>
        <v>4.3600000000000003</v>
      </c>
      <c r="P974" s="23">
        <f t="shared" si="0"/>
        <v>0.23249999999999993</v>
      </c>
      <c r="Q974" s="23">
        <f t="shared" si="1"/>
        <v>1</v>
      </c>
      <c r="R974" s="23">
        <f>VLOOKUP(B974,'Dry Sieve'!$B$2:$K$992,IF(C974="#5",2,IF(C974="#10",3,IF(C974="#18",4,IF(C974="#35",5,IF(C974="#60",6,IF(C974="#120",7,IF(C974="#200",8,IF(C974="&lt;200",9)))))))),FALSE)</f>
        <v>4.3600000000000003</v>
      </c>
      <c r="S974" s="23">
        <f>VLOOKUP(B974,'Dry Sieve'!$B$2:$K$992,10,FALSE)</f>
        <v>116.32</v>
      </c>
      <c r="T974" s="23">
        <v>2.876805365E-2</v>
      </c>
      <c r="U974" s="23">
        <v>8.4454786059999995E-3</v>
      </c>
      <c r="V974" s="23">
        <f>V973</f>
        <v>0.18763120586460003</v>
      </c>
    </row>
    <row r="975" spans="1:22" ht="15.75" customHeight="1" x14ac:dyDescent="0.2">
      <c r="A975" s="22">
        <f>VLOOKUP(B974,'Sample ID by Horizon'!A:B,2,FALSE)</f>
        <v>42649</v>
      </c>
      <c r="B975" s="21" t="s">
        <v>510</v>
      </c>
      <c r="C975" s="21" t="s">
        <v>1299</v>
      </c>
      <c r="D975" s="21" t="s">
        <v>1291</v>
      </c>
      <c r="E975" s="21">
        <v>0.5</v>
      </c>
      <c r="F975" s="21">
        <v>1.73</v>
      </c>
      <c r="G975" s="21">
        <v>2.21</v>
      </c>
      <c r="H975" s="21">
        <v>0.48</v>
      </c>
      <c r="I975" s="21">
        <v>1.9</v>
      </c>
      <c r="J975" s="23">
        <f t="shared" si="45"/>
        <v>0.16999999999999993</v>
      </c>
      <c r="K975" s="71">
        <v>62</v>
      </c>
      <c r="L975" s="71">
        <v>0.5</v>
      </c>
      <c r="M975" s="23">
        <f>AVERAGE(J975:J978)</f>
        <v>0.16999999999999993</v>
      </c>
      <c r="N975" s="23">
        <v>62.5</v>
      </c>
      <c r="O975" s="73">
        <f>VLOOKUP(B975,'Dry Sieve'!$B$2:$K$992,IF(C975="#5",2,IF(C975="#10",3,IF(C975="#18",4,IF(C975="#35",5,IF(C975="#60",6,IF(C975="#120",7,IF(C975="#200",8,IF(C975="&lt;200",9)))))))),FALSE)</f>
        <v>2.5499999999999998</v>
      </c>
      <c r="P975" s="23">
        <f t="shared" si="0"/>
        <v>0.16999999999999993</v>
      </c>
      <c r="Q975" s="23">
        <f t="shared" si="1"/>
        <v>0.5</v>
      </c>
      <c r="R975" s="23">
        <f>VLOOKUP(B975,'Dry Sieve'!$B$2:$K$992,IF(C975="#5",2,IF(C975="#10",3,IF(C975="#18",4,IF(C975="#35",5,IF(C975="#60",6,IF(C975="#120",7,IF(C975="#200",8,IF(C975="&lt;200",9)))))))),FALSE)</f>
        <v>2.5499999999999998</v>
      </c>
      <c r="S975" s="23">
        <f>VLOOKUP(B975,'Dry Sieve'!$B$2:$K$992,10,FALSE)</f>
        <v>116.32</v>
      </c>
      <c r="T975" s="23">
        <v>1.4468707020000001E-2</v>
      </c>
      <c r="U975" s="23">
        <v>2.5836976810000001E-3</v>
      </c>
      <c r="V975" s="23">
        <f>V973</f>
        <v>0.18763120586460003</v>
      </c>
    </row>
    <row r="976" spans="1:22" ht="15.75" customHeight="1" x14ac:dyDescent="0.2">
      <c r="A976" s="22">
        <f>VLOOKUP(B975,'Sample ID by Horizon'!A:B,2,FALSE)</f>
        <v>42649</v>
      </c>
      <c r="B976" s="21" t="s">
        <v>510</v>
      </c>
      <c r="C976" s="21" t="s">
        <v>1299</v>
      </c>
      <c r="D976" s="21" t="s">
        <v>1292</v>
      </c>
      <c r="E976" s="21">
        <v>0.5</v>
      </c>
      <c r="F976" s="21">
        <v>1.75</v>
      </c>
      <c r="G976" s="21">
        <v>2.23</v>
      </c>
      <c r="H976" s="21">
        <v>0.48</v>
      </c>
      <c r="I976" s="21">
        <v>1.92</v>
      </c>
      <c r="J976" s="23">
        <f t="shared" si="45"/>
        <v>0.16999999999999993</v>
      </c>
      <c r="K976" s="71">
        <v>62</v>
      </c>
      <c r="L976" s="71">
        <f t="shared" ref="L976:N976" si="732">L975</f>
        <v>0.5</v>
      </c>
      <c r="M976" s="71">
        <f t="shared" si="732"/>
        <v>0.16999999999999993</v>
      </c>
      <c r="N976" s="71">
        <f t="shared" si="732"/>
        <v>62.5</v>
      </c>
      <c r="O976" s="73">
        <f>VLOOKUP(B976,'Dry Sieve'!$B$2:$K$992,IF(C976="#5",2,IF(C976="#10",3,IF(C976="#18",4,IF(C976="#35",5,IF(C976="#60",6,IF(C976="#120",7,IF(C976="#200",8,IF(C976="&lt;200",9)))))))),FALSE)</f>
        <v>2.5499999999999998</v>
      </c>
      <c r="P976" s="23">
        <f t="shared" si="0"/>
        <v>0.16999999999999993</v>
      </c>
      <c r="Q976" s="23">
        <f t="shared" si="1"/>
        <v>0.5</v>
      </c>
      <c r="R976" s="23">
        <f>VLOOKUP(B976,'Dry Sieve'!$B$2:$K$992,IF(C976="#5",2,IF(C976="#10",3,IF(C976="#18",4,IF(C976="#35",5,IF(C976="#60",6,IF(C976="#120",7,IF(C976="#200",8,IF(C976="&lt;200",9)))))))),FALSE)</f>
        <v>2.5499999999999998</v>
      </c>
      <c r="S976" s="23">
        <f>VLOOKUP(B976,'Dry Sieve'!$B$2:$K$992,10,FALSE)</f>
        <v>116.32</v>
      </c>
      <c r="T976" s="23">
        <v>1.4468707020000001E-2</v>
      </c>
      <c r="U976" s="23">
        <v>2.5836976810000001E-3</v>
      </c>
      <c r="V976" s="23">
        <f>V973</f>
        <v>0.18763120586460003</v>
      </c>
    </row>
    <row r="977" spans="1:22" ht="15.75" customHeight="1" x14ac:dyDescent="0.2">
      <c r="A977" s="22">
        <f>VLOOKUP(B976,'Sample ID by Horizon'!A:B,2,FALSE)</f>
        <v>42649</v>
      </c>
      <c r="B977" s="21" t="s">
        <v>510</v>
      </c>
      <c r="C977" s="21" t="s">
        <v>1299</v>
      </c>
      <c r="D977" s="21" t="s">
        <v>1293</v>
      </c>
      <c r="E977" s="21">
        <v>0.5</v>
      </c>
      <c r="F977" s="21">
        <v>1.73</v>
      </c>
      <c r="G977" s="21">
        <v>2.2200000000000002</v>
      </c>
      <c r="H977" s="21">
        <v>0.49</v>
      </c>
      <c r="I977" s="21">
        <v>1.9</v>
      </c>
      <c r="J977" s="23">
        <f t="shared" si="45"/>
        <v>0.16999999999999993</v>
      </c>
      <c r="K977" s="71">
        <v>64</v>
      </c>
      <c r="L977" s="71">
        <f t="shared" ref="L977:N977" si="733">L975</f>
        <v>0.5</v>
      </c>
      <c r="M977" s="71">
        <f t="shared" si="733"/>
        <v>0.16999999999999993</v>
      </c>
      <c r="N977" s="71">
        <f t="shared" si="733"/>
        <v>62.5</v>
      </c>
      <c r="O977" s="73">
        <f>VLOOKUP(B977,'Dry Sieve'!$B$2:$K$992,IF(C977="#5",2,IF(C977="#10",3,IF(C977="#18",4,IF(C977="#35",5,IF(C977="#60",6,IF(C977="#120",7,IF(C977="#200",8,IF(C977="&lt;200",9)))))))),FALSE)</f>
        <v>2.5499999999999998</v>
      </c>
      <c r="P977" s="23">
        <f t="shared" si="0"/>
        <v>0.16999999999999993</v>
      </c>
      <c r="Q977" s="23">
        <f t="shared" si="1"/>
        <v>0.5</v>
      </c>
      <c r="R977" s="23">
        <f>VLOOKUP(B977,'Dry Sieve'!$B$2:$K$992,IF(C977="#5",2,IF(C977="#10",3,IF(C977="#18",4,IF(C977="#35",5,IF(C977="#60",6,IF(C977="#120",7,IF(C977="#200",8,IF(C977="&lt;200",9)))))))),FALSE)</f>
        <v>2.5499999999999998</v>
      </c>
      <c r="S977" s="23">
        <f>VLOOKUP(B977,'Dry Sieve'!$B$2:$K$992,10,FALSE)</f>
        <v>116.32</v>
      </c>
      <c r="T977" s="23">
        <v>1.4468707020000001E-2</v>
      </c>
      <c r="U977" s="23">
        <v>2.5836976810000001E-3</v>
      </c>
      <c r="V977" s="23">
        <f>V976</f>
        <v>0.18763120586460003</v>
      </c>
    </row>
    <row r="978" spans="1:22" ht="15.75" customHeight="1" x14ac:dyDescent="0.2">
      <c r="A978" s="22">
        <f>VLOOKUP(B977,'Sample ID by Horizon'!A:B,2,FALSE)</f>
        <v>42649</v>
      </c>
      <c r="B978" s="21" t="s">
        <v>510</v>
      </c>
      <c r="C978" s="21" t="s">
        <v>1299</v>
      </c>
      <c r="D978" s="21" t="s">
        <v>1294</v>
      </c>
      <c r="E978" s="21">
        <v>0.5</v>
      </c>
      <c r="F978" s="21">
        <v>1.72</v>
      </c>
      <c r="G978" s="21">
        <v>2.2000000000000002</v>
      </c>
      <c r="H978" s="21">
        <v>0.48</v>
      </c>
      <c r="I978" s="21">
        <v>1.89</v>
      </c>
      <c r="J978" s="23">
        <f t="shared" si="45"/>
        <v>0.16999999999999993</v>
      </c>
      <c r="K978" s="71">
        <v>62</v>
      </c>
      <c r="L978" s="71">
        <f t="shared" ref="L978:N978" si="734">L975</f>
        <v>0.5</v>
      </c>
      <c r="M978" s="71">
        <f t="shared" si="734"/>
        <v>0.16999999999999993</v>
      </c>
      <c r="N978" s="71">
        <f t="shared" si="734"/>
        <v>62.5</v>
      </c>
      <c r="O978" s="73">
        <f>VLOOKUP(B978,'Dry Sieve'!$B$2:$K$992,IF(C978="#5",2,IF(C978="#10",3,IF(C978="#18",4,IF(C978="#35",5,IF(C978="#60",6,IF(C978="#120",7,IF(C978="#200",8,IF(C978="&lt;200",9)))))))),FALSE)</f>
        <v>2.5499999999999998</v>
      </c>
      <c r="P978" s="23">
        <f t="shared" si="0"/>
        <v>0.16999999999999993</v>
      </c>
      <c r="Q978" s="23">
        <f t="shared" si="1"/>
        <v>0.5</v>
      </c>
      <c r="R978" s="23">
        <f>VLOOKUP(B978,'Dry Sieve'!$B$2:$K$992,IF(C978="#5",2,IF(C978="#10",3,IF(C978="#18",4,IF(C978="#35",5,IF(C978="#60",6,IF(C978="#120",7,IF(C978="#200",8,IF(C978="&lt;200",9)))))))),FALSE)</f>
        <v>2.5499999999999998</v>
      </c>
      <c r="S978" s="23">
        <f>VLOOKUP(B978,'Dry Sieve'!$B$2:$K$992,10,FALSE)</f>
        <v>116.32</v>
      </c>
      <c r="T978" s="23">
        <v>1.4468707020000001E-2</v>
      </c>
      <c r="U978" s="23">
        <v>2.5836976810000001E-3</v>
      </c>
      <c r="V978" s="23">
        <f>V976</f>
        <v>0.18763120586460003</v>
      </c>
    </row>
    <row r="979" spans="1:22" ht="15.75" customHeight="1" x14ac:dyDescent="0.2">
      <c r="A979" s="22">
        <f>VLOOKUP(B978,'Sample ID by Horizon'!A:B,2,FALSE)</f>
        <v>42649</v>
      </c>
      <c r="B979" s="21" t="s">
        <v>510</v>
      </c>
      <c r="C979" s="21" t="s">
        <v>1300</v>
      </c>
      <c r="D979" s="21" t="s">
        <v>1291</v>
      </c>
      <c r="E979" s="21">
        <v>0.2</v>
      </c>
      <c r="F979" s="21">
        <v>1.73</v>
      </c>
      <c r="G979" s="21">
        <v>1.94</v>
      </c>
      <c r="H979" s="21">
        <v>0.21</v>
      </c>
      <c r="I979" s="21">
        <v>1.84</v>
      </c>
      <c r="J979" s="23">
        <f t="shared" si="45"/>
        <v>0.1100000000000001</v>
      </c>
      <c r="K979" s="71">
        <v>50</v>
      </c>
      <c r="L979" s="71">
        <v>0.2</v>
      </c>
      <c r="M979" s="23">
        <f>AVERAGE(J979:J982)</f>
        <v>0.1100000000000001</v>
      </c>
      <c r="N979" s="23">
        <v>50</v>
      </c>
      <c r="O979" s="73">
        <f>VLOOKUP(B979,'Dry Sieve'!$B$2:$K$992,IF(C979="#5",2,IF(C979="#10",3,IF(C979="#18",4,IF(C979="#35",5,IF(C979="#60",6,IF(C979="#120",7,IF(C979="#200",8,IF(C979="&lt;200",9)))))))),FALSE)</f>
        <v>1.28</v>
      </c>
      <c r="P979" s="23">
        <f t="shared" si="0"/>
        <v>0.1100000000000001</v>
      </c>
      <c r="Q979" s="23">
        <f t="shared" si="1"/>
        <v>0.2</v>
      </c>
      <c r="R979" s="23">
        <f>VLOOKUP(B979,'Dry Sieve'!$B$2:$K$992,IF(C979="#5",2,IF(C979="#10",3,IF(C979="#18",4,IF(C979="#35",5,IF(C979="#60",6,IF(C979="#120",7,IF(C979="#200",8,IF(C979="&lt;200",9)))))))),FALSE)</f>
        <v>1.28</v>
      </c>
      <c r="S979" s="23">
        <f>VLOOKUP(B979,'Dry Sieve'!$B$2:$K$992,10,FALSE)</f>
        <v>116.32</v>
      </c>
      <c r="T979" s="23">
        <v>4.9518569459999998E-3</v>
      </c>
      <c r="U979" s="23">
        <v>3.5370406760000002E-4</v>
      </c>
      <c r="V979" s="23">
        <f>V976</f>
        <v>0.18763120586460003</v>
      </c>
    </row>
    <row r="980" spans="1:22" ht="15.75" customHeight="1" x14ac:dyDescent="0.2">
      <c r="A980" s="22">
        <f>VLOOKUP(B979,'Sample ID by Horizon'!A:B,2,FALSE)</f>
        <v>42649</v>
      </c>
      <c r="B980" s="21" t="s">
        <v>510</v>
      </c>
      <c r="C980" s="21" t="s">
        <v>1300</v>
      </c>
      <c r="D980" s="21" t="s">
        <v>1292</v>
      </c>
      <c r="E980" s="21">
        <v>0.2</v>
      </c>
      <c r="F980" s="21">
        <v>1.73</v>
      </c>
      <c r="G980" s="21">
        <v>1.94</v>
      </c>
      <c r="H980" s="21">
        <v>0.21</v>
      </c>
      <c r="I980" s="21">
        <v>1.85</v>
      </c>
      <c r="J980" s="23">
        <f t="shared" si="45"/>
        <v>0.12000000000000011</v>
      </c>
      <c r="K980" s="71">
        <v>45</v>
      </c>
      <c r="L980" s="71">
        <f t="shared" ref="L980:N980" si="735">L979</f>
        <v>0.2</v>
      </c>
      <c r="M980" s="71">
        <f t="shared" si="735"/>
        <v>0.1100000000000001</v>
      </c>
      <c r="N980" s="71">
        <f t="shared" si="735"/>
        <v>50</v>
      </c>
      <c r="O980" s="73">
        <f>VLOOKUP(B980,'Dry Sieve'!$B$2:$K$992,IF(C980="#5",2,IF(C980="#10",3,IF(C980="#18",4,IF(C980="#35",5,IF(C980="#60",6,IF(C980="#120",7,IF(C980="#200",8,IF(C980="&lt;200",9)))))))),FALSE)</f>
        <v>1.28</v>
      </c>
      <c r="P980" s="23">
        <f t="shared" si="0"/>
        <v>0.1100000000000001</v>
      </c>
      <c r="Q980" s="23">
        <f t="shared" si="1"/>
        <v>0.2</v>
      </c>
      <c r="R980" s="23">
        <f>VLOOKUP(B980,'Dry Sieve'!$B$2:$K$992,IF(C980="#5",2,IF(C980="#10",3,IF(C980="#18",4,IF(C980="#35",5,IF(C980="#60",6,IF(C980="#120",7,IF(C980="#200",8,IF(C980="&lt;200",9)))))))),FALSE)</f>
        <v>1.28</v>
      </c>
      <c r="S980" s="23">
        <f>VLOOKUP(B980,'Dry Sieve'!$B$2:$K$992,10,FALSE)</f>
        <v>116.32</v>
      </c>
      <c r="T980" s="23">
        <v>4.9518569459999998E-3</v>
      </c>
      <c r="U980" s="23">
        <v>3.5370406760000002E-4</v>
      </c>
      <c r="V980" s="23">
        <f>V979</f>
        <v>0.18763120586460003</v>
      </c>
    </row>
    <row r="981" spans="1:22" ht="15.75" customHeight="1" x14ac:dyDescent="0.2">
      <c r="A981" s="22">
        <f>VLOOKUP(B980,'Sample ID by Horizon'!A:B,2,FALSE)</f>
        <v>42649</v>
      </c>
      <c r="B981" s="21" t="s">
        <v>510</v>
      </c>
      <c r="C981" s="21" t="s">
        <v>1300</v>
      </c>
      <c r="D981" s="21" t="s">
        <v>1293</v>
      </c>
      <c r="E981" s="21">
        <v>0.2</v>
      </c>
      <c r="F981" s="21">
        <v>1.72</v>
      </c>
      <c r="G981" s="21">
        <v>1.94</v>
      </c>
      <c r="H981" s="21">
        <v>0.22</v>
      </c>
      <c r="I981" s="21">
        <v>1.83</v>
      </c>
      <c r="J981" s="23">
        <f t="shared" si="45"/>
        <v>0.1100000000000001</v>
      </c>
      <c r="K981" s="71">
        <v>55</v>
      </c>
      <c r="L981" s="71">
        <f t="shared" ref="L981:N981" si="736">L979</f>
        <v>0.2</v>
      </c>
      <c r="M981" s="71">
        <f t="shared" si="736"/>
        <v>0.1100000000000001</v>
      </c>
      <c r="N981" s="71">
        <f t="shared" si="736"/>
        <v>50</v>
      </c>
      <c r="O981" s="73">
        <f>VLOOKUP(B981,'Dry Sieve'!$B$2:$K$992,IF(C981="#5",2,IF(C981="#10",3,IF(C981="#18",4,IF(C981="#35",5,IF(C981="#60",6,IF(C981="#120",7,IF(C981="#200",8,IF(C981="&lt;200",9)))))))),FALSE)</f>
        <v>1.28</v>
      </c>
      <c r="P981" s="23">
        <f t="shared" si="0"/>
        <v>0.1100000000000001</v>
      </c>
      <c r="Q981" s="23">
        <f t="shared" si="1"/>
        <v>0.2</v>
      </c>
      <c r="R981" s="23">
        <f>VLOOKUP(B981,'Dry Sieve'!$B$2:$K$992,IF(C981="#5",2,IF(C981="#10",3,IF(C981="#18",4,IF(C981="#35",5,IF(C981="#60",6,IF(C981="#120",7,IF(C981="#200",8,IF(C981="&lt;200",9)))))))),FALSE)</f>
        <v>1.28</v>
      </c>
      <c r="S981" s="23">
        <f>VLOOKUP(B981,'Dry Sieve'!$B$2:$K$992,10,FALSE)</f>
        <v>116.32</v>
      </c>
      <c r="T981" s="23">
        <v>4.9518569459999998E-3</v>
      </c>
      <c r="U981" s="23">
        <v>3.5370406760000002E-4</v>
      </c>
      <c r="V981" s="23">
        <f>V979</f>
        <v>0.18763120586460003</v>
      </c>
    </row>
    <row r="982" spans="1:22" ht="15.75" customHeight="1" x14ac:dyDescent="0.2">
      <c r="A982" s="22">
        <f>VLOOKUP(B981,'Sample ID by Horizon'!A:B,2,FALSE)</f>
        <v>42649</v>
      </c>
      <c r="B982" s="21" t="s">
        <v>510</v>
      </c>
      <c r="C982" s="21" t="s">
        <v>1300</v>
      </c>
      <c r="D982" s="21" t="s">
        <v>1294</v>
      </c>
      <c r="E982" s="21">
        <v>0.2</v>
      </c>
      <c r="F982" s="21">
        <v>1.73</v>
      </c>
      <c r="G982" s="21">
        <v>1.93</v>
      </c>
      <c r="H982" s="21">
        <v>0.2</v>
      </c>
      <c r="I982" s="21">
        <v>1.83</v>
      </c>
      <c r="J982" s="23">
        <f t="shared" si="45"/>
        <v>0.10000000000000009</v>
      </c>
      <c r="K982" s="71">
        <v>50</v>
      </c>
      <c r="L982" s="71">
        <f t="shared" ref="L982:N982" si="737">L979</f>
        <v>0.2</v>
      </c>
      <c r="M982" s="71">
        <f t="shared" si="737"/>
        <v>0.1100000000000001</v>
      </c>
      <c r="N982" s="71">
        <f t="shared" si="737"/>
        <v>50</v>
      </c>
      <c r="O982" s="73">
        <f>VLOOKUP(B982,'Dry Sieve'!$B$2:$K$992,IF(C982="#5",2,IF(C982="#10",3,IF(C982="#18",4,IF(C982="#35",5,IF(C982="#60",6,IF(C982="#120",7,IF(C982="#200",8,IF(C982="&lt;200",9)))))))),FALSE)</f>
        <v>1.28</v>
      </c>
      <c r="P982" s="23">
        <f t="shared" si="0"/>
        <v>0.1100000000000001</v>
      </c>
      <c r="Q982" s="23">
        <f t="shared" si="1"/>
        <v>0.2</v>
      </c>
      <c r="R982" s="23">
        <f>VLOOKUP(B982,'Dry Sieve'!$B$2:$K$992,IF(C982="#5",2,IF(C982="#10",3,IF(C982="#18",4,IF(C982="#35",5,IF(C982="#60",6,IF(C982="#120",7,IF(C982="#200",8,IF(C982="&lt;200",9)))))))),FALSE)</f>
        <v>1.28</v>
      </c>
      <c r="S982" s="23">
        <f>VLOOKUP(B982,'Dry Sieve'!$B$2:$K$992,10,FALSE)</f>
        <v>116.32</v>
      </c>
      <c r="T982" s="23">
        <v>4.9518569459999998E-3</v>
      </c>
      <c r="U982" s="23">
        <v>3.5370406760000002E-4</v>
      </c>
      <c r="V982" s="23">
        <f>V979</f>
        <v>0.18763120586460003</v>
      </c>
    </row>
    <row r="983" spans="1:22" ht="15.75" customHeight="1" x14ac:dyDescent="0.2">
      <c r="A983" s="22">
        <f>VLOOKUP(B982,'Sample ID by Horizon'!A:B,2,FALSE)</f>
        <v>42649</v>
      </c>
      <c r="B983" s="21" t="s">
        <v>511</v>
      </c>
      <c r="C983" s="21" t="s">
        <v>1290</v>
      </c>
      <c r="D983" s="21" t="s">
        <v>1291</v>
      </c>
      <c r="E983" s="21">
        <v>4</v>
      </c>
      <c r="F983" s="21">
        <v>1.73</v>
      </c>
      <c r="G983" s="21">
        <v>2.64</v>
      </c>
      <c r="H983" s="21">
        <v>0.91</v>
      </c>
      <c r="I983" s="21">
        <v>1.87</v>
      </c>
      <c r="J983" s="23">
        <f t="shared" si="45"/>
        <v>0.14000000000000012</v>
      </c>
      <c r="K983" s="71">
        <v>19.25</v>
      </c>
      <c r="L983" s="71">
        <v>4</v>
      </c>
      <c r="M983" s="23">
        <f>AVERAGE(J983:J986)</f>
        <v>0.13500000000000001</v>
      </c>
      <c r="N983" s="23">
        <v>13.4375</v>
      </c>
      <c r="O983" s="73">
        <f>VLOOKUP(B983,'Dry Sieve'!$B$2:$K$992,IF(C983="#5",2,IF(C983="#10",3,IF(C983="#18",4,IF(C983="#35",5,IF(C983="#60",6,IF(C983="#120",7,IF(C983="#200",8,IF(C983="&lt;200",9)))))))),FALSE)</f>
        <v>1344.24</v>
      </c>
      <c r="P983" s="23">
        <f t="shared" si="0"/>
        <v>0.13500000000000001</v>
      </c>
      <c r="Q983" s="23">
        <f t="shared" si="1"/>
        <v>4</v>
      </c>
      <c r="R983" s="23">
        <f>VLOOKUP(B983,'Dry Sieve'!$B$2:$K$992,IF(C983="#5",2,IF(C983="#10",3,IF(C983="#18",4,IF(C983="#35",5,IF(C983="#60",6,IF(C983="#120",7,IF(C983="#200",8,IF(C983="&lt;200",9)))))))),FALSE)</f>
        <v>1344.24</v>
      </c>
      <c r="S983" s="23">
        <f>VLOOKUP(B983,'Dry Sieve'!$B$2:$K$992,10,FALSE)</f>
        <v>1661.7700000000002</v>
      </c>
      <c r="T983" s="23">
        <v>0.78161953819999996</v>
      </c>
      <c r="U983" s="23">
        <v>0.10503012539999999</v>
      </c>
      <c r="V983" s="23">
        <f>SUM(U983,U987,U991,U995,U999,U1003,U1007)</f>
        <v>0.13226712441029997</v>
      </c>
    </row>
    <row r="984" spans="1:22" ht="15.75" customHeight="1" x14ac:dyDescent="0.2">
      <c r="A984" s="22">
        <f>VLOOKUP(B983,'Sample ID by Horizon'!A:B,2,FALSE)</f>
        <v>42649</v>
      </c>
      <c r="B984" s="21" t="s">
        <v>511</v>
      </c>
      <c r="C984" s="21" t="s">
        <v>1290</v>
      </c>
      <c r="D984" s="21" t="s">
        <v>1292</v>
      </c>
      <c r="E984" s="21">
        <v>4</v>
      </c>
      <c r="F984" s="21">
        <v>1.74</v>
      </c>
      <c r="G984" s="21">
        <v>2.2400000000000002</v>
      </c>
      <c r="H984" s="21">
        <v>0.5</v>
      </c>
      <c r="I984" s="21">
        <v>1.83</v>
      </c>
      <c r="J984" s="23">
        <f t="shared" si="45"/>
        <v>9.000000000000008E-2</v>
      </c>
      <c r="K984" s="71">
        <v>10.25</v>
      </c>
      <c r="L984" s="71">
        <f t="shared" ref="L984:N984" si="738">L983</f>
        <v>4</v>
      </c>
      <c r="M984" s="71">
        <f t="shared" si="738"/>
        <v>0.13500000000000001</v>
      </c>
      <c r="N984" s="71">
        <f t="shared" si="738"/>
        <v>13.4375</v>
      </c>
      <c r="O984" s="73">
        <f>VLOOKUP(B984,'Dry Sieve'!$B$2:$K$992,IF(C984="#5",2,IF(C984="#10",3,IF(C984="#18",4,IF(C984="#35",5,IF(C984="#60",6,IF(C984="#120",7,IF(C984="#200",8,IF(C984="&lt;200",9)))))))),FALSE)</f>
        <v>1344.24</v>
      </c>
      <c r="P984" s="23">
        <f t="shared" si="0"/>
        <v>0.13500000000000001</v>
      </c>
      <c r="Q984" s="23">
        <f t="shared" si="1"/>
        <v>4</v>
      </c>
      <c r="R984" s="23">
        <f>VLOOKUP(B984,'Dry Sieve'!$B$2:$K$992,IF(C984="#5",2,IF(C984="#10",3,IF(C984="#18",4,IF(C984="#35",5,IF(C984="#60",6,IF(C984="#120",7,IF(C984="#200",8,IF(C984="&lt;200",9)))))))),FALSE)</f>
        <v>1344.24</v>
      </c>
      <c r="S984" s="23">
        <f>VLOOKUP(B984,'Dry Sieve'!$B$2:$K$992,10,FALSE)</f>
        <v>1661.7700000000002</v>
      </c>
      <c r="T984" s="23">
        <v>0.78161953819999996</v>
      </c>
      <c r="U984" s="23">
        <v>0.10503012539999999</v>
      </c>
      <c r="V984" s="23">
        <f>V983</f>
        <v>0.13226712441029997</v>
      </c>
    </row>
    <row r="985" spans="1:22" ht="15.75" customHeight="1" x14ac:dyDescent="0.2">
      <c r="A985" s="22">
        <f>VLOOKUP(B984,'Sample ID by Horizon'!A:B,2,FALSE)</f>
        <v>42649</v>
      </c>
      <c r="B985" s="21" t="s">
        <v>511</v>
      </c>
      <c r="C985" s="21" t="s">
        <v>1290</v>
      </c>
      <c r="D985" s="21" t="s">
        <v>1293</v>
      </c>
      <c r="E985" s="21">
        <v>4</v>
      </c>
      <c r="F985" s="21">
        <v>1.73</v>
      </c>
      <c r="G985" s="21">
        <v>2.33</v>
      </c>
      <c r="H985" s="21">
        <v>0.6</v>
      </c>
      <c r="I985" s="21">
        <v>1.88</v>
      </c>
      <c r="J985" s="23">
        <f t="shared" si="45"/>
        <v>0.14999999999999991</v>
      </c>
      <c r="K985" s="71">
        <v>11.25</v>
      </c>
      <c r="L985" s="71">
        <f t="shared" ref="L985:N985" si="739">L983</f>
        <v>4</v>
      </c>
      <c r="M985" s="71">
        <f t="shared" si="739"/>
        <v>0.13500000000000001</v>
      </c>
      <c r="N985" s="71">
        <f t="shared" si="739"/>
        <v>13.4375</v>
      </c>
      <c r="O985" s="73">
        <f>VLOOKUP(B985,'Dry Sieve'!$B$2:$K$992,IF(C985="#5",2,IF(C985="#10",3,IF(C985="#18",4,IF(C985="#35",5,IF(C985="#60",6,IF(C985="#120",7,IF(C985="#200",8,IF(C985="&lt;200",9)))))))),FALSE)</f>
        <v>1344.24</v>
      </c>
      <c r="P985" s="23">
        <f t="shared" si="0"/>
        <v>0.13500000000000001</v>
      </c>
      <c r="Q985" s="23">
        <f t="shared" si="1"/>
        <v>4</v>
      </c>
      <c r="R985" s="23">
        <f>VLOOKUP(B985,'Dry Sieve'!$B$2:$K$992,IF(C985="#5",2,IF(C985="#10",3,IF(C985="#18",4,IF(C985="#35",5,IF(C985="#60",6,IF(C985="#120",7,IF(C985="#200",8,IF(C985="&lt;200",9)))))))),FALSE)</f>
        <v>1344.24</v>
      </c>
      <c r="S985" s="23">
        <f>VLOOKUP(B985,'Dry Sieve'!$B$2:$K$992,10,FALSE)</f>
        <v>1661.7700000000002</v>
      </c>
      <c r="T985" s="23">
        <v>0.78161953819999996</v>
      </c>
      <c r="U985" s="23">
        <v>0.10503012539999999</v>
      </c>
      <c r="V985" s="23">
        <f>V983</f>
        <v>0.13226712441029997</v>
      </c>
    </row>
    <row r="986" spans="1:22" ht="15.75" customHeight="1" x14ac:dyDescent="0.2">
      <c r="A986" s="22">
        <f>VLOOKUP(B985,'Sample ID by Horizon'!A:B,2,FALSE)</f>
        <v>42649</v>
      </c>
      <c r="B986" s="21" t="s">
        <v>511</v>
      </c>
      <c r="C986" s="21" t="s">
        <v>1290</v>
      </c>
      <c r="D986" s="21" t="s">
        <v>1294</v>
      </c>
      <c r="E986" s="21">
        <v>4</v>
      </c>
      <c r="F986" s="21">
        <v>1.72</v>
      </c>
      <c r="G986" s="21">
        <v>2.4</v>
      </c>
      <c r="H986" s="21">
        <v>0.68</v>
      </c>
      <c r="I986" s="21">
        <v>1.88</v>
      </c>
      <c r="J986" s="23">
        <f t="shared" si="45"/>
        <v>0.15999999999999992</v>
      </c>
      <c r="K986" s="71">
        <v>13</v>
      </c>
      <c r="L986" s="71">
        <f t="shared" ref="L986:N986" si="740">L983</f>
        <v>4</v>
      </c>
      <c r="M986" s="71">
        <f t="shared" si="740"/>
        <v>0.13500000000000001</v>
      </c>
      <c r="N986" s="71">
        <f t="shared" si="740"/>
        <v>13.4375</v>
      </c>
      <c r="O986" s="73">
        <f>VLOOKUP(B986,'Dry Sieve'!$B$2:$K$992,IF(C986="#5",2,IF(C986="#10",3,IF(C986="#18",4,IF(C986="#35",5,IF(C986="#60",6,IF(C986="#120",7,IF(C986="#200",8,IF(C986="&lt;200",9)))))))),FALSE)</f>
        <v>1344.24</v>
      </c>
      <c r="P986" s="23">
        <f t="shared" si="0"/>
        <v>0.13500000000000001</v>
      </c>
      <c r="Q986" s="23">
        <f t="shared" si="1"/>
        <v>4</v>
      </c>
      <c r="R986" s="23">
        <f>VLOOKUP(B986,'Dry Sieve'!$B$2:$K$992,IF(C986="#5",2,IF(C986="#10",3,IF(C986="#18",4,IF(C986="#35",5,IF(C986="#60",6,IF(C986="#120",7,IF(C986="#200",8,IF(C986="&lt;200",9)))))))),FALSE)</f>
        <v>1344.24</v>
      </c>
      <c r="S986" s="23">
        <f>VLOOKUP(B986,'Dry Sieve'!$B$2:$K$992,10,FALSE)</f>
        <v>1661.7700000000002</v>
      </c>
      <c r="T986" s="23">
        <v>0.78161953819999996</v>
      </c>
      <c r="U986" s="23">
        <v>0.10503012539999999</v>
      </c>
      <c r="V986" s="23">
        <f>V983</f>
        <v>0.13226712441029997</v>
      </c>
    </row>
    <row r="987" spans="1:22" ht="15.75" customHeight="1" x14ac:dyDescent="0.2">
      <c r="A987" s="22">
        <f>VLOOKUP(B986,'Sample ID by Horizon'!A:B,2,FALSE)</f>
        <v>42649</v>
      </c>
      <c r="B987" s="21" t="s">
        <v>511</v>
      </c>
      <c r="C987" s="21" t="s">
        <v>1295</v>
      </c>
      <c r="D987" s="21" t="s">
        <v>1291</v>
      </c>
      <c r="E987" s="21">
        <v>4</v>
      </c>
      <c r="F987" s="21">
        <v>1.73</v>
      </c>
      <c r="G987" s="21">
        <v>2.83</v>
      </c>
      <c r="H987" s="21">
        <v>1.1000000000000001</v>
      </c>
      <c r="I987" s="21">
        <v>2.0699999999999998</v>
      </c>
      <c r="J987" s="23">
        <f t="shared" si="45"/>
        <v>0.33999999999999986</v>
      </c>
      <c r="K987" s="71">
        <v>19</v>
      </c>
      <c r="L987" s="71">
        <v>4</v>
      </c>
      <c r="M987" s="23">
        <f>AVERAGE(J987:J990)</f>
        <v>0.34250000000000003</v>
      </c>
      <c r="N987" s="23">
        <v>18.1875</v>
      </c>
      <c r="O987" s="73">
        <f>VLOOKUP(B987,'Dry Sieve'!$B$2:$K$992,IF(C987="#5",2,IF(C987="#10",3,IF(C987="#18",4,IF(C987="#35",5,IF(C987="#60",6,IF(C987="#120",7,IF(C987="#200",8,IF(C987="&lt;200",9)))))))),FALSE)</f>
        <v>145.96</v>
      </c>
      <c r="P987" s="23">
        <f t="shared" si="0"/>
        <v>0.34250000000000003</v>
      </c>
      <c r="Q987" s="23">
        <f t="shared" si="1"/>
        <v>4</v>
      </c>
      <c r="R987" s="23">
        <f>VLOOKUP(B987,'Dry Sieve'!$B$2:$K$992,IF(C987="#5",2,IF(C987="#10",3,IF(C987="#18",4,IF(C987="#35",5,IF(C987="#60",6,IF(C987="#120",7,IF(C987="#200",8,IF(C987="&lt;200",9)))))))),FALSE)</f>
        <v>145.96</v>
      </c>
      <c r="S987" s="23">
        <f>VLOOKUP(B987,'Dry Sieve'!$B$2:$K$992,10,FALSE)</f>
        <v>1661.7700000000002</v>
      </c>
      <c r="T987" s="23">
        <v>8.0313265369999998E-2</v>
      </c>
      <c r="U987" s="23">
        <v>1.2520264410000001E-2</v>
      </c>
      <c r="V987" s="23">
        <f>V986</f>
        <v>0.13226712441029997</v>
      </c>
    </row>
    <row r="988" spans="1:22" ht="15.75" customHeight="1" x14ac:dyDescent="0.2">
      <c r="A988" s="22">
        <f>VLOOKUP(B987,'Sample ID by Horizon'!A:B,2,FALSE)</f>
        <v>42649</v>
      </c>
      <c r="B988" s="21" t="s">
        <v>511</v>
      </c>
      <c r="C988" s="21" t="s">
        <v>1295</v>
      </c>
      <c r="D988" s="21" t="s">
        <v>1292</v>
      </c>
      <c r="E988" s="21">
        <v>4</v>
      </c>
      <c r="F988" s="21">
        <v>1.73</v>
      </c>
      <c r="G988" s="21">
        <v>2.75</v>
      </c>
      <c r="H988" s="21">
        <v>1.02</v>
      </c>
      <c r="I988" s="21">
        <v>2</v>
      </c>
      <c r="J988" s="23">
        <f t="shared" si="45"/>
        <v>0.27</v>
      </c>
      <c r="K988" s="71">
        <v>18.75</v>
      </c>
      <c r="L988" s="71">
        <f t="shared" ref="L988:N988" si="741">L987</f>
        <v>4</v>
      </c>
      <c r="M988" s="71">
        <f t="shared" si="741"/>
        <v>0.34250000000000003</v>
      </c>
      <c r="N988" s="71">
        <f t="shared" si="741"/>
        <v>18.1875</v>
      </c>
      <c r="O988" s="73">
        <f>VLOOKUP(B988,'Dry Sieve'!$B$2:$K$992,IF(C988="#5",2,IF(C988="#10",3,IF(C988="#18",4,IF(C988="#35",5,IF(C988="#60",6,IF(C988="#120",7,IF(C988="#200",8,IF(C988="&lt;200",9)))))))),FALSE)</f>
        <v>145.96</v>
      </c>
      <c r="P988" s="23">
        <f t="shared" si="0"/>
        <v>0.34250000000000003</v>
      </c>
      <c r="Q988" s="23">
        <f t="shared" si="1"/>
        <v>4</v>
      </c>
      <c r="R988" s="23">
        <f>VLOOKUP(B988,'Dry Sieve'!$B$2:$K$992,IF(C988="#5",2,IF(C988="#10",3,IF(C988="#18",4,IF(C988="#35",5,IF(C988="#60",6,IF(C988="#120",7,IF(C988="#200",8,IF(C988="&lt;200",9)))))))),FALSE)</f>
        <v>145.96</v>
      </c>
      <c r="S988" s="23">
        <f>VLOOKUP(B988,'Dry Sieve'!$B$2:$K$992,10,FALSE)</f>
        <v>1661.7700000000002</v>
      </c>
      <c r="T988" s="23">
        <v>8.0313265369999998E-2</v>
      </c>
      <c r="U988" s="23">
        <v>1.2520264410000001E-2</v>
      </c>
      <c r="V988" s="23">
        <f>V986</f>
        <v>0.13226712441029997</v>
      </c>
    </row>
    <row r="989" spans="1:22" ht="15.75" customHeight="1" x14ac:dyDescent="0.2">
      <c r="A989" s="22">
        <f>VLOOKUP(B988,'Sample ID by Horizon'!A:B,2,FALSE)</f>
        <v>42649</v>
      </c>
      <c r="B989" s="21" t="s">
        <v>511</v>
      </c>
      <c r="C989" s="21" t="s">
        <v>1295</v>
      </c>
      <c r="D989" s="21" t="s">
        <v>1293</v>
      </c>
      <c r="E989" s="21">
        <v>4</v>
      </c>
      <c r="F989" s="21">
        <v>1.73</v>
      </c>
      <c r="G989" s="21">
        <v>2.97</v>
      </c>
      <c r="H989" s="21">
        <v>1.24</v>
      </c>
      <c r="I989" s="21">
        <v>2.14</v>
      </c>
      <c r="J989" s="23">
        <f t="shared" si="45"/>
        <v>0.41000000000000014</v>
      </c>
      <c r="K989" s="71">
        <v>20.75</v>
      </c>
      <c r="L989" s="71">
        <f t="shared" ref="L989:N989" si="742">L987</f>
        <v>4</v>
      </c>
      <c r="M989" s="71">
        <f t="shared" si="742"/>
        <v>0.34250000000000003</v>
      </c>
      <c r="N989" s="71">
        <f t="shared" si="742"/>
        <v>18.1875</v>
      </c>
      <c r="O989" s="73">
        <f>VLOOKUP(B989,'Dry Sieve'!$B$2:$K$992,IF(C989="#5",2,IF(C989="#10",3,IF(C989="#18",4,IF(C989="#35",5,IF(C989="#60",6,IF(C989="#120",7,IF(C989="#200",8,IF(C989="&lt;200",9)))))))),FALSE)</f>
        <v>145.96</v>
      </c>
      <c r="P989" s="23">
        <f t="shared" si="0"/>
        <v>0.34250000000000003</v>
      </c>
      <c r="Q989" s="23">
        <f t="shared" si="1"/>
        <v>4</v>
      </c>
      <c r="R989" s="23">
        <f>VLOOKUP(B989,'Dry Sieve'!$B$2:$K$992,IF(C989="#5",2,IF(C989="#10",3,IF(C989="#18",4,IF(C989="#35",5,IF(C989="#60",6,IF(C989="#120",7,IF(C989="#200",8,IF(C989="&lt;200",9)))))))),FALSE)</f>
        <v>145.96</v>
      </c>
      <c r="S989" s="23">
        <f>VLOOKUP(B989,'Dry Sieve'!$B$2:$K$992,10,FALSE)</f>
        <v>1661.7700000000002</v>
      </c>
      <c r="T989" s="23">
        <v>8.0313265369999998E-2</v>
      </c>
      <c r="U989" s="23">
        <v>1.2520264410000001E-2</v>
      </c>
      <c r="V989" s="23">
        <f>V986</f>
        <v>0.13226712441029997</v>
      </c>
    </row>
    <row r="990" spans="1:22" ht="15.75" customHeight="1" x14ac:dyDescent="0.2">
      <c r="A990" s="22">
        <f>VLOOKUP(B989,'Sample ID by Horizon'!A:B,2,FALSE)</f>
        <v>42649</v>
      </c>
      <c r="B990" s="21" t="s">
        <v>511</v>
      </c>
      <c r="C990" s="21" t="s">
        <v>1295</v>
      </c>
      <c r="D990" s="21" t="s">
        <v>1294</v>
      </c>
      <c r="E990" s="21">
        <v>4</v>
      </c>
      <c r="F990" s="21">
        <v>1.73</v>
      </c>
      <c r="G990" s="21">
        <v>2.65</v>
      </c>
      <c r="H990" s="21">
        <v>0.92</v>
      </c>
      <c r="I990" s="21">
        <v>2.08</v>
      </c>
      <c r="J990" s="23">
        <f t="shared" si="45"/>
        <v>0.35000000000000009</v>
      </c>
      <c r="K990" s="71">
        <v>14.25</v>
      </c>
      <c r="L990" s="71">
        <f t="shared" ref="L990:N990" si="743">L987</f>
        <v>4</v>
      </c>
      <c r="M990" s="71">
        <f t="shared" si="743"/>
        <v>0.34250000000000003</v>
      </c>
      <c r="N990" s="71">
        <f t="shared" si="743"/>
        <v>18.1875</v>
      </c>
      <c r="O990" s="73">
        <f>VLOOKUP(B990,'Dry Sieve'!$B$2:$K$992,IF(C990="#5",2,IF(C990="#10",3,IF(C990="#18",4,IF(C990="#35",5,IF(C990="#60",6,IF(C990="#120",7,IF(C990="#200",8,IF(C990="&lt;200",9)))))))),FALSE)</f>
        <v>145.96</v>
      </c>
      <c r="P990" s="23">
        <f t="shared" si="0"/>
        <v>0.34250000000000003</v>
      </c>
      <c r="Q990" s="23">
        <f t="shared" si="1"/>
        <v>4</v>
      </c>
      <c r="R990" s="23">
        <f>VLOOKUP(B990,'Dry Sieve'!$B$2:$K$992,IF(C990="#5",2,IF(C990="#10",3,IF(C990="#18",4,IF(C990="#35",5,IF(C990="#60",6,IF(C990="#120",7,IF(C990="#200",8,IF(C990="&lt;200",9)))))))),FALSE)</f>
        <v>145.96</v>
      </c>
      <c r="S990" s="23">
        <f>VLOOKUP(B990,'Dry Sieve'!$B$2:$K$992,10,FALSE)</f>
        <v>1661.7700000000002</v>
      </c>
      <c r="T990" s="23">
        <v>8.0313265369999998E-2</v>
      </c>
      <c r="U990" s="23">
        <v>1.2520264410000001E-2</v>
      </c>
      <c r="V990" s="23">
        <f>V989</f>
        <v>0.13226712441029997</v>
      </c>
    </row>
    <row r="991" spans="1:22" ht="15.75" customHeight="1" x14ac:dyDescent="0.2">
      <c r="A991" s="22">
        <f>VLOOKUP(B990,'Sample ID by Horizon'!A:B,2,FALSE)</f>
        <v>42649</v>
      </c>
      <c r="B991" s="21" t="s">
        <v>511</v>
      </c>
      <c r="C991" s="21" t="s">
        <v>1296</v>
      </c>
      <c r="D991" s="21" t="s">
        <v>1291</v>
      </c>
      <c r="E991" s="21">
        <v>4</v>
      </c>
      <c r="F991" s="21">
        <v>1.72</v>
      </c>
      <c r="G991" s="21">
        <v>3.16</v>
      </c>
      <c r="H991" s="21">
        <v>1.44</v>
      </c>
      <c r="I991" s="21">
        <v>2.08</v>
      </c>
      <c r="J991" s="23">
        <f t="shared" si="45"/>
        <v>0.3600000000000001</v>
      </c>
      <c r="K991" s="71">
        <v>27</v>
      </c>
      <c r="L991" s="71">
        <v>4</v>
      </c>
      <c r="M991" s="23">
        <f>AVERAGE(J991:J994)</f>
        <v>0.41750000000000004</v>
      </c>
      <c r="N991" s="23">
        <v>25.1875</v>
      </c>
      <c r="O991" s="73">
        <f>VLOOKUP(B991,'Dry Sieve'!$B$2:$K$992,IF(C991="#5",2,IF(C991="#10",3,IF(C991="#18",4,IF(C991="#35",5,IF(C991="#60",6,IF(C991="#120",7,IF(C991="#200",8,IF(C991="&lt;200",9)))))))),FALSE)</f>
        <v>78.81</v>
      </c>
      <c r="P991" s="23">
        <f t="shared" si="0"/>
        <v>0.41750000000000004</v>
      </c>
      <c r="Q991" s="23">
        <f t="shared" si="1"/>
        <v>4</v>
      </c>
      <c r="R991" s="23">
        <f>VLOOKUP(B991,'Dry Sieve'!$B$2:$K$992,IF(C991="#5",2,IF(C991="#10",3,IF(C991="#18",4,IF(C991="#35",5,IF(C991="#60",6,IF(C991="#120",7,IF(C991="#200",8,IF(C991="&lt;200",9)))))))),FALSE)</f>
        <v>78.81</v>
      </c>
      <c r="S991" s="23">
        <f>VLOOKUP(B991,'Dry Sieve'!$B$2:$K$992,10,FALSE)</f>
        <v>1661.7700000000002</v>
      </c>
      <c r="T991" s="23">
        <v>4.2475316229999997E-2</v>
      </c>
      <c r="U991" s="23">
        <v>7.6417644820000004E-3</v>
      </c>
      <c r="V991" s="23">
        <f>V989</f>
        <v>0.13226712441029997</v>
      </c>
    </row>
    <row r="992" spans="1:22" ht="15.75" customHeight="1" x14ac:dyDescent="0.2">
      <c r="A992" s="22">
        <f>VLOOKUP(B991,'Sample ID by Horizon'!A:B,2,FALSE)</f>
        <v>42649</v>
      </c>
      <c r="B992" s="21" t="s">
        <v>511</v>
      </c>
      <c r="C992" s="21" t="s">
        <v>1296</v>
      </c>
      <c r="D992" s="21" t="s">
        <v>1292</v>
      </c>
      <c r="E992" s="21">
        <v>4</v>
      </c>
      <c r="F992" s="21">
        <v>1.72</v>
      </c>
      <c r="G992" s="21">
        <v>3.08</v>
      </c>
      <c r="H992" s="21">
        <v>1.36</v>
      </c>
      <c r="I992" s="21">
        <v>2.16</v>
      </c>
      <c r="J992" s="23">
        <f t="shared" si="45"/>
        <v>0.44000000000000017</v>
      </c>
      <c r="K992" s="71">
        <v>23</v>
      </c>
      <c r="L992" s="71">
        <f t="shared" ref="L992:N992" si="744">L991</f>
        <v>4</v>
      </c>
      <c r="M992" s="71">
        <f t="shared" si="744"/>
        <v>0.41750000000000004</v>
      </c>
      <c r="N992" s="71">
        <f t="shared" si="744"/>
        <v>25.1875</v>
      </c>
      <c r="O992" s="73">
        <f>VLOOKUP(B992,'Dry Sieve'!$B$2:$K$992,IF(C992="#5",2,IF(C992="#10",3,IF(C992="#18",4,IF(C992="#35",5,IF(C992="#60",6,IF(C992="#120",7,IF(C992="#200",8,IF(C992="&lt;200",9)))))))),FALSE)</f>
        <v>78.81</v>
      </c>
      <c r="P992" s="23">
        <f t="shared" si="0"/>
        <v>0.41750000000000004</v>
      </c>
      <c r="Q992" s="23">
        <f t="shared" si="1"/>
        <v>4</v>
      </c>
      <c r="R992" s="23">
        <f>VLOOKUP(B992,'Dry Sieve'!$B$2:$K$992,IF(C992="#5",2,IF(C992="#10",3,IF(C992="#18",4,IF(C992="#35",5,IF(C992="#60",6,IF(C992="#120",7,IF(C992="#200",8,IF(C992="&lt;200",9)))))))),FALSE)</f>
        <v>78.81</v>
      </c>
      <c r="S992" s="23">
        <f>VLOOKUP(B992,'Dry Sieve'!$B$2:$K$992,10,FALSE)</f>
        <v>1661.7700000000002</v>
      </c>
      <c r="T992" s="23">
        <v>4.2475316229999997E-2</v>
      </c>
      <c r="U992" s="23">
        <v>7.6417644820000004E-3</v>
      </c>
      <c r="V992" s="23">
        <f>V989</f>
        <v>0.13226712441029997</v>
      </c>
    </row>
    <row r="993" spans="1:22" ht="15.75" customHeight="1" x14ac:dyDescent="0.2">
      <c r="A993" s="22">
        <f>VLOOKUP(B992,'Sample ID by Horizon'!A:B,2,FALSE)</f>
        <v>42649</v>
      </c>
      <c r="B993" s="21" t="s">
        <v>511</v>
      </c>
      <c r="C993" s="21" t="s">
        <v>1296</v>
      </c>
      <c r="D993" s="21" t="s">
        <v>1293</v>
      </c>
      <c r="E993" s="21">
        <v>4</v>
      </c>
      <c r="F993" s="21">
        <v>1.74</v>
      </c>
      <c r="G993" s="21">
        <v>3.22</v>
      </c>
      <c r="H993" s="21">
        <v>1.48</v>
      </c>
      <c r="I993" s="21">
        <v>2.23</v>
      </c>
      <c r="J993" s="23">
        <f t="shared" si="45"/>
        <v>0.49</v>
      </c>
      <c r="K993" s="71">
        <v>24.75</v>
      </c>
      <c r="L993" s="71">
        <f t="shared" ref="L993:N993" si="745">L991</f>
        <v>4</v>
      </c>
      <c r="M993" s="71">
        <f t="shared" si="745"/>
        <v>0.41750000000000004</v>
      </c>
      <c r="N993" s="71">
        <f t="shared" si="745"/>
        <v>25.1875</v>
      </c>
      <c r="O993" s="73">
        <f>VLOOKUP(B993,'Dry Sieve'!$B$2:$K$992,IF(C993="#5",2,IF(C993="#10",3,IF(C993="#18",4,IF(C993="#35",5,IF(C993="#60",6,IF(C993="#120",7,IF(C993="#200",8,IF(C993="&lt;200",9)))))))),FALSE)</f>
        <v>78.81</v>
      </c>
      <c r="P993" s="23">
        <f t="shared" si="0"/>
        <v>0.41750000000000004</v>
      </c>
      <c r="Q993" s="23">
        <f t="shared" si="1"/>
        <v>4</v>
      </c>
      <c r="R993" s="23">
        <f>VLOOKUP(B993,'Dry Sieve'!$B$2:$K$992,IF(C993="#5",2,IF(C993="#10",3,IF(C993="#18",4,IF(C993="#35",5,IF(C993="#60",6,IF(C993="#120",7,IF(C993="#200",8,IF(C993="&lt;200",9)))))))),FALSE)</f>
        <v>78.81</v>
      </c>
      <c r="S993" s="23">
        <f>VLOOKUP(B993,'Dry Sieve'!$B$2:$K$992,10,FALSE)</f>
        <v>1661.7700000000002</v>
      </c>
      <c r="T993" s="23">
        <v>4.2475316229999997E-2</v>
      </c>
      <c r="U993" s="23">
        <v>7.6417644820000004E-3</v>
      </c>
      <c r="V993" s="23">
        <f>V992</f>
        <v>0.13226712441029997</v>
      </c>
    </row>
    <row r="994" spans="1:22" ht="15.75" customHeight="1" x14ac:dyDescent="0.2">
      <c r="A994" s="22">
        <f>VLOOKUP(B993,'Sample ID by Horizon'!A:B,2,FALSE)</f>
        <v>42649</v>
      </c>
      <c r="B994" s="21" t="s">
        <v>511</v>
      </c>
      <c r="C994" s="21" t="s">
        <v>1296</v>
      </c>
      <c r="D994" s="21" t="s">
        <v>1294</v>
      </c>
      <c r="E994" s="21">
        <v>4</v>
      </c>
      <c r="F994" s="21">
        <v>1.73</v>
      </c>
      <c r="G994" s="21">
        <v>3.15</v>
      </c>
      <c r="H994" s="21">
        <v>1.42</v>
      </c>
      <c r="I994" s="21">
        <v>2.11</v>
      </c>
      <c r="J994" s="23">
        <f t="shared" si="45"/>
        <v>0.37999999999999989</v>
      </c>
      <c r="K994" s="71">
        <v>26</v>
      </c>
      <c r="L994" s="71">
        <f t="shared" ref="L994:N994" si="746">L991</f>
        <v>4</v>
      </c>
      <c r="M994" s="71">
        <f t="shared" si="746"/>
        <v>0.41750000000000004</v>
      </c>
      <c r="N994" s="71">
        <f t="shared" si="746"/>
        <v>25.1875</v>
      </c>
      <c r="O994" s="73">
        <f>VLOOKUP(B994,'Dry Sieve'!$B$2:$K$992,IF(C994="#5",2,IF(C994="#10",3,IF(C994="#18",4,IF(C994="#35",5,IF(C994="#60",6,IF(C994="#120",7,IF(C994="#200",8,IF(C994="&lt;200",9)))))))),FALSE)</f>
        <v>78.81</v>
      </c>
      <c r="P994" s="23">
        <f t="shared" si="0"/>
        <v>0.41750000000000004</v>
      </c>
      <c r="Q994" s="23">
        <f t="shared" si="1"/>
        <v>4</v>
      </c>
      <c r="R994" s="23">
        <f>VLOOKUP(B994,'Dry Sieve'!$B$2:$K$992,IF(C994="#5",2,IF(C994="#10",3,IF(C994="#18",4,IF(C994="#35",5,IF(C994="#60",6,IF(C994="#120",7,IF(C994="#200",8,IF(C994="&lt;200",9)))))))),FALSE)</f>
        <v>78.81</v>
      </c>
      <c r="S994" s="23">
        <f>VLOOKUP(B994,'Dry Sieve'!$B$2:$K$992,10,FALSE)</f>
        <v>1661.7700000000002</v>
      </c>
      <c r="T994" s="23">
        <v>4.2475316229999997E-2</v>
      </c>
      <c r="U994" s="23">
        <v>7.6417644820000004E-3</v>
      </c>
      <c r="V994" s="23">
        <f>V992</f>
        <v>0.13226712441029997</v>
      </c>
    </row>
    <row r="995" spans="1:22" ht="15.75" customHeight="1" x14ac:dyDescent="0.2">
      <c r="A995" s="22">
        <f>VLOOKUP(B994,'Sample ID by Horizon'!A:B,2,FALSE)</f>
        <v>42649</v>
      </c>
      <c r="B995" s="21" t="s">
        <v>511</v>
      </c>
      <c r="C995" s="21" t="s">
        <v>1297</v>
      </c>
      <c r="D995" s="21" t="s">
        <v>1291</v>
      </c>
      <c r="E995" s="21">
        <v>4</v>
      </c>
      <c r="F995" s="21">
        <v>1.72</v>
      </c>
      <c r="G995" s="21">
        <v>3.6</v>
      </c>
      <c r="H995" s="21">
        <v>1.88</v>
      </c>
      <c r="I995" s="21">
        <v>2.08</v>
      </c>
      <c r="J995" s="23">
        <f t="shared" si="45"/>
        <v>0.3600000000000001</v>
      </c>
      <c r="K995" s="71">
        <v>38</v>
      </c>
      <c r="L995" s="71">
        <v>4</v>
      </c>
      <c r="M995" s="23">
        <f>AVERAGE(J995:J998)</f>
        <v>0.46499999999999991</v>
      </c>
      <c r="N995" s="23">
        <v>33.5625</v>
      </c>
      <c r="O995" s="73">
        <f>VLOOKUP(B995,'Dry Sieve'!$B$2:$K$992,IF(C995="#5",2,IF(C995="#10",3,IF(C995="#18",4,IF(C995="#35",5,IF(C995="#60",6,IF(C995="#120",7,IF(C995="#200",8,IF(C995="&lt;200",9)))))))),FALSE)</f>
        <v>40.15</v>
      </c>
      <c r="P995" s="23">
        <f t="shared" si="0"/>
        <v>0.46499999999999991</v>
      </c>
      <c r="Q995" s="23">
        <f t="shared" si="1"/>
        <v>4</v>
      </c>
      <c r="R995" s="23">
        <f>VLOOKUP(B995,'Dry Sieve'!$B$2:$K$992,IF(C995="#5",2,IF(C995="#10",3,IF(C995="#18",4,IF(C995="#35",5,IF(C995="#60",6,IF(C995="#120",7,IF(C995="#200",8,IF(C995="&lt;200",9)))))))),FALSE)</f>
        <v>40.15</v>
      </c>
      <c r="S995" s="23">
        <f>VLOOKUP(B995,'Dry Sieve'!$B$2:$K$992,10,FALSE)</f>
        <v>1661.7700000000002</v>
      </c>
      <c r="T995" s="23">
        <v>2.135227047E-2</v>
      </c>
      <c r="U995" s="23">
        <v>4.0950604440000002E-3</v>
      </c>
      <c r="V995" s="23">
        <f>V992</f>
        <v>0.13226712441029997</v>
      </c>
    </row>
    <row r="996" spans="1:22" ht="15.75" customHeight="1" x14ac:dyDescent="0.2">
      <c r="A996" s="22">
        <f>VLOOKUP(B995,'Sample ID by Horizon'!A:B,2,FALSE)</f>
        <v>42649</v>
      </c>
      <c r="B996" s="21" t="s">
        <v>511</v>
      </c>
      <c r="C996" s="21" t="s">
        <v>1297</v>
      </c>
      <c r="D996" s="21" t="s">
        <v>1292</v>
      </c>
      <c r="E996" s="21">
        <v>4</v>
      </c>
      <c r="F996" s="21">
        <v>1.72</v>
      </c>
      <c r="G996" s="21">
        <v>3.59</v>
      </c>
      <c r="H996" s="21">
        <v>1.87</v>
      </c>
      <c r="I996" s="21">
        <v>2.13</v>
      </c>
      <c r="J996" s="23">
        <f t="shared" si="45"/>
        <v>0.40999999999999992</v>
      </c>
      <c r="K996" s="71">
        <v>36.5</v>
      </c>
      <c r="L996" s="71">
        <f t="shared" ref="L996:N996" si="747">L995</f>
        <v>4</v>
      </c>
      <c r="M996" s="71">
        <f t="shared" si="747"/>
        <v>0.46499999999999991</v>
      </c>
      <c r="N996" s="71">
        <f t="shared" si="747"/>
        <v>33.5625</v>
      </c>
      <c r="O996" s="73">
        <f>VLOOKUP(B996,'Dry Sieve'!$B$2:$K$992,IF(C996="#5",2,IF(C996="#10",3,IF(C996="#18",4,IF(C996="#35",5,IF(C996="#60",6,IF(C996="#120",7,IF(C996="#200",8,IF(C996="&lt;200",9)))))))),FALSE)</f>
        <v>40.15</v>
      </c>
      <c r="P996" s="23">
        <f t="shared" si="0"/>
        <v>0.46499999999999991</v>
      </c>
      <c r="Q996" s="23">
        <f t="shared" si="1"/>
        <v>4</v>
      </c>
      <c r="R996" s="23">
        <f>VLOOKUP(B996,'Dry Sieve'!$B$2:$K$992,IF(C996="#5",2,IF(C996="#10",3,IF(C996="#18",4,IF(C996="#35",5,IF(C996="#60",6,IF(C996="#120",7,IF(C996="#200",8,IF(C996="&lt;200",9)))))))),FALSE)</f>
        <v>40.15</v>
      </c>
      <c r="S996" s="23">
        <f>VLOOKUP(B996,'Dry Sieve'!$B$2:$K$992,10,FALSE)</f>
        <v>1661.7700000000002</v>
      </c>
      <c r="T996" s="23">
        <v>2.135227047E-2</v>
      </c>
      <c r="U996" s="23">
        <v>4.0950604440000002E-3</v>
      </c>
      <c r="V996" s="23">
        <f>V995</f>
        <v>0.13226712441029997</v>
      </c>
    </row>
    <row r="997" spans="1:22" ht="15.75" customHeight="1" x14ac:dyDescent="0.2">
      <c r="A997" s="22">
        <f>VLOOKUP(B996,'Sample ID by Horizon'!A:B,2,FALSE)</f>
        <v>42649</v>
      </c>
      <c r="B997" s="21" t="s">
        <v>511</v>
      </c>
      <c r="C997" s="21" t="s">
        <v>1297</v>
      </c>
      <c r="D997" s="21" t="s">
        <v>1293</v>
      </c>
      <c r="E997" s="21">
        <v>4</v>
      </c>
      <c r="F997" s="21">
        <v>1.72</v>
      </c>
      <c r="G997" s="21">
        <v>3.46</v>
      </c>
      <c r="H997" s="21">
        <v>1.74</v>
      </c>
      <c r="I997" s="21">
        <v>2.2799999999999998</v>
      </c>
      <c r="J997" s="23">
        <f t="shared" si="45"/>
        <v>0.55999999999999983</v>
      </c>
      <c r="K997" s="71">
        <v>29.5</v>
      </c>
      <c r="L997" s="71">
        <f t="shared" ref="L997:N997" si="748">L995</f>
        <v>4</v>
      </c>
      <c r="M997" s="71">
        <f t="shared" si="748"/>
        <v>0.46499999999999991</v>
      </c>
      <c r="N997" s="71">
        <f t="shared" si="748"/>
        <v>33.5625</v>
      </c>
      <c r="O997" s="73">
        <f>VLOOKUP(B997,'Dry Sieve'!$B$2:$K$992,IF(C997="#5",2,IF(C997="#10",3,IF(C997="#18",4,IF(C997="#35",5,IF(C997="#60",6,IF(C997="#120",7,IF(C997="#200",8,IF(C997="&lt;200",9)))))))),FALSE)</f>
        <v>40.15</v>
      </c>
      <c r="P997" s="23">
        <f t="shared" si="0"/>
        <v>0.46499999999999991</v>
      </c>
      <c r="Q997" s="23">
        <f t="shared" si="1"/>
        <v>4</v>
      </c>
      <c r="R997" s="23">
        <f>VLOOKUP(B997,'Dry Sieve'!$B$2:$K$992,IF(C997="#5",2,IF(C997="#10",3,IF(C997="#18",4,IF(C997="#35",5,IF(C997="#60",6,IF(C997="#120",7,IF(C997="#200",8,IF(C997="&lt;200",9)))))))),FALSE)</f>
        <v>40.15</v>
      </c>
      <c r="S997" s="23">
        <f>VLOOKUP(B997,'Dry Sieve'!$B$2:$K$992,10,FALSE)</f>
        <v>1661.7700000000002</v>
      </c>
      <c r="T997" s="23">
        <v>2.135227047E-2</v>
      </c>
      <c r="U997" s="23">
        <v>4.0950604440000002E-3</v>
      </c>
      <c r="V997" s="23">
        <f>V995</f>
        <v>0.13226712441029997</v>
      </c>
    </row>
    <row r="998" spans="1:22" ht="15.75" customHeight="1" x14ac:dyDescent="0.2">
      <c r="A998" s="22">
        <f>VLOOKUP(B997,'Sample ID by Horizon'!A:B,2,FALSE)</f>
        <v>42649</v>
      </c>
      <c r="B998" s="21" t="s">
        <v>511</v>
      </c>
      <c r="C998" s="21" t="s">
        <v>1297</v>
      </c>
      <c r="D998" s="21" t="s">
        <v>1294</v>
      </c>
      <c r="E998" s="21">
        <v>4</v>
      </c>
      <c r="F998" s="21">
        <v>1.73</v>
      </c>
      <c r="G998" s="21">
        <v>3.47</v>
      </c>
      <c r="H998" s="21">
        <v>1.74</v>
      </c>
      <c r="I998" s="21">
        <v>2.2599999999999998</v>
      </c>
      <c r="J998" s="23">
        <f t="shared" si="45"/>
        <v>0.5299999999999998</v>
      </c>
      <c r="K998" s="71">
        <v>30.25</v>
      </c>
      <c r="L998" s="71">
        <f t="shared" ref="L998:N998" si="749">L995</f>
        <v>4</v>
      </c>
      <c r="M998" s="71">
        <f t="shared" si="749"/>
        <v>0.46499999999999991</v>
      </c>
      <c r="N998" s="71">
        <f t="shared" si="749"/>
        <v>33.5625</v>
      </c>
      <c r="O998" s="73">
        <f>VLOOKUP(B998,'Dry Sieve'!$B$2:$K$992,IF(C998="#5",2,IF(C998="#10",3,IF(C998="#18",4,IF(C998="#35",5,IF(C998="#60",6,IF(C998="#120",7,IF(C998="#200",8,IF(C998="&lt;200",9)))))))),FALSE)</f>
        <v>40.15</v>
      </c>
      <c r="P998" s="23">
        <f t="shared" si="0"/>
        <v>0.46499999999999991</v>
      </c>
      <c r="Q998" s="23">
        <f t="shared" si="1"/>
        <v>4</v>
      </c>
      <c r="R998" s="23">
        <f>VLOOKUP(B998,'Dry Sieve'!$B$2:$K$992,IF(C998="#5",2,IF(C998="#10",3,IF(C998="#18",4,IF(C998="#35",5,IF(C998="#60",6,IF(C998="#120",7,IF(C998="#200",8,IF(C998="&lt;200",9)))))))),FALSE)</f>
        <v>40.15</v>
      </c>
      <c r="S998" s="23">
        <f>VLOOKUP(B998,'Dry Sieve'!$B$2:$K$992,10,FALSE)</f>
        <v>1661.7700000000002</v>
      </c>
      <c r="T998" s="23">
        <v>2.135227047E-2</v>
      </c>
      <c r="U998" s="23">
        <v>4.0950604440000002E-3</v>
      </c>
      <c r="V998" s="23">
        <f>V995</f>
        <v>0.13226712441029997</v>
      </c>
    </row>
    <row r="999" spans="1:22" ht="15.75" customHeight="1" x14ac:dyDescent="0.2">
      <c r="A999" s="22">
        <f>VLOOKUP(B998,'Sample ID by Horizon'!A:B,2,FALSE)</f>
        <v>42649</v>
      </c>
      <c r="B999" s="21" t="s">
        <v>511</v>
      </c>
      <c r="C999" s="21" t="s">
        <v>1298</v>
      </c>
      <c r="D999" s="21" t="s">
        <v>1291</v>
      </c>
      <c r="E999" s="21">
        <v>4</v>
      </c>
      <c r="F999" s="21">
        <v>1.73</v>
      </c>
      <c r="G999" s="21">
        <v>4.0599999999999996</v>
      </c>
      <c r="H999" s="21">
        <v>2.33</v>
      </c>
      <c r="I999" s="21">
        <v>2.41</v>
      </c>
      <c r="J999" s="23">
        <f t="shared" si="45"/>
        <v>0.68000000000000016</v>
      </c>
      <c r="K999" s="71">
        <v>41.25</v>
      </c>
      <c r="L999" s="71">
        <v>4</v>
      </c>
      <c r="M999" s="23">
        <f>AVERAGE(J999:J1002)</f>
        <v>0.68</v>
      </c>
      <c r="N999" s="23">
        <v>40.3125</v>
      </c>
      <c r="O999" s="73">
        <f>VLOOKUP(B999,'Dry Sieve'!$B$2:$K$992,IF(C999="#5",2,IF(C999="#10",3,IF(C999="#18",4,IF(C999="#35",5,IF(C999="#60",6,IF(C999="#120",7,IF(C999="#200",8,IF(C999="&lt;200",9)))))))),FALSE)</f>
        <v>21.14</v>
      </c>
      <c r="P999" s="23">
        <f t="shared" si="0"/>
        <v>0.68</v>
      </c>
      <c r="Q999" s="23">
        <f t="shared" si="1"/>
        <v>4</v>
      </c>
      <c r="R999" s="23">
        <f>VLOOKUP(B999,'Dry Sieve'!$B$2:$K$992,IF(C999="#5",2,IF(C999="#10",3,IF(C999="#18",4,IF(C999="#35",5,IF(C999="#60",6,IF(C999="#120",7,IF(C999="#200",8,IF(C999="&lt;200",9)))))))),FALSE)</f>
        <v>21.14</v>
      </c>
      <c r="S999" s="23">
        <f>VLOOKUP(B999,'Dry Sieve'!$B$2:$K$992,10,FALSE)</f>
        <v>1661.7700000000002</v>
      </c>
      <c r="T999" s="23">
        <v>1.0558741579999999E-2</v>
      </c>
      <c r="U999" s="23">
        <v>1.8242111570000001E-3</v>
      </c>
      <c r="V999" s="23">
        <f>V998</f>
        <v>0.13226712441029997</v>
      </c>
    </row>
    <row r="1000" spans="1:22" ht="15.75" customHeight="1" x14ac:dyDescent="0.2">
      <c r="A1000" s="22">
        <f>VLOOKUP(B999,'Sample ID by Horizon'!A:B,2,FALSE)</f>
        <v>42649</v>
      </c>
      <c r="B1000" s="21" t="s">
        <v>511</v>
      </c>
      <c r="C1000" s="21" t="s">
        <v>1298</v>
      </c>
      <c r="D1000" s="21" t="s">
        <v>1292</v>
      </c>
      <c r="E1000" s="21">
        <v>4</v>
      </c>
      <c r="F1000" s="21">
        <v>1.72</v>
      </c>
      <c r="G1000" s="21">
        <v>4.04</v>
      </c>
      <c r="H1000" s="21">
        <v>2.3199999999999998</v>
      </c>
      <c r="I1000" s="21">
        <v>2.4300000000000002</v>
      </c>
      <c r="J1000" s="23">
        <f t="shared" si="45"/>
        <v>0.71000000000000019</v>
      </c>
      <c r="K1000" s="71">
        <v>40.25</v>
      </c>
      <c r="L1000" s="71">
        <f t="shared" ref="L1000:N1000" si="750">L999</f>
        <v>4</v>
      </c>
      <c r="M1000" s="71">
        <f t="shared" si="750"/>
        <v>0.68</v>
      </c>
      <c r="N1000" s="71">
        <f t="shared" si="750"/>
        <v>40.3125</v>
      </c>
      <c r="O1000" s="73">
        <f>VLOOKUP(B1000,'Dry Sieve'!$B$2:$K$992,IF(C1000="#5",2,IF(C1000="#10",3,IF(C1000="#18",4,IF(C1000="#35",5,IF(C1000="#60",6,IF(C1000="#120",7,IF(C1000="#200",8,IF(C1000="&lt;200",9)))))))),FALSE)</f>
        <v>21.14</v>
      </c>
      <c r="P1000" s="23">
        <f t="shared" si="0"/>
        <v>0.68</v>
      </c>
      <c r="Q1000" s="23">
        <f t="shared" si="1"/>
        <v>4</v>
      </c>
      <c r="R1000" s="23">
        <f>VLOOKUP(B1000,'Dry Sieve'!$B$2:$K$992,IF(C1000="#5",2,IF(C1000="#10",3,IF(C1000="#18",4,IF(C1000="#35",5,IF(C1000="#60",6,IF(C1000="#120",7,IF(C1000="#200",8,IF(C1000="&lt;200",9)))))))),FALSE)</f>
        <v>21.14</v>
      </c>
      <c r="S1000" s="23">
        <f>VLOOKUP(B1000,'Dry Sieve'!$B$2:$K$992,10,FALSE)</f>
        <v>1661.7700000000002</v>
      </c>
      <c r="T1000" s="23">
        <v>1.0558741579999999E-2</v>
      </c>
      <c r="U1000" s="23">
        <v>1.8242111570000001E-3</v>
      </c>
      <c r="V1000" s="23">
        <f>V998</f>
        <v>0.13226712441029997</v>
      </c>
    </row>
    <row r="1001" spans="1:22" ht="15.75" customHeight="1" x14ac:dyDescent="0.2">
      <c r="A1001" s="22">
        <f>VLOOKUP(B1000,'Sample ID by Horizon'!A:B,2,FALSE)</f>
        <v>42649</v>
      </c>
      <c r="B1001" s="21" t="s">
        <v>511</v>
      </c>
      <c r="C1001" s="21" t="s">
        <v>1298</v>
      </c>
      <c r="D1001" s="21" t="s">
        <v>1293</v>
      </c>
      <c r="E1001" s="21">
        <v>4</v>
      </c>
      <c r="F1001" s="21">
        <v>1.73</v>
      </c>
      <c r="G1001" s="21">
        <v>3.99</v>
      </c>
      <c r="H1001" s="21">
        <v>2.2599999999999998</v>
      </c>
      <c r="I1001" s="21">
        <v>2.4500000000000002</v>
      </c>
      <c r="J1001" s="23">
        <f t="shared" si="45"/>
        <v>0.7200000000000002</v>
      </c>
      <c r="K1001" s="71">
        <v>38.5</v>
      </c>
      <c r="L1001" s="71">
        <f t="shared" ref="L1001:N1001" si="751">L999</f>
        <v>4</v>
      </c>
      <c r="M1001" s="71">
        <f t="shared" si="751"/>
        <v>0.68</v>
      </c>
      <c r="N1001" s="71">
        <f t="shared" si="751"/>
        <v>40.3125</v>
      </c>
      <c r="O1001" s="73">
        <f>VLOOKUP(B1001,'Dry Sieve'!$B$2:$K$992,IF(C1001="#5",2,IF(C1001="#10",3,IF(C1001="#18",4,IF(C1001="#35",5,IF(C1001="#60",6,IF(C1001="#120",7,IF(C1001="#200",8,IF(C1001="&lt;200",9)))))))),FALSE)</f>
        <v>21.14</v>
      </c>
      <c r="P1001" s="23">
        <f t="shared" si="0"/>
        <v>0.68</v>
      </c>
      <c r="Q1001" s="23">
        <f t="shared" si="1"/>
        <v>4</v>
      </c>
      <c r="R1001" s="23">
        <f>VLOOKUP(B1001,'Dry Sieve'!$B$2:$K$992,IF(C1001="#5",2,IF(C1001="#10",3,IF(C1001="#18",4,IF(C1001="#35",5,IF(C1001="#60",6,IF(C1001="#120",7,IF(C1001="#200",8,IF(C1001="&lt;200",9)))))))),FALSE)</f>
        <v>21.14</v>
      </c>
      <c r="S1001" s="23">
        <f>VLOOKUP(B1001,'Dry Sieve'!$B$2:$K$992,10,FALSE)</f>
        <v>1661.7700000000002</v>
      </c>
      <c r="T1001" s="23">
        <v>1.0558741579999999E-2</v>
      </c>
      <c r="U1001" s="23">
        <v>1.8242111570000001E-3</v>
      </c>
      <c r="V1001" s="23">
        <f>V998</f>
        <v>0.13226712441029997</v>
      </c>
    </row>
    <row r="1002" spans="1:22" ht="15.75" customHeight="1" x14ac:dyDescent="0.2">
      <c r="A1002" s="22">
        <f>VLOOKUP(B1001,'Sample ID by Horizon'!A:B,2,FALSE)</f>
        <v>42649</v>
      </c>
      <c r="B1002" s="21" t="s">
        <v>511</v>
      </c>
      <c r="C1002" s="21" t="s">
        <v>1298</v>
      </c>
      <c r="D1002" s="21" t="s">
        <v>1294</v>
      </c>
      <c r="E1002" s="21">
        <v>4</v>
      </c>
      <c r="F1002" s="21">
        <v>1.73</v>
      </c>
      <c r="G1002" s="21">
        <v>3.99</v>
      </c>
      <c r="H1002" s="21">
        <v>2.2599999999999998</v>
      </c>
      <c r="I1002" s="21">
        <v>2.34</v>
      </c>
      <c r="J1002" s="23">
        <f t="shared" si="45"/>
        <v>0.60999999999999988</v>
      </c>
      <c r="K1002" s="71">
        <v>41.25</v>
      </c>
      <c r="L1002" s="71">
        <f t="shared" ref="L1002:N1002" si="752">L999</f>
        <v>4</v>
      </c>
      <c r="M1002" s="71">
        <f t="shared" si="752"/>
        <v>0.68</v>
      </c>
      <c r="N1002" s="71">
        <f t="shared" si="752"/>
        <v>40.3125</v>
      </c>
      <c r="O1002" s="73">
        <f>VLOOKUP(B1002,'Dry Sieve'!$B$2:$K$992,IF(C1002="#5",2,IF(C1002="#10",3,IF(C1002="#18",4,IF(C1002="#35",5,IF(C1002="#60",6,IF(C1002="#120",7,IF(C1002="#200",8,IF(C1002="&lt;200",9)))))))),FALSE)</f>
        <v>21.14</v>
      </c>
      <c r="P1002" s="23">
        <f t="shared" si="0"/>
        <v>0.68</v>
      </c>
      <c r="Q1002" s="23">
        <f t="shared" si="1"/>
        <v>4</v>
      </c>
      <c r="R1002" s="23">
        <f>VLOOKUP(B1002,'Dry Sieve'!$B$2:$K$992,IF(C1002="#5",2,IF(C1002="#10",3,IF(C1002="#18",4,IF(C1002="#35",5,IF(C1002="#60",6,IF(C1002="#120",7,IF(C1002="#200",8,IF(C1002="&lt;200",9)))))))),FALSE)</f>
        <v>21.14</v>
      </c>
      <c r="S1002" s="23">
        <f>VLOOKUP(B1002,'Dry Sieve'!$B$2:$K$992,10,FALSE)</f>
        <v>1661.7700000000002</v>
      </c>
      <c r="T1002" s="23">
        <v>1.0558741579999999E-2</v>
      </c>
      <c r="U1002" s="23">
        <v>1.8242111570000001E-3</v>
      </c>
      <c r="V1002" s="23">
        <f>V1001</f>
        <v>0.13226712441029997</v>
      </c>
    </row>
    <row r="1003" spans="1:22" ht="15.75" customHeight="1" x14ac:dyDescent="0.2">
      <c r="A1003" s="22">
        <f>VLOOKUP(B1002,'Sample ID by Horizon'!A:B,2,FALSE)</f>
        <v>42649</v>
      </c>
      <c r="B1003" s="21" t="s">
        <v>511</v>
      </c>
      <c r="C1003" s="21" t="s">
        <v>1299</v>
      </c>
      <c r="D1003" s="21" t="s">
        <v>1291</v>
      </c>
      <c r="E1003" s="21">
        <v>2</v>
      </c>
      <c r="F1003" s="21">
        <v>1.73</v>
      </c>
      <c r="G1003" s="21">
        <v>3.23</v>
      </c>
      <c r="H1003" s="21">
        <v>1.5</v>
      </c>
      <c r="I1003" s="21">
        <v>2.2400000000000002</v>
      </c>
      <c r="J1003" s="23">
        <f t="shared" si="45"/>
        <v>0.51000000000000023</v>
      </c>
      <c r="K1003" s="71">
        <v>49.5</v>
      </c>
      <c r="L1003" s="71">
        <v>2</v>
      </c>
      <c r="M1003" s="23">
        <f>AVERAGE(J1003:J1006)</f>
        <v>0.4875000000000001</v>
      </c>
      <c r="N1003" s="23">
        <v>49.875</v>
      </c>
      <c r="O1003" s="73">
        <f>VLOOKUP(B1003,'Dry Sieve'!$B$2:$K$992,IF(C1003="#5",2,IF(C1003="#10",3,IF(C1003="#18",4,IF(C1003="#35",5,IF(C1003="#60",6,IF(C1003="#120",7,IF(C1003="#200",8,IF(C1003="&lt;200",9)))))))),FALSE)</f>
        <v>11.72</v>
      </c>
      <c r="P1003" s="23">
        <f t="shared" si="0"/>
        <v>0.4875000000000001</v>
      </c>
      <c r="Q1003" s="23">
        <f t="shared" si="1"/>
        <v>2</v>
      </c>
      <c r="R1003" s="23">
        <f>VLOOKUP(B1003,'Dry Sieve'!$B$2:$K$992,IF(C1003="#5",2,IF(C1003="#10",3,IF(C1003="#18",4,IF(C1003="#35",5,IF(C1003="#60",6,IF(C1003="#120",7,IF(C1003="#200",8,IF(C1003="&lt;200",9)))))))),FALSE)</f>
        <v>11.72</v>
      </c>
      <c r="S1003" s="23">
        <f>VLOOKUP(B1003,'Dry Sieve'!$B$2:$K$992,10,FALSE)</f>
        <v>1661.7700000000002</v>
      </c>
      <c r="T1003" s="23">
        <v>5.333620176E-3</v>
      </c>
      <c r="U1003" s="23">
        <v>7.6004087509999997E-4</v>
      </c>
      <c r="V1003" s="23">
        <f>V1001</f>
        <v>0.13226712441029997</v>
      </c>
    </row>
    <row r="1004" spans="1:22" ht="15.75" customHeight="1" x14ac:dyDescent="0.2">
      <c r="A1004" s="22">
        <f>VLOOKUP(B1003,'Sample ID by Horizon'!A:B,2,FALSE)</f>
        <v>42649</v>
      </c>
      <c r="B1004" s="21" t="s">
        <v>511</v>
      </c>
      <c r="C1004" s="21" t="s">
        <v>1299</v>
      </c>
      <c r="D1004" s="21" t="s">
        <v>1292</v>
      </c>
      <c r="E1004" s="21">
        <v>2</v>
      </c>
      <c r="F1004" s="21">
        <v>1.72</v>
      </c>
      <c r="G1004" s="21">
        <v>3.14</v>
      </c>
      <c r="H1004" s="21">
        <v>1.42</v>
      </c>
      <c r="I1004" s="21">
        <v>2.16</v>
      </c>
      <c r="J1004" s="23">
        <f t="shared" si="45"/>
        <v>0.44000000000000017</v>
      </c>
      <c r="K1004" s="71">
        <v>49</v>
      </c>
      <c r="L1004" s="71">
        <f t="shared" ref="L1004:N1004" si="753">L1003</f>
        <v>2</v>
      </c>
      <c r="M1004" s="71">
        <f t="shared" si="753"/>
        <v>0.4875000000000001</v>
      </c>
      <c r="N1004" s="71">
        <f t="shared" si="753"/>
        <v>49.875</v>
      </c>
      <c r="O1004" s="73">
        <f>VLOOKUP(B1004,'Dry Sieve'!$B$2:$K$992,IF(C1004="#5",2,IF(C1004="#10",3,IF(C1004="#18",4,IF(C1004="#35",5,IF(C1004="#60",6,IF(C1004="#120",7,IF(C1004="#200",8,IF(C1004="&lt;200",9)))))))),FALSE)</f>
        <v>11.72</v>
      </c>
      <c r="P1004" s="23">
        <f t="shared" si="0"/>
        <v>0.4875000000000001</v>
      </c>
      <c r="Q1004" s="23">
        <f t="shared" si="1"/>
        <v>2</v>
      </c>
      <c r="R1004" s="23">
        <f>VLOOKUP(B1004,'Dry Sieve'!$B$2:$K$992,IF(C1004="#5",2,IF(C1004="#10",3,IF(C1004="#18",4,IF(C1004="#35",5,IF(C1004="#60",6,IF(C1004="#120",7,IF(C1004="#200",8,IF(C1004="&lt;200",9)))))))),FALSE)</f>
        <v>11.72</v>
      </c>
      <c r="S1004" s="23">
        <f>VLOOKUP(B1004,'Dry Sieve'!$B$2:$K$992,10,FALSE)</f>
        <v>1661.7700000000002</v>
      </c>
      <c r="T1004" s="23">
        <v>5.333620176E-3</v>
      </c>
      <c r="U1004" s="23">
        <v>7.6004087509999997E-4</v>
      </c>
      <c r="V1004" s="23">
        <f>V1001</f>
        <v>0.13226712441029997</v>
      </c>
    </row>
    <row r="1005" spans="1:22" ht="15.75" customHeight="1" x14ac:dyDescent="0.2">
      <c r="A1005" s="22">
        <f>VLOOKUP(B1004,'Sample ID by Horizon'!A:B,2,FALSE)</f>
        <v>42649</v>
      </c>
      <c r="B1005" s="21" t="s">
        <v>511</v>
      </c>
      <c r="C1005" s="21" t="s">
        <v>1299</v>
      </c>
      <c r="D1005" s="21" t="s">
        <v>1293</v>
      </c>
      <c r="E1005" s="21">
        <v>2</v>
      </c>
      <c r="F1005" s="21">
        <v>1.73</v>
      </c>
      <c r="G1005" s="21">
        <v>3.26</v>
      </c>
      <c r="H1005" s="21">
        <v>1.53</v>
      </c>
      <c r="I1005" s="21">
        <v>2.23</v>
      </c>
      <c r="J1005" s="23">
        <f t="shared" si="45"/>
        <v>0.5</v>
      </c>
      <c r="K1005" s="71">
        <v>51.5</v>
      </c>
      <c r="L1005" s="71">
        <f t="shared" ref="L1005:N1005" si="754">L1003</f>
        <v>2</v>
      </c>
      <c r="M1005" s="71">
        <f t="shared" si="754"/>
        <v>0.4875000000000001</v>
      </c>
      <c r="N1005" s="71">
        <f t="shared" si="754"/>
        <v>49.875</v>
      </c>
      <c r="O1005" s="73">
        <f>VLOOKUP(B1005,'Dry Sieve'!$B$2:$K$992,IF(C1005="#5",2,IF(C1005="#10",3,IF(C1005="#18",4,IF(C1005="#35",5,IF(C1005="#60",6,IF(C1005="#120",7,IF(C1005="#200",8,IF(C1005="&lt;200",9)))))))),FALSE)</f>
        <v>11.72</v>
      </c>
      <c r="P1005" s="23">
        <f t="shared" si="0"/>
        <v>0.4875000000000001</v>
      </c>
      <c r="Q1005" s="23">
        <f t="shared" si="1"/>
        <v>2</v>
      </c>
      <c r="R1005" s="23">
        <f>VLOOKUP(B1005,'Dry Sieve'!$B$2:$K$992,IF(C1005="#5",2,IF(C1005="#10",3,IF(C1005="#18",4,IF(C1005="#35",5,IF(C1005="#60",6,IF(C1005="#120",7,IF(C1005="#200",8,IF(C1005="&lt;200",9)))))))),FALSE)</f>
        <v>11.72</v>
      </c>
      <c r="S1005" s="23">
        <f>VLOOKUP(B1005,'Dry Sieve'!$B$2:$K$992,10,FALSE)</f>
        <v>1661.7700000000002</v>
      </c>
      <c r="T1005" s="23">
        <v>5.333620176E-3</v>
      </c>
      <c r="U1005" s="23">
        <v>7.6004087509999997E-4</v>
      </c>
      <c r="V1005" s="23">
        <f>V1004</f>
        <v>0.13226712441029997</v>
      </c>
    </row>
    <row r="1006" spans="1:22" ht="15.75" customHeight="1" x14ac:dyDescent="0.2">
      <c r="A1006" s="22">
        <f>VLOOKUP(B1005,'Sample ID by Horizon'!A:B,2,FALSE)</f>
        <v>42649</v>
      </c>
      <c r="B1006" s="21" t="s">
        <v>511</v>
      </c>
      <c r="C1006" s="21" t="s">
        <v>1299</v>
      </c>
      <c r="D1006" s="21" t="s">
        <v>1294</v>
      </c>
      <c r="E1006" s="21">
        <v>2</v>
      </c>
      <c r="F1006" s="21">
        <v>1.73</v>
      </c>
      <c r="G1006" s="21">
        <v>3.22</v>
      </c>
      <c r="H1006" s="21">
        <v>1.49</v>
      </c>
      <c r="I1006" s="21">
        <v>2.23</v>
      </c>
      <c r="J1006" s="23">
        <f t="shared" si="45"/>
        <v>0.5</v>
      </c>
      <c r="K1006" s="71">
        <v>49.5</v>
      </c>
      <c r="L1006" s="71">
        <f t="shared" ref="L1006:N1006" si="755">L1003</f>
        <v>2</v>
      </c>
      <c r="M1006" s="71">
        <f t="shared" si="755"/>
        <v>0.4875000000000001</v>
      </c>
      <c r="N1006" s="71">
        <f t="shared" si="755"/>
        <v>49.875</v>
      </c>
      <c r="O1006" s="73">
        <f>VLOOKUP(B1006,'Dry Sieve'!$B$2:$K$992,IF(C1006="#5",2,IF(C1006="#10",3,IF(C1006="#18",4,IF(C1006="#35",5,IF(C1006="#60",6,IF(C1006="#120",7,IF(C1006="#200",8,IF(C1006="&lt;200",9)))))))),FALSE)</f>
        <v>11.72</v>
      </c>
      <c r="P1006" s="23">
        <f t="shared" si="0"/>
        <v>0.4875000000000001</v>
      </c>
      <c r="Q1006" s="23">
        <f t="shared" si="1"/>
        <v>2</v>
      </c>
      <c r="R1006" s="23">
        <f>VLOOKUP(B1006,'Dry Sieve'!$B$2:$K$992,IF(C1006="#5",2,IF(C1006="#10",3,IF(C1006="#18",4,IF(C1006="#35",5,IF(C1006="#60",6,IF(C1006="#120",7,IF(C1006="#200",8,IF(C1006="&lt;200",9)))))))),FALSE)</f>
        <v>11.72</v>
      </c>
      <c r="S1006" s="23">
        <f>VLOOKUP(B1006,'Dry Sieve'!$B$2:$K$992,10,FALSE)</f>
        <v>1661.7700000000002</v>
      </c>
      <c r="T1006" s="23">
        <v>5.333620176E-3</v>
      </c>
      <c r="U1006" s="23">
        <v>7.6004087509999997E-4</v>
      </c>
      <c r="V1006" s="23">
        <f>V1004</f>
        <v>0.13226712441029997</v>
      </c>
    </row>
    <row r="1007" spans="1:22" ht="15.75" customHeight="1" x14ac:dyDescent="0.2">
      <c r="A1007" s="22">
        <f>VLOOKUP(B1006,'Sample ID by Horizon'!A:B,2,FALSE)</f>
        <v>42649</v>
      </c>
      <c r="B1007" s="21" t="s">
        <v>511</v>
      </c>
      <c r="C1007" s="21" t="s">
        <v>1300</v>
      </c>
      <c r="D1007" s="21" t="s">
        <v>1291</v>
      </c>
      <c r="E1007" s="21">
        <v>1</v>
      </c>
      <c r="F1007" s="21">
        <v>1.72</v>
      </c>
      <c r="G1007" s="21">
        <v>2.5299999999999998</v>
      </c>
      <c r="H1007" s="21">
        <v>0.81</v>
      </c>
      <c r="I1007" s="21">
        <v>1.77</v>
      </c>
      <c r="J1007" s="23">
        <f t="shared" si="45"/>
        <v>5.0000000000000044E-2</v>
      </c>
      <c r="K1007" s="71">
        <v>76</v>
      </c>
      <c r="L1007" s="71">
        <v>1</v>
      </c>
      <c r="M1007" s="23">
        <f>AVERAGE(J1007:J1010)</f>
        <v>6.5000000000000058E-2</v>
      </c>
      <c r="N1007" s="23">
        <v>73.25</v>
      </c>
      <c r="O1007" s="73">
        <f>VLOOKUP(B1007,'Dry Sieve'!$B$2:$K$992,IF(C1007="#5",2,IF(C1007="#10",3,IF(C1007="#18",4,IF(C1007="#35",5,IF(C1007="#60",6,IF(C1007="#120",7,IF(C1007="#200",8,IF(C1007="&lt;200",9)))))))),FALSE)</f>
        <v>6.72</v>
      </c>
      <c r="P1007" s="23">
        <f t="shared" si="0"/>
        <v>6.5000000000000058E-2</v>
      </c>
      <c r="Q1007" s="23">
        <f t="shared" si="1"/>
        <v>1</v>
      </c>
      <c r="R1007" s="23">
        <f>VLOOKUP(B1007,'Dry Sieve'!$B$2:$K$992,IF(C1007="#5",2,IF(C1007="#10",3,IF(C1007="#18",4,IF(C1007="#35",5,IF(C1007="#60",6,IF(C1007="#120",7,IF(C1007="#200",8,IF(C1007="&lt;200",9)))))))),FALSE)</f>
        <v>6.72</v>
      </c>
      <c r="S1007" s="23">
        <f>VLOOKUP(B1007,'Dry Sieve'!$B$2:$K$992,10,FALSE)</f>
        <v>1661.7700000000002</v>
      </c>
      <c r="T1007" s="23">
        <v>3.781028662E-3</v>
      </c>
      <c r="U1007" s="23">
        <v>3.9565764219999999E-4</v>
      </c>
      <c r="V1007" s="23">
        <f>V1004</f>
        <v>0.13226712441029997</v>
      </c>
    </row>
    <row r="1008" spans="1:22" ht="15.75" customHeight="1" x14ac:dyDescent="0.2">
      <c r="A1008" s="22">
        <f>VLOOKUP(B1007,'Sample ID by Horizon'!A:B,2,FALSE)</f>
        <v>42649</v>
      </c>
      <c r="B1008" s="21" t="s">
        <v>511</v>
      </c>
      <c r="C1008" s="21" t="s">
        <v>1300</v>
      </c>
      <c r="D1008" s="21" t="s">
        <v>1292</v>
      </c>
      <c r="E1008" s="21">
        <v>1</v>
      </c>
      <c r="F1008" s="21">
        <v>1.73</v>
      </c>
      <c r="G1008" s="21">
        <v>2.54</v>
      </c>
      <c r="H1008" s="21">
        <v>0.81</v>
      </c>
      <c r="I1008" s="21">
        <v>1.76</v>
      </c>
      <c r="J1008" s="23">
        <f t="shared" si="45"/>
        <v>3.0000000000000027E-2</v>
      </c>
      <c r="K1008" s="71">
        <v>78</v>
      </c>
      <c r="L1008" s="71">
        <f t="shared" ref="L1008:N1008" si="756">L1007</f>
        <v>1</v>
      </c>
      <c r="M1008" s="71">
        <f t="shared" si="756"/>
        <v>6.5000000000000058E-2</v>
      </c>
      <c r="N1008" s="71">
        <f t="shared" si="756"/>
        <v>73.25</v>
      </c>
      <c r="O1008" s="73">
        <f>VLOOKUP(B1008,'Dry Sieve'!$B$2:$K$992,IF(C1008="#5",2,IF(C1008="#10",3,IF(C1008="#18",4,IF(C1008="#35",5,IF(C1008="#60",6,IF(C1008="#120",7,IF(C1008="#200",8,IF(C1008="&lt;200",9)))))))),FALSE)</f>
        <v>6.72</v>
      </c>
      <c r="P1008" s="23">
        <f t="shared" si="0"/>
        <v>6.5000000000000058E-2</v>
      </c>
      <c r="Q1008" s="23">
        <f t="shared" si="1"/>
        <v>1</v>
      </c>
      <c r="R1008" s="23">
        <f>VLOOKUP(B1008,'Dry Sieve'!$B$2:$K$992,IF(C1008="#5",2,IF(C1008="#10",3,IF(C1008="#18",4,IF(C1008="#35",5,IF(C1008="#60",6,IF(C1008="#120",7,IF(C1008="#200",8,IF(C1008="&lt;200",9)))))))),FALSE)</f>
        <v>6.72</v>
      </c>
      <c r="S1008" s="23">
        <f>VLOOKUP(B1008,'Dry Sieve'!$B$2:$K$992,10,FALSE)</f>
        <v>1661.7700000000002</v>
      </c>
      <c r="T1008" s="23">
        <v>3.781028662E-3</v>
      </c>
      <c r="U1008" s="23">
        <v>3.9565764219999999E-4</v>
      </c>
      <c r="V1008" s="23">
        <f>V1007</f>
        <v>0.13226712441029997</v>
      </c>
    </row>
    <row r="1009" spans="1:22" ht="15.75" customHeight="1" x14ac:dyDescent="0.2">
      <c r="A1009" s="22">
        <f>VLOOKUP(B1008,'Sample ID by Horizon'!A:B,2,FALSE)</f>
        <v>42649</v>
      </c>
      <c r="B1009" s="21" t="s">
        <v>511</v>
      </c>
      <c r="C1009" s="21" t="s">
        <v>1300</v>
      </c>
      <c r="D1009" s="21" t="s">
        <v>1293</v>
      </c>
      <c r="E1009" s="21">
        <v>1</v>
      </c>
      <c r="F1009" s="21">
        <v>1.74</v>
      </c>
      <c r="G1009" s="21">
        <v>2.4900000000000002</v>
      </c>
      <c r="H1009" s="21">
        <v>0.75</v>
      </c>
      <c r="I1009" s="21">
        <v>1.85</v>
      </c>
      <c r="J1009" s="23">
        <f t="shared" si="45"/>
        <v>0.1100000000000001</v>
      </c>
      <c r="K1009" s="71">
        <v>64</v>
      </c>
      <c r="L1009" s="71">
        <f t="shared" ref="L1009:N1009" si="757">L1007</f>
        <v>1</v>
      </c>
      <c r="M1009" s="71">
        <f t="shared" si="757"/>
        <v>6.5000000000000058E-2</v>
      </c>
      <c r="N1009" s="71">
        <f t="shared" si="757"/>
        <v>73.25</v>
      </c>
      <c r="O1009" s="73">
        <f>VLOOKUP(B1009,'Dry Sieve'!$B$2:$K$992,IF(C1009="#5",2,IF(C1009="#10",3,IF(C1009="#18",4,IF(C1009="#35",5,IF(C1009="#60",6,IF(C1009="#120",7,IF(C1009="#200",8,IF(C1009="&lt;200",9)))))))),FALSE)</f>
        <v>6.72</v>
      </c>
      <c r="P1009" s="23">
        <f t="shared" si="0"/>
        <v>6.5000000000000058E-2</v>
      </c>
      <c r="Q1009" s="23">
        <f t="shared" si="1"/>
        <v>1</v>
      </c>
      <c r="R1009" s="23">
        <f>VLOOKUP(B1009,'Dry Sieve'!$B$2:$K$992,IF(C1009="#5",2,IF(C1009="#10",3,IF(C1009="#18",4,IF(C1009="#35",5,IF(C1009="#60",6,IF(C1009="#120",7,IF(C1009="#200",8,IF(C1009="&lt;200",9)))))))),FALSE)</f>
        <v>6.72</v>
      </c>
      <c r="S1009" s="23">
        <f>VLOOKUP(B1009,'Dry Sieve'!$B$2:$K$992,10,FALSE)</f>
        <v>1661.7700000000002</v>
      </c>
      <c r="T1009" s="23">
        <v>3.781028662E-3</v>
      </c>
      <c r="U1009" s="23">
        <v>3.9565764219999999E-4</v>
      </c>
      <c r="V1009" s="23">
        <f>V1007</f>
        <v>0.13226712441029997</v>
      </c>
    </row>
    <row r="1010" spans="1:22" ht="15.75" customHeight="1" x14ac:dyDescent="0.2">
      <c r="A1010" s="22">
        <f>VLOOKUP(B1009,'Sample ID by Horizon'!A:B,2,FALSE)</f>
        <v>42649</v>
      </c>
      <c r="B1010" s="21" t="s">
        <v>511</v>
      </c>
      <c r="C1010" s="21" t="s">
        <v>1300</v>
      </c>
      <c r="D1010" s="21" t="s">
        <v>1294</v>
      </c>
      <c r="E1010" s="21">
        <v>1</v>
      </c>
      <c r="F1010" s="21">
        <v>1.73</v>
      </c>
      <c r="G1010" s="21">
        <v>2.5499999999999998</v>
      </c>
      <c r="H1010" s="21">
        <v>0.82</v>
      </c>
      <c r="I1010" s="21">
        <v>1.8</v>
      </c>
      <c r="J1010" s="23">
        <f t="shared" si="45"/>
        <v>7.0000000000000062E-2</v>
      </c>
      <c r="K1010" s="71">
        <v>75</v>
      </c>
      <c r="L1010" s="71">
        <f t="shared" ref="L1010:N1010" si="758">L1007</f>
        <v>1</v>
      </c>
      <c r="M1010" s="71">
        <f t="shared" si="758"/>
        <v>6.5000000000000058E-2</v>
      </c>
      <c r="N1010" s="71">
        <f t="shared" si="758"/>
        <v>73.25</v>
      </c>
      <c r="O1010" s="73">
        <f>VLOOKUP(B1010,'Dry Sieve'!$B$2:$K$992,IF(C1010="#5",2,IF(C1010="#10",3,IF(C1010="#18",4,IF(C1010="#35",5,IF(C1010="#60",6,IF(C1010="#120",7,IF(C1010="#200",8,IF(C1010="&lt;200",9)))))))),FALSE)</f>
        <v>6.72</v>
      </c>
      <c r="P1010" s="23">
        <f t="shared" si="0"/>
        <v>6.5000000000000058E-2</v>
      </c>
      <c r="Q1010" s="23">
        <f t="shared" si="1"/>
        <v>1</v>
      </c>
      <c r="R1010" s="23">
        <f>VLOOKUP(B1010,'Dry Sieve'!$B$2:$K$992,IF(C1010="#5",2,IF(C1010="#10",3,IF(C1010="#18",4,IF(C1010="#35",5,IF(C1010="#60",6,IF(C1010="#120",7,IF(C1010="#200",8,IF(C1010="&lt;200",9)))))))),FALSE)</f>
        <v>6.72</v>
      </c>
      <c r="S1010" s="23">
        <f>VLOOKUP(B1010,'Dry Sieve'!$B$2:$K$992,10,FALSE)</f>
        <v>1661.7700000000002</v>
      </c>
      <c r="T1010" s="23">
        <v>3.781028662E-3</v>
      </c>
      <c r="U1010" s="23">
        <v>3.9565764219999999E-4</v>
      </c>
      <c r="V1010" s="23">
        <f>V1007</f>
        <v>0.13226712441029997</v>
      </c>
    </row>
    <row r="1011" spans="1:22" ht="15.75" customHeight="1" x14ac:dyDescent="0.2">
      <c r="A1011" s="22">
        <f>VLOOKUP(B1010,'Sample ID by Horizon'!A:B,2,FALSE)</f>
        <v>42649</v>
      </c>
      <c r="B1011" s="21" t="s">
        <v>512</v>
      </c>
      <c r="C1011" s="21" t="s">
        <v>1290</v>
      </c>
      <c r="D1011" s="21" t="s">
        <v>1291</v>
      </c>
      <c r="E1011" s="21">
        <v>4</v>
      </c>
      <c r="F1011" s="21">
        <v>1.74</v>
      </c>
      <c r="G1011" s="21">
        <v>2.1800000000000002</v>
      </c>
      <c r="H1011" s="21">
        <v>0.44</v>
      </c>
      <c r="I1011" s="21">
        <v>1.81</v>
      </c>
      <c r="J1011" s="23">
        <f t="shared" si="45"/>
        <v>7.0000000000000062E-2</v>
      </c>
      <c r="K1011" s="71">
        <v>9.25</v>
      </c>
      <c r="L1011" s="71">
        <v>4</v>
      </c>
      <c r="M1011" s="23">
        <f>AVERAGE(J1011:J1014)</f>
        <v>6.0000000000000053E-2</v>
      </c>
      <c r="N1011" s="23">
        <v>10.0625</v>
      </c>
      <c r="O1011" s="73">
        <f>VLOOKUP(B1011,'Dry Sieve'!$B$2:$K$992,IF(C1011="#5",2,IF(C1011="#10",3,IF(C1011="#18",4,IF(C1011="#35",5,IF(C1011="#60",6,IF(C1011="#120",7,IF(C1011="#200",8,IF(C1011="&lt;200",9)))))))),FALSE)</f>
        <v>1385.25</v>
      </c>
      <c r="P1011" s="23">
        <f t="shared" si="0"/>
        <v>6.0000000000000053E-2</v>
      </c>
      <c r="Q1011" s="23">
        <f t="shared" si="1"/>
        <v>4</v>
      </c>
      <c r="R1011" s="23">
        <f>VLOOKUP(B1011,'Dry Sieve'!$B$2:$K$992,IF(C1011="#5",2,IF(C1011="#10",3,IF(C1011="#18",4,IF(C1011="#35",5,IF(C1011="#60",6,IF(C1011="#120",7,IF(C1011="#200",8,IF(C1011="&lt;200",9)))))))),FALSE)</f>
        <v>1385.25</v>
      </c>
      <c r="S1011" s="23">
        <f>VLOOKUP(B1011,'Dry Sieve'!$B$2:$K$992,10,FALSE)</f>
        <v>2253.2600000000002</v>
      </c>
      <c r="T1011" s="23">
        <v>0.60555428580000004</v>
      </c>
      <c r="U1011" s="23">
        <v>6.093390001E-2</v>
      </c>
      <c r="V1011" s="23">
        <f>SUM(U1011,U1015,U1019,U1023,U1027,U1031,U1035)</f>
        <v>9.9199416147600014E-2</v>
      </c>
    </row>
    <row r="1012" spans="1:22" ht="15.75" customHeight="1" x14ac:dyDescent="0.2">
      <c r="A1012" s="22">
        <f>VLOOKUP(B1011,'Sample ID by Horizon'!A:B,2,FALSE)</f>
        <v>42649</v>
      </c>
      <c r="B1012" s="21" t="s">
        <v>512</v>
      </c>
      <c r="C1012" s="21" t="s">
        <v>1290</v>
      </c>
      <c r="D1012" s="21" t="s">
        <v>1292</v>
      </c>
      <c r="E1012" s="21">
        <v>4</v>
      </c>
      <c r="F1012" s="21">
        <v>1.74</v>
      </c>
      <c r="G1012" s="21">
        <v>2.37</v>
      </c>
      <c r="H1012" s="21">
        <v>0.63</v>
      </c>
      <c r="I1012" s="21">
        <v>1.8</v>
      </c>
      <c r="J1012" s="23">
        <f t="shared" si="45"/>
        <v>6.0000000000000053E-2</v>
      </c>
      <c r="K1012" s="71">
        <v>14.25</v>
      </c>
      <c r="L1012" s="71">
        <f t="shared" ref="L1012:N1012" si="759">L1011</f>
        <v>4</v>
      </c>
      <c r="M1012" s="71">
        <f t="shared" si="759"/>
        <v>6.0000000000000053E-2</v>
      </c>
      <c r="N1012" s="71">
        <f t="shared" si="759"/>
        <v>10.0625</v>
      </c>
      <c r="O1012" s="73">
        <f>VLOOKUP(B1012,'Dry Sieve'!$B$2:$K$992,IF(C1012="#5",2,IF(C1012="#10",3,IF(C1012="#18",4,IF(C1012="#35",5,IF(C1012="#60",6,IF(C1012="#120",7,IF(C1012="#200",8,IF(C1012="&lt;200",9)))))))),FALSE)</f>
        <v>1385.25</v>
      </c>
      <c r="P1012" s="23">
        <f t="shared" si="0"/>
        <v>6.0000000000000053E-2</v>
      </c>
      <c r="Q1012" s="23">
        <f t="shared" si="1"/>
        <v>4</v>
      </c>
      <c r="R1012" s="23">
        <f>VLOOKUP(B1012,'Dry Sieve'!$B$2:$K$992,IF(C1012="#5",2,IF(C1012="#10",3,IF(C1012="#18",4,IF(C1012="#35",5,IF(C1012="#60",6,IF(C1012="#120",7,IF(C1012="#200",8,IF(C1012="&lt;200",9)))))))),FALSE)</f>
        <v>1385.25</v>
      </c>
      <c r="S1012" s="23">
        <f>VLOOKUP(B1012,'Dry Sieve'!$B$2:$K$992,10,FALSE)</f>
        <v>2253.2600000000002</v>
      </c>
      <c r="T1012" s="23">
        <v>0.60555428580000004</v>
      </c>
      <c r="U1012" s="23">
        <v>6.093390001E-2</v>
      </c>
      <c r="V1012" s="23">
        <f>V1011</f>
        <v>9.9199416147600014E-2</v>
      </c>
    </row>
    <row r="1013" spans="1:22" ht="15.75" customHeight="1" x14ac:dyDescent="0.2">
      <c r="A1013" s="22">
        <f>VLOOKUP(B1012,'Sample ID by Horizon'!A:B,2,FALSE)</f>
        <v>42649</v>
      </c>
      <c r="B1013" s="21" t="s">
        <v>512</v>
      </c>
      <c r="C1013" s="21" t="s">
        <v>1290</v>
      </c>
      <c r="D1013" s="21" t="s">
        <v>1293</v>
      </c>
      <c r="E1013" s="21">
        <v>4</v>
      </c>
      <c r="F1013" s="21">
        <v>1.73</v>
      </c>
      <c r="G1013" s="21">
        <v>2.1800000000000002</v>
      </c>
      <c r="H1013" s="21">
        <v>0.45</v>
      </c>
      <c r="I1013" s="21">
        <v>1.79</v>
      </c>
      <c r="J1013" s="23">
        <f t="shared" si="45"/>
        <v>6.0000000000000053E-2</v>
      </c>
      <c r="K1013" s="71">
        <v>9.75</v>
      </c>
      <c r="L1013" s="71">
        <f t="shared" ref="L1013:N1013" si="760">L1011</f>
        <v>4</v>
      </c>
      <c r="M1013" s="71">
        <f t="shared" si="760"/>
        <v>6.0000000000000053E-2</v>
      </c>
      <c r="N1013" s="71">
        <f t="shared" si="760"/>
        <v>10.0625</v>
      </c>
      <c r="O1013" s="73">
        <f>VLOOKUP(B1013,'Dry Sieve'!$B$2:$K$992,IF(C1013="#5",2,IF(C1013="#10",3,IF(C1013="#18",4,IF(C1013="#35",5,IF(C1013="#60",6,IF(C1013="#120",7,IF(C1013="#200",8,IF(C1013="&lt;200",9)))))))),FALSE)</f>
        <v>1385.25</v>
      </c>
      <c r="P1013" s="23">
        <f t="shared" si="0"/>
        <v>6.0000000000000053E-2</v>
      </c>
      <c r="Q1013" s="23">
        <f t="shared" si="1"/>
        <v>4</v>
      </c>
      <c r="R1013" s="23">
        <f>VLOOKUP(B1013,'Dry Sieve'!$B$2:$K$992,IF(C1013="#5",2,IF(C1013="#10",3,IF(C1013="#18",4,IF(C1013="#35",5,IF(C1013="#60",6,IF(C1013="#120",7,IF(C1013="#200",8,IF(C1013="&lt;200",9)))))))),FALSE)</f>
        <v>1385.25</v>
      </c>
      <c r="S1013" s="23">
        <f>VLOOKUP(B1013,'Dry Sieve'!$B$2:$K$992,10,FALSE)</f>
        <v>2253.2600000000002</v>
      </c>
      <c r="T1013" s="23">
        <v>0.60555428580000004</v>
      </c>
      <c r="U1013" s="23">
        <v>6.093390001E-2</v>
      </c>
      <c r="V1013" s="23">
        <f>V1011</f>
        <v>9.9199416147600014E-2</v>
      </c>
    </row>
    <row r="1014" spans="1:22" ht="15.75" customHeight="1" x14ac:dyDescent="0.2">
      <c r="A1014" s="22">
        <f>VLOOKUP(B1013,'Sample ID by Horizon'!A:B,2,FALSE)</f>
        <v>42649</v>
      </c>
      <c r="B1014" s="21" t="s">
        <v>512</v>
      </c>
      <c r="C1014" s="21" t="s">
        <v>1290</v>
      </c>
      <c r="D1014" s="21" t="s">
        <v>1294</v>
      </c>
      <c r="E1014" s="21">
        <v>4</v>
      </c>
      <c r="F1014" s="21">
        <v>1.72</v>
      </c>
      <c r="G1014" s="21">
        <v>2.0499999999999998</v>
      </c>
      <c r="H1014" s="21">
        <v>0.33</v>
      </c>
      <c r="I1014" s="21">
        <v>1.77</v>
      </c>
      <c r="J1014" s="23">
        <f t="shared" si="45"/>
        <v>5.0000000000000044E-2</v>
      </c>
      <c r="K1014" s="71">
        <v>7</v>
      </c>
      <c r="L1014" s="71">
        <f t="shared" ref="L1014:N1014" si="761">L1011</f>
        <v>4</v>
      </c>
      <c r="M1014" s="71">
        <f t="shared" si="761"/>
        <v>6.0000000000000053E-2</v>
      </c>
      <c r="N1014" s="71">
        <f t="shared" si="761"/>
        <v>10.0625</v>
      </c>
      <c r="O1014" s="73">
        <f>VLOOKUP(B1014,'Dry Sieve'!$B$2:$K$992,IF(C1014="#5",2,IF(C1014="#10",3,IF(C1014="#18",4,IF(C1014="#35",5,IF(C1014="#60",6,IF(C1014="#120",7,IF(C1014="#200",8,IF(C1014="&lt;200",9)))))))),FALSE)</f>
        <v>1385.25</v>
      </c>
      <c r="P1014" s="23">
        <f t="shared" si="0"/>
        <v>6.0000000000000053E-2</v>
      </c>
      <c r="Q1014" s="23">
        <f t="shared" si="1"/>
        <v>4</v>
      </c>
      <c r="R1014" s="23">
        <f>VLOOKUP(B1014,'Dry Sieve'!$B$2:$K$992,IF(C1014="#5",2,IF(C1014="#10",3,IF(C1014="#18",4,IF(C1014="#35",5,IF(C1014="#60",6,IF(C1014="#120",7,IF(C1014="#200",8,IF(C1014="&lt;200",9)))))))),FALSE)</f>
        <v>1385.25</v>
      </c>
      <c r="S1014" s="23">
        <f>VLOOKUP(B1014,'Dry Sieve'!$B$2:$K$992,10,FALSE)</f>
        <v>2253.2600000000002</v>
      </c>
      <c r="T1014" s="23">
        <v>0.60555428580000004</v>
      </c>
      <c r="U1014" s="23">
        <v>6.093390001E-2</v>
      </c>
      <c r="V1014" s="23">
        <f>V1011</f>
        <v>9.9199416147600014E-2</v>
      </c>
    </row>
    <row r="1015" spans="1:22" ht="15.75" customHeight="1" x14ac:dyDescent="0.2">
      <c r="A1015" s="22">
        <f>VLOOKUP(B1014,'Sample ID by Horizon'!A:B,2,FALSE)</f>
        <v>42649</v>
      </c>
      <c r="B1015" s="21" t="s">
        <v>512</v>
      </c>
      <c r="C1015" s="21" t="s">
        <v>1295</v>
      </c>
      <c r="D1015" s="21" t="s">
        <v>1291</v>
      </c>
      <c r="E1015" s="21">
        <v>4</v>
      </c>
      <c r="F1015" s="21">
        <v>1.74</v>
      </c>
      <c r="G1015" s="21">
        <v>2.44</v>
      </c>
      <c r="H1015" s="21">
        <v>0.7</v>
      </c>
      <c r="I1015" s="21">
        <v>1.88</v>
      </c>
      <c r="J1015" s="23">
        <f t="shared" si="45"/>
        <v>0.1399999999999999</v>
      </c>
      <c r="K1015" s="71">
        <v>14</v>
      </c>
      <c r="L1015" s="71">
        <v>4</v>
      </c>
      <c r="M1015" s="23">
        <f>AVERAGE(J1015:J1018)</f>
        <v>0.13500000000000001</v>
      </c>
      <c r="N1015" s="23">
        <v>13.5625</v>
      </c>
      <c r="O1015" s="73">
        <f>VLOOKUP(B1015,'Dry Sieve'!$B$2:$K$992,IF(C1015="#5",2,IF(C1015="#10",3,IF(C1015="#18",4,IF(C1015="#35",5,IF(C1015="#60",6,IF(C1015="#120",7,IF(C1015="#200",8,IF(C1015="&lt;200",9)))))))),FALSE)</f>
        <v>355.54</v>
      </c>
      <c r="P1015" s="23">
        <f t="shared" si="0"/>
        <v>0.13500000000000001</v>
      </c>
      <c r="Q1015" s="23">
        <f t="shared" si="1"/>
        <v>4</v>
      </c>
      <c r="R1015" s="23">
        <f>VLOOKUP(B1015,'Dry Sieve'!$B$2:$K$992,IF(C1015="#5",2,IF(C1015="#10",3,IF(C1015="#18",4,IF(C1015="#35",5,IF(C1015="#60",6,IF(C1015="#120",7,IF(C1015="#200",8,IF(C1015="&lt;200",9)))))))),FALSE)</f>
        <v>355.54</v>
      </c>
      <c r="S1015" s="23">
        <f>VLOOKUP(B1015,'Dry Sieve'!$B$2:$K$992,10,FALSE)</f>
        <v>2253.2600000000002</v>
      </c>
      <c r="T1015" s="23">
        <v>0.1524637747</v>
      </c>
      <c r="U1015" s="23">
        <v>1.7723913809999998E-2</v>
      </c>
      <c r="V1015" s="23">
        <f>V1014</f>
        <v>9.9199416147600014E-2</v>
      </c>
    </row>
    <row r="1016" spans="1:22" ht="15.75" customHeight="1" x14ac:dyDescent="0.2">
      <c r="A1016" s="22">
        <f>VLOOKUP(B1015,'Sample ID by Horizon'!A:B,2,FALSE)</f>
        <v>42649</v>
      </c>
      <c r="B1016" s="21" t="s">
        <v>512</v>
      </c>
      <c r="C1016" s="21" t="s">
        <v>1295</v>
      </c>
      <c r="D1016" s="21" t="s">
        <v>1292</v>
      </c>
      <c r="E1016" s="21">
        <v>4</v>
      </c>
      <c r="F1016" s="21">
        <v>1.72</v>
      </c>
      <c r="G1016" s="21">
        <v>2.4</v>
      </c>
      <c r="H1016" s="21">
        <v>0.68</v>
      </c>
      <c r="I1016" s="21">
        <v>1.81</v>
      </c>
      <c r="J1016" s="23">
        <f t="shared" si="45"/>
        <v>9.000000000000008E-2</v>
      </c>
      <c r="K1016" s="71">
        <v>14.75</v>
      </c>
      <c r="L1016" s="71">
        <f t="shared" ref="L1016:N1016" si="762">L1015</f>
        <v>4</v>
      </c>
      <c r="M1016" s="71">
        <f t="shared" si="762"/>
        <v>0.13500000000000001</v>
      </c>
      <c r="N1016" s="71">
        <f t="shared" si="762"/>
        <v>13.5625</v>
      </c>
      <c r="O1016" s="73">
        <f>VLOOKUP(B1016,'Dry Sieve'!$B$2:$K$992,IF(C1016="#5",2,IF(C1016="#10",3,IF(C1016="#18",4,IF(C1016="#35",5,IF(C1016="#60",6,IF(C1016="#120",7,IF(C1016="#200",8,IF(C1016="&lt;200",9)))))))),FALSE)</f>
        <v>355.54</v>
      </c>
      <c r="P1016" s="23">
        <f t="shared" si="0"/>
        <v>0.13500000000000001</v>
      </c>
      <c r="Q1016" s="23">
        <f t="shared" si="1"/>
        <v>4</v>
      </c>
      <c r="R1016" s="23">
        <f>VLOOKUP(B1016,'Dry Sieve'!$B$2:$K$992,IF(C1016="#5",2,IF(C1016="#10",3,IF(C1016="#18",4,IF(C1016="#35",5,IF(C1016="#60",6,IF(C1016="#120",7,IF(C1016="#200",8,IF(C1016="&lt;200",9)))))))),FALSE)</f>
        <v>355.54</v>
      </c>
      <c r="S1016" s="23">
        <f>VLOOKUP(B1016,'Dry Sieve'!$B$2:$K$992,10,FALSE)</f>
        <v>2253.2600000000002</v>
      </c>
      <c r="T1016" s="23">
        <v>0.1524637747</v>
      </c>
      <c r="U1016" s="23">
        <v>1.7723913809999998E-2</v>
      </c>
      <c r="V1016" s="23">
        <f>V1014</f>
        <v>9.9199416147600014E-2</v>
      </c>
    </row>
    <row r="1017" spans="1:22" ht="15.75" customHeight="1" x14ac:dyDescent="0.2">
      <c r="A1017" s="22">
        <f>VLOOKUP(B1016,'Sample ID by Horizon'!A:B,2,FALSE)</f>
        <v>42649</v>
      </c>
      <c r="B1017" s="21" t="s">
        <v>512</v>
      </c>
      <c r="C1017" s="21" t="s">
        <v>1295</v>
      </c>
      <c r="D1017" s="21" t="s">
        <v>1293</v>
      </c>
      <c r="E1017" s="21">
        <v>4</v>
      </c>
      <c r="F1017" s="21">
        <v>1.71</v>
      </c>
      <c r="G1017" s="21">
        <v>2.35</v>
      </c>
      <c r="H1017" s="21">
        <v>0.64</v>
      </c>
      <c r="I1017" s="21">
        <v>1.82</v>
      </c>
      <c r="J1017" s="23">
        <f t="shared" si="45"/>
        <v>0.1100000000000001</v>
      </c>
      <c r="K1017" s="71">
        <v>13.25</v>
      </c>
      <c r="L1017" s="71">
        <f t="shared" ref="L1017:N1017" si="763">L1015</f>
        <v>4</v>
      </c>
      <c r="M1017" s="71">
        <f t="shared" si="763"/>
        <v>0.13500000000000001</v>
      </c>
      <c r="N1017" s="71">
        <f t="shared" si="763"/>
        <v>13.5625</v>
      </c>
      <c r="O1017" s="73">
        <f>VLOOKUP(B1017,'Dry Sieve'!$B$2:$K$992,IF(C1017="#5",2,IF(C1017="#10",3,IF(C1017="#18",4,IF(C1017="#35",5,IF(C1017="#60",6,IF(C1017="#120",7,IF(C1017="#200",8,IF(C1017="&lt;200",9)))))))),FALSE)</f>
        <v>355.54</v>
      </c>
      <c r="P1017" s="23">
        <f t="shared" si="0"/>
        <v>0.13500000000000001</v>
      </c>
      <c r="Q1017" s="23">
        <f t="shared" si="1"/>
        <v>4</v>
      </c>
      <c r="R1017" s="23">
        <f>VLOOKUP(B1017,'Dry Sieve'!$B$2:$K$992,IF(C1017="#5",2,IF(C1017="#10",3,IF(C1017="#18",4,IF(C1017="#35",5,IF(C1017="#60",6,IF(C1017="#120",7,IF(C1017="#200",8,IF(C1017="&lt;200",9)))))))),FALSE)</f>
        <v>355.54</v>
      </c>
      <c r="S1017" s="23">
        <f>VLOOKUP(B1017,'Dry Sieve'!$B$2:$K$992,10,FALSE)</f>
        <v>2253.2600000000002</v>
      </c>
      <c r="T1017" s="23">
        <v>0.1524637747</v>
      </c>
      <c r="U1017" s="23">
        <v>1.7723913809999998E-2</v>
      </c>
      <c r="V1017" s="23">
        <f>V1014</f>
        <v>9.9199416147600014E-2</v>
      </c>
    </row>
    <row r="1018" spans="1:22" ht="15.75" customHeight="1" x14ac:dyDescent="0.2">
      <c r="A1018" s="22">
        <f>VLOOKUP(B1017,'Sample ID by Horizon'!A:B,2,FALSE)</f>
        <v>42649</v>
      </c>
      <c r="B1018" s="21" t="s">
        <v>512</v>
      </c>
      <c r="C1018" s="21" t="s">
        <v>1295</v>
      </c>
      <c r="D1018" s="21" t="s">
        <v>1294</v>
      </c>
      <c r="E1018" s="21">
        <v>4</v>
      </c>
      <c r="F1018" s="21">
        <v>1.72</v>
      </c>
      <c r="G1018" s="21">
        <v>2.41</v>
      </c>
      <c r="H1018" s="21">
        <v>0.69</v>
      </c>
      <c r="I1018" s="21">
        <v>1.92</v>
      </c>
      <c r="J1018" s="23">
        <f t="shared" si="45"/>
        <v>0.19999999999999996</v>
      </c>
      <c r="K1018" s="71">
        <v>12.25</v>
      </c>
      <c r="L1018" s="71">
        <f t="shared" ref="L1018:N1018" si="764">L1015</f>
        <v>4</v>
      </c>
      <c r="M1018" s="71">
        <f t="shared" si="764"/>
        <v>0.13500000000000001</v>
      </c>
      <c r="N1018" s="71">
        <f t="shared" si="764"/>
        <v>13.5625</v>
      </c>
      <c r="O1018" s="73">
        <f>VLOOKUP(B1018,'Dry Sieve'!$B$2:$K$992,IF(C1018="#5",2,IF(C1018="#10",3,IF(C1018="#18",4,IF(C1018="#35",5,IF(C1018="#60",6,IF(C1018="#120",7,IF(C1018="#200",8,IF(C1018="&lt;200",9)))))))),FALSE)</f>
        <v>355.54</v>
      </c>
      <c r="P1018" s="23">
        <f t="shared" si="0"/>
        <v>0.13500000000000001</v>
      </c>
      <c r="Q1018" s="23">
        <f t="shared" si="1"/>
        <v>4</v>
      </c>
      <c r="R1018" s="23">
        <f>VLOOKUP(B1018,'Dry Sieve'!$B$2:$K$992,IF(C1018="#5",2,IF(C1018="#10",3,IF(C1018="#18",4,IF(C1018="#35",5,IF(C1018="#60",6,IF(C1018="#120",7,IF(C1018="#200",8,IF(C1018="&lt;200",9)))))))),FALSE)</f>
        <v>355.54</v>
      </c>
      <c r="S1018" s="23">
        <f>VLOOKUP(B1018,'Dry Sieve'!$B$2:$K$992,10,FALSE)</f>
        <v>2253.2600000000002</v>
      </c>
      <c r="T1018" s="23">
        <v>0.1524637747</v>
      </c>
      <c r="U1018" s="23">
        <v>1.7723913809999998E-2</v>
      </c>
      <c r="V1018" s="23">
        <f>V1017</f>
        <v>9.9199416147600014E-2</v>
      </c>
    </row>
    <row r="1019" spans="1:22" ht="15.75" customHeight="1" x14ac:dyDescent="0.2">
      <c r="A1019" s="22">
        <f>VLOOKUP(B1018,'Sample ID by Horizon'!A:B,2,FALSE)</f>
        <v>42649</v>
      </c>
      <c r="B1019" s="21" t="s">
        <v>512</v>
      </c>
      <c r="C1019" s="21" t="s">
        <v>1296</v>
      </c>
      <c r="D1019" s="21" t="s">
        <v>1291</v>
      </c>
      <c r="E1019" s="21">
        <v>4</v>
      </c>
      <c r="F1019" s="21">
        <v>1.72</v>
      </c>
      <c r="G1019" s="21">
        <v>2.5099999999999998</v>
      </c>
      <c r="H1019" s="21">
        <v>0.79</v>
      </c>
      <c r="I1019" s="21">
        <v>1.89</v>
      </c>
      <c r="J1019" s="23">
        <f t="shared" si="45"/>
        <v>0.16999999999999993</v>
      </c>
      <c r="K1019" s="71">
        <v>15.5</v>
      </c>
      <c r="L1019" s="71">
        <v>4</v>
      </c>
      <c r="M1019" s="23">
        <f>AVERAGE(J1019:J1022)</f>
        <v>0.22249999999999998</v>
      </c>
      <c r="N1019" s="23">
        <v>15.625</v>
      </c>
      <c r="O1019" s="73">
        <f>VLOOKUP(B1019,'Dry Sieve'!$B$2:$K$992,IF(C1019="#5",2,IF(C1019="#10",3,IF(C1019="#18",4,IF(C1019="#35",5,IF(C1019="#60",6,IF(C1019="#120",7,IF(C1019="#200",8,IF(C1019="&lt;200",9)))))))),FALSE)</f>
        <v>209.51</v>
      </c>
      <c r="P1019" s="23">
        <f t="shared" si="0"/>
        <v>0.22249999999999998</v>
      </c>
      <c r="Q1019" s="23">
        <f t="shared" si="1"/>
        <v>4</v>
      </c>
      <c r="R1019" s="23">
        <f>VLOOKUP(B1019,'Dry Sieve'!$B$2:$K$992,IF(C1019="#5",2,IF(C1019="#10",3,IF(C1019="#18",4,IF(C1019="#35",5,IF(C1019="#60",6,IF(C1019="#120",7,IF(C1019="#200",8,IF(C1019="&lt;200",9)))))))),FALSE)</f>
        <v>209.51</v>
      </c>
      <c r="S1019" s="23">
        <f>VLOOKUP(B1019,'Dry Sieve'!$B$2:$K$992,10,FALSE)</f>
        <v>2253.2600000000002</v>
      </c>
      <c r="T1019" s="23">
        <v>8.780877762E-2</v>
      </c>
      <c r="U1019" s="23">
        <v>9.8000867869999994E-3</v>
      </c>
      <c r="V1019" s="23">
        <f>V1017</f>
        <v>9.9199416147600014E-2</v>
      </c>
    </row>
    <row r="1020" spans="1:22" ht="15.75" customHeight="1" x14ac:dyDescent="0.2">
      <c r="A1020" s="22">
        <f>VLOOKUP(B1019,'Sample ID by Horizon'!A:B,2,FALSE)</f>
        <v>42649</v>
      </c>
      <c r="B1020" s="21" t="s">
        <v>512</v>
      </c>
      <c r="C1020" s="21" t="s">
        <v>1296</v>
      </c>
      <c r="D1020" s="21" t="s">
        <v>1292</v>
      </c>
      <c r="E1020" s="21">
        <v>4</v>
      </c>
      <c r="F1020" s="21">
        <v>1.73</v>
      </c>
      <c r="G1020" s="21">
        <v>2.58</v>
      </c>
      <c r="H1020" s="21">
        <v>0.85</v>
      </c>
      <c r="I1020" s="21">
        <v>1.98</v>
      </c>
      <c r="J1020" s="23">
        <f t="shared" si="45"/>
        <v>0.25</v>
      </c>
      <c r="K1020" s="71">
        <v>15</v>
      </c>
      <c r="L1020" s="71">
        <f t="shared" ref="L1020:N1020" si="765">L1019</f>
        <v>4</v>
      </c>
      <c r="M1020" s="71">
        <f t="shared" si="765"/>
        <v>0.22249999999999998</v>
      </c>
      <c r="N1020" s="71">
        <f t="shared" si="765"/>
        <v>15.625</v>
      </c>
      <c r="O1020" s="73">
        <f>VLOOKUP(B1020,'Dry Sieve'!$B$2:$K$992,IF(C1020="#5",2,IF(C1020="#10",3,IF(C1020="#18",4,IF(C1020="#35",5,IF(C1020="#60",6,IF(C1020="#120",7,IF(C1020="#200",8,IF(C1020="&lt;200",9)))))))),FALSE)</f>
        <v>209.51</v>
      </c>
      <c r="P1020" s="23">
        <f t="shared" si="0"/>
        <v>0.22249999999999998</v>
      </c>
      <c r="Q1020" s="23">
        <f t="shared" si="1"/>
        <v>4</v>
      </c>
      <c r="R1020" s="23">
        <f>VLOOKUP(B1020,'Dry Sieve'!$B$2:$K$992,IF(C1020="#5",2,IF(C1020="#10",3,IF(C1020="#18",4,IF(C1020="#35",5,IF(C1020="#60",6,IF(C1020="#120",7,IF(C1020="#200",8,IF(C1020="&lt;200",9)))))))),FALSE)</f>
        <v>209.51</v>
      </c>
      <c r="S1020" s="23">
        <f>VLOOKUP(B1020,'Dry Sieve'!$B$2:$K$992,10,FALSE)</f>
        <v>2253.2600000000002</v>
      </c>
      <c r="T1020" s="23">
        <v>8.780877762E-2</v>
      </c>
      <c r="U1020" s="23">
        <v>9.8000867869999994E-3</v>
      </c>
      <c r="V1020" s="23">
        <f>V1017</f>
        <v>9.9199416147600014E-2</v>
      </c>
    </row>
    <row r="1021" spans="1:22" ht="15.75" customHeight="1" x14ac:dyDescent="0.2">
      <c r="A1021" s="22">
        <f>VLOOKUP(B1020,'Sample ID by Horizon'!A:B,2,FALSE)</f>
        <v>42649</v>
      </c>
      <c r="B1021" s="21" t="s">
        <v>512</v>
      </c>
      <c r="C1021" s="21" t="s">
        <v>1296</v>
      </c>
      <c r="D1021" s="21" t="s">
        <v>1293</v>
      </c>
      <c r="E1021" s="21">
        <v>4</v>
      </c>
      <c r="F1021" s="21">
        <v>1.74</v>
      </c>
      <c r="G1021" s="21">
        <v>2.59</v>
      </c>
      <c r="H1021" s="21">
        <v>0.85</v>
      </c>
      <c r="I1021" s="21">
        <v>1.98</v>
      </c>
      <c r="J1021" s="23">
        <f t="shared" si="45"/>
        <v>0.24</v>
      </c>
      <c r="K1021" s="71">
        <v>15.25</v>
      </c>
      <c r="L1021" s="71">
        <f t="shared" ref="L1021:N1021" si="766">L1019</f>
        <v>4</v>
      </c>
      <c r="M1021" s="71">
        <f t="shared" si="766"/>
        <v>0.22249999999999998</v>
      </c>
      <c r="N1021" s="71">
        <f t="shared" si="766"/>
        <v>15.625</v>
      </c>
      <c r="O1021" s="73">
        <f>VLOOKUP(B1021,'Dry Sieve'!$B$2:$K$992,IF(C1021="#5",2,IF(C1021="#10",3,IF(C1021="#18",4,IF(C1021="#35",5,IF(C1021="#60",6,IF(C1021="#120",7,IF(C1021="#200",8,IF(C1021="&lt;200",9)))))))),FALSE)</f>
        <v>209.51</v>
      </c>
      <c r="P1021" s="23">
        <f t="shared" si="0"/>
        <v>0.22249999999999998</v>
      </c>
      <c r="Q1021" s="23">
        <f t="shared" si="1"/>
        <v>4</v>
      </c>
      <c r="R1021" s="23">
        <f>VLOOKUP(B1021,'Dry Sieve'!$B$2:$K$992,IF(C1021="#5",2,IF(C1021="#10",3,IF(C1021="#18",4,IF(C1021="#35",5,IF(C1021="#60",6,IF(C1021="#120",7,IF(C1021="#200",8,IF(C1021="&lt;200",9)))))))),FALSE)</f>
        <v>209.51</v>
      </c>
      <c r="S1021" s="23">
        <f>VLOOKUP(B1021,'Dry Sieve'!$B$2:$K$992,10,FALSE)</f>
        <v>2253.2600000000002</v>
      </c>
      <c r="T1021" s="23">
        <v>8.780877762E-2</v>
      </c>
      <c r="U1021" s="23">
        <v>9.8000867869999994E-3</v>
      </c>
      <c r="V1021" s="23">
        <f>V1020</f>
        <v>9.9199416147600014E-2</v>
      </c>
    </row>
    <row r="1022" spans="1:22" ht="15.75" customHeight="1" x14ac:dyDescent="0.2">
      <c r="A1022" s="22">
        <f>VLOOKUP(B1021,'Sample ID by Horizon'!A:B,2,FALSE)</f>
        <v>42649</v>
      </c>
      <c r="B1022" s="21" t="s">
        <v>512</v>
      </c>
      <c r="C1022" s="21" t="s">
        <v>1296</v>
      </c>
      <c r="D1022" s="21" t="s">
        <v>1294</v>
      </c>
      <c r="E1022" s="21">
        <v>4</v>
      </c>
      <c r="F1022" s="21">
        <v>1.72</v>
      </c>
      <c r="G1022" s="21">
        <v>2.62</v>
      </c>
      <c r="H1022" s="21">
        <v>0.9</v>
      </c>
      <c r="I1022" s="21">
        <v>1.95</v>
      </c>
      <c r="J1022" s="23">
        <f t="shared" si="45"/>
        <v>0.22999999999999998</v>
      </c>
      <c r="K1022" s="71">
        <v>16.75</v>
      </c>
      <c r="L1022" s="71">
        <f t="shared" ref="L1022:N1022" si="767">L1019</f>
        <v>4</v>
      </c>
      <c r="M1022" s="71">
        <f t="shared" si="767"/>
        <v>0.22249999999999998</v>
      </c>
      <c r="N1022" s="71">
        <f t="shared" si="767"/>
        <v>15.625</v>
      </c>
      <c r="O1022" s="73">
        <f>VLOOKUP(B1022,'Dry Sieve'!$B$2:$K$992,IF(C1022="#5",2,IF(C1022="#10",3,IF(C1022="#18",4,IF(C1022="#35",5,IF(C1022="#60",6,IF(C1022="#120",7,IF(C1022="#200",8,IF(C1022="&lt;200",9)))))))),FALSE)</f>
        <v>209.51</v>
      </c>
      <c r="P1022" s="23">
        <f t="shared" si="0"/>
        <v>0.22249999999999998</v>
      </c>
      <c r="Q1022" s="23">
        <f t="shared" si="1"/>
        <v>4</v>
      </c>
      <c r="R1022" s="23">
        <f>VLOOKUP(B1022,'Dry Sieve'!$B$2:$K$992,IF(C1022="#5",2,IF(C1022="#10",3,IF(C1022="#18",4,IF(C1022="#35",5,IF(C1022="#60",6,IF(C1022="#120",7,IF(C1022="#200",8,IF(C1022="&lt;200",9)))))))),FALSE)</f>
        <v>209.51</v>
      </c>
      <c r="S1022" s="23">
        <f>VLOOKUP(B1022,'Dry Sieve'!$B$2:$K$992,10,FALSE)</f>
        <v>2253.2600000000002</v>
      </c>
      <c r="T1022" s="23">
        <v>8.780877762E-2</v>
      </c>
      <c r="U1022" s="23">
        <v>9.8000867869999994E-3</v>
      </c>
      <c r="V1022" s="23">
        <f>V1020</f>
        <v>9.9199416147600014E-2</v>
      </c>
    </row>
    <row r="1023" spans="1:22" ht="15.75" customHeight="1" x14ac:dyDescent="0.2">
      <c r="A1023" s="22">
        <f>VLOOKUP(B1022,'Sample ID by Horizon'!A:B,2,FALSE)</f>
        <v>42649</v>
      </c>
      <c r="B1023" s="21" t="s">
        <v>512</v>
      </c>
      <c r="C1023" s="21" t="s">
        <v>1297</v>
      </c>
      <c r="D1023" s="21" t="s">
        <v>1291</v>
      </c>
      <c r="E1023" s="21">
        <v>4</v>
      </c>
      <c r="F1023" s="21">
        <v>1.72</v>
      </c>
      <c r="G1023" s="21">
        <v>2.71</v>
      </c>
      <c r="H1023" s="21">
        <v>0.99</v>
      </c>
      <c r="I1023" s="21">
        <v>2</v>
      </c>
      <c r="J1023" s="23">
        <f t="shared" si="45"/>
        <v>0.28000000000000003</v>
      </c>
      <c r="K1023" s="71">
        <v>17.75</v>
      </c>
      <c r="L1023" s="71">
        <v>4</v>
      </c>
      <c r="M1023" s="23">
        <f>AVERAGE(J1023:J1026)</f>
        <v>0.2475</v>
      </c>
      <c r="N1023" s="23">
        <v>19.3125</v>
      </c>
      <c r="O1023" s="73">
        <f>VLOOKUP(B1023,'Dry Sieve'!$B$2:$K$992,IF(C1023="#5",2,IF(C1023="#10",3,IF(C1023="#18",4,IF(C1023="#35",5,IF(C1023="#60",6,IF(C1023="#120",7,IF(C1023="#200",8,IF(C1023="&lt;200",9)))))))),FALSE)</f>
        <v>116.25</v>
      </c>
      <c r="P1023" s="23">
        <f t="shared" si="0"/>
        <v>0.2475</v>
      </c>
      <c r="Q1023" s="23">
        <f t="shared" si="1"/>
        <v>4</v>
      </c>
      <c r="R1023" s="23">
        <f>VLOOKUP(B1023,'Dry Sieve'!$B$2:$K$992,IF(C1023="#5",2,IF(C1023="#10",3,IF(C1023="#18",4,IF(C1023="#35",5,IF(C1023="#60",6,IF(C1023="#120",7,IF(C1023="#200",8,IF(C1023="&lt;200",9)))))))),FALSE)</f>
        <v>116.25</v>
      </c>
      <c r="S1023" s="23">
        <f>VLOOKUP(B1023,'Dry Sieve'!$B$2:$K$992,10,FALSE)</f>
        <v>2253.2600000000002</v>
      </c>
      <c r="T1023" s="23">
        <v>4.8399665930000002E-2</v>
      </c>
      <c r="U1023" s="23">
        <v>5.3412488470000003E-3</v>
      </c>
      <c r="V1023" s="23">
        <f>V1020</f>
        <v>9.9199416147600014E-2</v>
      </c>
    </row>
    <row r="1024" spans="1:22" ht="15.75" customHeight="1" x14ac:dyDescent="0.2">
      <c r="A1024" s="22">
        <f>VLOOKUP(B1023,'Sample ID by Horizon'!A:B,2,FALSE)</f>
        <v>42649</v>
      </c>
      <c r="B1024" s="21" t="s">
        <v>512</v>
      </c>
      <c r="C1024" s="21" t="s">
        <v>1297</v>
      </c>
      <c r="D1024" s="21" t="s">
        <v>1292</v>
      </c>
      <c r="E1024" s="21">
        <v>4</v>
      </c>
      <c r="F1024" s="21">
        <v>1.73</v>
      </c>
      <c r="G1024" s="21">
        <v>2.76</v>
      </c>
      <c r="H1024" s="21">
        <v>1.03</v>
      </c>
      <c r="I1024" s="21">
        <v>2.04</v>
      </c>
      <c r="J1024" s="23">
        <f t="shared" si="45"/>
        <v>0.31000000000000005</v>
      </c>
      <c r="K1024" s="71">
        <v>18</v>
      </c>
      <c r="L1024" s="71">
        <f t="shared" ref="L1024:N1024" si="768">L1023</f>
        <v>4</v>
      </c>
      <c r="M1024" s="71">
        <f t="shared" si="768"/>
        <v>0.2475</v>
      </c>
      <c r="N1024" s="71">
        <f t="shared" si="768"/>
        <v>19.3125</v>
      </c>
      <c r="O1024" s="73">
        <f>VLOOKUP(B1024,'Dry Sieve'!$B$2:$K$992,IF(C1024="#5",2,IF(C1024="#10",3,IF(C1024="#18",4,IF(C1024="#35",5,IF(C1024="#60",6,IF(C1024="#120",7,IF(C1024="#200",8,IF(C1024="&lt;200",9)))))))),FALSE)</f>
        <v>116.25</v>
      </c>
      <c r="P1024" s="23">
        <f t="shared" si="0"/>
        <v>0.2475</v>
      </c>
      <c r="Q1024" s="23">
        <f t="shared" si="1"/>
        <v>4</v>
      </c>
      <c r="R1024" s="23">
        <f>VLOOKUP(B1024,'Dry Sieve'!$B$2:$K$992,IF(C1024="#5",2,IF(C1024="#10",3,IF(C1024="#18",4,IF(C1024="#35",5,IF(C1024="#60",6,IF(C1024="#120",7,IF(C1024="#200",8,IF(C1024="&lt;200",9)))))))),FALSE)</f>
        <v>116.25</v>
      </c>
      <c r="S1024" s="23">
        <f>VLOOKUP(B1024,'Dry Sieve'!$B$2:$K$992,10,FALSE)</f>
        <v>2253.2600000000002</v>
      </c>
      <c r="T1024" s="23">
        <v>4.8399665930000002E-2</v>
      </c>
      <c r="U1024" s="23">
        <v>5.3412488470000003E-3</v>
      </c>
      <c r="V1024" s="23">
        <f>V1023</f>
        <v>9.9199416147600014E-2</v>
      </c>
    </row>
    <row r="1025" spans="1:22" ht="15.75" customHeight="1" x14ac:dyDescent="0.2">
      <c r="A1025" s="22">
        <f>VLOOKUP(B1024,'Sample ID by Horizon'!A:B,2,FALSE)</f>
        <v>42649</v>
      </c>
      <c r="B1025" s="21" t="s">
        <v>512</v>
      </c>
      <c r="C1025" s="21" t="s">
        <v>1297</v>
      </c>
      <c r="D1025" s="21" t="s">
        <v>1293</v>
      </c>
      <c r="E1025" s="21">
        <v>4</v>
      </c>
      <c r="F1025" s="21">
        <v>1.73</v>
      </c>
      <c r="G1025" s="21">
        <v>2.71</v>
      </c>
      <c r="H1025" s="21">
        <v>0.98</v>
      </c>
      <c r="I1025" s="21">
        <v>1.95</v>
      </c>
      <c r="J1025" s="23">
        <f t="shared" si="45"/>
        <v>0.21999999999999997</v>
      </c>
      <c r="K1025" s="71">
        <v>19</v>
      </c>
      <c r="L1025" s="71">
        <f t="shared" ref="L1025:N1025" si="769">L1023</f>
        <v>4</v>
      </c>
      <c r="M1025" s="71">
        <f t="shared" si="769"/>
        <v>0.2475</v>
      </c>
      <c r="N1025" s="71">
        <f t="shared" si="769"/>
        <v>19.3125</v>
      </c>
      <c r="O1025" s="73">
        <f>VLOOKUP(B1025,'Dry Sieve'!$B$2:$K$992,IF(C1025="#5",2,IF(C1025="#10",3,IF(C1025="#18",4,IF(C1025="#35",5,IF(C1025="#60",6,IF(C1025="#120",7,IF(C1025="#200",8,IF(C1025="&lt;200",9)))))))),FALSE)</f>
        <v>116.25</v>
      </c>
      <c r="P1025" s="23">
        <f t="shared" si="0"/>
        <v>0.2475</v>
      </c>
      <c r="Q1025" s="23">
        <f t="shared" si="1"/>
        <v>4</v>
      </c>
      <c r="R1025" s="23">
        <f>VLOOKUP(B1025,'Dry Sieve'!$B$2:$K$992,IF(C1025="#5",2,IF(C1025="#10",3,IF(C1025="#18",4,IF(C1025="#35",5,IF(C1025="#60",6,IF(C1025="#120",7,IF(C1025="#200",8,IF(C1025="&lt;200",9)))))))),FALSE)</f>
        <v>116.25</v>
      </c>
      <c r="S1025" s="23">
        <f>VLOOKUP(B1025,'Dry Sieve'!$B$2:$K$992,10,FALSE)</f>
        <v>2253.2600000000002</v>
      </c>
      <c r="T1025" s="23">
        <v>4.8399665930000002E-2</v>
      </c>
      <c r="U1025" s="23">
        <v>5.3412488470000003E-3</v>
      </c>
      <c r="V1025" s="23">
        <f>V1023</f>
        <v>9.9199416147600014E-2</v>
      </c>
    </row>
    <row r="1026" spans="1:22" ht="15.75" customHeight="1" x14ac:dyDescent="0.2">
      <c r="A1026" s="22">
        <f>VLOOKUP(B1025,'Sample ID by Horizon'!A:B,2,FALSE)</f>
        <v>42649</v>
      </c>
      <c r="B1026" s="21" t="s">
        <v>512</v>
      </c>
      <c r="C1026" s="21" t="s">
        <v>1297</v>
      </c>
      <c r="D1026" s="21" t="s">
        <v>1294</v>
      </c>
      <c r="E1026" s="21">
        <v>4</v>
      </c>
      <c r="F1026" s="21">
        <v>1.73</v>
      </c>
      <c r="G1026" s="21">
        <v>2.81</v>
      </c>
      <c r="H1026" s="21">
        <v>1.08</v>
      </c>
      <c r="I1026" s="21">
        <v>1.91</v>
      </c>
      <c r="J1026" s="23">
        <f t="shared" si="45"/>
        <v>0.17999999999999994</v>
      </c>
      <c r="K1026" s="71">
        <v>22.5</v>
      </c>
      <c r="L1026" s="71">
        <f t="shared" ref="L1026:N1026" si="770">L1023</f>
        <v>4</v>
      </c>
      <c r="M1026" s="71">
        <f t="shared" si="770"/>
        <v>0.2475</v>
      </c>
      <c r="N1026" s="71">
        <f t="shared" si="770"/>
        <v>19.3125</v>
      </c>
      <c r="O1026" s="73">
        <f>VLOOKUP(B1026,'Dry Sieve'!$B$2:$K$992,IF(C1026="#5",2,IF(C1026="#10",3,IF(C1026="#18",4,IF(C1026="#35",5,IF(C1026="#60",6,IF(C1026="#120",7,IF(C1026="#200",8,IF(C1026="&lt;200",9)))))))),FALSE)</f>
        <v>116.25</v>
      </c>
      <c r="P1026" s="23">
        <f t="shared" si="0"/>
        <v>0.2475</v>
      </c>
      <c r="Q1026" s="23">
        <f t="shared" si="1"/>
        <v>4</v>
      </c>
      <c r="R1026" s="23">
        <f>VLOOKUP(B1026,'Dry Sieve'!$B$2:$K$992,IF(C1026="#5",2,IF(C1026="#10",3,IF(C1026="#18",4,IF(C1026="#35",5,IF(C1026="#60",6,IF(C1026="#120",7,IF(C1026="#200",8,IF(C1026="&lt;200",9)))))))),FALSE)</f>
        <v>116.25</v>
      </c>
      <c r="S1026" s="23">
        <f>VLOOKUP(B1026,'Dry Sieve'!$B$2:$K$992,10,FALSE)</f>
        <v>2253.2600000000002</v>
      </c>
      <c r="T1026" s="23">
        <v>4.8399665930000002E-2</v>
      </c>
      <c r="U1026" s="23">
        <v>5.3412488470000003E-3</v>
      </c>
      <c r="V1026" s="23">
        <f>V1023</f>
        <v>9.9199416147600014E-2</v>
      </c>
    </row>
    <row r="1027" spans="1:22" ht="15.75" customHeight="1" x14ac:dyDescent="0.2">
      <c r="A1027" s="22">
        <f>VLOOKUP(B1026,'Sample ID by Horizon'!A:B,2,FALSE)</f>
        <v>42649</v>
      </c>
      <c r="B1027" s="21" t="s">
        <v>512</v>
      </c>
      <c r="C1027" s="21" t="s">
        <v>1298</v>
      </c>
      <c r="D1027" s="21" t="s">
        <v>1291</v>
      </c>
      <c r="E1027" s="21">
        <v>4</v>
      </c>
      <c r="F1027" s="21">
        <v>1.73</v>
      </c>
      <c r="G1027" s="21">
        <v>3.13</v>
      </c>
      <c r="H1027" s="21">
        <v>1.4</v>
      </c>
      <c r="I1027" s="21">
        <v>1.89</v>
      </c>
      <c r="J1027" s="23">
        <f t="shared" si="45"/>
        <v>0.15999999999999992</v>
      </c>
      <c r="K1027" s="71">
        <v>31</v>
      </c>
      <c r="L1027" s="71">
        <v>4</v>
      </c>
      <c r="M1027" s="23">
        <f>AVERAGE(J1027:J1030)</f>
        <v>0.20249999999999996</v>
      </c>
      <c r="N1027" s="23">
        <v>29.9375</v>
      </c>
      <c r="O1027" s="73">
        <f>VLOOKUP(B1027,'Dry Sieve'!$B$2:$K$992,IF(C1027="#5",2,IF(C1027="#10",3,IF(C1027="#18",4,IF(C1027="#35",5,IF(C1027="#60",6,IF(C1027="#120",7,IF(C1027="#200",8,IF(C1027="&lt;200",9)))))))),FALSE)</f>
        <v>56.39</v>
      </c>
      <c r="P1027" s="23">
        <f t="shared" si="0"/>
        <v>0.20249999999999996</v>
      </c>
      <c r="Q1027" s="23">
        <f t="shared" si="1"/>
        <v>4</v>
      </c>
      <c r="R1027" s="23">
        <f>VLOOKUP(B1027,'Dry Sieve'!$B$2:$K$992,IF(C1027="#5",2,IF(C1027="#10",3,IF(C1027="#18",4,IF(C1027="#35",5,IF(C1027="#60",6,IF(C1027="#120",7,IF(C1027="#200",8,IF(C1027="&lt;200",9)))))))),FALSE)</f>
        <v>56.39</v>
      </c>
      <c r="S1027" s="23">
        <f>VLOOKUP(B1027,'Dry Sieve'!$B$2:$K$992,10,FALSE)</f>
        <v>2253.2600000000002</v>
      </c>
      <c r="T1027" s="23">
        <v>2.375902304E-2</v>
      </c>
      <c r="U1027" s="23">
        <v>3.0483675089999999E-3</v>
      </c>
      <c r="V1027" s="23">
        <f>V1026</f>
        <v>9.9199416147600014E-2</v>
      </c>
    </row>
    <row r="1028" spans="1:22" ht="15.75" customHeight="1" x14ac:dyDescent="0.2">
      <c r="A1028" s="22">
        <f>VLOOKUP(B1027,'Sample ID by Horizon'!A:B,2,FALSE)</f>
        <v>42649</v>
      </c>
      <c r="B1028" s="21" t="s">
        <v>512</v>
      </c>
      <c r="C1028" s="21" t="s">
        <v>1298</v>
      </c>
      <c r="D1028" s="21" t="s">
        <v>1292</v>
      </c>
      <c r="E1028" s="21">
        <v>4</v>
      </c>
      <c r="F1028" s="21">
        <v>1.74</v>
      </c>
      <c r="G1028" s="21">
        <v>3.13</v>
      </c>
      <c r="H1028" s="21">
        <v>1.39</v>
      </c>
      <c r="I1028" s="21">
        <v>1.95</v>
      </c>
      <c r="J1028" s="23">
        <f t="shared" si="45"/>
        <v>0.20999999999999996</v>
      </c>
      <c r="K1028" s="71">
        <v>29.5</v>
      </c>
      <c r="L1028" s="71">
        <f t="shared" ref="L1028:N1028" si="771">L1027</f>
        <v>4</v>
      </c>
      <c r="M1028" s="71">
        <f t="shared" si="771"/>
        <v>0.20249999999999996</v>
      </c>
      <c r="N1028" s="71">
        <f t="shared" si="771"/>
        <v>29.9375</v>
      </c>
      <c r="O1028" s="73">
        <f>VLOOKUP(B1028,'Dry Sieve'!$B$2:$K$992,IF(C1028="#5",2,IF(C1028="#10",3,IF(C1028="#18",4,IF(C1028="#35",5,IF(C1028="#60",6,IF(C1028="#120",7,IF(C1028="#200",8,IF(C1028="&lt;200",9)))))))),FALSE)</f>
        <v>56.39</v>
      </c>
      <c r="P1028" s="23">
        <f t="shared" si="0"/>
        <v>0.20249999999999996</v>
      </c>
      <c r="Q1028" s="23">
        <f t="shared" si="1"/>
        <v>4</v>
      </c>
      <c r="R1028" s="23">
        <f>VLOOKUP(B1028,'Dry Sieve'!$B$2:$K$992,IF(C1028="#5",2,IF(C1028="#10",3,IF(C1028="#18",4,IF(C1028="#35",5,IF(C1028="#60",6,IF(C1028="#120",7,IF(C1028="#200",8,IF(C1028="&lt;200",9)))))))),FALSE)</f>
        <v>56.39</v>
      </c>
      <c r="S1028" s="23">
        <f>VLOOKUP(B1028,'Dry Sieve'!$B$2:$K$992,10,FALSE)</f>
        <v>2253.2600000000002</v>
      </c>
      <c r="T1028" s="23">
        <v>2.375902304E-2</v>
      </c>
      <c r="U1028" s="23">
        <v>3.0483675089999999E-3</v>
      </c>
      <c r="V1028" s="23">
        <f>V1026</f>
        <v>9.9199416147600014E-2</v>
      </c>
    </row>
    <row r="1029" spans="1:22" ht="15.75" customHeight="1" x14ac:dyDescent="0.2">
      <c r="A1029" s="22">
        <f>VLOOKUP(B1028,'Sample ID by Horizon'!A:B,2,FALSE)</f>
        <v>42649</v>
      </c>
      <c r="B1029" s="21" t="s">
        <v>512</v>
      </c>
      <c r="C1029" s="21" t="s">
        <v>1298</v>
      </c>
      <c r="D1029" s="21" t="s">
        <v>1293</v>
      </c>
      <c r="E1029" s="21">
        <v>4</v>
      </c>
      <c r="F1029" s="21">
        <v>1.74</v>
      </c>
      <c r="G1029" s="21">
        <v>3.17</v>
      </c>
      <c r="H1029" s="21">
        <v>1.43</v>
      </c>
      <c r="I1029" s="21">
        <v>1.96</v>
      </c>
      <c r="J1029" s="23">
        <f t="shared" si="45"/>
        <v>0.21999999999999997</v>
      </c>
      <c r="K1029" s="71">
        <v>30.25</v>
      </c>
      <c r="L1029" s="71">
        <f t="shared" ref="L1029:N1029" si="772">L1027</f>
        <v>4</v>
      </c>
      <c r="M1029" s="71">
        <f t="shared" si="772"/>
        <v>0.20249999999999996</v>
      </c>
      <c r="N1029" s="71">
        <f t="shared" si="772"/>
        <v>29.9375</v>
      </c>
      <c r="O1029" s="73">
        <f>VLOOKUP(B1029,'Dry Sieve'!$B$2:$K$992,IF(C1029="#5",2,IF(C1029="#10",3,IF(C1029="#18",4,IF(C1029="#35",5,IF(C1029="#60",6,IF(C1029="#120",7,IF(C1029="#200",8,IF(C1029="&lt;200",9)))))))),FALSE)</f>
        <v>56.39</v>
      </c>
      <c r="P1029" s="23">
        <f t="shared" si="0"/>
        <v>0.20249999999999996</v>
      </c>
      <c r="Q1029" s="23">
        <f t="shared" si="1"/>
        <v>4</v>
      </c>
      <c r="R1029" s="23">
        <f>VLOOKUP(B1029,'Dry Sieve'!$B$2:$K$992,IF(C1029="#5",2,IF(C1029="#10",3,IF(C1029="#18",4,IF(C1029="#35",5,IF(C1029="#60",6,IF(C1029="#120",7,IF(C1029="#200",8,IF(C1029="&lt;200",9)))))))),FALSE)</f>
        <v>56.39</v>
      </c>
      <c r="S1029" s="23">
        <f>VLOOKUP(B1029,'Dry Sieve'!$B$2:$K$992,10,FALSE)</f>
        <v>2253.2600000000002</v>
      </c>
      <c r="T1029" s="23">
        <v>2.375902304E-2</v>
      </c>
      <c r="U1029" s="23">
        <v>3.0483675089999999E-3</v>
      </c>
      <c r="V1029" s="23">
        <f>V1026</f>
        <v>9.9199416147600014E-2</v>
      </c>
    </row>
    <row r="1030" spans="1:22" ht="15.75" customHeight="1" x14ac:dyDescent="0.2">
      <c r="A1030" s="22">
        <f>VLOOKUP(B1029,'Sample ID by Horizon'!A:B,2,FALSE)</f>
        <v>42649</v>
      </c>
      <c r="B1030" s="21" t="s">
        <v>512</v>
      </c>
      <c r="C1030" s="21" t="s">
        <v>1298</v>
      </c>
      <c r="D1030" s="21" t="s">
        <v>1294</v>
      </c>
      <c r="E1030" s="21">
        <v>4</v>
      </c>
      <c r="F1030" s="21">
        <v>1.72</v>
      </c>
      <c r="G1030" s="21">
        <v>3.1</v>
      </c>
      <c r="H1030" s="21">
        <v>1.38</v>
      </c>
      <c r="I1030" s="21">
        <v>1.94</v>
      </c>
      <c r="J1030" s="23">
        <f t="shared" si="45"/>
        <v>0.21999999999999997</v>
      </c>
      <c r="K1030" s="71">
        <v>29</v>
      </c>
      <c r="L1030" s="71">
        <f t="shared" ref="L1030:N1030" si="773">L1027</f>
        <v>4</v>
      </c>
      <c r="M1030" s="71">
        <f t="shared" si="773"/>
        <v>0.20249999999999996</v>
      </c>
      <c r="N1030" s="71">
        <f t="shared" si="773"/>
        <v>29.9375</v>
      </c>
      <c r="O1030" s="73">
        <f>VLOOKUP(B1030,'Dry Sieve'!$B$2:$K$992,IF(C1030="#5",2,IF(C1030="#10",3,IF(C1030="#18",4,IF(C1030="#35",5,IF(C1030="#60",6,IF(C1030="#120",7,IF(C1030="#200",8,IF(C1030="&lt;200",9)))))))),FALSE)</f>
        <v>56.39</v>
      </c>
      <c r="P1030" s="23">
        <f t="shared" si="0"/>
        <v>0.20249999999999996</v>
      </c>
      <c r="Q1030" s="23">
        <f t="shared" si="1"/>
        <v>4</v>
      </c>
      <c r="R1030" s="23">
        <f>VLOOKUP(B1030,'Dry Sieve'!$B$2:$K$992,IF(C1030="#5",2,IF(C1030="#10",3,IF(C1030="#18",4,IF(C1030="#35",5,IF(C1030="#60",6,IF(C1030="#120",7,IF(C1030="#200",8,IF(C1030="&lt;200",9)))))))),FALSE)</f>
        <v>56.39</v>
      </c>
      <c r="S1030" s="23">
        <f>VLOOKUP(B1030,'Dry Sieve'!$B$2:$K$992,10,FALSE)</f>
        <v>2253.2600000000002</v>
      </c>
      <c r="T1030" s="23">
        <v>2.375902304E-2</v>
      </c>
      <c r="U1030" s="23">
        <v>3.0483675089999999E-3</v>
      </c>
      <c r="V1030" s="23">
        <f>V1029</f>
        <v>9.9199416147600014E-2</v>
      </c>
    </row>
    <row r="1031" spans="1:22" ht="15.75" customHeight="1" x14ac:dyDescent="0.2">
      <c r="A1031" s="22">
        <f>VLOOKUP(B1030,'Sample ID by Horizon'!A:B,2,FALSE)</f>
        <v>42649</v>
      </c>
      <c r="B1031" s="21" t="s">
        <v>512</v>
      </c>
      <c r="C1031" s="21" t="s">
        <v>1299</v>
      </c>
      <c r="D1031" s="21" t="s">
        <v>1291</v>
      </c>
      <c r="E1031" s="21">
        <v>4</v>
      </c>
      <c r="F1031" s="21">
        <v>1.73</v>
      </c>
      <c r="G1031" s="21">
        <v>4.3600000000000003</v>
      </c>
      <c r="H1031" s="21">
        <v>2.63</v>
      </c>
      <c r="I1031" s="21">
        <v>2.2400000000000002</v>
      </c>
      <c r="J1031" s="23">
        <f t="shared" si="45"/>
        <v>0.51000000000000023</v>
      </c>
      <c r="K1031" s="71">
        <v>53</v>
      </c>
      <c r="L1031" s="71">
        <v>4</v>
      </c>
      <c r="M1031" s="23">
        <f>AVERAGE(J1031:J1034)</f>
        <v>0.49500000000000005</v>
      </c>
      <c r="N1031" s="23">
        <v>52.375</v>
      </c>
      <c r="O1031" s="73">
        <f>VLOOKUP(B1031,'Dry Sieve'!$B$2:$K$992,IF(C1031="#5",2,IF(C1031="#10",3,IF(C1031="#18",4,IF(C1031="#35",5,IF(C1031="#60",6,IF(C1031="#120",7,IF(C1031="#200",8,IF(C1031="&lt;200",9)))))))),FALSE)</f>
        <v>29.78</v>
      </c>
      <c r="P1031" s="23">
        <f t="shared" si="0"/>
        <v>0.49500000000000005</v>
      </c>
      <c r="Q1031" s="23">
        <f t="shared" si="1"/>
        <v>4</v>
      </c>
      <c r="R1031" s="23">
        <f>VLOOKUP(B1031,'Dry Sieve'!$B$2:$K$992,IF(C1031="#5",2,IF(C1031="#10",3,IF(C1031="#18",4,IF(C1031="#35",5,IF(C1031="#60",6,IF(C1031="#120",7,IF(C1031="#200",8,IF(C1031="&lt;200",9)))))))),FALSE)</f>
        <v>29.78</v>
      </c>
      <c r="S1031" s="23">
        <f>VLOOKUP(B1031,'Dry Sieve'!$B$2:$K$992,10,FALSE)</f>
        <v>2253.2600000000002</v>
      </c>
      <c r="T1031" s="23">
        <v>1.1580876150000001E-2</v>
      </c>
      <c r="U1031" s="23">
        <v>1.7329953959999999E-3</v>
      </c>
      <c r="V1031" s="23">
        <f>V1029</f>
        <v>9.9199416147600014E-2</v>
      </c>
    </row>
    <row r="1032" spans="1:22" ht="15.75" customHeight="1" x14ac:dyDescent="0.2">
      <c r="A1032" s="22">
        <f>VLOOKUP(B1031,'Sample ID by Horizon'!A:B,2,FALSE)</f>
        <v>42649</v>
      </c>
      <c r="B1032" s="21" t="s">
        <v>512</v>
      </c>
      <c r="C1032" s="21" t="s">
        <v>1299</v>
      </c>
      <c r="D1032" s="21" t="s">
        <v>1292</v>
      </c>
      <c r="E1032" s="21">
        <v>4</v>
      </c>
      <c r="F1032" s="21">
        <v>1.75</v>
      </c>
      <c r="G1032" s="21">
        <v>4.45</v>
      </c>
      <c r="H1032" s="21">
        <v>2.7</v>
      </c>
      <c r="I1032" s="21">
        <v>2.2400000000000002</v>
      </c>
      <c r="J1032" s="23">
        <f t="shared" si="45"/>
        <v>0.49000000000000021</v>
      </c>
      <c r="K1032" s="71">
        <v>55.25</v>
      </c>
      <c r="L1032" s="71">
        <f t="shared" ref="L1032:N1032" si="774">L1031</f>
        <v>4</v>
      </c>
      <c r="M1032" s="71">
        <f t="shared" si="774"/>
        <v>0.49500000000000005</v>
      </c>
      <c r="N1032" s="71">
        <f t="shared" si="774"/>
        <v>52.375</v>
      </c>
      <c r="O1032" s="73">
        <f>VLOOKUP(B1032,'Dry Sieve'!$B$2:$K$992,IF(C1032="#5",2,IF(C1032="#10",3,IF(C1032="#18",4,IF(C1032="#35",5,IF(C1032="#60",6,IF(C1032="#120",7,IF(C1032="#200",8,IF(C1032="&lt;200",9)))))))),FALSE)</f>
        <v>29.78</v>
      </c>
      <c r="P1032" s="23">
        <f t="shared" si="0"/>
        <v>0.49500000000000005</v>
      </c>
      <c r="Q1032" s="23">
        <f t="shared" si="1"/>
        <v>4</v>
      </c>
      <c r="R1032" s="23">
        <f>VLOOKUP(B1032,'Dry Sieve'!$B$2:$K$992,IF(C1032="#5",2,IF(C1032="#10",3,IF(C1032="#18",4,IF(C1032="#35",5,IF(C1032="#60",6,IF(C1032="#120",7,IF(C1032="#200",8,IF(C1032="&lt;200",9)))))))),FALSE)</f>
        <v>29.78</v>
      </c>
      <c r="S1032" s="23">
        <f>VLOOKUP(B1032,'Dry Sieve'!$B$2:$K$992,10,FALSE)</f>
        <v>2253.2600000000002</v>
      </c>
      <c r="T1032" s="23">
        <v>1.1580876150000001E-2</v>
      </c>
      <c r="U1032" s="23">
        <v>1.7329953959999999E-3</v>
      </c>
      <c r="V1032" s="23">
        <f>V1029</f>
        <v>9.9199416147600014E-2</v>
      </c>
    </row>
    <row r="1033" spans="1:22" ht="15.75" customHeight="1" x14ac:dyDescent="0.2">
      <c r="A1033" s="22">
        <f>VLOOKUP(B1032,'Sample ID by Horizon'!A:B,2,FALSE)</f>
        <v>42649</v>
      </c>
      <c r="B1033" s="21" t="s">
        <v>512</v>
      </c>
      <c r="C1033" s="21" t="s">
        <v>1299</v>
      </c>
      <c r="D1033" s="21" t="s">
        <v>1293</v>
      </c>
      <c r="E1033" s="21">
        <v>4</v>
      </c>
      <c r="F1033" s="21">
        <v>1.73</v>
      </c>
      <c r="G1033" s="21">
        <v>4.3099999999999996</v>
      </c>
      <c r="H1033" s="21">
        <v>2.58</v>
      </c>
      <c r="I1033" s="21">
        <v>2.2599999999999998</v>
      </c>
      <c r="J1033" s="23">
        <f t="shared" si="45"/>
        <v>0.5299999999999998</v>
      </c>
      <c r="K1033" s="71">
        <v>51.25</v>
      </c>
      <c r="L1033" s="71">
        <f t="shared" ref="L1033:N1033" si="775">L1031</f>
        <v>4</v>
      </c>
      <c r="M1033" s="71">
        <f t="shared" si="775"/>
        <v>0.49500000000000005</v>
      </c>
      <c r="N1033" s="71">
        <f t="shared" si="775"/>
        <v>52.375</v>
      </c>
      <c r="O1033" s="73">
        <f>VLOOKUP(B1033,'Dry Sieve'!$B$2:$K$992,IF(C1033="#5",2,IF(C1033="#10",3,IF(C1033="#18",4,IF(C1033="#35",5,IF(C1033="#60",6,IF(C1033="#120",7,IF(C1033="#200",8,IF(C1033="&lt;200",9)))))))),FALSE)</f>
        <v>29.78</v>
      </c>
      <c r="P1033" s="23">
        <f t="shared" si="0"/>
        <v>0.49500000000000005</v>
      </c>
      <c r="Q1033" s="23">
        <f t="shared" si="1"/>
        <v>4</v>
      </c>
      <c r="R1033" s="23">
        <f>VLOOKUP(B1033,'Dry Sieve'!$B$2:$K$992,IF(C1033="#5",2,IF(C1033="#10",3,IF(C1033="#18",4,IF(C1033="#35",5,IF(C1033="#60",6,IF(C1033="#120",7,IF(C1033="#200",8,IF(C1033="&lt;200",9)))))))),FALSE)</f>
        <v>29.78</v>
      </c>
      <c r="S1033" s="23">
        <f>VLOOKUP(B1033,'Dry Sieve'!$B$2:$K$992,10,FALSE)</f>
        <v>2253.2600000000002</v>
      </c>
      <c r="T1033" s="23">
        <v>1.1580876150000001E-2</v>
      </c>
      <c r="U1033" s="23">
        <v>1.7329953959999999E-3</v>
      </c>
      <c r="V1033" s="23">
        <f>V1032</f>
        <v>9.9199416147600014E-2</v>
      </c>
    </row>
    <row r="1034" spans="1:22" ht="15.75" customHeight="1" x14ac:dyDescent="0.2">
      <c r="A1034" s="22">
        <f>VLOOKUP(B1033,'Sample ID by Horizon'!A:B,2,FALSE)</f>
        <v>42649</v>
      </c>
      <c r="B1034" s="21" t="s">
        <v>512</v>
      </c>
      <c r="C1034" s="21" t="s">
        <v>1299</v>
      </c>
      <c r="D1034" s="21" t="s">
        <v>1294</v>
      </c>
      <c r="E1034" s="21">
        <v>4</v>
      </c>
      <c r="F1034" s="21">
        <v>1.72</v>
      </c>
      <c r="G1034" s="21">
        <v>4.17</v>
      </c>
      <c r="H1034" s="21">
        <v>2.4500000000000002</v>
      </c>
      <c r="I1034" s="21">
        <v>2.17</v>
      </c>
      <c r="J1034" s="23">
        <f t="shared" si="45"/>
        <v>0.44999999999999996</v>
      </c>
      <c r="K1034" s="71">
        <v>50</v>
      </c>
      <c r="L1034" s="71">
        <f t="shared" ref="L1034:N1034" si="776">L1031</f>
        <v>4</v>
      </c>
      <c r="M1034" s="71">
        <f t="shared" si="776"/>
        <v>0.49500000000000005</v>
      </c>
      <c r="N1034" s="71">
        <f t="shared" si="776"/>
        <v>52.375</v>
      </c>
      <c r="O1034" s="73">
        <f>VLOOKUP(B1034,'Dry Sieve'!$B$2:$K$992,IF(C1034="#5",2,IF(C1034="#10",3,IF(C1034="#18",4,IF(C1034="#35",5,IF(C1034="#60",6,IF(C1034="#120",7,IF(C1034="#200",8,IF(C1034="&lt;200",9)))))))),FALSE)</f>
        <v>29.78</v>
      </c>
      <c r="P1034" s="23">
        <f t="shared" si="0"/>
        <v>0.49500000000000005</v>
      </c>
      <c r="Q1034" s="23">
        <f t="shared" si="1"/>
        <v>4</v>
      </c>
      <c r="R1034" s="23">
        <f>VLOOKUP(B1034,'Dry Sieve'!$B$2:$K$992,IF(C1034="#5",2,IF(C1034="#10",3,IF(C1034="#18",4,IF(C1034="#35",5,IF(C1034="#60",6,IF(C1034="#120",7,IF(C1034="#200",8,IF(C1034="&lt;200",9)))))))),FALSE)</f>
        <v>29.78</v>
      </c>
      <c r="S1034" s="23">
        <f>VLOOKUP(B1034,'Dry Sieve'!$B$2:$K$992,10,FALSE)</f>
        <v>2253.2600000000002</v>
      </c>
      <c r="T1034" s="23">
        <v>1.1580876150000001E-2</v>
      </c>
      <c r="U1034" s="23">
        <v>1.7329953959999999E-3</v>
      </c>
      <c r="V1034" s="23">
        <f>V1032</f>
        <v>9.9199416147600014E-2</v>
      </c>
    </row>
    <row r="1035" spans="1:22" ht="15.75" customHeight="1" x14ac:dyDescent="0.2">
      <c r="A1035" s="22">
        <f>VLOOKUP(B1034,'Sample ID by Horizon'!A:B,2,FALSE)</f>
        <v>42649</v>
      </c>
      <c r="B1035" s="21" t="s">
        <v>512</v>
      </c>
      <c r="C1035" s="21" t="s">
        <v>1300</v>
      </c>
      <c r="D1035" s="21" t="s">
        <v>1291</v>
      </c>
      <c r="E1035" s="21">
        <v>3</v>
      </c>
      <c r="F1035" s="21">
        <v>1.73</v>
      </c>
      <c r="G1035" s="21">
        <v>3.18</v>
      </c>
      <c r="H1035" s="21">
        <v>1.45</v>
      </c>
      <c r="I1035" s="21">
        <v>1.78</v>
      </c>
      <c r="J1035" s="23">
        <f t="shared" si="45"/>
        <v>5.0000000000000044E-2</v>
      </c>
      <c r="K1035" s="71">
        <v>46.666666669999998</v>
      </c>
      <c r="L1035" s="71">
        <v>3</v>
      </c>
      <c r="M1035" s="23">
        <f>AVERAGE(J1035:J1038)</f>
        <v>0.11000000000000004</v>
      </c>
      <c r="N1035" s="23">
        <v>65.166666669999998</v>
      </c>
      <c r="O1035" s="73">
        <f>VLOOKUP(B1035,'Dry Sieve'!$B$2:$K$992,IF(C1035="#5",2,IF(C1035="#10",3,IF(C1035="#18",4,IF(C1035="#35",5,IF(C1035="#60",6,IF(C1035="#120",7,IF(C1035="#200",8,IF(C1035="&lt;200",9)))))))),FALSE)</f>
        <v>15.55</v>
      </c>
      <c r="P1035" s="23">
        <f t="shared" si="0"/>
        <v>0.11000000000000004</v>
      </c>
      <c r="Q1035" s="23">
        <f t="shared" si="1"/>
        <v>3</v>
      </c>
      <c r="R1035" s="23">
        <f>VLOOKUP(B1035,'Dry Sieve'!$B$2:$K$992,IF(C1035="#5",2,IF(C1035="#10",3,IF(C1035="#18",4,IF(C1035="#35",5,IF(C1035="#60",6,IF(C1035="#120",7,IF(C1035="#200",8,IF(C1035="&lt;200",9)))))))),FALSE)</f>
        <v>15.55</v>
      </c>
      <c r="S1035" s="23">
        <f>VLOOKUP(B1035,'Dry Sieve'!$B$2:$K$992,10,FALSE)</f>
        <v>2253.2600000000002</v>
      </c>
      <c r="T1035" s="23">
        <v>6.6480713869999999E-3</v>
      </c>
      <c r="U1035" s="23">
        <v>6.1890378860000005E-4</v>
      </c>
      <c r="V1035" s="23">
        <f>V1032</f>
        <v>9.9199416147600014E-2</v>
      </c>
    </row>
    <row r="1036" spans="1:22" ht="15.75" customHeight="1" x14ac:dyDescent="0.2">
      <c r="A1036" s="22">
        <f>VLOOKUP(B1035,'Sample ID by Horizon'!A:B,2,FALSE)</f>
        <v>42649</v>
      </c>
      <c r="B1036" s="21" t="s">
        <v>512</v>
      </c>
      <c r="C1036" s="21" t="s">
        <v>1300</v>
      </c>
      <c r="D1036" s="21" t="s">
        <v>1292</v>
      </c>
      <c r="E1036" s="21">
        <v>3</v>
      </c>
      <c r="F1036" s="21">
        <v>1.73</v>
      </c>
      <c r="G1036" s="21">
        <v>4.07</v>
      </c>
      <c r="H1036" s="21">
        <v>2.34</v>
      </c>
      <c r="I1036" s="21">
        <v>1.84</v>
      </c>
      <c r="J1036" s="23">
        <f t="shared" si="45"/>
        <v>0.1100000000000001</v>
      </c>
      <c r="K1036" s="71">
        <v>74.333333330000002</v>
      </c>
      <c r="L1036" s="71">
        <f t="shared" ref="L1036:N1036" si="777">L1035</f>
        <v>3</v>
      </c>
      <c r="M1036" s="71">
        <f t="shared" si="777"/>
        <v>0.11000000000000004</v>
      </c>
      <c r="N1036" s="71">
        <f t="shared" si="777"/>
        <v>65.166666669999998</v>
      </c>
      <c r="O1036" s="73">
        <f>VLOOKUP(B1036,'Dry Sieve'!$B$2:$K$992,IF(C1036="#5",2,IF(C1036="#10",3,IF(C1036="#18",4,IF(C1036="#35",5,IF(C1036="#60",6,IF(C1036="#120",7,IF(C1036="#200",8,IF(C1036="&lt;200",9)))))))),FALSE)</f>
        <v>15.55</v>
      </c>
      <c r="P1036" s="23">
        <f t="shared" si="0"/>
        <v>0.11000000000000004</v>
      </c>
      <c r="Q1036" s="23">
        <f t="shared" si="1"/>
        <v>3</v>
      </c>
      <c r="R1036" s="23">
        <f>VLOOKUP(B1036,'Dry Sieve'!$B$2:$K$992,IF(C1036="#5",2,IF(C1036="#10",3,IF(C1036="#18",4,IF(C1036="#35",5,IF(C1036="#60",6,IF(C1036="#120",7,IF(C1036="#200",8,IF(C1036="&lt;200",9)))))))),FALSE)</f>
        <v>15.55</v>
      </c>
      <c r="S1036" s="23">
        <f>VLOOKUP(B1036,'Dry Sieve'!$B$2:$K$992,10,FALSE)</f>
        <v>2253.2600000000002</v>
      </c>
      <c r="T1036" s="23">
        <v>6.6480713869999999E-3</v>
      </c>
      <c r="U1036" s="23">
        <v>6.1890378860000005E-4</v>
      </c>
      <c r="V1036" s="23">
        <f>V1035</f>
        <v>9.9199416147600014E-2</v>
      </c>
    </row>
    <row r="1037" spans="1:22" ht="15.75" customHeight="1" x14ac:dyDescent="0.2">
      <c r="A1037" s="22">
        <f>VLOOKUP(B1036,'Sample ID by Horizon'!A:B,2,FALSE)</f>
        <v>42649</v>
      </c>
      <c r="B1037" s="21" t="s">
        <v>512</v>
      </c>
      <c r="C1037" s="21" t="s">
        <v>1300</v>
      </c>
      <c r="D1037" s="21" t="s">
        <v>1293</v>
      </c>
      <c r="E1037" s="21">
        <v>3</v>
      </c>
      <c r="F1037" s="21">
        <v>1.72</v>
      </c>
      <c r="G1037" s="21">
        <v>3.83</v>
      </c>
      <c r="H1037" s="21">
        <v>2.11</v>
      </c>
      <c r="I1037" s="21">
        <v>1.84</v>
      </c>
      <c r="J1037" s="23">
        <f t="shared" si="45"/>
        <v>0.12000000000000011</v>
      </c>
      <c r="K1037" s="71">
        <v>66.333333330000002</v>
      </c>
      <c r="L1037" s="71">
        <f t="shared" ref="L1037:N1037" si="778">L1035</f>
        <v>3</v>
      </c>
      <c r="M1037" s="71">
        <f t="shared" si="778"/>
        <v>0.11000000000000004</v>
      </c>
      <c r="N1037" s="71">
        <f t="shared" si="778"/>
        <v>65.166666669999998</v>
      </c>
      <c r="O1037" s="73">
        <f>VLOOKUP(B1037,'Dry Sieve'!$B$2:$K$992,IF(C1037="#5",2,IF(C1037="#10",3,IF(C1037="#18",4,IF(C1037="#35",5,IF(C1037="#60",6,IF(C1037="#120",7,IF(C1037="#200",8,IF(C1037="&lt;200",9)))))))),FALSE)</f>
        <v>15.55</v>
      </c>
      <c r="P1037" s="23">
        <f t="shared" si="0"/>
        <v>0.11000000000000004</v>
      </c>
      <c r="Q1037" s="23">
        <f t="shared" si="1"/>
        <v>3</v>
      </c>
      <c r="R1037" s="23">
        <f>VLOOKUP(B1037,'Dry Sieve'!$B$2:$K$992,IF(C1037="#5",2,IF(C1037="#10",3,IF(C1037="#18",4,IF(C1037="#35",5,IF(C1037="#60",6,IF(C1037="#120",7,IF(C1037="#200",8,IF(C1037="&lt;200",9)))))))),FALSE)</f>
        <v>15.55</v>
      </c>
      <c r="S1037" s="23">
        <f>VLOOKUP(B1037,'Dry Sieve'!$B$2:$K$992,10,FALSE)</f>
        <v>2253.2600000000002</v>
      </c>
      <c r="T1037" s="23">
        <v>6.6480713869999999E-3</v>
      </c>
      <c r="U1037" s="23">
        <v>6.1890378860000005E-4</v>
      </c>
      <c r="V1037" s="23">
        <f>V1035</f>
        <v>9.9199416147600014E-2</v>
      </c>
    </row>
    <row r="1038" spans="1:22" ht="15.75" customHeight="1" x14ac:dyDescent="0.2">
      <c r="A1038" s="22">
        <f>VLOOKUP(B1037,'Sample ID by Horizon'!A:B,2,FALSE)</f>
        <v>42649</v>
      </c>
      <c r="B1038" s="21" t="s">
        <v>512</v>
      </c>
      <c r="C1038" s="21" t="s">
        <v>1300</v>
      </c>
      <c r="D1038" s="21" t="s">
        <v>1294</v>
      </c>
      <c r="E1038" s="21">
        <v>3</v>
      </c>
      <c r="F1038" s="21">
        <v>1.73</v>
      </c>
      <c r="G1038" s="21">
        <v>4.09</v>
      </c>
      <c r="H1038" s="21">
        <v>2.36</v>
      </c>
      <c r="I1038" s="21">
        <v>1.89</v>
      </c>
      <c r="J1038" s="23">
        <f t="shared" si="45"/>
        <v>0.15999999999999992</v>
      </c>
      <c r="K1038" s="71">
        <v>73.333333330000002</v>
      </c>
      <c r="L1038" s="71">
        <f t="shared" ref="L1038:N1038" si="779">L1035</f>
        <v>3</v>
      </c>
      <c r="M1038" s="71">
        <f t="shared" si="779"/>
        <v>0.11000000000000004</v>
      </c>
      <c r="N1038" s="71">
        <f t="shared" si="779"/>
        <v>65.166666669999998</v>
      </c>
      <c r="O1038" s="73">
        <f>VLOOKUP(B1038,'Dry Sieve'!$B$2:$K$992,IF(C1038="#5",2,IF(C1038="#10",3,IF(C1038="#18",4,IF(C1038="#35",5,IF(C1038="#60",6,IF(C1038="#120",7,IF(C1038="#200",8,IF(C1038="&lt;200",9)))))))),FALSE)</f>
        <v>15.55</v>
      </c>
      <c r="P1038" s="23">
        <f t="shared" si="0"/>
        <v>0.11000000000000004</v>
      </c>
      <c r="Q1038" s="23">
        <f t="shared" si="1"/>
        <v>3</v>
      </c>
      <c r="R1038" s="23">
        <f>VLOOKUP(B1038,'Dry Sieve'!$B$2:$K$992,IF(C1038="#5",2,IF(C1038="#10",3,IF(C1038="#18",4,IF(C1038="#35",5,IF(C1038="#60",6,IF(C1038="#120",7,IF(C1038="#200",8,IF(C1038="&lt;200",9)))))))),FALSE)</f>
        <v>15.55</v>
      </c>
      <c r="S1038" s="23">
        <f>VLOOKUP(B1038,'Dry Sieve'!$B$2:$K$992,10,FALSE)</f>
        <v>2253.2600000000002</v>
      </c>
      <c r="T1038" s="23">
        <v>6.6480713869999999E-3</v>
      </c>
      <c r="U1038" s="23">
        <v>6.1890378860000005E-4</v>
      </c>
      <c r="V1038" s="23">
        <f>V1035</f>
        <v>9.9199416147600014E-2</v>
      </c>
    </row>
    <row r="1039" spans="1:22" ht="15.75" customHeight="1" x14ac:dyDescent="0.2">
      <c r="A1039" s="22">
        <f>VLOOKUP(B1038,'Sample ID by Horizon'!A:B,2,FALSE)</f>
        <v>42649</v>
      </c>
      <c r="B1039" s="21" t="s">
        <v>513</v>
      </c>
      <c r="C1039" s="21" t="s">
        <v>1290</v>
      </c>
      <c r="D1039" s="21" t="s">
        <v>1291</v>
      </c>
      <c r="E1039" s="21">
        <v>4</v>
      </c>
      <c r="F1039" s="21">
        <v>1.73</v>
      </c>
      <c r="G1039" s="21">
        <v>4.4000000000000004</v>
      </c>
      <c r="H1039" s="21">
        <v>2.67</v>
      </c>
      <c r="I1039" s="21">
        <v>2.0299999999999998</v>
      </c>
      <c r="J1039" s="23">
        <f t="shared" si="45"/>
        <v>0.29999999999999982</v>
      </c>
      <c r="K1039" s="71">
        <v>59.25</v>
      </c>
      <c r="L1039" s="71">
        <v>4</v>
      </c>
      <c r="M1039" s="23">
        <f>AVERAGE(J1039:J1042)</f>
        <v>0.28249999999999992</v>
      </c>
      <c r="N1039" s="23">
        <v>53.875</v>
      </c>
      <c r="O1039" s="73">
        <f>VLOOKUP(B1039,'Dry Sieve'!$B$2:$K$992,IF(C1039="#5",2,IF(C1039="#10",3,IF(C1039="#18",4,IF(C1039="#35",5,IF(C1039="#60",6,IF(C1039="#120",7,IF(C1039="#200",8,IF(C1039="&lt;200",9)))))))),FALSE)</f>
        <v>17.66</v>
      </c>
      <c r="P1039" s="23">
        <f t="shared" si="0"/>
        <v>0.28249999999999992</v>
      </c>
      <c r="Q1039" s="23">
        <f t="shared" si="1"/>
        <v>4</v>
      </c>
      <c r="R1039" s="23">
        <f>VLOOKUP(B1039,'Dry Sieve'!$B$2:$K$992,IF(C1039="#5",2,IF(C1039="#10",3,IF(C1039="#18",4,IF(C1039="#35",5,IF(C1039="#60",6,IF(C1039="#120",7,IF(C1039="#200",8,IF(C1039="&lt;200",9)))))))),FALSE)</f>
        <v>17.66</v>
      </c>
      <c r="S1039" s="23">
        <f>VLOOKUP(B1039,'Dry Sieve'!$B$2:$K$992,10,FALSE)</f>
        <v>46.910000000000004</v>
      </c>
      <c r="T1039" s="23">
        <v>0.34987769130000002</v>
      </c>
      <c r="U1039" s="23">
        <v>0.1884966062</v>
      </c>
      <c r="V1039" s="23">
        <f>SUM(U1039,U1043,U1047,U1051,U1055,U1059,U1063)</f>
        <v>0.39977632971719995</v>
      </c>
    </row>
    <row r="1040" spans="1:22" ht="15.75" customHeight="1" x14ac:dyDescent="0.2">
      <c r="A1040" s="22">
        <f>VLOOKUP(B1039,'Sample ID by Horizon'!A:B,2,FALSE)</f>
        <v>42649</v>
      </c>
      <c r="B1040" s="21" t="s">
        <v>513</v>
      </c>
      <c r="C1040" s="21" t="s">
        <v>1290</v>
      </c>
      <c r="D1040" s="21" t="s">
        <v>1292</v>
      </c>
      <c r="E1040" s="21">
        <v>4</v>
      </c>
      <c r="F1040" s="21">
        <v>1.73</v>
      </c>
      <c r="G1040" s="21">
        <v>4.05</v>
      </c>
      <c r="H1040" s="21">
        <v>2.3199999999999998</v>
      </c>
      <c r="I1040" s="21">
        <v>2</v>
      </c>
      <c r="J1040" s="23">
        <f t="shared" si="45"/>
        <v>0.27</v>
      </c>
      <c r="K1040" s="71">
        <v>51.25</v>
      </c>
      <c r="L1040" s="71">
        <f t="shared" ref="L1040:N1040" si="780">L1039</f>
        <v>4</v>
      </c>
      <c r="M1040" s="71">
        <f t="shared" si="780"/>
        <v>0.28249999999999992</v>
      </c>
      <c r="N1040" s="71">
        <f t="shared" si="780"/>
        <v>53.875</v>
      </c>
      <c r="O1040" s="73">
        <f>VLOOKUP(B1040,'Dry Sieve'!$B$2:$K$992,IF(C1040="#5",2,IF(C1040="#10",3,IF(C1040="#18",4,IF(C1040="#35",5,IF(C1040="#60",6,IF(C1040="#120",7,IF(C1040="#200",8,IF(C1040="&lt;200",9)))))))),FALSE)</f>
        <v>17.66</v>
      </c>
      <c r="P1040" s="23">
        <f t="shared" si="0"/>
        <v>0.28249999999999992</v>
      </c>
      <c r="Q1040" s="23">
        <f t="shared" si="1"/>
        <v>4</v>
      </c>
      <c r="R1040" s="23">
        <f>VLOOKUP(B1040,'Dry Sieve'!$B$2:$K$992,IF(C1040="#5",2,IF(C1040="#10",3,IF(C1040="#18",4,IF(C1040="#35",5,IF(C1040="#60",6,IF(C1040="#120",7,IF(C1040="#200",8,IF(C1040="&lt;200",9)))))))),FALSE)</f>
        <v>17.66</v>
      </c>
      <c r="S1040" s="23">
        <f>VLOOKUP(B1040,'Dry Sieve'!$B$2:$K$992,10,FALSE)</f>
        <v>46.910000000000004</v>
      </c>
      <c r="T1040" s="23">
        <v>0.34987769130000002</v>
      </c>
      <c r="U1040" s="23">
        <v>0.1884966062</v>
      </c>
      <c r="V1040" s="23">
        <f>V1039</f>
        <v>0.39977632971719995</v>
      </c>
    </row>
    <row r="1041" spans="1:22" ht="15.75" customHeight="1" x14ac:dyDescent="0.2">
      <c r="A1041" s="22">
        <f>VLOOKUP(B1040,'Sample ID by Horizon'!A:B,2,FALSE)</f>
        <v>42649</v>
      </c>
      <c r="B1041" s="21" t="s">
        <v>513</v>
      </c>
      <c r="C1041" s="21" t="s">
        <v>1290</v>
      </c>
      <c r="D1041" s="21" t="s">
        <v>1293</v>
      </c>
      <c r="E1041" s="21">
        <v>4</v>
      </c>
      <c r="F1041" s="21">
        <v>1.72</v>
      </c>
      <c r="G1041" s="21">
        <v>3.82</v>
      </c>
      <c r="H1041" s="21">
        <v>2.1</v>
      </c>
      <c r="I1041" s="21">
        <v>1.99</v>
      </c>
      <c r="J1041" s="23">
        <f t="shared" si="45"/>
        <v>0.27</v>
      </c>
      <c r="K1041" s="71">
        <v>45.75</v>
      </c>
      <c r="L1041" s="71">
        <f t="shared" ref="L1041:N1041" si="781">L1039</f>
        <v>4</v>
      </c>
      <c r="M1041" s="71">
        <f t="shared" si="781"/>
        <v>0.28249999999999992</v>
      </c>
      <c r="N1041" s="71">
        <f t="shared" si="781"/>
        <v>53.875</v>
      </c>
      <c r="O1041" s="73">
        <f>VLOOKUP(B1041,'Dry Sieve'!$B$2:$K$992,IF(C1041="#5",2,IF(C1041="#10",3,IF(C1041="#18",4,IF(C1041="#35",5,IF(C1041="#60",6,IF(C1041="#120",7,IF(C1041="#200",8,IF(C1041="&lt;200",9)))))))),FALSE)</f>
        <v>17.66</v>
      </c>
      <c r="P1041" s="23">
        <f t="shared" si="0"/>
        <v>0.28249999999999992</v>
      </c>
      <c r="Q1041" s="23">
        <f t="shared" si="1"/>
        <v>4</v>
      </c>
      <c r="R1041" s="23">
        <f>VLOOKUP(B1041,'Dry Sieve'!$B$2:$K$992,IF(C1041="#5",2,IF(C1041="#10",3,IF(C1041="#18",4,IF(C1041="#35",5,IF(C1041="#60",6,IF(C1041="#120",7,IF(C1041="#200",8,IF(C1041="&lt;200",9)))))))),FALSE)</f>
        <v>17.66</v>
      </c>
      <c r="S1041" s="23">
        <f>VLOOKUP(B1041,'Dry Sieve'!$B$2:$K$992,10,FALSE)</f>
        <v>46.910000000000004</v>
      </c>
      <c r="T1041" s="23">
        <v>0.34987769130000002</v>
      </c>
      <c r="U1041" s="23">
        <v>0.1884966062</v>
      </c>
      <c r="V1041" s="23">
        <f>V1039</f>
        <v>0.39977632971719995</v>
      </c>
    </row>
    <row r="1042" spans="1:22" ht="15.75" customHeight="1" x14ac:dyDescent="0.2">
      <c r="A1042" s="22">
        <f>VLOOKUP(B1041,'Sample ID by Horizon'!A:B,2,FALSE)</f>
        <v>42649</v>
      </c>
      <c r="B1042" s="21" t="s">
        <v>513</v>
      </c>
      <c r="C1042" s="21" t="s">
        <v>1290</v>
      </c>
      <c r="D1042" s="21" t="s">
        <v>1294</v>
      </c>
      <c r="E1042" s="21">
        <v>4</v>
      </c>
      <c r="F1042" s="21">
        <v>1.72</v>
      </c>
      <c r="G1042" s="21">
        <v>4.38</v>
      </c>
      <c r="H1042" s="21">
        <v>2.66</v>
      </c>
      <c r="I1042" s="21">
        <v>2.0099999999999998</v>
      </c>
      <c r="J1042" s="23">
        <f t="shared" si="45"/>
        <v>0.28999999999999981</v>
      </c>
      <c r="K1042" s="71">
        <v>59.25</v>
      </c>
      <c r="L1042" s="71">
        <f t="shared" ref="L1042:N1042" si="782">L1039</f>
        <v>4</v>
      </c>
      <c r="M1042" s="71">
        <f t="shared" si="782"/>
        <v>0.28249999999999992</v>
      </c>
      <c r="N1042" s="71">
        <f t="shared" si="782"/>
        <v>53.875</v>
      </c>
      <c r="O1042" s="73">
        <f>VLOOKUP(B1042,'Dry Sieve'!$B$2:$K$992,IF(C1042="#5",2,IF(C1042="#10",3,IF(C1042="#18",4,IF(C1042="#35",5,IF(C1042="#60",6,IF(C1042="#120",7,IF(C1042="#200",8,IF(C1042="&lt;200",9)))))))),FALSE)</f>
        <v>17.66</v>
      </c>
      <c r="P1042" s="23">
        <f t="shared" si="0"/>
        <v>0.28249999999999992</v>
      </c>
      <c r="Q1042" s="23">
        <f t="shared" si="1"/>
        <v>4</v>
      </c>
      <c r="R1042" s="23">
        <f>VLOOKUP(B1042,'Dry Sieve'!$B$2:$K$992,IF(C1042="#5",2,IF(C1042="#10",3,IF(C1042="#18",4,IF(C1042="#35",5,IF(C1042="#60",6,IF(C1042="#120",7,IF(C1042="#200",8,IF(C1042="&lt;200",9)))))))),FALSE)</f>
        <v>17.66</v>
      </c>
      <c r="S1042" s="23">
        <f>VLOOKUP(B1042,'Dry Sieve'!$B$2:$K$992,10,FALSE)</f>
        <v>46.910000000000004</v>
      </c>
      <c r="T1042" s="23">
        <v>0.34987769130000002</v>
      </c>
      <c r="U1042" s="23">
        <v>0.1884966062</v>
      </c>
      <c r="V1042" s="23">
        <f>V1039</f>
        <v>0.39977632971719995</v>
      </c>
    </row>
    <row r="1043" spans="1:22" ht="15.75" customHeight="1" x14ac:dyDescent="0.2">
      <c r="A1043" s="22">
        <f>VLOOKUP(B1042,'Sample ID by Horizon'!A:B,2,FALSE)</f>
        <v>42649</v>
      </c>
      <c r="B1043" s="21" t="s">
        <v>513</v>
      </c>
      <c r="C1043" s="21" t="s">
        <v>1295</v>
      </c>
      <c r="D1043" s="21" t="s">
        <v>1291</v>
      </c>
      <c r="E1043" s="21">
        <v>2</v>
      </c>
      <c r="F1043" s="21">
        <v>1.72</v>
      </c>
      <c r="G1043" s="21">
        <v>3.08</v>
      </c>
      <c r="H1043" s="21">
        <v>1.36</v>
      </c>
      <c r="I1043" s="21">
        <v>2.12</v>
      </c>
      <c r="J1043" s="23">
        <f t="shared" si="45"/>
        <v>0.40000000000000013</v>
      </c>
      <c r="K1043" s="71">
        <v>48</v>
      </c>
      <c r="L1043" s="71">
        <v>2</v>
      </c>
      <c r="M1043" s="23">
        <f>AVERAGE(J1043:J1046)</f>
        <v>0.28250000000000003</v>
      </c>
      <c r="N1043" s="23">
        <v>50.125</v>
      </c>
      <c r="O1043" s="73">
        <f>VLOOKUP(B1043,'Dry Sieve'!$B$2:$K$992,IF(C1043="#5",2,IF(C1043="#10",3,IF(C1043="#18",4,IF(C1043="#35",5,IF(C1043="#60",6,IF(C1043="#120",7,IF(C1043="#200",8,IF(C1043="&lt;200",9)))))))),FALSE)</f>
        <v>11.38</v>
      </c>
      <c r="P1043" s="23">
        <f t="shared" si="0"/>
        <v>0.28250000000000003</v>
      </c>
      <c r="Q1043" s="23">
        <f t="shared" si="1"/>
        <v>2</v>
      </c>
      <c r="R1043" s="23">
        <f>VLOOKUP(B1043,'Dry Sieve'!$B$2:$K$992,IF(C1043="#5",2,IF(C1043="#10",3,IF(C1043="#18",4,IF(C1043="#35",5,IF(C1043="#60",6,IF(C1043="#120",7,IF(C1043="#200",8,IF(C1043="&lt;200",9)))))))),FALSE)</f>
        <v>11.38</v>
      </c>
      <c r="S1043" s="23">
        <f>VLOOKUP(B1043,'Dry Sieve'!$B$2:$K$992,10,FALSE)</f>
        <v>46.910000000000004</v>
      </c>
      <c r="T1043" s="23">
        <v>0.2083260499</v>
      </c>
      <c r="U1043" s="23">
        <v>8.9505799289999993E-2</v>
      </c>
      <c r="V1043" s="23">
        <f>V1042</f>
        <v>0.39977632971719995</v>
      </c>
    </row>
    <row r="1044" spans="1:22" ht="15.75" customHeight="1" x14ac:dyDescent="0.2">
      <c r="A1044" s="22">
        <f>VLOOKUP(B1043,'Sample ID by Horizon'!A:B,2,FALSE)</f>
        <v>42649</v>
      </c>
      <c r="B1044" s="21" t="s">
        <v>513</v>
      </c>
      <c r="C1044" s="21" t="s">
        <v>1295</v>
      </c>
      <c r="D1044" s="21" t="s">
        <v>1292</v>
      </c>
      <c r="E1044" s="21">
        <v>2</v>
      </c>
      <c r="F1044" s="21">
        <v>1.72</v>
      </c>
      <c r="G1044" s="21">
        <v>2.96</v>
      </c>
      <c r="H1044" s="21">
        <v>1.24</v>
      </c>
      <c r="I1044" s="21">
        <v>1.95</v>
      </c>
      <c r="J1044" s="23">
        <f t="shared" si="45"/>
        <v>0.22999999999999998</v>
      </c>
      <c r="K1044" s="71">
        <v>50.5</v>
      </c>
      <c r="L1044" s="71">
        <f t="shared" ref="L1044:N1044" si="783">L1043</f>
        <v>2</v>
      </c>
      <c r="M1044" s="71">
        <f t="shared" si="783"/>
        <v>0.28250000000000003</v>
      </c>
      <c r="N1044" s="71">
        <f t="shared" si="783"/>
        <v>50.125</v>
      </c>
      <c r="O1044" s="73">
        <f>VLOOKUP(B1044,'Dry Sieve'!$B$2:$K$992,IF(C1044="#5",2,IF(C1044="#10",3,IF(C1044="#18",4,IF(C1044="#35",5,IF(C1044="#60",6,IF(C1044="#120",7,IF(C1044="#200",8,IF(C1044="&lt;200",9)))))))),FALSE)</f>
        <v>11.38</v>
      </c>
      <c r="P1044" s="23">
        <f t="shared" si="0"/>
        <v>0.28250000000000003</v>
      </c>
      <c r="Q1044" s="23">
        <f t="shared" si="1"/>
        <v>2</v>
      </c>
      <c r="R1044" s="23">
        <f>VLOOKUP(B1044,'Dry Sieve'!$B$2:$K$992,IF(C1044="#5",2,IF(C1044="#10",3,IF(C1044="#18",4,IF(C1044="#35",5,IF(C1044="#60",6,IF(C1044="#120",7,IF(C1044="#200",8,IF(C1044="&lt;200",9)))))))),FALSE)</f>
        <v>11.38</v>
      </c>
      <c r="S1044" s="23">
        <f>VLOOKUP(B1044,'Dry Sieve'!$B$2:$K$992,10,FALSE)</f>
        <v>46.910000000000004</v>
      </c>
      <c r="T1044" s="23">
        <v>0.2083260499</v>
      </c>
      <c r="U1044" s="23">
        <v>8.9505799289999993E-2</v>
      </c>
      <c r="V1044" s="23">
        <f>V1042</f>
        <v>0.39977632971719995</v>
      </c>
    </row>
    <row r="1045" spans="1:22" ht="15.75" customHeight="1" x14ac:dyDescent="0.2">
      <c r="A1045" s="22">
        <f>VLOOKUP(B1044,'Sample ID by Horizon'!A:B,2,FALSE)</f>
        <v>42649</v>
      </c>
      <c r="B1045" s="21" t="s">
        <v>513</v>
      </c>
      <c r="C1045" s="21" t="s">
        <v>1295</v>
      </c>
      <c r="D1045" s="21" t="s">
        <v>1293</v>
      </c>
      <c r="E1045" s="21">
        <v>2</v>
      </c>
      <c r="F1045" s="21">
        <v>1.73</v>
      </c>
      <c r="G1045" s="21">
        <v>3.07</v>
      </c>
      <c r="H1045" s="21">
        <v>1.34</v>
      </c>
      <c r="I1045" s="21">
        <v>1.96</v>
      </c>
      <c r="J1045" s="23">
        <f t="shared" si="45"/>
        <v>0.22999999999999998</v>
      </c>
      <c r="K1045" s="71">
        <v>55.5</v>
      </c>
      <c r="L1045" s="71">
        <f t="shared" ref="L1045:N1045" si="784">L1043</f>
        <v>2</v>
      </c>
      <c r="M1045" s="71">
        <f t="shared" si="784"/>
        <v>0.28250000000000003</v>
      </c>
      <c r="N1045" s="71">
        <f t="shared" si="784"/>
        <v>50.125</v>
      </c>
      <c r="O1045" s="73">
        <f>VLOOKUP(B1045,'Dry Sieve'!$B$2:$K$992,IF(C1045="#5",2,IF(C1045="#10",3,IF(C1045="#18",4,IF(C1045="#35",5,IF(C1045="#60",6,IF(C1045="#120",7,IF(C1045="#200",8,IF(C1045="&lt;200",9)))))))),FALSE)</f>
        <v>11.38</v>
      </c>
      <c r="P1045" s="23">
        <f t="shared" si="0"/>
        <v>0.28250000000000003</v>
      </c>
      <c r="Q1045" s="23">
        <f t="shared" si="1"/>
        <v>2</v>
      </c>
      <c r="R1045" s="23">
        <f>VLOOKUP(B1045,'Dry Sieve'!$B$2:$K$992,IF(C1045="#5",2,IF(C1045="#10",3,IF(C1045="#18",4,IF(C1045="#35",5,IF(C1045="#60",6,IF(C1045="#120",7,IF(C1045="#200",8,IF(C1045="&lt;200",9)))))))),FALSE)</f>
        <v>11.38</v>
      </c>
      <c r="S1045" s="23">
        <f>VLOOKUP(B1045,'Dry Sieve'!$B$2:$K$992,10,FALSE)</f>
        <v>46.910000000000004</v>
      </c>
      <c r="T1045" s="23">
        <v>0.2083260499</v>
      </c>
      <c r="U1045" s="23">
        <v>8.9505799289999993E-2</v>
      </c>
      <c r="V1045" s="23">
        <f>V1042</f>
        <v>0.39977632971719995</v>
      </c>
    </row>
    <row r="1046" spans="1:22" ht="15.75" customHeight="1" x14ac:dyDescent="0.2">
      <c r="A1046" s="22">
        <f>VLOOKUP(B1045,'Sample ID by Horizon'!A:B,2,FALSE)</f>
        <v>42649</v>
      </c>
      <c r="B1046" s="21" t="s">
        <v>513</v>
      </c>
      <c r="C1046" s="21" t="s">
        <v>1295</v>
      </c>
      <c r="D1046" s="21" t="s">
        <v>1294</v>
      </c>
      <c r="E1046" s="21">
        <v>2</v>
      </c>
      <c r="F1046" s="21">
        <v>1.73</v>
      </c>
      <c r="G1046" s="21">
        <v>2.93</v>
      </c>
      <c r="H1046" s="21">
        <v>1.2</v>
      </c>
      <c r="I1046" s="21">
        <v>2</v>
      </c>
      <c r="J1046" s="23">
        <f t="shared" si="45"/>
        <v>0.27</v>
      </c>
      <c r="K1046" s="71">
        <v>46.5</v>
      </c>
      <c r="L1046" s="71">
        <f t="shared" ref="L1046:N1046" si="785">L1043</f>
        <v>2</v>
      </c>
      <c r="M1046" s="71">
        <f t="shared" si="785"/>
        <v>0.28250000000000003</v>
      </c>
      <c r="N1046" s="71">
        <f t="shared" si="785"/>
        <v>50.125</v>
      </c>
      <c r="O1046" s="73">
        <f>VLOOKUP(B1046,'Dry Sieve'!$B$2:$K$992,IF(C1046="#5",2,IF(C1046="#10",3,IF(C1046="#18",4,IF(C1046="#35",5,IF(C1046="#60",6,IF(C1046="#120",7,IF(C1046="#200",8,IF(C1046="&lt;200",9)))))))),FALSE)</f>
        <v>11.38</v>
      </c>
      <c r="P1046" s="23">
        <f t="shared" si="0"/>
        <v>0.28250000000000003</v>
      </c>
      <c r="Q1046" s="23">
        <f t="shared" si="1"/>
        <v>2</v>
      </c>
      <c r="R1046" s="23">
        <f>VLOOKUP(B1046,'Dry Sieve'!$B$2:$K$992,IF(C1046="#5",2,IF(C1046="#10",3,IF(C1046="#18",4,IF(C1046="#35",5,IF(C1046="#60",6,IF(C1046="#120",7,IF(C1046="#200",8,IF(C1046="&lt;200",9)))))))),FALSE)</f>
        <v>11.38</v>
      </c>
      <c r="S1046" s="23">
        <f>VLOOKUP(B1046,'Dry Sieve'!$B$2:$K$992,10,FALSE)</f>
        <v>46.910000000000004</v>
      </c>
      <c r="T1046" s="23">
        <v>0.2083260499</v>
      </c>
      <c r="U1046" s="23">
        <v>8.9505799289999993E-2</v>
      </c>
      <c r="V1046" s="23">
        <f>V1045</f>
        <v>0.39977632971719995</v>
      </c>
    </row>
    <row r="1047" spans="1:22" ht="15.75" customHeight="1" x14ac:dyDescent="0.2">
      <c r="A1047" s="22">
        <f>VLOOKUP(B1046,'Sample ID by Horizon'!A:B,2,FALSE)</f>
        <v>42649</v>
      </c>
      <c r="B1047" s="21" t="s">
        <v>513</v>
      </c>
      <c r="C1047" s="21" t="s">
        <v>1296</v>
      </c>
      <c r="D1047" s="21" t="s">
        <v>1291</v>
      </c>
      <c r="E1047" s="21">
        <v>1</v>
      </c>
      <c r="F1047" s="21">
        <v>1.74</v>
      </c>
      <c r="G1047" s="21">
        <v>2.5499999999999998</v>
      </c>
      <c r="H1047" s="21">
        <v>0.81</v>
      </c>
      <c r="I1047" s="21">
        <v>1.92</v>
      </c>
      <c r="J1047" s="23">
        <f t="shared" si="45"/>
        <v>0.17999999999999994</v>
      </c>
      <c r="K1047" s="71">
        <v>63</v>
      </c>
      <c r="L1047" s="71">
        <v>1</v>
      </c>
      <c r="M1047" s="23">
        <f>AVERAGE(J1047:J1050)</f>
        <v>0.17249999999999999</v>
      </c>
      <c r="N1047" s="23">
        <v>63</v>
      </c>
      <c r="O1047" s="73">
        <f>VLOOKUP(B1047,'Dry Sieve'!$B$2:$K$992,IF(C1047="#5",2,IF(C1047="#10",3,IF(C1047="#18",4,IF(C1047="#35",5,IF(C1047="#60",6,IF(C1047="#120",7,IF(C1047="#200",8,IF(C1047="&lt;200",9)))))))),FALSE)</f>
        <v>8.02</v>
      </c>
      <c r="P1047" s="23">
        <f t="shared" si="0"/>
        <v>0.17249999999999999</v>
      </c>
      <c r="Q1047" s="23">
        <f t="shared" si="1"/>
        <v>1</v>
      </c>
      <c r="R1047" s="23">
        <f>VLOOKUP(B1047,'Dry Sieve'!$B$2:$K$992,IF(C1047="#5",2,IF(C1047="#10",3,IF(C1047="#18",4,IF(C1047="#35",5,IF(C1047="#60",6,IF(C1047="#120",7,IF(C1047="#200",8,IF(C1047="&lt;200",9)))))))),FALSE)</f>
        <v>8.02</v>
      </c>
      <c r="S1047" s="23">
        <f>VLOOKUP(B1047,'Dry Sieve'!$B$2:$K$992,10,FALSE)</f>
        <v>46.910000000000004</v>
      </c>
      <c r="T1047" s="23">
        <v>0.14147409929999999</v>
      </c>
      <c r="U1047" s="23">
        <v>6.3663344699999999E-2</v>
      </c>
      <c r="V1047" s="23">
        <f>V1045</f>
        <v>0.39977632971719995</v>
      </c>
    </row>
    <row r="1048" spans="1:22" ht="15.75" customHeight="1" x14ac:dyDescent="0.2">
      <c r="A1048" s="22">
        <f>VLOOKUP(B1047,'Sample ID by Horizon'!A:B,2,FALSE)</f>
        <v>42649</v>
      </c>
      <c r="B1048" s="21" t="s">
        <v>513</v>
      </c>
      <c r="C1048" s="21" t="s">
        <v>1296</v>
      </c>
      <c r="D1048" s="21" t="s">
        <v>1292</v>
      </c>
      <c r="E1048" s="21">
        <v>1</v>
      </c>
      <c r="F1048" s="21">
        <v>1.72</v>
      </c>
      <c r="G1048" s="21">
        <v>2.52</v>
      </c>
      <c r="H1048" s="21">
        <v>0.8</v>
      </c>
      <c r="I1048" s="21">
        <v>1.85</v>
      </c>
      <c r="J1048" s="23">
        <f t="shared" si="45"/>
        <v>0.13000000000000012</v>
      </c>
      <c r="K1048" s="71">
        <v>67</v>
      </c>
      <c r="L1048" s="71">
        <f t="shared" ref="L1048:N1048" si="786">L1047</f>
        <v>1</v>
      </c>
      <c r="M1048" s="71">
        <f t="shared" si="786"/>
        <v>0.17249999999999999</v>
      </c>
      <c r="N1048" s="71">
        <f t="shared" si="786"/>
        <v>63</v>
      </c>
      <c r="O1048" s="73">
        <f>VLOOKUP(B1048,'Dry Sieve'!$B$2:$K$992,IF(C1048="#5",2,IF(C1048="#10",3,IF(C1048="#18",4,IF(C1048="#35",5,IF(C1048="#60",6,IF(C1048="#120",7,IF(C1048="#200",8,IF(C1048="&lt;200",9)))))))),FALSE)</f>
        <v>8.02</v>
      </c>
      <c r="P1048" s="23">
        <f t="shared" si="0"/>
        <v>0.17249999999999999</v>
      </c>
      <c r="Q1048" s="23">
        <f t="shared" si="1"/>
        <v>1</v>
      </c>
      <c r="R1048" s="23">
        <f>VLOOKUP(B1048,'Dry Sieve'!$B$2:$K$992,IF(C1048="#5",2,IF(C1048="#10",3,IF(C1048="#18",4,IF(C1048="#35",5,IF(C1048="#60",6,IF(C1048="#120",7,IF(C1048="#200",8,IF(C1048="&lt;200",9)))))))),FALSE)</f>
        <v>8.02</v>
      </c>
      <c r="S1048" s="23">
        <f>VLOOKUP(B1048,'Dry Sieve'!$B$2:$K$992,10,FALSE)</f>
        <v>46.910000000000004</v>
      </c>
      <c r="T1048" s="23">
        <v>0.14147409929999999</v>
      </c>
      <c r="U1048" s="23">
        <v>6.3663344699999999E-2</v>
      </c>
      <c r="V1048" s="23">
        <f>V1045</f>
        <v>0.39977632971719995</v>
      </c>
    </row>
    <row r="1049" spans="1:22" ht="15.75" customHeight="1" x14ac:dyDescent="0.2">
      <c r="A1049" s="22">
        <f>VLOOKUP(B1048,'Sample ID by Horizon'!A:B,2,FALSE)</f>
        <v>42649</v>
      </c>
      <c r="B1049" s="21" t="s">
        <v>513</v>
      </c>
      <c r="C1049" s="21" t="s">
        <v>1296</v>
      </c>
      <c r="D1049" s="21" t="s">
        <v>1293</v>
      </c>
      <c r="E1049" s="21">
        <v>1</v>
      </c>
      <c r="F1049" s="21">
        <v>1.73</v>
      </c>
      <c r="G1049" s="21">
        <v>2.5499999999999998</v>
      </c>
      <c r="H1049" s="21">
        <v>0.82</v>
      </c>
      <c r="I1049" s="21">
        <v>1.92</v>
      </c>
      <c r="J1049" s="23">
        <f t="shared" si="45"/>
        <v>0.18999999999999995</v>
      </c>
      <c r="K1049" s="71">
        <v>63</v>
      </c>
      <c r="L1049" s="71">
        <f t="shared" ref="L1049:N1049" si="787">L1047</f>
        <v>1</v>
      </c>
      <c r="M1049" s="71">
        <f t="shared" si="787"/>
        <v>0.17249999999999999</v>
      </c>
      <c r="N1049" s="71">
        <f t="shared" si="787"/>
        <v>63</v>
      </c>
      <c r="O1049" s="73">
        <f>VLOOKUP(B1049,'Dry Sieve'!$B$2:$K$992,IF(C1049="#5",2,IF(C1049="#10",3,IF(C1049="#18",4,IF(C1049="#35",5,IF(C1049="#60",6,IF(C1049="#120",7,IF(C1049="#200",8,IF(C1049="&lt;200",9)))))))),FALSE)</f>
        <v>8.02</v>
      </c>
      <c r="P1049" s="23">
        <f t="shared" si="0"/>
        <v>0.17249999999999999</v>
      </c>
      <c r="Q1049" s="23">
        <f t="shared" si="1"/>
        <v>1</v>
      </c>
      <c r="R1049" s="23">
        <f>VLOOKUP(B1049,'Dry Sieve'!$B$2:$K$992,IF(C1049="#5",2,IF(C1049="#10",3,IF(C1049="#18",4,IF(C1049="#35",5,IF(C1049="#60",6,IF(C1049="#120",7,IF(C1049="#200",8,IF(C1049="&lt;200",9)))))))),FALSE)</f>
        <v>8.02</v>
      </c>
      <c r="S1049" s="23">
        <f>VLOOKUP(B1049,'Dry Sieve'!$B$2:$K$992,10,FALSE)</f>
        <v>46.910000000000004</v>
      </c>
      <c r="T1049" s="23">
        <v>0.14147409929999999</v>
      </c>
      <c r="U1049" s="23">
        <v>6.3663344699999999E-2</v>
      </c>
      <c r="V1049" s="23">
        <f>V1048</f>
        <v>0.39977632971719995</v>
      </c>
    </row>
    <row r="1050" spans="1:22" ht="15.75" customHeight="1" x14ac:dyDescent="0.2">
      <c r="A1050" s="22">
        <f>VLOOKUP(B1049,'Sample ID by Horizon'!A:B,2,FALSE)</f>
        <v>42649</v>
      </c>
      <c r="B1050" s="21" t="s">
        <v>513</v>
      </c>
      <c r="C1050" s="21" t="s">
        <v>1296</v>
      </c>
      <c r="D1050" s="21" t="s">
        <v>1294</v>
      </c>
      <c r="E1050" s="21">
        <v>1</v>
      </c>
      <c r="F1050" s="21">
        <v>1.73</v>
      </c>
      <c r="G1050" s="21">
        <v>2.5099999999999998</v>
      </c>
      <c r="H1050" s="21">
        <v>0.78</v>
      </c>
      <c r="I1050" s="21">
        <v>1.92</v>
      </c>
      <c r="J1050" s="23">
        <f t="shared" si="45"/>
        <v>0.18999999999999995</v>
      </c>
      <c r="K1050" s="71">
        <v>59</v>
      </c>
      <c r="L1050" s="71">
        <f t="shared" ref="L1050:N1050" si="788">L1047</f>
        <v>1</v>
      </c>
      <c r="M1050" s="71">
        <f t="shared" si="788"/>
        <v>0.17249999999999999</v>
      </c>
      <c r="N1050" s="71">
        <f t="shared" si="788"/>
        <v>63</v>
      </c>
      <c r="O1050" s="73">
        <f>VLOOKUP(B1050,'Dry Sieve'!$B$2:$K$992,IF(C1050="#5",2,IF(C1050="#10",3,IF(C1050="#18",4,IF(C1050="#35",5,IF(C1050="#60",6,IF(C1050="#120",7,IF(C1050="#200",8,IF(C1050="&lt;200",9)))))))),FALSE)</f>
        <v>8.02</v>
      </c>
      <c r="P1050" s="23">
        <f t="shared" si="0"/>
        <v>0.17249999999999999</v>
      </c>
      <c r="Q1050" s="23">
        <f t="shared" si="1"/>
        <v>1</v>
      </c>
      <c r="R1050" s="23">
        <f>VLOOKUP(B1050,'Dry Sieve'!$B$2:$K$992,IF(C1050="#5",2,IF(C1050="#10",3,IF(C1050="#18",4,IF(C1050="#35",5,IF(C1050="#60",6,IF(C1050="#120",7,IF(C1050="#200",8,IF(C1050="&lt;200",9)))))))),FALSE)</f>
        <v>8.02</v>
      </c>
      <c r="S1050" s="23">
        <f>VLOOKUP(B1050,'Dry Sieve'!$B$2:$K$992,10,FALSE)</f>
        <v>46.910000000000004</v>
      </c>
      <c r="T1050" s="23">
        <v>0.14147409929999999</v>
      </c>
      <c r="U1050" s="23">
        <v>6.3663344699999999E-2</v>
      </c>
      <c r="V1050" s="23">
        <f>V1048</f>
        <v>0.39977632971719995</v>
      </c>
    </row>
    <row r="1051" spans="1:22" ht="15.75" customHeight="1" x14ac:dyDescent="0.2">
      <c r="A1051" s="22">
        <f>VLOOKUP(B1050,'Sample ID by Horizon'!A:B,2,FALSE)</f>
        <v>42649</v>
      </c>
      <c r="B1051" s="21" t="s">
        <v>513</v>
      </c>
      <c r="C1051" s="21" t="s">
        <v>1297</v>
      </c>
      <c r="D1051" s="21" t="s">
        <v>1291</v>
      </c>
      <c r="E1051" s="21">
        <v>1</v>
      </c>
      <c r="F1051" s="21">
        <v>1.72</v>
      </c>
      <c r="G1051" s="21">
        <v>2.63</v>
      </c>
      <c r="H1051" s="21">
        <v>0.91</v>
      </c>
      <c r="I1051" s="21">
        <v>1.88</v>
      </c>
      <c r="J1051" s="23">
        <f t="shared" si="45"/>
        <v>0.15999999999999992</v>
      </c>
      <c r="K1051" s="71">
        <v>75</v>
      </c>
      <c r="L1051" s="71">
        <v>1</v>
      </c>
      <c r="M1051" s="23">
        <f>AVERAGE(J1051:J1054)</f>
        <v>0.15249999999999997</v>
      </c>
      <c r="N1051" s="23">
        <v>77</v>
      </c>
      <c r="O1051" s="73">
        <f>VLOOKUP(B1051,'Dry Sieve'!$B$2:$K$992,IF(C1051="#5",2,IF(C1051="#10",3,IF(C1051="#18",4,IF(C1051="#35",5,IF(C1051="#60",6,IF(C1051="#120",7,IF(C1051="#200",8,IF(C1051="&lt;200",9)))))))),FALSE)</f>
        <v>5.08</v>
      </c>
      <c r="P1051" s="23">
        <f t="shared" si="0"/>
        <v>0.15249999999999997</v>
      </c>
      <c r="Q1051" s="23">
        <f t="shared" si="1"/>
        <v>1</v>
      </c>
      <c r="R1051" s="23">
        <f>VLOOKUP(B1051,'Dry Sieve'!$B$2:$K$992,IF(C1051="#5",2,IF(C1051="#10",3,IF(C1051="#18",4,IF(C1051="#35",5,IF(C1051="#60",6,IF(C1051="#120",7,IF(C1051="#200",8,IF(C1051="&lt;200",9)))))))),FALSE)</f>
        <v>5.08</v>
      </c>
      <c r="S1051" s="23">
        <f>VLOOKUP(B1051,'Dry Sieve'!$B$2:$K$992,10,FALSE)</f>
        <v>46.910000000000004</v>
      </c>
      <c r="T1051" s="23">
        <v>9.1777872519999998E-2</v>
      </c>
      <c r="U1051" s="23">
        <v>4.0382263910000001E-2</v>
      </c>
      <c r="V1051" s="23">
        <f>V1048</f>
        <v>0.39977632971719995</v>
      </c>
    </row>
    <row r="1052" spans="1:22" ht="15.75" customHeight="1" x14ac:dyDescent="0.2">
      <c r="A1052" s="22">
        <f>VLOOKUP(B1051,'Sample ID by Horizon'!A:B,2,FALSE)</f>
        <v>42649</v>
      </c>
      <c r="B1052" s="21" t="s">
        <v>513</v>
      </c>
      <c r="C1052" s="21" t="s">
        <v>1297</v>
      </c>
      <c r="D1052" s="21" t="s">
        <v>1292</v>
      </c>
      <c r="E1052" s="21">
        <v>1</v>
      </c>
      <c r="F1052" s="21">
        <v>1.73</v>
      </c>
      <c r="G1052" s="21">
        <v>2.64</v>
      </c>
      <c r="H1052" s="21">
        <v>0.91</v>
      </c>
      <c r="I1052" s="21">
        <v>1.88</v>
      </c>
      <c r="J1052" s="23">
        <f t="shared" si="45"/>
        <v>0.14999999999999991</v>
      </c>
      <c r="K1052" s="71">
        <v>76</v>
      </c>
      <c r="L1052" s="71">
        <f t="shared" ref="L1052:N1052" si="789">L1051</f>
        <v>1</v>
      </c>
      <c r="M1052" s="71">
        <f t="shared" si="789"/>
        <v>0.15249999999999997</v>
      </c>
      <c r="N1052" s="71">
        <f t="shared" si="789"/>
        <v>77</v>
      </c>
      <c r="O1052" s="73">
        <f>VLOOKUP(B1052,'Dry Sieve'!$B$2:$K$992,IF(C1052="#5",2,IF(C1052="#10",3,IF(C1052="#18",4,IF(C1052="#35",5,IF(C1052="#60",6,IF(C1052="#120",7,IF(C1052="#200",8,IF(C1052="&lt;200",9)))))))),FALSE)</f>
        <v>5.08</v>
      </c>
      <c r="P1052" s="23">
        <f t="shared" si="0"/>
        <v>0.15249999999999997</v>
      </c>
      <c r="Q1052" s="23">
        <f t="shared" si="1"/>
        <v>1</v>
      </c>
      <c r="R1052" s="23">
        <f>VLOOKUP(B1052,'Dry Sieve'!$B$2:$K$992,IF(C1052="#5",2,IF(C1052="#10",3,IF(C1052="#18",4,IF(C1052="#35",5,IF(C1052="#60",6,IF(C1052="#120",7,IF(C1052="#200",8,IF(C1052="&lt;200",9)))))))),FALSE)</f>
        <v>5.08</v>
      </c>
      <c r="S1052" s="23">
        <f>VLOOKUP(B1052,'Dry Sieve'!$B$2:$K$992,10,FALSE)</f>
        <v>46.910000000000004</v>
      </c>
      <c r="T1052" s="23">
        <v>9.1777872519999998E-2</v>
      </c>
      <c r="U1052" s="23">
        <v>4.0382263910000001E-2</v>
      </c>
      <c r="V1052" s="23">
        <f>V1051</f>
        <v>0.39977632971719995</v>
      </c>
    </row>
    <row r="1053" spans="1:22" ht="15.75" customHeight="1" x14ac:dyDescent="0.2">
      <c r="A1053" s="22">
        <f>VLOOKUP(B1052,'Sample ID by Horizon'!A:B,2,FALSE)</f>
        <v>42649</v>
      </c>
      <c r="B1053" s="21" t="s">
        <v>513</v>
      </c>
      <c r="C1053" s="21" t="s">
        <v>1297</v>
      </c>
      <c r="D1053" s="21" t="s">
        <v>1293</v>
      </c>
      <c r="E1053" s="21">
        <v>1</v>
      </c>
      <c r="F1053" s="21">
        <v>1.73</v>
      </c>
      <c r="G1053" s="21">
        <v>2.66</v>
      </c>
      <c r="H1053" s="21">
        <v>0.93</v>
      </c>
      <c r="I1053" s="21">
        <v>1.89</v>
      </c>
      <c r="J1053" s="23">
        <f t="shared" si="45"/>
        <v>0.15999999999999992</v>
      </c>
      <c r="K1053" s="71">
        <v>77</v>
      </c>
      <c r="L1053" s="71">
        <f t="shared" ref="L1053:N1053" si="790">L1051</f>
        <v>1</v>
      </c>
      <c r="M1053" s="71">
        <f t="shared" si="790"/>
        <v>0.15249999999999997</v>
      </c>
      <c r="N1053" s="71">
        <f t="shared" si="790"/>
        <v>77</v>
      </c>
      <c r="O1053" s="73">
        <f>VLOOKUP(B1053,'Dry Sieve'!$B$2:$K$992,IF(C1053="#5",2,IF(C1053="#10",3,IF(C1053="#18",4,IF(C1053="#35",5,IF(C1053="#60",6,IF(C1053="#120",7,IF(C1053="#200",8,IF(C1053="&lt;200",9)))))))),FALSE)</f>
        <v>5.08</v>
      </c>
      <c r="P1053" s="23">
        <f t="shared" si="0"/>
        <v>0.15249999999999997</v>
      </c>
      <c r="Q1053" s="23">
        <f t="shared" si="1"/>
        <v>1</v>
      </c>
      <c r="R1053" s="23">
        <f>VLOOKUP(B1053,'Dry Sieve'!$B$2:$K$992,IF(C1053="#5",2,IF(C1053="#10",3,IF(C1053="#18",4,IF(C1053="#35",5,IF(C1053="#60",6,IF(C1053="#120",7,IF(C1053="#200",8,IF(C1053="&lt;200",9)))))))),FALSE)</f>
        <v>5.08</v>
      </c>
      <c r="S1053" s="23">
        <f>VLOOKUP(B1053,'Dry Sieve'!$B$2:$K$992,10,FALSE)</f>
        <v>46.910000000000004</v>
      </c>
      <c r="T1053" s="23">
        <v>9.1777872519999998E-2</v>
      </c>
      <c r="U1053" s="23">
        <v>4.0382263910000001E-2</v>
      </c>
      <c r="V1053" s="23">
        <f>V1051</f>
        <v>0.39977632971719995</v>
      </c>
    </row>
    <row r="1054" spans="1:22" ht="15.75" customHeight="1" x14ac:dyDescent="0.2">
      <c r="A1054" s="22">
        <f>VLOOKUP(B1053,'Sample ID by Horizon'!A:B,2,FALSE)</f>
        <v>42649</v>
      </c>
      <c r="B1054" s="21" t="s">
        <v>513</v>
      </c>
      <c r="C1054" s="21" t="s">
        <v>1297</v>
      </c>
      <c r="D1054" s="21" t="s">
        <v>1294</v>
      </c>
      <c r="E1054" s="21">
        <v>1</v>
      </c>
      <c r="F1054" s="21">
        <v>1.73</v>
      </c>
      <c r="G1054" s="21">
        <v>2.67</v>
      </c>
      <c r="H1054" s="21">
        <v>0.94</v>
      </c>
      <c r="I1054" s="21">
        <v>1.87</v>
      </c>
      <c r="J1054" s="23">
        <f t="shared" si="45"/>
        <v>0.14000000000000012</v>
      </c>
      <c r="K1054" s="71">
        <v>80</v>
      </c>
      <c r="L1054" s="71">
        <f t="shared" ref="L1054:N1054" si="791">L1051</f>
        <v>1</v>
      </c>
      <c r="M1054" s="71">
        <f t="shared" si="791"/>
        <v>0.15249999999999997</v>
      </c>
      <c r="N1054" s="71">
        <f t="shared" si="791"/>
        <v>77</v>
      </c>
      <c r="O1054" s="73">
        <f>VLOOKUP(B1054,'Dry Sieve'!$B$2:$K$992,IF(C1054="#5",2,IF(C1054="#10",3,IF(C1054="#18",4,IF(C1054="#35",5,IF(C1054="#60",6,IF(C1054="#120",7,IF(C1054="#200",8,IF(C1054="&lt;200",9)))))))),FALSE)</f>
        <v>5.08</v>
      </c>
      <c r="P1054" s="23">
        <f t="shared" si="0"/>
        <v>0.15249999999999997</v>
      </c>
      <c r="Q1054" s="23">
        <f t="shared" si="1"/>
        <v>1</v>
      </c>
      <c r="R1054" s="23">
        <f>VLOOKUP(B1054,'Dry Sieve'!$B$2:$K$992,IF(C1054="#5",2,IF(C1054="#10",3,IF(C1054="#18",4,IF(C1054="#35",5,IF(C1054="#60",6,IF(C1054="#120",7,IF(C1054="#200",8,IF(C1054="&lt;200",9)))))))),FALSE)</f>
        <v>5.08</v>
      </c>
      <c r="S1054" s="23">
        <f>VLOOKUP(B1054,'Dry Sieve'!$B$2:$K$992,10,FALSE)</f>
        <v>46.910000000000004</v>
      </c>
      <c r="T1054" s="23">
        <v>9.1777872519999998E-2</v>
      </c>
      <c r="U1054" s="23">
        <v>4.0382263910000001E-2</v>
      </c>
      <c r="V1054" s="23">
        <f>V1051</f>
        <v>0.39977632971719995</v>
      </c>
    </row>
    <row r="1055" spans="1:22" ht="15.75" customHeight="1" x14ac:dyDescent="0.2">
      <c r="A1055" s="22">
        <f>VLOOKUP(B1054,'Sample ID by Horizon'!A:B,2,FALSE)</f>
        <v>42649</v>
      </c>
      <c r="B1055" s="21" t="s">
        <v>513</v>
      </c>
      <c r="C1055" s="21" t="s">
        <v>1298</v>
      </c>
      <c r="D1055" s="21" t="s">
        <v>1291</v>
      </c>
      <c r="E1055" s="21">
        <v>0.5</v>
      </c>
      <c r="F1055" s="21">
        <v>1.73</v>
      </c>
      <c r="G1055" s="21">
        <v>2.21</v>
      </c>
      <c r="H1055" s="21">
        <v>0.48</v>
      </c>
      <c r="I1055" s="21">
        <v>1.82</v>
      </c>
      <c r="J1055" s="23">
        <f t="shared" si="45"/>
        <v>9.000000000000008E-2</v>
      </c>
      <c r="K1055" s="71">
        <v>78</v>
      </c>
      <c r="L1055" s="71">
        <v>0.5</v>
      </c>
      <c r="M1055" s="23">
        <f>AVERAGE(J1055:J1058)</f>
        <v>7.7500000000000069E-2</v>
      </c>
      <c r="N1055" s="23">
        <v>84</v>
      </c>
      <c r="O1055" s="73">
        <f>VLOOKUP(B1055,'Dry Sieve'!$B$2:$K$992,IF(C1055="#5",2,IF(C1055="#10",3,IF(C1055="#18",4,IF(C1055="#35",5,IF(C1055="#60",6,IF(C1055="#120",7,IF(C1055="#200",8,IF(C1055="&lt;200",9)))))))),FALSE)</f>
        <v>2.38</v>
      </c>
      <c r="P1055" s="23">
        <f t="shared" si="0"/>
        <v>7.7500000000000069E-2</v>
      </c>
      <c r="Q1055" s="23">
        <f t="shared" si="1"/>
        <v>0.5</v>
      </c>
      <c r="R1055" s="23">
        <f>VLOOKUP(B1055,'Dry Sieve'!$B$2:$K$992,IF(C1055="#5",2,IF(C1055="#10",3,IF(C1055="#18",4,IF(C1055="#35",5,IF(C1055="#60",6,IF(C1055="#120",7,IF(C1055="#200",8,IF(C1055="&lt;200",9)))))))),FALSE)</f>
        <v>2.38</v>
      </c>
      <c r="S1055" s="23">
        <f>VLOOKUP(B1055,'Dry Sieve'!$B$2:$K$992,10,FALSE)</f>
        <v>46.910000000000004</v>
      </c>
      <c r="T1055" s="23">
        <v>4.2871455980000001E-2</v>
      </c>
      <c r="U1055" s="23">
        <v>1.543372415E-2</v>
      </c>
      <c r="V1055" s="23">
        <f>V1054</f>
        <v>0.39977632971719995</v>
      </c>
    </row>
    <row r="1056" spans="1:22" ht="15.75" customHeight="1" x14ac:dyDescent="0.2">
      <c r="A1056" s="22">
        <f>VLOOKUP(B1055,'Sample ID by Horizon'!A:B,2,FALSE)</f>
        <v>42649</v>
      </c>
      <c r="B1056" s="21" t="s">
        <v>513</v>
      </c>
      <c r="C1056" s="21" t="s">
        <v>1298</v>
      </c>
      <c r="D1056" s="21" t="s">
        <v>1292</v>
      </c>
      <c r="E1056" s="21">
        <v>0.5</v>
      </c>
      <c r="F1056" s="21">
        <v>1.72</v>
      </c>
      <c r="G1056" s="21">
        <v>2.2000000000000002</v>
      </c>
      <c r="H1056" s="21">
        <v>0.48</v>
      </c>
      <c r="I1056" s="21">
        <v>1.8</v>
      </c>
      <c r="J1056" s="23">
        <f t="shared" si="45"/>
        <v>8.0000000000000071E-2</v>
      </c>
      <c r="K1056" s="71">
        <v>80</v>
      </c>
      <c r="L1056" s="71">
        <f t="shared" ref="L1056:N1056" si="792">L1055</f>
        <v>0.5</v>
      </c>
      <c r="M1056" s="71">
        <f t="shared" si="792"/>
        <v>7.7500000000000069E-2</v>
      </c>
      <c r="N1056" s="71">
        <f t="shared" si="792"/>
        <v>84</v>
      </c>
      <c r="O1056" s="73">
        <f>VLOOKUP(B1056,'Dry Sieve'!$B$2:$K$992,IF(C1056="#5",2,IF(C1056="#10",3,IF(C1056="#18",4,IF(C1056="#35",5,IF(C1056="#60",6,IF(C1056="#120",7,IF(C1056="#200",8,IF(C1056="&lt;200",9)))))))),FALSE)</f>
        <v>2.38</v>
      </c>
      <c r="P1056" s="23">
        <f t="shared" si="0"/>
        <v>7.7500000000000069E-2</v>
      </c>
      <c r="Q1056" s="23">
        <f t="shared" si="1"/>
        <v>0.5</v>
      </c>
      <c r="R1056" s="23">
        <f>VLOOKUP(B1056,'Dry Sieve'!$B$2:$K$992,IF(C1056="#5",2,IF(C1056="#10",3,IF(C1056="#18",4,IF(C1056="#35",5,IF(C1056="#60",6,IF(C1056="#120",7,IF(C1056="#200",8,IF(C1056="&lt;200",9)))))))),FALSE)</f>
        <v>2.38</v>
      </c>
      <c r="S1056" s="23">
        <f>VLOOKUP(B1056,'Dry Sieve'!$B$2:$K$992,10,FALSE)</f>
        <v>46.910000000000004</v>
      </c>
      <c r="T1056" s="23">
        <v>4.2871455980000001E-2</v>
      </c>
      <c r="U1056" s="23">
        <v>1.543372415E-2</v>
      </c>
      <c r="V1056" s="23">
        <f>V1054</f>
        <v>0.39977632971719995</v>
      </c>
    </row>
    <row r="1057" spans="1:22" ht="15.75" customHeight="1" x14ac:dyDescent="0.2">
      <c r="A1057" s="22">
        <f>VLOOKUP(B1056,'Sample ID by Horizon'!A:B,2,FALSE)</f>
        <v>42649</v>
      </c>
      <c r="B1057" s="21" t="s">
        <v>513</v>
      </c>
      <c r="C1057" s="21" t="s">
        <v>1298</v>
      </c>
      <c r="D1057" s="21" t="s">
        <v>1293</v>
      </c>
      <c r="E1057" s="21">
        <v>0.5</v>
      </c>
      <c r="F1057" s="21">
        <v>1.73</v>
      </c>
      <c r="G1057" s="21">
        <v>2.25</v>
      </c>
      <c r="H1057" s="21">
        <v>0.52</v>
      </c>
      <c r="I1057" s="21">
        <v>1.79</v>
      </c>
      <c r="J1057" s="23">
        <f t="shared" si="45"/>
        <v>6.0000000000000053E-2</v>
      </c>
      <c r="K1057" s="71">
        <v>92</v>
      </c>
      <c r="L1057" s="71">
        <f t="shared" ref="L1057:N1057" si="793">L1055</f>
        <v>0.5</v>
      </c>
      <c r="M1057" s="71">
        <f t="shared" si="793"/>
        <v>7.7500000000000069E-2</v>
      </c>
      <c r="N1057" s="71">
        <f t="shared" si="793"/>
        <v>84</v>
      </c>
      <c r="O1057" s="73">
        <f>VLOOKUP(B1057,'Dry Sieve'!$B$2:$K$992,IF(C1057="#5",2,IF(C1057="#10",3,IF(C1057="#18",4,IF(C1057="#35",5,IF(C1057="#60",6,IF(C1057="#120",7,IF(C1057="#200",8,IF(C1057="&lt;200",9)))))))),FALSE)</f>
        <v>2.38</v>
      </c>
      <c r="P1057" s="23">
        <f t="shared" si="0"/>
        <v>7.7500000000000069E-2</v>
      </c>
      <c r="Q1057" s="23">
        <f t="shared" si="1"/>
        <v>0.5</v>
      </c>
      <c r="R1057" s="23">
        <f>VLOOKUP(B1057,'Dry Sieve'!$B$2:$K$992,IF(C1057="#5",2,IF(C1057="#10",3,IF(C1057="#18",4,IF(C1057="#35",5,IF(C1057="#60",6,IF(C1057="#120",7,IF(C1057="#200",8,IF(C1057="&lt;200",9)))))))),FALSE)</f>
        <v>2.38</v>
      </c>
      <c r="S1057" s="23">
        <f>VLOOKUP(B1057,'Dry Sieve'!$B$2:$K$992,10,FALSE)</f>
        <v>46.910000000000004</v>
      </c>
      <c r="T1057" s="23">
        <v>4.2871455980000001E-2</v>
      </c>
      <c r="U1057" s="23">
        <v>1.543372415E-2</v>
      </c>
      <c r="V1057" s="23">
        <f>V1054</f>
        <v>0.39977632971719995</v>
      </c>
    </row>
    <row r="1058" spans="1:22" ht="15.75" customHeight="1" x14ac:dyDescent="0.2">
      <c r="A1058" s="22">
        <f>VLOOKUP(B1057,'Sample ID by Horizon'!A:B,2,FALSE)</f>
        <v>42649</v>
      </c>
      <c r="B1058" s="21" t="s">
        <v>513</v>
      </c>
      <c r="C1058" s="21" t="s">
        <v>1298</v>
      </c>
      <c r="D1058" s="21" t="s">
        <v>1294</v>
      </c>
      <c r="E1058" s="21">
        <v>0.5</v>
      </c>
      <c r="F1058" s="21">
        <v>1.74</v>
      </c>
      <c r="G1058" s="21">
        <v>2.25</v>
      </c>
      <c r="H1058" s="21">
        <v>0.51</v>
      </c>
      <c r="I1058" s="21">
        <v>1.82</v>
      </c>
      <c r="J1058" s="23">
        <f t="shared" si="45"/>
        <v>8.0000000000000071E-2</v>
      </c>
      <c r="K1058" s="71">
        <v>86</v>
      </c>
      <c r="L1058" s="71">
        <f t="shared" ref="L1058:N1058" si="794">L1055</f>
        <v>0.5</v>
      </c>
      <c r="M1058" s="71">
        <f t="shared" si="794"/>
        <v>7.7500000000000069E-2</v>
      </c>
      <c r="N1058" s="71">
        <f t="shared" si="794"/>
        <v>84</v>
      </c>
      <c r="O1058" s="73">
        <f>VLOOKUP(B1058,'Dry Sieve'!$B$2:$K$992,IF(C1058="#5",2,IF(C1058="#10",3,IF(C1058="#18",4,IF(C1058="#35",5,IF(C1058="#60",6,IF(C1058="#120",7,IF(C1058="#200",8,IF(C1058="&lt;200",9)))))))),FALSE)</f>
        <v>2.38</v>
      </c>
      <c r="P1058" s="23">
        <f t="shared" si="0"/>
        <v>7.7500000000000069E-2</v>
      </c>
      <c r="Q1058" s="23">
        <f t="shared" si="1"/>
        <v>0.5</v>
      </c>
      <c r="R1058" s="23">
        <f>VLOOKUP(B1058,'Dry Sieve'!$B$2:$K$992,IF(C1058="#5",2,IF(C1058="#10",3,IF(C1058="#18",4,IF(C1058="#35",5,IF(C1058="#60",6,IF(C1058="#120",7,IF(C1058="#200",8,IF(C1058="&lt;200",9)))))))),FALSE)</f>
        <v>2.38</v>
      </c>
      <c r="S1058" s="23">
        <f>VLOOKUP(B1058,'Dry Sieve'!$B$2:$K$992,10,FALSE)</f>
        <v>46.910000000000004</v>
      </c>
      <c r="T1058" s="23">
        <v>4.2871455980000001E-2</v>
      </c>
      <c r="U1058" s="23">
        <v>1.543372415E-2</v>
      </c>
      <c r="V1058" s="23">
        <f>V1057</f>
        <v>0.39977632971719995</v>
      </c>
    </row>
    <row r="1059" spans="1:22" ht="15.75" customHeight="1" x14ac:dyDescent="0.2">
      <c r="A1059" s="22">
        <f>VLOOKUP(B1058,'Sample ID by Horizon'!A:B,2,FALSE)</f>
        <v>42649</v>
      </c>
      <c r="B1059" s="21" t="s">
        <v>513</v>
      </c>
      <c r="C1059" s="21" t="s">
        <v>1299</v>
      </c>
      <c r="D1059" s="21" t="s">
        <v>1291</v>
      </c>
      <c r="E1059" s="21">
        <v>0.2</v>
      </c>
      <c r="F1059" s="21">
        <v>1.73</v>
      </c>
      <c r="G1059" s="21">
        <v>1.93</v>
      </c>
      <c r="H1059" s="21">
        <v>0.2</v>
      </c>
      <c r="I1059" s="21">
        <v>1.82</v>
      </c>
      <c r="J1059" s="23">
        <f t="shared" si="45"/>
        <v>9.000000000000008E-2</v>
      </c>
      <c r="K1059" s="71">
        <v>55</v>
      </c>
      <c r="L1059" s="71">
        <v>0.2</v>
      </c>
      <c r="M1059" s="23">
        <f>AVERAGE(J1059:J1062)</f>
        <v>0.10000000000000009</v>
      </c>
      <c r="N1059" s="23">
        <v>57.5</v>
      </c>
      <c r="O1059" s="73">
        <f>VLOOKUP(B1059,'Dry Sieve'!$B$2:$K$992,IF(C1059="#5",2,IF(C1059="#10",3,IF(C1059="#18",4,IF(C1059="#35",5,IF(C1059="#60",6,IF(C1059="#120",7,IF(C1059="#200",8,IF(C1059="&lt;200",9)))))))),FALSE)</f>
        <v>1.22</v>
      </c>
      <c r="P1059" s="23">
        <f t="shared" si="0"/>
        <v>0.10000000000000009</v>
      </c>
      <c r="Q1059" s="23">
        <f t="shared" si="1"/>
        <v>0.2</v>
      </c>
      <c r="R1059" s="23">
        <f>VLOOKUP(B1059,'Dry Sieve'!$B$2:$K$992,IF(C1059="#5",2,IF(C1059="#10",3,IF(C1059="#18",4,IF(C1059="#35",5,IF(C1059="#60",6,IF(C1059="#120",7,IF(C1059="#200",8,IF(C1059="&lt;200",9)))))))),FALSE)</f>
        <v>1.22</v>
      </c>
      <c r="S1059" s="23">
        <f>VLOOKUP(B1059,'Dry Sieve'!$B$2:$K$992,10,FALSE)</f>
        <v>46.910000000000004</v>
      </c>
      <c r="T1059" s="23">
        <v>1.300362396E-2</v>
      </c>
      <c r="U1059" s="23">
        <v>2.1363096509999999E-3</v>
      </c>
      <c r="V1059" s="23">
        <f>V1057</f>
        <v>0.39977632971719995</v>
      </c>
    </row>
    <row r="1060" spans="1:22" ht="15.75" customHeight="1" x14ac:dyDescent="0.2">
      <c r="A1060" s="22">
        <f>VLOOKUP(B1059,'Sample ID by Horizon'!A:B,2,FALSE)</f>
        <v>42649</v>
      </c>
      <c r="B1060" s="21" t="s">
        <v>513</v>
      </c>
      <c r="C1060" s="21" t="s">
        <v>1299</v>
      </c>
      <c r="D1060" s="21" t="s">
        <v>1292</v>
      </c>
      <c r="E1060" s="21">
        <v>0.2</v>
      </c>
      <c r="F1060" s="21">
        <v>1.72</v>
      </c>
      <c r="G1060" s="21">
        <v>1.92</v>
      </c>
      <c r="H1060" s="21">
        <v>0.2</v>
      </c>
      <c r="I1060" s="21">
        <v>1.85</v>
      </c>
      <c r="J1060" s="23">
        <f t="shared" si="45"/>
        <v>0.13000000000000012</v>
      </c>
      <c r="K1060" s="71">
        <v>35</v>
      </c>
      <c r="L1060" s="71">
        <f t="shared" ref="L1060:N1060" si="795">L1059</f>
        <v>0.2</v>
      </c>
      <c r="M1060" s="71">
        <f t="shared" si="795"/>
        <v>0.10000000000000009</v>
      </c>
      <c r="N1060" s="71">
        <f t="shared" si="795"/>
        <v>57.5</v>
      </c>
      <c r="O1060" s="73">
        <f>VLOOKUP(B1060,'Dry Sieve'!$B$2:$K$992,IF(C1060="#5",2,IF(C1060="#10",3,IF(C1060="#18",4,IF(C1060="#35",5,IF(C1060="#60",6,IF(C1060="#120",7,IF(C1060="#200",8,IF(C1060="&lt;200",9)))))))),FALSE)</f>
        <v>1.22</v>
      </c>
      <c r="P1060" s="23">
        <f t="shared" si="0"/>
        <v>0.10000000000000009</v>
      </c>
      <c r="Q1060" s="23">
        <f t="shared" si="1"/>
        <v>0.2</v>
      </c>
      <c r="R1060" s="23">
        <f>VLOOKUP(B1060,'Dry Sieve'!$B$2:$K$992,IF(C1060="#5",2,IF(C1060="#10",3,IF(C1060="#18",4,IF(C1060="#35",5,IF(C1060="#60",6,IF(C1060="#120",7,IF(C1060="#200",8,IF(C1060="&lt;200",9)))))))),FALSE)</f>
        <v>1.22</v>
      </c>
      <c r="S1060" s="23">
        <f>VLOOKUP(B1060,'Dry Sieve'!$B$2:$K$992,10,FALSE)</f>
        <v>46.910000000000004</v>
      </c>
      <c r="T1060" s="23">
        <v>1.300362396E-2</v>
      </c>
      <c r="U1060" s="23">
        <v>2.1363096509999999E-3</v>
      </c>
      <c r="V1060" s="23">
        <f>V1057</f>
        <v>0.39977632971719995</v>
      </c>
    </row>
    <row r="1061" spans="1:22" ht="15.75" customHeight="1" x14ac:dyDescent="0.2">
      <c r="A1061" s="22">
        <f>VLOOKUP(B1060,'Sample ID by Horizon'!A:B,2,FALSE)</f>
        <v>42649</v>
      </c>
      <c r="B1061" s="21" t="s">
        <v>513</v>
      </c>
      <c r="C1061" s="21" t="s">
        <v>1299</v>
      </c>
      <c r="D1061" s="21" t="s">
        <v>1293</v>
      </c>
      <c r="E1061" s="21">
        <v>0.2</v>
      </c>
      <c r="F1061" s="21">
        <v>1.73</v>
      </c>
      <c r="G1061" s="21">
        <v>1.96</v>
      </c>
      <c r="H1061" s="21">
        <v>0.23</v>
      </c>
      <c r="I1061" s="21">
        <v>1.81</v>
      </c>
      <c r="J1061" s="23">
        <f t="shared" si="45"/>
        <v>8.0000000000000071E-2</v>
      </c>
      <c r="K1061" s="71">
        <v>75</v>
      </c>
      <c r="L1061" s="71">
        <f t="shared" ref="L1061:N1061" si="796">L1059</f>
        <v>0.2</v>
      </c>
      <c r="M1061" s="71">
        <f t="shared" si="796"/>
        <v>0.10000000000000009</v>
      </c>
      <c r="N1061" s="71">
        <f t="shared" si="796"/>
        <v>57.5</v>
      </c>
      <c r="O1061" s="73">
        <f>VLOOKUP(B1061,'Dry Sieve'!$B$2:$K$992,IF(C1061="#5",2,IF(C1061="#10",3,IF(C1061="#18",4,IF(C1061="#35",5,IF(C1061="#60",6,IF(C1061="#120",7,IF(C1061="#200",8,IF(C1061="&lt;200",9)))))))),FALSE)</f>
        <v>1.22</v>
      </c>
      <c r="P1061" s="23">
        <f t="shared" si="0"/>
        <v>0.10000000000000009</v>
      </c>
      <c r="Q1061" s="23">
        <f t="shared" si="1"/>
        <v>0.2</v>
      </c>
      <c r="R1061" s="23">
        <f>VLOOKUP(B1061,'Dry Sieve'!$B$2:$K$992,IF(C1061="#5",2,IF(C1061="#10",3,IF(C1061="#18",4,IF(C1061="#35",5,IF(C1061="#60",6,IF(C1061="#120",7,IF(C1061="#200",8,IF(C1061="&lt;200",9)))))))),FALSE)</f>
        <v>1.22</v>
      </c>
      <c r="S1061" s="23">
        <f>VLOOKUP(B1061,'Dry Sieve'!$B$2:$K$992,10,FALSE)</f>
        <v>46.910000000000004</v>
      </c>
      <c r="T1061" s="23">
        <v>1.300362396E-2</v>
      </c>
      <c r="U1061" s="23">
        <v>2.1363096509999999E-3</v>
      </c>
      <c r="V1061" s="23">
        <f>V1060</f>
        <v>0.39977632971719995</v>
      </c>
    </row>
    <row r="1062" spans="1:22" ht="15.75" customHeight="1" x14ac:dyDescent="0.2">
      <c r="A1062" s="22">
        <f>VLOOKUP(B1061,'Sample ID by Horizon'!A:B,2,FALSE)</f>
        <v>42649</v>
      </c>
      <c r="B1062" s="21" t="s">
        <v>513</v>
      </c>
      <c r="C1062" s="21" t="s">
        <v>1299</v>
      </c>
      <c r="D1062" s="21" t="s">
        <v>1294</v>
      </c>
      <c r="E1062" s="21">
        <v>0.2</v>
      </c>
      <c r="F1062" s="21">
        <v>1.72</v>
      </c>
      <c r="G1062" s="21">
        <v>1.95</v>
      </c>
      <c r="H1062" s="21">
        <v>0.23</v>
      </c>
      <c r="I1062" s="21">
        <v>1.82</v>
      </c>
      <c r="J1062" s="23">
        <f t="shared" si="45"/>
        <v>0.10000000000000009</v>
      </c>
      <c r="K1062" s="71">
        <v>65</v>
      </c>
      <c r="L1062" s="71">
        <f t="shared" ref="L1062:N1062" si="797">L1059</f>
        <v>0.2</v>
      </c>
      <c r="M1062" s="71">
        <f t="shared" si="797"/>
        <v>0.10000000000000009</v>
      </c>
      <c r="N1062" s="71">
        <f t="shared" si="797"/>
        <v>57.5</v>
      </c>
      <c r="O1062" s="73">
        <f>VLOOKUP(B1062,'Dry Sieve'!$B$2:$K$992,IF(C1062="#5",2,IF(C1062="#10",3,IF(C1062="#18",4,IF(C1062="#35",5,IF(C1062="#60",6,IF(C1062="#120",7,IF(C1062="#200",8,IF(C1062="&lt;200",9)))))))),FALSE)</f>
        <v>1.22</v>
      </c>
      <c r="P1062" s="23">
        <f t="shared" si="0"/>
        <v>0.10000000000000009</v>
      </c>
      <c r="Q1062" s="23">
        <f t="shared" si="1"/>
        <v>0.2</v>
      </c>
      <c r="R1062" s="23">
        <f>VLOOKUP(B1062,'Dry Sieve'!$B$2:$K$992,IF(C1062="#5",2,IF(C1062="#10",3,IF(C1062="#18",4,IF(C1062="#35",5,IF(C1062="#60",6,IF(C1062="#120",7,IF(C1062="#200",8,IF(C1062="&lt;200",9)))))))),FALSE)</f>
        <v>1.22</v>
      </c>
      <c r="S1062" s="23">
        <f>VLOOKUP(B1062,'Dry Sieve'!$B$2:$K$992,10,FALSE)</f>
        <v>46.910000000000004</v>
      </c>
      <c r="T1062" s="23">
        <v>1.300362396E-2</v>
      </c>
      <c r="U1062" s="23">
        <v>2.1363096509999999E-3</v>
      </c>
      <c r="V1062" s="23">
        <f>V1060</f>
        <v>0.39977632971719995</v>
      </c>
    </row>
    <row r="1063" spans="1:22" ht="15.75" customHeight="1" x14ac:dyDescent="0.2">
      <c r="A1063" s="22">
        <f>VLOOKUP(B1062,'Sample ID by Horizon'!A:B,2,FALSE)</f>
        <v>42649</v>
      </c>
      <c r="B1063" s="21" t="s">
        <v>513</v>
      </c>
      <c r="C1063" s="21" t="s">
        <v>1300</v>
      </c>
      <c r="D1063" s="21" t="s">
        <v>1291</v>
      </c>
      <c r="E1063" s="21">
        <v>0.1</v>
      </c>
      <c r="F1063" s="21">
        <v>1.72</v>
      </c>
      <c r="G1063" s="21">
        <v>1.82</v>
      </c>
      <c r="H1063" s="21">
        <v>0.1</v>
      </c>
      <c r="I1063" s="21">
        <v>1.8</v>
      </c>
      <c r="J1063" s="23">
        <f t="shared" si="45"/>
        <v>8.0000000000000071E-2</v>
      </c>
      <c r="K1063" s="71">
        <v>20</v>
      </c>
      <c r="L1063" s="71">
        <v>0.1</v>
      </c>
      <c r="M1063" s="23">
        <f>AVERAGE(J1063:J1066)</f>
        <v>7.2500000000000064E-2</v>
      </c>
      <c r="N1063" s="23">
        <v>30</v>
      </c>
      <c r="O1063" s="73">
        <f>VLOOKUP(B1063,'Dry Sieve'!$B$2:$K$992,IF(C1063="#5",2,IF(C1063="#10",3,IF(C1063="#18",4,IF(C1063="#35",5,IF(C1063="#60",6,IF(C1063="#120",7,IF(C1063="#200",8,IF(C1063="&lt;200",9)))))))),FALSE)</f>
        <v>0.63</v>
      </c>
      <c r="P1063" s="23">
        <f t="shared" si="0"/>
        <v>7.2500000000000064E-2</v>
      </c>
      <c r="Q1063" s="23">
        <f t="shared" si="1"/>
        <v>0.1</v>
      </c>
      <c r="R1063" s="23">
        <f>VLOOKUP(B1063,'Dry Sieve'!$B$2:$K$992,IF(C1063="#5",2,IF(C1063="#10",3,IF(C1063="#18",4,IF(C1063="#35",5,IF(C1063="#60",6,IF(C1063="#120",7,IF(C1063="#200",8,IF(C1063="&lt;200",9)))))))),FALSE)</f>
        <v>0.63</v>
      </c>
      <c r="S1063" s="23">
        <f>VLOOKUP(B1063,'Dry Sieve'!$B$2:$K$992,10,FALSE)</f>
        <v>46.910000000000004</v>
      </c>
      <c r="T1063" s="23">
        <v>3.693242379E-3</v>
      </c>
      <c r="U1063" s="23">
        <v>1.582818162E-4</v>
      </c>
      <c r="V1063" s="23">
        <f>V1060</f>
        <v>0.39977632971719995</v>
      </c>
    </row>
    <row r="1064" spans="1:22" ht="15.75" customHeight="1" x14ac:dyDescent="0.2">
      <c r="A1064" s="22">
        <f>VLOOKUP(B1063,'Sample ID by Horizon'!A:B,2,FALSE)</f>
        <v>42649</v>
      </c>
      <c r="B1064" s="21" t="s">
        <v>513</v>
      </c>
      <c r="C1064" s="21" t="s">
        <v>1300</v>
      </c>
      <c r="D1064" s="21" t="s">
        <v>1292</v>
      </c>
      <c r="E1064" s="21">
        <v>0.1</v>
      </c>
      <c r="F1064" s="21">
        <v>1.73</v>
      </c>
      <c r="G1064" s="21">
        <v>1.82</v>
      </c>
      <c r="H1064" s="21">
        <v>0.09</v>
      </c>
      <c r="I1064" s="21">
        <v>1.8</v>
      </c>
      <c r="J1064" s="23">
        <f t="shared" si="45"/>
        <v>7.0000000000000062E-2</v>
      </c>
      <c r="K1064" s="71">
        <v>20</v>
      </c>
      <c r="L1064" s="71">
        <f t="shared" ref="L1064:N1064" si="798">L1063</f>
        <v>0.1</v>
      </c>
      <c r="M1064" s="71">
        <f t="shared" si="798"/>
        <v>7.2500000000000064E-2</v>
      </c>
      <c r="N1064" s="71">
        <f t="shared" si="798"/>
        <v>30</v>
      </c>
      <c r="O1064" s="73">
        <f>VLOOKUP(B1064,'Dry Sieve'!$B$2:$K$992,IF(C1064="#5",2,IF(C1064="#10",3,IF(C1064="#18",4,IF(C1064="#35",5,IF(C1064="#60",6,IF(C1064="#120",7,IF(C1064="#200",8,IF(C1064="&lt;200",9)))))))),FALSE)</f>
        <v>0.63</v>
      </c>
      <c r="P1064" s="23">
        <f t="shared" si="0"/>
        <v>7.2500000000000064E-2</v>
      </c>
      <c r="Q1064" s="23">
        <f t="shared" si="1"/>
        <v>0.1</v>
      </c>
      <c r="R1064" s="23">
        <f>VLOOKUP(B1064,'Dry Sieve'!$B$2:$K$992,IF(C1064="#5",2,IF(C1064="#10",3,IF(C1064="#18",4,IF(C1064="#35",5,IF(C1064="#60",6,IF(C1064="#120",7,IF(C1064="#200",8,IF(C1064="&lt;200",9)))))))),FALSE)</f>
        <v>0.63</v>
      </c>
      <c r="S1064" s="23">
        <f>VLOOKUP(B1064,'Dry Sieve'!$B$2:$K$992,10,FALSE)</f>
        <v>46.910000000000004</v>
      </c>
      <c r="T1064" s="23">
        <v>3.693242379E-3</v>
      </c>
      <c r="U1064" s="23">
        <v>1.582818162E-4</v>
      </c>
      <c r="V1064" s="23">
        <f>V1063</f>
        <v>0.39977632971719995</v>
      </c>
    </row>
    <row r="1065" spans="1:22" ht="15.75" customHeight="1" x14ac:dyDescent="0.2">
      <c r="A1065" s="22">
        <f>VLOOKUP(B1064,'Sample ID by Horizon'!A:B,2,FALSE)</f>
        <v>42649</v>
      </c>
      <c r="B1065" s="21" t="s">
        <v>513</v>
      </c>
      <c r="C1065" s="21" t="s">
        <v>1300</v>
      </c>
      <c r="D1065" s="21" t="s">
        <v>1293</v>
      </c>
      <c r="E1065" s="21">
        <v>0.1</v>
      </c>
      <c r="F1065" s="21">
        <v>1.71</v>
      </c>
      <c r="G1065" s="21">
        <v>1.81</v>
      </c>
      <c r="H1065" s="21">
        <v>0.1</v>
      </c>
      <c r="I1065" s="21">
        <v>1.78</v>
      </c>
      <c r="J1065" s="23">
        <f t="shared" si="45"/>
        <v>7.0000000000000062E-2</v>
      </c>
      <c r="K1065" s="71">
        <v>30</v>
      </c>
      <c r="L1065" s="71">
        <f t="shared" ref="L1065:N1065" si="799">L1063</f>
        <v>0.1</v>
      </c>
      <c r="M1065" s="71">
        <f t="shared" si="799"/>
        <v>7.2500000000000064E-2</v>
      </c>
      <c r="N1065" s="71">
        <f t="shared" si="799"/>
        <v>30</v>
      </c>
      <c r="O1065" s="73">
        <f>VLOOKUP(B1065,'Dry Sieve'!$B$2:$K$992,IF(C1065="#5",2,IF(C1065="#10",3,IF(C1065="#18",4,IF(C1065="#35",5,IF(C1065="#60",6,IF(C1065="#120",7,IF(C1065="#200",8,IF(C1065="&lt;200",9)))))))),FALSE)</f>
        <v>0.63</v>
      </c>
      <c r="P1065" s="23">
        <f t="shared" si="0"/>
        <v>7.2500000000000064E-2</v>
      </c>
      <c r="Q1065" s="23">
        <f t="shared" si="1"/>
        <v>0.1</v>
      </c>
      <c r="R1065" s="23">
        <f>VLOOKUP(B1065,'Dry Sieve'!$B$2:$K$992,IF(C1065="#5",2,IF(C1065="#10",3,IF(C1065="#18",4,IF(C1065="#35",5,IF(C1065="#60",6,IF(C1065="#120",7,IF(C1065="#200",8,IF(C1065="&lt;200",9)))))))),FALSE)</f>
        <v>0.63</v>
      </c>
      <c r="S1065" s="23">
        <f>VLOOKUP(B1065,'Dry Sieve'!$B$2:$K$992,10,FALSE)</f>
        <v>46.910000000000004</v>
      </c>
      <c r="T1065" s="23">
        <v>3.693242379E-3</v>
      </c>
      <c r="U1065" s="23">
        <v>1.582818162E-4</v>
      </c>
      <c r="V1065" s="23">
        <f>V1063</f>
        <v>0.39977632971719995</v>
      </c>
    </row>
    <row r="1066" spans="1:22" ht="15.75" customHeight="1" x14ac:dyDescent="0.2">
      <c r="A1066" s="22">
        <f>VLOOKUP(B1065,'Sample ID by Horizon'!A:B,2,FALSE)</f>
        <v>42649</v>
      </c>
      <c r="B1066" s="21" t="s">
        <v>513</v>
      </c>
      <c r="C1066" s="21" t="s">
        <v>1300</v>
      </c>
      <c r="D1066" s="21" t="s">
        <v>1294</v>
      </c>
      <c r="E1066" s="21">
        <v>0.1</v>
      </c>
      <c r="F1066" s="21">
        <v>1.73</v>
      </c>
      <c r="G1066" s="21">
        <v>1.85</v>
      </c>
      <c r="H1066" s="21">
        <v>0.12</v>
      </c>
      <c r="I1066" s="21">
        <v>1.8</v>
      </c>
      <c r="J1066" s="23">
        <f t="shared" si="45"/>
        <v>7.0000000000000062E-2</v>
      </c>
      <c r="K1066" s="71">
        <v>50</v>
      </c>
      <c r="L1066" s="71">
        <f t="shared" ref="L1066:N1066" si="800">L1063</f>
        <v>0.1</v>
      </c>
      <c r="M1066" s="71">
        <f t="shared" si="800"/>
        <v>7.2500000000000064E-2</v>
      </c>
      <c r="N1066" s="71">
        <f t="shared" si="800"/>
        <v>30</v>
      </c>
      <c r="O1066" s="73">
        <f>VLOOKUP(B1066,'Dry Sieve'!$B$2:$K$992,IF(C1066="#5",2,IF(C1066="#10",3,IF(C1066="#18",4,IF(C1066="#35",5,IF(C1066="#60",6,IF(C1066="#120",7,IF(C1066="#200",8,IF(C1066="&lt;200",9)))))))),FALSE)</f>
        <v>0.63</v>
      </c>
      <c r="P1066" s="23">
        <f t="shared" si="0"/>
        <v>7.2500000000000064E-2</v>
      </c>
      <c r="Q1066" s="23">
        <f t="shared" si="1"/>
        <v>0.1</v>
      </c>
      <c r="R1066" s="23">
        <f>VLOOKUP(B1066,'Dry Sieve'!$B$2:$K$992,IF(C1066="#5",2,IF(C1066="#10",3,IF(C1066="#18",4,IF(C1066="#35",5,IF(C1066="#60",6,IF(C1066="#120",7,IF(C1066="#200",8,IF(C1066="&lt;200",9)))))))),FALSE)</f>
        <v>0.63</v>
      </c>
      <c r="S1066" s="23">
        <f>VLOOKUP(B1066,'Dry Sieve'!$B$2:$K$992,10,FALSE)</f>
        <v>46.910000000000004</v>
      </c>
      <c r="T1066" s="23">
        <v>3.693242379E-3</v>
      </c>
      <c r="U1066" s="23">
        <v>1.582818162E-4</v>
      </c>
      <c r="V1066" s="23">
        <f>V1063</f>
        <v>0.39977632971719995</v>
      </c>
    </row>
    <row r="1067" spans="1:22" ht="15.75" customHeight="1" x14ac:dyDescent="0.2">
      <c r="A1067" s="22">
        <f>VLOOKUP(B1066,'Sample ID by Horizon'!A:B,2,FALSE)</f>
        <v>42649</v>
      </c>
      <c r="B1067" s="21" t="s">
        <v>514</v>
      </c>
      <c r="C1067" s="21" t="s">
        <v>1290</v>
      </c>
      <c r="D1067" s="21" t="s">
        <v>1291</v>
      </c>
      <c r="E1067" s="21">
        <v>4</v>
      </c>
      <c r="F1067" s="21">
        <v>1.72</v>
      </c>
      <c r="G1067" s="21">
        <v>4.6900000000000004</v>
      </c>
      <c r="H1067" s="21">
        <v>2.97</v>
      </c>
      <c r="I1067" s="21">
        <v>1.88</v>
      </c>
      <c r="J1067" s="23">
        <f t="shared" si="45"/>
        <v>0.15999999999999992</v>
      </c>
      <c r="K1067" s="71">
        <v>70.25</v>
      </c>
      <c r="L1067" s="71">
        <v>4</v>
      </c>
      <c r="M1067" s="23">
        <f>AVERAGE(J1067:J1070)</f>
        <v>0.16749999999999998</v>
      </c>
      <c r="N1067" s="23">
        <v>61.4375</v>
      </c>
      <c r="O1067" s="73">
        <f>VLOOKUP(B1067,'Dry Sieve'!$B$2:$K$992,IF(C1067="#5",2,IF(C1067="#10",3,IF(C1067="#18",4,IF(C1067="#35",5,IF(C1067="#60",6,IF(C1067="#120",7,IF(C1067="#200",8,IF(C1067="&lt;200",9)))))))),FALSE)</f>
        <v>32.99</v>
      </c>
      <c r="P1067" s="23">
        <f t="shared" si="0"/>
        <v>0.16749999999999998</v>
      </c>
      <c r="Q1067" s="23">
        <f t="shared" si="1"/>
        <v>4</v>
      </c>
      <c r="R1067" s="23">
        <f>VLOOKUP(B1067,'Dry Sieve'!$B$2:$K$992,IF(C1067="#5",2,IF(C1067="#10",3,IF(C1067="#18",4,IF(C1067="#35",5,IF(C1067="#60",6,IF(C1067="#120",7,IF(C1067="#200",8,IF(C1067="&lt;200",9)))))))),FALSE)</f>
        <v>32.99</v>
      </c>
      <c r="S1067" s="23">
        <f>VLOOKUP(B1067,'Dry Sieve'!$B$2:$K$992,10,FALSE)</f>
        <v>71.47</v>
      </c>
      <c r="T1067" s="23">
        <v>0.44226309990000001</v>
      </c>
      <c r="U1067" s="23">
        <v>0.271715392</v>
      </c>
      <c r="V1067" s="23">
        <f>SUM(U1067,U1071,U1075,U1079,U1083,U1087,U1091)</f>
        <v>0.43868792048759997</v>
      </c>
    </row>
    <row r="1068" spans="1:22" ht="15.75" customHeight="1" x14ac:dyDescent="0.2">
      <c r="A1068" s="22">
        <f>VLOOKUP(B1067,'Sample ID by Horizon'!A:B,2,FALSE)</f>
        <v>42649</v>
      </c>
      <c r="B1068" s="21" t="s">
        <v>514</v>
      </c>
      <c r="C1068" s="21" t="s">
        <v>1290</v>
      </c>
      <c r="D1068" s="21" t="s">
        <v>1292</v>
      </c>
      <c r="E1068" s="21">
        <v>4</v>
      </c>
      <c r="F1068" s="21">
        <v>1.71</v>
      </c>
      <c r="G1068" s="21">
        <v>4.51</v>
      </c>
      <c r="H1068" s="21">
        <v>2.8</v>
      </c>
      <c r="I1068" s="21">
        <v>1.84</v>
      </c>
      <c r="J1068" s="23">
        <f t="shared" si="45"/>
        <v>0.13000000000000012</v>
      </c>
      <c r="K1068" s="71">
        <v>66.75</v>
      </c>
      <c r="L1068" s="71">
        <f t="shared" ref="L1068:N1068" si="801">L1067</f>
        <v>4</v>
      </c>
      <c r="M1068" s="71">
        <f t="shared" si="801"/>
        <v>0.16749999999999998</v>
      </c>
      <c r="N1068" s="71">
        <f t="shared" si="801"/>
        <v>61.4375</v>
      </c>
      <c r="O1068" s="73">
        <f>VLOOKUP(B1068,'Dry Sieve'!$B$2:$K$992,IF(C1068="#5",2,IF(C1068="#10",3,IF(C1068="#18",4,IF(C1068="#35",5,IF(C1068="#60",6,IF(C1068="#120",7,IF(C1068="#200",8,IF(C1068="&lt;200",9)))))))),FALSE)</f>
        <v>32.99</v>
      </c>
      <c r="P1068" s="23">
        <f t="shared" si="0"/>
        <v>0.16749999999999998</v>
      </c>
      <c r="Q1068" s="23">
        <f t="shared" si="1"/>
        <v>4</v>
      </c>
      <c r="R1068" s="23">
        <f>VLOOKUP(B1068,'Dry Sieve'!$B$2:$K$992,IF(C1068="#5",2,IF(C1068="#10",3,IF(C1068="#18",4,IF(C1068="#35",5,IF(C1068="#60",6,IF(C1068="#120",7,IF(C1068="#200",8,IF(C1068="&lt;200",9)))))))),FALSE)</f>
        <v>32.99</v>
      </c>
      <c r="S1068" s="23">
        <f>VLOOKUP(B1068,'Dry Sieve'!$B$2:$K$992,10,FALSE)</f>
        <v>71.47</v>
      </c>
      <c r="T1068" s="23">
        <v>0.44226309990000001</v>
      </c>
      <c r="U1068" s="23">
        <v>0.271715392</v>
      </c>
      <c r="V1068" s="23">
        <f>V1067</f>
        <v>0.43868792048759997</v>
      </c>
    </row>
    <row r="1069" spans="1:22" ht="15.75" customHeight="1" x14ac:dyDescent="0.2">
      <c r="A1069" s="22">
        <f>VLOOKUP(B1068,'Sample ID by Horizon'!A:B,2,FALSE)</f>
        <v>42649</v>
      </c>
      <c r="B1069" s="21" t="s">
        <v>514</v>
      </c>
      <c r="C1069" s="21" t="s">
        <v>1290</v>
      </c>
      <c r="D1069" s="21" t="s">
        <v>1293</v>
      </c>
      <c r="E1069" s="21">
        <v>4</v>
      </c>
      <c r="F1069" s="21">
        <v>1.72</v>
      </c>
      <c r="G1069" s="21">
        <v>4.62</v>
      </c>
      <c r="H1069" s="21">
        <v>2.9</v>
      </c>
      <c r="I1069" s="21">
        <v>1.89</v>
      </c>
      <c r="J1069" s="23">
        <f t="shared" si="45"/>
        <v>0.16999999999999993</v>
      </c>
      <c r="K1069" s="71">
        <v>68.25</v>
      </c>
      <c r="L1069" s="71">
        <f t="shared" ref="L1069:N1069" si="802">L1067</f>
        <v>4</v>
      </c>
      <c r="M1069" s="71">
        <f t="shared" si="802"/>
        <v>0.16749999999999998</v>
      </c>
      <c r="N1069" s="71">
        <f t="shared" si="802"/>
        <v>61.4375</v>
      </c>
      <c r="O1069" s="73">
        <f>VLOOKUP(B1069,'Dry Sieve'!$B$2:$K$992,IF(C1069="#5",2,IF(C1069="#10",3,IF(C1069="#18",4,IF(C1069="#35",5,IF(C1069="#60",6,IF(C1069="#120",7,IF(C1069="#200",8,IF(C1069="&lt;200",9)))))))),FALSE)</f>
        <v>32.99</v>
      </c>
      <c r="P1069" s="23">
        <f t="shared" si="0"/>
        <v>0.16749999999999998</v>
      </c>
      <c r="Q1069" s="23">
        <f t="shared" si="1"/>
        <v>4</v>
      </c>
      <c r="R1069" s="23">
        <f>VLOOKUP(B1069,'Dry Sieve'!$B$2:$K$992,IF(C1069="#5",2,IF(C1069="#10",3,IF(C1069="#18",4,IF(C1069="#35",5,IF(C1069="#60",6,IF(C1069="#120",7,IF(C1069="#200",8,IF(C1069="&lt;200",9)))))))),FALSE)</f>
        <v>32.99</v>
      </c>
      <c r="S1069" s="23">
        <f>VLOOKUP(B1069,'Dry Sieve'!$B$2:$K$992,10,FALSE)</f>
        <v>71.47</v>
      </c>
      <c r="T1069" s="23">
        <v>0.44226309990000001</v>
      </c>
      <c r="U1069" s="23">
        <v>0.271715392</v>
      </c>
      <c r="V1069" s="23">
        <f>V1067</f>
        <v>0.43868792048759997</v>
      </c>
    </row>
    <row r="1070" spans="1:22" ht="15.75" customHeight="1" x14ac:dyDescent="0.2">
      <c r="A1070" s="22">
        <f>VLOOKUP(B1069,'Sample ID by Horizon'!A:B,2,FALSE)</f>
        <v>42649</v>
      </c>
      <c r="B1070" s="21" t="s">
        <v>514</v>
      </c>
      <c r="C1070" s="21" t="s">
        <v>1290</v>
      </c>
      <c r="D1070" s="21" t="s">
        <v>1294</v>
      </c>
      <c r="E1070" s="21">
        <v>4</v>
      </c>
      <c r="F1070" s="21">
        <v>1.74</v>
      </c>
      <c r="G1070" s="21">
        <v>3.57</v>
      </c>
      <c r="H1070" s="21">
        <v>1.83</v>
      </c>
      <c r="I1070" s="21">
        <v>1.95</v>
      </c>
      <c r="J1070" s="23">
        <f t="shared" si="45"/>
        <v>0.20999999999999996</v>
      </c>
      <c r="K1070" s="71">
        <v>40.5</v>
      </c>
      <c r="L1070" s="71">
        <f t="shared" ref="L1070:N1070" si="803">L1067</f>
        <v>4</v>
      </c>
      <c r="M1070" s="71">
        <f t="shared" si="803"/>
        <v>0.16749999999999998</v>
      </c>
      <c r="N1070" s="71">
        <f t="shared" si="803"/>
        <v>61.4375</v>
      </c>
      <c r="O1070" s="73">
        <f>VLOOKUP(B1070,'Dry Sieve'!$B$2:$K$992,IF(C1070="#5",2,IF(C1070="#10",3,IF(C1070="#18",4,IF(C1070="#35",5,IF(C1070="#60",6,IF(C1070="#120",7,IF(C1070="#200",8,IF(C1070="&lt;200",9)))))))),FALSE)</f>
        <v>32.99</v>
      </c>
      <c r="P1070" s="23">
        <f t="shared" si="0"/>
        <v>0.16749999999999998</v>
      </c>
      <c r="Q1070" s="23">
        <f t="shared" si="1"/>
        <v>4</v>
      </c>
      <c r="R1070" s="23">
        <f>VLOOKUP(B1070,'Dry Sieve'!$B$2:$K$992,IF(C1070="#5",2,IF(C1070="#10",3,IF(C1070="#18",4,IF(C1070="#35",5,IF(C1070="#60",6,IF(C1070="#120",7,IF(C1070="#200",8,IF(C1070="&lt;200",9)))))))),FALSE)</f>
        <v>32.99</v>
      </c>
      <c r="S1070" s="23">
        <f>VLOOKUP(B1070,'Dry Sieve'!$B$2:$K$992,10,FALSE)</f>
        <v>71.47</v>
      </c>
      <c r="T1070" s="23">
        <v>0.44226309990000001</v>
      </c>
      <c r="U1070" s="23">
        <v>0.271715392</v>
      </c>
      <c r="V1070" s="23">
        <f>V1067</f>
        <v>0.43868792048759997</v>
      </c>
    </row>
    <row r="1071" spans="1:22" ht="15.75" customHeight="1" x14ac:dyDescent="0.2">
      <c r="A1071" s="22">
        <f>VLOOKUP(B1070,'Sample ID by Horizon'!A:B,2,FALSE)</f>
        <v>42649</v>
      </c>
      <c r="B1071" s="21" t="s">
        <v>514</v>
      </c>
      <c r="C1071" s="21" t="s">
        <v>1295</v>
      </c>
      <c r="D1071" s="21" t="s">
        <v>1291</v>
      </c>
      <c r="E1071" s="21">
        <v>3</v>
      </c>
      <c r="F1071" s="21">
        <v>1.73</v>
      </c>
      <c r="G1071" s="21">
        <v>3.9</v>
      </c>
      <c r="H1071" s="21">
        <v>2.17</v>
      </c>
      <c r="I1071" s="21">
        <v>2.1</v>
      </c>
      <c r="J1071" s="23">
        <f t="shared" si="45"/>
        <v>0.37000000000000011</v>
      </c>
      <c r="K1071" s="71">
        <v>60</v>
      </c>
      <c r="L1071" s="71">
        <v>3</v>
      </c>
      <c r="M1071" s="23">
        <f>AVERAGE(J1071:J1074)</f>
        <v>0.38250000000000006</v>
      </c>
      <c r="N1071" s="23">
        <v>53.333333330000002</v>
      </c>
      <c r="O1071" s="73">
        <f>VLOOKUP(B1071,'Dry Sieve'!$B$2:$K$992,IF(C1071="#5",2,IF(C1071="#10",3,IF(C1071="#18",4,IF(C1071="#35",5,IF(C1071="#60",6,IF(C1071="#120",7,IF(C1071="#200",8,IF(C1071="&lt;200",9)))))))),FALSE)</f>
        <v>13.69</v>
      </c>
      <c r="P1071" s="23">
        <f t="shared" si="0"/>
        <v>0.38250000000000006</v>
      </c>
      <c r="Q1071" s="23">
        <f t="shared" si="1"/>
        <v>3</v>
      </c>
      <c r="R1071" s="23">
        <f>VLOOKUP(B1071,'Dry Sieve'!$B$2:$K$992,IF(C1071="#5",2,IF(C1071="#10",3,IF(C1071="#18",4,IF(C1071="#35",5,IF(C1071="#60",6,IF(C1071="#120",7,IF(C1071="#200",8,IF(C1071="&lt;200",9)))))))),FALSE)</f>
        <v>13.69</v>
      </c>
      <c r="S1071" s="23">
        <f>VLOOKUP(B1071,'Dry Sieve'!$B$2:$K$992,10,FALSE)</f>
        <v>71.47</v>
      </c>
      <c r="T1071" s="23">
        <v>0.1671264167</v>
      </c>
      <c r="U1071" s="23">
        <v>7.6400647619999998E-2</v>
      </c>
      <c r="V1071" s="23">
        <f>V1070</f>
        <v>0.43868792048759997</v>
      </c>
    </row>
    <row r="1072" spans="1:22" ht="15.75" customHeight="1" x14ac:dyDescent="0.2">
      <c r="A1072" s="22">
        <f>VLOOKUP(B1071,'Sample ID by Horizon'!A:B,2,FALSE)</f>
        <v>42649</v>
      </c>
      <c r="B1072" s="21" t="s">
        <v>514</v>
      </c>
      <c r="C1072" s="21" t="s">
        <v>1295</v>
      </c>
      <c r="D1072" s="21" t="s">
        <v>1292</v>
      </c>
      <c r="E1072" s="21">
        <v>3</v>
      </c>
      <c r="F1072" s="21">
        <v>1.72</v>
      </c>
      <c r="G1072" s="21">
        <v>3.54</v>
      </c>
      <c r="H1072" s="21">
        <v>1.82</v>
      </c>
      <c r="I1072" s="21">
        <v>2.14</v>
      </c>
      <c r="J1072" s="23">
        <f t="shared" si="45"/>
        <v>0.42000000000000015</v>
      </c>
      <c r="K1072" s="71">
        <v>46.666666669999998</v>
      </c>
      <c r="L1072" s="71">
        <f t="shared" ref="L1072:N1072" si="804">L1071</f>
        <v>3</v>
      </c>
      <c r="M1072" s="71">
        <f t="shared" si="804"/>
        <v>0.38250000000000006</v>
      </c>
      <c r="N1072" s="71">
        <f t="shared" si="804"/>
        <v>53.333333330000002</v>
      </c>
      <c r="O1072" s="73">
        <f>VLOOKUP(B1072,'Dry Sieve'!$B$2:$K$992,IF(C1072="#5",2,IF(C1072="#10",3,IF(C1072="#18",4,IF(C1072="#35",5,IF(C1072="#60",6,IF(C1072="#120",7,IF(C1072="#200",8,IF(C1072="&lt;200",9)))))))),FALSE)</f>
        <v>13.69</v>
      </c>
      <c r="P1072" s="23">
        <f t="shared" si="0"/>
        <v>0.38250000000000006</v>
      </c>
      <c r="Q1072" s="23">
        <f t="shared" si="1"/>
        <v>3</v>
      </c>
      <c r="R1072" s="23">
        <f>VLOOKUP(B1072,'Dry Sieve'!$B$2:$K$992,IF(C1072="#5",2,IF(C1072="#10",3,IF(C1072="#18",4,IF(C1072="#35",5,IF(C1072="#60",6,IF(C1072="#120",7,IF(C1072="#200",8,IF(C1072="&lt;200",9)))))))),FALSE)</f>
        <v>13.69</v>
      </c>
      <c r="S1072" s="23">
        <f>VLOOKUP(B1072,'Dry Sieve'!$B$2:$K$992,10,FALSE)</f>
        <v>71.47</v>
      </c>
      <c r="T1072" s="23">
        <v>0.1671264167</v>
      </c>
      <c r="U1072" s="23">
        <v>7.6400647619999998E-2</v>
      </c>
      <c r="V1072" s="23">
        <f>V1070</f>
        <v>0.43868792048759997</v>
      </c>
    </row>
    <row r="1073" spans="1:22" ht="15.75" customHeight="1" x14ac:dyDescent="0.2">
      <c r="A1073" s="22">
        <f>VLOOKUP(B1072,'Sample ID by Horizon'!A:B,2,FALSE)</f>
        <v>42649</v>
      </c>
      <c r="B1073" s="21" t="s">
        <v>514</v>
      </c>
      <c r="C1073" s="21" t="s">
        <v>1295</v>
      </c>
      <c r="D1073" s="21" t="s">
        <v>1293</v>
      </c>
      <c r="E1073" s="21">
        <v>3</v>
      </c>
      <c r="F1073" s="21">
        <v>1.73</v>
      </c>
      <c r="G1073" s="21">
        <v>3.81</v>
      </c>
      <c r="H1073" s="21">
        <v>2.08</v>
      </c>
      <c r="I1073" s="21">
        <v>2.11</v>
      </c>
      <c r="J1073" s="23">
        <f t="shared" si="45"/>
        <v>0.37999999999999989</v>
      </c>
      <c r="K1073" s="71">
        <v>56.666666669999998</v>
      </c>
      <c r="L1073" s="71">
        <f t="shared" ref="L1073:N1073" si="805">L1071</f>
        <v>3</v>
      </c>
      <c r="M1073" s="71">
        <f t="shared" si="805"/>
        <v>0.38250000000000006</v>
      </c>
      <c r="N1073" s="71">
        <f t="shared" si="805"/>
        <v>53.333333330000002</v>
      </c>
      <c r="O1073" s="73">
        <f>VLOOKUP(B1073,'Dry Sieve'!$B$2:$K$992,IF(C1073="#5",2,IF(C1073="#10",3,IF(C1073="#18",4,IF(C1073="#35",5,IF(C1073="#60",6,IF(C1073="#120",7,IF(C1073="#200",8,IF(C1073="&lt;200",9)))))))),FALSE)</f>
        <v>13.69</v>
      </c>
      <c r="P1073" s="23">
        <f t="shared" si="0"/>
        <v>0.38250000000000006</v>
      </c>
      <c r="Q1073" s="23">
        <f t="shared" si="1"/>
        <v>3</v>
      </c>
      <c r="R1073" s="23">
        <f>VLOOKUP(B1073,'Dry Sieve'!$B$2:$K$992,IF(C1073="#5",2,IF(C1073="#10",3,IF(C1073="#18",4,IF(C1073="#35",5,IF(C1073="#60",6,IF(C1073="#120",7,IF(C1073="#200",8,IF(C1073="&lt;200",9)))))))),FALSE)</f>
        <v>13.69</v>
      </c>
      <c r="S1073" s="23">
        <f>VLOOKUP(B1073,'Dry Sieve'!$B$2:$K$992,10,FALSE)</f>
        <v>71.47</v>
      </c>
      <c r="T1073" s="23">
        <v>0.1671264167</v>
      </c>
      <c r="U1073" s="23">
        <v>7.6400647619999998E-2</v>
      </c>
      <c r="V1073" s="23">
        <f>V1070</f>
        <v>0.43868792048759997</v>
      </c>
    </row>
    <row r="1074" spans="1:22" ht="15.75" customHeight="1" x14ac:dyDescent="0.2">
      <c r="A1074" s="22">
        <f>VLOOKUP(B1073,'Sample ID by Horizon'!A:B,2,FALSE)</f>
        <v>42649</v>
      </c>
      <c r="B1074" s="21" t="s">
        <v>514</v>
      </c>
      <c r="C1074" s="21" t="s">
        <v>1295</v>
      </c>
      <c r="D1074" s="21" t="s">
        <v>1294</v>
      </c>
      <c r="E1074" s="21">
        <v>3</v>
      </c>
      <c r="F1074" s="21">
        <v>1.72</v>
      </c>
      <c r="G1074" s="21">
        <v>3.58</v>
      </c>
      <c r="H1074" s="21">
        <v>1.86</v>
      </c>
      <c r="I1074" s="21">
        <v>2.08</v>
      </c>
      <c r="J1074" s="23">
        <f t="shared" si="45"/>
        <v>0.3600000000000001</v>
      </c>
      <c r="K1074" s="71">
        <v>50</v>
      </c>
      <c r="L1074" s="71">
        <f t="shared" ref="L1074:N1074" si="806">L1071</f>
        <v>3</v>
      </c>
      <c r="M1074" s="71">
        <f t="shared" si="806"/>
        <v>0.38250000000000006</v>
      </c>
      <c r="N1074" s="71">
        <f t="shared" si="806"/>
        <v>53.333333330000002</v>
      </c>
      <c r="O1074" s="73">
        <f>VLOOKUP(B1074,'Dry Sieve'!$B$2:$K$992,IF(C1074="#5",2,IF(C1074="#10",3,IF(C1074="#18",4,IF(C1074="#35",5,IF(C1074="#60",6,IF(C1074="#120",7,IF(C1074="#200",8,IF(C1074="&lt;200",9)))))))),FALSE)</f>
        <v>13.69</v>
      </c>
      <c r="P1074" s="23">
        <f t="shared" si="0"/>
        <v>0.38250000000000006</v>
      </c>
      <c r="Q1074" s="23">
        <f t="shared" si="1"/>
        <v>3</v>
      </c>
      <c r="R1074" s="23">
        <f>VLOOKUP(B1074,'Dry Sieve'!$B$2:$K$992,IF(C1074="#5",2,IF(C1074="#10",3,IF(C1074="#18",4,IF(C1074="#35",5,IF(C1074="#60",6,IF(C1074="#120",7,IF(C1074="#200",8,IF(C1074="&lt;200",9)))))))),FALSE)</f>
        <v>13.69</v>
      </c>
      <c r="S1074" s="23">
        <f>VLOOKUP(B1074,'Dry Sieve'!$B$2:$K$992,10,FALSE)</f>
        <v>71.47</v>
      </c>
      <c r="T1074" s="23">
        <v>0.1671264167</v>
      </c>
      <c r="U1074" s="23">
        <v>7.6400647619999998E-2</v>
      </c>
      <c r="V1074" s="23">
        <f>V1073</f>
        <v>0.43868792048759997</v>
      </c>
    </row>
    <row r="1075" spans="1:22" ht="15.75" customHeight="1" x14ac:dyDescent="0.2">
      <c r="A1075" s="22">
        <f>VLOOKUP(B1074,'Sample ID by Horizon'!A:B,2,FALSE)</f>
        <v>42649</v>
      </c>
      <c r="B1075" s="21" t="s">
        <v>514</v>
      </c>
      <c r="C1075" s="21" t="s">
        <v>1296</v>
      </c>
      <c r="D1075" s="21" t="s">
        <v>1291</v>
      </c>
      <c r="E1075" s="21">
        <v>2</v>
      </c>
      <c r="F1075" s="21">
        <v>1.72</v>
      </c>
      <c r="G1075" s="21">
        <v>3.31</v>
      </c>
      <c r="H1075" s="21">
        <v>1.59</v>
      </c>
      <c r="I1075" s="21">
        <v>2.02</v>
      </c>
      <c r="J1075" s="23">
        <f t="shared" si="45"/>
        <v>0.30000000000000004</v>
      </c>
      <c r="K1075" s="71">
        <v>64.5</v>
      </c>
      <c r="L1075" s="71">
        <v>2</v>
      </c>
      <c r="M1075" s="23">
        <f>AVERAGE(J1075:J1078)</f>
        <v>0.33500000000000008</v>
      </c>
      <c r="N1075" s="23">
        <v>58.375</v>
      </c>
      <c r="O1075" s="73">
        <f>VLOOKUP(B1075,'Dry Sieve'!$B$2:$K$992,IF(C1075="#5",2,IF(C1075="#10",3,IF(C1075="#18",4,IF(C1075="#35",5,IF(C1075="#60",6,IF(C1075="#120",7,IF(C1075="#200",8,IF(C1075="&lt;200",9)))))))),FALSE)</f>
        <v>9.91</v>
      </c>
      <c r="P1075" s="23">
        <f t="shared" si="0"/>
        <v>0.33500000000000008</v>
      </c>
      <c r="Q1075" s="23">
        <f t="shared" si="1"/>
        <v>2</v>
      </c>
      <c r="R1075" s="23">
        <f>VLOOKUP(B1075,'Dry Sieve'!$B$2:$K$992,IF(C1075="#5",2,IF(C1075="#10",3,IF(C1075="#18",4,IF(C1075="#35",5,IF(C1075="#60",6,IF(C1075="#120",7,IF(C1075="#200",8,IF(C1075="&lt;200",9)))))))),FALSE)</f>
        <v>9.91</v>
      </c>
      <c r="S1075" s="23">
        <f>VLOOKUP(B1075,'Dry Sieve'!$B$2:$K$992,10,FALSE)</f>
        <v>71.47</v>
      </c>
      <c r="T1075" s="23">
        <v>0.1154340982</v>
      </c>
      <c r="U1075" s="23">
        <v>4.8131896309999998E-2</v>
      </c>
      <c r="V1075" s="23">
        <f>V1073</f>
        <v>0.43868792048759997</v>
      </c>
    </row>
    <row r="1076" spans="1:22" ht="15.75" customHeight="1" x14ac:dyDescent="0.2">
      <c r="A1076" s="22">
        <f>VLOOKUP(B1075,'Sample ID by Horizon'!A:B,2,FALSE)</f>
        <v>42649</v>
      </c>
      <c r="B1076" s="21" t="s">
        <v>514</v>
      </c>
      <c r="C1076" s="21" t="s">
        <v>1296</v>
      </c>
      <c r="D1076" s="21" t="s">
        <v>1292</v>
      </c>
      <c r="E1076" s="21">
        <v>2</v>
      </c>
      <c r="F1076" s="21">
        <v>1.73</v>
      </c>
      <c r="G1076" s="21">
        <v>3.13</v>
      </c>
      <c r="H1076" s="21">
        <v>1.4</v>
      </c>
      <c r="I1076" s="21">
        <v>2.06</v>
      </c>
      <c r="J1076" s="23">
        <f t="shared" si="45"/>
        <v>0.33000000000000007</v>
      </c>
      <c r="K1076" s="71">
        <v>53.5</v>
      </c>
      <c r="L1076" s="71">
        <f t="shared" ref="L1076:N1076" si="807">L1075</f>
        <v>2</v>
      </c>
      <c r="M1076" s="71">
        <f t="shared" si="807"/>
        <v>0.33500000000000008</v>
      </c>
      <c r="N1076" s="71">
        <f t="shared" si="807"/>
        <v>58.375</v>
      </c>
      <c r="O1076" s="73">
        <f>VLOOKUP(B1076,'Dry Sieve'!$B$2:$K$992,IF(C1076="#5",2,IF(C1076="#10",3,IF(C1076="#18",4,IF(C1076="#35",5,IF(C1076="#60",6,IF(C1076="#120",7,IF(C1076="#200",8,IF(C1076="&lt;200",9)))))))),FALSE)</f>
        <v>9.91</v>
      </c>
      <c r="P1076" s="23">
        <f t="shared" si="0"/>
        <v>0.33500000000000008</v>
      </c>
      <c r="Q1076" s="23">
        <f t="shared" si="1"/>
        <v>2</v>
      </c>
      <c r="R1076" s="23">
        <f>VLOOKUP(B1076,'Dry Sieve'!$B$2:$K$992,IF(C1076="#5",2,IF(C1076="#10",3,IF(C1076="#18",4,IF(C1076="#35",5,IF(C1076="#60",6,IF(C1076="#120",7,IF(C1076="#200",8,IF(C1076="&lt;200",9)))))))),FALSE)</f>
        <v>9.91</v>
      </c>
      <c r="S1076" s="23">
        <f>VLOOKUP(B1076,'Dry Sieve'!$B$2:$K$992,10,FALSE)</f>
        <v>71.47</v>
      </c>
      <c r="T1076" s="23">
        <v>0.1154340982</v>
      </c>
      <c r="U1076" s="23">
        <v>4.8131896309999998E-2</v>
      </c>
      <c r="V1076" s="23">
        <f>V1073</f>
        <v>0.43868792048759997</v>
      </c>
    </row>
    <row r="1077" spans="1:22" ht="15.75" customHeight="1" x14ac:dyDescent="0.2">
      <c r="A1077" s="22">
        <f>VLOOKUP(B1076,'Sample ID by Horizon'!A:B,2,FALSE)</f>
        <v>42649</v>
      </c>
      <c r="B1077" s="21" t="s">
        <v>514</v>
      </c>
      <c r="C1077" s="21" t="s">
        <v>1296</v>
      </c>
      <c r="D1077" s="21" t="s">
        <v>1293</v>
      </c>
      <c r="E1077" s="21">
        <v>2</v>
      </c>
      <c r="F1077" s="21">
        <v>1.72</v>
      </c>
      <c r="G1077" s="21">
        <v>3.27</v>
      </c>
      <c r="H1077" s="21">
        <v>1.55</v>
      </c>
      <c r="I1077" s="21">
        <v>2.08</v>
      </c>
      <c r="J1077" s="23">
        <f t="shared" si="45"/>
        <v>0.3600000000000001</v>
      </c>
      <c r="K1077" s="71">
        <v>59.5</v>
      </c>
      <c r="L1077" s="71">
        <f t="shared" ref="L1077:N1077" si="808">L1075</f>
        <v>2</v>
      </c>
      <c r="M1077" s="71">
        <f t="shared" si="808"/>
        <v>0.33500000000000008</v>
      </c>
      <c r="N1077" s="71">
        <f t="shared" si="808"/>
        <v>58.375</v>
      </c>
      <c r="O1077" s="73">
        <f>VLOOKUP(B1077,'Dry Sieve'!$B$2:$K$992,IF(C1077="#5",2,IF(C1077="#10",3,IF(C1077="#18",4,IF(C1077="#35",5,IF(C1077="#60",6,IF(C1077="#120",7,IF(C1077="#200",8,IF(C1077="&lt;200",9)))))))),FALSE)</f>
        <v>9.91</v>
      </c>
      <c r="P1077" s="23">
        <f t="shared" si="0"/>
        <v>0.33500000000000008</v>
      </c>
      <c r="Q1077" s="23">
        <f t="shared" si="1"/>
        <v>2</v>
      </c>
      <c r="R1077" s="23">
        <f>VLOOKUP(B1077,'Dry Sieve'!$B$2:$K$992,IF(C1077="#5",2,IF(C1077="#10",3,IF(C1077="#18",4,IF(C1077="#35",5,IF(C1077="#60",6,IF(C1077="#120",7,IF(C1077="#200",8,IF(C1077="&lt;200",9)))))))),FALSE)</f>
        <v>9.91</v>
      </c>
      <c r="S1077" s="23">
        <f>VLOOKUP(B1077,'Dry Sieve'!$B$2:$K$992,10,FALSE)</f>
        <v>71.47</v>
      </c>
      <c r="T1077" s="23">
        <v>0.1154340982</v>
      </c>
      <c r="U1077" s="23">
        <v>4.8131896309999998E-2</v>
      </c>
      <c r="V1077" s="23">
        <f>V1076</f>
        <v>0.43868792048759997</v>
      </c>
    </row>
    <row r="1078" spans="1:22" ht="15.75" customHeight="1" x14ac:dyDescent="0.2">
      <c r="A1078" s="22">
        <f>VLOOKUP(B1077,'Sample ID by Horizon'!A:B,2,FALSE)</f>
        <v>42649</v>
      </c>
      <c r="B1078" s="21" t="s">
        <v>514</v>
      </c>
      <c r="C1078" s="21" t="s">
        <v>1296</v>
      </c>
      <c r="D1078" s="21" t="s">
        <v>1294</v>
      </c>
      <c r="E1078" s="21">
        <v>2</v>
      </c>
      <c r="F1078" s="21">
        <v>1.71</v>
      </c>
      <c r="G1078" s="21">
        <v>3.18</v>
      </c>
      <c r="H1078" s="21">
        <v>1.47</v>
      </c>
      <c r="I1078" s="21">
        <v>2.06</v>
      </c>
      <c r="J1078" s="23">
        <f t="shared" si="45"/>
        <v>0.35000000000000009</v>
      </c>
      <c r="K1078" s="71">
        <v>56</v>
      </c>
      <c r="L1078" s="71">
        <f t="shared" ref="L1078:N1078" si="809">L1075</f>
        <v>2</v>
      </c>
      <c r="M1078" s="71">
        <f t="shared" si="809"/>
        <v>0.33500000000000008</v>
      </c>
      <c r="N1078" s="71">
        <f t="shared" si="809"/>
        <v>58.375</v>
      </c>
      <c r="O1078" s="73">
        <f>VLOOKUP(B1078,'Dry Sieve'!$B$2:$K$992,IF(C1078="#5",2,IF(C1078="#10",3,IF(C1078="#18",4,IF(C1078="#35",5,IF(C1078="#60",6,IF(C1078="#120",7,IF(C1078="#200",8,IF(C1078="&lt;200",9)))))))),FALSE)</f>
        <v>9.91</v>
      </c>
      <c r="P1078" s="23">
        <f t="shared" si="0"/>
        <v>0.33500000000000008</v>
      </c>
      <c r="Q1078" s="23">
        <f t="shared" si="1"/>
        <v>2</v>
      </c>
      <c r="R1078" s="23">
        <f>VLOOKUP(B1078,'Dry Sieve'!$B$2:$K$992,IF(C1078="#5",2,IF(C1078="#10",3,IF(C1078="#18",4,IF(C1078="#35",5,IF(C1078="#60",6,IF(C1078="#120",7,IF(C1078="#200",8,IF(C1078="&lt;200",9)))))))),FALSE)</f>
        <v>9.91</v>
      </c>
      <c r="S1078" s="23">
        <f>VLOOKUP(B1078,'Dry Sieve'!$B$2:$K$992,10,FALSE)</f>
        <v>71.47</v>
      </c>
      <c r="T1078" s="23">
        <v>0.1154340982</v>
      </c>
      <c r="U1078" s="23">
        <v>4.8131896309999998E-2</v>
      </c>
      <c r="V1078" s="23">
        <f>V1076</f>
        <v>0.43868792048759997</v>
      </c>
    </row>
    <row r="1079" spans="1:22" ht="15.75" customHeight="1" x14ac:dyDescent="0.2">
      <c r="A1079" s="22">
        <f>VLOOKUP(B1078,'Sample ID by Horizon'!A:B,2,FALSE)</f>
        <v>42649</v>
      </c>
      <c r="B1079" s="21" t="s">
        <v>514</v>
      </c>
      <c r="C1079" s="21" t="s">
        <v>1297</v>
      </c>
      <c r="D1079" s="21" t="s">
        <v>1291</v>
      </c>
      <c r="E1079" s="21">
        <v>1</v>
      </c>
      <c r="F1079" s="21">
        <v>1.73</v>
      </c>
      <c r="G1079" s="21">
        <v>2.64</v>
      </c>
      <c r="H1079" s="21">
        <v>0.91</v>
      </c>
      <c r="I1079" s="21">
        <v>1.91</v>
      </c>
      <c r="J1079" s="23">
        <f t="shared" si="45"/>
        <v>0.17999999999999994</v>
      </c>
      <c r="K1079" s="71">
        <v>73</v>
      </c>
      <c r="L1079" s="71">
        <v>1</v>
      </c>
      <c r="M1079" s="23">
        <f>AVERAGE(J1079:J1082)</f>
        <v>0.17749999999999994</v>
      </c>
      <c r="N1079" s="23">
        <v>72.25</v>
      </c>
      <c r="O1079" s="73">
        <f>VLOOKUP(B1079,'Dry Sieve'!$B$2:$K$992,IF(C1079="#5",2,IF(C1079="#10",3,IF(C1079="#18",4,IF(C1079="#35",5,IF(C1079="#60",6,IF(C1079="#120",7,IF(C1079="#200",8,IF(C1079="&lt;200",9)))))))),FALSE)</f>
        <v>6.22</v>
      </c>
      <c r="P1079" s="23">
        <f t="shared" si="0"/>
        <v>0.17749999999999994</v>
      </c>
      <c r="Q1079" s="23">
        <f t="shared" si="1"/>
        <v>1</v>
      </c>
      <c r="R1079" s="23">
        <f>VLOOKUP(B1079,'Dry Sieve'!$B$2:$K$992,IF(C1079="#5",2,IF(C1079="#10",3,IF(C1079="#18",4,IF(C1079="#35",5,IF(C1079="#60",6,IF(C1079="#120",7,IF(C1079="#200",8,IF(C1079="&lt;200",9)))))))),FALSE)</f>
        <v>6.22</v>
      </c>
      <c r="S1079" s="23">
        <f>VLOOKUP(B1079,'Dry Sieve'!$B$2:$K$992,10,FALSE)</f>
        <v>71.47</v>
      </c>
      <c r="T1079" s="23">
        <v>7.1581782570000002E-2</v>
      </c>
      <c r="U1079" s="23">
        <v>2.9553050229999999E-2</v>
      </c>
      <c r="V1079" s="23">
        <f>V1076</f>
        <v>0.43868792048759997</v>
      </c>
    </row>
    <row r="1080" spans="1:22" ht="15.75" customHeight="1" x14ac:dyDescent="0.2">
      <c r="A1080" s="22">
        <f>VLOOKUP(B1079,'Sample ID by Horizon'!A:B,2,FALSE)</f>
        <v>42649</v>
      </c>
      <c r="B1080" s="21" t="s">
        <v>514</v>
      </c>
      <c r="C1080" s="21" t="s">
        <v>1297</v>
      </c>
      <c r="D1080" s="21" t="s">
        <v>1292</v>
      </c>
      <c r="E1080" s="21">
        <v>1</v>
      </c>
      <c r="F1080" s="21">
        <v>1.73</v>
      </c>
      <c r="G1080" s="21">
        <v>2.63</v>
      </c>
      <c r="H1080" s="21">
        <v>0.9</v>
      </c>
      <c r="I1080" s="21">
        <v>1.9</v>
      </c>
      <c r="J1080" s="23">
        <f t="shared" si="45"/>
        <v>0.16999999999999993</v>
      </c>
      <c r="K1080" s="71">
        <v>73</v>
      </c>
      <c r="L1080" s="71">
        <f t="shared" ref="L1080:N1080" si="810">L1079</f>
        <v>1</v>
      </c>
      <c r="M1080" s="71">
        <f t="shared" si="810"/>
        <v>0.17749999999999994</v>
      </c>
      <c r="N1080" s="71">
        <f t="shared" si="810"/>
        <v>72.25</v>
      </c>
      <c r="O1080" s="73">
        <f>VLOOKUP(B1080,'Dry Sieve'!$B$2:$K$992,IF(C1080="#5",2,IF(C1080="#10",3,IF(C1080="#18",4,IF(C1080="#35",5,IF(C1080="#60",6,IF(C1080="#120",7,IF(C1080="#200",8,IF(C1080="&lt;200",9)))))))),FALSE)</f>
        <v>6.22</v>
      </c>
      <c r="P1080" s="23">
        <f t="shared" si="0"/>
        <v>0.17749999999999994</v>
      </c>
      <c r="Q1080" s="23">
        <f t="shared" si="1"/>
        <v>1</v>
      </c>
      <c r="R1080" s="23">
        <f>VLOOKUP(B1080,'Dry Sieve'!$B$2:$K$992,IF(C1080="#5",2,IF(C1080="#10",3,IF(C1080="#18",4,IF(C1080="#35",5,IF(C1080="#60",6,IF(C1080="#120",7,IF(C1080="#200",8,IF(C1080="&lt;200",9)))))))),FALSE)</f>
        <v>6.22</v>
      </c>
      <c r="S1080" s="23">
        <f>VLOOKUP(B1080,'Dry Sieve'!$B$2:$K$992,10,FALSE)</f>
        <v>71.47</v>
      </c>
      <c r="T1080" s="23">
        <v>7.1581782570000002E-2</v>
      </c>
      <c r="U1080" s="23">
        <v>2.9553050229999999E-2</v>
      </c>
      <c r="V1080" s="23">
        <f>V1079</f>
        <v>0.43868792048759997</v>
      </c>
    </row>
    <row r="1081" spans="1:22" ht="15.75" customHeight="1" x14ac:dyDescent="0.2">
      <c r="A1081" s="22">
        <f>VLOOKUP(B1080,'Sample ID by Horizon'!A:B,2,FALSE)</f>
        <v>42649</v>
      </c>
      <c r="B1081" s="21" t="s">
        <v>514</v>
      </c>
      <c r="C1081" s="21" t="s">
        <v>1297</v>
      </c>
      <c r="D1081" s="21" t="s">
        <v>1293</v>
      </c>
      <c r="E1081" s="21">
        <v>1</v>
      </c>
      <c r="F1081" s="21">
        <v>1.72</v>
      </c>
      <c r="G1081" s="21">
        <v>2.63</v>
      </c>
      <c r="H1081" s="21">
        <v>0.91</v>
      </c>
      <c r="I1081" s="21">
        <v>1.89</v>
      </c>
      <c r="J1081" s="23">
        <f t="shared" si="45"/>
        <v>0.16999999999999993</v>
      </c>
      <c r="K1081" s="71">
        <v>74</v>
      </c>
      <c r="L1081" s="71">
        <f t="shared" ref="L1081:N1081" si="811">L1079</f>
        <v>1</v>
      </c>
      <c r="M1081" s="71">
        <f t="shared" si="811"/>
        <v>0.17749999999999994</v>
      </c>
      <c r="N1081" s="71">
        <f t="shared" si="811"/>
        <v>72.25</v>
      </c>
      <c r="O1081" s="73">
        <f>VLOOKUP(B1081,'Dry Sieve'!$B$2:$K$992,IF(C1081="#5",2,IF(C1081="#10",3,IF(C1081="#18",4,IF(C1081="#35",5,IF(C1081="#60",6,IF(C1081="#120",7,IF(C1081="#200",8,IF(C1081="&lt;200",9)))))))),FALSE)</f>
        <v>6.22</v>
      </c>
      <c r="P1081" s="23">
        <f t="shared" si="0"/>
        <v>0.17749999999999994</v>
      </c>
      <c r="Q1081" s="23">
        <f t="shared" si="1"/>
        <v>1</v>
      </c>
      <c r="R1081" s="23">
        <f>VLOOKUP(B1081,'Dry Sieve'!$B$2:$K$992,IF(C1081="#5",2,IF(C1081="#10",3,IF(C1081="#18",4,IF(C1081="#35",5,IF(C1081="#60",6,IF(C1081="#120",7,IF(C1081="#200",8,IF(C1081="&lt;200",9)))))))),FALSE)</f>
        <v>6.22</v>
      </c>
      <c r="S1081" s="23">
        <f>VLOOKUP(B1081,'Dry Sieve'!$B$2:$K$992,10,FALSE)</f>
        <v>71.47</v>
      </c>
      <c r="T1081" s="23">
        <v>7.1581782570000002E-2</v>
      </c>
      <c r="U1081" s="23">
        <v>2.9553050229999999E-2</v>
      </c>
      <c r="V1081" s="23">
        <f>V1079</f>
        <v>0.43868792048759997</v>
      </c>
    </row>
    <row r="1082" spans="1:22" ht="15.75" customHeight="1" x14ac:dyDescent="0.2">
      <c r="A1082" s="22">
        <f>VLOOKUP(B1081,'Sample ID by Horizon'!A:B,2,FALSE)</f>
        <v>42649</v>
      </c>
      <c r="B1082" s="21" t="s">
        <v>514</v>
      </c>
      <c r="C1082" s="21" t="s">
        <v>1297</v>
      </c>
      <c r="D1082" s="21" t="s">
        <v>1294</v>
      </c>
      <c r="E1082" s="21">
        <v>1</v>
      </c>
      <c r="F1082" s="21">
        <v>1.73</v>
      </c>
      <c r="G1082" s="21">
        <v>2.61</v>
      </c>
      <c r="H1082" s="21">
        <v>0.88</v>
      </c>
      <c r="I1082" s="21">
        <v>1.92</v>
      </c>
      <c r="J1082" s="23">
        <f t="shared" si="45"/>
        <v>0.18999999999999995</v>
      </c>
      <c r="K1082" s="71">
        <v>69</v>
      </c>
      <c r="L1082" s="71">
        <f t="shared" ref="L1082:N1082" si="812">L1079</f>
        <v>1</v>
      </c>
      <c r="M1082" s="71">
        <f t="shared" si="812"/>
        <v>0.17749999999999994</v>
      </c>
      <c r="N1082" s="71">
        <f t="shared" si="812"/>
        <v>72.25</v>
      </c>
      <c r="O1082" s="73">
        <f>VLOOKUP(B1082,'Dry Sieve'!$B$2:$K$992,IF(C1082="#5",2,IF(C1082="#10",3,IF(C1082="#18",4,IF(C1082="#35",5,IF(C1082="#60",6,IF(C1082="#120",7,IF(C1082="#200",8,IF(C1082="&lt;200",9)))))))),FALSE)</f>
        <v>6.22</v>
      </c>
      <c r="P1082" s="23">
        <f t="shared" si="0"/>
        <v>0.17749999999999994</v>
      </c>
      <c r="Q1082" s="23">
        <f t="shared" si="1"/>
        <v>1</v>
      </c>
      <c r="R1082" s="23">
        <f>VLOOKUP(B1082,'Dry Sieve'!$B$2:$K$992,IF(C1082="#5",2,IF(C1082="#10",3,IF(C1082="#18",4,IF(C1082="#35",5,IF(C1082="#60",6,IF(C1082="#120",7,IF(C1082="#200",8,IF(C1082="&lt;200",9)))))))),FALSE)</f>
        <v>6.22</v>
      </c>
      <c r="S1082" s="23">
        <f>VLOOKUP(B1082,'Dry Sieve'!$B$2:$K$992,10,FALSE)</f>
        <v>71.47</v>
      </c>
      <c r="T1082" s="23">
        <v>7.1581782570000002E-2</v>
      </c>
      <c r="U1082" s="23">
        <v>2.9553050229999999E-2</v>
      </c>
      <c r="V1082" s="23">
        <f>V1079</f>
        <v>0.43868792048759997</v>
      </c>
    </row>
    <row r="1083" spans="1:22" ht="15.75" customHeight="1" x14ac:dyDescent="0.2">
      <c r="A1083" s="22">
        <f>VLOOKUP(B1082,'Sample ID by Horizon'!A:B,2,FALSE)</f>
        <v>42649</v>
      </c>
      <c r="B1083" s="21" t="s">
        <v>514</v>
      </c>
      <c r="C1083" s="21" t="s">
        <v>1298</v>
      </c>
      <c r="D1083" s="21" t="s">
        <v>1291</v>
      </c>
      <c r="E1083" s="21">
        <v>0.5</v>
      </c>
      <c r="F1083" s="21">
        <v>1.72</v>
      </c>
      <c r="G1083" s="21">
        <v>2.21</v>
      </c>
      <c r="H1083" s="21">
        <v>0.49</v>
      </c>
      <c r="I1083" s="21">
        <v>1.84</v>
      </c>
      <c r="J1083" s="23">
        <f t="shared" si="45"/>
        <v>0.12000000000000011</v>
      </c>
      <c r="K1083" s="71">
        <v>74</v>
      </c>
      <c r="L1083" s="71">
        <v>0.5</v>
      </c>
      <c r="M1083" s="23">
        <f>AVERAGE(J1083:J1086)</f>
        <v>0.16499999999999998</v>
      </c>
      <c r="N1083" s="23">
        <v>65</v>
      </c>
      <c r="O1083" s="73">
        <f>VLOOKUP(B1083,'Dry Sieve'!$B$2:$K$992,IF(C1083="#5",2,IF(C1083="#10",3,IF(C1083="#18",4,IF(C1083="#35",5,IF(C1083="#60",6,IF(C1083="#120",7,IF(C1083="#200",8,IF(C1083="&lt;200",9)))))))),FALSE)</f>
        <v>3.67</v>
      </c>
      <c r="P1083" s="23">
        <f t="shared" si="0"/>
        <v>0.16499999999999998</v>
      </c>
      <c r="Q1083" s="23">
        <f t="shared" si="1"/>
        <v>0.5</v>
      </c>
      <c r="R1083" s="23">
        <f>VLOOKUP(B1083,'Dry Sieve'!$B$2:$K$992,IF(C1083="#5",2,IF(C1083="#10",3,IF(C1083="#18",4,IF(C1083="#35",5,IF(C1083="#60",6,IF(C1083="#120",7,IF(C1083="#200",8,IF(C1083="&lt;200",9)))))))),FALSE)</f>
        <v>3.67</v>
      </c>
      <c r="S1083" s="23">
        <f>VLOOKUP(B1083,'Dry Sieve'!$B$2:$K$992,10,FALSE)</f>
        <v>71.47</v>
      </c>
      <c r="T1083" s="23">
        <v>3.4404645310000002E-2</v>
      </c>
      <c r="U1083" s="23">
        <v>9.5841511920000001E-3</v>
      </c>
      <c r="V1083" s="23">
        <f>V1082</f>
        <v>0.43868792048759997</v>
      </c>
    </row>
    <row r="1084" spans="1:22" ht="15.75" customHeight="1" x14ac:dyDescent="0.2">
      <c r="A1084" s="22">
        <f>VLOOKUP(B1083,'Sample ID by Horizon'!A:B,2,FALSE)</f>
        <v>42649</v>
      </c>
      <c r="B1084" s="21" t="s">
        <v>514</v>
      </c>
      <c r="C1084" s="21" t="s">
        <v>1298</v>
      </c>
      <c r="D1084" s="21" t="s">
        <v>1292</v>
      </c>
      <c r="E1084" s="21">
        <v>0.5</v>
      </c>
      <c r="F1084" s="21">
        <v>1.73</v>
      </c>
      <c r="G1084" s="21">
        <v>2.2200000000000002</v>
      </c>
      <c r="H1084" s="21">
        <v>0.49</v>
      </c>
      <c r="I1084" s="21">
        <v>1.91</v>
      </c>
      <c r="J1084" s="23">
        <f t="shared" si="45"/>
        <v>0.17999999999999994</v>
      </c>
      <c r="K1084" s="71">
        <v>62</v>
      </c>
      <c r="L1084" s="71">
        <f t="shared" ref="L1084:N1084" si="813">L1083</f>
        <v>0.5</v>
      </c>
      <c r="M1084" s="71">
        <f t="shared" si="813"/>
        <v>0.16499999999999998</v>
      </c>
      <c r="N1084" s="71">
        <f t="shared" si="813"/>
        <v>65</v>
      </c>
      <c r="O1084" s="73">
        <f>VLOOKUP(B1084,'Dry Sieve'!$B$2:$K$992,IF(C1084="#5",2,IF(C1084="#10",3,IF(C1084="#18",4,IF(C1084="#35",5,IF(C1084="#60",6,IF(C1084="#120",7,IF(C1084="#200",8,IF(C1084="&lt;200",9)))))))),FALSE)</f>
        <v>3.67</v>
      </c>
      <c r="P1084" s="23">
        <f t="shared" si="0"/>
        <v>0.16499999999999998</v>
      </c>
      <c r="Q1084" s="23">
        <f t="shared" si="1"/>
        <v>0.5</v>
      </c>
      <c r="R1084" s="23">
        <f>VLOOKUP(B1084,'Dry Sieve'!$B$2:$K$992,IF(C1084="#5",2,IF(C1084="#10",3,IF(C1084="#18",4,IF(C1084="#35",5,IF(C1084="#60",6,IF(C1084="#120",7,IF(C1084="#200",8,IF(C1084="&lt;200",9)))))))),FALSE)</f>
        <v>3.67</v>
      </c>
      <c r="S1084" s="23">
        <f>VLOOKUP(B1084,'Dry Sieve'!$B$2:$K$992,10,FALSE)</f>
        <v>71.47</v>
      </c>
      <c r="T1084" s="23">
        <v>3.4404645310000002E-2</v>
      </c>
      <c r="U1084" s="23">
        <v>9.5841511920000001E-3</v>
      </c>
      <c r="V1084" s="23">
        <f>V1082</f>
        <v>0.43868792048759997</v>
      </c>
    </row>
    <row r="1085" spans="1:22" ht="15.75" customHeight="1" x14ac:dyDescent="0.2">
      <c r="A1085" s="22">
        <f>VLOOKUP(B1084,'Sample ID by Horizon'!A:B,2,FALSE)</f>
        <v>42649</v>
      </c>
      <c r="B1085" s="21" t="s">
        <v>514</v>
      </c>
      <c r="C1085" s="21" t="s">
        <v>1298</v>
      </c>
      <c r="D1085" s="21" t="s">
        <v>1293</v>
      </c>
      <c r="E1085" s="21">
        <v>0.5</v>
      </c>
      <c r="F1085" s="21">
        <v>1.74</v>
      </c>
      <c r="G1085" s="21">
        <v>2.23</v>
      </c>
      <c r="H1085" s="21">
        <v>0.49</v>
      </c>
      <c r="I1085" s="21">
        <v>1.93</v>
      </c>
      <c r="J1085" s="23">
        <f t="shared" si="45"/>
        <v>0.18999999999999995</v>
      </c>
      <c r="K1085" s="71">
        <v>60</v>
      </c>
      <c r="L1085" s="71">
        <f t="shared" ref="L1085:N1085" si="814">L1083</f>
        <v>0.5</v>
      </c>
      <c r="M1085" s="71">
        <f t="shared" si="814"/>
        <v>0.16499999999999998</v>
      </c>
      <c r="N1085" s="71">
        <f t="shared" si="814"/>
        <v>65</v>
      </c>
      <c r="O1085" s="73">
        <f>VLOOKUP(B1085,'Dry Sieve'!$B$2:$K$992,IF(C1085="#5",2,IF(C1085="#10",3,IF(C1085="#18",4,IF(C1085="#35",5,IF(C1085="#60",6,IF(C1085="#120",7,IF(C1085="#200",8,IF(C1085="&lt;200",9)))))))),FALSE)</f>
        <v>3.67</v>
      </c>
      <c r="P1085" s="23">
        <f t="shared" si="0"/>
        <v>0.16499999999999998</v>
      </c>
      <c r="Q1085" s="23">
        <f t="shared" si="1"/>
        <v>0.5</v>
      </c>
      <c r="R1085" s="23">
        <f>VLOOKUP(B1085,'Dry Sieve'!$B$2:$K$992,IF(C1085="#5",2,IF(C1085="#10",3,IF(C1085="#18",4,IF(C1085="#35",5,IF(C1085="#60",6,IF(C1085="#120",7,IF(C1085="#200",8,IF(C1085="&lt;200",9)))))))),FALSE)</f>
        <v>3.67</v>
      </c>
      <c r="S1085" s="23">
        <f>VLOOKUP(B1085,'Dry Sieve'!$B$2:$K$992,10,FALSE)</f>
        <v>71.47</v>
      </c>
      <c r="T1085" s="23">
        <v>3.4404645310000002E-2</v>
      </c>
      <c r="U1085" s="23">
        <v>9.5841511920000001E-3</v>
      </c>
      <c r="V1085" s="23">
        <f>V1082</f>
        <v>0.43868792048759997</v>
      </c>
    </row>
    <row r="1086" spans="1:22" ht="15.75" customHeight="1" x14ac:dyDescent="0.2">
      <c r="A1086" s="22">
        <f>VLOOKUP(B1085,'Sample ID by Horizon'!A:B,2,FALSE)</f>
        <v>42649</v>
      </c>
      <c r="B1086" s="21" t="s">
        <v>514</v>
      </c>
      <c r="C1086" s="21" t="s">
        <v>1298</v>
      </c>
      <c r="D1086" s="21" t="s">
        <v>1294</v>
      </c>
      <c r="E1086" s="21">
        <v>0.5</v>
      </c>
      <c r="F1086" s="21">
        <v>1.74</v>
      </c>
      <c r="G1086" s="21">
        <v>2.23</v>
      </c>
      <c r="H1086" s="21">
        <v>0.49</v>
      </c>
      <c r="I1086" s="21">
        <v>1.91</v>
      </c>
      <c r="J1086" s="23">
        <f t="shared" si="45"/>
        <v>0.16999999999999993</v>
      </c>
      <c r="K1086" s="71">
        <v>64</v>
      </c>
      <c r="L1086" s="71">
        <f t="shared" ref="L1086:N1086" si="815">L1083</f>
        <v>0.5</v>
      </c>
      <c r="M1086" s="71">
        <f t="shared" si="815"/>
        <v>0.16499999999999998</v>
      </c>
      <c r="N1086" s="71">
        <f t="shared" si="815"/>
        <v>65</v>
      </c>
      <c r="O1086" s="73">
        <f>VLOOKUP(B1086,'Dry Sieve'!$B$2:$K$992,IF(C1086="#5",2,IF(C1086="#10",3,IF(C1086="#18",4,IF(C1086="#35",5,IF(C1086="#60",6,IF(C1086="#120",7,IF(C1086="#200",8,IF(C1086="&lt;200",9)))))))),FALSE)</f>
        <v>3.67</v>
      </c>
      <c r="P1086" s="23">
        <f t="shared" si="0"/>
        <v>0.16499999999999998</v>
      </c>
      <c r="Q1086" s="23">
        <f t="shared" si="1"/>
        <v>0.5</v>
      </c>
      <c r="R1086" s="23">
        <f>VLOOKUP(B1086,'Dry Sieve'!$B$2:$K$992,IF(C1086="#5",2,IF(C1086="#10",3,IF(C1086="#18",4,IF(C1086="#35",5,IF(C1086="#60",6,IF(C1086="#120",7,IF(C1086="#200",8,IF(C1086="&lt;200",9)))))))),FALSE)</f>
        <v>3.67</v>
      </c>
      <c r="S1086" s="23">
        <f>VLOOKUP(B1086,'Dry Sieve'!$B$2:$K$992,10,FALSE)</f>
        <v>71.47</v>
      </c>
      <c r="T1086" s="23">
        <v>3.4404645310000002E-2</v>
      </c>
      <c r="U1086" s="23">
        <v>9.5841511920000001E-3</v>
      </c>
      <c r="V1086" s="23">
        <f>V1085</f>
        <v>0.43868792048759997</v>
      </c>
    </row>
    <row r="1087" spans="1:22" ht="15.75" customHeight="1" x14ac:dyDescent="0.2">
      <c r="A1087" s="22">
        <f>VLOOKUP(B1086,'Sample ID by Horizon'!A:B,2,FALSE)</f>
        <v>42649</v>
      </c>
      <c r="B1087" s="21" t="s">
        <v>514</v>
      </c>
      <c r="C1087" s="21" t="s">
        <v>1299</v>
      </c>
      <c r="D1087" s="21" t="s">
        <v>1291</v>
      </c>
      <c r="E1087" s="21">
        <v>0.5</v>
      </c>
      <c r="F1087" s="21">
        <v>1.72</v>
      </c>
      <c r="G1087" s="21">
        <v>2.21</v>
      </c>
      <c r="H1087" s="21">
        <v>0.49</v>
      </c>
      <c r="I1087" s="21">
        <v>1.9</v>
      </c>
      <c r="J1087" s="23">
        <f t="shared" si="45"/>
        <v>0.17999999999999994</v>
      </c>
      <c r="K1087" s="71">
        <v>62</v>
      </c>
      <c r="L1087" s="71">
        <v>0.5</v>
      </c>
      <c r="M1087" s="23">
        <f>AVERAGE(J1087:J1090)</f>
        <v>0.20499999999999996</v>
      </c>
      <c r="N1087" s="23">
        <v>57.5</v>
      </c>
      <c r="O1087" s="73">
        <f>VLOOKUP(B1087,'Dry Sieve'!$B$2:$K$992,IF(C1087="#5",2,IF(C1087="#10",3,IF(C1087="#18",4,IF(C1087="#35",5,IF(C1087="#60",6,IF(C1087="#120",7,IF(C1087="#200",8,IF(C1087="&lt;200",9)))))))),FALSE)</f>
        <v>2.34</v>
      </c>
      <c r="P1087" s="23">
        <f t="shared" si="0"/>
        <v>0.20499999999999996</v>
      </c>
      <c r="Q1087" s="23">
        <f t="shared" si="1"/>
        <v>0.5</v>
      </c>
      <c r="R1087" s="23">
        <f>VLOOKUP(B1087,'Dry Sieve'!$B$2:$K$992,IF(C1087="#5",2,IF(C1087="#10",3,IF(C1087="#18",4,IF(C1087="#35",5,IF(C1087="#60",6,IF(C1087="#120",7,IF(C1087="#200",8,IF(C1087="&lt;200",9)))))))),FALSE)</f>
        <v>2.34</v>
      </c>
      <c r="S1087" s="23">
        <f>VLOOKUP(B1087,'Dry Sieve'!$B$2:$K$992,10,FALSE)</f>
        <v>71.47</v>
      </c>
      <c r="T1087" s="23">
        <v>1.9317196030000001E-2</v>
      </c>
      <c r="U1087" s="23">
        <v>3.1735393469999999E-3</v>
      </c>
      <c r="V1087" s="23">
        <f>V1085</f>
        <v>0.43868792048759997</v>
      </c>
    </row>
    <row r="1088" spans="1:22" ht="15.75" customHeight="1" x14ac:dyDescent="0.2">
      <c r="A1088" s="22">
        <f>VLOOKUP(B1087,'Sample ID by Horizon'!A:B,2,FALSE)</f>
        <v>42649</v>
      </c>
      <c r="B1088" s="21" t="s">
        <v>514</v>
      </c>
      <c r="C1088" s="21" t="s">
        <v>1299</v>
      </c>
      <c r="D1088" s="21" t="s">
        <v>1292</v>
      </c>
      <c r="E1088" s="21">
        <v>0.5</v>
      </c>
      <c r="F1088" s="21">
        <v>1.74</v>
      </c>
      <c r="G1088" s="21">
        <v>2.23</v>
      </c>
      <c r="H1088" s="21">
        <v>0.49</v>
      </c>
      <c r="I1088" s="21">
        <v>1.94</v>
      </c>
      <c r="J1088" s="23">
        <f t="shared" si="45"/>
        <v>0.19999999999999996</v>
      </c>
      <c r="K1088" s="71">
        <v>58</v>
      </c>
      <c r="L1088" s="71">
        <f t="shared" ref="L1088:N1088" si="816">L1087</f>
        <v>0.5</v>
      </c>
      <c r="M1088" s="71">
        <f t="shared" si="816"/>
        <v>0.20499999999999996</v>
      </c>
      <c r="N1088" s="71">
        <f t="shared" si="816"/>
        <v>57.5</v>
      </c>
      <c r="O1088" s="73">
        <f>VLOOKUP(B1088,'Dry Sieve'!$B$2:$K$992,IF(C1088="#5",2,IF(C1088="#10",3,IF(C1088="#18",4,IF(C1088="#35",5,IF(C1088="#60",6,IF(C1088="#120",7,IF(C1088="#200",8,IF(C1088="&lt;200",9)))))))),FALSE)</f>
        <v>2.34</v>
      </c>
      <c r="P1088" s="23">
        <f t="shared" si="0"/>
        <v>0.20499999999999996</v>
      </c>
      <c r="Q1088" s="23">
        <f t="shared" si="1"/>
        <v>0.5</v>
      </c>
      <c r="R1088" s="23">
        <f>VLOOKUP(B1088,'Dry Sieve'!$B$2:$K$992,IF(C1088="#5",2,IF(C1088="#10",3,IF(C1088="#18",4,IF(C1088="#35",5,IF(C1088="#60",6,IF(C1088="#120",7,IF(C1088="#200",8,IF(C1088="&lt;200",9)))))))),FALSE)</f>
        <v>2.34</v>
      </c>
      <c r="S1088" s="23">
        <f>VLOOKUP(B1088,'Dry Sieve'!$B$2:$K$992,10,FALSE)</f>
        <v>71.47</v>
      </c>
      <c r="T1088" s="23">
        <v>1.9317196030000001E-2</v>
      </c>
      <c r="U1088" s="23">
        <v>3.1735393469999999E-3</v>
      </c>
      <c r="V1088" s="23">
        <f>V1085</f>
        <v>0.43868792048759997</v>
      </c>
    </row>
    <row r="1089" spans="1:22" ht="15.75" customHeight="1" x14ac:dyDescent="0.2">
      <c r="A1089" s="22">
        <f>VLOOKUP(B1088,'Sample ID by Horizon'!A:B,2,FALSE)</f>
        <v>42649</v>
      </c>
      <c r="B1089" s="21" t="s">
        <v>514</v>
      </c>
      <c r="C1089" s="21" t="s">
        <v>1299</v>
      </c>
      <c r="D1089" s="21" t="s">
        <v>1293</v>
      </c>
      <c r="E1089" s="21">
        <v>0.5</v>
      </c>
      <c r="F1089" s="21">
        <v>1.73</v>
      </c>
      <c r="G1089" s="21">
        <v>2.23</v>
      </c>
      <c r="H1089" s="21">
        <v>0.5</v>
      </c>
      <c r="I1089" s="21">
        <v>1.99</v>
      </c>
      <c r="J1089" s="23">
        <f t="shared" si="45"/>
        <v>0.26</v>
      </c>
      <c r="K1089" s="71">
        <v>48</v>
      </c>
      <c r="L1089" s="71">
        <f t="shared" ref="L1089:N1089" si="817">L1087</f>
        <v>0.5</v>
      </c>
      <c r="M1089" s="71">
        <f t="shared" si="817"/>
        <v>0.20499999999999996</v>
      </c>
      <c r="N1089" s="71">
        <f t="shared" si="817"/>
        <v>57.5</v>
      </c>
      <c r="O1089" s="73">
        <f>VLOOKUP(B1089,'Dry Sieve'!$B$2:$K$992,IF(C1089="#5",2,IF(C1089="#10",3,IF(C1089="#18",4,IF(C1089="#35",5,IF(C1089="#60",6,IF(C1089="#120",7,IF(C1089="#200",8,IF(C1089="&lt;200",9)))))))),FALSE)</f>
        <v>2.34</v>
      </c>
      <c r="P1089" s="23">
        <f t="shared" si="0"/>
        <v>0.20499999999999996</v>
      </c>
      <c r="Q1089" s="23">
        <f t="shared" si="1"/>
        <v>0.5</v>
      </c>
      <c r="R1089" s="23">
        <f>VLOOKUP(B1089,'Dry Sieve'!$B$2:$K$992,IF(C1089="#5",2,IF(C1089="#10",3,IF(C1089="#18",4,IF(C1089="#35",5,IF(C1089="#60",6,IF(C1089="#120",7,IF(C1089="#200",8,IF(C1089="&lt;200",9)))))))),FALSE)</f>
        <v>2.34</v>
      </c>
      <c r="S1089" s="23">
        <f>VLOOKUP(B1089,'Dry Sieve'!$B$2:$K$992,10,FALSE)</f>
        <v>71.47</v>
      </c>
      <c r="T1089" s="23">
        <v>1.9317196030000001E-2</v>
      </c>
      <c r="U1089" s="23">
        <v>3.1735393469999999E-3</v>
      </c>
      <c r="V1089" s="23">
        <f>V1088</f>
        <v>0.43868792048759997</v>
      </c>
    </row>
    <row r="1090" spans="1:22" ht="15.75" customHeight="1" x14ac:dyDescent="0.2">
      <c r="A1090" s="22">
        <f>VLOOKUP(B1089,'Sample ID by Horizon'!A:B,2,FALSE)</f>
        <v>42649</v>
      </c>
      <c r="B1090" s="21" t="s">
        <v>514</v>
      </c>
      <c r="C1090" s="21" t="s">
        <v>1299</v>
      </c>
      <c r="D1090" s="21" t="s">
        <v>1294</v>
      </c>
      <c r="E1090" s="21">
        <v>0.5</v>
      </c>
      <c r="F1090" s="21">
        <v>1.75</v>
      </c>
      <c r="G1090" s="21">
        <v>2.2400000000000002</v>
      </c>
      <c r="H1090" s="21">
        <v>0.49</v>
      </c>
      <c r="I1090" s="21">
        <v>1.93</v>
      </c>
      <c r="J1090" s="23">
        <f t="shared" si="45"/>
        <v>0.17999999999999994</v>
      </c>
      <c r="K1090" s="71">
        <v>62</v>
      </c>
      <c r="L1090" s="71">
        <f t="shared" ref="L1090:N1090" si="818">L1087</f>
        <v>0.5</v>
      </c>
      <c r="M1090" s="71">
        <f t="shared" si="818"/>
        <v>0.20499999999999996</v>
      </c>
      <c r="N1090" s="71">
        <f t="shared" si="818"/>
        <v>57.5</v>
      </c>
      <c r="O1090" s="73">
        <f>VLOOKUP(B1090,'Dry Sieve'!$B$2:$K$992,IF(C1090="#5",2,IF(C1090="#10",3,IF(C1090="#18",4,IF(C1090="#35",5,IF(C1090="#60",6,IF(C1090="#120",7,IF(C1090="#200",8,IF(C1090="&lt;200",9)))))))),FALSE)</f>
        <v>2.34</v>
      </c>
      <c r="P1090" s="23">
        <f t="shared" si="0"/>
        <v>0.20499999999999996</v>
      </c>
      <c r="Q1090" s="23">
        <f t="shared" si="1"/>
        <v>0.5</v>
      </c>
      <c r="R1090" s="23">
        <f>VLOOKUP(B1090,'Dry Sieve'!$B$2:$K$992,IF(C1090="#5",2,IF(C1090="#10",3,IF(C1090="#18",4,IF(C1090="#35",5,IF(C1090="#60",6,IF(C1090="#120",7,IF(C1090="#200",8,IF(C1090="&lt;200",9)))))))),FALSE)</f>
        <v>2.34</v>
      </c>
      <c r="S1090" s="23">
        <f>VLOOKUP(B1090,'Dry Sieve'!$B$2:$K$992,10,FALSE)</f>
        <v>71.47</v>
      </c>
      <c r="T1090" s="23">
        <v>1.9317196030000001E-2</v>
      </c>
      <c r="U1090" s="23">
        <v>3.1735393469999999E-3</v>
      </c>
      <c r="V1090" s="23">
        <f>V1088</f>
        <v>0.43868792048759997</v>
      </c>
    </row>
    <row r="1091" spans="1:22" ht="15.75" customHeight="1" x14ac:dyDescent="0.2">
      <c r="A1091" s="22">
        <f>VLOOKUP(B1090,'Sample ID by Horizon'!A:B,2,FALSE)</f>
        <v>42649</v>
      </c>
      <c r="B1091" s="21" t="s">
        <v>514</v>
      </c>
      <c r="C1091" s="21" t="s">
        <v>1300</v>
      </c>
      <c r="D1091" s="21" t="s">
        <v>1291</v>
      </c>
      <c r="E1091" s="21">
        <v>0.2</v>
      </c>
      <c r="F1091" s="21">
        <v>1.73</v>
      </c>
      <c r="G1091" s="21">
        <v>1.93</v>
      </c>
      <c r="H1091" s="21">
        <v>0.2</v>
      </c>
      <c r="I1091" s="21">
        <v>1.89</v>
      </c>
      <c r="J1091" s="23">
        <f t="shared" si="45"/>
        <v>0.15999999999999992</v>
      </c>
      <c r="K1091" s="71">
        <v>20</v>
      </c>
      <c r="L1091" s="71">
        <v>0.2</v>
      </c>
      <c r="M1091" s="23">
        <f>AVERAGE(J1091:J1094)</f>
        <v>0.15500000000000003</v>
      </c>
      <c r="N1091" s="23">
        <v>23.75</v>
      </c>
      <c r="O1091" s="73">
        <f>VLOOKUP(B1091,'Dry Sieve'!$B$2:$K$992,IF(C1091="#5",2,IF(C1091="#10",3,IF(C1091="#18",4,IF(C1091="#35",5,IF(C1091="#60",6,IF(C1091="#120",7,IF(C1091="#200",8,IF(C1091="&lt;200",9)))))))),FALSE)</f>
        <v>1.21</v>
      </c>
      <c r="P1091" s="23">
        <f t="shared" si="0"/>
        <v>0.15500000000000003</v>
      </c>
      <c r="Q1091" s="23">
        <f t="shared" si="1"/>
        <v>0.2</v>
      </c>
      <c r="R1091" s="23">
        <f>VLOOKUP(B1091,'Dry Sieve'!$B$2:$K$992,IF(C1091="#5",2,IF(C1091="#10",3,IF(C1091="#18",4,IF(C1091="#35",5,IF(C1091="#60",6,IF(C1091="#120",7,IF(C1091="#200",8,IF(C1091="&lt;200",9)))))))),FALSE)</f>
        <v>1.21</v>
      </c>
      <c r="S1091" s="23">
        <f>VLOOKUP(B1091,'Dry Sieve'!$B$2:$K$992,10,FALSE)</f>
        <v>71.47</v>
      </c>
      <c r="T1091" s="23">
        <v>3.8092906110000001E-3</v>
      </c>
      <c r="U1091" s="23">
        <v>1.2924378859999999E-4</v>
      </c>
      <c r="V1091" s="23">
        <f>V1088</f>
        <v>0.43868792048759997</v>
      </c>
    </row>
    <row r="1092" spans="1:22" ht="15.75" customHeight="1" x14ac:dyDescent="0.2">
      <c r="A1092" s="22">
        <f>VLOOKUP(B1091,'Sample ID by Horizon'!A:B,2,FALSE)</f>
        <v>42649</v>
      </c>
      <c r="B1092" s="21" t="s">
        <v>514</v>
      </c>
      <c r="C1092" s="21" t="s">
        <v>1300</v>
      </c>
      <c r="D1092" s="21" t="s">
        <v>1292</v>
      </c>
      <c r="E1092" s="21">
        <v>0.2</v>
      </c>
      <c r="F1092" s="21">
        <v>1.74</v>
      </c>
      <c r="G1092" s="21">
        <v>1.94</v>
      </c>
      <c r="H1092" s="21">
        <v>0.2</v>
      </c>
      <c r="I1092" s="21">
        <v>1.9</v>
      </c>
      <c r="J1092" s="23">
        <f t="shared" si="45"/>
        <v>0.15999999999999992</v>
      </c>
      <c r="K1092" s="71">
        <v>20</v>
      </c>
      <c r="L1092" s="71">
        <f t="shared" ref="L1092:N1092" si="819">L1091</f>
        <v>0.2</v>
      </c>
      <c r="M1092" s="71">
        <f t="shared" si="819"/>
        <v>0.15500000000000003</v>
      </c>
      <c r="N1092" s="71">
        <f t="shared" si="819"/>
        <v>23.75</v>
      </c>
      <c r="O1092" s="73">
        <f>VLOOKUP(B1092,'Dry Sieve'!$B$2:$K$992,IF(C1092="#5",2,IF(C1092="#10",3,IF(C1092="#18",4,IF(C1092="#35",5,IF(C1092="#60",6,IF(C1092="#120",7,IF(C1092="#200",8,IF(C1092="&lt;200",9)))))))),FALSE)</f>
        <v>1.21</v>
      </c>
      <c r="P1092" s="23">
        <f t="shared" si="0"/>
        <v>0.15500000000000003</v>
      </c>
      <c r="Q1092" s="23">
        <f t="shared" si="1"/>
        <v>0.2</v>
      </c>
      <c r="R1092" s="23">
        <f>VLOOKUP(B1092,'Dry Sieve'!$B$2:$K$992,IF(C1092="#5",2,IF(C1092="#10",3,IF(C1092="#18",4,IF(C1092="#35",5,IF(C1092="#60",6,IF(C1092="#120",7,IF(C1092="#200",8,IF(C1092="&lt;200",9)))))))),FALSE)</f>
        <v>1.21</v>
      </c>
      <c r="S1092" s="23">
        <f>VLOOKUP(B1092,'Dry Sieve'!$B$2:$K$992,10,FALSE)</f>
        <v>71.47</v>
      </c>
      <c r="T1092" s="23">
        <v>3.8092906110000001E-3</v>
      </c>
      <c r="U1092" s="23">
        <v>1.2924378859999999E-4</v>
      </c>
      <c r="V1092" s="23">
        <f>V1091</f>
        <v>0.43868792048759997</v>
      </c>
    </row>
    <row r="1093" spans="1:22" ht="15.75" customHeight="1" x14ac:dyDescent="0.2">
      <c r="A1093" s="22">
        <f>VLOOKUP(B1092,'Sample ID by Horizon'!A:B,2,FALSE)</f>
        <v>42649</v>
      </c>
      <c r="B1093" s="21" t="s">
        <v>514</v>
      </c>
      <c r="C1093" s="21" t="s">
        <v>1300</v>
      </c>
      <c r="D1093" s="21" t="s">
        <v>1293</v>
      </c>
      <c r="E1093" s="21">
        <v>0.2</v>
      </c>
      <c r="F1093" s="21">
        <v>1.72</v>
      </c>
      <c r="G1093" s="21">
        <v>1.92</v>
      </c>
      <c r="H1093" s="21">
        <v>0.2</v>
      </c>
      <c r="I1093" s="21">
        <v>1.87</v>
      </c>
      <c r="J1093" s="23">
        <f t="shared" si="45"/>
        <v>0.15000000000000013</v>
      </c>
      <c r="K1093" s="71">
        <v>25</v>
      </c>
      <c r="L1093" s="71">
        <f t="shared" ref="L1093:N1093" si="820">L1091</f>
        <v>0.2</v>
      </c>
      <c r="M1093" s="71">
        <f t="shared" si="820"/>
        <v>0.15500000000000003</v>
      </c>
      <c r="N1093" s="71">
        <f t="shared" si="820"/>
        <v>23.75</v>
      </c>
      <c r="O1093" s="73">
        <f>VLOOKUP(B1093,'Dry Sieve'!$B$2:$K$992,IF(C1093="#5",2,IF(C1093="#10",3,IF(C1093="#18",4,IF(C1093="#35",5,IF(C1093="#60",6,IF(C1093="#120",7,IF(C1093="#200",8,IF(C1093="&lt;200",9)))))))),FALSE)</f>
        <v>1.21</v>
      </c>
      <c r="P1093" s="23">
        <f t="shared" si="0"/>
        <v>0.15500000000000003</v>
      </c>
      <c r="Q1093" s="23">
        <f t="shared" si="1"/>
        <v>0.2</v>
      </c>
      <c r="R1093" s="23">
        <f>VLOOKUP(B1093,'Dry Sieve'!$B$2:$K$992,IF(C1093="#5",2,IF(C1093="#10",3,IF(C1093="#18",4,IF(C1093="#35",5,IF(C1093="#60",6,IF(C1093="#120",7,IF(C1093="#200",8,IF(C1093="&lt;200",9)))))))),FALSE)</f>
        <v>1.21</v>
      </c>
      <c r="S1093" s="23">
        <f>VLOOKUP(B1093,'Dry Sieve'!$B$2:$K$992,10,FALSE)</f>
        <v>71.47</v>
      </c>
      <c r="T1093" s="23">
        <v>3.8092906110000001E-3</v>
      </c>
      <c r="U1093" s="23">
        <v>1.2924378859999999E-4</v>
      </c>
      <c r="V1093" s="23">
        <f>V1091</f>
        <v>0.43868792048759997</v>
      </c>
    </row>
    <row r="1094" spans="1:22" ht="15.75" customHeight="1" x14ac:dyDescent="0.2">
      <c r="A1094" s="22">
        <f>VLOOKUP(B1093,'Sample ID by Horizon'!A:B,2,FALSE)</f>
        <v>42649</v>
      </c>
      <c r="B1094" s="21" t="s">
        <v>514</v>
      </c>
      <c r="C1094" s="21" t="s">
        <v>1300</v>
      </c>
      <c r="D1094" s="21" t="s">
        <v>1294</v>
      </c>
      <c r="E1094" s="21">
        <v>0.2</v>
      </c>
      <c r="F1094" s="21">
        <v>1.72</v>
      </c>
      <c r="G1094" s="21">
        <v>1.93</v>
      </c>
      <c r="H1094" s="21">
        <v>0.21</v>
      </c>
      <c r="I1094" s="21">
        <v>1.87</v>
      </c>
      <c r="J1094" s="23">
        <f t="shared" si="45"/>
        <v>0.15000000000000013</v>
      </c>
      <c r="K1094" s="71">
        <v>30</v>
      </c>
      <c r="L1094" s="71">
        <f t="shared" ref="L1094:N1094" si="821">L1091</f>
        <v>0.2</v>
      </c>
      <c r="M1094" s="71">
        <f t="shared" si="821"/>
        <v>0.15500000000000003</v>
      </c>
      <c r="N1094" s="71">
        <f t="shared" si="821"/>
        <v>23.75</v>
      </c>
      <c r="O1094" s="73">
        <f>VLOOKUP(B1094,'Dry Sieve'!$B$2:$K$992,IF(C1094="#5",2,IF(C1094="#10",3,IF(C1094="#18",4,IF(C1094="#35",5,IF(C1094="#60",6,IF(C1094="#120",7,IF(C1094="#200",8,IF(C1094="&lt;200",9)))))))),FALSE)</f>
        <v>1.21</v>
      </c>
      <c r="P1094" s="23">
        <f t="shared" si="0"/>
        <v>0.15500000000000003</v>
      </c>
      <c r="Q1094" s="23">
        <f t="shared" si="1"/>
        <v>0.2</v>
      </c>
      <c r="R1094" s="23">
        <f>VLOOKUP(B1094,'Dry Sieve'!$B$2:$K$992,IF(C1094="#5",2,IF(C1094="#10",3,IF(C1094="#18",4,IF(C1094="#35",5,IF(C1094="#60",6,IF(C1094="#120",7,IF(C1094="#200",8,IF(C1094="&lt;200",9)))))))),FALSE)</f>
        <v>1.21</v>
      </c>
      <c r="S1094" s="23">
        <f>VLOOKUP(B1094,'Dry Sieve'!$B$2:$K$992,10,FALSE)</f>
        <v>71.47</v>
      </c>
      <c r="T1094" s="23">
        <v>3.8092906110000001E-3</v>
      </c>
      <c r="U1094" s="23">
        <v>1.2924378859999999E-4</v>
      </c>
      <c r="V1094" s="23">
        <f>V1091</f>
        <v>0.43868792048759997</v>
      </c>
    </row>
    <row r="1095" spans="1:22" ht="15.75" customHeight="1" x14ac:dyDescent="0.2">
      <c r="A1095" s="22">
        <f>VLOOKUP(B1094,'Sample ID by Horizon'!A:B,2,FALSE)</f>
        <v>42649</v>
      </c>
      <c r="B1095" s="21" t="s">
        <v>515</v>
      </c>
      <c r="C1095" s="21" t="s">
        <v>1290</v>
      </c>
      <c r="D1095" s="21" t="s">
        <v>1291</v>
      </c>
      <c r="E1095" s="21">
        <v>4</v>
      </c>
      <c r="F1095" s="21">
        <v>1.73</v>
      </c>
      <c r="G1095" s="21">
        <v>3.89</v>
      </c>
      <c r="H1095" s="21">
        <v>2.16</v>
      </c>
      <c r="I1095" s="21">
        <v>1.96</v>
      </c>
      <c r="J1095" s="23">
        <f t="shared" si="45"/>
        <v>0.22999999999999998</v>
      </c>
      <c r="K1095" s="71">
        <v>48.25</v>
      </c>
      <c r="L1095" s="71">
        <v>4</v>
      </c>
      <c r="M1095" s="23">
        <f>AVERAGE(J1095:J1098)</f>
        <v>0.17250000000000004</v>
      </c>
      <c r="N1095" s="23">
        <v>50.3125</v>
      </c>
      <c r="O1095" s="73">
        <f>VLOOKUP(B1095,'Dry Sieve'!$B$2:$K$992,IF(C1095="#5",2,IF(C1095="#10",3,IF(C1095="#18",4,IF(C1095="#35",5,IF(C1095="#60",6,IF(C1095="#120",7,IF(C1095="#200",8,IF(C1095="&lt;200",9)))))))),FALSE)</f>
        <v>89.03</v>
      </c>
      <c r="P1095" s="23">
        <f t="shared" si="0"/>
        <v>0.17250000000000004</v>
      </c>
      <c r="Q1095" s="23">
        <f t="shared" si="1"/>
        <v>4</v>
      </c>
      <c r="R1095" s="23">
        <f>VLOOKUP(B1095,'Dry Sieve'!$B$2:$K$992,IF(C1095="#5",2,IF(C1095="#10",3,IF(C1095="#18",4,IF(C1095="#35",5,IF(C1095="#60",6,IF(C1095="#120",7,IF(C1095="#200",8,IF(C1095="&lt;200",9)))))))),FALSE)</f>
        <v>89.03</v>
      </c>
      <c r="S1095" s="23">
        <f>VLOOKUP(B1095,'Dry Sieve'!$B$2:$K$992,10,FALSE)</f>
        <v>143.72</v>
      </c>
      <c r="T1095" s="23">
        <v>0.59275383559999995</v>
      </c>
      <c r="U1095" s="23">
        <v>0.2982292735</v>
      </c>
      <c r="V1095" s="23">
        <f>SUM(U1095,U1099,U1103,U1107,U1111,U1115,U1119)</f>
        <v>0.40502604456919999</v>
      </c>
    </row>
    <row r="1096" spans="1:22" ht="15.75" customHeight="1" x14ac:dyDescent="0.2">
      <c r="A1096" s="22">
        <f>VLOOKUP(B1095,'Sample ID by Horizon'!A:B,2,FALSE)</f>
        <v>42649</v>
      </c>
      <c r="B1096" s="21" t="s">
        <v>515</v>
      </c>
      <c r="C1096" s="21" t="s">
        <v>1290</v>
      </c>
      <c r="D1096" s="21" t="s">
        <v>1292</v>
      </c>
      <c r="E1096" s="21">
        <v>4</v>
      </c>
      <c r="F1096" s="21">
        <v>1.72</v>
      </c>
      <c r="G1096" s="21">
        <v>3.62</v>
      </c>
      <c r="H1096" s="21">
        <v>1.9</v>
      </c>
      <c r="I1096" s="21">
        <v>1.87</v>
      </c>
      <c r="J1096" s="23">
        <f t="shared" si="45"/>
        <v>0.15000000000000013</v>
      </c>
      <c r="K1096" s="71">
        <v>43.75</v>
      </c>
      <c r="L1096" s="71">
        <f t="shared" ref="L1096:N1096" si="822">L1095</f>
        <v>4</v>
      </c>
      <c r="M1096" s="71">
        <f t="shared" si="822"/>
        <v>0.17250000000000004</v>
      </c>
      <c r="N1096" s="71">
        <f t="shared" si="822"/>
        <v>50.3125</v>
      </c>
      <c r="O1096" s="73">
        <f>VLOOKUP(B1096,'Dry Sieve'!$B$2:$K$992,IF(C1096="#5",2,IF(C1096="#10",3,IF(C1096="#18",4,IF(C1096="#35",5,IF(C1096="#60",6,IF(C1096="#120",7,IF(C1096="#200",8,IF(C1096="&lt;200",9)))))))),FALSE)</f>
        <v>89.03</v>
      </c>
      <c r="P1096" s="23">
        <f t="shared" si="0"/>
        <v>0.17250000000000004</v>
      </c>
      <c r="Q1096" s="23">
        <f t="shared" si="1"/>
        <v>4</v>
      </c>
      <c r="R1096" s="23">
        <f>VLOOKUP(B1096,'Dry Sieve'!$B$2:$K$992,IF(C1096="#5",2,IF(C1096="#10",3,IF(C1096="#18",4,IF(C1096="#35",5,IF(C1096="#60",6,IF(C1096="#120",7,IF(C1096="#200",8,IF(C1096="&lt;200",9)))))))),FALSE)</f>
        <v>89.03</v>
      </c>
      <c r="S1096" s="23">
        <f>VLOOKUP(B1096,'Dry Sieve'!$B$2:$K$992,10,FALSE)</f>
        <v>143.72</v>
      </c>
      <c r="T1096" s="23">
        <v>0.59275383559999995</v>
      </c>
      <c r="U1096" s="23">
        <v>0.2982292735</v>
      </c>
      <c r="V1096" s="23">
        <f>V1095</f>
        <v>0.40502604456919999</v>
      </c>
    </row>
    <row r="1097" spans="1:22" ht="15.75" customHeight="1" x14ac:dyDescent="0.2">
      <c r="A1097" s="22">
        <f>VLOOKUP(B1096,'Sample ID by Horizon'!A:B,2,FALSE)</f>
        <v>42649</v>
      </c>
      <c r="B1097" s="21" t="s">
        <v>515</v>
      </c>
      <c r="C1097" s="21" t="s">
        <v>1290</v>
      </c>
      <c r="D1097" s="21" t="s">
        <v>1293</v>
      </c>
      <c r="E1097" s="21">
        <v>4</v>
      </c>
      <c r="F1097" s="21">
        <v>1.72</v>
      </c>
      <c r="G1097" s="21">
        <v>4.26</v>
      </c>
      <c r="H1097" s="21">
        <v>2.54</v>
      </c>
      <c r="I1097" s="21">
        <v>1.9</v>
      </c>
      <c r="J1097" s="23">
        <f t="shared" si="45"/>
        <v>0.17999999999999994</v>
      </c>
      <c r="K1097" s="71">
        <v>59</v>
      </c>
      <c r="L1097" s="71">
        <f t="shared" ref="L1097:N1097" si="823">L1095</f>
        <v>4</v>
      </c>
      <c r="M1097" s="71">
        <f t="shared" si="823"/>
        <v>0.17250000000000004</v>
      </c>
      <c r="N1097" s="71">
        <f t="shared" si="823"/>
        <v>50.3125</v>
      </c>
      <c r="O1097" s="73">
        <f>VLOOKUP(B1097,'Dry Sieve'!$B$2:$K$992,IF(C1097="#5",2,IF(C1097="#10",3,IF(C1097="#18",4,IF(C1097="#35",5,IF(C1097="#60",6,IF(C1097="#120",7,IF(C1097="#200",8,IF(C1097="&lt;200",9)))))))),FALSE)</f>
        <v>89.03</v>
      </c>
      <c r="P1097" s="23">
        <f t="shared" si="0"/>
        <v>0.17250000000000004</v>
      </c>
      <c r="Q1097" s="23">
        <f t="shared" si="1"/>
        <v>4</v>
      </c>
      <c r="R1097" s="23">
        <f>VLOOKUP(B1097,'Dry Sieve'!$B$2:$K$992,IF(C1097="#5",2,IF(C1097="#10",3,IF(C1097="#18",4,IF(C1097="#35",5,IF(C1097="#60",6,IF(C1097="#120",7,IF(C1097="#200",8,IF(C1097="&lt;200",9)))))))),FALSE)</f>
        <v>89.03</v>
      </c>
      <c r="S1097" s="23">
        <f>VLOOKUP(B1097,'Dry Sieve'!$B$2:$K$992,10,FALSE)</f>
        <v>143.72</v>
      </c>
      <c r="T1097" s="23">
        <v>0.59275383559999995</v>
      </c>
      <c r="U1097" s="23">
        <v>0.2982292735</v>
      </c>
      <c r="V1097" s="23">
        <f>V1095</f>
        <v>0.40502604456919999</v>
      </c>
    </row>
    <row r="1098" spans="1:22" ht="15.75" customHeight="1" x14ac:dyDescent="0.2">
      <c r="A1098" s="22">
        <f>VLOOKUP(B1097,'Sample ID by Horizon'!A:B,2,FALSE)</f>
        <v>42649</v>
      </c>
      <c r="B1098" s="21" t="s">
        <v>515</v>
      </c>
      <c r="C1098" s="21" t="s">
        <v>1290</v>
      </c>
      <c r="D1098" s="21" t="s">
        <v>1294</v>
      </c>
      <c r="E1098" s="21">
        <v>4</v>
      </c>
      <c r="F1098" s="21">
        <v>1.72</v>
      </c>
      <c r="G1098" s="21">
        <v>3.86</v>
      </c>
      <c r="H1098" s="21">
        <v>2.14</v>
      </c>
      <c r="I1098" s="21">
        <v>1.85</v>
      </c>
      <c r="J1098" s="23">
        <f t="shared" si="45"/>
        <v>0.13000000000000012</v>
      </c>
      <c r="K1098" s="71">
        <v>50.25</v>
      </c>
      <c r="L1098" s="71">
        <f t="shared" ref="L1098:N1098" si="824">L1095</f>
        <v>4</v>
      </c>
      <c r="M1098" s="71">
        <f t="shared" si="824"/>
        <v>0.17250000000000004</v>
      </c>
      <c r="N1098" s="71">
        <f t="shared" si="824"/>
        <v>50.3125</v>
      </c>
      <c r="O1098" s="73">
        <f>VLOOKUP(B1098,'Dry Sieve'!$B$2:$K$992,IF(C1098="#5",2,IF(C1098="#10",3,IF(C1098="#18",4,IF(C1098="#35",5,IF(C1098="#60",6,IF(C1098="#120",7,IF(C1098="#200",8,IF(C1098="&lt;200",9)))))))),FALSE)</f>
        <v>89.03</v>
      </c>
      <c r="P1098" s="23">
        <f t="shared" si="0"/>
        <v>0.17250000000000004</v>
      </c>
      <c r="Q1098" s="23">
        <f t="shared" si="1"/>
        <v>4</v>
      </c>
      <c r="R1098" s="23">
        <f>VLOOKUP(B1098,'Dry Sieve'!$B$2:$K$992,IF(C1098="#5",2,IF(C1098="#10",3,IF(C1098="#18",4,IF(C1098="#35",5,IF(C1098="#60",6,IF(C1098="#120",7,IF(C1098="#200",8,IF(C1098="&lt;200",9)))))))),FALSE)</f>
        <v>89.03</v>
      </c>
      <c r="S1098" s="23">
        <f>VLOOKUP(B1098,'Dry Sieve'!$B$2:$K$992,10,FALSE)</f>
        <v>143.72</v>
      </c>
      <c r="T1098" s="23">
        <v>0.59275383559999995</v>
      </c>
      <c r="U1098" s="23">
        <v>0.2982292735</v>
      </c>
      <c r="V1098" s="23">
        <f>V1095</f>
        <v>0.40502604456919999</v>
      </c>
    </row>
    <row r="1099" spans="1:22" ht="15.75" customHeight="1" x14ac:dyDescent="0.2">
      <c r="A1099" s="22">
        <f>VLOOKUP(B1098,'Sample ID by Horizon'!A:B,2,FALSE)</f>
        <v>42649</v>
      </c>
      <c r="B1099" s="21" t="s">
        <v>515</v>
      </c>
      <c r="C1099" s="21" t="s">
        <v>1295</v>
      </c>
      <c r="D1099" s="21" t="s">
        <v>1291</v>
      </c>
      <c r="E1099" s="21">
        <v>4</v>
      </c>
      <c r="F1099" s="21">
        <v>1.74</v>
      </c>
      <c r="G1099" s="21">
        <v>3.98</v>
      </c>
      <c r="H1099" s="21">
        <v>2.2400000000000002</v>
      </c>
      <c r="I1099" s="21">
        <v>2.13</v>
      </c>
      <c r="J1099" s="23">
        <f t="shared" si="45"/>
        <v>0.3899999999999999</v>
      </c>
      <c r="K1099" s="71">
        <v>46.25</v>
      </c>
      <c r="L1099" s="71">
        <v>4</v>
      </c>
      <c r="M1099" s="23">
        <f>AVERAGE(J1099:J1102)</f>
        <v>0.37999999999999989</v>
      </c>
      <c r="N1099" s="23">
        <v>40.75</v>
      </c>
      <c r="O1099" s="73">
        <f>VLOOKUP(B1099,'Dry Sieve'!$B$2:$K$992,IF(C1099="#5",2,IF(C1099="#10",3,IF(C1099="#18",4,IF(C1099="#35",5,IF(C1099="#60",6,IF(C1099="#120",7,IF(C1099="#200",8,IF(C1099="&lt;200",9)))))))),FALSE)</f>
        <v>19.649999999999999</v>
      </c>
      <c r="P1099" s="23">
        <f t="shared" si="0"/>
        <v>0.37999999999999989</v>
      </c>
      <c r="Q1099" s="23">
        <f t="shared" si="1"/>
        <v>4</v>
      </c>
      <c r="R1099" s="23">
        <f>VLOOKUP(B1099,'Dry Sieve'!$B$2:$K$992,IF(C1099="#5",2,IF(C1099="#10",3,IF(C1099="#18",4,IF(C1099="#35",5,IF(C1099="#60",6,IF(C1099="#120",7,IF(C1099="#200",8,IF(C1099="&lt;200",9)))))))),FALSE)</f>
        <v>19.649999999999999</v>
      </c>
      <c r="S1099" s="23">
        <f>VLOOKUP(B1099,'Dry Sieve'!$B$2:$K$992,10,FALSE)</f>
        <v>143.72</v>
      </c>
      <c r="T1099" s="23">
        <v>0.1237353883</v>
      </c>
      <c r="U1099" s="23">
        <v>4.3219003470000003E-2</v>
      </c>
      <c r="V1099" s="23">
        <f>V1098</f>
        <v>0.40502604456919999</v>
      </c>
    </row>
    <row r="1100" spans="1:22" ht="15.75" customHeight="1" x14ac:dyDescent="0.2">
      <c r="A1100" s="22">
        <f>VLOOKUP(B1099,'Sample ID by Horizon'!A:B,2,FALSE)</f>
        <v>42649</v>
      </c>
      <c r="B1100" s="21" t="s">
        <v>515</v>
      </c>
      <c r="C1100" s="21" t="s">
        <v>1295</v>
      </c>
      <c r="D1100" s="21" t="s">
        <v>1292</v>
      </c>
      <c r="E1100" s="21">
        <v>4</v>
      </c>
      <c r="F1100" s="21">
        <v>1.73</v>
      </c>
      <c r="G1100" s="21">
        <v>3.32</v>
      </c>
      <c r="H1100" s="21">
        <v>1.59</v>
      </c>
      <c r="I1100" s="21">
        <v>2.19</v>
      </c>
      <c r="J1100" s="23">
        <f t="shared" si="45"/>
        <v>0.45999999999999996</v>
      </c>
      <c r="K1100" s="71">
        <v>28.25</v>
      </c>
      <c r="L1100" s="71">
        <f t="shared" ref="L1100:N1100" si="825">L1099</f>
        <v>4</v>
      </c>
      <c r="M1100" s="71">
        <f t="shared" si="825"/>
        <v>0.37999999999999989</v>
      </c>
      <c r="N1100" s="71">
        <f t="shared" si="825"/>
        <v>40.75</v>
      </c>
      <c r="O1100" s="73">
        <f>VLOOKUP(B1100,'Dry Sieve'!$B$2:$K$992,IF(C1100="#5",2,IF(C1100="#10",3,IF(C1100="#18",4,IF(C1100="#35",5,IF(C1100="#60",6,IF(C1100="#120",7,IF(C1100="#200",8,IF(C1100="&lt;200",9)))))))),FALSE)</f>
        <v>19.649999999999999</v>
      </c>
      <c r="P1100" s="23">
        <f t="shared" si="0"/>
        <v>0.37999999999999989</v>
      </c>
      <c r="Q1100" s="23">
        <f t="shared" si="1"/>
        <v>4</v>
      </c>
      <c r="R1100" s="23">
        <f>VLOOKUP(B1100,'Dry Sieve'!$B$2:$K$992,IF(C1100="#5",2,IF(C1100="#10",3,IF(C1100="#18",4,IF(C1100="#35",5,IF(C1100="#60",6,IF(C1100="#120",7,IF(C1100="#200",8,IF(C1100="&lt;200",9)))))))),FALSE)</f>
        <v>19.649999999999999</v>
      </c>
      <c r="S1100" s="23">
        <f>VLOOKUP(B1100,'Dry Sieve'!$B$2:$K$992,10,FALSE)</f>
        <v>143.72</v>
      </c>
      <c r="T1100" s="23">
        <v>0.1237353883</v>
      </c>
      <c r="U1100" s="23">
        <v>4.3219003470000003E-2</v>
      </c>
      <c r="V1100" s="23">
        <f>V1098</f>
        <v>0.40502604456919999</v>
      </c>
    </row>
    <row r="1101" spans="1:22" ht="15.75" customHeight="1" x14ac:dyDescent="0.2">
      <c r="A1101" s="22">
        <f>VLOOKUP(B1100,'Sample ID by Horizon'!A:B,2,FALSE)</f>
        <v>42649</v>
      </c>
      <c r="B1101" s="21" t="s">
        <v>515</v>
      </c>
      <c r="C1101" s="21" t="s">
        <v>1295</v>
      </c>
      <c r="D1101" s="21" t="s">
        <v>1293</v>
      </c>
      <c r="E1101" s="21">
        <v>4</v>
      </c>
      <c r="F1101" s="21">
        <v>1.74</v>
      </c>
      <c r="G1101" s="21">
        <v>4</v>
      </c>
      <c r="H1101" s="21">
        <v>2.2599999999999998</v>
      </c>
      <c r="I1101" s="21">
        <v>2.0699999999999998</v>
      </c>
      <c r="J1101" s="23">
        <f t="shared" si="45"/>
        <v>0.32999999999999985</v>
      </c>
      <c r="K1101" s="71">
        <v>48.25</v>
      </c>
      <c r="L1101" s="71">
        <f t="shared" ref="L1101:N1101" si="826">L1099</f>
        <v>4</v>
      </c>
      <c r="M1101" s="71">
        <f t="shared" si="826"/>
        <v>0.37999999999999989</v>
      </c>
      <c r="N1101" s="71">
        <f t="shared" si="826"/>
        <v>40.75</v>
      </c>
      <c r="O1101" s="73">
        <f>VLOOKUP(B1101,'Dry Sieve'!$B$2:$K$992,IF(C1101="#5",2,IF(C1101="#10",3,IF(C1101="#18",4,IF(C1101="#35",5,IF(C1101="#60",6,IF(C1101="#120",7,IF(C1101="#200",8,IF(C1101="&lt;200",9)))))))),FALSE)</f>
        <v>19.649999999999999</v>
      </c>
      <c r="P1101" s="23">
        <f t="shared" si="0"/>
        <v>0.37999999999999989</v>
      </c>
      <c r="Q1101" s="23">
        <f t="shared" si="1"/>
        <v>4</v>
      </c>
      <c r="R1101" s="23">
        <f>VLOOKUP(B1101,'Dry Sieve'!$B$2:$K$992,IF(C1101="#5",2,IF(C1101="#10",3,IF(C1101="#18",4,IF(C1101="#35",5,IF(C1101="#60",6,IF(C1101="#120",7,IF(C1101="#200",8,IF(C1101="&lt;200",9)))))))),FALSE)</f>
        <v>19.649999999999999</v>
      </c>
      <c r="S1101" s="23">
        <f>VLOOKUP(B1101,'Dry Sieve'!$B$2:$K$992,10,FALSE)</f>
        <v>143.72</v>
      </c>
      <c r="T1101" s="23">
        <v>0.1237353883</v>
      </c>
      <c r="U1101" s="23">
        <v>4.3219003470000003E-2</v>
      </c>
      <c r="V1101" s="23">
        <f>V1098</f>
        <v>0.40502604456919999</v>
      </c>
    </row>
    <row r="1102" spans="1:22" ht="15.75" customHeight="1" x14ac:dyDescent="0.2">
      <c r="A1102" s="22">
        <f>VLOOKUP(B1101,'Sample ID by Horizon'!A:B,2,FALSE)</f>
        <v>42649</v>
      </c>
      <c r="B1102" s="21" t="s">
        <v>515</v>
      </c>
      <c r="C1102" s="21" t="s">
        <v>1295</v>
      </c>
      <c r="D1102" s="21" t="s">
        <v>1294</v>
      </c>
      <c r="E1102" s="21">
        <v>4</v>
      </c>
      <c r="F1102" s="21">
        <v>1.73</v>
      </c>
      <c r="G1102" s="21">
        <v>3.68</v>
      </c>
      <c r="H1102" s="21">
        <v>1.95</v>
      </c>
      <c r="I1102" s="21">
        <v>2.0699999999999998</v>
      </c>
      <c r="J1102" s="23">
        <f t="shared" si="45"/>
        <v>0.33999999999999986</v>
      </c>
      <c r="K1102" s="71">
        <v>40.25</v>
      </c>
      <c r="L1102" s="71">
        <f t="shared" ref="L1102:N1102" si="827">L1099</f>
        <v>4</v>
      </c>
      <c r="M1102" s="71">
        <f t="shared" si="827"/>
        <v>0.37999999999999989</v>
      </c>
      <c r="N1102" s="71">
        <f t="shared" si="827"/>
        <v>40.75</v>
      </c>
      <c r="O1102" s="73">
        <f>VLOOKUP(B1102,'Dry Sieve'!$B$2:$K$992,IF(C1102="#5",2,IF(C1102="#10",3,IF(C1102="#18",4,IF(C1102="#35",5,IF(C1102="#60",6,IF(C1102="#120",7,IF(C1102="#200",8,IF(C1102="&lt;200",9)))))))),FALSE)</f>
        <v>19.649999999999999</v>
      </c>
      <c r="P1102" s="23">
        <f t="shared" si="0"/>
        <v>0.37999999999999989</v>
      </c>
      <c r="Q1102" s="23">
        <f t="shared" si="1"/>
        <v>4</v>
      </c>
      <c r="R1102" s="23">
        <f>VLOOKUP(B1102,'Dry Sieve'!$B$2:$K$992,IF(C1102="#5",2,IF(C1102="#10",3,IF(C1102="#18",4,IF(C1102="#35",5,IF(C1102="#60",6,IF(C1102="#120",7,IF(C1102="#200",8,IF(C1102="&lt;200",9)))))))),FALSE)</f>
        <v>19.649999999999999</v>
      </c>
      <c r="S1102" s="23">
        <f>VLOOKUP(B1102,'Dry Sieve'!$B$2:$K$992,10,FALSE)</f>
        <v>143.72</v>
      </c>
      <c r="T1102" s="23">
        <v>0.1237353883</v>
      </c>
      <c r="U1102" s="23">
        <v>4.3219003470000003E-2</v>
      </c>
      <c r="V1102" s="23">
        <f>V1101</f>
        <v>0.40502604456919999</v>
      </c>
    </row>
    <row r="1103" spans="1:22" ht="15.75" customHeight="1" x14ac:dyDescent="0.2">
      <c r="A1103" s="22">
        <f>VLOOKUP(B1102,'Sample ID by Horizon'!A:B,2,FALSE)</f>
        <v>42649</v>
      </c>
      <c r="B1103" s="21" t="s">
        <v>515</v>
      </c>
      <c r="C1103" s="21" t="s">
        <v>1296</v>
      </c>
      <c r="D1103" s="21" t="s">
        <v>1291</v>
      </c>
      <c r="E1103" s="21">
        <v>3</v>
      </c>
      <c r="F1103" s="21">
        <v>1.73</v>
      </c>
      <c r="G1103" s="21">
        <v>3.77</v>
      </c>
      <c r="H1103" s="21">
        <v>2.04</v>
      </c>
      <c r="I1103" s="21">
        <v>2.19</v>
      </c>
      <c r="J1103" s="23">
        <f t="shared" si="45"/>
        <v>0.45999999999999996</v>
      </c>
      <c r="K1103" s="71">
        <v>52.666666669999998</v>
      </c>
      <c r="L1103" s="71">
        <v>3</v>
      </c>
      <c r="M1103" s="23">
        <f>AVERAGE(J1103:J1106)</f>
        <v>0.48000000000000015</v>
      </c>
      <c r="N1103" s="23">
        <v>49.5</v>
      </c>
      <c r="O1103" s="73">
        <f>VLOOKUP(B1103,'Dry Sieve'!$B$2:$K$992,IF(C1103="#5",2,IF(C1103="#10",3,IF(C1103="#18",4,IF(C1103="#35",5,IF(C1103="#60",6,IF(C1103="#120",7,IF(C1103="#200",8,IF(C1103="&lt;200",9)))))))),FALSE)</f>
        <v>14.16</v>
      </c>
      <c r="P1103" s="23">
        <f t="shared" si="0"/>
        <v>0.48000000000000015</v>
      </c>
      <c r="Q1103" s="23">
        <f t="shared" si="1"/>
        <v>3</v>
      </c>
      <c r="R1103" s="23">
        <f>VLOOKUP(B1103,'Dry Sieve'!$B$2:$K$992,IF(C1103="#5",2,IF(C1103="#10",3,IF(C1103="#18",4,IF(C1103="#35",5,IF(C1103="#60",6,IF(C1103="#120",7,IF(C1103="#200",8,IF(C1103="&lt;200",9)))))))),FALSE)</f>
        <v>14.16</v>
      </c>
      <c r="S1103" s="23">
        <f>VLOOKUP(B1103,'Dry Sieve'!$B$2:$K$992,10,FALSE)</f>
        <v>143.72</v>
      </c>
      <c r="T1103" s="23">
        <v>8.2760924020000001E-2</v>
      </c>
      <c r="U1103" s="23">
        <v>2.9261898139999999E-2</v>
      </c>
      <c r="V1103" s="23">
        <f>V1101</f>
        <v>0.40502604456919999</v>
      </c>
    </row>
    <row r="1104" spans="1:22" ht="15.75" customHeight="1" x14ac:dyDescent="0.2">
      <c r="A1104" s="22">
        <f>VLOOKUP(B1103,'Sample ID by Horizon'!A:B,2,FALSE)</f>
        <v>42649</v>
      </c>
      <c r="B1104" s="21" t="s">
        <v>515</v>
      </c>
      <c r="C1104" s="21" t="s">
        <v>1296</v>
      </c>
      <c r="D1104" s="21" t="s">
        <v>1292</v>
      </c>
      <c r="E1104" s="21">
        <v>3</v>
      </c>
      <c r="F1104" s="21">
        <v>1.73</v>
      </c>
      <c r="G1104" s="21">
        <v>3.52</v>
      </c>
      <c r="H1104" s="21">
        <v>1.79</v>
      </c>
      <c r="I1104" s="21">
        <v>2.2000000000000002</v>
      </c>
      <c r="J1104" s="23">
        <f t="shared" si="45"/>
        <v>0.4700000000000002</v>
      </c>
      <c r="K1104" s="71">
        <v>44</v>
      </c>
      <c r="L1104" s="71">
        <f t="shared" ref="L1104:N1104" si="828">L1103</f>
        <v>3</v>
      </c>
      <c r="M1104" s="71">
        <f t="shared" si="828"/>
        <v>0.48000000000000015</v>
      </c>
      <c r="N1104" s="71">
        <f t="shared" si="828"/>
        <v>49.5</v>
      </c>
      <c r="O1104" s="73">
        <f>VLOOKUP(B1104,'Dry Sieve'!$B$2:$K$992,IF(C1104="#5",2,IF(C1104="#10",3,IF(C1104="#18",4,IF(C1104="#35",5,IF(C1104="#60",6,IF(C1104="#120",7,IF(C1104="#200",8,IF(C1104="&lt;200",9)))))))),FALSE)</f>
        <v>14.16</v>
      </c>
      <c r="P1104" s="23">
        <f t="shared" si="0"/>
        <v>0.48000000000000015</v>
      </c>
      <c r="Q1104" s="23">
        <f t="shared" si="1"/>
        <v>3</v>
      </c>
      <c r="R1104" s="23">
        <f>VLOOKUP(B1104,'Dry Sieve'!$B$2:$K$992,IF(C1104="#5",2,IF(C1104="#10",3,IF(C1104="#18",4,IF(C1104="#35",5,IF(C1104="#60",6,IF(C1104="#120",7,IF(C1104="#200",8,IF(C1104="&lt;200",9)))))))),FALSE)</f>
        <v>14.16</v>
      </c>
      <c r="S1104" s="23">
        <f>VLOOKUP(B1104,'Dry Sieve'!$B$2:$K$992,10,FALSE)</f>
        <v>143.72</v>
      </c>
      <c r="T1104" s="23">
        <v>8.2760924020000001E-2</v>
      </c>
      <c r="U1104" s="23">
        <v>2.9261898139999999E-2</v>
      </c>
      <c r="V1104" s="23">
        <f>V1101</f>
        <v>0.40502604456919999</v>
      </c>
    </row>
    <row r="1105" spans="1:22" ht="15.75" customHeight="1" x14ac:dyDescent="0.2">
      <c r="A1105" s="22">
        <f>VLOOKUP(B1104,'Sample ID by Horizon'!A:B,2,FALSE)</f>
        <v>42649</v>
      </c>
      <c r="B1105" s="21" t="s">
        <v>515</v>
      </c>
      <c r="C1105" s="21" t="s">
        <v>1296</v>
      </c>
      <c r="D1105" s="21" t="s">
        <v>1293</v>
      </c>
      <c r="E1105" s="21">
        <v>3</v>
      </c>
      <c r="F1105" s="21">
        <v>1.73</v>
      </c>
      <c r="G1105" s="21">
        <v>3.79</v>
      </c>
      <c r="H1105" s="21">
        <v>2.06</v>
      </c>
      <c r="I1105" s="21">
        <v>2.2200000000000002</v>
      </c>
      <c r="J1105" s="23">
        <f t="shared" si="45"/>
        <v>0.49000000000000021</v>
      </c>
      <c r="K1105" s="71">
        <v>52.333333330000002</v>
      </c>
      <c r="L1105" s="71">
        <f t="shared" ref="L1105:N1105" si="829">L1103</f>
        <v>3</v>
      </c>
      <c r="M1105" s="71">
        <f t="shared" si="829"/>
        <v>0.48000000000000015</v>
      </c>
      <c r="N1105" s="71">
        <f t="shared" si="829"/>
        <v>49.5</v>
      </c>
      <c r="O1105" s="73">
        <f>VLOOKUP(B1105,'Dry Sieve'!$B$2:$K$992,IF(C1105="#5",2,IF(C1105="#10",3,IF(C1105="#18",4,IF(C1105="#35",5,IF(C1105="#60",6,IF(C1105="#120",7,IF(C1105="#200",8,IF(C1105="&lt;200",9)))))))),FALSE)</f>
        <v>14.16</v>
      </c>
      <c r="P1105" s="23">
        <f t="shared" si="0"/>
        <v>0.48000000000000015</v>
      </c>
      <c r="Q1105" s="23">
        <f t="shared" si="1"/>
        <v>3</v>
      </c>
      <c r="R1105" s="23">
        <f>VLOOKUP(B1105,'Dry Sieve'!$B$2:$K$992,IF(C1105="#5",2,IF(C1105="#10",3,IF(C1105="#18",4,IF(C1105="#35",5,IF(C1105="#60",6,IF(C1105="#120",7,IF(C1105="#200",8,IF(C1105="&lt;200",9)))))))),FALSE)</f>
        <v>14.16</v>
      </c>
      <c r="S1105" s="23">
        <f>VLOOKUP(B1105,'Dry Sieve'!$B$2:$K$992,10,FALSE)</f>
        <v>143.72</v>
      </c>
      <c r="T1105" s="23">
        <v>8.2760924020000001E-2</v>
      </c>
      <c r="U1105" s="23">
        <v>2.9261898139999999E-2</v>
      </c>
      <c r="V1105" s="23">
        <f>V1104</f>
        <v>0.40502604456919999</v>
      </c>
    </row>
    <row r="1106" spans="1:22" ht="15.75" customHeight="1" x14ac:dyDescent="0.2">
      <c r="A1106" s="22">
        <f>VLOOKUP(B1105,'Sample ID by Horizon'!A:B,2,FALSE)</f>
        <v>42649</v>
      </c>
      <c r="B1106" s="21" t="s">
        <v>515</v>
      </c>
      <c r="C1106" s="21" t="s">
        <v>1296</v>
      </c>
      <c r="D1106" s="21" t="s">
        <v>1294</v>
      </c>
      <c r="E1106" s="21">
        <v>3</v>
      </c>
      <c r="F1106" s="21">
        <v>1.74</v>
      </c>
      <c r="G1106" s="21">
        <v>3.71</v>
      </c>
      <c r="H1106" s="21">
        <v>1.97</v>
      </c>
      <c r="I1106" s="21">
        <v>2.2400000000000002</v>
      </c>
      <c r="J1106" s="23">
        <f t="shared" si="45"/>
        <v>0.50000000000000022</v>
      </c>
      <c r="K1106" s="71">
        <v>49</v>
      </c>
      <c r="L1106" s="71">
        <f t="shared" ref="L1106:N1106" si="830">L1103</f>
        <v>3</v>
      </c>
      <c r="M1106" s="71">
        <f t="shared" si="830"/>
        <v>0.48000000000000015</v>
      </c>
      <c r="N1106" s="71">
        <f t="shared" si="830"/>
        <v>49.5</v>
      </c>
      <c r="O1106" s="73">
        <f>VLOOKUP(B1106,'Dry Sieve'!$B$2:$K$992,IF(C1106="#5",2,IF(C1106="#10",3,IF(C1106="#18",4,IF(C1106="#35",5,IF(C1106="#60",6,IF(C1106="#120",7,IF(C1106="#200",8,IF(C1106="&lt;200",9)))))))),FALSE)</f>
        <v>14.16</v>
      </c>
      <c r="P1106" s="23">
        <f t="shared" si="0"/>
        <v>0.48000000000000015</v>
      </c>
      <c r="Q1106" s="23">
        <f t="shared" si="1"/>
        <v>3</v>
      </c>
      <c r="R1106" s="23">
        <f>VLOOKUP(B1106,'Dry Sieve'!$B$2:$K$992,IF(C1106="#5",2,IF(C1106="#10",3,IF(C1106="#18",4,IF(C1106="#35",5,IF(C1106="#60",6,IF(C1106="#120",7,IF(C1106="#200",8,IF(C1106="&lt;200",9)))))))),FALSE)</f>
        <v>14.16</v>
      </c>
      <c r="S1106" s="23">
        <f>VLOOKUP(B1106,'Dry Sieve'!$B$2:$K$992,10,FALSE)</f>
        <v>143.72</v>
      </c>
      <c r="T1106" s="23">
        <v>8.2760924020000001E-2</v>
      </c>
      <c r="U1106" s="23">
        <v>2.9261898139999999E-2</v>
      </c>
      <c r="V1106" s="23">
        <f>V1104</f>
        <v>0.40502604456919999</v>
      </c>
    </row>
    <row r="1107" spans="1:22" ht="15.75" customHeight="1" x14ac:dyDescent="0.2">
      <c r="A1107" s="22">
        <f>VLOOKUP(B1106,'Sample ID by Horizon'!A:B,2,FALSE)</f>
        <v>42649</v>
      </c>
      <c r="B1107" s="21" t="s">
        <v>515</v>
      </c>
      <c r="C1107" s="21" t="s">
        <v>1297</v>
      </c>
      <c r="D1107" s="21" t="s">
        <v>1291</v>
      </c>
      <c r="E1107" s="21">
        <v>2</v>
      </c>
      <c r="F1107" s="21">
        <v>1.73</v>
      </c>
      <c r="G1107" s="21">
        <v>3.35</v>
      </c>
      <c r="H1107" s="21">
        <v>1.62</v>
      </c>
      <c r="I1107" s="21">
        <v>2.04</v>
      </c>
      <c r="J1107" s="23">
        <f t="shared" si="45"/>
        <v>0.31000000000000005</v>
      </c>
      <c r="K1107" s="71">
        <v>65.5</v>
      </c>
      <c r="L1107" s="71">
        <v>2</v>
      </c>
      <c r="M1107" s="23">
        <f>AVERAGE(J1107:J1110)</f>
        <v>0.29249999999999993</v>
      </c>
      <c r="N1107" s="23">
        <v>66</v>
      </c>
      <c r="O1107" s="73">
        <f>VLOOKUP(B1107,'Dry Sieve'!$B$2:$K$992,IF(C1107="#5",2,IF(C1107="#10",3,IF(C1107="#18",4,IF(C1107="#35",5,IF(C1107="#60",6,IF(C1107="#120",7,IF(C1107="#200",8,IF(C1107="&lt;200",9)))))))),FALSE)</f>
        <v>9.16</v>
      </c>
      <c r="P1107" s="23">
        <f t="shared" si="0"/>
        <v>0.29249999999999993</v>
      </c>
      <c r="Q1107" s="23">
        <f t="shared" si="1"/>
        <v>2</v>
      </c>
      <c r="R1107" s="23">
        <f>VLOOKUP(B1107,'Dry Sieve'!$B$2:$K$992,IF(C1107="#5",2,IF(C1107="#10",3,IF(C1107="#18",4,IF(C1107="#35",5,IF(C1107="#60",6,IF(C1107="#120",7,IF(C1107="#200",8,IF(C1107="&lt;200",9)))))))),FALSE)</f>
        <v>9.16</v>
      </c>
      <c r="S1107" s="23">
        <f>VLOOKUP(B1107,'Dry Sieve'!$B$2:$K$992,10,FALSE)</f>
        <v>143.72</v>
      </c>
      <c r="T1107" s="23">
        <v>5.4413790699999999E-2</v>
      </c>
      <c r="U1107" s="23">
        <v>2.052177249E-2</v>
      </c>
      <c r="V1107" s="23">
        <f>V1104</f>
        <v>0.40502604456919999</v>
      </c>
    </row>
    <row r="1108" spans="1:22" ht="15.75" customHeight="1" x14ac:dyDescent="0.2">
      <c r="A1108" s="22">
        <f>VLOOKUP(B1107,'Sample ID by Horizon'!A:B,2,FALSE)</f>
        <v>42649</v>
      </c>
      <c r="B1108" s="21" t="s">
        <v>515</v>
      </c>
      <c r="C1108" s="21" t="s">
        <v>1297</v>
      </c>
      <c r="D1108" s="21" t="s">
        <v>1292</v>
      </c>
      <c r="E1108" s="21">
        <v>2</v>
      </c>
      <c r="F1108" s="21">
        <v>1.71</v>
      </c>
      <c r="G1108" s="21">
        <v>3.31</v>
      </c>
      <c r="H1108" s="21">
        <v>1.6</v>
      </c>
      <c r="I1108" s="21">
        <v>2.0099999999999998</v>
      </c>
      <c r="J1108" s="23">
        <f t="shared" si="45"/>
        <v>0.29999999999999982</v>
      </c>
      <c r="K1108" s="71">
        <v>65</v>
      </c>
      <c r="L1108" s="71">
        <f t="shared" ref="L1108:N1108" si="831">L1107</f>
        <v>2</v>
      </c>
      <c r="M1108" s="71">
        <f t="shared" si="831"/>
        <v>0.29249999999999993</v>
      </c>
      <c r="N1108" s="71">
        <f t="shared" si="831"/>
        <v>66</v>
      </c>
      <c r="O1108" s="73">
        <f>VLOOKUP(B1108,'Dry Sieve'!$B$2:$K$992,IF(C1108="#5",2,IF(C1108="#10",3,IF(C1108="#18",4,IF(C1108="#35",5,IF(C1108="#60",6,IF(C1108="#120",7,IF(C1108="#200",8,IF(C1108="&lt;200",9)))))))),FALSE)</f>
        <v>9.16</v>
      </c>
      <c r="P1108" s="23">
        <f t="shared" si="0"/>
        <v>0.29249999999999993</v>
      </c>
      <c r="Q1108" s="23">
        <f t="shared" si="1"/>
        <v>2</v>
      </c>
      <c r="R1108" s="23">
        <f>VLOOKUP(B1108,'Dry Sieve'!$B$2:$K$992,IF(C1108="#5",2,IF(C1108="#10",3,IF(C1108="#18",4,IF(C1108="#35",5,IF(C1108="#60",6,IF(C1108="#120",7,IF(C1108="#200",8,IF(C1108="&lt;200",9)))))))),FALSE)</f>
        <v>9.16</v>
      </c>
      <c r="S1108" s="23">
        <f>VLOOKUP(B1108,'Dry Sieve'!$B$2:$K$992,10,FALSE)</f>
        <v>143.72</v>
      </c>
      <c r="T1108" s="23">
        <v>5.4413790699999999E-2</v>
      </c>
      <c r="U1108" s="23">
        <v>2.052177249E-2</v>
      </c>
      <c r="V1108" s="23">
        <f>V1107</f>
        <v>0.40502604456919999</v>
      </c>
    </row>
    <row r="1109" spans="1:22" ht="15.75" customHeight="1" x14ac:dyDescent="0.2">
      <c r="A1109" s="22">
        <f>VLOOKUP(B1108,'Sample ID by Horizon'!A:B,2,FALSE)</f>
        <v>42649</v>
      </c>
      <c r="B1109" s="21" t="s">
        <v>515</v>
      </c>
      <c r="C1109" s="21" t="s">
        <v>1297</v>
      </c>
      <c r="D1109" s="21" t="s">
        <v>1293</v>
      </c>
      <c r="E1109" s="21">
        <v>2</v>
      </c>
      <c r="F1109" s="21">
        <v>1.72</v>
      </c>
      <c r="G1109" s="21">
        <v>3.34</v>
      </c>
      <c r="H1109" s="21">
        <v>1.62</v>
      </c>
      <c r="I1109" s="21">
        <v>2.0099999999999998</v>
      </c>
      <c r="J1109" s="23">
        <f t="shared" si="45"/>
        <v>0.28999999999999981</v>
      </c>
      <c r="K1109" s="71">
        <v>66.5</v>
      </c>
      <c r="L1109" s="71">
        <f t="shared" ref="L1109:N1109" si="832">L1107</f>
        <v>2</v>
      </c>
      <c r="M1109" s="71">
        <f t="shared" si="832"/>
        <v>0.29249999999999993</v>
      </c>
      <c r="N1109" s="71">
        <f t="shared" si="832"/>
        <v>66</v>
      </c>
      <c r="O1109" s="73">
        <f>VLOOKUP(B1109,'Dry Sieve'!$B$2:$K$992,IF(C1109="#5",2,IF(C1109="#10",3,IF(C1109="#18",4,IF(C1109="#35",5,IF(C1109="#60",6,IF(C1109="#120",7,IF(C1109="#200",8,IF(C1109="&lt;200",9)))))))),FALSE)</f>
        <v>9.16</v>
      </c>
      <c r="P1109" s="23">
        <f t="shared" si="0"/>
        <v>0.29249999999999993</v>
      </c>
      <c r="Q1109" s="23">
        <f t="shared" si="1"/>
        <v>2</v>
      </c>
      <c r="R1109" s="23">
        <f>VLOOKUP(B1109,'Dry Sieve'!$B$2:$K$992,IF(C1109="#5",2,IF(C1109="#10",3,IF(C1109="#18",4,IF(C1109="#35",5,IF(C1109="#60",6,IF(C1109="#120",7,IF(C1109="#200",8,IF(C1109="&lt;200",9)))))))),FALSE)</f>
        <v>9.16</v>
      </c>
      <c r="S1109" s="23">
        <f>VLOOKUP(B1109,'Dry Sieve'!$B$2:$K$992,10,FALSE)</f>
        <v>143.72</v>
      </c>
      <c r="T1109" s="23">
        <v>5.4413790699999999E-2</v>
      </c>
      <c r="U1109" s="23">
        <v>2.052177249E-2</v>
      </c>
      <c r="V1109" s="23">
        <f>V1107</f>
        <v>0.40502604456919999</v>
      </c>
    </row>
    <row r="1110" spans="1:22" ht="15.75" customHeight="1" x14ac:dyDescent="0.2">
      <c r="A1110" s="22">
        <f>VLOOKUP(B1109,'Sample ID by Horizon'!A:B,2,FALSE)</f>
        <v>42649</v>
      </c>
      <c r="B1110" s="21" t="s">
        <v>515</v>
      </c>
      <c r="C1110" s="21" t="s">
        <v>1297</v>
      </c>
      <c r="D1110" s="21" t="s">
        <v>1294</v>
      </c>
      <c r="E1110" s="21">
        <v>2</v>
      </c>
      <c r="F1110" s="21">
        <v>1.72</v>
      </c>
      <c r="G1110" s="21">
        <v>3.33</v>
      </c>
      <c r="H1110" s="21">
        <v>1.61</v>
      </c>
      <c r="I1110" s="21">
        <v>1.99</v>
      </c>
      <c r="J1110" s="23">
        <f t="shared" si="45"/>
        <v>0.27</v>
      </c>
      <c r="K1110" s="71">
        <v>67</v>
      </c>
      <c r="L1110" s="71">
        <f t="shared" ref="L1110:N1110" si="833">L1107</f>
        <v>2</v>
      </c>
      <c r="M1110" s="71">
        <f t="shared" si="833"/>
        <v>0.29249999999999993</v>
      </c>
      <c r="N1110" s="71">
        <f t="shared" si="833"/>
        <v>66</v>
      </c>
      <c r="O1110" s="73">
        <f>VLOOKUP(B1110,'Dry Sieve'!$B$2:$K$992,IF(C1110="#5",2,IF(C1110="#10",3,IF(C1110="#18",4,IF(C1110="#35",5,IF(C1110="#60",6,IF(C1110="#120",7,IF(C1110="#200",8,IF(C1110="&lt;200",9)))))))),FALSE)</f>
        <v>9.16</v>
      </c>
      <c r="P1110" s="23">
        <f t="shared" si="0"/>
        <v>0.29249999999999993</v>
      </c>
      <c r="Q1110" s="23">
        <f t="shared" si="1"/>
        <v>2</v>
      </c>
      <c r="R1110" s="23">
        <f>VLOOKUP(B1110,'Dry Sieve'!$B$2:$K$992,IF(C1110="#5",2,IF(C1110="#10",3,IF(C1110="#18",4,IF(C1110="#35",5,IF(C1110="#60",6,IF(C1110="#120",7,IF(C1110="#200",8,IF(C1110="&lt;200",9)))))))),FALSE)</f>
        <v>9.16</v>
      </c>
      <c r="S1110" s="23">
        <f>VLOOKUP(B1110,'Dry Sieve'!$B$2:$K$992,10,FALSE)</f>
        <v>143.72</v>
      </c>
      <c r="T1110" s="23">
        <v>5.4413790699999999E-2</v>
      </c>
      <c r="U1110" s="23">
        <v>2.052177249E-2</v>
      </c>
      <c r="V1110" s="23">
        <f>V1107</f>
        <v>0.40502604456919999</v>
      </c>
    </row>
    <row r="1111" spans="1:22" ht="15.75" customHeight="1" x14ac:dyDescent="0.2">
      <c r="A1111" s="22">
        <f>VLOOKUP(B1110,'Sample ID by Horizon'!A:B,2,FALSE)</f>
        <v>42649</v>
      </c>
      <c r="B1111" s="21" t="s">
        <v>515</v>
      </c>
      <c r="C1111" s="21" t="s">
        <v>1298</v>
      </c>
      <c r="D1111" s="21" t="s">
        <v>1291</v>
      </c>
      <c r="E1111" s="21">
        <v>1</v>
      </c>
      <c r="F1111" s="21">
        <v>1.72</v>
      </c>
      <c r="G1111" s="21">
        <v>2.64</v>
      </c>
      <c r="H1111" s="21">
        <v>0.92</v>
      </c>
      <c r="I1111" s="21">
        <v>1.84</v>
      </c>
      <c r="J1111" s="23">
        <f t="shared" si="45"/>
        <v>0.12000000000000011</v>
      </c>
      <c r="K1111" s="71">
        <v>80</v>
      </c>
      <c r="L1111" s="71">
        <v>1</v>
      </c>
      <c r="M1111" s="23">
        <f>AVERAGE(J1111:J1114)</f>
        <v>0.13750000000000007</v>
      </c>
      <c r="N1111" s="23">
        <v>78.25</v>
      </c>
      <c r="O1111" s="73">
        <f>VLOOKUP(B1111,'Dry Sieve'!$B$2:$K$992,IF(C1111="#5",2,IF(C1111="#10",3,IF(C1111="#18",4,IF(C1111="#35",5,IF(C1111="#60",6,IF(C1111="#120",7,IF(C1111="#200",8,IF(C1111="&lt;200",9)))))))),FALSE)</f>
        <v>5.03</v>
      </c>
      <c r="P1111" s="23">
        <f t="shared" si="0"/>
        <v>0.13750000000000007</v>
      </c>
      <c r="Q1111" s="23">
        <f t="shared" si="1"/>
        <v>1</v>
      </c>
      <c r="R1111" s="23">
        <f>VLOOKUP(B1111,'Dry Sieve'!$B$2:$K$992,IF(C1111="#5",2,IF(C1111="#10",3,IF(C1111="#18",4,IF(C1111="#35",5,IF(C1111="#60",6,IF(C1111="#120",7,IF(C1111="#200",8,IF(C1111="&lt;200",9)))))))),FALSE)</f>
        <v>5.03</v>
      </c>
      <c r="S1111" s="23">
        <f>VLOOKUP(B1111,'Dry Sieve'!$B$2:$K$992,10,FALSE)</f>
        <v>143.72</v>
      </c>
      <c r="T1111" s="23">
        <v>3.0186299749999999E-2</v>
      </c>
      <c r="U1111" s="23">
        <v>1.0123191239999999E-2</v>
      </c>
      <c r="V1111" s="23">
        <f>V1110</f>
        <v>0.40502604456919999</v>
      </c>
    </row>
    <row r="1112" spans="1:22" ht="15.75" customHeight="1" x14ac:dyDescent="0.2">
      <c r="A1112" s="22">
        <f>VLOOKUP(B1111,'Sample ID by Horizon'!A:B,2,FALSE)</f>
        <v>42649</v>
      </c>
      <c r="B1112" s="21" t="s">
        <v>515</v>
      </c>
      <c r="C1112" s="21" t="s">
        <v>1298</v>
      </c>
      <c r="D1112" s="21" t="s">
        <v>1292</v>
      </c>
      <c r="E1112" s="21">
        <v>1</v>
      </c>
      <c r="F1112" s="21">
        <v>1.73</v>
      </c>
      <c r="G1112" s="21">
        <v>2.65</v>
      </c>
      <c r="H1112" s="21">
        <v>0.92</v>
      </c>
      <c r="I1112" s="21">
        <v>1.89</v>
      </c>
      <c r="J1112" s="23">
        <f t="shared" si="45"/>
        <v>0.15999999999999992</v>
      </c>
      <c r="K1112" s="71">
        <v>76</v>
      </c>
      <c r="L1112" s="71">
        <f t="shared" ref="L1112:N1112" si="834">L1111</f>
        <v>1</v>
      </c>
      <c r="M1112" s="71">
        <f t="shared" si="834"/>
        <v>0.13750000000000007</v>
      </c>
      <c r="N1112" s="71">
        <f t="shared" si="834"/>
        <v>78.25</v>
      </c>
      <c r="O1112" s="73">
        <f>VLOOKUP(B1112,'Dry Sieve'!$B$2:$K$992,IF(C1112="#5",2,IF(C1112="#10",3,IF(C1112="#18",4,IF(C1112="#35",5,IF(C1112="#60",6,IF(C1112="#120",7,IF(C1112="#200",8,IF(C1112="&lt;200",9)))))))),FALSE)</f>
        <v>5.03</v>
      </c>
      <c r="P1112" s="23">
        <f t="shared" si="0"/>
        <v>0.13750000000000007</v>
      </c>
      <c r="Q1112" s="23">
        <f t="shared" si="1"/>
        <v>1</v>
      </c>
      <c r="R1112" s="23">
        <f>VLOOKUP(B1112,'Dry Sieve'!$B$2:$K$992,IF(C1112="#5",2,IF(C1112="#10",3,IF(C1112="#18",4,IF(C1112="#35",5,IF(C1112="#60",6,IF(C1112="#120",7,IF(C1112="#200",8,IF(C1112="&lt;200",9)))))))),FALSE)</f>
        <v>5.03</v>
      </c>
      <c r="S1112" s="23">
        <f>VLOOKUP(B1112,'Dry Sieve'!$B$2:$K$992,10,FALSE)</f>
        <v>143.72</v>
      </c>
      <c r="T1112" s="23">
        <v>3.0186299749999999E-2</v>
      </c>
      <c r="U1112" s="23">
        <v>1.0123191239999999E-2</v>
      </c>
      <c r="V1112" s="23">
        <f>V1110</f>
        <v>0.40502604456919999</v>
      </c>
    </row>
    <row r="1113" spans="1:22" ht="15.75" customHeight="1" x14ac:dyDescent="0.2">
      <c r="A1113" s="22">
        <f>VLOOKUP(B1112,'Sample ID by Horizon'!A:B,2,FALSE)</f>
        <v>42649</v>
      </c>
      <c r="B1113" s="21" t="s">
        <v>515</v>
      </c>
      <c r="C1113" s="21" t="s">
        <v>1298</v>
      </c>
      <c r="D1113" s="21" t="s">
        <v>1293</v>
      </c>
      <c r="E1113" s="21">
        <v>1</v>
      </c>
      <c r="F1113" s="21">
        <v>1.73</v>
      </c>
      <c r="G1113" s="21">
        <v>2.65</v>
      </c>
      <c r="H1113" s="21">
        <v>0.92</v>
      </c>
      <c r="I1113" s="21">
        <v>1.86</v>
      </c>
      <c r="J1113" s="23">
        <f t="shared" si="45"/>
        <v>0.13000000000000012</v>
      </c>
      <c r="K1113" s="71">
        <v>79</v>
      </c>
      <c r="L1113" s="71">
        <f t="shared" ref="L1113:N1113" si="835">L1111</f>
        <v>1</v>
      </c>
      <c r="M1113" s="71">
        <f t="shared" si="835"/>
        <v>0.13750000000000007</v>
      </c>
      <c r="N1113" s="71">
        <f t="shared" si="835"/>
        <v>78.25</v>
      </c>
      <c r="O1113" s="73">
        <f>VLOOKUP(B1113,'Dry Sieve'!$B$2:$K$992,IF(C1113="#5",2,IF(C1113="#10",3,IF(C1113="#18",4,IF(C1113="#35",5,IF(C1113="#60",6,IF(C1113="#120",7,IF(C1113="#200",8,IF(C1113="&lt;200",9)))))))),FALSE)</f>
        <v>5.03</v>
      </c>
      <c r="P1113" s="23">
        <f t="shared" si="0"/>
        <v>0.13750000000000007</v>
      </c>
      <c r="Q1113" s="23">
        <f t="shared" si="1"/>
        <v>1</v>
      </c>
      <c r="R1113" s="23">
        <f>VLOOKUP(B1113,'Dry Sieve'!$B$2:$K$992,IF(C1113="#5",2,IF(C1113="#10",3,IF(C1113="#18",4,IF(C1113="#35",5,IF(C1113="#60",6,IF(C1113="#120",7,IF(C1113="#200",8,IF(C1113="&lt;200",9)))))))),FALSE)</f>
        <v>5.03</v>
      </c>
      <c r="S1113" s="23">
        <f>VLOOKUP(B1113,'Dry Sieve'!$B$2:$K$992,10,FALSE)</f>
        <v>143.72</v>
      </c>
      <c r="T1113" s="23">
        <v>3.0186299749999999E-2</v>
      </c>
      <c r="U1113" s="23">
        <v>1.0123191239999999E-2</v>
      </c>
      <c r="V1113" s="23">
        <f>V1110</f>
        <v>0.40502604456919999</v>
      </c>
    </row>
    <row r="1114" spans="1:22" ht="15.75" customHeight="1" x14ac:dyDescent="0.2">
      <c r="A1114" s="22">
        <f>VLOOKUP(B1113,'Sample ID by Horizon'!A:B,2,FALSE)</f>
        <v>42649</v>
      </c>
      <c r="B1114" s="21" t="s">
        <v>515</v>
      </c>
      <c r="C1114" s="21" t="s">
        <v>1298</v>
      </c>
      <c r="D1114" s="21" t="s">
        <v>1294</v>
      </c>
      <c r="E1114" s="21">
        <v>1</v>
      </c>
      <c r="F1114" s="21">
        <v>1.73</v>
      </c>
      <c r="G1114" s="21">
        <v>2.65</v>
      </c>
      <c r="H1114" s="21">
        <v>0.92</v>
      </c>
      <c r="I1114" s="21">
        <v>1.87</v>
      </c>
      <c r="J1114" s="23">
        <f t="shared" si="45"/>
        <v>0.14000000000000012</v>
      </c>
      <c r="K1114" s="71">
        <v>78</v>
      </c>
      <c r="L1114" s="71">
        <f t="shared" ref="L1114:N1114" si="836">L1111</f>
        <v>1</v>
      </c>
      <c r="M1114" s="71">
        <f t="shared" si="836"/>
        <v>0.13750000000000007</v>
      </c>
      <c r="N1114" s="71">
        <f t="shared" si="836"/>
        <v>78.25</v>
      </c>
      <c r="O1114" s="73">
        <f>VLOOKUP(B1114,'Dry Sieve'!$B$2:$K$992,IF(C1114="#5",2,IF(C1114="#10",3,IF(C1114="#18",4,IF(C1114="#35",5,IF(C1114="#60",6,IF(C1114="#120",7,IF(C1114="#200",8,IF(C1114="&lt;200",9)))))))),FALSE)</f>
        <v>5.03</v>
      </c>
      <c r="P1114" s="23">
        <f t="shared" si="0"/>
        <v>0.13750000000000007</v>
      </c>
      <c r="Q1114" s="23">
        <f t="shared" si="1"/>
        <v>1</v>
      </c>
      <c r="R1114" s="23">
        <f>VLOOKUP(B1114,'Dry Sieve'!$B$2:$K$992,IF(C1114="#5",2,IF(C1114="#10",3,IF(C1114="#18",4,IF(C1114="#35",5,IF(C1114="#60",6,IF(C1114="#120",7,IF(C1114="#200",8,IF(C1114="&lt;200",9)))))))),FALSE)</f>
        <v>5.03</v>
      </c>
      <c r="S1114" s="23">
        <f>VLOOKUP(B1114,'Dry Sieve'!$B$2:$K$992,10,FALSE)</f>
        <v>143.72</v>
      </c>
      <c r="T1114" s="23">
        <v>3.0186299749999999E-2</v>
      </c>
      <c r="U1114" s="23">
        <v>1.0123191239999999E-2</v>
      </c>
      <c r="V1114" s="23">
        <f>V1113</f>
        <v>0.40502604456919999</v>
      </c>
    </row>
    <row r="1115" spans="1:22" ht="15.75" customHeight="1" x14ac:dyDescent="0.2">
      <c r="A1115" s="22">
        <f>VLOOKUP(B1114,'Sample ID by Horizon'!A:B,2,FALSE)</f>
        <v>42649</v>
      </c>
      <c r="B1115" s="21" t="s">
        <v>515</v>
      </c>
      <c r="C1115" s="21" t="s">
        <v>1299</v>
      </c>
      <c r="D1115" s="21" t="s">
        <v>1291</v>
      </c>
      <c r="E1115" s="21">
        <v>0.5</v>
      </c>
      <c r="F1115" s="21">
        <v>1.72</v>
      </c>
      <c r="G1115" s="21">
        <v>2.2000000000000002</v>
      </c>
      <c r="H1115" s="21">
        <v>0.48</v>
      </c>
      <c r="I1115" s="21">
        <v>1.83</v>
      </c>
      <c r="J1115" s="23">
        <f t="shared" si="45"/>
        <v>0.1100000000000001</v>
      </c>
      <c r="K1115" s="71">
        <v>74</v>
      </c>
      <c r="L1115" s="71">
        <v>0.5</v>
      </c>
      <c r="M1115" s="23">
        <f>AVERAGE(J1115:J1118)</f>
        <v>0.10250000000000009</v>
      </c>
      <c r="N1115" s="23">
        <v>78</v>
      </c>
      <c r="O1115" s="73">
        <f>VLOOKUP(B1115,'Dry Sieve'!$B$2:$K$992,IF(C1115="#5",2,IF(C1115="#10",3,IF(C1115="#18",4,IF(C1115="#35",5,IF(C1115="#60",6,IF(C1115="#120",7,IF(C1115="#200",8,IF(C1115="&lt;200",9)))))))),FALSE)</f>
        <v>2.64</v>
      </c>
      <c r="P1115" s="23">
        <f t="shared" si="0"/>
        <v>0.10250000000000009</v>
      </c>
      <c r="Q1115" s="23">
        <f t="shared" si="1"/>
        <v>0.5</v>
      </c>
      <c r="R1115" s="23">
        <f>VLOOKUP(B1115,'Dry Sieve'!$B$2:$K$992,IF(C1115="#5",2,IF(C1115="#10",3,IF(C1115="#18",4,IF(C1115="#35",5,IF(C1115="#60",6,IF(C1115="#120",7,IF(C1115="#200",8,IF(C1115="&lt;200",9)))))))),FALSE)</f>
        <v>2.64</v>
      </c>
      <c r="S1115" s="23">
        <f>VLOOKUP(B1115,'Dry Sieve'!$B$2:$K$992,10,FALSE)</f>
        <v>143.72</v>
      </c>
      <c r="T1115" s="23">
        <v>1.4603395490000001E-2</v>
      </c>
      <c r="U1115" s="23">
        <v>3.2544709950000001E-3</v>
      </c>
      <c r="V1115" s="23">
        <f>V1113</f>
        <v>0.40502604456919999</v>
      </c>
    </row>
    <row r="1116" spans="1:22" ht="15.75" customHeight="1" x14ac:dyDescent="0.2">
      <c r="A1116" s="22">
        <f>VLOOKUP(B1115,'Sample ID by Horizon'!A:B,2,FALSE)</f>
        <v>42649</v>
      </c>
      <c r="B1116" s="21" t="s">
        <v>515</v>
      </c>
      <c r="C1116" s="21" t="s">
        <v>1299</v>
      </c>
      <c r="D1116" s="21" t="s">
        <v>1292</v>
      </c>
      <c r="E1116" s="21">
        <v>0.5</v>
      </c>
      <c r="F1116" s="21">
        <v>1.72</v>
      </c>
      <c r="G1116" s="21">
        <v>2.21</v>
      </c>
      <c r="H1116" s="21">
        <v>0.49</v>
      </c>
      <c r="I1116" s="21">
        <v>1.81</v>
      </c>
      <c r="J1116" s="23">
        <f t="shared" si="45"/>
        <v>9.000000000000008E-2</v>
      </c>
      <c r="K1116" s="71">
        <v>80</v>
      </c>
      <c r="L1116" s="71">
        <f t="shared" ref="L1116:N1116" si="837">L1115</f>
        <v>0.5</v>
      </c>
      <c r="M1116" s="71">
        <f t="shared" si="837"/>
        <v>0.10250000000000009</v>
      </c>
      <c r="N1116" s="71">
        <f t="shared" si="837"/>
        <v>78</v>
      </c>
      <c r="O1116" s="73">
        <f>VLOOKUP(B1116,'Dry Sieve'!$B$2:$K$992,IF(C1116="#5",2,IF(C1116="#10",3,IF(C1116="#18",4,IF(C1116="#35",5,IF(C1116="#60",6,IF(C1116="#120",7,IF(C1116="#200",8,IF(C1116="&lt;200",9)))))))),FALSE)</f>
        <v>2.64</v>
      </c>
      <c r="P1116" s="23">
        <f t="shared" si="0"/>
        <v>0.10250000000000009</v>
      </c>
      <c r="Q1116" s="23">
        <f t="shared" si="1"/>
        <v>0.5</v>
      </c>
      <c r="R1116" s="23">
        <f>VLOOKUP(B1116,'Dry Sieve'!$B$2:$K$992,IF(C1116="#5",2,IF(C1116="#10",3,IF(C1116="#18",4,IF(C1116="#35",5,IF(C1116="#60",6,IF(C1116="#120",7,IF(C1116="#200",8,IF(C1116="&lt;200",9)))))))),FALSE)</f>
        <v>2.64</v>
      </c>
      <c r="S1116" s="23">
        <f>VLOOKUP(B1116,'Dry Sieve'!$B$2:$K$992,10,FALSE)</f>
        <v>143.72</v>
      </c>
      <c r="T1116" s="23">
        <v>1.4603395490000001E-2</v>
      </c>
      <c r="U1116" s="23">
        <v>3.2544709950000001E-3</v>
      </c>
      <c r="V1116" s="23">
        <f>V1113</f>
        <v>0.40502604456919999</v>
      </c>
    </row>
    <row r="1117" spans="1:22" ht="15.75" customHeight="1" x14ac:dyDescent="0.2">
      <c r="A1117" s="22">
        <f>VLOOKUP(B1116,'Sample ID by Horizon'!A:B,2,FALSE)</f>
        <v>42649</v>
      </c>
      <c r="B1117" s="21" t="s">
        <v>515</v>
      </c>
      <c r="C1117" s="21" t="s">
        <v>1299</v>
      </c>
      <c r="D1117" s="21" t="s">
        <v>1293</v>
      </c>
      <c r="E1117" s="21">
        <v>0.5</v>
      </c>
      <c r="F1117" s="21">
        <v>1.7</v>
      </c>
      <c r="G1117" s="21">
        <v>2.21</v>
      </c>
      <c r="H1117" s="21">
        <v>0.51</v>
      </c>
      <c r="I1117" s="21">
        <v>1.82</v>
      </c>
      <c r="J1117" s="23">
        <f t="shared" si="45"/>
        <v>0.12000000000000011</v>
      </c>
      <c r="K1117" s="71">
        <v>78</v>
      </c>
      <c r="L1117" s="71">
        <f t="shared" ref="L1117:N1117" si="838">L1115</f>
        <v>0.5</v>
      </c>
      <c r="M1117" s="71">
        <f t="shared" si="838"/>
        <v>0.10250000000000009</v>
      </c>
      <c r="N1117" s="71">
        <f t="shared" si="838"/>
        <v>78</v>
      </c>
      <c r="O1117" s="73">
        <f>VLOOKUP(B1117,'Dry Sieve'!$B$2:$K$992,IF(C1117="#5",2,IF(C1117="#10",3,IF(C1117="#18",4,IF(C1117="#35",5,IF(C1117="#60",6,IF(C1117="#120",7,IF(C1117="#200",8,IF(C1117="&lt;200",9)))))))),FALSE)</f>
        <v>2.64</v>
      </c>
      <c r="P1117" s="23">
        <f t="shared" si="0"/>
        <v>0.10250000000000009</v>
      </c>
      <c r="Q1117" s="23">
        <f t="shared" si="1"/>
        <v>0.5</v>
      </c>
      <c r="R1117" s="23">
        <f>VLOOKUP(B1117,'Dry Sieve'!$B$2:$K$992,IF(C1117="#5",2,IF(C1117="#10",3,IF(C1117="#18",4,IF(C1117="#35",5,IF(C1117="#60",6,IF(C1117="#120",7,IF(C1117="#200",8,IF(C1117="&lt;200",9)))))))),FALSE)</f>
        <v>2.64</v>
      </c>
      <c r="S1117" s="23">
        <f>VLOOKUP(B1117,'Dry Sieve'!$B$2:$K$992,10,FALSE)</f>
        <v>143.72</v>
      </c>
      <c r="T1117" s="23">
        <v>1.4603395490000001E-2</v>
      </c>
      <c r="U1117" s="23">
        <v>3.2544709950000001E-3</v>
      </c>
      <c r="V1117" s="23">
        <f>V1116</f>
        <v>0.40502604456919999</v>
      </c>
    </row>
    <row r="1118" spans="1:22" ht="15.75" customHeight="1" x14ac:dyDescent="0.2">
      <c r="A1118" s="22">
        <f>VLOOKUP(B1117,'Sample ID by Horizon'!A:B,2,FALSE)</f>
        <v>42649</v>
      </c>
      <c r="B1118" s="21" t="s">
        <v>515</v>
      </c>
      <c r="C1118" s="21" t="s">
        <v>1299</v>
      </c>
      <c r="D1118" s="21" t="s">
        <v>1294</v>
      </c>
      <c r="E1118" s="21">
        <v>0.5</v>
      </c>
      <c r="F1118" s="21">
        <v>1.72</v>
      </c>
      <c r="G1118" s="21">
        <v>2.21</v>
      </c>
      <c r="H1118" s="21">
        <v>0.49</v>
      </c>
      <c r="I1118" s="21">
        <v>1.81</v>
      </c>
      <c r="J1118" s="23">
        <f t="shared" si="45"/>
        <v>9.000000000000008E-2</v>
      </c>
      <c r="K1118" s="71">
        <v>80</v>
      </c>
      <c r="L1118" s="71">
        <f t="shared" ref="L1118:N1118" si="839">L1115</f>
        <v>0.5</v>
      </c>
      <c r="M1118" s="71">
        <f t="shared" si="839"/>
        <v>0.10250000000000009</v>
      </c>
      <c r="N1118" s="71">
        <f t="shared" si="839"/>
        <v>78</v>
      </c>
      <c r="O1118" s="73">
        <f>VLOOKUP(B1118,'Dry Sieve'!$B$2:$K$992,IF(C1118="#5",2,IF(C1118="#10",3,IF(C1118="#18",4,IF(C1118="#35",5,IF(C1118="#60",6,IF(C1118="#120",7,IF(C1118="#200",8,IF(C1118="&lt;200",9)))))))),FALSE)</f>
        <v>2.64</v>
      </c>
      <c r="P1118" s="23">
        <f t="shared" si="0"/>
        <v>0.10250000000000009</v>
      </c>
      <c r="Q1118" s="23">
        <f t="shared" si="1"/>
        <v>0.5</v>
      </c>
      <c r="R1118" s="23">
        <f>VLOOKUP(B1118,'Dry Sieve'!$B$2:$K$992,IF(C1118="#5",2,IF(C1118="#10",3,IF(C1118="#18",4,IF(C1118="#35",5,IF(C1118="#60",6,IF(C1118="#120",7,IF(C1118="#200",8,IF(C1118="&lt;200",9)))))))),FALSE)</f>
        <v>2.64</v>
      </c>
      <c r="S1118" s="23">
        <f>VLOOKUP(B1118,'Dry Sieve'!$B$2:$K$992,10,FALSE)</f>
        <v>143.72</v>
      </c>
      <c r="T1118" s="23">
        <v>1.4603395490000001E-2</v>
      </c>
      <c r="U1118" s="23">
        <v>3.2544709950000001E-3</v>
      </c>
      <c r="V1118" s="23">
        <f>V1116</f>
        <v>0.40502604456919999</v>
      </c>
    </row>
    <row r="1119" spans="1:22" ht="15.75" customHeight="1" x14ac:dyDescent="0.2">
      <c r="A1119" s="22">
        <f>VLOOKUP(B1118,'Sample ID by Horizon'!A:B,2,FALSE)</f>
        <v>42649</v>
      </c>
      <c r="B1119" s="21" t="s">
        <v>515</v>
      </c>
      <c r="C1119" s="21" t="s">
        <v>1300</v>
      </c>
      <c r="D1119" s="21" t="s">
        <v>1291</v>
      </c>
      <c r="E1119" s="21">
        <v>0.3</v>
      </c>
      <c r="F1119" s="21">
        <v>1.74</v>
      </c>
      <c r="G1119" s="21">
        <v>2.0299999999999998</v>
      </c>
      <c r="H1119" s="21">
        <v>0.28999999999999998</v>
      </c>
      <c r="I1119" s="21">
        <v>1.87</v>
      </c>
      <c r="J1119" s="23">
        <f t="shared" si="45"/>
        <v>0.13000000000000012</v>
      </c>
      <c r="K1119" s="71">
        <v>53.333333330000002</v>
      </c>
      <c r="L1119" s="71">
        <v>0.3</v>
      </c>
      <c r="M1119" s="23">
        <f>AVERAGE(J1119:J1122)</f>
        <v>0.14250000000000007</v>
      </c>
      <c r="N1119" s="23">
        <v>47.5</v>
      </c>
      <c r="O1119" s="73">
        <f>VLOOKUP(B1119,'Dry Sieve'!$B$2:$K$992,IF(C1119="#5",2,IF(C1119="#10",3,IF(C1119="#18",4,IF(C1119="#35",5,IF(C1119="#60",6,IF(C1119="#120",7,IF(C1119="#200",8,IF(C1119="&lt;200",9)))))))),FALSE)</f>
        <v>1.68</v>
      </c>
      <c r="P1119" s="23">
        <f t="shared" si="0"/>
        <v>0.14250000000000007</v>
      </c>
      <c r="Q1119" s="23">
        <f t="shared" si="1"/>
        <v>0.3</v>
      </c>
      <c r="R1119" s="23">
        <f>VLOOKUP(B1119,'Dry Sieve'!$B$2:$K$992,IF(C1119="#5",2,IF(C1119="#10",3,IF(C1119="#18",4,IF(C1119="#35",5,IF(C1119="#60",6,IF(C1119="#120",7,IF(C1119="#200",8,IF(C1119="&lt;200",9)))))))),FALSE)</f>
        <v>1.68</v>
      </c>
      <c r="S1119" s="23">
        <f>VLOOKUP(B1119,'Dry Sieve'!$B$2:$K$992,10,FALSE)</f>
        <v>143.72</v>
      </c>
      <c r="T1119" s="23">
        <v>6.1369329249999997E-3</v>
      </c>
      <c r="U1119" s="23">
        <v>4.1643473419999998E-4</v>
      </c>
      <c r="V1119" s="23">
        <f>V1116</f>
        <v>0.40502604456919999</v>
      </c>
    </row>
    <row r="1120" spans="1:22" ht="15.75" customHeight="1" x14ac:dyDescent="0.2">
      <c r="A1120" s="22">
        <f>VLOOKUP(B1119,'Sample ID by Horizon'!A:B,2,FALSE)</f>
        <v>42649</v>
      </c>
      <c r="B1120" s="21" t="s">
        <v>515</v>
      </c>
      <c r="C1120" s="21" t="s">
        <v>1300</v>
      </c>
      <c r="D1120" s="21" t="s">
        <v>1292</v>
      </c>
      <c r="E1120" s="21">
        <v>0.3</v>
      </c>
      <c r="F1120" s="21">
        <v>1.71</v>
      </c>
      <c r="G1120" s="21">
        <v>1.99</v>
      </c>
      <c r="H1120" s="21">
        <v>0.28000000000000003</v>
      </c>
      <c r="I1120" s="21">
        <v>1.85</v>
      </c>
      <c r="J1120" s="23">
        <f t="shared" si="45"/>
        <v>0.14000000000000012</v>
      </c>
      <c r="K1120" s="71">
        <v>46.666666669999998</v>
      </c>
      <c r="L1120" s="71">
        <f t="shared" ref="L1120:N1120" si="840">L1119</f>
        <v>0.3</v>
      </c>
      <c r="M1120" s="71">
        <f t="shared" si="840"/>
        <v>0.14250000000000007</v>
      </c>
      <c r="N1120" s="71">
        <f t="shared" si="840"/>
        <v>47.5</v>
      </c>
      <c r="O1120" s="73">
        <f>VLOOKUP(B1120,'Dry Sieve'!$B$2:$K$992,IF(C1120="#5",2,IF(C1120="#10",3,IF(C1120="#18",4,IF(C1120="#35",5,IF(C1120="#60",6,IF(C1120="#120",7,IF(C1120="#200",8,IF(C1120="&lt;200",9)))))))),FALSE)</f>
        <v>1.68</v>
      </c>
      <c r="P1120" s="23">
        <f t="shared" si="0"/>
        <v>0.14250000000000007</v>
      </c>
      <c r="Q1120" s="23">
        <f t="shared" si="1"/>
        <v>0.3</v>
      </c>
      <c r="R1120" s="23">
        <f>VLOOKUP(B1120,'Dry Sieve'!$B$2:$K$992,IF(C1120="#5",2,IF(C1120="#10",3,IF(C1120="#18",4,IF(C1120="#35",5,IF(C1120="#60",6,IF(C1120="#120",7,IF(C1120="#200",8,IF(C1120="&lt;200",9)))))))),FALSE)</f>
        <v>1.68</v>
      </c>
      <c r="S1120" s="23">
        <f>VLOOKUP(B1120,'Dry Sieve'!$B$2:$K$992,10,FALSE)</f>
        <v>143.72</v>
      </c>
      <c r="T1120" s="23">
        <v>6.1369329249999997E-3</v>
      </c>
      <c r="U1120" s="23">
        <v>4.1643473419999998E-4</v>
      </c>
      <c r="V1120" s="23">
        <f>V1119</f>
        <v>0.40502604456919999</v>
      </c>
    </row>
    <row r="1121" spans="1:22" ht="15.75" customHeight="1" x14ac:dyDescent="0.2">
      <c r="A1121" s="22">
        <f>VLOOKUP(B1120,'Sample ID by Horizon'!A:B,2,FALSE)</f>
        <v>42649</v>
      </c>
      <c r="B1121" s="21" t="s">
        <v>515</v>
      </c>
      <c r="C1121" s="21" t="s">
        <v>1300</v>
      </c>
      <c r="D1121" s="21" t="s">
        <v>1293</v>
      </c>
      <c r="E1121" s="21">
        <v>0.3</v>
      </c>
      <c r="F1121" s="21">
        <v>1.72</v>
      </c>
      <c r="G1121" s="21">
        <v>2.0099999999999998</v>
      </c>
      <c r="H1121" s="21">
        <v>0.28999999999999998</v>
      </c>
      <c r="I1121" s="21">
        <v>1.88</v>
      </c>
      <c r="J1121" s="23">
        <f t="shared" si="45"/>
        <v>0.15999999999999992</v>
      </c>
      <c r="K1121" s="71">
        <v>43.333333330000002</v>
      </c>
      <c r="L1121" s="71">
        <f t="shared" ref="L1121:N1121" si="841">L1119</f>
        <v>0.3</v>
      </c>
      <c r="M1121" s="71">
        <f t="shared" si="841"/>
        <v>0.14250000000000007</v>
      </c>
      <c r="N1121" s="71">
        <f t="shared" si="841"/>
        <v>47.5</v>
      </c>
      <c r="O1121" s="73">
        <f>VLOOKUP(B1121,'Dry Sieve'!$B$2:$K$992,IF(C1121="#5",2,IF(C1121="#10",3,IF(C1121="#18",4,IF(C1121="#35",5,IF(C1121="#60",6,IF(C1121="#120",7,IF(C1121="#200",8,IF(C1121="&lt;200",9)))))))),FALSE)</f>
        <v>1.68</v>
      </c>
      <c r="P1121" s="23">
        <f t="shared" si="0"/>
        <v>0.14250000000000007</v>
      </c>
      <c r="Q1121" s="23">
        <f t="shared" si="1"/>
        <v>0.3</v>
      </c>
      <c r="R1121" s="23">
        <f>VLOOKUP(B1121,'Dry Sieve'!$B$2:$K$992,IF(C1121="#5",2,IF(C1121="#10",3,IF(C1121="#18",4,IF(C1121="#35",5,IF(C1121="#60",6,IF(C1121="#120",7,IF(C1121="#200",8,IF(C1121="&lt;200",9)))))))),FALSE)</f>
        <v>1.68</v>
      </c>
      <c r="S1121" s="23">
        <f>VLOOKUP(B1121,'Dry Sieve'!$B$2:$K$992,10,FALSE)</f>
        <v>143.72</v>
      </c>
      <c r="T1121" s="23">
        <v>6.1369329249999997E-3</v>
      </c>
      <c r="U1121" s="23">
        <v>4.1643473419999998E-4</v>
      </c>
      <c r="V1121" s="23">
        <f>V1119</f>
        <v>0.40502604456919999</v>
      </c>
    </row>
    <row r="1122" spans="1:22" ht="15.75" customHeight="1" x14ac:dyDescent="0.2">
      <c r="A1122" s="22">
        <f>VLOOKUP(B1121,'Sample ID by Horizon'!A:B,2,FALSE)</f>
        <v>42649</v>
      </c>
      <c r="B1122" s="21" t="s">
        <v>515</v>
      </c>
      <c r="C1122" s="21" t="s">
        <v>1300</v>
      </c>
      <c r="D1122" s="21" t="s">
        <v>1294</v>
      </c>
      <c r="E1122" s="21">
        <v>0.3</v>
      </c>
      <c r="F1122" s="21">
        <v>1.73</v>
      </c>
      <c r="G1122" s="21">
        <v>2.0099999999999998</v>
      </c>
      <c r="H1122" s="21">
        <v>0.28000000000000003</v>
      </c>
      <c r="I1122" s="21">
        <v>1.87</v>
      </c>
      <c r="J1122" s="23">
        <f t="shared" si="45"/>
        <v>0.14000000000000012</v>
      </c>
      <c r="K1122" s="71">
        <v>46.666666669999998</v>
      </c>
      <c r="L1122" s="71">
        <f t="shared" ref="L1122:N1122" si="842">L1119</f>
        <v>0.3</v>
      </c>
      <c r="M1122" s="71">
        <f t="shared" si="842"/>
        <v>0.14250000000000007</v>
      </c>
      <c r="N1122" s="71">
        <f t="shared" si="842"/>
        <v>47.5</v>
      </c>
      <c r="O1122" s="73">
        <f>VLOOKUP(B1122,'Dry Sieve'!$B$2:$K$992,IF(C1122="#5",2,IF(C1122="#10",3,IF(C1122="#18",4,IF(C1122="#35",5,IF(C1122="#60",6,IF(C1122="#120",7,IF(C1122="#200",8,IF(C1122="&lt;200",9)))))))),FALSE)</f>
        <v>1.68</v>
      </c>
      <c r="P1122" s="23">
        <f t="shared" si="0"/>
        <v>0.14250000000000007</v>
      </c>
      <c r="Q1122" s="23">
        <f t="shared" si="1"/>
        <v>0.3</v>
      </c>
      <c r="R1122" s="23">
        <f>VLOOKUP(B1122,'Dry Sieve'!$B$2:$K$992,IF(C1122="#5",2,IF(C1122="#10",3,IF(C1122="#18",4,IF(C1122="#35",5,IF(C1122="#60",6,IF(C1122="#120",7,IF(C1122="#200",8,IF(C1122="&lt;200",9)))))))),FALSE)</f>
        <v>1.68</v>
      </c>
      <c r="S1122" s="23">
        <f>VLOOKUP(B1122,'Dry Sieve'!$B$2:$K$992,10,FALSE)</f>
        <v>143.72</v>
      </c>
      <c r="T1122" s="23">
        <v>6.1369329249999997E-3</v>
      </c>
      <c r="U1122" s="23">
        <v>4.1643473419999998E-4</v>
      </c>
      <c r="V1122" s="23">
        <f>V1119</f>
        <v>0.40502604456919999</v>
      </c>
    </row>
    <row r="1123" spans="1:22" ht="15.75" customHeight="1" x14ac:dyDescent="0.2">
      <c r="A1123" s="22">
        <f>VLOOKUP(B1122,'Sample ID by Horizon'!A:B,2,FALSE)</f>
        <v>42649</v>
      </c>
      <c r="B1123" s="21" t="s">
        <v>516</v>
      </c>
      <c r="C1123" s="21" t="s">
        <v>1290</v>
      </c>
      <c r="D1123" s="21" t="s">
        <v>1291</v>
      </c>
      <c r="E1123" s="21">
        <v>4</v>
      </c>
      <c r="F1123" s="21">
        <v>1.73</v>
      </c>
      <c r="G1123" s="21">
        <v>3.79</v>
      </c>
      <c r="H1123" s="21">
        <v>2.06</v>
      </c>
      <c r="I1123" s="21">
        <v>1.84</v>
      </c>
      <c r="J1123" s="23">
        <f t="shared" si="45"/>
        <v>0.1100000000000001</v>
      </c>
      <c r="K1123" s="71">
        <v>48.75</v>
      </c>
      <c r="L1123" s="71">
        <v>4</v>
      </c>
      <c r="M1123" s="23">
        <f>AVERAGE(J1123:J1126)</f>
        <v>0.1275</v>
      </c>
      <c r="N1123" s="23">
        <v>35.125</v>
      </c>
      <c r="O1123" s="73">
        <f>VLOOKUP(B1123,'Dry Sieve'!$B$2:$K$992,IF(C1123="#5",2,IF(C1123="#10",3,IF(C1123="#18",4,IF(C1123="#35",5,IF(C1123="#60",6,IF(C1123="#120",7,IF(C1123="#200",8,IF(C1123="&lt;200",9)))))))),FALSE)</f>
        <v>744.2</v>
      </c>
      <c r="P1123" s="23">
        <f t="shared" si="0"/>
        <v>0.1275</v>
      </c>
      <c r="Q1123" s="23">
        <f t="shared" si="1"/>
        <v>4</v>
      </c>
      <c r="R1123" s="23">
        <f>VLOOKUP(B1123,'Dry Sieve'!$B$2:$K$992,IF(C1123="#5",2,IF(C1123="#10",3,IF(C1123="#18",4,IF(C1123="#35",5,IF(C1123="#60",6,IF(C1123="#120",7,IF(C1123="#200",8,IF(C1123="&lt;200",9)))))))),FALSE)</f>
        <v>744.2</v>
      </c>
      <c r="S1123" s="23">
        <f>VLOOKUP(B1123,'Dry Sieve'!$B$2:$K$992,10,FALSE)</f>
        <v>1575.02</v>
      </c>
      <c r="T1123" s="23">
        <v>0.45744093730000002</v>
      </c>
      <c r="U1123" s="23">
        <v>0.16067612919999999</v>
      </c>
      <c r="V1123" s="23">
        <f>SUM(U1123,U1127,U1131,U1135,U1139,U1143,U1147)</f>
        <v>0.26791867822310006</v>
      </c>
    </row>
    <row r="1124" spans="1:22" ht="15.75" customHeight="1" x14ac:dyDescent="0.2">
      <c r="A1124" s="22">
        <f>VLOOKUP(B1123,'Sample ID by Horizon'!A:B,2,FALSE)</f>
        <v>42649</v>
      </c>
      <c r="B1124" s="21" t="s">
        <v>516</v>
      </c>
      <c r="C1124" s="21" t="s">
        <v>1290</v>
      </c>
      <c r="D1124" s="21" t="s">
        <v>1292</v>
      </c>
      <c r="E1124" s="21">
        <v>4</v>
      </c>
      <c r="F1124" s="21">
        <v>1.72</v>
      </c>
      <c r="G1124" s="21">
        <v>2.89</v>
      </c>
      <c r="H1124" s="21">
        <v>1.17</v>
      </c>
      <c r="I1124" s="21">
        <v>1.79</v>
      </c>
      <c r="J1124" s="23">
        <f t="shared" si="45"/>
        <v>7.0000000000000062E-2</v>
      </c>
      <c r="K1124" s="71">
        <v>27.5</v>
      </c>
      <c r="L1124" s="71">
        <f t="shared" ref="L1124:N1124" si="843">L1123</f>
        <v>4</v>
      </c>
      <c r="M1124" s="71">
        <f t="shared" si="843"/>
        <v>0.1275</v>
      </c>
      <c r="N1124" s="71">
        <f t="shared" si="843"/>
        <v>35.125</v>
      </c>
      <c r="O1124" s="73">
        <f>VLOOKUP(B1124,'Dry Sieve'!$B$2:$K$992,IF(C1124="#5",2,IF(C1124="#10",3,IF(C1124="#18",4,IF(C1124="#35",5,IF(C1124="#60",6,IF(C1124="#120",7,IF(C1124="#200",8,IF(C1124="&lt;200",9)))))))),FALSE)</f>
        <v>744.2</v>
      </c>
      <c r="P1124" s="23">
        <f t="shared" si="0"/>
        <v>0.1275</v>
      </c>
      <c r="Q1124" s="23">
        <f t="shared" si="1"/>
        <v>4</v>
      </c>
      <c r="R1124" s="23">
        <f>VLOOKUP(B1124,'Dry Sieve'!$B$2:$K$992,IF(C1124="#5",2,IF(C1124="#10",3,IF(C1124="#18",4,IF(C1124="#35",5,IF(C1124="#60",6,IF(C1124="#120",7,IF(C1124="#200",8,IF(C1124="&lt;200",9)))))))),FALSE)</f>
        <v>744.2</v>
      </c>
      <c r="S1124" s="23">
        <f>VLOOKUP(B1124,'Dry Sieve'!$B$2:$K$992,10,FALSE)</f>
        <v>1575.02</v>
      </c>
      <c r="T1124" s="23">
        <v>0.45744093730000002</v>
      </c>
      <c r="U1124" s="23">
        <v>0.16067612919999999</v>
      </c>
      <c r="V1124" s="23">
        <f>V1123</f>
        <v>0.26791867822310006</v>
      </c>
    </row>
    <row r="1125" spans="1:22" ht="15.75" customHeight="1" x14ac:dyDescent="0.2">
      <c r="A1125" s="22">
        <f>VLOOKUP(B1124,'Sample ID by Horizon'!A:B,2,FALSE)</f>
        <v>42649</v>
      </c>
      <c r="B1125" s="21" t="s">
        <v>516</v>
      </c>
      <c r="C1125" s="21" t="s">
        <v>1290</v>
      </c>
      <c r="D1125" s="21" t="s">
        <v>1293</v>
      </c>
      <c r="E1125" s="21">
        <v>4</v>
      </c>
      <c r="F1125" s="21">
        <v>1.73</v>
      </c>
      <c r="G1125" s="21">
        <v>3.11</v>
      </c>
      <c r="H1125" s="21">
        <v>1.38</v>
      </c>
      <c r="I1125" s="21">
        <v>1.9</v>
      </c>
      <c r="J1125" s="23">
        <f t="shared" si="45"/>
        <v>0.16999999999999993</v>
      </c>
      <c r="K1125" s="71">
        <v>30.25</v>
      </c>
      <c r="L1125" s="71">
        <f t="shared" ref="L1125:N1125" si="844">L1123</f>
        <v>4</v>
      </c>
      <c r="M1125" s="71">
        <f t="shared" si="844"/>
        <v>0.1275</v>
      </c>
      <c r="N1125" s="71">
        <f t="shared" si="844"/>
        <v>35.125</v>
      </c>
      <c r="O1125" s="73">
        <f>VLOOKUP(B1125,'Dry Sieve'!$B$2:$K$992,IF(C1125="#5",2,IF(C1125="#10",3,IF(C1125="#18",4,IF(C1125="#35",5,IF(C1125="#60",6,IF(C1125="#120",7,IF(C1125="#200",8,IF(C1125="&lt;200",9)))))))),FALSE)</f>
        <v>744.2</v>
      </c>
      <c r="P1125" s="23">
        <f t="shared" si="0"/>
        <v>0.1275</v>
      </c>
      <c r="Q1125" s="23">
        <f t="shared" si="1"/>
        <v>4</v>
      </c>
      <c r="R1125" s="23">
        <f>VLOOKUP(B1125,'Dry Sieve'!$B$2:$K$992,IF(C1125="#5",2,IF(C1125="#10",3,IF(C1125="#18",4,IF(C1125="#35",5,IF(C1125="#60",6,IF(C1125="#120",7,IF(C1125="#200",8,IF(C1125="&lt;200",9)))))))),FALSE)</f>
        <v>744.2</v>
      </c>
      <c r="S1125" s="23">
        <f>VLOOKUP(B1125,'Dry Sieve'!$B$2:$K$992,10,FALSE)</f>
        <v>1575.02</v>
      </c>
      <c r="T1125" s="23">
        <v>0.45744093730000002</v>
      </c>
      <c r="U1125" s="23">
        <v>0.16067612919999999</v>
      </c>
      <c r="V1125" s="23">
        <f>V1123</f>
        <v>0.26791867822310006</v>
      </c>
    </row>
    <row r="1126" spans="1:22" ht="15.75" customHeight="1" x14ac:dyDescent="0.2">
      <c r="A1126" s="22">
        <f>VLOOKUP(B1125,'Sample ID by Horizon'!A:B,2,FALSE)</f>
        <v>42649</v>
      </c>
      <c r="B1126" s="21" t="s">
        <v>516</v>
      </c>
      <c r="C1126" s="21" t="s">
        <v>1290</v>
      </c>
      <c r="D1126" s="21" t="s">
        <v>1294</v>
      </c>
      <c r="E1126" s="21">
        <v>4</v>
      </c>
      <c r="F1126" s="21">
        <v>1.73</v>
      </c>
      <c r="G1126" s="21">
        <v>3.25</v>
      </c>
      <c r="H1126" s="21">
        <v>1.52</v>
      </c>
      <c r="I1126" s="21">
        <v>1.89</v>
      </c>
      <c r="J1126" s="23">
        <f t="shared" si="45"/>
        <v>0.15999999999999992</v>
      </c>
      <c r="K1126" s="71">
        <v>34</v>
      </c>
      <c r="L1126" s="71">
        <f t="shared" ref="L1126:N1126" si="845">L1123</f>
        <v>4</v>
      </c>
      <c r="M1126" s="71">
        <f t="shared" si="845"/>
        <v>0.1275</v>
      </c>
      <c r="N1126" s="71">
        <f t="shared" si="845"/>
        <v>35.125</v>
      </c>
      <c r="O1126" s="73">
        <f>VLOOKUP(B1126,'Dry Sieve'!$B$2:$K$992,IF(C1126="#5",2,IF(C1126="#10",3,IF(C1126="#18",4,IF(C1126="#35",5,IF(C1126="#60",6,IF(C1126="#120",7,IF(C1126="#200",8,IF(C1126="&lt;200",9)))))))),FALSE)</f>
        <v>744.2</v>
      </c>
      <c r="P1126" s="23">
        <f t="shared" si="0"/>
        <v>0.1275</v>
      </c>
      <c r="Q1126" s="23">
        <f t="shared" si="1"/>
        <v>4</v>
      </c>
      <c r="R1126" s="23">
        <f>VLOOKUP(B1126,'Dry Sieve'!$B$2:$K$992,IF(C1126="#5",2,IF(C1126="#10",3,IF(C1126="#18",4,IF(C1126="#35",5,IF(C1126="#60",6,IF(C1126="#120",7,IF(C1126="#200",8,IF(C1126="&lt;200",9)))))))),FALSE)</f>
        <v>744.2</v>
      </c>
      <c r="S1126" s="23">
        <f>VLOOKUP(B1126,'Dry Sieve'!$B$2:$K$992,10,FALSE)</f>
        <v>1575.02</v>
      </c>
      <c r="T1126" s="23">
        <v>0.45744093730000002</v>
      </c>
      <c r="U1126" s="23">
        <v>0.16067612919999999</v>
      </c>
      <c r="V1126" s="23">
        <f>V1123</f>
        <v>0.26791867822310006</v>
      </c>
    </row>
    <row r="1127" spans="1:22" ht="15.75" customHeight="1" x14ac:dyDescent="0.2">
      <c r="A1127" s="22">
        <f>VLOOKUP(B1126,'Sample ID by Horizon'!A:B,2,FALSE)</f>
        <v>42649</v>
      </c>
      <c r="B1127" s="21" t="s">
        <v>516</v>
      </c>
      <c r="C1127" s="21" t="s">
        <v>1295</v>
      </c>
      <c r="D1127" s="21" t="s">
        <v>1291</v>
      </c>
      <c r="E1127" s="21">
        <v>4</v>
      </c>
      <c r="F1127" s="21">
        <v>1.72</v>
      </c>
      <c r="G1127" s="21">
        <v>3.21</v>
      </c>
      <c r="H1127" s="21">
        <v>1.49</v>
      </c>
      <c r="I1127" s="21">
        <v>1.95</v>
      </c>
      <c r="J1127" s="23">
        <f t="shared" si="45"/>
        <v>0.22999999999999998</v>
      </c>
      <c r="K1127" s="71">
        <v>31.5</v>
      </c>
      <c r="L1127" s="71">
        <v>4</v>
      </c>
      <c r="M1127" s="23">
        <f>AVERAGE(J1127:J1130)</f>
        <v>0.25999999999999995</v>
      </c>
      <c r="N1127" s="23">
        <v>29.375</v>
      </c>
      <c r="O1127" s="73">
        <f>VLOOKUP(B1127,'Dry Sieve'!$B$2:$K$992,IF(C1127="#5",2,IF(C1127="#10",3,IF(C1127="#18",4,IF(C1127="#35",5,IF(C1127="#60",6,IF(C1127="#120",7,IF(C1127="#200",8,IF(C1127="&lt;200",9)))))))),FALSE)</f>
        <v>299.19</v>
      </c>
      <c r="P1127" s="23">
        <f t="shared" si="0"/>
        <v>0.25999999999999995</v>
      </c>
      <c r="Q1127" s="23">
        <f t="shared" si="1"/>
        <v>4</v>
      </c>
      <c r="R1127" s="23">
        <f>VLOOKUP(B1127,'Dry Sieve'!$B$2:$K$992,IF(C1127="#5",2,IF(C1127="#10",3,IF(C1127="#18",4,IF(C1127="#35",5,IF(C1127="#60",6,IF(C1127="#120",7,IF(C1127="#200",8,IF(C1127="&lt;200",9)))))))),FALSE)</f>
        <v>299.19</v>
      </c>
      <c r="S1127" s="23">
        <f>VLOOKUP(B1127,'Dry Sieve'!$B$2:$K$992,10,FALSE)</f>
        <v>1575.02</v>
      </c>
      <c r="T1127" s="23">
        <v>0.1776121256</v>
      </c>
      <c r="U1127" s="23">
        <v>4.4720195900000002E-2</v>
      </c>
      <c r="V1127" s="23">
        <f>V1126</f>
        <v>0.26791867822310006</v>
      </c>
    </row>
    <row r="1128" spans="1:22" ht="15.75" customHeight="1" x14ac:dyDescent="0.2">
      <c r="A1128" s="22">
        <f>VLOOKUP(B1127,'Sample ID by Horizon'!A:B,2,FALSE)</f>
        <v>42649</v>
      </c>
      <c r="B1128" s="21" t="s">
        <v>516</v>
      </c>
      <c r="C1128" s="21" t="s">
        <v>1295</v>
      </c>
      <c r="D1128" s="21" t="s">
        <v>1292</v>
      </c>
      <c r="E1128" s="21">
        <v>4</v>
      </c>
      <c r="F1128" s="21">
        <v>1.73</v>
      </c>
      <c r="G1128" s="21">
        <v>3.26</v>
      </c>
      <c r="H1128" s="21">
        <v>1.53</v>
      </c>
      <c r="I1128" s="21">
        <v>2.0099999999999998</v>
      </c>
      <c r="J1128" s="23">
        <f t="shared" si="45"/>
        <v>0.2799999999999998</v>
      </c>
      <c r="K1128" s="71">
        <v>31.25</v>
      </c>
      <c r="L1128" s="71">
        <f t="shared" ref="L1128:N1128" si="846">L1127</f>
        <v>4</v>
      </c>
      <c r="M1128" s="71">
        <f t="shared" si="846"/>
        <v>0.25999999999999995</v>
      </c>
      <c r="N1128" s="71">
        <f t="shared" si="846"/>
        <v>29.375</v>
      </c>
      <c r="O1128" s="73">
        <f>VLOOKUP(B1128,'Dry Sieve'!$B$2:$K$992,IF(C1128="#5",2,IF(C1128="#10",3,IF(C1128="#18",4,IF(C1128="#35",5,IF(C1128="#60",6,IF(C1128="#120",7,IF(C1128="#200",8,IF(C1128="&lt;200",9)))))))),FALSE)</f>
        <v>299.19</v>
      </c>
      <c r="P1128" s="23">
        <f t="shared" si="0"/>
        <v>0.25999999999999995</v>
      </c>
      <c r="Q1128" s="23">
        <f t="shared" si="1"/>
        <v>4</v>
      </c>
      <c r="R1128" s="23">
        <f>VLOOKUP(B1128,'Dry Sieve'!$B$2:$K$992,IF(C1128="#5",2,IF(C1128="#10",3,IF(C1128="#18",4,IF(C1128="#35",5,IF(C1128="#60",6,IF(C1128="#120",7,IF(C1128="#200",8,IF(C1128="&lt;200",9)))))))),FALSE)</f>
        <v>299.19</v>
      </c>
      <c r="S1128" s="23">
        <f>VLOOKUP(B1128,'Dry Sieve'!$B$2:$K$992,10,FALSE)</f>
        <v>1575.02</v>
      </c>
      <c r="T1128" s="23">
        <v>0.1776121256</v>
      </c>
      <c r="U1128" s="23">
        <v>4.4720195900000002E-2</v>
      </c>
      <c r="V1128" s="23">
        <f>V1126</f>
        <v>0.26791867822310006</v>
      </c>
    </row>
    <row r="1129" spans="1:22" ht="15.75" customHeight="1" x14ac:dyDescent="0.2">
      <c r="A1129" s="22">
        <f>VLOOKUP(B1128,'Sample ID by Horizon'!A:B,2,FALSE)</f>
        <v>42649</v>
      </c>
      <c r="B1129" s="21" t="s">
        <v>516</v>
      </c>
      <c r="C1129" s="21" t="s">
        <v>1295</v>
      </c>
      <c r="D1129" s="21" t="s">
        <v>1293</v>
      </c>
      <c r="E1129" s="21">
        <v>4</v>
      </c>
      <c r="F1129" s="21">
        <v>1.73</v>
      </c>
      <c r="G1129" s="21">
        <v>3.13</v>
      </c>
      <c r="H1129" s="21">
        <v>1.4</v>
      </c>
      <c r="I1129" s="21">
        <v>2</v>
      </c>
      <c r="J1129" s="23">
        <f t="shared" si="45"/>
        <v>0.27</v>
      </c>
      <c r="K1129" s="71">
        <v>28.25</v>
      </c>
      <c r="L1129" s="71">
        <f t="shared" ref="L1129:N1129" si="847">L1127</f>
        <v>4</v>
      </c>
      <c r="M1129" s="71">
        <f t="shared" si="847"/>
        <v>0.25999999999999995</v>
      </c>
      <c r="N1129" s="71">
        <f t="shared" si="847"/>
        <v>29.375</v>
      </c>
      <c r="O1129" s="73">
        <f>VLOOKUP(B1129,'Dry Sieve'!$B$2:$K$992,IF(C1129="#5",2,IF(C1129="#10",3,IF(C1129="#18",4,IF(C1129="#35",5,IF(C1129="#60",6,IF(C1129="#120",7,IF(C1129="#200",8,IF(C1129="&lt;200",9)))))))),FALSE)</f>
        <v>299.19</v>
      </c>
      <c r="P1129" s="23">
        <f t="shared" si="0"/>
        <v>0.25999999999999995</v>
      </c>
      <c r="Q1129" s="23">
        <f t="shared" si="1"/>
        <v>4</v>
      </c>
      <c r="R1129" s="23">
        <f>VLOOKUP(B1129,'Dry Sieve'!$B$2:$K$992,IF(C1129="#5",2,IF(C1129="#10",3,IF(C1129="#18",4,IF(C1129="#35",5,IF(C1129="#60",6,IF(C1129="#120",7,IF(C1129="#200",8,IF(C1129="&lt;200",9)))))))),FALSE)</f>
        <v>299.19</v>
      </c>
      <c r="S1129" s="23">
        <f>VLOOKUP(B1129,'Dry Sieve'!$B$2:$K$992,10,FALSE)</f>
        <v>1575.02</v>
      </c>
      <c r="T1129" s="23">
        <v>0.1776121256</v>
      </c>
      <c r="U1129" s="23">
        <v>4.4720195900000002E-2</v>
      </c>
      <c r="V1129" s="23">
        <f>V1126</f>
        <v>0.26791867822310006</v>
      </c>
    </row>
    <row r="1130" spans="1:22" ht="15.75" customHeight="1" x14ac:dyDescent="0.2">
      <c r="A1130" s="22">
        <f>VLOOKUP(B1129,'Sample ID by Horizon'!A:B,2,FALSE)</f>
        <v>42649</v>
      </c>
      <c r="B1130" s="21" t="s">
        <v>516</v>
      </c>
      <c r="C1130" s="21" t="s">
        <v>1295</v>
      </c>
      <c r="D1130" s="21" t="s">
        <v>1294</v>
      </c>
      <c r="E1130" s="21">
        <v>4</v>
      </c>
      <c r="F1130" s="21">
        <v>1.73</v>
      </c>
      <c r="G1130" s="21">
        <v>3.05</v>
      </c>
      <c r="H1130" s="21">
        <v>1.32</v>
      </c>
      <c r="I1130" s="21">
        <v>1.99</v>
      </c>
      <c r="J1130" s="23">
        <f t="shared" si="45"/>
        <v>0.26</v>
      </c>
      <c r="K1130" s="71">
        <v>26.5</v>
      </c>
      <c r="L1130" s="71">
        <f t="shared" ref="L1130:N1130" si="848">L1127</f>
        <v>4</v>
      </c>
      <c r="M1130" s="71">
        <f t="shared" si="848"/>
        <v>0.25999999999999995</v>
      </c>
      <c r="N1130" s="71">
        <f t="shared" si="848"/>
        <v>29.375</v>
      </c>
      <c r="O1130" s="73">
        <f>VLOOKUP(B1130,'Dry Sieve'!$B$2:$K$992,IF(C1130="#5",2,IF(C1130="#10",3,IF(C1130="#18",4,IF(C1130="#35",5,IF(C1130="#60",6,IF(C1130="#120",7,IF(C1130="#200",8,IF(C1130="&lt;200",9)))))))),FALSE)</f>
        <v>299.19</v>
      </c>
      <c r="P1130" s="23">
        <f t="shared" si="0"/>
        <v>0.25999999999999995</v>
      </c>
      <c r="Q1130" s="23">
        <f t="shared" si="1"/>
        <v>4</v>
      </c>
      <c r="R1130" s="23">
        <f>VLOOKUP(B1130,'Dry Sieve'!$B$2:$K$992,IF(C1130="#5",2,IF(C1130="#10",3,IF(C1130="#18",4,IF(C1130="#35",5,IF(C1130="#60",6,IF(C1130="#120",7,IF(C1130="#200",8,IF(C1130="&lt;200",9)))))))),FALSE)</f>
        <v>299.19</v>
      </c>
      <c r="S1130" s="23">
        <f>VLOOKUP(B1130,'Dry Sieve'!$B$2:$K$992,10,FALSE)</f>
        <v>1575.02</v>
      </c>
      <c r="T1130" s="23">
        <v>0.1776121256</v>
      </c>
      <c r="U1130" s="23">
        <v>4.4720195900000002E-2</v>
      </c>
      <c r="V1130" s="23">
        <f>V1129</f>
        <v>0.26791867822310006</v>
      </c>
    </row>
    <row r="1131" spans="1:22" ht="15.75" customHeight="1" x14ac:dyDescent="0.2">
      <c r="A1131" s="22">
        <f>VLOOKUP(B1130,'Sample ID by Horizon'!A:B,2,FALSE)</f>
        <v>42649</v>
      </c>
      <c r="B1131" s="21" t="s">
        <v>516</v>
      </c>
      <c r="C1131" s="21" t="s">
        <v>1296</v>
      </c>
      <c r="D1131" s="21" t="s">
        <v>1291</v>
      </c>
      <c r="E1131" s="21">
        <v>4</v>
      </c>
      <c r="F1131" s="21">
        <v>1.72</v>
      </c>
      <c r="G1131" s="21">
        <v>3.53</v>
      </c>
      <c r="H1131" s="21">
        <v>1.81</v>
      </c>
      <c r="I1131" s="21">
        <v>2.06</v>
      </c>
      <c r="J1131" s="23">
        <f t="shared" si="45"/>
        <v>0.34000000000000008</v>
      </c>
      <c r="K1131" s="71">
        <v>36.75</v>
      </c>
      <c r="L1131" s="71">
        <v>4</v>
      </c>
      <c r="M1131" s="23">
        <f>AVERAGE(J1131:J1134)</f>
        <v>0.3625000000000001</v>
      </c>
      <c r="N1131" s="23">
        <v>35.8125</v>
      </c>
      <c r="O1131" s="73">
        <f>VLOOKUP(B1131,'Dry Sieve'!$B$2:$K$992,IF(C1131="#5",2,IF(C1131="#10",3,IF(C1131="#18",4,IF(C1131="#35",5,IF(C1131="#60",6,IF(C1131="#120",7,IF(C1131="#200",8,IF(C1131="&lt;200",9)))))))),FALSE)</f>
        <v>215.67</v>
      </c>
      <c r="P1131" s="23">
        <f t="shared" si="0"/>
        <v>0.3625000000000001</v>
      </c>
      <c r="Q1131" s="23">
        <f t="shared" si="1"/>
        <v>4</v>
      </c>
      <c r="R1131" s="23">
        <f>VLOOKUP(B1131,'Dry Sieve'!$B$2:$K$992,IF(C1131="#5",2,IF(C1131="#10",3,IF(C1131="#18",4,IF(C1131="#35",5,IF(C1131="#60",6,IF(C1131="#120",7,IF(C1131="#200",8,IF(C1131="&lt;200",9)))))))),FALSE)</f>
        <v>215.67</v>
      </c>
      <c r="S1131" s="23">
        <f>VLOOKUP(B1131,'Dry Sieve'!$B$2:$K$992,10,FALSE)</f>
        <v>1575.02</v>
      </c>
      <c r="T1131" s="23">
        <v>0.1245221688</v>
      </c>
      <c r="U1131" s="23">
        <v>3.1853215490000003E-2</v>
      </c>
      <c r="V1131" s="23">
        <f>V1129</f>
        <v>0.26791867822310006</v>
      </c>
    </row>
    <row r="1132" spans="1:22" ht="15.75" customHeight="1" x14ac:dyDescent="0.2">
      <c r="A1132" s="22">
        <f>VLOOKUP(B1131,'Sample ID by Horizon'!A:B,2,FALSE)</f>
        <v>42649</v>
      </c>
      <c r="B1132" s="21" t="s">
        <v>516</v>
      </c>
      <c r="C1132" s="21" t="s">
        <v>1296</v>
      </c>
      <c r="D1132" s="21" t="s">
        <v>1292</v>
      </c>
      <c r="E1132" s="21">
        <v>4</v>
      </c>
      <c r="F1132" s="21">
        <v>1.71</v>
      </c>
      <c r="G1132" s="21">
        <v>3.57</v>
      </c>
      <c r="H1132" s="21">
        <v>1.86</v>
      </c>
      <c r="I1132" s="21">
        <v>2.1</v>
      </c>
      <c r="J1132" s="23">
        <f t="shared" si="45"/>
        <v>0.39000000000000012</v>
      </c>
      <c r="K1132" s="71">
        <v>36.75</v>
      </c>
      <c r="L1132" s="71">
        <f t="shared" ref="L1132:N1132" si="849">L1131</f>
        <v>4</v>
      </c>
      <c r="M1132" s="71">
        <f t="shared" si="849"/>
        <v>0.3625000000000001</v>
      </c>
      <c r="N1132" s="71">
        <f t="shared" si="849"/>
        <v>35.8125</v>
      </c>
      <c r="O1132" s="73">
        <f>VLOOKUP(B1132,'Dry Sieve'!$B$2:$K$992,IF(C1132="#5",2,IF(C1132="#10",3,IF(C1132="#18",4,IF(C1132="#35",5,IF(C1132="#60",6,IF(C1132="#120",7,IF(C1132="#200",8,IF(C1132="&lt;200",9)))))))),FALSE)</f>
        <v>215.67</v>
      </c>
      <c r="P1132" s="23">
        <f t="shared" si="0"/>
        <v>0.3625000000000001</v>
      </c>
      <c r="Q1132" s="23">
        <f t="shared" si="1"/>
        <v>4</v>
      </c>
      <c r="R1132" s="23">
        <f>VLOOKUP(B1132,'Dry Sieve'!$B$2:$K$992,IF(C1132="#5",2,IF(C1132="#10",3,IF(C1132="#18",4,IF(C1132="#35",5,IF(C1132="#60",6,IF(C1132="#120",7,IF(C1132="#200",8,IF(C1132="&lt;200",9)))))))),FALSE)</f>
        <v>215.67</v>
      </c>
      <c r="S1132" s="23">
        <f>VLOOKUP(B1132,'Dry Sieve'!$B$2:$K$992,10,FALSE)</f>
        <v>1575.02</v>
      </c>
      <c r="T1132" s="23">
        <v>0.1245221688</v>
      </c>
      <c r="U1132" s="23">
        <v>3.1853215490000003E-2</v>
      </c>
      <c r="V1132" s="23">
        <f>V1129</f>
        <v>0.26791867822310006</v>
      </c>
    </row>
    <row r="1133" spans="1:22" ht="15.75" customHeight="1" x14ac:dyDescent="0.2">
      <c r="A1133" s="22">
        <f>VLOOKUP(B1132,'Sample ID by Horizon'!A:B,2,FALSE)</f>
        <v>42649</v>
      </c>
      <c r="B1133" s="21" t="s">
        <v>516</v>
      </c>
      <c r="C1133" s="21" t="s">
        <v>1296</v>
      </c>
      <c r="D1133" s="21" t="s">
        <v>1293</v>
      </c>
      <c r="E1133" s="21">
        <v>4</v>
      </c>
      <c r="F1133" s="21">
        <v>1.72</v>
      </c>
      <c r="G1133" s="21">
        <v>3.5</v>
      </c>
      <c r="H1133" s="21">
        <v>1.78</v>
      </c>
      <c r="I1133" s="21">
        <v>2.14</v>
      </c>
      <c r="J1133" s="23">
        <f t="shared" si="45"/>
        <v>0.42000000000000015</v>
      </c>
      <c r="K1133" s="71">
        <v>34</v>
      </c>
      <c r="L1133" s="71">
        <f t="shared" ref="L1133:N1133" si="850">L1131</f>
        <v>4</v>
      </c>
      <c r="M1133" s="71">
        <f t="shared" si="850"/>
        <v>0.3625000000000001</v>
      </c>
      <c r="N1133" s="71">
        <f t="shared" si="850"/>
        <v>35.8125</v>
      </c>
      <c r="O1133" s="73">
        <f>VLOOKUP(B1133,'Dry Sieve'!$B$2:$K$992,IF(C1133="#5",2,IF(C1133="#10",3,IF(C1133="#18",4,IF(C1133="#35",5,IF(C1133="#60",6,IF(C1133="#120",7,IF(C1133="#200",8,IF(C1133="&lt;200",9)))))))),FALSE)</f>
        <v>215.67</v>
      </c>
      <c r="P1133" s="23">
        <f t="shared" si="0"/>
        <v>0.3625000000000001</v>
      </c>
      <c r="Q1133" s="23">
        <f t="shared" si="1"/>
        <v>4</v>
      </c>
      <c r="R1133" s="23">
        <f>VLOOKUP(B1133,'Dry Sieve'!$B$2:$K$992,IF(C1133="#5",2,IF(C1133="#10",3,IF(C1133="#18",4,IF(C1133="#35",5,IF(C1133="#60",6,IF(C1133="#120",7,IF(C1133="#200",8,IF(C1133="&lt;200",9)))))))),FALSE)</f>
        <v>215.67</v>
      </c>
      <c r="S1133" s="23">
        <f>VLOOKUP(B1133,'Dry Sieve'!$B$2:$K$992,10,FALSE)</f>
        <v>1575.02</v>
      </c>
      <c r="T1133" s="23">
        <v>0.1245221688</v>
      </c>
      <c r="U1133" s="23">
        <v>3.1853215490000003E-2</v>
      </c>
      <c r="V1133" s="23">
        <f>V1132</f>
        <v>0.26791867822310006</v>
      </c>
    </row>
    <row r="1134" spans="1:22" ht="15.75" customHeight="1" x14ac:dyDescent="0.2">
      <c r="A1134" s="22">
        <f>VLOOKUP(B1133,'Sample ID by Horizon'!A:B,2,FALSE)</f>
        <v>42649</v>
      </c>
      <c r="B1134" s="21" t="s">
        <v>516</v>
      </c>
      <c r="C1134" s="21" t="s">
        <v>1296</v>
      </c>
      <c r="D1134" s="21" t="s">
        <v>1294</v>
      </c>
      <c r="E1134" s="21">
        <v>4</v>
      </c>
      <c r="F1134" s="21">
        <v>1.72</v>
      </c>
      <c r="G1134" s="21">
        <v>3.45</v>
      </c>
      <c r="H1134" s="21">
        <v>1.73</v>
      </c>
      <c r="I1134" s="21">
        <v>2.02</v>
      </c>
      <c r="J1134" s="23">
        <f t="shared" si="45"/>
        <v>0.30000000000000004</v>
      </c>
      <c r="K1134" s="71">
        <v>35.75</v>
      </c>
      <c r="L1134" s="71">
        <f t="shared" ref="L1134:N1134" si="851">L1131</f>
        <v>4</v>
      </c>
      <c r="M1134" s="71">
        <f t="shared" si="851"/>
        <v>0.3625000000000001</v>
      </c>
      <c r="N1134" s="71">
        <f t="shared" si="851"/>
        <v>35.8125</v>
      </c>
      <c r="O1134" s="73">
        <f>VLOOKUP(B1134,'Dry Sieve'!$B$2:$K$992,IF(C1134="#5",2,IF(C1134="#10",3,IF(C1134="#18",4,IF(C1134="#35",5,IF(C1134="#60",6,IF(C1134="#120",7,IF(C1134="#200",8,IF(C1134="&lt;200",9)))))))),FALSE)</f>
        <v>215.67</v>
      </c>
      <c r="P1134" s="23">
        <f t="shared" si="0"/>
        <v>0.3625000000000001</v>
      </c>
      <c r="Q1134" s="23">
        <f t="shared" si="1"/>
        <v>4</v>
      </c>
      <c r="R1134" s="23">
        <f>VLOOKUP(B1134,'Dry Sieve'!$B$2:$K$992,IF(C1134="#5",2,IF(C1134="#10",3,IF(C1134="#18",4,IF(C1134="#35",5,IF(C1134="#60",6,IF(C1134="#120",7,IF(C1134="#200",8,IF(C1134="&lt;200",9)))))))),FALSE)</f>
        <v>215.67</v>
      </c>
      <c r="S1134" s="23">
        <f>VLOOKUP(B1134,'Dry Sieve'!$B$2:$K$992,10,FALSE)</f>
        <v>1575.02</v>
      </c>
      <c r="T1134" s="23">
        <v>0.1245221688</v>
      </c>
      <c r="U1134" s="23">
        <v>3.1853215490000003E-2</v>
      </c>
      <c r="V1134" s="23">
        <f>V1132</f>
        <v>0.26791867822310006</v>
      </c>
    </row>
    <row r="1135" spans="1:22" ht="15.75" customHeight="1" x14ac:dyDescent="0.2">
      <c r="A1135" s="22">
        <f>VLOOKUP(B1134,'Sample ID by Horizon'!A:B,2,FALSE)</f>
        <v>42649</v>
      </c>
      <c r="B1135" s="21" t="s">
        <v>516</v>
      </c>
      <c r="C1135" s="21" t="s">
        <v>1297</v>
      </c>
      <c r="D1135" s="21" t="s">
        <v>1291</v>
      </c>
      <c r="E1135" s="21">
        <v>4</v>
      </c>
      <c r="F1135" s="21">
        <v>1.74</v>
      </c>
      <c r="G1135" s="21">
        <v>3.72</v>
      </c>
      <c r="H1135" s="21">
        <v>1.98</v>
      </c>
      <c r="I1135" s="21">
        <v>2.09</v>
      </c>
      <c r="J1135" s="23">
        <f t="shared" si="45"/>
        <v>0.34999999999999987</v>
      </c>
      <c r="K1135" s="71">
        <v>40.75</v>
      </c>
      <c r="L1135" s="71">
        <v>4</v>
      </c>
      <c r="M1135" s="23">
        <f>AVERAGE(J1135:J1138)</f>
        <v>0.3725</v>
      </c>
      <c r="N1135" s="23">
        <v>41.125</v>
      </c>
      <c r="O1135" s="73">
        <f>VLOOKUP(B1135,'Dry Sieve'!$B$2:$K$992,IF(C1135="#5",2,IF(C1135="#10",3,IF(C1135="#18",4,IF(C1135="#35",5,IF(C1135="#60",6,IF(C1135="#120",7,IF(C1135="#200",8,IF(C1135="&lt;200",9)))))))),FALSE)</f>
        <v>140.30000000000001</v>
      </c>
      <c r="P1135" s="23">
        <f t="shared" si="0"/>
        <v>0.3725</v>
      </c>
      <c r="Q1135" s="23">
        <f t="shared" si="1"/>
        <v>4</v>
      </c>
      <c r="R1135" s="23">
        <f>VLOOKUP(B1135,'Dry Sieve'!$B$2:$K$992,IF(C1135="#5",2,IF(C1135="#10",3,IF(C1135="#18",4,IF(C1135="#35",5,IF(C1135="#60",6,IF(C1135="#120",7,IF(C1135="#200",8,IF(C1135="&lt;200",9)))))))),FALSE)</f>
        <v>140.30000000000001</v>
      </c>
      <c r="S1135" s="23">
        <f>VLOOKUP(B1135,'Dry Sieve'!$B$2:$K$992,10,FALSE)</f>
        <v>1575.02</v>
      </c>
      <c r="T1135" s="23">
        <v>8.0782823389999994E-2</v>
      </c>
      <c r="U1135" s="23">
        <v>1.8983963499999999E-2</v>
      </c>
      <c r="V1135" s="23">
        <f>V1132</f>
        <v>0.26791867822310006</v>
      </c>
    </row>
    <row r="1136" spans="1:22" ht="15.75" customHeight="1" x14ac:dyDescent="0.2">
      <c r="A1136" s="22">
        <f>VLOOKUP(B1135,'Sample ID by Horizon'!A:B,2,FALSE)</f>
        <v>42649</v>
      </c>
      <c r="B1136" s="21" t="s">
        <v>516</v>
      </c>
      <c r="C1136" s="21" t="s">
        <v>1297</v>
      </c>
      <c r="D1136" s="21" t="s">
        <v>1292</v>
      </c>
      <c r="E1136" s="21">
        <v>4</v>
      </c>
      <c r="F1136" s="21">
        <v>1.72</v>
      </c>
      <c r="G1136" s="21">
        <v>3.8</v>
      </c>
      <c r="H1136" s="21">
        <v>2.08</v>
      </c>
      <c r="I1136" s="21">
        <v>2.12</v>
      </c>
      <c r="J1136" s="23">
        <f t="shared" si="45"/>
        <v>0.40000000000000013</v>
      </c>
      <c r="K1136" s="71">
        <v>42</v>
      </c>
      <c r="L1136" s="71">
        <f t="shared" ref="L1136:N1136" si="852">L1135</f>
        <v>4</v>
      </c>
      <c r="M1136" s="71">
        <f t="shared" si="852"/>
        <v>0.3725</v>
      </c>
      <c r="N1136" s="71">
        <f t="shared" si="852"/>
        <v>41.125</v>
      </c>
      <c r="O1136" s="73">
        <f>VLOOKUP(B1136,'Dry Sieve'!$B$2:$K$992,IF(C1136="#5",2,IF(C1136="#10",3,IF(C1136="#18",4,IF(C1136="#35",5,IF(C1136="#60",6,IF(C1136="#120",7,IF(C1136="#200",8,IF(C1136="&lt;200",9)))))))),FALSE)</f>
        <v>140.30000000000001</v>
      </c>
      <c r="P1136" s="23">
        <f t="shared" si="0"/>
        <v>0.3725</v>
      </c>
      <c r="Q1136" s="23">
        <f t="shared" si="1"/>
        <v>4</v>
      </c>
      <c r="R1136" s="23">
        <f>VLOOKUP(B1136,'Dry Sieve'!$B$2:$K$992,IF(C1136="#5",2,IF(C1136="#10",3,IF(C1136="#18",4,IF(C1136="#35",5,IF(C1136="#60",6,IF(C1136="#120",7,IF(C1136="#200",8,IF(C1136="&lt;200",9)))))))),FALSE)</f>
        <v>140.30000000000001</v>
      </c>
      <c r="S1136" s="23">
        <f>VLOOKUP(B1136,'Dry Sieve'!$B$2:$K$992,10,FALSE)</f>
        <v>1575.02</v>
      </c>
      <c r="T1136" s="23">
        <v>8.0782823389999994E-2</v>
      </c>
      <c r="U1136" s="23">
        <v>1.8983963499999999E-2</v>
      </c>
      <c r="V1136" s="23">
        <f>V1135</f>
        <v>0.26791867822310006</v>
      </c>
    </row>
    <row r="1137" spans="1:22" ht="15.75" customHeight="1" x14ac:dyDescent="0.2">
      <c r="A1137" s="22">
        <f>VLOOKUP(B1136,'Sample ID by Horizon'!A:B,2,FALSE)</f>
        <v>42649</v>
      </c>
      <c r="B1137" s="21" t="s">
        <v>516</v>
      </c>
      <c r="C1137" s="21" t="s">
        <v>1297</v>
      </c>
      <c r="D1137" s="21" t="s">
        <v>1293</v>
      </c>
      <c r="E1137" s="21">
        <v>4</v>
      </c>
      <c r="F1137" s="21">
        <v>1.72</v>
      </c>
      <c r="G1137" s="21">
        <v>3.69</v>
      </c>
      <c r="H1137" s="21">
        <v>1.97</v>
      </c>
      <c r="I1137" s="21">
        <v>2.11</v>
      </c>
      <c r="J1137" s="23">
        <f t="shared" si="45"/>
        <v>0.3899999999999999</v>
      </c>
      <c r="K1137" s="71">
        <v>39.5</v>
      </c>
      <c r="L1137" s="71">
        <f t="shared" ref="L1137:N1137" si="853">L1135</f>
        <v>4</v>
      </c>
      <c r="M1137" s="71">
        <f t="shared" si="853"/>
        <v>0.3725</v>
      </c>
      <c r="N1137" s="71">
        <f t="shared" si="853"/>
        <v>41.125</v>
      </c>
      <c r="O1137" s="73">
        <f>VLOOKUP(B1137,'Dry Sieve'!$B$2:$K$992,IF(C1137="#5",2,IF(C1137="#10",3,IF(C1137="#18",4,IF(C1137="#35",5,IF(C1137="#60",6,IF(C1137="#120",7,IF(C1137="#200",8,IF(C1137="&lt;200",9)))))))),FALSE)</f>
        <v>140.30000000000001</v>
      </c>
      <c r="P1137" s="23">
        <f t="shared" si="0"/>
        <v>0.3725</v>
      </c>
      <c r="Q1137" s="23">
        <f t="shared" si="1"/>
        <v>4</v>
      </c>
      <c r="R1137" s="23">
        <f>VLOOKUP(B1137,'Dry Sieve'!$B$2:$K$992,IF(C1137="#5",2,IF(C1137="#10",3,IF(C1137="#18",4,IF(C1137="#35",5,IF(C1137="#60",6,IF(C1137="#120",7,IF(C1137="#200",8,IF(C1137="&lt;200",9)))))))),FALSE)</f>
        <v>140.30000000000001</v>
      </c>
      <c r="S1137" s="23">
        <f>VLOOKUP(B1137,'Dry Sieve'!$B$2:$K$992,10,FALSE)</f>
        <v>1575.02</v>
      </c>
      <c r="T1137" s="23">
        <v>8.0782823389999994E-2</v>
      </c>
      <c r="U1137" s="23">
        <v>1.8983963499999999E-2</v>
      </c>
      <c r="V1137" s="23">
        <f>V1135</f>
        <v>0.26791867822310006</v>
      </c>
    </row>
    <row r="1138" spans="1:22" ht="15.75" customHeight="1" x14ac:dyDescent="0.2">
      <c r="A1138" s="22">
        <f>VLOOKUP(B1137,'Sample ID by Horizon'!A:B,2,FALSE)</f>
        <v>42649</v>
      </c>
      <c r="B1138" s="21" t="s">
        <v>516</v>
      </c>
      <c r="C1138" s="21" t="s">
        <v>1297</v>
      </c>
      <c r="D1138" s="21" t="s">
        <v>1294</v>
      </c>
      <c r="E1138" s="21">
        <v>4</v>
      </c>
      <c r="F1138" s="21">
        <v>1.73</v>
      </c>
      <c r="G1138" s="21">
        <v>3.77</v>
      </c>
      <c r="H1138" s="21">
        <v>2.04</v>
      </c>
      <c r="I1138" s="21">
        <v>2.08</v>
      </c>
      <c r="J1138" s="23">
        <f t="shared" si="45"/>
        <v>0.35000000000000009</v>
      </c>
      <c r="K1138" s="71">
        <v>42.25</v>
      </c>
      <c r="L1138" s="71">
        <f t="shared" ref="L1138:N1138" si="854">L1135</f>
        <v>4</v>
      </c>
      <c r="M1138" s="71">
        <f t="shared" si="854"/>
        <v>0.3725</v>
      </c>
      <c r="N1138" s="71">
        <f t="shared" si="854"/>
        <v>41.125</v>
      </c>
      <c r="O1138" s="73">
        <f>VLOOKUP(B1138,'Dry Sieve'!$B$2:$K$992,IF(C1138="#5",2,IF(C1138="#10",3,IF(C1138="#18",4,IF(C1138="#35",5,IF(C1138="#60",6,IF(C1138="#120",7,IF(C1138="#200",8,IF(C1138="&lt;200",9)))))))),FALSE)</f>
        <v>140.30000000000001</v>
      </c>
      <c r="P1138" s="23">
        <f t="shared" si="0"/>
        <v>0.3725</v>
      </c>
      <c r="Q1138" s="23">
        <f t="shared" si="1"/>
        <v>4</v>
      </c>
      <c r="R1138" s="23">
        <f>VLOOKUP(B1138,'Dry Sieve'!$B$2:$K$992,IF(C1138="#5",2,IF(C1138="#10",3,IF(C1138="#18",4,IF(C1138="#35",5,IF(C1138="#60",6,IF(C1138="#120",7,IF(C1138="#200",8,IF(C1138="&lt;200",9)))))))),FALSE)</f>
        <v>140.30000000000001</v>
      </c>
      <c r="S1138" s="23">
        <f>VLOOKUP(B1138,'Dry Sieve'!$B$2:$K$992,10,FALSE)</f>
        <v>1575.02</v>
      </c>
      <c r="T1138" s="23">
        <v>8.0782823389999994E-2</v>
      </c>
      <c r="U1138" s="23">
        <v>1.8983963499999999E-2</v>
      </c>
      <c r="V1138" s="23">
        <f>V1135</f>
        <v>0.26791867822310006</v>
      </c>
    </row>
    <row r="1139" spans="1:22" ht="15.75" customHeight="1" x14ac:dyDescent="0.2">
      <c r="A1139" s="22">
        <f>VLOOKUP(B1138,'Sample ID by Horizon'!A:B,2,FALSE)</f>
        <v>42649</v>
      </c>
      <c r="B1139" s="21" t="s">
        <v>516</v>
      </c>
      <c r="C1139" s="21" t="s">
        <v>1298</v>
      </c>
      <c r="D1139" s="21" t="s">
        <v>1291</v>
      </c>
      <c r="E1139" s="21">
        <v>4</v>
      </c>
      <c r="F1139" s="21">
        <v>1.72</v>
      </c>
      <c r="G1139" s="21">
        <v>4.1100000000000003</v>
      </c>
      <c r="H1139" s="21">
        <v>2.39</v>
      </c>
      <c r="I1139" s="21">
        <v>2.21</v>
      </c>
      <c r="J1139" s="23">
        <f t="shared" si="45"/>
        <v>0.49</v>
      </c>
      <c r="K1139" s="71">
        <v>47.5</v>
      </c>
      <c r="L1139" s="71">
        <v>4</v>
      </c>
      <c r="M1139" s="23">
        <f>AVERAGE(J1139:J1142)</f>
        <v>0.43999999999999995</v>
      </c>
      <c r="N1139" s="23">
        <v>48.8125</v>
      </c>
      <c r="O1139" s="73">
        <f>VLOOKUP(B1139,'Dry Sieve'!$B$2:$K$992,IF(C1139="#5",2,IF(C1139="#10",3,IF(C1139="#18",4,IF(C1139="#35",5,IF(C1139="#60",6,IF(C1139="#120",7,IF(C1139="#200",8,IF(C1139="&lt;200",9)))))))),FALSE)</f>
        <v>70.31</v>
      </c>
      <c r="P1139" s="23">
        <f t="shared" si="0"/>
        <v>0.43999999999999995</v>
      </c>
      <c r="Q1139" s="23">
        <f t="shared" si="1"/>
        <v>4</v>
      </c>
      <c r="R1139" s="23">
        <f>VLOOKUP(B1139,'Dry Sieve'!$B$2:$K$992,IF(C1139="#5",2,IF(C1139="#10",3,IF(C1139="#18",4,IF(C1139="#35",5,IF(C1139="#60",6,IF(C1139="#120",7,IF(C1139="#200",8,IF(C1139="&lt;200",9)))))))),FALSE)</f>
        <v>70.31</v>
      </c>
      <c r="S1139" s="23">
        <f>VLOOKUP(B1139,'Dry Sieve'!$B$2:$K$992,10,FALSE)</f>
        <v>1575.02</v>
      </c>
      <c r="T1139" s="23">
        <v>3.9730225649999999E-2</v>
      </c>
      <c r="U1139" s="23">
        <v>8.3114213119999999E-3</v>
      </c>
      <c r="V1139" s="23">
        <f>V1138</f>
        <v>0.26791867822310006</v>
      </c>
    </row>
    <row r="1140" spans="1:22" ht="15.75" customHeight="1" x14ac:dyDescent="0.2">
      <c r="A1140" s="22">
        <f>VLOOKUP(B1139,'Sample ID by Horizon'!A:B,2,FALSE)</f>
        <v>42649</v>
      </c>
      <c r="B1140" s="21" t="s">
        <v>516</v>
      </c>
      <c r="C1140" s="21" t="s">
        <v>1298</v>
      </c>
      <c r="D1140" s="21" t="s">
        <v>1292</v>
      </c>
      <c r="E1140" s="21">
        <v>4</v>
      </c>
      <c r="F1140" s="21">
        <v>1.71</v>
      </c>
      <c r="G1140" s="21">
        <v>4.1900000000000004</v>
      </c>
      <c r="H1140" s="21">
        <v>2.48</v>
      </c>
      <c r="I1140" s="21">
        <v>2.15</v>
      </c>
      <c r="J1140" s="23">
        <f t="shared" si="45"/>
        <v>0.43999999999999995</v>
      </c>
      <c r="K1140" s="71">
        <v>51</v>
      </c>
      <c r="L1140" s="71">
        <f t="shared" ref="L1140:N1140" si="855">L1139</f>
        <v>4</v>
      </c>
      <c r="M1140" s="71">
        <f t="shared" si="855"/>
        <v>0.43999999999999995</v>
      </c>
      <c r="N1140" s="71">
        <f t="shared" si="855"/>
        <v>48.8125</v>
      </c>
      <c r="O1140" s="73">
        <f>VLOOKUP(B1140,'Dry Sieve'!$B$2:$K$992,IF(C1140="#5",2,IF(C1140="#10",3,IF(C1140="#18",4,IF(C1140="#35",5,IF(C1140="#60",6,IF(C1140="#120",7,IF(C1140="#200",8,IF(C1140="&lt;200",9)))))))),FALSE)</f>
        <v>70.31</v>
      </c>
      <c r="P1140" s="23">
        <f t="shared" si="0"/>
        <v>0.43999999999999995</v>
      </c>
      <c r="Q1140" s="23">
        <f t="shared" si="1"/>
        <v>4</v>
      </c>
      <c r="R1140" s="23">
        <f>VLOOKUP(B1140,'Dry Sieve'!$B$2:$K$992,IF(C1140="#5",2,IF(C1140="#10",3,IF(C1140="#18",4,IF(C1140="#35",5,IF(C1140="#60",6,IF(C1140="#120",7,IF(C1140="#200",8,IF(C1140="&lt;200",9)))))))),FALSE)</f>
        <v>70.31</v>
      </c>
      <c r="S1140" s="23">
        <f>VLOOKUP(B1140,'Dry Sieve'!$B$2:$K$992,10,FALSE)</f>
        <v>1575.02</v>
      </c>
      <c r="T1140" s="23">
        <v>3.9730225649999999E-2</v>
      </c>
      <c r="U1140" s="23">
        <v>8.3114213119999999E-3</v>
      </c>
      <c r="V1140" s="23">
        <f>V1138</f>
        <v>0.26791867822310006</v>
      </c>
    </row>
    <row r="1141" spans="1:22" ht="15.75" customHeight="1" x14ac:dyDescent="0.2">
      <c r="A1141" s="22">
        <f>VLOOKUP(B1140,'Sample ID by Horizon'!A:B,2,FALSE)</f>
        <v>42649</v>
      </c>
      <c r="B1141" s="21" t="s">
        <v>516</v>
      </c>
      <c r="C1141" s="21" t="s">
        <v>1298</v>
      </c>
      <c r="D1141" s="21" t="s">
        <v>1293</v>
      </c>
      <c r="E1141" s="21">
        <v>4</v>
      </c>
      <c r="F1141" s="21">
        <v>1.72</v>
      </c>
      <c r="G1141" s="21">
        <v>4.0999999999999996</v>
      </c>
      <c r="H1141" s="21">
        <v>2.38</v>
      </c>
      <c r="I1141" s="21">
        <v>2.13</v>
      </c>
      <c r="J1141" s="23">
        <f t="shared" si="45"/>
        <v>0.40999999999999992</v>
      </c>
      <c r="K1141" s="71">
        <v>49.25</v>
      </c>
      <c r="L1141" s="71">
        <f t="shared" ref="L1141:N1141" si="856">L1139</f>
        <v>4</v>
      </c>
      <c r="M1141" s="71">
        <f t="shared" si="856"/>
        <v>0.43999999999999995</v>
      </c>
      <c r="N1141" s="71">
        <f t="shared" si="856"/>
        <v>48.8125</v>
      </c>
      <c r="O1141" s="73">
        <f>VLOOKUP(B1141,'Dry Sieve'!$B$2:$K$992,IF(C1141="#5",2,IF(C1141="#10",3,IF(C1141="#18",4,IF(C1141="#35",5,IF(C1141="#60",6,IF(C1141="#120",7,IF(C1141="#200",8,IF(C1141="&lt;200",9)))))))),FALSE)</f>
        <v>70.31</v>
      </c>
      <c r="P1141" s="23">
        <f t="shared" si="0"/>
        <v>0.43999999999999995</v>
      </c>
      <c r="Q1141" s="23">
        <f t="shared" si="1"/>
        <v>4</v>
      </c>
      <c r="R1141" s="23">
        <f>VLOOKUP(B1141,'Dry Sieve'!$B$2:$K$992,IF(C1141="#5",2,IF(C1141="#10",3,IF(C1141="#18",4,IF(C1141="#35",5,IF(C1141="#60",6,IF(C1141="#120",7,IF(C1141="#200",8,IF(C1141="&lt;200",9)))))))),FALSE)</f>
        <v>70.31</v>
      </c>
      <c r="S1141" s="23">
        <f>VLOOKUP(B1141,'Dry Sieve'!$B$2:$K$992,10,FALSE)</f>
        <v>1575.02</v>
      </c>
      <c r="T1141" s="23">
        <v>3.9730225649999999E-2</v>
      </c>
      <c r="U1141" s="23">
        <v>8.3114213119999999E-3</v>
      </c>
      <c r="V1141" s="23">
        <f>V1138</f>
        <v>0.26791867822310006</v>
      </c>
    </row>
    <row r="1142" spans="1:22" ht="15.75" customHeight="1" x14ac:dyDescent="0.2">
      <c r="A1142" s="22">
        <f>VLOOKUP(B1141,'Sample ID by Horizon'!A:B,2,FALSE)</f>
        <v>42649</v>
      </c>
      <c r="B1142" s="21" t="s">
        <v>516</v>
      </c>
      <c r="C1142" s="21" t="s">
        <v>1298</v>
      </c>
      <c r="D1142" s="21" t="s">
        <v>1294</v>
      </c>
      <c r="E1142" s="21">
        <v>4</v>
      </c>
      <c r="F1142" s="21">
        <v>1.73</v>
      </c>
      <c r="G1142" s="21">
        <v>4.05</v>
      </c>
      <c r="H1142" s="21">
        <v>2.3199999999999998</v>
      </c>
      <c r="I1142" s="21">
        <v>2.15</v>
      </c>
      <c r="J1142" s="23">
        <f t="shared" si="45"/>
        <v>0.41999999999999993</v>
      </c>
      <c r="K1142" s="71">
        <v>47.5</v>
      </c>
      <c r="L1142" s="71">
        <f t="shared" ref="L1142:N1142" si="857">L1139</f>
        <v>4</v>
      </c>
      <c r="M1142" s="71">
        <f t="shared" si="857"/>
        <v>0.43999999999999995</v>
      </c>
      <c r="N1142" s="71">
        <f t="shared" si="857"/>
        <v>48.8125</v>
      </c>
      <c r="O1142" s="73">
        <f>VLOOKUP(B1142,'Dry Sieve'!$B$2:$K$992,IF(C1142="#5",2,IF(C1142="#10",3,IF(C1142="#18",4,IF(C1142="#35",5,IF(C1142="#60",6,IF(C1142="#120",7,IF(C1142="#200",8,IF(C1142="&lt;200",9)))))))),FALSE)</f>
        <v>70.31</v>
      </c>
      <c r="P1142" s="23">
        <f t="shared" si="0"/>
        <v>0.43999999999999995</v>
      </c>
      <c r="Q1142" s="23">
        <f t="shared" si="1"/>
        <v>4</v>
      </c>
      <c r="R1142" s="23">
        <f>VLOOKUP(B1142,'Dry Sieve'!$B$2:$K$992,IF(C1142="#5",2,IF(C1142="#10",3,IF(C1142="#18",4,IF(C1142="#35",5,IF(C1142="#60",6,IF(C1142="#120",7,IF(C1142="#200",8,IF(C1142="&lt;200",9)))))))),FALSE)</f>
        <v>70.31</v>
      </c>
      <c r="S1142" s="23">
        <f>VLOOKUP(B1142,'Dry Sieve'!$B$2:$K$992,10,FALSE)</f>
        <v>1575.02</v>
      </c>
      <c r="T1142" s="23">
        <v>3.9730225649999999E-2</v>
      </c>
      <c r="U1142" s="23">
        <v>8.3114213119999999E-3</v>
      </c>
      <c r="V1142" s="23">
        <f>V1141</f>
        <v>0.26791867822310006</v>
      </c>
    </row>
    <row r="1143" spans="1:22" ht="15.75" customHeight="1" x14ac:dyDescent="0.2">
      <c r="A1143" s="22">
        <f>VLOOKUP(B1142,'Sample ID by Horizon'!A:B,2,FALSE)</f>
        <v>42649</v>
      </c>
      <c r="B1143" s="21" t="s">
        <v>516</v>
      </c>
      <c r="C1143" s="21" t="s">
        <v>1299</v>
      </c>
      <c r="D1143" s="21" t="s">
        <v>1291</v>
      </c>
      <c r="E1143" s="21">
        <v>4</v>
      </c>
      <c r="F1143" s="21">
        <v>1.73</v>
      </c>
      <c r="G1143" s="21">
        <v>4.79</v>
      </c>
      <c r="H1143" s="21">
        <v>3.06</v>
      </c>
      <c r="I1143" s="21">
        <v>2.57</v>
      </c>
      <c r="J1143" s="23">
        <f t="shared" si="45"/>
        <v>0.83999999999999986</v>
      </c>
      <c r="K1143" s="71">
        <v>55.5</v>
      </c>
      <c r="L1143" s="71">
        <v>4</v>
      </c>
      <c r="M1143" s="23">
        <f>AVERAGE(J1143:J1146)</f>
        <v>0.8899999999999999</v>
      </c>
      <c r="N1143" s="23">
        <v>55</v>
      </c>
      <c r="O1143" s="73">
        <f>VLOOKUP(B1143,'Dry Sieve'!$B$2:$K$992,IF(C1143="#5",2,IF(C1143="#10",3,IF(C1143="#18",4,IF(C1143="#35",5,IF(C1143="#60",6,IF(C1143="#120",7,IF(C1143="#200",8,IF(C1143="&lt;200",9)))))))),FALSE)</f>
        <v>34.68</v>
      </c>
      <c r="P1143" s="23">
        <f t="shared" si="0"/>
        <v>0.8899999999999999</v>
      </c>
      <c r="Q1143" s="23">
        <f t="shared" si="1"/>
        <v>4</v>
      </c>
      <c r="R1143" s="23">
        <f>VLOOKUP(B1143,'Dry Sieve'!$B$2:$K$992,IF(C1143="#5",2,IF(C1143="#10",3,IF(C1143="#18",4,IF(C1143="#35",5,IF(C1143="#60",6,IF(C1143="#120",7,IF(C1143="#200",8,IF(C1143="&lt;200",9)))))))),FALSE)</f>
        <v>34.68</v>
      </c>
      <c r="S1143" s="23">
        <f>VLOOKUP(B1143,'Dry Sieve'!$B$2:$K$992,10,FALSE)</f>
        <v>1575.02</v>
      </c>
      <c r="T1143" s="23">
        <v>1.711959213E-2</v>
      </c>
      <c r="U1143" s="23">
        <v>2.6902216210000001E-3</v>
      </c>
      <c r="V1143" s="23">
        <f>V1141</f>
        <v>0.26791867822310006</v>
      </c>
    </row>
    <row r="1144" spans="1:22" ht="15.75" customHeight="1" x14ac:dyDescent="0.2">
      <c r="A1144" s="22">
        <f>VLOOKUP(B1143,'Sample ID by Horizon'!A:B,2,FALSE)</f>
        <v>42649</v>
      </c>
      <c r="B1144" s="21" t="s">
        <v>516</v>
      </c>
      <c r="C1144" s="21" t="s">
        <v>1299</v>
      </c>
      <c r="D1144" s="21" t="s">
        <v>1292</v>
      </c>
      <c r="E1144" s="21">
        <v>4</v>
      </c>
      <c r="F1144" s="21">
        <v>1.73</v>
      </c>
      <c r="G1144" s="21">
        <v>4.8499999999999996</v>
      </c>
      <c r="H1144" s="21">
        <v>3.12</v>
      </c>
      <c r="I1144" s="21">
        <v>2.63</v>
      </c>
      <c r="J1144" s="23">
        <f t="shared" si="45"/>
        <v>0.89999999999999991</v>
      </c>
      <c r="K1144" s="71">
        <v>55.5</v>
      </c>
      <c r="L1144" s="71">
        <f t="shared" ref="L1144:N1144" si="858">L1143</f>
        <v>4</v>
      </c>
      <c r="M1144" s="71">
        <f t="shared" si="858"/>
        <v>0.8899999999999999</v>
      </c>
      <c r="N1144" s="71">
        <f t="shared" si="858"/>
        <v>55</v>
      </c>
      <c r="O1144" s="73">
        <f>VLOOKUP(B1144,'Dry Sieve'!$B$2:$K$992,IF(C1144="#5",2,IF(C1144="#10",3,IF(C1144="#18",4,IF(C1144="#35",5,IF(C1144="#60",6,IF(C1144="#120",7,IF(C1144="#200",8,IF(C1144="&lt;200",9)))))))),FALSE)</f>
        <v>34.68</v>
      </c>
      <c r="P1144" s="23">
        <f t="shared" si="0"/>
        <v>0.8899999999999999</v>
      </c>
      <c r="Q1144" s="23">
        <f t="shared" si="1"/>
        <v>4</v>
      </c>
      <c r="R1144" s="23">
        <f>VLOOKUP(B1144,'Dry Sieve'!$B$2:$K$992,IF(C1144="#5",2,IF(C1144="#10",3,IF(C1144="#18",4,IF(C1144="#35",5,IF(C1144="#60",6,IF(C1144="#120",7,IF(C1144="#200",8,IF(C1144="&lt;200",9)))))))),FALSE)</f>
        <v>34.68</v>
      </c>
      <c r="S1144" s="23">
        <f>VLOOKUP(B1144,'Dry Sieve'!$B$2:$K$992,10,FALSE)</f>
        <v>1575.02</v>
      </c>
      <c r="T1144" s="23">
        <v>1.711959213E-2</v>
      </c>
      <c r="U1144" s="23">
        <v>2.6902216210000001E-3</v>
      </c>
      <c r="V1144" s="23">
        <f>V1141</f>
        <v>0.26791867822310006</v>
      </c>
    </row>
    <row r="1145" spans="1:22" ht="15.75" customHeight="1" x14ac:dyDescent="0.2">
      <c r="A1145" s="22">
        <f>VLOOKUP(B1144,'Sample ID by Horizon'!A:B,2,FALSE)</f>
        <v>42649</v>
      </c>
      <c r="B1145" s="21" t="s">
        <v>516</v>
      </c>
      <c r="C1145" s="21" t="s">
        <v>1299</v>
      </c>
      <c r="D1145" s="21" t="s">
        <v>1293</v>
      </c>
      <c r="E1145" s="21">
        <v>4</v>
      </c>
      <c r="F1145" s="21">
        <v>1.72</v>
      </c>
      <c r="G1145" s="21">
        <v>4.78</v>
      </c>
      <c r="H1145" s="21">
        <v>3.06</v>
      </c>
      <c r="I1145" s="21">
        <v>2.67</v>
      </c>
      <c r="J1145" s="23">
        <f t="shared" si="45"/>
        <v>0.95</v>
      </c>
      <c r="K1145" s="71">
        <v>52.75</v>
      </c>
      <c r="L1145" s="71">
        <f t="shared" ref="L1145:N1145" si="859">L1143</f>
        <v>4</v>
      </c>
      <c r="M1145" s="71">
        <f t="shared" si="859"/>
        <v>0.8899999999999999</v>
      </c>
      <c r="N1145" s="71">
        <f t="shared" si="859"/>
        <v>55</v>
      </c>
      <c r="O1145" s="73">
        <f>VLOOKUP(B1145,'Dry Sieve'!$B$2:$K$992,IF(C1145="#5",2,IF(C1145="#10",3,IF(C1145="#18",4,IF(C1145="#35",5,IF(C1145="#60",6,IF(C1145="#120",7,IF(C1145="#200",8,IF(C1145="&lt;200",9)))))))),FALSE)</f>
        <v>34.68</v>
      </c>
      <c r="P1145" s="23">
        <f t="shared" si="0"/>
        <v>0.8899999999999999</v>
      </c>
      <c r="Q1145" s="23">
        <f t="shared" si="1"/>
        <v>4</v>
      </c>
      <c r="R1145" s="23">
        <f>VLOOKUP(B1145,'Dry Sieve'!$B$2:$K$992,IF(C1145="#5",2,IF(C1145="#10",3,IF(C1145="#18",4,IF(C1145="#35",5,IF(C1145="#60",6,IF(C1145="#120",7,IF(C1145="#200",8,IF(C1145="&lt;200",9)))))))),FALSE)</f>
        <v>34.68</v>
      </c>
      <c r="S1145" s="23">
        <f>VLOOKUP(B1145,'Dry Sieve'!$B$2:$K$992,10,FALSE)</f>
        <v>1575.02</v>
      </c>
      <c r="T1145" s="23">
        <v>1.711959213E-2</v>
      </c>
      <c r="U1145" s="23">
        <v>2.6902216210000001E-3</v>
      </c>
      <c r="V1145" s="23">
        <f>V1144</f>
        <v>0.26791867822310006</v>
      </c>
    </row>
    <row r="1146" spans="1:22" ht="15.75" customHeight="1" x14ac:dyDescent="0.2">
      <c r="A1146" s="22">
        <f>VLOOKUP(B1145,'Sample ID by Horizon'!A:B,2,FALSE)</f>
        <v>42649</v>
      </c>
      <c r="B1146" s="21" t="s">
        <v>516</v>
      </c>
      <c r="C1146" s="21" t="s">
        <v>1299</v>
      </c>
      <c r="D1146" s="21" t="s">
        <v>1294</v>
      </c>
      <c r="E1146" s="21">
        <v>4</v>
      </c>
      <c r="F1146" s="21">
        <v>1.74</v>
      </c>
      <c r="G1146" s="21">
        <v>4.8600000000000003</v>
      </c>
      <c r="H1146" s="21">
        <v>3.12</v>
      </c>
      <c r="I1146" s="21">
        <v>2.61</v>
      </c>
      <c r="J1146" s="23">
        <f t="shared" si="45"/>
        <v>0.86999999999999988</v>
      </c>
      <c r="K1146" s="71">
        <v>56.25</v>
      </c>
      <c r="L1146" s="71">
        <f t="shared" ref="L1146:N1146" si="860">L1143</f>
        <v>4</v>
      </c>
      <c r="M1146" s="71">
        <f t="shared" si="860"/>
        <v>0.8899999999999999</v>
      </c>
      <c r="N1146" s="71">
        <f t="shared" si="860"/>
        <v>55</v>
      </c>
      <c r="O1146" s="73">
        <f>VLOOKUP(B1146,'Dry Sieve'!$B$2:$K$992,IF(C1146="#5",2,IF(C1146="#10",3,IF(C1146="#18",4,IF(C1146="#35",5,IF(C1146="#60",6,IF(C1146="#120",7,IF(C1146="#200",8,IF(C1146="&lt;200",9)))))))),FALSE)</f>
        <v>34.68</v>
      </c>
      <c r="P1146" s="23">
        <f t="shared" si="0"/>
        <v>0.8899999999999999</v>
      </c>
      <c r="Q1146" s="23">
        <f t="shared" si="1"/>
        <v>4</v>
      </c>
      <c r="R1146" s="23">
        <f>VLOOKUP(B1146,'Dry Sieve'!$B$2:$K$992,IF(C1146="#5",2,IF(C1146="#10",3,IF(C1146="#18",4,IF(C1146="#35",5,IF(C1146="#60",6,IF(C1146="#120",7,IF(C1146="#200",8,IF(C1146="&lt;200",9)))))))),FALSE)</f>
        <v>34.68</v>
      </c>
      <c r="S1146" s="23">
        <f>VLOOKUP(B1146,'Dry Sieve'!$B$2:$K$992,10,FALSE)</f>
        <v>1575.02</v>
      </c>
      <c r="T1146" s="23">
        <v>1.711959213E-2</v>
      </c>
      <c r="U1146" s="23">
        <v>2.6902216210000001E-3</v>
      </c>
      <c r="V1146" s="23">
        <f>V1144</f>
        <v>0.26791867822310006</v>
      </c>
    </row>
    <row r="1147" spans="1:22" ht="15.75" customHeight="1" x14ac:dyDescent="0.2">
      <c r="A1147" s="22">
        <f>VLOOKUP(B1146,'Sample ID by Horizon'!A:B,2,FALSE)</f>
        <v>42649</v>
      </c>
      <c r="B1147" s="21" t="s">
        <v>516</v>
      </c>
      <c r="C1147" s="21" t="s">
        <v>1300</v>
      </c>
      <c r="D1147" s="21" t="s">
        <v>1291</v>
      </c>
      <c r="E1147" s="21">
        <v>4</v>
      </c>
      <c r="F1147" s="21">
        <v>1.72</v>
      </c>
      <c r="G1147" s="21">
        <v>5.22</v>
      </c>
      <c r="H1147" s="21">
        <v>3.5</v>
      </c>
      <c r="I1147" s="21">
        <v>3.1</v>
      </c>
      <c r="J1147" s="23">
        <f t="shared" si="45"/>
        <v>1.3800000000000001</v>
      </c>
      <c r="K1147" s="71">
        <v>53</v>
      </c>
      <c r="L1147" s="71">
        <v>4</v>
      </c>
      <c r="M1147" s="23">
        <f>AVERAGE(J1147:J1150)</f>
        <v>1.3725000000000001</v>
      </c>
      <c r="N1147" s="23">
        <v>53.1875</v>
      </c>
      <c r="O1147" s="73">
        <f>VLOOKUP(B1147,'Dry Sieve'!$B$2:$K$992,IF(C1147="#5",2,IF(C1147="#10",3,IF(C1147="#18",4,IF(C1147="#35",5,IF(C1147="#60",6,IF(C1147="#120",7,IF(C1147="#200",8,IF(C1147="&lt;200",9)))))))),FALSE)</f>
        <v>21.57</v>
      </c>
      <c r="P1147" s="23">
        <f t="shared" si="0"/>
        <v>1.3725000000000001</v>
      </c>
      <c r="Q1147" s="23">
        <f t="shared" si="1"/>
        <v>4</v>
      </c>
      <c r="R1147" s="23">
        <f>VLOOKUP(B1147,'Dry Sieve'!$B$2:$K$992,IF(C1147="#5",2,IF(C1147="#10",3,IF(C1147="#18",4,IF(C1147="#35",5,IF(C1147="#60",6,IF(C1147="#120",7,IF(C1147="#200",8,IF(C1147="&lt;200",9)))))))),FALSE)</f>
        <v>21.57</v>
      </c>
      <c r="S1147" s="23">
        <f>VLOOKUP(B1147,'Dry Sieve'!$B$2:$K$992,10,FALSE)</f>
        <v>1575.02</v>
      </c>
      <c r="T1147" s="23">
        <v>8.9959452899999997E-3</v>
      </c>
      <c r="U1147" s="23">
        <v>6.8353120009999996E-4</v>
      </c>
      <c r="V1147" s="23">
        <f>V1144</f>
        <v>0.26791867822310006</v>
      </c>
    </row>
    <row r="1148" spans="1:22" ht="15.75" customHeight="1" x14ac:dyDescent="0.2">
      <c r="A1148" s="22">
        <f>VLOOKUP(B1147,'Sample ID by Horizon'!A:B,2,FALSE)</f>
        <v>42649</v>
      </c>
      <c r="B1148" s="21" t="s">
        <v>516</v>
      </c>
      <c r="C1148" s="21" t="s">
        <v>1300</v>
      </c>
      <c r="D1148" s="21" t="s">
        <v>1292</v>
      </c>
      <c r="E1148" s="21">
        <v>4</v>
      </c>
      <c r="F1148" s="21">
        <v>1.72</v>
      </c>
      <c r="G1148" s="21">
        <v>5.21</v>
      </c>
      <c r="H1148" s="21">
        <v>3.49</v>
      </c>
      <c r="I1148" s="21">
        <v>3.1</v>
      </c>
      <c r="J1148" s="23">
        <f t="shared" si="45"/>
        <v>1.3800000000000001</v>
      </c>
      <c r="K1148" s="71">
        <v>52.75</v>
      </c>
      <c r="L1148" s="71">
        <f t="shared" ref="L1148:N1148" si="861">L1147</f>
        <v>4</v>
      </c>
      <c r="M1148" s="71">
        <f t="shared" si="861"/>
        <v>1.3725000000000001</v>
      </c>
      <c r="N1148" s="71">
        <f t="shared" si="861"/>
        <v>53.1875</v>
      </c>
      <c r="O1148" s="73">
        <f>VLOOKUP(B1148,'Dry Sieve'!$B$2:$K$992,IF(C1148="#5",2,IF(C1148="#10",3,IF(C1148="#18",4,IF(C1148="#35",5,IF(C1148="#60",6,IF(C1148="#120",7,IF(C1148="#200",8,IF(C1148="&lt;200",9)))))))),FALSE)</f>
        <v>21.57</v>
      </c>
      <c r="P1148" s="23">
        <f t="shared" si="0"/>
        <v>1.3725000000000001</v>
      </c>
      <c r="Q1148" s="23">
        <f t="shared" si="1"/>
        <v>4</v>
      </c>
      <c r="R1148" s="23">
        <f>VLOOKUP(B1148,'Dry Sieve'!$B$2:$K$992,IF(C1148="#5",2,IF(C1148="#10",3,IF(C1148="#18",4,IF(C1148="#35",5,IF(C1148="#60",6,IF(C1148="#120",7,IF(C1148="#200",8,IF(C1148="&lt;200",9)))))))),FALSE)</f>
        <v>21.57</v>
      </c>
      <c r="S1148" s="23">
        <f>VLOOKUP(B1148,'Dry Sieve'!$B$2:$K$992,10,FALSE)</f>
        <v>1575.02</v>
      </c>
      <c r="T1148" s="23">
        <v>8.9959452899999997E-3</v>
      </c>
      <c r="U1148" s="23">
        <v>6.8353120009999996E-4</v>
      </c>
      <c r="V1148" s="23">
        <f>V1147</f>
        <v>0.26791867822310006</v>
      </c>
    </row>
    <row r="1149" spans="1:22" ht="15.75" customHeight="1" x14ac:dyDescent="0.2">
      <c r="A1149" s="22">
        <f>VLOOKUP(B1148,'Sample ID by Horizon'!A:B,2,FALSE)</f>
        <v>42649</v>
      </c>
      <c r="B1149" s="21" t="s">
        <v>516</v>
      </c>
      <c r="C1149" s="21" t="s">
        <v>1300</v>
      </c>
      <c r="D1149" s="21" t="s">
        <v>1293</v>
      </c>
      <c r="E1149" s="21">
        <v>4</v>
      </c>
      <c r="F1149" s="21">
        <v>1.74</v>
      </c>
      <c r="G1149" s="21">
        <v>5.29</v>
      </c>
      <c r="H1149" s="21">
        <v>3.55</v>
      </c>
      <c r="I1149" s="21">
        <v>3.12</v>
      </c>
      <c r="J1149" s="23">
        <f t="shared" si="45"/>
        <v>1.3800000000000001</v>
      </c>
      <c r="K1149" s="71">
        <v>54.25</v>
      </c>
      <c r="L1149" s="71">
        <f t="shared" ref="L1149:N1149" si="862">L1147</f>
        <v>4</v>
      </c>
      <c r="M1149" s="71">
        <f t="shared" si="862"/>
        <v>1.3725000000000001</v>
      </c>
      <c r="N1149" s="71">
        <f t="shared" si="862"/>
        <v>53.1875</v>
      </c>
      <c r="O1149" s="73">
        <f>VLOOKUP(B1149,'Dry Sieve'!$B$2:$K$992,IF(C1149="#5",2,IF(C1149="#10",3,IF(C1149="#18",4,IF(C1149="#35",5,IF(C1149="#60",6,IF(C1149="#120",7,IF(C1149="#200",8,IF(C1149="&lt;200",9)))))))),FALSE)</f>
        <v>21.57</v>
      </c>
      <c r="P1149" s="23">
        <f t="shared" si="0"/>
        <v>1.3725000000000001</v>
      </c>
      <c r="Q1149" s="23">
        <f t="shared" si="1"/>
        <v>4</v>
      </c>
      <c r="R1149" s="23">
        <f>VLOOKUP(B1149,'Dry Sieve'!$B$2:$K$992,IF(C1149="#5",2,IF(C1149="#10",3,IF(C1149="#18",4,IF(C1149="#35",5,IF(C1149="#60",6,IF(C1149="#120",7,IF(C1149="#200",8,IF(C1149="&lt;200",9)))))))),FALSE)</f>
        <v>21.57</v>
      </c>
      <c r="S1149" s="23">
        <f>VLOOKUP(B1149,'Dry Sieve'!$B$2:$K$992,10,FALSE)</f>
        <v>1575.02</v>
      </c>
      <c r="T1149" s="23">
        <v>8.9959452899999997E-3</v>
      </c>
      <c r="U1149" s="23">
        <v>6.8353120009999996E-4</v>
      </c>
      <c r="V1149" s="23">
        <f>V1147</f>
        <v>0.26791867822310006</v>
      </c>
    </row>
    <row r="1150" spans="1:22" ht="15.75" customHeight="1" x14ac:dyDescent="0.2">
      <c r="A1150" s="22">
        <f>VLOOKUP(B1149,'Sample ID by Horizon'!A:B,2,FALSE)</f>
        <v>42649</v>
      </c>
      <c r="B1150" s="21" t="s">
        <v>516</v>
      </c>
      <c r="C1150" s="21" t="s">
        <v>1300</v>
      </c>
      <c r="D1150" s="21" t="s">
        <v>1294</v>
      </c>
      <c r="E1150" s="21">
        <v>4</v>
      </c>
      <c r="F1150" s="21">
        <v>1.73</v>
      </c>
      <c r="G1150" s="21">
        <v>5.19</v>
      </c>
      <c r="H1150" s="21">
        <v>3.46</v>
      </c>
      <c r="I1150" s="21">
        <v>3.08</v>
      </c>
      <c r="J1150" s="23">
        <f t="shared" si="45"/>
        <v>1.35</v>
      </c>
      <c r="K1150" s="71">
        <v>52.75</v>
      </c>
      <c r="L1150" s="71">
        <f t="shared" ref="L1150:N1150" si="863">L1147</f>
        <v>4</v>
      </c>
      <c r="M1150" s="71">
        <f t="shared" si="863"/>
        <v>1.3725000000000001</v>
      </c>
      <c r="N1150" s="71">
        <f t="shared" si="863"/>
        <v>53.1875</v>
      </c>
      <c r="O1150" s="73">
        <f>VLOOKUP(B1150,'Dry Sieve'!$B$2:$K$992,IF(C1150="#5",2,IF(C1150="#10",3,IF(C1150="#18",4,IF(C1150="#35",5,IF(C1150="#60",6,IF(C1150="#120",7,IF(C1150="#200",8,IF(C1150="&lt;200",9)))))))),FALSE)</f>
        <v>21.57</v>
      </c>
      <c r="P1150" s="23">
        <f t="shared" si="0"/>
        <v>1.3725000000000001</v>
      </c>
      <c r="Q1150" s="23">
        <f t="shared" si="1"/>
        <v>4</v>
      </c>
      <c r="R1150" s="23">
        <f>VLOOKUP(B1150,'Dry Sieve'!$B$2:$K$992,IF(C1150="#5",2,IF(C1150="#10",3,IF(C1150="#18",4,IF(C1150="#35",5,IF(C1150="#60",6,IF(C1150="#120",7,IF(C1150="#200",8,IF(C1150="&lt;200",9)))))))),FALSE)</f>
        <v>21.57</v>
      </c>
      <c r="S1150" s="23">
        <f>VLOOKUP(B1150,'Dry Sieve'!$B$2:$K$992,10,FALSE)</f>
        <v>1575.02</v>
      </c>
      <c r="T1150" s="23">
        <v>8.9959452899999997E-3</v>
      </c>
      <c r="U1150" s="23">
        <v>6.8353120009999996E-4</v>
      </c>
      <c r="V1150" s="23">
        <f>V1147</f>
        <v>0.26791867822310006</v>
      </c>
    </row>
    <row r="1151" spans="1:22" ht="15.75" customHeight="1" x14ac:dyDescent="0.2">
      <c r="A1151" s="22">
        <f>VLOOKUP(B1150,'Sample ID by Horizon'!A:B,2,FALSE)</f>
        <v>42649</v>
      </c>
      <c r="B1151" s="21" t="s">
        <v>517</v>
      </c>
      <c r="C1151" s="21" t="s">
        <v>1290</v>
      </c>
      <c r="D1151" s="21" t="s">
        <v>1291</v>
      </c>
      <c r="E1151" s="21">
        <v>3.98</v>
      </c>
      <c r="F1151" s="21">
        <v>1.72</v>
      </c>
      <c r="G1151" s="21">
        <v>3.23</v>
      </c>
      <c r="H1151" s="21">
        <v>1.51</v>
      </c>
      <c r="I1151" s="21">
        <v>1.75</v>
      </c>
      <c r="J1151" s="23">
        <f t="shared" si="45"/>
        <v>3.0000000000000027E-2</v>
      </c>
      <c r="K1151" s="71">
        <v>37.185929649999999</v>
      </c>
      <c r="L1151" s="71">
        <v>4.08</v>
      </c>
      <c r="M1151" s="23">
        <f>AVERAGE(J1151:J1154)</f>
        <v>1.0000000000000009E-2</v>
      </c>
      <c r="N1151" s="23">
        <v>27.026446100000001</v>
      </c>
      <c r="O1151" s="73">
        <f>VLOOKUP(B1151,'Dry Sieve'!$B$2:$K$992,IF(C1151="#5",2,IF(C1151="#10",3,IF(C1151="#18",4,IF(C1151="#35",5,IF(C1151="#60",6,IF(C1151="#120",7,IF(C1151="#200",8,IF(C1151="&lt;200",9)))))))),FALSE)</f>
        <v>1137.3399999999999</v>
      </c>
      <c r="P1151" s="23">
        <f t="shared" si="0"/>
        <v>1.0000000000000009E-2</v>
      </c>
      <c r="Q1151" s="23">
        <f t="shared" si="1"/>
        <v>4.08</v>
      </c>
      <c r="R1151" s="23">
        <f>VLOOKUP(B1151,'Dry Sieve'!$B$2:$K$992,IF(C1151="#5",2,IF(C1151="#10",3,IF(C1151="#18",4,IF(C1151="#35",5,IF(C1151="#60",6,IF(C1151="#120",7,IF(C1151="#200",8,IF(C1151="&lt;200",9)))))))),FALSE)</f>
        <v>1137.3399999999999</v>
      </c>
      <c r="S1151" s="23">
        <f>VLOOKUP(B1151,'Dry Sieve'!$B$2:$K$992,10,FALSE)</f>
        <v>2173.16</v>
      </c>
      <c r="T1151" s="23">
        <v>0.52207495169999996</v>
      </c>
      <c r="U1151" s="23">
        <v>0.14109830540000001</v>
      </c>
      <c r="V1151" s="23">
        <f>SUM(U1151,U1155,U1159,U1163,U1167,U1171,U1175)</f>
        <v>0.20251890403010001</v>
      </c>
    </row>
    <row r="1152" spans="1:22" ht="15.75" customHeight="1" x14ac:dyDescent="0.2">
      <c r="A1152" s="22">
        <f>VLOOKUP(B1151,'Sample ID by Horizon'!A:B,2,FALSE)</f>
        <v>42649</v>
      </c>
      <c r="B1152" s="21" t="s">
        <v>517</v>
      </c>
      <c r="C1152" s="21" t="s">
        <v>1290</v>
      </c>
      <c r="D1152" s="21" t="s">
        <v>1292</v>
      </c>
      <c r="E1152" s="21">
        <v>4.17</v>
      </c>
      <c r="F1152" s="21">
        <v>1.73</v>
      </c>
      <c r="G1152" s="21">
        <v>2.8</v>
      </c>
      <c r="H1152" s="21">
        <v>1.07</v>
      </c>
      <c r="I1152" s="21">
        <v>1.73</v>
      </c>
      <c r="J1152" s="23">
        <f t="shared" si="45"/>
        <v>0</v>
      </c>
      <c r="K1152" s="71">
        <v>25.65947242</v>
      </c>
      <c r="L1152" s="71">
        <f t="shared" ref="L1152:N1152" si="864">L1151</f>
        <v>4.08</v>
      </c>
      <c r="M1152" s="71">
        <f t="shared" si="864"/>
        <v>1.0000000000000009E-2</v>
      </c>
      <c r="N1152" s="71">
        <f t="shared" si="864"/>
        <v>27.026446100000001</v>
      </c>
      <c r="O1152" s="73">
        <f>VLOOKUP(B1152,'Dry Sieve'!$B$2:$K$992,IF(C1152="#5",2,IF(C1152="#10",3,IF(C1152="#18",4,IF(C1152="#35",5,IF(C1152="#60",6,IF(C1152="#120",7,IF(C1152="#200",8,IF(C1152="&lt;200",9)))))))),FALSE)</f>
        <v>1137.3399999999999</v>
      </c>
      <c r="P1152" s="23">
        <f t="shared" si="0"/>
        <v>1.0000000000000009E-2</v>
      </c>
      <c r="Q1152" s="23">
        <f t="shared" si="1"/>
        <v>4.08</v>
      </c>
      <c r="R1152" s="23">
        <f>VLOOKUP(B1152,'Dry Sieve'!$B$2:$K$992,IF(C1152="#5",2,IF(C1152="#10",3,IF(C1152="#18",4,IF(C1152="#35",5,IF(C1152="#60",6,IF(C1152="#120",7,IF(C1152="#200",8,IF(C1152="&lt;200",9)))))))),FALSE)</f>
        <v>1137.3399999999999</v>
      </c>
      <c r="S1152" s="23">
        <f>VLOOKUP(B1152,'Dry Sieve'!$B$2:$K$992,10,FALSE)</f>
        <v>2173.16</v>
      </c>
      <c r="T1152" s="23">
        <v>0.52207495169999996</v>
      </c>
      <c r="U1152" s="23">
        <v>0.14109830540000001</v>
      </c>
      <c r="V1152" s="23">
        <f>V1151</f>
        <v>0.20251890403010001</v>
      </c>
    </row>
    <row r="1153" spans="1:22" ht="15.75" customHeight="1" x14ac:dyDescent="0.2">
      <c r="A1153" s="22">
        <f>VLOOKUP(B1152,'Sample ID by Horizon'!A:B,2,FALSE)</f>
        <v>42649</v>
      </c>
      <c r="B1153" s="21" t="s">
        <v>517</v>
      </c>
      <c r="C1153" s="21" t="s">
        <v>1290</v>
      </c>
      <c r="D1153" s="21" t="s">
        <v>1293</v>
      </c>
      <c r="E1153" s="21">
        <v>4.07</v>
      </c>
      <c r="F1153" s="21">
        <v>1.73</v>
      </c>
      <c r="G1153" s="21">
        <v>2.5</v>
      </c>
      <c r="H1153" s="21">
        <v>0.77</v>
      </c>
      <c r="I1153" s="21">
        <v>1.73</v>
      </c>
      <c r="J1153" s="23">
        <f t="shared" si="45"/>
        <v>0</v>
      </c>
      <c r="K1153" s="71">
        <v>18.918918919999999</v>
      </c>
      <c r="L1153" s="71">
        <f t="shared" ref="L1153:N1153" si="865">L1151</f>
        <v>4.08</v>
      </c>
      <c r="M1153" s="71">
        <f t="shared" si="865"/>
        <v>1.0000000000000009E-2</v>
      </c>
      <c r="N1153" s="71">
        <f t="shared" si="865"/>
        <v>27.026446100000001</v>
      </c>
      <c r="O1153" s="73">
        <f>VLOOKUP(B1153,'Dry Sieve'!$B$2:$K$992,IF(C1153="#5",2,IF(C1153="#10",3,IF(C1153="#18",4,IF(C1153="#35",5,IF(C1153="#60",6,IF(C1153="#120",7,IF(C1153="#200",8,IF(C1153="&lt;200",9)))))))),FALSE)</f>
        <v>1137.3399999999999</v>
      </c>
      <c r="P1153" s="23">
        <f t="shared" si="0"/>
        <v>1.0000000000000009E-2</v>
      </c>
      <c r="Q1153" s="23">
        <f t="shared" si="1"/>
        <v>4.08</v>
      </c>
      <c r="R1153" s="23">
        <f>VLOOKUP(B1153,'Dry Sieve'!$B$2:$K$992,IF(C1153="#5",2,IF(C1153="#10",3,IF(C1153="#18",4,IF(C1153="#35",5,IF(C1153="#60",6,IF(C1153="#120",7,IF(C1153="#200",8,IF(C1153="&lt;200",9)))))))),FALSE)</f>
        <v>1137.3399999999999</v>
      </c>
      <c r="S1153" s="23">
        <f>VLOOKUP(B1153,'Dry Sieve'!$B$2:$K$992,10,FALSE)</f>
        <v>2173.16</v>
      </c>
      <c r="T1153" s="23">
        <v>0.52207495169999996</v>
      </c>
      <c r="U1153" s="23">
        <v>0.14109830540000001</v>
      </c>
      <c r="V1153" s="23">
        <f>V1151</f>
        <v>0.20251890403010001</v>
      </c>
    </row>
    <row r="1154" spans="1:22" ht="15.75" customHeight="1" x14ac:dyDescent="0.2">
      <c r="A1154" s="22">
        <f>VLOOKUP(B1153,'Sample ID by Horizon'!A:B,2,FALSE)</f>
        <v>42649</v>
      </c>
      <c r="B1154" s="21" t="s">
        <v>517</v>
      </c>
      <c r="C1154" s="21" t="s">
        <v>1290</v>
      </c>
      <c r="D1154" s="21" t="s">
        <v>1294</v>
      </c>
      <c r="E1154" s="21">
        <v>4.0999999999999996</v>
      </c>
      <c r="F1154" s="21">
        <v>1.72</v>
      </c>
      <c r="G1154" s="21">
        <v>2.81</v>
      </c>
      <c r="H1154" s="21">
        <v>1.0900000000000001</v>
      </c>
      <c r="I1154" s="21">
        <v>1.73</v>
      </c>
      <c r="J1154" s="23">
        <f t="shared" si="45"/>
        <v>1.0000000000000009E-2</v>
      </c>
      <c r="K1154" s="71">
        <v>26.341463409999999</v>
      </c>
      <c r="L1154" s="71">
        <f t="shared" ref="L1154:N1154" si="866">L1151</f>
        <v>4.08</v>
      </c>
      <c r="M1154" s="71">
        <f t="shared" si="866"/>
        <v>1.0000000000000009E-2</v>
      </c>
      <c r="N1154" s="71">
        <f t="shared" si="866"/>
        <v>27.026446100000001</v>
      </c>
      <c r="O1154" s="73">
        <f>VLOOKUP(B1154,'Dry Sieve'!$B$2:$K$992,IF(C1154="#5",2,IF(C1154="#10",3,IF(C1154="#18",4,IF(C1154="#35",5,IF(C1154="#60",6,IF(C1154="#120",7,IF(C1154="#200",8,IF(C1154="&lt;200",9)))))))),FALSE)</f>
        <v>1137.3399999999999</v>
      </c>
      <c r="P1154" s="23">
        <f t="shared" si="0"/>
        <v>1.0000000000000009E-2</v>
      </c>
      <c r="Q1154" s="23">
        <f t="shared" si="1"/>
        <v>4.08</v>
      </c>
      <c r="R1154" s="23">
        <f>VLOOKUP(B1154,'Dry Sieve'!$B$2:$K$992,IF(C1154="#5",2,IF(C1154="#10",3,IF(C1154="#18",4,IF(C1154="#35",5,IF(C1154="#60",6,IF(C1154="#120",7,IF(C1154="#200",8,IF(C1154="&lt;200",9)))))))),FALSE)</f>
        <v>1137.3399999999999</v>
      </c>
      <c r="S1154" s="23">
        <f>VLOOKUP(B1154,'Dry Sieve'!$B$2:$K$992,10,FALSE)</f>
        <v>2173.16</v>
      </c>
      <c r="T1154" s="23">
        <v>0.52207495169999996</v>
      </c>
      <c r="U1154" s="23">
        <v>0.14109830540000001</v>
      </c>
      <c r="V1154" s="23">
        <f>V1151</f>
        <v>0.20251890403010001</v>
      </c>
    </row>
    <row r="1155" spans="1:22" ht="15.75" customHeight="1" x14ac:dyDescent="0.2">
      <c r="A1155" s="22">
        <f>VLOOKUP(B1154,'Sample ID by Horizon'!A:B,2,FALSE)</f>
        <v>42649</v>
      </c>
      <c r="B1155" s="21" t="s">
        <v>517</v>
      </c>
      <c r="C1155" s="21" t="s">
        <v>1295</v>
      </c>
      <c r="D1155" s="21" t="s">
        <v>1291</v>
      </c>
      <c r="E1155" s="21">
        <v>4.07</v>
      </c>
      <c r="F1155" s="21">
        <v>1.73</v>
      </c>
      <c r="G1155" s="21">
        <v>2.4300000000000002</v>
      </c>
      <c r="H1155" s="21">
        <v>0.7</v>
      </c>
      <c r="I1155" s="21">
        <v>1.79</v>
      </c>
      <c r="J1155" s="23">
        <f t="shared" si="45"/>
        <v>6.0000000000000053E-2</v>
      </c>
      <c r="K1155" s="71">
        <v>15.72481572</v>
      </c>
      <c r="L1155" s="71">
        <v>4.0625</v>
      </c>
      <c r="M1155" s="23">
        <f>AVERAGE(J1155:J1158)</f>
        <v>6.5000000000000058E-2</v>
      </c>
      <c r="N1155" s="23">
        <v>17.66875988</v>
      </c>
      <c r="O1155" s="73">
        <f>VLOOKUP(B1155,'Dry Sieve'!$B$2:$K$992,IF(C1155="#5",2,IF(C1155="#10",3,IF(C1155="#18",4,IF(C1155="#35",5,IF(C1155="#60",6,IF(C1155="#120",7,IF(C1155="#200",8,IF(C1155="&lt;200",9)))))))),FALSE)</f>
        <v>370.21</v>
      </c>
      <c r="P1155" s="23">
        <f t="shared" si="0"/>
        <v>6.5000000000000058E-2</v>
      </c>
      <c r="Q1155" s="23">
        <f t="shared" si="1"/>
        <v>4.0625</v>
      </c>
      <c r="R1155" s="23">
        <f>VLOOKUP(B1155,'Dry Sieve'!$B$2:$K$992,IF(C1155="#5",2,IF(C1155="#10",3,IF(C1155="#18",4,IF(C1155="#35",5,IF(C1155="#60",6,IF(C1155="#120",7,IF(C1155="#200",8,IF(C1155="&lt;200",9)))))))),FALSE)</f>
        <v>370.21</v>
      </c>
      <c r="S1155" s="23">
        <f>VLOOKUP(B1155,'Dry Sieve'!$B$2:$K$992,10,FALSE)</f>
        <v>2173.16</v>
      </c>
      <c r="T1155" s="23">
        <v>0.16762992139999999</v>
      </c>
      <c r="U1155" s="23">
        <v>2.5386967119999999E-2</v>
      </c>
      <c r="V1155" s="23">
        <f>V1154</f>
        <v>0.20251890403010001</v>
      </c>
    </row>
    <row r="1156" spans="1:22" ht="15.75" customHeight="1" x14ac:dyDescent="0.2">
      <c r="A1156" s="22">
        <f>VLOOKUP(B1155,'Sample ID by Horizon'!A:B,2,FALSE)</f>
        <v>42649</v>
      </c>
      <c r="B1156" s="21" t="s">
        <v>517</v>
      </c>
      <c r="C1156" s="21" t="s">
        <v>1295</v>
      </c>
      <c r="D1156" s="21" t="s">
        <v>1292</v>
      </c>
      <c r="E1156" s="21">
        <v>4.09</v>
      </c>
      <c r="F1156" s="21">
        <v>1.72</v>
      </c>
      <c r="G1156" s="21">
        <v>2.48</v>
      </c>
      <c r="H1156" s="21">
        <v>0.76</v>
      </c>
      <c r="I1156" s="21">
        <v>1.82</v>
      </c>
      <c r="J1156" s="23">
        <f t="shared" si="45"/>
        <v>0.10000000000000009</v>
      </c>
      <c r="K1156" s="71">
        <v>16.136919320000001</v>
      </c>
      <c r="L1156" s="71">
        <f t="shared" ref="L1156:N1156" si="867">L1155</f>
        <v>4.0625</v>
      </c>
      <c r="M1156" s="71">
        <f t="shared" si="867"/>
        <v>6.5000000000000058E-2</v>
      </c>
      <c r="N1156" s="71">
        <f t="shared" si="867"/>
        <v>17.66875988</v>
      </c>
      <c r="O1156" s="73">
        <f>VLOOKUP(B1156,'Dry Sieve'!$B$2:$K$992,IF(C1156="#5",2,IF(C1156="#10",3,IF(C1156="#18",4,IF(C1156="#35",5,IF(C1156="#60",6,IF(C1156="#120",7,IF(C1156="#200",8,IF(C1156="&lt;200",9)))))))),FALSE)</f>
        <v>370.21</v>
      </c>
      <c r="P1156" s="23">
        <f t="shared" si="0"/>
        <v>6.5000000000000058E-2</v>
      </c>
      <c r="Q1156" s="23">
        <f t="shared" si="1"/>
        <v>4.0625</v>
      </c>
      <c r="R1156" s="23">
        <f>VLOOKUP(B1156,'Dry Sieve'!$B$2:$K$992,IF(C1156="#5",2,IF(C1156="#10",3,IF(C1156="#18",4,IF(C1156="#35",5,IF(C1156="#60",6,IF(C1156="#120",7,IF(C1156="#200",8,IF(C1156="&lt;200",9)))))))),FALSE)</f>
        <v>370.21</v>
      </c>
      <c r="S1156" s="23">
        <f>VLOOKUP(B1156,'Dry Sieve'!$B$2:$K$992,10,FALSE)</f>
        <v>2173.16</v>
      </c>
      <c r="T1156" s="23">
        <v>0.16762992139999999</v>
      </c>
      <c r="U1156" s="23">
        <v>2.5386967119999999E-2</v>
      </c>
      <c r="V1156" s="23">
        <f>V1154</f>
        <v>0.20251890403010001</v>
      </c>
    </row>
    <row r="1157" spans="1:22" ht="15.75" customHeight="1" x14ac:dyDescent="0.2">
      <c r="A1157" s="22">
        <f>VLOOKUP(B1156,'Sample ID by Horizon'!A:B,2,FALSE)</f>
        <v>42649</v>
      </c>
      <c r="B1157" s="21" t="s">
        <v>517</v>
      </c>
      <c r="C1157" s="21" t="s">
        <v>1295</v>
      </c>
      <c r="D1157" s="21" t="s">
        <v>1293</v>
      </c>
      <c r="E1157" s="21">
        <v>4.07</v>
      </c>
      <c r="F1157" s="21">
        <v>1.72</v>
      </c>
      <c r="G1157" s="21">
        <v>2.54</v>
      </c>
      <c r="H1157" s="21">
        <v>0.82</v>
      </c>
      <c r="I1157" s="21">
        <v>1.75</v>
      </c>
      <c r="J1157" s="23">
        <f t="shared" si="45"/>
        <v>3.0000000000000027E-2</v>
      </c>
      <c r="K1157" s="71">
        <v>19.41031941</v>
      </c>
      <c r="L1157" s="71">
        <f t="shared" ref="L1157:N1157" si="868">L1155</f>
        <v>4.0625</v>
      </c>
      <c r="M1157" s="71">
        <f t="shared" si="868"/>
        <v>6.5000000000000058E-2</v>
      </c>
      <c r="N1157" s="71">
        <f t="shared" si="868"/>
        <v>17.66875988</v>
      </c>
      <c r="O1157" s="73">
        <f>VLOOKUP(B1157,'Dry Sieve'!$B$2:$K$992,IF(C1157="#5",2,IF(C1157="#10",3,IF(C1157="#18",4,IF(C1157="#35",5,IF(C1157="#60",6,IF(C1157="#120",7,IF(C1157="#200",8,IF(C1157="&lt;200",9)))))))),FALSE)</f>
        <v>370.21</v>
      </c>
      <c r="P1157" s="23">
        <f t="shared" si="0"/>
        <v>6.5000000000000058E-2</v>
      </c>
      <c r="Q1157" s="23">
        <f t="shared" si="1"/>
        <v>4.0625</v>
      </c>
      <c r="R1157" s="23">
        <f>VLOOKUP(B1157,'Dry Sieve'!$B$2:$K$992,IF(C1157="#5",2,IF(C1157="#10",3,IF(C1157="#18",4,IF(C1157="#35",5,IF(C1157="#60",6,IF(C1157="#120",7,IF(C1157="#200",8,IF(C1157="&lt;200",9)))))))),FALSE)</f>
        <v>370.21</v>
      </c>
      <c r="S1157" s="23">
        <f>VLOOKUP(B1157,'Dry Sieve'!$B$2:$K$992,10,FALSE)</f>
        <v>2173.16</v>
      </c>
      <c r="T1157" s="23">
        <v>0.16762992139999999</v>
      </c>
      <c r="U1157" s="23">
        <v>2.5386967119999999E-2</v>
      </c>
      <c r="V1157" s="23">
        <f>V1154</f>
        <v>0.20251890403010001</v>
      </c>
    </row>
    <row r="1158" spans="1:22" ht="15.75" customHeight="1" x14ac:dyDescent="0.2">
      <c r="A1158" s="22">
        <f>VLOOKUP(B1157,'Sample ID by Horizon'!A:B,2,FALSE)</f>
        <v>42649</v>
      </c>
      <c r="B1158" s="21" t="s">
        <v>517</v>
      </c>
      <c r="C1158" s="21" t="s">
        <v>1295</v>
      </c>
      <c r="D1158" s="21" t="s">
        <v>1294</v>
      </c>
      <c r="E1158" s="21">
        <v>4.0199999999999996</v>
      </c>
      <c r="F1158" s="21">
        <v>1.72</v>
      </c>
      <c r="G1158" s="21">
        <v>2.57</v>
      </c>
      <c r="H1158" s="21">
        <v>0.85</v>
      </c>
      <c r="I1158" s="21">
        <v>1.79</v>
      </c>
      <c r="J1158" s="23">
        <f t="shared" si="45"/>
        <v>7.0000000000000062E-2</v>
      </c>
      <c r="K1158" s="71">
        <v>19.40298507</v>
      </c>
      <c r="L1158" s="71">
        <f t="shared" ref="L1158:N1158" si="869">L1155</f>
        <v>4.0625</v>
      </c>
      <c r="M1158" s="71">
        <f t="shared" si="869"/>
        <v>6.5000000000000058E-2</v>
      </c>
      <c r="N1158" s="71">
        <f t="shared" si="869"/>
        <v>17.66875988</v>
      </c>
      <c r="O1158" s="73">
        <f>VLOOKUP(B1158,'Dry Sieve'!$B$2:$K$992,IF(C1158="#5",2,IF(C1158="#10",3,IF(C1158="#18",4,IF(C1158="#35",5,IF(C1158="#60",6,IF(C1158="#120",7,IF(C1158="#200",8,IF(C1158="&lt;200",9)))))))),FALSE)</f>
        <v>370.21</v>
      </c>
      <c r="P1158" s="23">
        <f t="shared" si="0"/>
        <v>6.5000000000000058E-2</v>
      </c>
      <c r="Q1158" s="23">
        <f t="shared" si="1"/>
        <v>4.0625</v>
      </c>
      <c r="R1158" s="23">
        <f>VLOOKUP(B1158,'Dry Sieve'!$B$2:$K$992,IF(C1158="#5",2,IF(C1158="#10",3,IF(C1158="#18",4,IF(C1158="#35",5,IF(C1158="#60",6,IF(C1158="#120",7,IF(C1158="#200",8,IF(C1158="&lt;200",9)))))))),FALSE)</f>
        <v>370.21</v>
      </c>
      <c r="S1158" s="23">
        <f>VLOOKUP(B1158,'Dry Sieve'!$B$2:$K$992,10,FALSE)</f>
        <v>2173.16</v>
      </c>
      <c r="T1158" s="23">
        <v>0.16762992139999999</v>
      </c>
      <c r="U1158" s="23">
        <v>2.5386967119999999E-2</v>
      </c>
      <c r="V1158" s="23">
        <f>V1157</f>
        <v>0.20251890403010001</v>
      </c>
    </row>
    <row r="1159" spans="1:22" ht="15.75" customHeight="1" x14ac:dyDescent="0.2">
      <c r="A1159" s="22">
        <f>VLOOKUP(B1158,'Sample ID by Horizon'!A:B,2,FALSE)</f>
        <v>42649</v>
      </c>
      <c r="B1159" s="21" t="s">
        <v>517</v>
      </c>
      <c r="C1159" s="21" t="s">
        <v>1296</v>
      </c>
      <c r="D1159" s="21" t="s">
        <v>1291</v>
      </c>
      <c r="E1159" s="21">
        <v>4.01</v>
      </c>
      <c r="F1159" s="21">
        <v>1.73</v>
      </c>
      <c r="G1159" s="21">
        <v>2.83</v>
      </c>
      <c r="H1159" s="21">
        <v>1.1000000000000001</v>
      </c>
      <c r="I1159" s="21">
        <v>1.79</v>
      </c>
      <c r="J1159" s="23">
        <f t="shared" si="45"/>
        <v>6.0000000000000053E-2</v>
      </c>
      <c r="K1159" s="71">
        <v>25.935162089999999</v>
      </c>
      <c r="L1159" s="71">
        <v>3.9975000000000001</v>
      </c>
      <c r="M1159" s="23">
        <f>AVERAGE(J1159:J1162)</f>
        <v>0.10500000000000004</v>
      </c>
      <c r="N1159" s="23">
        <v>27.015920130000001</v>
      </c>
      <c r="O1159" s="73">
        <f>VLOOKUP(B1159,'Dry Sieve'!$B$2:$K$992,IF(C1159="#5",2,IF(C1159="#10",3,IF(C1159="#18",4,IF(C1159="#35",5,IF(C1159="#60",6,IF(C1159="#120",7,IF(C1159="#200",8,IF(C1159="&lt;200",9)))))))),FALSE)</f>
        <v>224.2</v>
      </c>
      <c r="P1159" s="23">
        <f t="shared" si="0"/>
        <v>0.10500000000000004</v>
      </c>
      <c r="Q1159" s="23">
        <f t="shared" si="1"/>
        <v>3.9975000000000001</v>
      </c>
      <c r="R1159" s="23">
        <f>VLOOKUP(B1159,'Dry Sieve'!$B$2:$K$992,IF(C1159="#5",2,IF(C1159="#10",3,IF(C1159="#18",4,IF(C1159="#35",5,IF(C1159="#60",6,IF(C1159="#120",7,IF(C1159="#200",8,IF(C1159="&lt;200",9)))))))),FALSE)</f>
        <v>224.2</v>
      </c>
      <c r="S1159" s="23">
        <f>VLOOKUP(B1159,'Dry Sieve'!$B$2:$K$992,10,FALSE)</f>
        <v>2173.16</v>
      </c>
      <c r="T1159" s="23">
        <v>0.10045789049999999</v>
      </c>
      <c r="U1159" s="23">
        <v>1.9385445340000002E-2</v>
      </c>
      <c r="V1159" s="23">
        <f>V1157</f>
        <v>0.20251890403010001</v>
      </c>
    </row>
    <row r="1160" spans="1:22" ht="15.75" customHeight="1" x14ac:dyDescent="0.2">
      <c r="A1160" s="22">
        <f>VLOOKUP(B1159,'Sample ID by Horizon'!A:B,2,FALSE)</f>
        <v>42649</v>
      </c>
      <c r="B1160" s="21" t="s">
        <v>517</v>
      </c>
      <c r="C1160" s="21" t="s">
        <v>1296</v>
      </c>
      <c r="D1160" s="21" t="s">
        <v>1292</v>
      </c>
      <c r="E1160" s="21">
        <v>3.97</v>
      </c>
      <c r="F1160" s="21">
        <v>1.71</v>
      </c>
      <c r="G1160" s="21">
        <v>2.96</v>
      </c>
      <c r="H1160" s="21">
        <v>1.25</v>
      </c>
      <c r="I1160" s="21">
        <v>1.92</v>
      </c>
      <c r="J1160" s="23">
        <f t="shared" si="45"/>
        <v>0.20999999999999996</v>
      </c>
      <c r="K1160" s="71">
        <v>26.19647355</v>
      </c>
      <c r="L1160" s="71">
        <f t="shared" ref="L1160:N1160" si="870">L1159</f>
        <v>3.9975000000000001</v>
      </c>
      <c r="M1160" s="71">
        <f t="shared" si="870"/>
        <v>0.10500000000000004</v>
      </c>
      <c r="N1160" s="71">
        <f t="shared" si="870"/>
        <v>27.015920130000001</v>
      </c>
      <c r="O1160" s="73">
        <f>VLOOKUP(B1160,'Dry Sieve'!$B$2:$K$992,IF(C1160="#5",2,IF(C1160="#10",3,IF(C1160="#18",4,IF(C1160="#35",5,IF(C1160="#60",6,IF(C1160="#120",7,IF(C1160="#200",8,IF(C1160="&lt;200",9)))))))),FALSE)</f>
        <v>224.2</v>
      </c>
      <c r="P1160" s="23">
        <f t="shared" si="0"/>
        <v>0.10500000000000004</v>
      </c>
      <c r="Q1160" s="23">
        <f t="shared" si="1"/>
        <v>3.9975000000000001</v>
      </c>
      <c r="R1160" s="23">
        <f>VLOOKUP(B1160,'Dry Sieve'!$B$2:$K$992,IF(C1160="#5",2,IF(C1160="#10",3,IF(C1160="#18",4,IF(C1160="#35",5,IF(C1160="#60",6,IF(C1160="#120",7,IF(C1160="#200",8,IF(C1160="&lt;200",9)))))))),FALSE)</f>
        <v>224.2</v>
      </c>
      <c r="S1160" s="23">
        <f>VLOOKUP(B1160,'Dry Sieve'!$B$2:$K$992,10,FALSE)</f>
        <v>2173.16</v>
      </c>
      <c r="T1160" s="23">
        <v>0.10045789049999999</v>
      </c>
      <c r="U1160" s="23">
        <v>1.9385445340000002E-2</v>
      </c>
      <c r="V1160" s="23">
        <f>V1157</f>
        <v>0.20251890403010001</v>
      </c>
    </row>
    <row r="1161" spans="1:22" ht="15.75" customHeight="1" x14ac:dyDescent="0.2">
      <c r="A1161" s="22">
        <f>VLOOKUP(B1160,'Sample ID by Horizon'!A:B,2,FALSE)</f>
        <v>42649</v>
      </c>
      <c r="B1161" s="21" t="s">
        <v>517</v>
      </c>
      <c r="C1161" s="21" t="s">
        <v>1296</v>
      </c>
      <c r="D1161" s="21" t="s">
        <v>1293</v>
      </c>
      <c r="E1161" s="21">
        <v>4</v>
      </c>
      <c r="F1161" s="21">
        <v>1.72</v>
      </c>
      <c r="G1161" s="21">
        <v>2.94</v>
      </c>
      <c r="H1161" s="21">
        <v>1.22</v>
      </c>
      <c r="I1161" s="21">
        <v>1.79</v>
      </c>
      <c r="J1161" s="23">
        <f t="shared" si="45"/>
        <v>7.0000000000000062E-2</v>
      </c>
      <c r="K1161" s="71">
        <v>28.75</v>
      </c>
      <c r="L1161" s="71">
        <f t="shared" ref="L1161:N1161" si="871">L1159</f>
        <v>3.9975000000000001</v>
      </c>
      <c r="M1161" s="71">
        <f t="shared" si="871"/>
        <v>0.10500000000000004</v>
      </c>
      <c r="N1161" s="71">
        <f t="shared" si="871"/>
        <v>27.015920130000001</v>
      </c>
      <c r="O1161" s="73">
        <f>VLOOKUP(B1161,'Dry Sieve'!$B$2:$K$992,IF(C1161="#5",2,IF(C1161="#10",3,IF(C1161="#18",4,IF(C1161="#35",5,IF(C1161="#60",6,IF(C1161="#120",7,IF(C1161="#200",8,IF(C1161="&lt;200",9)))))))),FALSE)</f>
        <v>224.2</v>
      </c>
      <c r="P1161" s="23">
        <f t="shared" si="0"/>
        <v>0.10500000000000004</v>
      </c>
      <c r="Q1161" s="23">
        <f t="shared" si="1"/>
        <v>3.9975000000000001</v>
      </c>
      <c r="R1161" s="23">
        <f>VLOOKUP(B1161,'Dry Sieve'!$B$2:$K$992,IF(C1161="#5",2,IF(C1161="#10",3,IF(C1161="#18",4,IF(C1161="#35",5,IF(C1161="#60",6,IF(C1161="#120",7,IF(C1161="#200",8,IF(C1161="&lt;200",9)))))))),FALSE)</f>
        <v>224.2</v>
      </c>
      <c r="S1161" s="23">
        <f>VLOOKUP(B1161,'Dry Sieve'!$B$2:$K$992,10,FALSE)</f>
        <v>2173.16</v>
      </c>
      <c r="T1161" s="23">
        <v>0.10045789049999999</v>
      </c>
      <c r="U1161" s="23">
        <v>1.9385445340000002E-2</v>
      </c>
      <c r="V1161" s="23">
        <f>V1160</f>
        <v>0.20251890403010001</v>
      </c>
    </row>
    <row r="1162" spans="1:22" ht="15.75" customHeight="1" x14ac:dyDescent="0.2">
      <c r="A1162" s="22">
        <f>VLOOKUP(B1161,'Sample ID by Horizon'!A:B,2,FALSE)</f>
        <v>42649</v>
      </c>
      <c r="B1162" s="21" t="s">
        <v>517</v>
      </c>
      <c r="C1162" s="21" t="s">
        <v>1296</v>
      </c>
      <c r="D1162" s="21" t="s">
        <v>1294</v>
      </c>
      <c r="E1162" s="21">
        <v>4.01</v>
      </c>
      <c r="F1162" s="21">
        <v>1.74</v>
      </c>
      <c r="G1162" s="21">
        <v>2.91</v>
      </c>
      <c r="H1162" s="21">
        <v>1.17</v>
      </c>
      <c r="I1162" s="21">
        <v>1.82</v>
      </c>
      <c r="J1162" s="23">
        <f t="shared" si="45"/>
        <v>8.0000000000000071E-2</v>
      </c>
      <c r="K1162" s="71">
        <v>27.18204489</v>
      </c>
      <c r="L1162" s="71">
        <f t="shared" ref="L1162:N1162" si="872">L1159</f>
        <v>3.9975000000000001</v>
      </c>
      <c r="M1162" s="71">
        <f t="shared" si="872"/>
        <v>0.10500000000000004</v>
      </c>
      <c r="N1162" s="71">
        <f t="shared" si="872"/>
        <v>27.015920130000001</v>
      </c>
      <c r="O1162" s="73">
        <f>VLOOKUP(B1162,'Dry Sieve'!$B$2:$K$992,IF(C1162="#5",2,IF(C1162="#10",3,IF(C1162="#18",4,IF(C1162="#35",5,IF(C1162="#60",6,IF(C1162="#120",7,IF(C1162="#200",8,IF(C1162="&lt;200",9)))))))),FALSE)</f>
        <v>224.2</v>
      </c>
      <c r="P1162" s="23">
        <f t="shared" si="0"/>
        <v>0.10500000000000004</v>
      </c>
      <c r="Q1162" s="23">
        <f t="shared" si="1"/>
        <v>3.9975000000000001</v>
      </c>
      <c r="R1162" s="23">
        <f>VLOOKUP(B1162,'Dry Sieve'!$B$2:$K$992,IF(C1162="#5",2,IF(C1162="#10",3,IF(C1162="#18",4,IF(C1162="#35",5,IF(C1162="#60",6,IF(C1162="#120",7,IF(C1162="#200",8,IF(C1162="&lt;200",9)))))))),FALSE)</f>
        <v>224.2</v>
      </c>
      <c r="S1162" s="23">
        <f>VLOOKUP(B1162,'Dry Sieve'!$B$2:$K$992,10,FALSE)</f>
        <v>2173.16</v>
      </c>
      <c r="T1162" s="23">
        <v>0.10045789049999999</v>
      </c>
      <c r="U1162" s="23">
        <v>1.9385445340000002E-2</v>
      </c>
      <c r="V1162" s="23">
        <f>V1160</f>
        <v>0.20251890403010001</v>
      </c>
    </row>
    <row r="1163" spans="1:22" ht="15.75" customHeight="1" x14ac:dyDescent="0.2">
      <c r="A1163" s="22">
        <f>VLOOKUP(B1162,'Sample ID by Horizon'!A:B,2,FALSE)</f>
        <v>42649</v>
      </c>
      <c r="B1163" s="21" t="s">
        <v>517</v>
      </c>
      <c r="C1163" s="21" t="s">
        <v>1297</v>
      </c>
      <c r="D1163" s="21" t="s">
        <v>1291</v>
      </c>
      <c r="E1163" s="21">
        <v>3.01</v>
      </c>
      <c r="F1163" s="21">
        <v>1.72</v>
      </c>
      <c r="G1163" s="21">
        <v>2.71</v>
      </c>
      <c r="H1163" s="21">
        <v>0.99</v>
      </c>
      <c r="I1163" s="21">
        <v>1.77</v>
      </c>
      <c r="J1163" s="23">
        <f t="shared" si="45"/>
        <v>5.0000000000000044E-2</v>
      </c>
      <c r="K1163" s="71">
        <v>31.229235880000001</v>
      </c>
      <c r="L1163" s="71">
        <v>3.0325000000000002</v>
      </c>
      <c r="M1163" s="23">
        <f>AVERAGE(J1163:J1166)</f>
        <v>0.11000000000000004</v>
      </c>
      <c r="N1163" s="23">
        <v>28.48679615</v>
      </c>
      <c r="O1163" s="73">
        <f>VLOOKUP(B1163,'Dry Sieve'!$B$2:$K$992,IF(C1163="#5",2,IF(C1163="#10",3,IF(C1163="#18",4,IF(C1163="#35",5,IF(C1163="#60",6,IF(C1163="#120",7,IF(C1163="#200",8,IF(C1163="&lt;200",9)))))))),FALSE)</f>
        <v>135.76</v>
      </c>
      <c r="P1163" s="23">
        <f t="shared" si="0"/>
        <v>0.11000000000000004</v>
      </c>
      <c r="Q1163" s="23">
        <f t="shared" si="1"/>
        <v>3.0324999999999998</v>
      </c>
      <c r="R1163" s="23">
        <f>VLOOKUP(B1163,'Dry Sieve'!$B$2:$K$992,IF(C1163="#5",2,IF(C1163="#10",3,IF(C1163="#18",4,IF(C1163="#35",5,IF(C1163="#60",6,IF(C1163="#120",7,IF(C1163="#200",8,IF(C1163="&lt;200",9)))))))),FALSE)</f>
        <v>135.76</v>
      </c>
      <c r="S1163" s="23">
        <f>VLOOKUP(B1163,'Dry Sieve'!$B$2:$K$992,10,FALSE)</f>
        <v>2173.16</v>
      </c>
      <c r="T1163" s="23">
        <v>6.0205176919999999E-2</v>
      </c>
      <c r="U1163" s="23">
        <v>9.8003005830000003E-3</v>
      </c>
      <c r="V1163" s="23">
        <f>V1160</f>
        <v>0.20251890403010001</v>
      </c>
    </row>
    <row r="1164" spans="1:22" ht="15.75" customHeight="1" x14ac:dyDescent="0.2">
      <c r="A1164" s="22">
        <f>VLOOKUP(B1163,'Sample ID by Horizon'!A:B,2,FALSE)</f>
        <v>42649</v>
      </c>
      <c r="B1164" s="21" t="s">
        <v>517</v>
      </c>
      <c r="C1164" s="21" t="s">
        <v>1297</v>
      </c>
      <c r="D1164" s="21" t="s">
        <v>1292</v>
      </c>
      <c r="E1164" s="21">
        <v>3</v>
      </c>
      <c r="F1164" s="21">
        <v>1.73</v>
      </c>
      <c r="G1164" s="21">
        <v>2.85</v>
      </c>
      <c r="H1164" s="21">
        <v>1.1200000000000001</v>
      </c>
      <c r="I1164" s="21">
        <v>1.84</v>
      </c>
      <c r="J1164" s="23">
        <f t="shared" si="45"/>
        <v>0.1100000000000001</v>
      </c>
      <c r="K1164" s="71">
        <v>33.666666669999998</v>
      </c>
      <c r="L1164" s="71">
        <f t="shared" ref="L1164:N1164" si="873">L1163</f>
        <v>3.0325000000000002</v>
      </c>
      <c r="M1164" s="71">
        <f t="shared" si="873"/>
        <v>0.11000000000000004</v>
      </c>
      <c r="N1164" s="71">
        <f t="shared" si="873"/>
        <v>28.48679615</v>
      </c>
      <c r="O1164" s="73">
        <f>VLOOKUP(B1164,'Dry Sieve'!$B$2:$K$992,IF(C1164="#5",2,IF(C1164="#10",3,IF(C1164="#18",4,IF(C1164="#35",5,IF(C1164="#60",6,IF(C1164="#120",7,IF(C1164="#200",8,IF(C1164="&lt;200",9)))))))),FALSE)</f>
        <v>135.76</v>
      </c>
      <c r="P1164" s="23">
        <f t="shared" si="0"/>
        <v>0.11000000000000004</v>
      </c>
      <c r="Q1164" s="23">
        <f t="shared" si="1"/>
        <v>3.0324999999999998</v>
      </c>
      <c r="R1164" s="23">
        <f>VLOOKUP(B1164,'Dry Sieve'!$B$2:$K$992,IF(C1164="#5",2,IF(C1164="#10",3,IF(C1164="#18",4,IF(C1164="#35",5,IF(C1164="#60",6,IF(C1164="#120",7,IF(C1164="#200",8,IF(C1164="&lt;200",9)))))))),FALSE)</f>
        <v>135.76</v>
      </c>
      <c r="S1164" s="23">
        <f>VLOOKUP(B1164,'Dry Sieve'!$B$2:$K$992,10,FALSE)</f>
        <v>2173.16</v>
      </c>
      <c r="T1164" s="23">
        <v>6.0205176919999999E-2</v>
      </c>
      <c r="U1164" s="23">
        <v>9.8003005830000003E-3</v>
      </c>
      <c r="V1164" s="23">
        <f>V1163</f>
        <v>0.20251890403010001</v>
      </c>
    </row>
    <row r="1165" spans="1:22" ht="15.75" customHeight="1" x14ac:dyDescent="0.2">
      <c r="A1165" s="22">
        <f>VLOOKUP(B1164,'Sample ID by Horizon'!A:B,2,FALSE)</f>
        <v>42649</v>
      </c>
      <c r="B1165" s="21" t="s">
        <v>517</v>
      </c>
      <c r="C1165" s="21" t="s">
        <v>1297</v>
      </c>
      <c r="D1165" s="21" t="s">
        <v>1293</v>
      </c>
      <c r="E1165" s="21">
        <v>3</v>
      </c>
      <c r="F1165" s="21">
        <v>1.73</v>
      </c>
      <c r="G1165" s="21">
        <v>2.6</v>
      </c>
      <c r="H1165" s="21">
        <v>0.87</v>
      </c>
      <c r="I1165" s="21">
        <v>1.84</v>
      </c>
      <c r="J1165" s="23">
        <f t="shared" si="45"/>
        <v>0.1100000000000001</v>
      </c>
      <c r="K1165" s="71">
        <v>25.333333329999999</v>
      </c>
      <c r="L1165" s="71">
        <f t="shared" ref="L1165:N1165" si="874">L1163</f>
        <v>3.0325000000000002</v>
      </c>
      <c r="M1165" s="71">
        <f t="shared" si="874"/>
        <v>0.11000000000000004</v>
      </c>
      <c r="N1165" s="71">
        <f t="shared" si="874"/>
        <v>28.48679615</v>
      </c>
      <c r="O1165" s="73">
        <f>VLOOKUP(B1165,'Dry Sieve'!$B$2:$K$992,IF(C1165="#5",2,IF(C1165="#10",3,IF(C1165="#18",4,IF(C1165="#35",5,IF(C1165="#60",6,IF(C1165="#120",7,IF(C1165="#200",8,IF(C1165="&lt;200",9)))))))),FALSE)</f>
        <v>135.76</v>
      </c>
      <c r="P1165" s="23">
        <f t="shared" si="0"/>
        <v>0.11000000000000004</v>
      </c>
      <c r="Q1165" s="23">
        <f t="shared" si="1"/>
        <v>3.0324999999999998</v>
      </c>
      <c r="R1165" s="23">
        <f>VLOOKUP(B1165,'Dry Sieve'!$B$2:$K$992,IF(C1165="#5",2,IF(C1165="#10",3,IF(C1165="#18",4,IF(C1165="#35",5,IF(C1165="#60",6,IF(C1165="#120",7,IF(C1165="#200",8,IF(C1165="&lt;200",9)))))))),FALSE)</f>
        <v>135.76</v>
      </c>
      <c r="S1165" s="23">
        <f>VLOOKUP(B1165,'Dry Sieve'!$B$2:$K$992,10,FALSE)</f>
        <v>2173.16</v>
      </c>
      <c r="T1165" s="23">
        <v>6.0205176919999999E-2</v>
      </c>
      <c r="U1165" s="23">
        <v>9.8003005830000003E-3</v>
      </c>
      <c r="V1165" s="23">
        <f>V1163</f>
        <v>0.20251890403010001</v>
      </c>
    </row>
    <row r="1166" spans="1:22" ht="15.75" customHeight="1" x14ac:dyDescent="0.2">
      <c r="A1166" s="22">
        <f>VLOOKUP(B1165,'Sample ID by Horizon'!A:B,2,FALSE)</f>
        <v>42649</v>
      </c>
      <c r="B1166" s="21" t="s">
        <v>517</v>
      </c>
      <c r="C1166" s="21" t="s">
        <v>1297</v>
      </c>
      <c r="D1166" s="21" t="s">
        <v>1294</v>
      </c>
      <c r="E1166" s="21">
        <v>3.12</v>
      </c>
      <c r="F1166" s="21">
        <v>1.71</v>
      </c>
      <c r="G1166" s="21">
        <v>2.62</v>
      </c>
      <c r="H1166" s="21">
        <v>0.91</v>
      </c>
      <c r="I1166" s="21">
        <v>1.88</v>
      </c>
      <c r="J1166" s="23">
        <f t="shared" si="45"/>
        <v>0.16999999999999993</v>
      </c>
      <c r="K1166" s="71">
        <v>23.717948719999999</v>
      </c>
      <c r="L1166" s="71">
        <f t="shared" ref="L1166:N1166" si="875">L1163</f>
        <v>3.0325000000000002</v>
      </c>
      <c r="M1166" s="71">
        <f t="shared" si="875"/>
        <v>0.11000000000000004</v>
      </c>
      <c r="N1166" s="71">
        <f t="shared" si="875"/>
        <v>28.48679615</v>
      </c>
      <c r="O1166" s="73">
        <f>VLOOKUP(B1166,'Dry Sieve'!$B$2:$K$992,IF(C1166="#5",2,IF(C1166="#10",3,IF(C1166="#18",4,IF(C1166="#35",5,IF(C1166="#60",6,IF(C1166="#120",7,IF(C1166="#200",8,IF(C1166="&lt;200",9)))))))),FALSE)</f>
        <v>135.76</v>
      </c>
      <c r="P1166" s="23">
        <f t="shared" si="0"/>
        <v>0.11000000000000004</v>
      </c>
      <c r="Q1166" s="23">
        <f t="shared" si="1"/>
        <v>3.0324999999999998</v>
      </c>
      <c r="R1166" s="23">
        <f>VLOOKUP(B1166,'Dry Sieve'!$B$2:$K$992,IF(C1166="#5",2,IF(C1166="#10",3,IF(C1166="#18",4,IF(C1166="#35",5,IF(C1166="#60",6,IF(C1166="#120",7,IF(C1166="#200",8,IF(C1166="&lt;200",9)))))))),FALSE)</f>
        <v>135.76</v>
      </c>
      <c r="S1166" s="23">
        <f>VLOOKUP(B1166,'Dry Sieve'!$B$2:$K$992,10,FALSE)</f>
        <v>2173.16</v>
      </c>
      <c r="T1166" s="23">
        <v>6.0205176919999999E-2</v>
      </c>
      <c r="U1166" s="23">
        <v>9.8003005830000003E-3</v>
      </c>
      <c r="V1166" s="23">
        <f>V1163</f>
        <v>0.20251890403010001</v>
      </c>
    </row>
    <row r="1167" spans="1:22" ht="15.75" customHeight="1" x14ac:dyDescent="0.2">
      <c r="A1167" s="22">
        <f>VLOOKUP(B1166,'Sample ID by Horizon'!A:B,2,FALSE)</f>
        <v>42649</v>
      </c>
      <c r="B1167" s="21" t="s">
        <v>517</v>
      </c>
      <c r="C1167" s="21" t="s">
        <v>1298</v>
      </c>
      <c r="D1167" s="21" t="s">
        <v>1291</v>
      </c>
      <c r="E1167" s="21">
        <v>2.0299999999999998</v>
      </c>
      <c r="F1167" s="21">
        <v>1.73</v>
      </c>
      <c r="G1167" s="21">
        <v>2.63</v>
      </c>
      <c r="H1167" s="21">
        <v>0.9</v>
      </c>
      <c r="I1167" s="21">
        <v>1.91</v>
      </c>
      <c r="J1167" s="23">
        <f t="shared" si="45"/>
        <v>0.17999999999999994</v>
      </c>
      <c r="K1167" s="71">
        <v>35.467980300000001</v>
      </c>
      <c r="L1167" s="71">
        <v>2.0299999999999998</v>
      </c>
      <c r="M1167" s="23">
        <f>AVERAGE(J1167:J1170)</f>
        <v>0.15999999999999998</v>
      </c>
      <c r="N1167" s="23">
        <v>41.369573610000003</v>
      </c>
      <c r="O1167" s="73">
        <f>VLOOKUP(B1167,'Dry Sieve'!$B$2:$K$992,IF(C1167="#5",2,IF(C1167="#10",3,IF(C1167="#18",4,IF(C1167="#35",5,IF(C1167="#60",6,IF(C1167="#120",7,IF(C1167="#200",8,IF(C1167="&lt;200",9)))))))),FALSE)</f>
        <v>66.7</v>
      </c>
      <c r="P1167" s="23">
        <f t="shared" si="0"/>
        <v>0.15999999999999998</v>
      </c>
      <c r="Q1167" s="23">
        <f t="shared" si="1"/>
        <v>2.0300000000000002</v>
      </c>
      <c r="R1167" s="23">
        <f>VLOOKUP(B1167,'Dry Sieve'!$B$2:$K$992,IF(C1167="#5",2,IF(C1167="#10",3,IF(C1167="#18",4,IF(C1167="#35",5,IF(C1167="#60",6,IF(C1167="#120",7,IF(C1167="#200",8,IF(C1167="&lt;200",9)))))))),FALSE)</f>
        <v>66.7</v>
      </c>
      <c r="S1167" s="23">
        <f>VLOOKUP(B1167,'Dry Sieve'!$B$2:$K$992,10,FALSE)</f>
        <v>2173.16</v>
      </c>
      <c r="T1167" s="23">
        <v>2.8273508230000001E-2</v>
      </c>
      <c r="U1167" s="23">
        <v>5.012841342E-3</v>
      </c>
      <c r="V1167" s="23">
        <f>V1166</f>
        <v>0.20251890403010001</v>
      </c>
    </row>
    <row r="1168" spans="1:22" ht="15.75" customHeight="1" x14ac:dyDescent="0.2">
      <c r="A1168" s="22">
        <f>VLOOKUP(B1167,'Sample ID by Horizon'!A:B,2,FALSE)</f>
        <v>42649</v>
      </c>
      <c r="B1168" s="21" t="s">
        <v>517</v>
      </c>
      <c r="C1168" s="21" t="s">
        <v>1298</v>
      </c>
      <c r="D1168" s="21" t="s">
        <v>1292</v>
      </c>
      <c r="E1168" s="21">
        <v>2.02</v>
      </c>
      <c r="F1168" s="21">
        <v>1.72</v>
      </c>
      <c r="G1168" s="21">
        <v>2.72</v>
      </c>
      <c r="H1168" s="21">
        <v>1</v>
      </c>
      <c r="I1168" s="21">
        <v>1.84</v>
      </c>
      <c r="J1168" s="23">
        <f t="shared" si="45"/>
        <v>0.12000000000000011</v>
      </c>
      <c r="K1168" s="71">
        <v>43.564356439999997</v>
      </c>
      <c r="L1168" s="71">
        <f t="shared" ref="L1168:N1168" si="876">L1167</f>
        <v>2.0299999999999998</v>
      </c>
      <c r="M1168" s="71">
        <f t="shared" si="876"/>
        <v>0.15999999999999998</v>
      </c>
      <c r="N1168" s="71">
        <f t="shared" si="876"/>
        <v>41.369573610000003</v>
      </c>
      <c r="O1168" s="73">
        <f>VLOOKUP(B1168,'Dry Sieve'!$B$2:$K$992,IF(C1168="#5",2,IF(C1168="#10",3,IF(C1168="#18",4,IF(C1168="#35",5,IF(C1168="#60",6,IF(C1168="#120",7,IF(C1168="#200",8,IF(C1168="&lt;200",9)))))))),FALSE)</f>
        <v>66.7</v>
      </c>
      <c r="P1168" s="23">
        <f t="shared" si="0"/>
        <v>0.15999999999999998</v>
      </c>
      <c r="Q1168" s="23">
        <f t="shared" si="1"/>
        <v>2.0300000000000002</v>
      </c>
      <c r="R1168" s="23">
        <f>VLOOKUP(B1168,'Dry Sieve'!$B$2:$K$992,IF(C1168="#5",2,IF(C1168="#10",3,IF(C1168="#18",4,IF(C1168="#35",5,IF(C1168="#60",6,IF(C1168="#120",7,IF(C1168="#200",8,IF(C1168="&lt;200",9)))))))),FALSE)</f>
        <v>66.7</v>
      </c>
      <c r="S1168" s="23">
        <f>VLOOKUP(B1168,'Dry Sieve'!$B$2:$K$992,10,FALSE)</f>
        <v>2173.16</v>
      </c>
      <c r="T1168" s="23">
        <v>2.8273508230000001E-2</v>
      </c>
      <c r="U1168" s="23">
        <v>5.012841342E-3</v>
      </c>
      <c r="V1168" s="23">
        <f>V1166</f>
        <v>0.20251890403010001</v>
      </c>
    </row>
    <row r="1169" spans="1:22" ht="15.75" customHeight="1" x14ac:dyDescent="0.2">
      <c r="A1169" s="22">
        <f>VLOOKUP(B1168,'Sample ID by Horizon'!A:B,2,FALSE)</f>
        <v>42649</v>
      </c>
      <c r="B1169" s="21" t="s">
        <v>517</v>
      </c>
      <c r="C1169" s="21" t="s">
        <v>1298</v>
      </c>
      <c r="D1169" s="21" t="s">
        <v>1293</v>
      </c>
      <c r="E1169" s="21">
        <v>2.0299999999999998</v>
      </c>
      <c r="F1169" s="21">
        <v>1.73</v>
      </c>
      <c r="G1169" s="21">
        <v>2.6</v>
      </c>
      <c r="H1169" s="21">
        <v>0.87</v>
      </c>
      <c r="I1169" s="21">
        <v>1.89</v>
      </c>
      <c r="J1169" s="23">
        <f t="shared" si="45"/>
        <v>0.15999999999999992</v>
      </c>
      <c r="K1169" s="71">
        <v>34.975369460000003</v>
      </c>
      <c r="L1169" s="71">
        <f t="shared" ref="L1169:N1169" si="877">L1167</f>
        <v>2.0299999999999998</v>
      </c>
      <c r="M1169" s="71">
        <f t="shared" si="877"/>
        <v>0.15999999999999998</v>
      </c>
      <c r="N1169" s="71">
        <f t="shared" si="877"/>
        <v>41.369573610000003</v>
      </c>
      <c r="O1169" s="73">
        <f>VLOOKUP(B1169,'Dry Sieve'!$B$2:$K$992,IF(C1169="#5",2,IF(C1169="#10",3,IF(C1169="#18",4,IF(C1169="#35",5,IF(C1169="#60",6,IF(C1169="#120",7,IF(C1169="#200",8,IF(C1169="&lt;200",9)))))))),FALSE)</f>
        <v>66.7</v>
      </c>
      <c r="P1169" s="23">
        <f t="shared" si="0"/>
        <v>0.15999999999999998</v>
      </c>
      <c r="Q1169" s="23">
        <f t="shared" si="1"/>
        <v>2.0300000000000002</v>
      </c>
      <c r="R1169" s="23">
        <f>VLOOKUP(B1169,'Dry Sieve'!$B$2:$K$992,IF(C1169="#5",2,IF(C1169="#10",3,IF(C1169="#18",4,IF(C1169="#35",5,IF(C1169="#60",6,IF(C1169="#120",7,IF(C1169="#200",8,IF(C1169="&lt;200",9)))))))),FALSE)</f>
        <v>66.7</v>
      </c>
      <c r="S1169" s="23">
        <f>VLOOKUP(B1169,'Dry Sieve'!$B$2:$K$992,10,FALSE)</f>
        <v>2173.16</v>
      </c>
      <c r="T1169" s="23">
        <v>2.8273508230000001E-2</v>
      </c>
      <c r="U1169" s="23">
        <v>5.012841342E-3</v>
      </c>
      <c r="V1169" s="23">
        <f>V1166</f>
        <v>0.20251890403010001</v>
      </c>
    </row>
    <row r="1170" spans="1:22" ht="15.75" customHeight="1" x14ac:dyDescent="0.2">
      <c r="A1170" s="22">
        <f>VLOOKUP(B1169,'Sample ID by Horizon'!A:B,2,FALSE)</f>
        <v>42649</v>
      </c>
      <c r="B1170" s="21" t="s">
        <v>517</v>
      </c>
      <c r="C1170" s="21" t="s">
        <v>1298</v>
      </c>
      <c r="D1170" s="21" t="s">
        <v>1294</v>
      </c>
      <c r="E1170" s="21">
        <v>2.04</v>
      </c>
      <c r="F1170" s="21">
        <v>1.72</v>
      </c>
      <c r="G1170" s="21">
        <v>2.95</v>
      </c>
      <c r="H1170" s="21">
        <v>1.23</v>
      </c>
      <c r="I1170" s="21">
        <v>1.9</v>
      </c>
      <c r="J1170" s="23">
        <f t="shared" si="45"/>
        <v>0.17999999999999994</v>
      </c>
      <c r="K1170" s="71">
        <v>51.470588239999998</v>
      </c>
      <c r="L1170" s="71">
        <f t="shared" ref="L1170:N1170" si="878">L1167</f>
        <v>2.0299999999999998</v>
      </c>
      <c r="M1170" s="71">
        <f t="shared" si="878"/>
        <v>0.15999999999999998</v>
      </c>
      <c r="N1170" s="71">
        <f t="shared" si="878"/>
        <v>41.369573610000003</v>
      </c>
      <c r="O1170" s="73">
        <f>VLOOKUP(B1170,'Dry Sieve'!$B$2:$K$992,IF(C1170="#5",2,IF(C1170="#10",3,IF(C1170="#18",4,IF(C1170="#35",5,IF(C1170="#60",6,IF(C1170="#120",7,IF(C1170="#200",8,IF(C1170="&lt;200",9)))))))),FALSE)</f>
        <v>66.7</v>
      </c>
      <c r="P1170" s="23">
        <f t="shared" si="0"/>
        <v>0.15999999999999998</v>
      </c>
      <c r="Q1170" s="23">
        <f t="shared" si="1"/>
        <v>2.0300000000000002</v>
      </c>
      <c r="R1170" s="23">
        <f>VLOOKUP(B1170,'Dry Sieve'!$B$2:$K$992,IF(C1170="#5",2,IF(C1170="#10",3,IF(C1170="#18",4,IF(C1170="#35",5,IF(C1170="#60",6,IF(C1170="#120",7,IF(C1170="#200",8,IF(C1170="&lt;200",9)))))))),FALSE)</f>
        <v>66.7</v>
      </c>
      <c r="S1170" s="23">
        <f>VLOOKUP(B1170,'Dry Sieve'!$B$2:$K$992,10,FALSE)</f>
        <v>2173.16</v>
      </c>
      <c r="T1170" s="23">
        <v>2.8273508230000001E-2</v>
      </c>
      <c r="U1170" s="23">
        <v>5.012841342E-3</v>
      </c>
      <c r="V1170" s="23">
        <f>V1169</f>
        <v>0.20251890403010001</v>
      </c>
    </row>
    <row r="1171" spans="1:22" ht="15.75" customHeight="1" x14ac:dyDescent="0.2">
      <c r="A1171" s="22">
        <f>VLOOKUP(B1170,'Sample ID by Horizon'!A:B,2,FALSE)</f>
        <v>42649</v>
      </c>
      <c r="B1171" s="21" t="s">
        <v>517</v>
      </c>
      <c r="C1171" s="21" t="s">
        <v>1299</v>
      </c>
      <c r="D1171" s="21" t="s">
        <v>1291</v>
      </c>
      <c r="E1171" s="21">
        <v>1.01</v>
      </c>
      <c r="F1171" s="21">
        <v>1.73</v>
      </c>
      <c r="G1171" s="21">
        <v>2.29</v>
      </c>
      <c r="H1171" s="21">
        <v>0.56000000000000005</v>
      </c>
      <c r="I1171" s="21">
        <v>1.9</v>
      </c>
      <c r="J1171" s="23">
        <f t="shared" si="45"/>
        <v>0.16999999999999993</v>
      </c>
      <c r="K1171" s="71">
        <v>38.613861389999997</v>
      </c>
      <c r="L1171" s="71">
        <v>1.0325</v>
      </c>
      <c r="M1171" s="23">
        <f>AVERAGE(J1171:J1174)</f>
        <v>0.19749999999999995</v>
      </c>
      <c r="N1171" s="23">
        <v>43.750104</v>
      </c>
      <c r="O1171" s="73">
        <f>VLOOKUP(B1171,'Dry Sieve'!$B$2:$K$992,IF(C1171="#5",2,IF(C1171="#10",3,IF(C1171="#18",4,IF(C1171="#35",5,IF(C1171="#60",6,IF(C1171="#120",7,IF(C1171="#200",8,IF(C1171="&lt;200",9)))))))),FALSE)</f>
        <v>33.770000000000003</v>
      </c>
      <c r="P1171" s="23">
        <f t="shared" si="0"/>
        <v>0.19749999999999995</v>
      </c>
      <c r="Q1171" s="23">
        <f t="shared" si="1"/>
        <v>1.0325</v>
      </c>
      <c r="R1171" s="23">
        <f>VLOOKUP(B1171,'Dry Sieve'!$B$2:$K$992,IF(C1171="#5",2,IF(C1171="#10",3,IF(C1171="#18",4,IF(C1171="#35",5,IF(C1171="#60",6,IF(C1171="#120",7,IF(C1171="#200",8,IF(C1171="&lt;200",9)))))))),FALSE)</f>
        <v>33.770000000000003</v>
      </c>
      <c r="S1171" s="23">
        <f>VLOOKUP(B1171,'Dry Sieve'!$B$2:$K$992,10,FALSE)</f>
        <v>2173.16</v>
      </c>
      <c r="T1171" s="23">
        <v>1.256712032E-2</v>
      </c>
      <c r="U1171" s="23">
        <v>1.570893774E-3</v>
      </c>
      <c r="V1171" s="23">
        <f>V1169</f>
        <v>0.20251890403010001</v>
      </c>
    </row>
    <row r="1172" spans="1:22" ht="15.75" customHeight="1" x14ac:dyDescent="0.2">
      <c r="A1172" s="22">
        <f>VLOOKUP(B1171,'Sample ID by Horizon'!A:B,2,FALSE)</f>
        <v>42649</v>
      </c>
      <c r="B1172" s="21" t="s">
        <v>517</v>
      </c>
      <c r="C1172" s="21" t="s">
        <v>1299</v>
      </c>
      <c r="D1172" s="21" t="s">
        <v>1292</v>
      </c>
      <c r="E1172" s="21">
        <v>1.05</v>
      </c>
      <c r="F1172" s="21">
        <v>1.73</v>
      </c>
      <c r="G1172" s="21">
        <v>2.4900000000000002</v>
      </c>
      <c r="H1172" s="21">
        <v>0.76</v>
      </c>
      <c r="I1172" s="21">
        <v>1.93</v>
      </c>
      <c r="J1172" s="23">
        <f t="shared" si="45"/>
        <v>0.19999999999999996</v>
      </c>
      <c r="K1172" s="71">
        <v>53.333333330000002</v>
      </c>
      <c r="L1172" s="71">
        <f t="shared" ref="L1172:N1172" si="879">L1171</f>
        <v>1.0325</v>
      </c>
      <c r="M1172" s="71">
        <f t="shared" si="879"/>
        <v>0.19749999999999995</v>
      </c>
      <c r="N1172" s="71">
        <f t="shared" si="879"/>
        <v>43.750104</v>
      </c>
      <c r="O1172" s="73">
        <f>VLOOKUP(B1172,'Dry Sieve'!$B$2:$K$992,IF(C1172="#5",2,IF(C1172="#10",3,IF(C1172="#18",4,IF(C1172="#35",5,IF(C1172="#60",6,IF(C1172="#120",7,IF(C1172="#200",8,IF(C1172="&lt;200",9)))))))),FALSE)</f>
        <v>33.770000000000003</v>
      </c>
      <c r="P1172" s="23">
        <f t="shared" si="0"/>
        <v>0.19749999999999995</v>
      </c>
      <c r="Q1172" s="23">
        <f t="shared" si="1"/>
        <v>1.0325</v>
      </c>
      <c r="R1172" s="23">
        <f>VLOOKUP(B1172,'Dry Sieve'!$B$2:$K$992,IF(C1172="#5",2,IF(C1172="#10",3,IF(C1172="#18",4,IF(C1172="#35",5,IF(C1172="#60",6,IF(C1172="#120",7,IF(C1172="#200",8,IF(C1172="&lt;200",9)))))))),FALSE)</f>
        <v>33.770000000000003</v>
      </c>
      <c r="S1172" s="23">
        <f>VLOOKUP(B1172,'Dry Sieve'!$B$2:$K$992,10,FALSE)</f>
        <v>2173.16</v>
      </c>
      <c r="T1172" s="23">
        <v>1.256712032E-2</v>
      </c>
      <c r="U1172" s="23">
        <v>1.570893774E-3</v>
      </c>
      <c r="V1172" s="23">
        <f>V1169</f>
        <v>0.20251890403010001</v>
      </c>
    </row>
    <row r="1173" spans="1:22" ht="15.75" customHeight="1" x14ac:dyDescent="0.2">
      <c r="A1173" s="22">
        <f>VLOOKUP(B1172,'Sample ID by Horizon'!A:B,2,FALSE)</f>
        <v>42649</v>
      </c>
      <c r="B1173" s="21" t="s">
        <v>517</v>
      </c>
      <c r="C1173" s="21" t="s">
        <v>1299</v>
      </c>
      <c r="D1173" s="21" t="s">
        <v>1293</v>
      </c>
      <c r="E1173" s="21">
        <v>1.02</v>
      </c>
      <c r="F1173" s="21">
        <v>1.73</v>
      </c>
      <c r="G1173" s="21">
        <v>2.33</v>
      </c>
      <c r="H1173" s="21">
        <v>0.6</v>
      </c>
      <c r="I1173" s="21">
        <v>1.92</v>
      </c>
      <c r="J1173" s="23">
        <f t="shared" si="45"/>
        <v>0.18999999999999995</v>
      </c>
      <c r="K1173" s="71">
        <v>40.19607843</v>
      </c>
      <c r="L1173" s="71">
        <f t="shared" ref="L1173:N1173" si="880">L1171</f>
        <v>1.0325</v>
      </c>
      <c r="M1173" s="71">
        <f t="shared" si="880"/>
        <v>0.19749999999999995</v>
      </c>
      <c r="N1173" s="71">
        <f t="shared" si="880"/>
        <v>43.750104</v>
      </c>
      <c r="O1173" s="73">
        <f>VLOOKUP(B1173,'Dry Sieve'!$B$2:$K$992,IF(C1173="#5",2,IF(C1173="#10",3,IF(C1173="#18",4,IF(C1173="#35",5,IF(C1173="#60",6,IF(C1173="#120",7,IF(C1173="#200",8,IF(C1173="&lt;200",9)))))))),FALSE)</f>
        <v>33.770000000000003</v>
      </c>
      <c r="P1173" s="23">
        <f t="shared" si="0"/>
        <v>0.19749999999999995</v>
      </c>
      <c r="Q1173" s="23">
        <f t="shared" si="1"/>
        <v>1.0325</v>
      </c>
      <c r="R1173" s="23">
        <f>VLOOKUP(B1173,'Dry Sieve'!$B$2:$K$992,IF(C1173="#5",2,IF(C1173="#10",3,IF(C1173="#18",4,IF(C1173="#35",5,IF(C1173="#60",6,IF(C1173="#120",7,IF(C1173="#200",8,IF(C1173="&lt;200",9)))))))),FALSE)</f>
        <v>33.770000000000003</v>
      </c>
      <c r="S1173" s="23">
        <f>VLOOKUP(B1173,'Dry Sieve'!$B$2:$K$992,10,FALSE)</f>
        <v>2173.16</v>
      </c>
      <c r="T1173" s="23">
        <v>1.256712032E-2</v>
      </c>
      <c r="U1173" s="23">
        <v>1.570893774E-3</v>
      </c>
      <c r="V1173" s="23">
        <f>V1172</f>
        <v>0.20251890403010001</v>
      </c>
    </row>
    <row r="1174" spans="1:22" ht="15.75" customHeight="1" x14ac:dyDescent="0.2">
      <c r="A1174" s="22">
        <f>VLOOKUP(B1173,'Sample ID by Horizon'!A:B,2,FALSE)</f>
        <v>42649</v>
      </c>
      <c r="B1174" s="21" t="s">
        <v>517</v>
      </c>
      <c r="C1174" s="21" t="s">
        <v>1299</v>
      </c>
      <c r="D1174" s="21" t="s">
        <v>1294</v>
      </c>
      <c r="E1174" s="21">
        <v>1.05</v>
      </c>
      <c r="F1174" s="21">
        <v>1.72</v>
      </c>
      <c r="G1174" s="21">
        <v>2.4</v>
      </c>
      <c r="H1174" s="21">
        <v>0.68</v>
      </c>
      <c r="I1174" s="21">
        <v>1.95</v>
      </c>
      <c r="J1174" s="23">
        <f t="shared" si="45"/>
        <v>0.22999999999999998</v>
      </c>
      <c r="K1174" s="71">
        <v>42.857142860000003</v>
      </c>
      <c r="L1174" s="71">
        <f t="shared" ref="L1174:N1174" si="881">L1171</f>
        <v>1.0325</v>
      </c>
      <c r="M1174" s="71">
        <f t="shared" si="881"/>
        <v>0.19749999999999995</v>
      </c>
      <c r="N1174" s="71">
        <f t="shared" si="881"/>
        <v>43.750104</v>
      </c>
      <c r="O1174" s="73">
        <f>VLOOKUP(B1174,'Dry Sieve'!$B$2:$K$992,IF(C1174="#5",2,IF(C1174="#10",3,IF(C1174="#18",4,IF(C1174="#35",5,IF(C1174="#60",6,IF(C1174="#120",7,IF(C1174="#200",8,IF(C1174="&lt;200",9)))))))),FALSE)</f>
        <v>33.770000000000003</v>
      </c>
      <c r="P1174" s="23">
        <f t="shared" si="0"/>
        <v>0.19749999999999995</v>
      </c>
      <c r="Q1174" s="23">
        <f t="shared" si="1"/>
        <v>1.0325</v>
      </c>
      <c r="R1174" s="23">
        <f>VLOOKUP(B1174,'Dry Sieve'!$B$2:$K$992,IF(C1174="#5",2,IF(C1174="#10",3,IF(C1174="#18",4,IF(C1174="#35",5,IF(C1174="#60",6,IF(C1174="#120",7,IF(C1174="#200",8,IF(C1174="&lt;200",9)))))))),FALSE)</f>
        <v>33.770000000000003</v>
      </c>
      <c r="S1174" s="23">
        <f>VLOOKUP(B1174,'Dry Sieve'!$B$2:$K$992,10,FALSE)</f>
        <v>2173.16</v>
      </c>
      <c r="T1174" s="23">
        <v>1.256712032E-2</v>
      </c>
      <c r="U1174" s="23">
        <v>1.570893774E-3</v>
      </c>
      <c r="V1174" s="23">
        <f>V1172</f>
        <v>0.20251890403010001</v>
      </c>
    </row>
    <row r="1175" spans="1:22" ht="15.75" customHeight="1" x14ac:dyDescent="0.2">
      <c r="A1175" s="22">
        <f>VLOOKUP(B1174,'Sample ID by Horizon'!A:B,2,FALSE)</f>
        <v>42649</v>
      </c>
      <c r="B1175" s="21" t="s">
        <v>517</v>
      </c>
      <c r="C1175" s="21" t="s">
        <v>1300</v>
      </c>
      <c r="D1175" s="21" t="s">
        <v>1291</v>
      </c>
      <c r="E1175" s="21">
        <v>1</v>
      </c>
      <c r="F1175" s="21">
        <v>1.72</v>
      </c>
      <c r="G1175" s="21">
        <v>2.54</v>
      </c>
      <c r="H1175" s="21">
        <v>0.82</v>
      </c>
      <c r="I1175" s="21">
        <v>2.2000000000000002</v>
      </c>
      <c r="J1175" s="23">
        <f t="shared" si="45"/>
        <v>0.4800000000000002</v>
      </c>
      <c r="K1175" s="71">
        <v>34</v>
      </c>
      <c r="L1175" s="71">
        <v>1.0149999999999999</v>
      </c>
      <c r="M1175" s="23">
        <f>AVERAGE(J1175:J1178)</f>
        <v>0.49000000000000021</v>
      </c>
      <c r="N1175" s="23">
        <v>32.751650169999998</v>
      </c>
      <c r="O1175" s="73">
        <f>VLOOKUP(B1175,'Dry Sieve'!$B$2:$K$992,IF(C1175="#5",2,IF(C1175="#10",3,IF(C1175="#18",4,IF(C1175="#35",5,IF(C1175="#60",6,IF(C1175="#120",7,IF(C1175="#200",8,IF(C1175="&lt;200",9)))))))),FALSE)</f>
        <v>23.72</v>
      </c>
      <c r="P1175" s="23">
        <f t="shared" si="0"/>
        <v>0.49000000000000021</v>
      </c>
      <c r="Q1175" s="23">
        <f t="shared" si="1"/>
        <v>1.0149999999999999</v>
      </c>
      <c r="R1175" s="23">
        <f>VLOOKUP(B1175,'Dry Sieve'!$B$2:$K$992,IF(C1175="#5",2,IF(C1175="#10",3,IF(C1175="#18",4,IF(C1175="#35",5,IF(C1175="#60",6,IF(C1175="#120",7,IF(C1175="#200",8,IF(C1175="&lt;200",9)))))))),FALSE)</f>
        <v>23.72</v>
      </c>
      <c r="S1175" s="23">
        <f>VLOOKUP(B1175,'Dry Sieve'!$B$2:$K$992,10,FALSE)</f>
        <v>2173.16</v>
      </c>
      <c r="T1175" s="23">
        <v>5.6456798009999996E-3</v>
      </c>
      <c r="U1175" s="23">
        <v>2.6415047109999999E-4</v>
      </c>
      <c r="V1175" s="23">
        <f>V1172</f>
        <v>0.20251890403010001</v>
      </c>
    </row>
    <row r="1176" spans="1:22" ht="15.75" customHeight="1" x14ac:dyDescent="0.2">
      <c r="A1176" s="22">
        <f>VLOOKUP(B1175,'Sample ID by Horizon'!A:B,2,FALSE)</f>
        <v>42649</v>
      </c>
      <c r="B1176" s="21" t="s">
        <v>517</v>
      </c>
      <c r="C1176" s="21" t="s">
        <v>1300</v>
      </c>
      <c r="D1176" s="21" t="s">
        <v>1292</v>
      </c>
      <c r="E1176" s="21">
        <v>1</v>
      </c>
      <c r="F1176" s="21">
        <v>1.72</v>
      </c>
      <c r="G1176" s="21">
        <v>2.5099999999999998</v>
      </c>
      <c r="H1176" s="21">
        <v>0.79</v>
      </c>
      <c r="I1176" s="21">
        <v>2.2000000000000002</v>
      </c>
      <c r="J1176" s="23">
        <f t="shared" si="45"/>
        <v>0.4800000000000002</v>
      </c>
      <c r="K1176" s="71">
        <v>31</v>
      </c>
      <c r="L1176" s="71">
        <f t="shared" ref="L1176:N1176" si="882">L1175</f>
        <v>1.0149999999999999</v>
      </c>
      <c r="M1176" s="71">
        <f t="shared" si="882"/>
        <v>0.49000000000000021</v>
      </c>
      <c r="N1176" s="71">
        <f t="shared" si="882"/>
        <v>32.751650169999998</v>
      </c>
      <c r="O1176" s="73">
        <f>VLOOKUP(B1176,'Dry Sieve'!$B$2:$K$992,IF(C1176="#5",2,IF(C1176="#10",3,IF(C1176="#18",4,IF(C1176="#35",5,IF(C1176="#60",6,IF(C1176="#120",7,IF(C1176="#200",8,IF(C1176="&lt;200",9)))))))),FALSE)</f>
        <v>23.72</v>
      </c>
      <c r="P1176" s="23">
        <f t="shared" si="0"/>
        <v>0.49000000000000021</v>
      </c>
      <c r="Q1176" s="23">
        <f t="shared" si="1"/>
        <v>1.0149999999999999</v>
      </c>
      <c r="R1176" s="23">
        <f>VLOOKUP(B1176,'Dry Sieve'!$B$2:$K$992,IF(C1176="#5",2,IF(C1176="#10",3,IF(C1176="#18",4,IF(C1176="#35",5,IF(C1176="#60",6,IF(C1176="#120",7,IF(C1176="#200",8,IF(C1176="&lt;200",9)))))))),FALSE)</f>
        <v>23.72</v>
      </c>
      <c r="S1176" s="23">
        <f>VLOOKUP(B1176,'Dry Sieve'!$B$2:$K$992,10,FALSE)</f>
        <v>2173.16</v>
      </c>
      <c r="T1176" s="23">
        <v>5.6456798009999996E-3</v>
      </c>
      <c r="U1176" s="23">
        <v>2.6415047109999999E-4</v>
      </c>
      <c r="V1176" s="23">
        <f>V1175</f>
        <v>0.20251890403010001</v>
      </c>
    </row>
    <row r="1177" spans="1:22" ht="15.75" customHeight="1" x14ac:dyDescent="0.2">
      <c r="A1177" s="22">
        <f>VLOOKUP(B1176,'Sample ID by Horizon'!A:B,2,FALSE)</f>
        <v>42649</v>
      </c>
      <c r="B1177" s="21" t="s">
        <v>517</v>
      </c>
      <c r="C1177" s="21" t="s">
        <v>1300</v>
      </c>
      <c r="D1177" s="21" t="s">
        <v>1293</v>
      </c>
      <c r="E1177" s="21">
        <v>1.01</v>
      </c>
      <c r="F1177" s="21">
        <v>1.74</v>
      </c>
      <c r="G1177" s="21">
        <v>2.57</v>
      </c>
      <c r="H1177" s="21">
        <v>0.83</v>
      </c>
      <c r="I1177" s="21">
        <v>2.2400000000000002</v>
      </c>
      <c r="J1177" s="23">
        <f t="shared" si="45"/>
        <v>0.50000000000000022</v>
      </c>
      <c r="K1177" s="71">
        <v>32.673267330000002</v>
      </c>
      <c r="L1177" s="71">
        <f t="shared" ref="L1177:N1177" si="883">L1175</f>
        <v>1.0149999999999999</v>
      </c>
      <c r="M1177" s="71">
        <f t="shared" si="883"/>
        <v>0.49000000000000021</v>
      </c>
      <c r="N1177" s="71">
        <f t="shared" si="883"/>
        <v>32.751650169999998</v>
      </c>
      <c r="O1177" s="73">
        <f>VLOOKUP(B1177,'Dry Sieve'!$B$2:$K$992,IF(C1177="#5",2,IF(C1177="#10",3,IF(C1177="#18",4,IF(C1177="#35",5,IF(C1177="#60",6,IF(C1177="#120",7,IF(C1177="#200",8,IF(C1177="&lt;200",9)))))))),FALSE)</f>
        <v>23.72</v>
      </c>
      <c r="P1177" s="23">
        <f t="shared" si="0"/>
        <v>0.49000000000000021</v>
      </c>
      <c r="Q1177" s="23">
        <f t="shared" si="1"/>
        <v>1.0149999999999999</v>
      </c>
      <c r="R1177" s="23">
        <f>VLOOKUP(B1177,'Dry Sieve'!$B$2:$K$992,IF(C1177="#5",2,IF(C1177="#10",3,IF(C1177="#18",4,IF(C1177="#35",5,IF(C1177="#60",6,IF(C1177="#120",7,IF(C1177="#200",8,IF(C1177="&lt;200",9)))))))),FALSE)</f>
        <v>23.72</v>
      </c>
      <c r="S1177" s="23">
        <f>VLOOKUP(B1177,'Dry Sieve'!$B$2:$K$992,10,FALSE)</f>
        <v>2173.16</v>
      </c>
      <c r="T1177" s="23">
        <v>5.6456798009999996E-3</v>
      </c>
      <c r="U1177" s="23">
        <v>2.6415047109999999E-4</v>
      </c>
      <c r="V1177" s="23">
        <f>V1175</f>
        <v>0.20251890403010001</v>
      </c>
    </row>
    <row r="1178" spans="1:22" ht="15.75" customHeight="1" x14ac:dyDescent="0.2">
      <c r="A1178" s="22">
        <f>VLOOKUP(B1177,'Sample ID by Horizon'!A:B,2,FALSE)</f>
        <v>42649</v>
      </c>
      <c r="B1178" s="21" t="s">
        <v>517</v>
      </c>
      <c r="C1178" s="21" t="s">
        <v>1300</v>
      </c>
      <c r="D1178" s="21" t="s">
        <v>1294</v>
      </c>
      <c r="E1178" s="21">
        <v>1.05</v>
      </c>
      <c r="F1178" s="21">
        <v>1.74</v>
      </c>
      <c r="G1178" s="21">
        <v>2.59</v>
      </c>
      <c r="H1178" s="21">
        <v>0.85</v>
      </c>
      <c r="I1178" s="21">
        <v>2.2400000000000002</v>
      </c>
      <c r="J1178" s="23">
        <f t="shared" si="45"/>
        <v>0.50000000000000022</v>
      </c>
      <c r="K1178" s="71">
        <v>33.333333330000002</v>
      </c>
      <c r="L1178" s="71">
        <f t="shared" ref="L1178:N1178" si="884">L1175</f>
        <v>1.0149999999999999</v>
      </c>
      <c r="M1178" s="71">
        <f t="shared" si="884"/>
        <v>0.49000000000000021</v>
      </c>
      <c r="N1178" s="71">
        <f t="shared" si="884"/>
        <v>32.751650169999998</v>
      </c>
      <c r="O1178" s="73">
        <f>VLOOKUP(B1178,'Dry Sieve'!$B$2:$K$992,IF(C1178="#5",2,IF(C1178="#10",3,IF(C1178="#18",4,IF(C1178="#35",5,IF(C1178="#60",6,IF(C1178="#120",7,IF(C1178="#200",8,IF(C1178="&lt;200",9)))))))),FALSE)</f>
        <v>23.72</v>
      </c>
      <c r="P1178" s="23">
        <f t="shared" si="0"/>
        <v>0.49000000000000021</v>
      </c>
      <c r="Q1178" s="23">
        <f t="shared" si="1"/>
        <v>1.0149999999999999</v>
      </c>
      <c r="R1178" s="23">
        <f>VLOOKUP(B1178,'Dry Sieve'!$B$2:$K$992,IF(C1178="#5",2,IF(C1178="#10",3,IF(C1178="#18",4,IF(C1178="#35",5,IF(C1178="#60",6,IF(C1178="#120",7,IF(C1178="#200",8,IF(C1178="&lt;200",9)))))))),FALSE)</f>
        <v>23.72</v>
      </c>
      <c r="S1178" s="23">
        <f>VLOOKUP(B1178,'Dry Sieve'!$B$2:$K$992,10,FALSE)</f>
        <v>2173.16</v>
      </c>
      <c r="T1178" s="23">
        <v>5.6456798009999996E-3</v>
      </c>
      <c r="U1178" s="23">
        <v>2.6415047109999999E-4</v>
      </c>
      <c r="V1178" s="23">
        <f>V1175</f>
        <v>0.20251890403010001</v>
      </c>
    </row>
    <row r="1179" spans="1:22" ht="15.75" customHeight="1" x14ac:dyDescent="0.2">
      <c r="A1179" s="22">
        <f>VLOOKUP(B1178,'Sample ID by Horizon'!A:B,2,FALSE)</f>
        <v>42649</v>
      </c>
      <c r="B1179" s="21" t="s">
        <v>518</v>
      </c>
      <c r="C1179" s="21" t="s">
        <v>1290</v>
      </c>
      <c r="D1179" s="21" t="s">
        <v>1291</v>
      </c>
      <c r="E1179" s="21">
        <v>2.99</v>
      </c>
      <c r="F1179" s="21">
        <v>1.72</v>
      </c>
      <c r="G1179" s="21">
        <v>4.47</v>
      </c>
      <c r="H1179" s="21">
        <v>2.75</v>
      </c>
      <c r="I1179" s="21">
        <v>2.75</v>
      </c>
      <c r="J1179" s="23">
        <f t="shared" si="45"/>
        <v>1.03</v>
      </c>
      <c r="K1179" s="71">
        <v>57.525083610000003</v>
      </c>
      <c r="L1179" s="71">
        <v>2.98</v>
      </c>
      <c r="M1179" s="23">
        <f>AVERAGE(J1179:J1182)</f>
        <v>1.6850000000000001</v>
      </c>
      <c r="N1179" s="23">
        <v>31.87349343</v>
      </c>
      <c r="O1179" s="73">
        <f>VLOOKUP(B1179,'Dry Sieve'!$B$2:$K$992,IF(C1179="#5",2,IF(C1179="#10",3,IF(C1179="#18",4,IF(C1179="#35",5,IF(C1179="#60",6,IF(C1179="#120",7,IF(C1179="#200",8,IF(C1179="&lt;200",9)))))))),FALSE)</f>
        <v>12.96</v>
      </c>
      <c r="P1179" s="23">
        <f t="shared" si="0"/>
        <v>1.6850000000000001</v>
      </c>
      <c r="Q1179" s="23">
        <f t="shared" si="1"/>
        <v>2.98</v>
      </c>
      <c r="R1179" s="23">
        <f>VLOOKUP(B1179,'Dry Sieve'!$B$2:$K$992,IF(C1179="#5",2,IF(C1179="#10",3,IF(C1179="#18",4,IF(C1179="#35",5,IF(C1179="#60",6,IF(C1179="#120",7,IF(C1179="#200",8,IF(C1179="&lt;200",9)))))))),FALSE)</f>
        <v>12.96</v>
      </c>
      <c r="S1179" s="23">
        <f>VLOOKUP(B1179,'Dry Sieve'!$B$2:$K$992,10,FALSE)</f>
        <v>57.120000000000005</v>
      </c>
      <c r="T1179" s="23">
        <v>9.8598499800000003E-2</v>
      </c>
      <c r="U1179" s="23">
        <v>3.142678636E-2</v>
      </c>
      <c r="V1179" s="23">
        <f>SUM(U1179,U1183,U1187,U1191,U1195,U1199,U1203)</f>
        <v>5.7869437695100001E-2</v>
      </c>
    </row>
    <row r="1180" spans="1:22" ht="15.75" customHeight="1" x14ac:dyDescent="0.2">
      <c r="A1180" s="22">
        <f>VLOOKUP(B1179,'Sample ID by Horizon'!A:B,2,FALSE)</f>
        <v>42649</v>
      </c>
      <c r="B1180" s="21" t="s">
        <v>518</v>
      </c>
      <c r="C1180" s="21" t="s">
        <v>1290</v>
      </c>
      <c r="D1180" s="21" t="s">
        <v>1292</v>
      </c>
      <c r="E1180" s="21">
        <v>3</v>
      </c>
      <c r="F1180" s="21">
        <v>1.72</v>
      </c>
      <c r="G1180" s="21">
        <v>4.6399999999999997</v>
      </c>
      <c r="H1180" s="21">
        <v>2.92</v>
      </c>
      <c r="I1180" s="21">
        <v>3.65</v>
      </c>
      <c r="J1180" s="23">
        <f t="shared" si="45"/>
        <v>1.93</v>
      </c>
      <c r="K1180" s="71">
        <v>33</v>
      </c>
      <c r="L1180" s="71">
        <f t="shared" ref="L1180:N1180" si="885">L1179</f>
        <v>2.98</v>
      </c>
      <c r="M1180" s="71">
        <f t="shared" si="885"/>
        <v>1.6850000000000001</v>
      </c>
      <c r="N1180" s="71">
        <f t="shared" si="885"/>
        <v>31.87349343</v>
      </c>
      <c r="O1180" s="73">
        <f>VLOOKUP(B1180,'Dry Sieve'!$B$2:$K$992,IF(C1180="#5",2,IF(C1180="#10",3,IF(C1180="#18",4,IF(C1180="#35",5,IF(C1180="#60",6,IF(C1180="#120",7,IF(C1180="#200",8,IF(C1180="&lt;200",9)))))))),FALSE)</f>
        <v>12.96</v>
      </c>
      <c r="P1180" s="23">
        <f t="shared" si="0"/>
        <v>1.6850000000000001</v>
      </c>
      <c r="Q1180" s="23">
        <f t="shared" si="1"/>
        <v>2.98</v>
      </c>
      <c r="R1180" s="23">
        <f>VLOOKUP(B1180,'Dry Sieve'!$B$2:$K$992,IF(C1180="#5",2,IF(C1180="#10",3,IF(C1180="#18",4,IF(C1180="#35",5,IF(C1180="#60",6,IF(C1180="#120",7,IF(C1180="#200",8,IF(C1180="&lt;200",9)))))))),FALSE)</f>
        <v>12.96</v>
      </c>
      <c r="S1180" s="23">
        <f>VLOOKUP(B1180,'Dry Sieve'!$B$2:$K$992,10,FALSE)</f>
        <v>57.120000000000005</v>
      </c>
      <c r="T1180" s="23">
        <v>9.8598499800000003E-2</v>
      </c>
      <c r="U1180" s="23">
        <v>3.142678636E-2</v>
      </c>
      <c r="V1180" s="23">
        <f>V1179</f>
        <v>5.7869437695100001E-2</v>
      </c>
    </row>
    <row r="1181" spans="1:22" ht="15.75" customHeight="1" x14ac:dyDescent="0.2">
      <c r="A1181" s="22">
        <f>VLOOKUP(B1180,'Sample ID by Horizon'!A:B,2,FALSE)</f>
        <v>42649</v>
      </c>
      <c r="B1181" s="21" t="s">
        <v>518</v>
      </c>
      <c r="C1181" s="21" t="s">
        <v>1290</v>
      </c>
      <c r="D1181" s="21" t="s">
        <v>1293</v>
      </c>
      <c r="E1181" s="21">
        <v>2.91</v>
      </c>
      <c r="F1181" s="21">
        <v>1.73</v>
      </c>
      <c r="G1181" s="21">
        <v>4.2300000000000004</v>
      </c>
      <c r="H1181" s="21">
        <v>2.5</v>
      </c>
      <c r="I1181" s="21">
        <v>3.53</v>
      </c>
      <c r="J1181" s="23">
        <f t="shared" si="45"/>
        <v>1.7999999999999998</v>
      </c>
      <c r="K1181" s="71">
        <v>24.054982819999999</v>
      </c>
      <c r="L1181" s="71">
        <f t="shared" ref="L1181:N1181" si="886">L1179</f>
        <v>2.98</v>
      </c>
      <c r="M1181" s="71">
        <f t="shared" si="886"/>
        <v>1.6850000000000001</v>
      </c>
      <c r="N1181" s="71">
        <f t="shared" si="886"/>
        <v>31.87349343</v>
      </c>
      <c r="O1181" s="73">
        <f>VLOOKUP(B1181,'Dry Sieve'!$B$2:$K$992,IF(C1181="#5",2,IF(C1181="#10",3,IF(C1181="#18",4,IF(C1181="#35",5,IF(C1181="#60",6,IF(C1181="#120",7,IF(C1181="#200",8,IF(C1181="&lt;200",9)))))))),FALSE)</f>
        <v>12.96</v>
      </c>
      <c r="P1181" s="23">
        <f t="shared" si="0"/>
        <v>1.6850000000000001</v>
      </c>
      <c r="Q1181" s="23">
        <f t="shared" si="1"/>
        <v>2.98</v>
      </c>
      <c r="R1181" s="23">
        <f>VLOOKUP(B1181,'Dry Sieve'!$B$2:$K$992,IF(C1181="#5",2,IF(C1181="#10",3,IF(C1181="#18",4,IF(C1181="#35",5,IF(C1181="#60",6,IF(C1181="#120",7,IF(C1181="#200",8,IF(C1181="&lt;200",9)))))))),FALSE)</f>
        <v>12.96</v>
      </c>
      <c r="S1181" s="23">
        <f>VLOOKUP(B1181,'Dry Sieve'!$B$2:$K$992,10,FALSE)</f>
        <v>57.120000000000005</v>
      </c>
      <c r="T1181" s="23">
        <v>9.8598499800000003E-2</v>
      </c>
      <c r="U1181" s="23">
        <v>3.142678636E-2</v>
      </c>
      <c r="V1181" s="23">
        <f>V1179</f>
        <v>5.7869437695100001E-2</v>
      </c>
    </row>
    <row r="1182" spans="1:22" ht="15.75" customHeight="1" x14ac:dyDescent="0.2">
      <c r="A1182" s="22">
        <f>VLOOKUP(B1181,'Sample ID by Horizon'!A:B,2,FALSE)</f>
        <v>42649</v>
      </c>
      <c r="B1182" s="21" t="s">
        <v>518</v>
      </c>
      <c r="C1182" s="21" t="s">
        <v>1290</v>
      </c>
      <c r="D1182" s="21" t="s">
        <v>1294</v>
      </c>
      <c r="E1182" s="21">
        <v>3.02</v>
      </c>
      <c r="F1182" s="21">
        <v>1.72</v>
      </c>
      <c r="G1182" s="21">
        <v>4.09</v>
      </c>
      <c r="H1182" s="21">
        <v>2.37</v>
      </c>
      <c r="I1182" s="21">
        <v>3.7</v>
      </c>
      <c r="J1182" s="23">
        <f t="shared" si="45"/>
        <v>1.9800000000000002</v>
      </c>
      <c r="K1182" s="71">
        <v>12.91390728</v>
      </c>
      <c r="L1182" s="71">
        <f t="shared" ref="L1182:N1182" si="887">L1179</f>
        <v>2.98</v>
      </c>
      <c r="M1182" s="71">
        <f t="shared" si="887"/>
        <v>1.6850000000000001</v>
      </c>
      <c r="N1182" s="71">
        <f t="shared" si="887"/>
        <v>31.87349343</v>
      </c>
      <c r="O1182" s="73">
        <f>VLOOKUP(B1182,'Dry Sieve'!$B$2:$K$992,IF(C1182="#5",2,IF(C1182="#10",3,IF(C1182="#18",4,IF(C1182="#35",5,IF(C1182="#60",6,IF(C1182="#120",7,IF(C1182="#200",8,IF(C1182="&lt;200",9)))))))),FALSE)</f>
        <v>12.96</v>
      </c>
      <c r="P1182" s="23">
        <f t="shared" si="0"/>
        <v>1.6850000000000001</v>
      </c>
      <c r="Q1182" s="23">
        <f t="shared" si="1"/>
        <v>2.98</v>
      </c>
      <c r="R1182" s="23">
        <f>VLOOKUP(B1182,'Dry Sieve'!$B$2:$K$992,IF(C1182="#5",2,IF(C1182="#10",3,IF(C1182="#18",4,IF(C1182="#35",5,IF(C1182="#60",6,IF(C1182="#120",7,IF(C1182="#200",8,IF(C1182="&lt;200",9)))))))),FALSE)</f>
        <v>12.96</v>
      </c>
      <c r="S1182" s="23">
        <f>VLOOKUP(B1182,'Dry Sieve'!$B$2:$K$992,10,FALSE)</f>
        <v>57.120000000000005</v>
      </c>
      <c r="T1182" s="23">
        <v>9.8598499800000003E-2</v>
      </c>
      <c r="U1182" s="23">
        <v>3.142678636E-2</v>
      </c>
      <c r="V1182" s="23">
        <f>V1179</f>
        <v>5.7869437695100001E-2</v>
      </c>
    </row>
    <row r="1183" spans="1:22" ht="15.75" customHeight="1" x14ac:dyDescent="0.2">
      <c r="A1183" s="22">
        <f>VLOOKUP(B1182,'Sample ID by Horizon'!A:B,2,FALSE)</f>
        <v>42649</v>
      </c>
      <c r="B1183" s="21" t="s">
        <v>518</v>
      </c>
      <c r="C1183" s="21" t="s">
        <v>1295</v>
      </c>
      <c r="D1183" s="21" t="s">
        <v>1291</v>
      </c>
      <c r="E1183" s="21">
        <v>2</v>
      </c>
      <c r="F1183" s="21">
        <v>1.73</v>
      </c>
      <c r="G1183" s="21">
        <v>3.62</v>
      </c>
      <c r="H1183" s="21">
        <v>1.89</v>
      </c>
      <c r="I1183" s="21">
        <v>3.08</v>
      </c>
      <c r="J1183" s="23">
        <f t="shared" si="45"/>
        <v>1.35</v>
      </c>
      <c r="K1183" s="71">
        <v>27</v>
      </c>
      <c r="L1183" s="71">
        <v>2</v>
      </c>
      <c r="M1183" s="23">
        <f>AVERAGE(J1183:J1186)</f>
        <v>1.3625</v>
      </c>
      <c r="N1183" s="23">
        <v>24.75</v>
      </c>
      <c r="O1183" s="73">
        <f>VLOOKUP(B1183,'Dry Sieve'!$B$2:$K$992,IF(C1183="#5",2,IF(C1183="#10",3,IF(C1183="#18",4,IF(C1183="#35",5,IF(C1183="#60",6,IF(C1183="#120",7,IF(C1183="#200",8,IF(C1183="&lt;200",9)))))))),FALSE)</f>
        <v>9.3000000000000007</v>
      </c>
      <c r="P1183" s="23">
        <f t="shared" si="0"/>
        <v>1.3625</v>
      </c>
      <c r="Q1183" s="23">
        <f t="shared" si="1"/>
        <v>2</v>
      </c>
      <c r="R1183" s="23">
        <f>VLOOKUP(B1183,'Dry Sieve'!$B$2:$K$992,IF(C1183="#5",2,IF(C1183="#10",3,IF(C1183="#18",4,IF(C1183="#35",5,IF(C1183="#60",6,IF(C1183="#120",7,IF(C1183="#200",8,IF(C1183="&lt;200",9)))))))),FALSE)</f>
        <v>9.3000000000000007</v>
      </c>
      <c r="S1183" s="23">
        <f>VLOOKUP(B1183,'Dry Sieve'!$B$2:$K$992,10,FALSE)</f>
        <v>57.120000000000005</v>
      </c>
      <c r="T1183" s="23">
        <v>5.1897321429999997E-2</v>
      </c>
      <c r="U1183" s="23">
        <v>1.100964605E-2</v>
      </c>
      <c r="V1183" s="23">
        <f>V1182</f>
        <v>5.7869437695100001E-2</v>
      </c>
    </row>
    <row r="1184" spans="1:22" ht="15.75" customHeight="1" x14ac:dyDescent="0.2">
      <c r="A1184" s="22">
        <f>VLOOKUP(B1183,'Sample ID by Horizon'!A:B,2,FALSE)</f>
        <v>42649</v>
      </c>
      <c r="B1184" s="21" t="s">
        <v>518</v>
      </c>
      <c r="C1184" s="21" t="s">
        <v>1295</v>
      </c>
      <c r="D1184" s="21" t="s">
        <v>1292</v>
      </c>
      <c r="E1184" s="21">
        <v>2</v>
      </c>
      <c r="F1184" s="21">
        <v>1.72</v>
      </c>
      <c r="G1184" s="21">
        <v>3.59</v>
      </c>
      <c r="H1184" s="21">
        <v>1.87</v>
      </c>
      <c r="I1184" s="21">
        <v>3.17</v>
      </c>
      <c r="J1184" s="23">
        <f t="shared" si="45"/>
        <v>1.45</v>
      </c>
      <c r="K1184" s="71">
        <v>21</v>
      </c>
      <c r="L1184" s="71">
        <f t="shared" ref="L1184:N1184" si="888">L1183</f>
        <v>2</v>
      </c>
      <c r="M1184" s="71">
        <f t="shared" si="888"/>
        <v>1.3625</v>
      </c>
      <c r="N1184" s="71">
        <f t="shared" si="888"/>
        <v>24.75</v>
      </c>
      <c r="O1184" s="73">
        <f>VLOOKUP(B1184,'Dry Sieve'!$B$2:$K$992,IF(C1184="#5",2,IF(C1184="#10",3,IF(C1184="#18",4,IF(C1184="#35",5,IF(C1184="#60",6,IF(C1184="#120",7,IF(C1184="#200",8,IF(C1184="&lt;200",9)))))))),FALSE)</f>
        <v>9.3000000000000007</v>
      </c>
      <c r="P1184" s="23">
        <f t="shared" si="0"/>
        <v>1.3625</v>
      </c>
      <c r="Q1184" s="23">
        <f t="shared" si="1"/>
        <v>2</v>
      </c>
      <c r="R1184" s="23">
        <f>VLOOKUP(B1184,'Dry Sieve'!$B$2:$K$992,IF(C1184="#5",2,IF(C1184="#10",3,IF(C1184="#18",4,IF(C1184="#35",5,IF(C1184="#60",6,IF(C1184="#120",7,IF(C1184="#200",8,IF(C1184="&lt;200",9)))))))),FALSE)</f>
        <v>9.3000000000000007</v>
      </c>
      <c r="S1184" s="23">
        <f>VLOOKUP(B1184,'Dry Sieve'!$B$2:$K$992,10,FALSE)</f>
        <v>57.120000000000005</v>
      </c>
      <c r="T1184" s="23">
        <v>5.1897321429999997E-2</v>
      </c>
      <c r="U1184" s="23">
        <v>1.100964605E-2</v>
      </c>
      <c r="V1184" s="23">
        <f>V1182</f>
        <v>5.7869437695100001E-2</v>
      </c>
    </row>
    <row r="1185" spans="1:22" ht="15.75" customHeight="1" x14ac:dyDescent="0.2">
      <c r="A1185" s="22">
        <f>VLOOKUP(B1184,'Sample ID by Horizon'!A:B,2,FALSE)</f>
        <v>42649</v>
      </c>
      <c r="B1185" s="21" t="s">
        <v>518</v>
      </c>
      <c r="C1185" s="21" t="s">
        <v>1295</v>
      </c>
      <c r="D1185" s="21" t="s">
        <v>1293</v>
      </c>
      <c r="E1185" s="21">
        <v>2</v>
      </c>
      <c r="F1185" s="21">
        <v>1.74</v>
      </c>
      <c r="G1185" s="21">
        <v>3.58</v>
      </c>
      <c r="H1185" s="21">
        <v>1.84</v>
      </c>
      <c r="I1185" s="21">
        <v>3.15</v>
      </c>
      <c r="J1185" s="23">
        <f t="shared" si="45"/>
        <v>1.41</v>
      </c>
      <c r="K1185" s="71">
        <v>21.5</v>
      </c>
      <c r="L1185" s="71">
        <f t="shared" ref="L1185:N1185" si="889">L1183</f>
        <v>2</v>
      </c>
      <c r="M1185" s="71">
        <f t="shared" si="889"/>
        <v>1.3625</v>
      </c>
      <c r="N1185" s="71">
        <f t="shared" si="889"/>
        <v>24.75</v>
      </c>
      <c r="O1185" s="73">
        <f>VLOOKUP(B1185,'Dry Sieve'!$B$2:$K$992,IF(C1185="#5",2,IF(C1185="#10",3,IF(C1185="#18",4,IF(C1185="#35",5,IF(C1185="#60",6,IF(C1185="#120",7,IF(C1185="#200",8,IF(C1185="&lt;200",9)))))))),FALSE)</f>
        <v>9.3000000000000007</v>
      </c>
      <c r="P1185" s="23">
        <f t="shared" si="0"/>
        <v>1.3625</v>
      </c>
      <c r="Q1185" s="23">
        <f t="shared" si="1"/>
        <v>2</v>
      </c>
      <c r="R1185" s="23">
        <f>VLOOKUP(B1185,'Dry Sieve'!$B$2:$K$992,IF(C1185="#5",2,IF(C1185="#10",3,IF(C1185="#18",4,IF(C1185="#35",5,IF(C1185="#60",6,IF(C1185="#120",7,IF(C1185="#200",8,IF(C1185="&lt;200",9)))))))),FALSE)</f>
        <v>9.3000000000000007</v>
      </c>
      <c r="S1185" s="23">
        <f>VLOOKUP(B1185,'Dry Sieve'!$B$2:$K$992,10,FALSE)</f>
        <v>57.120000000000005</v>
      </c>
      <c r="T1185" s="23">
        <v>5.1897321429999997E-2</v>
      </c>
      <c r="U1185" s="23">
        <v>1.100964605E-2</v>
      </c>
      <c r="V1185" s="23">
        <f>V1182</f>
        <v>5.7869437695100001E-2</v>
      </c>
    </row>
    <row r="1186" spans="1:22" ht="15.75" customHeight="1" x14ac:dyDescent="0.2">
      <c r="A1186" s="22">
        <f>VLOOKUP(B1185,'Sample ID by Horizon'!A:B,2,FALSE)</f>
        <v>42649</v>
      </c>
      <c r="B1186" s="21" t="s">
        <v>518</v>
      </c>
      <c r="C1186" s="21" t="s">
        <v>1295</v>
      </c>
      <c r="D1186" s="21" t="s">
        <v>1294</v>
      </c>
      <c r="E1186" s="21">
        <v>2</v>
      </c>
      <c r="F1186" s="21">
        <v>1.73</v>
      </c>
      <c r="G1186" s="21">
        <v>3.56</v>
      </c>
      <c r="H1186" s="21">
        <v>1.83</v>
      </c>
      <c r="I1186" s="21">
        <v>2.97</v>
      </c>
      <c r="J1186" s="23">
        <f t="shared" si="45"/>
        <v>1.2400000000000002</v>
      </c>
      <c r="K1186" s="71">
        <v>29.5</v>
      </c>
      <c r="L1186" s="71">
        <f t="shared" ref="L1186:N1186" si="890">L1183</f>
        <v>2</v>
      </c>
      <c r="M1186" s="71">
        <f t="shared" si="890"/>
        <v>1.3625</v>
      </c>
      <c r="N1186" s="71">
        <f t="shared" si="890"/>
        <v>24.75</v>
      </c>
      <c r="O1186" s="73">
        <f>VLOOKUP(B1186,'Dry Sieve'!$B$2:$K$992,IF(C1186="#5",2,IF(C1186="#10",3,IF(C1186="#18",4,IF(C1186="#35",5,IF(C1186="#60",6,IF(C1186="#120",7,IF(C1186="#200",8,IF(C1186="&lt;200",9)))))))),FALSE)</f>
        <v>9.3000000000000007</v>
      </c>
      <c r="P1186" s="23">
        <f t="shared" si="0"/>
        <v>1.3625</v>
      </c>
      <c r="Q1186" s="23">
        <f t="shared" si="1"/>
        <v>2</v>
      </c>
      <c r="R1186" s="23">
        <f>VLOOKUP(B1186,'Dry Sieve'!$B$2:$K$992,IF(C1186="#5",2,IF(C1186="#10",3,IF(C1186="#18",4,IF(C1186="#35",5,IF(C1186="#60",6,IF(C1186="#120",7,IF(C1186="#200",8,IF(C1186="&lt;200",9)))))))),FALSE)</f>
        <v>9.3000000000000007</v>
      </c>
      <c r="S1186" s="23">
        <f>VLOOKUP(B1186,'Dry Sieve'!$B$2:$K$992,10,FALSE)</f>
        <v>57.120000000000005</v>
      </c>
      <c r="T1186" s="23">
        <v>5.1897321429999997E-2</v>
      </c>
      <c r="U1186" s="23">
        <v>1.100964605E-2</v>
      </c>
      <c r="V1186" s="23">
        <f>V1185</f>
        <v>5.7869437695100001E-2</v>
      </c>
    </row>
    <row r="1187" spans="1:22" ht="15.75" customHeight="1" x14ac:dyDescent="0.2">
      <c r="A1187" s="22">
        <f>VLOOKUP(B1186,'Sample ID by Horizon'!A:B,2,FALSE)</f>
        <v>42649</v>
      </c>
      <c r="B1187" s="21" t="s">
        <v>518</v>
      </c>
      <c r="C1187" s="21" t="s">
        <v>1296</v>
      </c>
      <c r="D1187" s="21" t="s">
        <v>1291</v>
      </c>
      <c r="E1187" s="21">
        <v>2</v>
      </c>
      <c r="F1187" s="21">
        <v>1.72</v>
      </c>
      <c r="G1187" s="21">
        <v>3.69</v>
      </c>
      <c r="H1187" s="21">
        <v>1.97</v>
      </c>
      <c r="I1187" s="21">
        <v>3.23</v>
      </c>
      <c r="J1187" s="23">
        <f t="shared" si="45"/>
        <v>1.51</v>
      </c>
      <c r="K1187" s="71">
        <v>23</v>
      </c>
      <c r="L1187" s="71">
        <v>2</v>
      </c>
      <c r="M1187" s="23">
        <f>AVERAGE(J1187:J1190)</f>
        <v>1.5475000000000001</v>
      </c>
      <c r="N1187" s="23">
        <v>20.75</v>
      </c>
      <c r="O1187" s="73">
        <f>VLOOKUP(B1187,'Dry Sieve'!$B$2:$K$992,IF(C1187="#5",2,IF(C1187="#10",3,IF(C1187="#18",4,IF(C1187="#35",5,IF(C1187="#60",6,IF(C1187="#120",7,IF(C1187="#200",8,IF(C1187="&lt;200",9)))))))),FALSE)</f>
        <v>9.76</v>
      </c>
      <c r="P1187" s="23">
        <f t="shared" si="0"/>
        <v>1.5475000000000001</v>
      </c>
      <c r="Q1187" s="23">
        <f t="shared" si="1"/>
        <v>2</v>
      </c>
      <c r="R1187" s="23">
        <f>VLOOKUP(B1187,'Dry Sieve'!$B$2:$K$992,IF(C1187="#5",2,IF(C1187="#10",3,IF(C1187="#18",4,IF(C1187="#35",5,IF(C1187="#60",6,IF(C1187="#120",7,IF(C1187="#200",8,IF(C1187="&lt;200",9)))))))),FALSE)</f>
        <v>9.76</v>
      </c>
      <c r="S1187" s="23">
        <f>VLOOKUP(B1187,'Dry Sieve'!$B$2:$K$992,10,FALSE)</f>
        <v>57.120000000000005</v>
      </c>
      <c r="T1187" s="23">
        <v>3.8658963589999998E-2</v>
      </c>
      <c r="U1187" s="23">
        <v>5.729810674E-3</v>
      </c>
      <c r="V1187" s="23">
        <f>V1185</f>
        <v>5.7869437695100001E-2</v>
      </c>
    </row>
    <row r="1188" spans="1:22" ht="15.75" customHeight="1" x14ac:dyDescent="0.2">
      <c r="A1188" s="22">
        <f>VLOOKUP(B1187,'Sample ID by Horizon'!A:B,2,FALSE)</f>
        <v>42649</v>
      </c>
      <c r="B1188" s="21" t="s">
        <v>518</v>
      </c>
      <c r="C1188" s="21" t="s">
        <v>1296</v>
      </c>
      <c r="D1188" s="21" t="s">
        <v>1292</v>
      </c>
      <c r="E1188" s="21">
        <v>2</v>
      </c>
      <c r="F1188" s="21">
        <v>1.73</v>
      </c>
      <c r="G1188" s="21">
        <v>3.7</v>
      </c>
      <c r="H1188" s="21">
        <v>1.97</v>
      </c>
      <c r="I1188" s="21">
        <v>3.31</v>
      </c>
      <c r="J1188" s="23">
        <f t="shared" si="45"/>
        <v>1.58</v>
      </c>
      <c r="K1188" s="71">
        <v>19.5</v>
      </c>
      <c r="L1188" s="71">
        <f t="shared" ref="L1188:N1188" si="891">L1187</f>
        <v>2</v>
      </c>
      <c r="M1188" s="71">
        <f t="shared" si="891"/>
        <v>1.5475000000000001</v>
      </c>
      <c r="N1188" s="71">
        <f t="shared" si="891"/>
        <v>20.75</v>
      </c>
      <c r="O1188" s="73">
        <f>VLOOKUP(B1188,'Dry Sieve'!$B$2:$K$992,IF(C1188="#5",2,IF(C1188="#10",3,IF(C1188="#18",4,IF(C1188="#35",5,IF(C1188="#60",6,IF(C1188="#120",7,IF(C1188="#200",8,IF(C1188="&lt;200",9)))))))),FALSE)</f>
        <v>9.76</v>
      </c>
      <c r="P1188" s="23">
        <f t="shared" si="0"/>
        <v>1.5475000000000001</v>
      </c>
      <c r="Q1188" s="23">
        <f t="shared" si="1"/>
        <v>2</v>
      </c>
      <c r="R1188" s="23">
        <f>VLOOKUP(B1188,'Dry Sieve'!$B$2:$K$992,IF(C1188="#5",2,IF(C1188="#10",3,IF(C1188="#18",4,IF(C1188="#35",5,IF(C1188="#60",6,IF(C1188="#120",7,IF(C1188="#200",8,IF(C1188="&lt;200",9)))))))),FALSE)</f>
        <v>9.76</v>
      </c>
      <c r="S1188" s="23">
        <f>VLOOKUP(B1188,'Dry Sieve'!$B$2:$K$992,10,FALSE)</f>
        <v>57.120000000000005</v>
      </c>
      <c r="T1188" s="23">
        <v>3.8658963589999998E-2</v>
      </c>
      <c r="U1188" s="23">
        <v>5.729810674E-3</v>
      </c>
      <c r="V1188" s="23">
        <f>V1185</f>
        <v>5.7869437695100001E-2</v>
      </c>
    </row>
    <row r="1189" spans="1:22" ht="15.75" customHeight="1" x14ac:dyDescent="0.2">
      <c r="A1189" s="22">
        <f>VLOOKUP(B1188,'Sample ID by Horizon'!A:B,2,FALSE)</f>
        <v>42649</v>
      </c>
      <c r="B1189" s="21" t="s">
        <v>518</v>
      </c>
      <c r="C1189" s="21" t="s">
        <v>1296</v>
      </c>
      <c r="D1189" s="21" t="s">
        <v>1293</v>
      </c>
      <c r="E1189" s="21">
        <v>2</v>
      </c>
      <c r="F1189" s="21">
        <v>1.72</v>
      </c>
      <c r="G1189" s="21">
        <v>3.67</v>
      </c>
      <c r="H1189" s="21">
        <v>1.95</v>
      </c>
      <c r="I1189" s="21">
        <v>3.24</v>
      </c>
      <c r="J1189" s="23">
        <f t="shared" si="45"/>
        <v>1.5200000000000002</v>
      </c>
      <c r="K1189" s="71">
        <v>21.5</v>
      </c>
      <c r="L1189" s="71">
        <f t="shared" ref="L1189:N1189" si="892">L1187</f>
        <v>2</v>
      </c>
      <c r="M1189" s="71">
        <f t="shared" si="892"/>
        <v>1.5475000000000001</v>
      </c>
      <c r="N1189" s="71">
        <f t="shared" si="892"/>
        <v>20.75</v>
      </c>
      <c r="O1189" s="73">
        <f>VLOOKUP(B1189,'Dry Sieve'!$B$2:$K$992,IF(C1189="#5",2,IF(C1189="#10",3,IF(C1189="#18",4,IF(C1189="#35",5,IF(C1189="#60",6,IF(C1189="#120",7,IF(C1189="#200",8,IF(C1189="&lt;200",9)))))))),FALSE)</f>
        <v>9.76</v>
      </c>
      <c r="P1189" s="23">
        <f t="shared" si="0"/>
        <v>1.5475000000000001</v>
      </c>
      <c r="Q1189" s="23">
        <f t="shared" si="1"/>
        <v>2</v>
      </c>
      <c r="R1189" s="23">
        <f>VLOOKUP(B1189,'Dry Sieve'!$B$2:$K$992,IF(C1189="#5",2,IF(C1189="#10",3,IF(C1189="#18",4,IF(C1189="#35",5,IF(C1189="#60",6,IF(C1189="#120",7,IF(C1189="#200",8,IF(C1189="&lt;200",9)))))))),FALSE)</f>
        <v>9.76</v>
      </c>
      <c r="S1189" s="23">
        <f>VLOOKUP(B1189,'Dry Sieve'!$B$2:$K$992,10,FALSE)</f>
        <v>57.120000000000005</v>
      </c>
      <c r="T1189" s="23">
        <v>3.8658963589999998E-2</v>
      </c>
      <c r="U1189" s="23">
        <v>5.729810674E-3</v>
      </c>
      <c r="V1189" s="23">
        <f>V1188</f>
        <v>5.7869437695100001E-2</v>
      </c>
    </row>
    <row r="1190" spans="1:22" ht="15.75" customHeight="1" x14ac:dyDescent="0.2">
      <c r="A1190" s="22">
        <f>VLOOKUP(B1189,'Sample ID by Horizon'!A:B,2,FALSE)</f>
        <v>42649</v>
      </c>
      <c r="B1190" s="21" t="s">
        <v>518</v>
      </c>
      <c r="C1190" s="21" t="s">
        <v>1296</v>
      </c>
      <c r="D1190" s="21" t="s">
        <v>1294</v>
      </c>
      <c r="E1190" s="21">
        <v>2</v>
      </c>
      <c r="F1190" s="21">
        <v>1.74</v>
      </c>
      <c r="G1190" s="21">
        <v>3.7</v>
      </c>
      <c r="H1190" s="21">
        <v>1.96</v>
      </c>
      <c r="I1190" s="21">
        <v>3.32</v>
      </c>
      <c r="J1190" s="23">
        <f t="shared" si="45"/>
        <v>1.5799999999999998</v>
      </c>
      <c r="K1190" s="71">
        <v>19</v>
      </c>
      <c r="L1190" s="71">
        <f t="shared" ref="L1190:N1190" si="893">L1187</f>
        <v>2</v>
      </c>
      <c r="M1190" s="71">
        <f t="shared" si="893"/>
        <v>1.5475000000000001</v>
      </c>
      <c r="N1190" s="71">
        <f t="shared" si="893"/>
        <v>20.75</v>
      </c>
      <c r="O1190" s="73">
        <f>VLOOKUP(B1190,'Dry Sieve'!$B$2:$K$992,IF(C1190="#5",2,IF(C1190="#10",3,IF(C1190="#18",4,IF(C1190="#35",5,IF(C1190="#60",6,IF(C1190="#120",7,IF(C1190="#200",8,IF(C1190="&lt;200",9)))))))),FALSE)</f>
        <v>9.76</v>
      </c>
      <c r="P1190" s="23">
        <f t="shared" si="0"/>
        <v>1.5475000000000001</v>
      </c>
      <c r="Q1190" s="23">
        <f t="shared" si="1"/>
        <v>2</v>
      </c>
      <c r="R1190" s="23">
        <f>VLOOKUP(B1190,'Dry Sieve'!$B$2:$K$992,IF(C1190="#5",2,IF(C1190="#10",3,IF(C1190="#18",4,IF(C1190="#35",5,IF(C1190="#60",6,IF(C1190="#120",7,IF(C1190="#200",8,IF(C1190="&lt;200",9)))))))),FALSE)</f>
        <v>9.76</v>
      </c>
      <c r="S1190" s="23">
        <f>VLOOKUP(B1190,'Dry Sieve'!$B$2:$K$992,10,FALSE)</f>
        <v>57.120000000000005</v>
      </c>
      <c r="T1190" s="23">
        <v>3.8658963589999998E-2</v>
      </c>
      <c r="U1190" s="23">
        <v>5.729810674E-3</v>
      </c>
      <c r="V1190" s="23">
        <f>V1188</f>
        <v>5.7869437695100001E-2</v>
      </c>
    </row>
    <row r="1191" spans="1:22" ht="15.75" customHeight="1" x14ac:dyDescent="0.2">
      <c r="A1191" s="22">
        <f>VLOOKUP(B1190,'Sample ID by Horizon'!A:B,2,FALSE)</f>
        <v>42649</v>
      </c>
      <c r="B1191" s="21" t="s">
        <v>518</v>
      </c>
      <c r="C1191" s="21" t="s">
        <v>1297</v>
      </c>
      <c r="D1191" s="21" t="s">
        <v>1291</v>
      </c>
      <c r="E1191" s="21">
        <v>2</v>
      </c>
      <c r="F1191" s="21">
        <v>1.72</v>
      </c>
      <c r="G1191" s="21">
        <v>3.69</v>
      </c>
      <c r="H1191" s="21">
        <v>1.97</v>
      </c>
      <c r="I1191" s="21">
        <v>3.29</v>
      </c>
      <c r="J1191" s="23">
        <f t="shared" si="45"/>
        <v>1.57</v>
      </c>
      <c r="K1191" s="71">
        <v>20</v>
      </c>
      <c r="L1191" s="71">
        <v>2</v>
      </c>
      <c r="M1191" s="23">
        <f>AVERAGE(J1191:J1194)</f>
        <v>1.5899999999999999</v>
      </c>
      <c r="N1191" s="23">
        <v>19.25</v>
      </c>
      <c r="O1191" s="73">
        <f>VLOOKUP(B1191,'Dry Sieve'!$B$2:$K$992,IF(C1191="#5",2,IF(C1191="#10",3,IF(C1191="#18",4,IF(C1191="#35",5,IF(C1191="#60",6,IF(C1191="#120",7,IF(C1191="#200",8,IF(C1191="&lt;200",9)))))))),FALSE)</f>
        <v>10.17</v>
      </c>
      <c r="P1191" s="23">
        <f t="shared" si="0"/>
        <v>1.5899999999999999</v>
      </c>
      <c r="Q1191" s="23">
        <f t="shared" si="1"/>
        <v>2</v>
      </c>
      <c r="R1191" s="23">
        <f>VLOOKUP(B1191,'Dry Sieve'!$B$2:$K$992,IF(C1191="#5",2,IF(C1191="#10",3,IF(C1191="#18",4,IF(C1191="#35",5,IF(C1191="#60",6,IF(C1191="#120",7,IF(C1191="#200",8,IF(C1191="&lt;200",9)))))))),FALSE)</f>
        <v>10.17</v>
      </c>
      <c r="S1191" s="23">
        <f>VLOOKUP(B1191,'Dry Sieve'!$B$2:$K$992,10,FALSE)</f>
        <v>57.120000000000005</v>
      </c>
      <c r="T1191" s="23">
        <v>3.649947479E-2</v>
      </c>
      <c r="U1191" s="23">
        <v>4.014942227E-3</v>
      </c>
      <c r="V1191" s="23">
        <f>V1188</f>
        <v>5.7869437695100001E-2</v>
      </c>
    </row>
    <row r="1192" spans="1:22" ht="15.75" customHeight="1" x14ac:dyDescent="0.2">
      <c r="A1192" s="22">
        <f>VLOOKUP(B1191,'Sample ID by Horizon'!A:B,2,FALSE)</f>
        <v>42649</v>
      </c>
      <c r="B1192" s="21" t="s">
        <v>518</v>
      </c>
      <c r="C1192" s="21" t="s">
        <v>1297</v>
      </c>
      <c r="D1192" s="21" t="s">
        <v>1292</v>
      </c>
      <c r="E1192" s="21">
        <v>2</v>
      </c>
      <c r="F1192" s="21">
        <v>1.72</v>
      </c>
      <c r="G1192" s="21">
        <v>3.69</v>
      </c>
      <c r="H1192" s="21">
        <v>1.97</v>
      </c>
      <c r="I1192" s="21">
        <v>3.33</v>
      </c>
      <c r="J1192" s="23">
        <f t="shared" si="45"/>
        <v>1.61</v>
      </c>
      <c r="K1192" s="71">
        <v>18</v>
      </c>
      <c r="L1192" s="71">
        <f t="shared" ref="L1192:N1192" si="894">L1191</f>
        <v>2</v>
      </c>
      <c r="M1192" s="71">
        <f t="shared" si="894"/>
        <v>1.5899999999999999</v>
      </c>
      <c r="N1192" s="71">
        <f t="shared" si="894"/>
        <v>19.25</v>
      </c>
      <c r="O1192" s="73">
        <f>VLOOKUP(B1192,'Dry Sieve'!$B$2:$K$992,IF(C1192="#5",2,IF(C1192="#10",3,IF(C1192="#18",4,IF(C1192="#35",5,IF(C1192="#60",6,IF(C1192="#120",7,IF(C1192="#200",8,IF(C1192="&lt;200",9)))))))),FALSE)</f>
        <v>10.17</v>
      </c>
      <c r="P1192" s="23">
        <f t="shared" si="0"/>
        <v>1.5899999999999999</v>
      </c>
      <c r="Q1192" s="23">
        <f t="shared" si="1"/>
        <v>2</v>
      </c>
      <c r="R1192" s="23">
        <f>VLOOKUP(B1192,'Dry Sieve'!$B$2:$K$992,IF(C1192="#5",2,IF(C1192="#10",3,IF(C1192="#18",4,IF(C1192="#35",5,IF(C1192="#60",6,IF(C1192="#120",7,IF(C1192="#200",8,IF(C1192="&lt;200",9)))))))),FALSE)</f>
        <v>10.17</v>
      </c>
      <c r="S1192" s="23">
        <f>VLOOKUP(B1192,'Dry Sieve'!$B$2:$K$992,10,FALSE)</f>
        <v>57.120000000000005</v>
      </c>
      <c r="T1192" s="23">
        <v>3.649947479E-2</v>
      </c>
      <c r="U1192" s="23">
        <v>4.014942227E-3</v>
      </c>
      <c r="V1192" s="23">
        <f>V1191</f>
        <v>5.7869437695100001E-2</v>
      </c>
    </row>
    <row r="1193" spans="1:22" ht="15.75" customHeight="1" x14ac:dyDescent="0.2">
      <c r="A1193" s="22">
        <f>VLOOKUP(B1192,'Sample ID by Horizon'!A:B,2,FALSE)</f>
        <v>42649</v>
      </c>
      <c r="B1193" s="21" t="s">
        <v>518</v>
      </c>
      <c r="C1193" s="21" t="s">
        <v>1297</v>
      </c>
      <c r="D1193" s="21" t="s">
        <v>1293</v>
      </c>
      <c r="E1193" s="21">
        <v>2</v>
      </c>
      <c r="F1193" s="21">
        <v>1.73</v>
      </c>
      <c r="G1193" s="21">
        <v>3.7</v>
      </c>
      <c r="H1193" s="21">
        <v>1.97</v>
      </c>
      <c r="I1193" s="21">
        <v>3.32</v>
      </c>
      <c r="J1193" s="23">
        <f t="shared" si="45"/>
        <v>1.5899999999999999</v>
      </c>
      <c r="K1193" s="71">
        <v>19</v>
      </c>
      <c r="L1193" s="71">
        <f t="shared" ref="L1193:N1193" si="895">L1191</f>
        <v>2</v>
      </c>
      <c r="M1193" s="71">
        <f t="shared" si="895"/>
        <v>1.5899999999999999</v>
      </c>
      <c r="N1193" s="71">
        <f t="shared" si="895"/>
        <v>19.25</v>
      </c>
      <c r="O1193" s="73">
        <f>VLOOKUP(B1193,'Dry Sieve'!$B$2:$K$992,IF(C1193="#5",2,IF(C1193="#10",3,IF(C1193="#18",4,IF(C1193="#35",5,IF(C1193="#60",6,IF(C1193="#120",7,IF(C1193="#200",8,IF(C1193="&lt;200",9)))))))),FALSE)</f>
        <v>10.17</v>
      </c>
      <c r="P1193" s="23">
        <f t="shared" si="0"/>
        <v>1.5899999999999999</v>
      </c>
      <c r="Q1193" s="23">
        <f t="shared" si="1"/>
        <v>2</v>
      </c>
      <c r="R1193" s="23">
        <f>VLOOKUP(B1193,'Dry Sieve'!$B$2:$K$992,IF(C1193="#5",2,IF(C1193="#10",3,IF(C1193="#18",4,IF(C1193="#35",5,IF(C1193="#60",6,IF(C1193="#120",7,IF(C1193="#200",8,IF(C1193="&lt;200",9)))))))),FALSE)</f>
        <v>10.17</v>
      </c>
      <c r="S1193" s="23">
        <f>VLOOKUP(B1193,'Dry Sieve'!$B$2:$K$992,10,FALSE)</f>
        <v>57.120000000000005</v>
      </c>
      <c r="T1193" s="23">
        <v>3.649947479E-2</v>
      </c>
      <c r="U1193" s="23">
        <v>4.014942227E-3</v>
      </c>
      <c r="V1193" s="23">
        <f>V1191</f>
        <v>5.7869437695100001E-2</v>
      </c>
    </row>
    <row r="1194" spans="1:22" ht="15.75" customHeight="1" x14ac:dyDescent="0.2">
      <c r="A1194" s="22">
        <f>VLOOKUP(B1193,'Sample ID by Horizon'!A:B,2,FALSE)</f>
        <v>42649</v>
      </c>
      <c r="B1194" s="21" t="s">
        <v>518</v>
      </c>
      <c r="C1194" s="21" t="s">
        <v>1297</v>
      </c>
      <c r="D1194" s="21" t="s">
        <v>1294</v>
      </c>
      <c r="E1194" s="21">
        <v>2</v>
      </c>
      <c r="F1194" s="21">
        <v>1.7</v>
      </c>
      <c r="G1194" s="21">
        <v>3.69</v>
      </c>
      <c r="H1194" s="21">
        <v>1.99</v>
      </c>
      <c r="I1194" s="21">
        <v>3.29</v>
      </c>
      <c r="J1194" s="23">
        <f t="shared" si="45"/>
        <v>1.59</v>
      </c>
      <c r="K1194" s="71">
        <v>20</v>
      </c>
      <c r="L1194" s="71">
        <f t="shared" ref="L1194:N1194" si="896">L1191</f>
        <v>2</v>
      </c>
      <c r="M1194" s="71">
        <f t="shared" si="896"/>
        <v>1.5899999999999999</v>
      </c>
      <c r="N1194" s="71">
        <f t="shared" si="896"/>
        <v>19.25</v>
      </c>
      <c r="O1194" s="73">
        <f>VLOOKUP(B1194,'Dry Sieve'!$B$2:$K$992,IF(C1194="#5",2,IF(C1194="#10",3,IF(C1194="#18",4,IF(C1194="#35",5,IF(C1194="#60",6,IF(C1194="#120",7,IF(C1194="#200",8,IF(C1194="&lt;200",9)))))))),FALSE)</f>
        <v>10.17</v>
      </c>
      <c r="P1194" s="23">
        <f t="shared" si="0"/>
        <v>1.5899999999999999</v>
      </c>
      <c r="Q1194" s="23">
        <f t="shared" si="1"/>
        <v>2</v>
      </c>
      <c r="R1194" s="23">
        <f>VLOOKUP(B1194,'Dry Sieve'!$B$2:$K$992,IF(C1194="#5",2,IF(C1194="#10",3,IF(C1194="#18",4,IF(C1194="#35",5,IF(C1194="#60",6,IF(C1194="#120",7,IF(C1194="#200",8,IF(C1194="&lt;200",9)))))))),FALSE)</f>
        <v>10.17</v>
      </c>
      <c r="S1194" s="23">
        <f>VLOOKUP(B1194,'Dry Sieve'!$B$2:$K$992,10,FALSE)</f>
        <v>57.120000000000005</v>
      </c>
      <c r="T1194" s="23">
        <v>3.649947479E-2</v>
      </c>
      <c r="U1194" s="23">
        <v>4.014942227E-3</v>
      </c>
      <c r="V1194" s="23">
        <f>V1191</f>
        <v>5.7869437695100001E-2</v>
      </c>
    </row>
    <row r="1195" spans="1:22" ht="15.75" customHeight="1" x14ac:dyDescent="0.2">
      <c r="A1195" s="22">
        <f>VLOOKUP(B1194,'Sample ID by Horizon'!A:B,2,FALSE)</f>
        <v>42649</v>
      </c>
      <c r="B1195" s="21" t="s">
        <v>518</v>
      </c>
      <c r="C1195" s="21" t="s">
        <v>1298</v>
      </c>
      <c r="D1195" s="21" t="s">
        <v>1291</v>
      </c>
      <c r="E1195" s="21">
        <v>1.5</v>
      </c>
      <c r="F1195" s="21">
        <v>1.71</v>
      </c>
      <c r="G1195" s="21">
        <v>3.18</v>
      </c>
      <c r="H1195" s="21">
        <v>1.47</v>
      </c>
      <c r="I1195" s="21">
        <v>2.81</v>
      </c>
      <c r="J1195" s="23">
        <f t="shared" si="45"/>
        <v>1.1000000000000001</v>
      </c>
      <c r="K1195" s="71">
        <v>24.666666670000001</v>
      </c>
      <c r="L1195" s="71">
        <v>1.5</v>
      </c>
      <c r="M1195" s="23">
        <f>AVERAGE(J1195:J1198)</f>
        <v>1.145</v>
      </c>
      <c r="N1195" s="23">
        <v>22.5</v>
      </c>
      <c r="O1195" s="73">
        <f>VLOOKUP(B1195,'Dry Sieve'!$B$2:$K$992,IF(C1195="#5",2,IF(C1195="#10",3,IF(C1195="#18",4,IF(C1195="#35",5,IF(C1195="#60",6,IF(C1195="#120",7,IF(C1195="#200",8,IF(C1195="&lt;200",9)))))))),FALSE)</f>
        <v>7.74</v>
      </c>
      <c r="P1195" s="23">
        <f t="shared" si="0"/>
        <v>1.145</v>
      </c>
      <c r="Q1195" s="23">
        <f t="shared" si="1"/>
        <v>1.5</v>
      </c>
      <c r="R1195" s="23">
        <f>VLOOKUP(B1195,'Dry Sieve'!$B$2:$K$992,IF(C1195="#5",2,IF(C1195="#10",3,IF(C1195="#18",4,IF(C1195="#35",5,IF(C1195="#60",6,IF(C1195="#120",7,IF(C1195="#200",8,IF(C1195="&lt;200",9)))))))),FALSE)</f>
        <v>7.74</v>
      </c>
      <c r="S1195" s="23">
        <f>VLOOKUP(B1195,'Dry Sieve'!$B$2:$K$992,10,FALSE)</f>
        <v>57.120000000000005</v>
      </c>
      <c r="T1195" s="23">
        <v>3.206932773E-2</v>
      </c>
      <c r="U1195" s="23">
        <v>3.0923994599999999E-3</v>
      </c>
      <c r="V1195" s="23">
        <f>V1194</f>
        <v>5.7869437695100001E-2</v>
      </c>
    </row>
    <row r="1196" spans="1:22" ht="15.75" customHeight="1" x14ac:dyDescent="0.2">
      <c r="A1196" s="22">
        <f>VLOOKUP(B1195,'Sample ID by Horizon'!A:B,2,FALSE)</f>
        <v>42649</v>
      </c>
      <c r="B1196" s="21" t="s">
        <v>518</v>
      </c>
      <c r="C1196" s="21" t="s">
        <v>1298</v>
      </c>
      <c r="D1196" s="21" t="s">
        <v>1292</v>
      </c>
      <c r="E1196" s="21">
        <v>1.5</v>
      </c>
      <c r="F1196" s="21">
        <v>1.73</v>
      </c>
      <c r="G1196" s="21">
        <v>3.22</v>
      </c>
      <c r="H1196" s="21">
        <v>1.49</v>
      </c>
      <c r="I1196" s="21">
        <v>2.92</v>
      </c>
      <c r="J1196" s="23">
        <f t="shared" si="45"/>
        <v>1.19</v>
      </c>
      <c r="K1196" s="71">
        <v>20</v>
      </c>
      <c r="L1196" s="71">
        <f t="shared" ref="L1196:N1196" si="897">L1195</f>
        <v>1.5</v>
      </c>
      <c r="M1196" s="71">
        <f t="shared" si="897"/>
        <v>1.145</v>
      </c>
      <c r="N1196" s="71">
        <f t="shared" si="897"/>
        <v>22.5</v>
      </c>
      <c r="O1196" s="73">
        <f>VLOOKUP(B1196,'Dry Sieve'!$B$2:$K$992,IF(C1196="#5",2,IF(C1196="#10",3,IF(C1196="#18",4,IF(C1196="#35",5,IF(C1196="#60",6,IF(C1196="#120",7,IF(C1196="#200",8,IF(C1196="&lt;200",9)))))))),FALSE)</f>
        <v>7.74</v>
      </c>
      <c r="P1196" s="23">
        <f t="shared" si="0"/>
        <v>1.145</v>
      </c>
      <c r="Q1196" s="23">
        <f t="shared" si="1"/>
        <v>1.5</v>
      </c>
      <c r="R1196" s="23">
        <f>VLOOKUP(B1196,'Dry Sieve'!$B$2:$K$992,IF(C1196="#5",2,IF(C1196="#10",3,IF(C1196="#18",4,IF(C1196="#35",5,IF(C1196="#60",6,IF(C1196="#120",7,IF(C1196="#200",8,IF(C1196="&lt;200",9)))))))),FALSE)</f>
        <v>7.74</v>
      </c>
      <c r="S1196" s="23">
        <f>VLOOKUP(B1196,'Dry Sieve'!$B$2:$K$992,10,FALSE)</f>
        <v>57.120000000000005</v>
      </c>
      <c r="T1196" s="23">
        <v>3.206932773E-2</v>
      </c>
      <c r="U1196" s="23">
        <v>3.0923994599999999E-3</v>
      </c>
      <c r="V1196" s="23">
        <f>V1194</f>
        <v>5.7869437695100001E-2</v>
      </c>
    </row>
    <row r="1197" spans="1:22" ht="15.75" customHeight="1" x14ac:dyDescent="0.2">
      <c r="A1197" s="22">
        <f>VLOOKUP(B1196,'Sample ID by Horizon'!A:B,2,FALSE)</f>
        <v>42649</v>
      </c>
      <c r="B1197" s="21" t="s">
        <v>518</v>
      </c>
      <c r="C1197" s="21" t="s">
        <v>1298</v>
      </c>
      <c r="D1197" s="21" t="s">
        <v>1293</v>
      </c>
      <c r="E1197" s="21">
        <v>1.5</v>
      </c>
      <c r="F1197" s="21">
        <v>1.72</v>
      </c>
      <c r="G1197" s="21">
        <v>3.2</v>
      </c>
      <c r="H1197" s="21">
        <v>1.48</v>
      </c>
      <c r="I1197" s="21">
        <v>2.87</v>
      </c>
      <c r="J1197" s="23">
        <f t="shared" si="45"/>
        <v>1.1500000000000001</v>
      </c>
      <c r="K1197" s="71">
        <v>22</v>
      </c>
      <c r="L1197" s="71">
        <f t="shared" ref="L1197:N1197" si="898">L1195</f>
        <v>1.5</v>
      </c>
      <c r="M1197" s="71">
        <f t="shared" si="898"/>
        <v>1.145</v>
      </c>
      <c r="N1197" s="71">
        <f t="shared" si="898"/>
        <v>22.5</v>
      </c>
      <c r="O1197" s="73">
        <f>VLOOKUP(B1197,'Dry Sieve'!$B$2:$K$992,IF(C1197="#5",2,IF(C1197="#10",3,IF(C1197="#18",4,IF(C1197="#35",5,IF(C1197="#60",6,IF(C1197="#120",7,IF(C1197="#200",8,IF(C1197="&lt;200",9)))))))),FALSE)</f>
        <v>7.74</v>
      </c>
      <c r="P1197" s="23">
        <f t="shared" si="0"/>
        <v>1.145</v>
      </c>
      <c r="Q1197" s="23">
        <f t="shared" si="1"/>
        <v>1.5</v>
      </c>
      <c r="R1197" s="23">
        <f>VLOOKUP(B1197,'Dry Sieve'!$B$2:$K$992,IF(C1197="#5",2,IF(C1197="#10",3,IF(C1197="#18",4,IF(C1197="#35",5,IF(C1197="#60",6,IF(C1197="#120",7,IF(C1197="#200",8,IF(C1197="&lt;200",9)))))))),FALSE)</f>
        <v>7.74</v>
      </c>
      <c r="S1197" s="23">
        <f>VLOOKUP(B1197,'Dry Sieve'!$B$2:$K$992,10,FALSE)</f>
        <v>57.120000000000005</v>
      </c>
      <c r="T1197" s="23">
        <v>3.206932773E-2</v>
      </c>
      <c r="U1197" s="23">
        <v>3.0923994599999999E-3</v>
      </c>
      <c r="V1197" s="23">
        <f>V1194</f>
        <v>5.7869437695100001E-2</v>
      </c>
    </row>
    <row r="1198" spans="1:22" ht="15.75" customHeight="1" x14ac:dyDescent="0.2">
      <c r="A1198" s="22">
        <f>VLOOKUP(B1197,'Sample ID by Horizon'!A:B,2,FALSE)</f>
        <v>42649</v>
      </c>
      <c r="B1198" s="21" t="s">
        <v>518</v>
      </c>
      <c r="C1198" s="21" t="s">
        <v>1298</v>
      </c>
      <c r="D1198" s="21" t="s">
        <v>1294</v>
      </c>
      <c r="E1198" s="21">
        <v>1.5</v>
      </c>
      <c r="F1198" s="21">
        <v>1.73</v>
      </c>
      <c r="G1198" s="21">
        <v>3.22</v>
      </c>
      <c r="H1198" s="21">
        <v>1.49</v>
      </c>
      <c r="I1198" s="21">
        <v>2.87</v>
      </c>
      <c r="J1198" s="23">
        <f t="shared" si="45"/>
        <v>1.1400000000000001</v>
      </c>
      <c r="K1198" s="71">
        <v>23.333333329999999</v>
      </c>
      <c r="L1198" s="71">
        <f t="shared" ref="L1198:N1198" si="899">L1195</f>
        <v>1.5</v>
      </c>
      <c r="M1198" s="71">
        <f t="shared" si="899"/>
        <v>1.145</v>
      </c>
      <c r="N1198" s="71">
        <f t="shared" si="899"/>
        <v>22.5</v>
      </c>
      <c r="O1198" s="73">
        <f>VLOOKUP(B1198,'Dry Sieve'!$B$2:$K$992,IF(C1198="#5",2,IF(C1198="#10",3,IF(C1198="#18",4,IF(C1198="#35",5,IF(C1198="#60",6,IF(C1198="#120",7,IF(C1198="#200",8,IF(C1198="&lt;200",9)))))))),FALSE)</f>
        <v>7.74</v>
      </c>
      <c r="P1198" s="23">
        <f t="shared" si="0"/>
        <v>1.145</v>
      </c>
      <c r="Q1198" s="23">
        <f t="shared" si="1"/>
        <v>1.5</v>
      </c>
      <c r="R1198" s="23">
        <f>VLOOKUP(B1198,'Dry Sieve'!$B$2:$K$992,IF(C1198="#5",2,IF(C1198="#10",3,IF(C1198="#18",4,IF(C1198="#35",5,IF(C1198="#60",6,IF(C1198="#120",7,IF(C1198="#200",8,IF(C1198="&lt;200",9)))))))),FALSE)</f>
        <v>7.74</v>
      </c>
      <c r="S1198" s="23">
        <f>VLOOKUP(B1198,'Dry Sieve'!$B$2:$K$992,10,FALSE)</f>
        <v>57.120000000000005</v>
      </c>
      <c r="T1198" s="23">
        <v>3.206932773E-2</v>
      </c>
      <c r="U1198" s="23">
        <v>3.0923994599999999E-3</v>
      </c>
      <c r="V1198" s="23">
        <f>V1197</f>
        <v>5.7869437695100001E-2</v>
      </c>
    </row>
    <row r="1199" spans="1:22" ht="15.75" customHeight="1" x14ac:dyDescent="0.2">
      <c r="A1199" s="22">
        <f>VLOOKUP(B1198,'Sample ID by Horizon'!A:B,2,FALSE)</f>
        <v>42649</v>
      </c>
      <c r="B1199" s="21" t="s">
        <v>518</v>
      </c>
      <c r="C1199" s="21" t="s">
        <v>1299</v>
      </c>
      <c r="D1199" s="21" t="s">
        <v>1291</v>
      </c>
      <c r="E1199" s="21">
        <v>0.75</v>
      </c>
      <c r="F1199" s="21">
        <v>1.73</v>
      </c>
      <c r="G1199" s="21">
        <v>2.44</v>
      </c>
      <c r="H1199" s="21">
        <v>0.71</v>
      </c>
      <c r="I1199" s="21">
        <v>2.15</v>
      </c>
      <c r="J1199" s="23">
        <f t="shared" si="45"/>
        <v>0.41999999999999993</v>
      </c>
      <c r="K1199" s="71">
        <v>38.666666669999998</v>
      </c>
      <c r="L1199" s="71">
        <v>0.75</v>
      </c>
      <c r="M1199" s="23">
        <f>AVERAGE(J1199:J1202)</f>
        <v>0.46000000000000008</v>
      </c>
      <c r="N1199" s="23">
        <v>35</v>
      </c>
      <c r="O1199" s="73">
        <f>VLOOKUP(B1199,'Dry Sieve'!$B$2:$K$992,IF(C1199="#5",2,IF(C1199="#10",3,IF(C1199="#18",4,IF(C1199="#35",5,IF(C1199="#60",6,IF(C1199="#120",7,IF(C1199="#200",8,IF(C1199="&lt;200",9)))))))),FALSE)</f>
        <v>3.42</v>
      </c>
      <c r="P1199" s="23">
        <f t="shared" si="0"/>
        <v>0.46000000000000008</v>
      </c>
      <c r="Q1199" s="23">
        <f t="shared" si="1"/>
        <v>0.75</v>
      </c>
      <c r="R1199" s="23">
        <f>VLOOKUP(B1199,'Dry Sieve'!$B$2:$K$992,IF(C1199="#5",2,IF(C1199="#10",3,IF(C1199="#18",4,IF(C1199="#35",5,IF(C1199="#60",6,IF(C1199="#120",7,IF(C1199="#200",8,IF(C1199="&lt;200",9)))))))),FALSE)</f>
        <v>3.42</v>
      </c>
      <c r="S1199" s="23">
        <f>VLOOKUP(B1199,'Dry Sieve'!$B$2:$K$992,10,FALSE)</f>
        <v>57.120000000000005</v>
      </c>
      <c r="T1199" s="23">
        <v>2.31512605E-2</v>
      </c>
      <c r="U1199" s="23">
        <v>2.31512605E-3</v>
      </c>
      <c r="V1199" s="23">
        <f>V1197</f>
        <v>5.7869437695100001E-2</v>
      </c>
    </row>
    <row r="1200" spans="1:22" ht="15.75" customHeight="1" x14ac:dyDescent="0.2">
      <c r="A1200" s="22">
        <f>VLOOKUP(B1199,'Sample ID by Horizon'!A:B,2,FALSE)</f>
        <v>42649</v>
      </c>
      <c r="B1200" s="21" t="s">
        <v>518</v>
      </c>
      <c r="C1200" s="21" t="s">
        <v>1299</v>
      </c>
      <c r="D1200" s="21" t="s">
        <v>1292</v>
      </c>
      <c r="E1200" s="21">
        <v>0.75</v>
      </c>
      <c r="F1200" s="21">
        <v>1.72</v>
      </c>
      <c r="G1200" s="21">
        <v>2.46</v>
      </c>
      <c r="H1200" s="21">
        <v>0.74</v>
      </c>
      <c r="I1200" s="21">
        <v>2.2400000000000002</v>
      </c>
      <c r="J1200" s="23">
        <f t="shared" si="45"/>
        <v>0.52000000000000024</v>
      </c>
      <c r="K1200" s="71">
        <v>29.333333329999999</v>
      </c>
      <c r="L1200" s="71">
        <f t="shared" ref="L1200:N1200" si="900">L1199</f>
        <v>0.75</v>
      </c>
      <c r="M1200" s="71">
        <f t="shared" si="900"/>
        <v>0.46000000000000008</v>
      </c>
      <c r="N1200" s="71">
        <f t="shared" si="900"/>
        <v>35</v>
      </c>
      <c r="O1200" s="73">
        <f>VLOOKUP(B1200,'Dry Sieve'!$B$2:$K$992,IF(C1200="#5",2,IF(C1200="#10",3,IF(C1200="#18",4,IF(C1200="#35",5,IF(C1200="#60",6,IF(C1200="#120",7,IF(C1200="#200",8,IF(C1200="&lt;200",9)))))))),FALSE)</f>
        <v>3.42</v>
      </c>
      <c r="P1200" s="23">
        <f t="shared" si="0"/>
        <v>0.46000000000000008</v>
      </c>
      <c r="Q1200" s="23">
        <f t="shared" si="1"/>
        <v>0.75</v>
      </c>
      <c r="R1200" s="23">
        <f>VLOOKUP(B1200,'Dry Sieve'!$B$2:$K$992,IF(C1200="#5",2,IF(C1200="#10",3,IF(C1200="#18",4,IF(C1200="#35",5,IF(C1200="#60",6,IF(C1200="#120",7,IF(C1200="#200",8,IF(C1200="&lt;200",9)))))))),FALSE)</f>
        <v>3.42</v>
      </c>
      <c r="S1200" s="23">
        <f>VLOOKUP(B1200,'Dry Sieve'!$B$2:$K$992,10,FALSE)</f>
        <v>57.120000000000005</v>
      </c>
      <c r="T1200" s="23">
        <v>2.31512605E-2</v>
      </c>
      <c r="U1200" s="23">
        <v>2.31512605E-3</v>
      </c>
      <c r="V1200" s="23">
        <f>V1197</f>
        <v>5.7869437695100001E-2</v>
      </c>
    </row>
    <row r="1201" spans="1:22" ht="15.75" customHeight="1" x14ac:dyDescent="0.2">
      <c r="A1201" s="22">
        <f>VLOOKUP(B1200,'Sample ID by Horizon'!A:B,2,FALSE)</f>
        <v>42649</v>
      </c>
      <c r="B1201" s="21" t="s">
        <v>518</v>
      </c>
      <c r="C1201" s="21" t="s">
        <v>1299</v>
      </c>
      <c r="D1201" s="21" t="s">
        <v>1293</v>
      </c>
      <c r="E1201" s="21">
        <v>0.75</v>
      </c>
      <c r="F1201" s="21">
        <v>1.72</v>
      </c>
      <c r="G1201" s="21">
        <v>2.42</v>
      </c>
      <c r="H1201" s="21">
        <v>0.7</v>
      </c>
      <c r="I1201" s="21">
        <v>2.12</v>
      </c>
      <c r="J1201" s="23">
        <f t="shared" si="45"/>
        <v>0.40000000000000013</v>
      </c>
      <c r="K1201" s="71">
        <v>40</v>
      </c>
      <c r="L1201" s="71">
        <f t="shared" ref="L1201:N1201" si="901">L1199</f>
        <v>0.75</v>
      </c>
      <c r="M1201" s="71">
        <f t="shared" si="901"/>
        <v>0.46000000000000008</v>
      </c>
      <c r="N1201" s="71">
        <f t="shared" si="901"/>
        <v>35</v>
      </c>
      <c r="O1201" s="73">
        <f>VLOOKUP(B1201,'Dry Sieve'!$B$2:$K$992,IF(C1201="#5",2,IF(C1201="#10",3,IF(C1201="#18",4,IF(C1201="#35",5,IF(C1201="#60",6,IF(C1201="#120",7,IF(C1201="#200",8,IF(C1201="&lt;200",9)))))))),FALSE)</f>
        <v>3.42</v>
      </c>
      <c r="P1201" s="23">
        <f t="shared" si="0"/>
        <v>0.46000000000000008</v>
      </c>
      <c r="Q1201" s="23">
        <f t="shared" si="1"/>
        <v>0.75</v>
      </c>
      <c r="R1201" s="23">
        <f>VLOOKUP(B1201,'Dry Sieve'!$B$2:$K$992,IF(C1201="#5",2,IF(C1201="#10",3,IF(C1201="#18",4,IF(C1201="#35",5,IF(C1201="#60",6,IF(C1201="#120",7,IF(C1201="#200",8,IF(C1201="&lt;200",9)))))))),FALSE)</f>
        <v>3.42</v>
      </c>
      <c r="S1201" s="23">
        <f>VLOOKUP(B1201,'Dry Sieve'!$B$2:$K$992,10,FALSE)</f>
        <v>57.120000000000005</v>
      </c>
      <c r="T1201" s="23">
        <v>2.31512605E-2</v>
      </c>
      <c r="U1201" s="23">
        <v>2.31512605E-3</v>
      </c>
      <c r="V1201" s="23">
        <f>V1200</f>
        <v>5.7869437695100001E-2</v>
      </c>
    </row>
    <row r="1202" spans="1:22" ht="15.75" customHeight="1" x14ac:dyDescent="0.2">
      <c r="A1202" s="22">
        <f>VLOOKUP(B1201,'Sample ID by Horizon'!A:B,2,FALSE)</f>
        <v>42649</v>
      </c>
      <c r="B1202" s="21" t="s">
        <v>518</v>
      </c>
      <c r="C1202" s="21" t="s">
        <v>1299</v>
      </c>
      <c r="D1202" s="21" t="s">
        <v>1294</v>
      </c>
      <c r="E1202" s="21">
        <v>0.75</v>
      </c>
      <c r="F1202" s="21">
        <v>1.73</v>
      </c>
      <c r="G1202" s="21">
        <v>2.4700000000000002</v>
      </c>
      <c r="H1202" s="21">
        <v>0.74</v>
      </c>
      <c r="I1202" s="21">
        <v>2.23</v>
      </c>
      <c r="J1202" s="23">
        <f t="shared" si="45"/>
        <v>0.5</v>
      </c>
      <c r="K1202" s="71">
        <v>32</v>
      </c>
      <c r="L1202" s="71">
        <f t="shared" ref="L1202:N1202" si="902">L1199</f>
        <v>0.75</v>
      </c>
      <c r="M1202" s="71">
        <f t="shared" si="902"/>
        <v>0.46000000000000008</v>
      </c>
      <c r="N1202" s="71">
        <f t="shared" si="902"/>
        <v>35</v>
      </c>
      <c r="O1202" s="73">
        <f>VLOOKUP(B1202,'Dry Sieve'!$B$2:$K$992,IF(C1202="#5",2,IF(C1202="#10",3,IF(C1202="#18",4,IF(C1202="#35",5,IF(C1202="#60",6,IF(C1202="#120",7,IF(C1202="#200",8,IF(C1202="&lt;200",9)))))))),FALSE)</f>
        <v>3.42</v>
      </c>
      <c r="P1202" s="23">
        <f t="shared" si="0"/>
        <v>0.46000000000000008</v>
      </c>
      <c r="Q1202" s="23">
        <f t="shared" si="1"/>
        <v>0.75</v>
      </c>
      <c r="R1202" s="23">
        <f>VLOOKUP(B1202,'Dry Sieve'!$B$2:$K$992,IF(C1202="#5",2,IF(C1202="#10",3,IF(C1202="#18",4,IF(C1202="#35",5,IF(C1202="#60",6,IF(C1202="#120",7,IF(C1202="#200",8,IF(C1202="&lt;200",9)))))))),FALSE)</f>
        <v>3.42</v>
      </c>
      <c r="S1202" s="23">
        <f>VLOOKUP(B1202,'Dry Sieve'!$B$2:$K$992,10,FALSE)</f>
        <v>57.120000000000005</v>
      </c>
      <c r="T1202" s="23">
        <v>2.31512605E-2</v>
      </c>
      <c r="U1202" s="23">
        <v>2.31512605E-3</v>
      </c>
      <c r="V1202" s="23">
        <f>V1200</f>
        <v>5.7869437695100001E-2</v>
      </c>
    </row>
    <row r="1203" spans="1:22" ht="15.75" customHeight="1" x14ac:dyDescent="0.2">
      <c r="A1203" s="22">
        <f>VLOOKUP(B1202,'Sample ID by Horizon'!A:B,2,FALSE)</f>
        <v>42649</v>
      </c>
      <c r="B1203" s="21" t="s">
        <v>518</v>
      </c>
      <c r="C1203" s="21" t="s">
        <v>1300</v>
      </c>
      <c r="D1203" s="21" t="s">
        <v>1291</v>
      </c>
      <c r="E1203" s="21">
        <v>0.3</v>
      </c>
      <c r="F1203" s="21">
        <v>1.72</v>
      </c>
      <c r="G1203" s="21">
        <v>2.0099999999999998</v>
      </c>
      <c r="H1203" s="21">
        <v>0.28999999999999998</v>
      </c>
      <c r="I1203" s="21">
        <v>1.92</v>
      </c>
      <c r="J1203" s="23">
        <f t="shared" si="45"/>
        <v>0.19999999999999996</v>
      </c>
      <c r="K1203" s="71">
        <v>30</v>
      </c>
      <c r="L1203" s="71">
        <v>0.3</v>
      </c>
      <c r="M1203" s="23">
        <f>AVERAGE(J1203:J1206)</f>
        <v>0.21749999999999997</v>
      </c>
      <c r="N1203" s="23">
        <v>25.833333329999999</v>
      </c>
      <c r="O1203" s="73">
        <f>VLOOKUP(B1203,'Dry Sieve'!$B$2:$K$992,IF(C1203="#5",2,IF(C1203="#10",3,IF(C1203="#18",4,IF(C1203="#35",5,IF(C1203="#60",6,IF(C1203="#120",7,IF(C1203="#200",8,IF(C1203="&lt;200",9)))))))),FALSE)</f>
        <v>1.58</v>
      </c>
      <c r="P1203" s="23">
        <f t="shared" si="0"/>
        <v>0.21749999999999997</v>
      </c>
      <c r="Q1203" s="23">
        <f t="shared" si="1"/>
        <v>0.3</v>
      </c>
      <c r="R1203" s="23">
        <f>VLOOKUP(B1203,'Dry Sieve'!$B$2:$K$992,IF(C1203="#5",2,IF(C1203="#10",3,IF(C1203="#18",4,IF(C1203="#35",5,IF(C1203="#60",6,IF(C1203="#120",7,IF(C1203="#200",8,IF(C1203="&lt;200",9)))))))),FALSE)</f>
        <v>1.58</v>
      </c>
      <c r="S1203" s="23">
        <f>VLOOKUP(B1203,'Dry Sieve'!$B$2:$K$992,10,FALSE)</f>
        <v>57.120000000000005</v>
      </c>
      <c r="T1203" s="23">
        <v>7.6067927170000004E-3</v>
      </c>
      <c r="U1203" s="23">
        <v>2.8072687409999998E-4</v>
      </c>
      <c r="V1203" s="23">
        <f>V1200</f>
        <v>5.7869437695100001E-2</v>
      </c>
    </row>
    <row r="1204" spans="1:22" ht="15.75" customHeight="1" x14ac:dyDescent="0.2">
      <c r="A1204" s="22">
        <f>VLOOKUP(B1203,'Sample ID by Horizon'!A:B,2,FALSE)</f>
        <v>42649</v>
      </c>
      <c r="B1204" s="21" t="s">
        <v>518</v>
      </c>
      <c r="C1204" s="21" t="s">
        <v>1300</v>
      </c>
      <c r="D1204" s="21" t="s">
        <v>1292</v>
      </c>
      <c r="E1204" s="21">
        <v>0.3</v>
      </c>
      <c r="F1204" s="21">
        <v>1.73</v>
      </c>
      <c r="G1204" s="21">
        <v>2.02</v>
      </c>
      <c r="H1204" s="21">
        <v>0.28999999999999998</v>
      </c>
      <c r="I1204" s="21">
        <v>1.93</v>
      </c>
      <c r="J1204" s="23">
        <f t="shared" si="45"/>
        <v>0.19999999999999996</v>
      </c>
      <c r="K1204" s="71">
        <v>30</v>
      </c>
      <c r="L1204" s="71">
        <f t="shared" ref="L1204:N1204" si="903">L1203</f>
        <v>0.3</v>
      </c>
      <c r="M1204" s="71">
        <f t="shared" si="903"/>
        <v>0.21749999999999997</v>
      </c>
      <c r="N1204" s="71">
        <f t="shared" si="903"/>
        <v>25.833333329999999</v>
      </c>
      <c r="O1204" s="73">
        <f>VLOOKUP(B1204,'Dry Sieve'!$B$2:$K$992,IF(C1204="#5",2,IF(C1204="#10",3,IF(C1204="#18",4,IF(C1204="#35",5,IF(C1204="#60",6,IF(C1204="#120",7,IF(C1204="#200",8,IF(C1204="&lt;200",9)))))))),FALSE)</f>
        <v>1.58</v>
      </c>
      <c r="P1204" s="23">
        <f t="shared" si="0"/>
        <v>0.21749999999999997</v>
      </c>
      <c r="Q1204" s="23">
        <f t="shared" si="1"/>
        <v>0.3</v>
      </c>
      <c r="R1204" s="23">
        <f>VLOOKUP(B1204,'Dry Sieve'!$B$2:$K$992,IF(C1204="#5",2,IF(C1204="#10",3,IF(C1204="#18",4,IF(C1204="#35",5,IF(C1204="#60",6,IF(C1204="#120",7,IF(C1204="#200",8,IF(C1204="&lt;200",9)))))))),FALSE)</f>
        <v>1.58</v>
      </c>
      <c r="S1204" s="23">
        <f>VLOOKUP(B1204,'Dry Sieve'!$B$2:$K$992,10,FALSE)</f>
        <v>57.120000000000005</v>
      </c>
      <c r="T1204" s="23">
        <v>7.6067927170000004E-3</v>
      </c>
      <c r="U1204" s="23">
        <v>2.8072687409999998E-4</v>
      </c>
      <c r="V1204" s="23">
        <f>V1203</f>
        <v>5.7869437695100001E-2</v>
      </c>
    </row>
    <row r="1205" spans="1:22" ht="15.75" customHeight="1" x14ac:dyDescent="0.2">
      <c r="A1205" s="22">
        <f>VLOOKUP(B1204,'Sample ID by Horizon'!A:B,2,FALSE)</f>
        <v>42649</v>
      </c>
      <c r="B1205" s="21" t="s">
        <v>518</v>
      </c>
      <c r="C1205" s="21" t="s">
        <v>1300</v>
      </c>
      <c r="D1205" s="21" t="s">
        <v>1293</v>
      </c>
      <c r="E1205" s="21">
        <v>0.3</v>
      </c>
      <c r="F1205" s="21">
        <v>1.71</v>
      </c>
      <c r="G1205" s="21">
        <v>2.0099999999999998</v>
      </c>
      <c r="H1205" s="21">
        <v>0.3</v>
      </c>
      <c r="I1205" s="21">
        <v>1.92</v>
      </c>
      <c r="J1205" s="23">
        <f t="shared" si="45"/>
        <v>0.20999999999999996</v>
      </c>
      <c r="K1205" s="71">
        <v>30</v>
      </c>
      <c r="L1205" s="71">
        <f t="shared" ref="L1205:N1205" si="904">L1203</f>
        <v>0.3</v>
      </c>
      <c r="M1205" s="71">
        <f t="shared" si="904"/>
        <v>0.21749999999999997</v>
      </c>
      <c r="N1205" s="71">
        <f t="shared" si="904"/>
        <v>25.833333329999999</v>
      </c>
      <c r="O1205" s="73">
        <f>VLOOKUP(B1205,'Dry Sieve'!$B$2:$K$992,IF(C1205="#5",2,IF(C1205="#10",3,IF(C1205="#18",4,IF(C1205="#35",5,IF(C1205="#60",6,IF(C1205="#120",7,IF(C1205="#200",8,IF(C1205="&lt;200",9)))))))),FALSE)</f>
        <v>1.58</v>
      </c>
      <c r="P1205" s="23">
        <f t="shared" si="0"/>
        <v>0.21749999999999997</v>
      </c>
      <c r="Q1205" s="23">
        <f t="shared" si="1"/>
        <v>0.3</v>
      </c>
      <c r="R1205" s="23">
        <f>VLOOKUP(B1205,'Dry Sieve'!$B$2:$K$992,IF(C1205="#5",2,IF(C1205="#10",3,IF(C1205="#18",4,IF(C1205="#35",5,IF(C1205="#60",6,IF(C1205="#120",7,IF(C1205="#200",8,IF(C1205="&lt;200",9)))))))),FALSE)</f>
        <v>1.58</v>
      </c>
      <c r="S1205" s="23">
        <f>VLOOKUP(B1205,'Dry Sieve'!$B$2:$K$992,10,FALSE)</f>
        <v>57.120000000000005</v>
      </c>
      <c r="T1205" s="23">
        <v>7.6067927170000004E-3</v>
      </c>
      <c r="U1205" s="23">
        <v>2.8072687409999998E-4</v>
      </c>
      <c r="V1205" s="23">
        <f>V1203</f>
        <v>5.7869437695100001E-2</v>
      </c>
    </row>
    <row r="1206" spans="1:22" ht="15.75" customHeight="1" x14ac:dyDescent="0.2">
      <c r="A1206" s="22">
        <f>VLOOKUP(B1205,'Sample ID by Horizon'!A:B,2,FALSE)</f>
        <v>42649</v>
      </c>
      <c r="B1206" s="21" t="s">
        <v>518</v>
      </c>
      <c r="C1206" s="21" t="s">
        <v>1300</v>
      </c>
      <c r="D1206" s="21" t="s">
        <v>1294</v>
      </c>
      <c r="E1206" s="21">
        <v>0.3</v>
      </c>
      <c r="F1206" s="21">
        <v>1.73</v>
      </c>
      <c r="G1206" s="21">
        <v>2.0299999999999998</v>
      </c>
      <c r="H1206" s="21">
        <v>0.3</v>
      </c>
      <c r="I1206" s="21">
        <v>1.99</v>
      </c>
      <c r="J1206" s="23">
        <f t="shared" si="45"/>
        <v>0.26</v>
      </c>
      <c r="K1206" s="71">
        <v>13.33333333</v>
      </c>
      <c r="L1206" s="71">
        <f t="shared" ref="L1206:N1206" si="905">L1203</f>
        <v>0.3</v>
      </c>
      <c r="M1206" s="71">
        <f t="shared" si="905"/>
        <v>0.21749999999999997</v>
      </c>
      <c r="N1206" s="71">
        <f t="shared" si="905"/>
        <v>25.833333329999999</v>
      </c>
      <c r="O1206" s="73">
        <f>VLOOKUP(B1206,'Dry Sieve'!$B$2:$K$992,IF(C1206="#5",2,IF(C1206="#10",3,IF(C1206="#18",4,IF(C1206="#35",5,IF(C1206="#60",6,IF(C1206="#120",7,IF(C1206="#200",8,IF(C1206="&lt;200",9)))))))),FALSE)</f>
        <v>1.58</v>
      </c>
      <c r="P1206" s="23">
        <f t="shared" si="0"/>
        <v>0.21749999999999997</v>
      </c>
      <c r="Q1206" s="23">
        <f t="shared" si="1"/>
        <v>0.3</v>
      </c>
      <c r="R1206" s="23">
        <f>VLOOKUP(B1206,'Dry Sieve'!$B$2:$K$992,IF(C1206="#5",2,IF(C1206="#10",3,IF(C1206="#18",4,IF(C1206="#35",5,IF(C1206="#60",6,IF(C1206="#120",7,IF(C1206="#200",8,IF(C1206="&lt;200",9)))))))),FALSE)</f>
        <v>1.58</v>
      </c>
      <c r="S1206" s="23">
        <f>VLOOKUP(B1206,'Dry Sieve'!$B$2:$K$992,10,FALSE)</f>
        <v>57.120000000000005</v>
      </c>
      <c r="T1206" s="23">
        <v>7.6067927170000004E-3</v>
      </c>
      <c r="U1206" s="23">
        <v>2.8072687409999998E-4</v>
      </c>
      <c r="V1206" s="23">
        <f>V1203</f>
        <v>5.7869437695100001E-2</v>
      </c>
    </row>
    <row r="1207" spans="1:22" ht="15.75" customHeight="1" x14ac:dyDescent="0.2">
      <c r="A1207" s="22">
        <f>VLOOKUP(B1206,'Sample ID by Horizon'!A:B,2,FALSE)</f>
        <v>42649</v>
      </c>
      <c r="B1207" s="21" t="s">
        <v>519</v>
      </c>
      <c r="C1207" s="21" t="s">
        <v>1290</v>
      </c>
      <c r="D1207" s="21" t="s">
        <v>1291</v>
      </c>
      <c r="E1207" s="21">
        <v>3.99</v>
      </c>
      <c r="F1207" s="21">
        <v>1.74</v>
      </c>
      <c r="G1207" s="21">
        <v>5.42</v>
      </c>
      <c r="H1207" s="21">
        <v>3.68</v>
      </c>
      <c r="I1207" s="21">
        <v>3.78</v>
      </c>
      <c r="J1207" s="23">
        <f t="shared" si="45"/>
        <v>2.04</v>
      </c>
      <c r="K1207" s="71">
        <v>41.102756890000002</v>
      </c>
      <c r="L1207" s="71">
        <v>3.9975000000000001</v>
      </c>
      <c r="M1207" s="23">
        <f>AVERAGE(J1207:J1210)</f>
        <v>2.06</v>
      </c>
      <c r="N1207" s="23">
        <v>37.440645719999999</v>
      </c>
      <c r="O1207" s="73">
        <f>VLOOKUP(B1207,'Dry Sieve'!$B$2:$K$992,IF(C1207="#5",2,IF(C1207="#10",3,IF(C1207="#18",4,IF(C1207="#35",5,IF(C1207="#60",6,IF(C1207="#120",7,IF(C1207="#200",8,IF(C1207="&lt;200",9)))))))),FALSE)</f>
        <v>30.1</v>
      </c>
      <c r="P1207" s="23">
        <f t="shared" si="0"/>
        <v>2.06</v>
      </c>
      <c r="Q1207" s="23">
        <f t="shared" si="1"/>
        <v>3.9975000000000001</v>
      </c>
      <c r="R1207" s="23">
        <f>VLOOKUP(B1207,'Dry Sieve'!$B$2:$K$992,IF(C1207="#5",2,IF(C1207="#10",3,IF(C1207="#18",4,IF(C1207="#35",5,IF(C1207="#60",6,IF(C1207="#120",7,IF(C1207="#200",8,IF(C1207="&lt;200",9)))))))),FALSE)</f>
        <v>30.1</v>
      </c>
      <c r="S1207" s="23">
        <f>VLOOKUP(B1207,'Dry Sieve'!$B$2:$K$992,10,FALSE)</f>
        <v>121.95000000000002</v>
      </c>
      <c r="T1207" s="23">
        <v>0.1196294014</v>
      </c>
      <c r="U1207" s="23">
        <v>4.4790020370000003E-2</v>
      </c>
      <c r="V1207" s="23">
        <f>SUM(U1207,U1211,U1215,U1219,U1223,U1227,U1231)</f>
        <v>8.6395743611520012E-2</v>
      </c>
    </row>
    <row r="1208" spans="1:22" ht="15.75" customHeight="1" x14ac:dyDescent="0.2">
      <c r="A1208" s="22">
        <f>VLOOKUP(B1207,'Sample ID by Horizon'!A:B,2,FALSE)</f>
        <v>42649</v>
      </c>
      <c r="B1208" s="21" t="s">
        <v>519</v>
      </c>
      <c r="C1208" s="21" t="s">
        <v>1290</v>
      </c>
      <c r="D1208" s="21" t="s">
        <v>1292</v>
      </c>
      <c r="E1208" s="21">
        <v>4</v>
      </c>
      <c r="F1208" s="21">
        <v>1.71</v>
      </c>
      <c r="G1208" s="21">
        <v>5.14</v>
      </c>
      <c r="H1208" s="21">
        <v>3.43</v>
      </c>
      <c r="I1208" s="21">
        <v>3.68</v>
      </c>
      <c r="J1208" s="23">
        <f t="shared" si="45"/>
        <v>1.9700000000000002</v>
      </c>
      <c r="K1208" s="71">
        <v>36.5</v>
      </c>
      <c r="L1208" s="71">
        <f t="shared" ref="L1208:N1208" si="906">L1207</f>
        <v>3.9975000000000001</v>
      </c>
      <c r="M1208" s="71">
        <f t="shared" si="906"/>
        <v>2.06</v>
      </c>
      <c r="N1208" s="71">
        <f t="shared" si="906"/>
        <v>37.440645719999999</v>
      </c>
      <c r="O1208" s="73">
        <f>VLOOKUP(B1208,'Dry Sieve'!$B$2:$K$992,IF(C1208="#5",2,IF(C1208="#10",3,IF(C1208="#18",4,IF(C1208="#35",5,IF(C1208="#60",6,IF(C1208="#120",7,IF(C1208="#200",8,IF(C1208="&lt;200",9)))))))),FALSE)</f>
        <v>30.1</v>
      </c>
      <c r="P1208" s="23">
        <f t="shared" si="0"/>
        <v>2.06</v>
      </c>
      <c r="Q1208" s="23">
        <f t="shared" si="1"/>
        <v>3.9975000000000001</v>
      </c>
      <c r="R1208" s="23">
        <f>VLOOKUP(B1208,'Dry Sieve'!$B$2:$K$992,IF(C1208="#5",2,IF(C1208="#10",3,IF(C1208="#18",4,IF(C1208="#35",5,IF(C1208="#60",6,IF(C1208="#120",7,IF(C1208="#200",8,IF(C1208="&lt;200",9)))))))),FALSE)</f>
        <v>30.1</v>
      </c>
      <c r="S1208" s="23">
        <f>VLOOKUP(B1208,'Dry Sieve'!$B$2:$K$992,10,FALSE)</f>
        <v>121.95000000000002</v>
      </c>
      <c r="T1208" s="23">
        <v>0.1196294014</v>
      </c>
      <c r="U1208" s="23">
        <v>4.4790020370000003E-2</v>
      </c>
      <c r="V1208" s="23">
        <f>V1207</f>
        <v>8.6395743611520012E-2</v>
      </c>
    </row>
    <row r="1209" spans="1:22" ht="15.75" customHeight="1" x14ac:dyDescent="0.2">
      <c r="A1209" s="22">
        <f>VLOOKUP(B1208,'Sample ID by Horizon'!A:B,2,FALSE)</f>
        <v>42649</v>
      </c>
      <c r="B1209" s="21" t="s">
        <v>519</v>
      </c>
      <c r="C1209" s="21" t="s">
        <v>1290</v>
      </c>
      <c r="D1209" s="21" t="s">
        <v>1293</v>
      </c>
      <c r="E1209" s="21">
        <v>3.99</v>
      </c>
      <c r="F1209" s="21">
        <v>1.72</v>
      </c>
      <c r="G1209" s="21">
        <v>5.47</v>
      </c>
      <c r="H1209" s="21">
        <v>3.75</v>
      </c>
      <c r="I1209" s="21">
        <v>4.75</v>
      </c>
      <c r="J1209" s="23">
        <f t="shared" si="45"/>
        <v>3.0300000000000002</v>
      </c>
      <c r="K1209" s="71">
        <v>18.04511278</v>
      </c>
      <c r="L1209" s="71">
        <f t="shared" ref="L1209:N1209" si="907">L1207</f>
        <v>3.9975000000000001</v>
      </c>
      <c r="M1209" s="71">
        <f t="shared" si="907"/>
        <v>2.06</v>
      </c>
      <c r="N1209" s="71">
        <f t="shared" si="907"/>
        <v>37.440645719999999</v>
      </c>
      <c r="O1209" s="73">
        <f>VLOOKUP(B1209,'Dry Sieve'!$B$2:$K$992,IF(C1209="#5",2,IF(C1209="#10",3,IF(C1209="#18",4,IF(C1209="#35",5,IF(C1209="#60",6,IF(C1209="#120",7,IF(C1209="#200",8,IF(C1209="&lt;200",9)))))))),FALSE)</f>
        <v>30.1</v>
      </c>
      <c r="P1209" s="23">
        <f t="shared" si="0"/>
        <v>2.06</v>
      </c>
      <c r="Q1209" s="23">
        <f t="shared" si="1"/>
        <v>3.9975000000000001</v>
      </c>
      <c r="R1209" s="23">
        <f>VLOOKUP(B1209,'Dry Sieve'!$B$2:$K$992,IF(C1209="#5",2,IF(C1209="#10",3,IF(C1209="#18",4,IF(C1209="#35",5,IF(C1209="#60",6,IF(C1209="#120",7,IF(C1209="#200",8,IF(C1209="&lt;200",9)))))))),FALSE)</f>
        <v>30.1</v>
      </c>
      <c r="S1209" s="23">
        <f>VLOOKUP(B1209,'Dry Sieve'!$B$2:$K$992,10,FALSE)</f>
        <v>121.95000000000002</v>
      </c>
      <c r="T1209" s="23">
        <v>0.1196294014</v>
      </c>
      <c r="U1209" s="23">
        <v>4.4790020370000003E-2</v>
      </c>
      <c r="V1209" s="23">
        <f>V1207</f>
        <v>8.6395743611520012E-2</v>
      </c>
    </row>
    <row r="1210" spans="1:22" ht="15.75" customHeight="1" x14ac:dyDescent="0.2">
      <c r="A1210" s="22">
        <f>VLOOKUP(B1209,'Sample ID by Horizon'!A:B,2,FALSE)</f>
        <v>42649</v>
      </c>
      <c r="B1210" s="21" t="s">
        <v>519</v>
      </c>
      <c r="C1210" s="21" t="s">
        <v>1290</v>
      </c>
      <c r="D1210" s="21" t="s">
        <v>1294</v>
      </c>
      <c r="E1210" s="21">
        <v>4.01</v>
      </c>
      <c r="F1210" s="21">
        <v>1.73</v>
      </c>
      <c r="G1210" s="21">
        <v>5.0999999999999996</v>
      </c>
      <c r="H1210" s="21">
        <v>3.37</v>
      </c>
      <c r="I1210" s="21">
        <v>2.93</v>
      </c>
      <c r="J1210" s="23">
        <f t="shared" si="45"/>
        <v>1.2000000000000002</v>
      </c>
      <c r="K1210" s="71">
        <v>54.114713219999999</v>
      </c>
      <c r="L1210" s="71">
        <f t="shared" ref="L1210:N1210" si="908">L1207</f>
        <v>3.9975000000000001</v>
      </c>
      <c r="M1210" s="71">
        <f t="shared" si="908"/>
        <v>2.06</v>
      </c>
      <c r="N1210" s="71">
        <f t="shared" si="908"/>
        <v>37.440645719999999</v>
      </c>
      <c r="O1210" s="73">
        <f>VLOOKUP(B1210,'Dry Sieve'!$B$2:$K$992,IF(C1210="#5",2,IF(C1210="#10",3,IF(C1210="#18",4,IF(C1210="#35",5,IF(C1210="#60",6,IF(C1210="#120",7,IF(C1210="#200",8,IF(C1210="&lt;200",9)))))))),FALSE)</f>
        <v>30.1</v>
      </c>
      <c r="P1210" s="23">
        <f t="shared" si="0"/>
        <v>2.06</v>
      </c>
      <c r="Q1210" s="23">
        <f t="shared" si="1"/>
        <v>3.9975000000000001</v>
      </c>
      <c r="R1210" s="23">
        <f>VLOOKUP(B1210,'Dry Sieve'!$B$2:$K$992,IF(C1210="#5",2,IF(C1210="#10",3,IF(C1210="#18",4,IF(C1210="#35",5,IF(C1210="#60",6,IF(C1210="#120",7,IF(C1210="#200",8,IF(C1210="&lt;200",9)))))))),FALSE)</f>
        <v>30.1</v>
      </c>
      <c r="S1210" s="23">
        <f>VLOOKUP(B1210,'Dry Sieve'!$B$2:$K$992,10,FALSE)</f>
        <v>121.95000000000002</v>
      </c>
      <c r="T1210" s="23">
        <v>0.1196294014</v>
      </c>
      <c r="U1210" s="23">
        <v>4.4790020370000003E-2</v>
      </c>
      <c r="V1210" s="23">
        <f>V1207</f>
        <v>8.6395743611520012E-2</v>
      </c>
    </row>
    <row r="1211" spans="1:22" ht="15.75" customHeight="1" x14ac:dyDescent="0.2">
      <c r="A1211" s="22">
        <f>VLOOKUP(B1210,'Sample ID by Horizon'!A:B,2,FALSE)</f>
        <v>42649</v>
      </c>
      <c r="B1211" s="21" t="s">
        <v>519</v>
      </c>
      <c r="C1211" s="21" t="s">
        <v>1295</v>
      </c>
      <c r="D1211" s="21" t="s">
        <v>1291</v>
      </c>
      <c r="E1211" s="21">
        <v>4</v>
      </c>
      <c r="F1211" s="21">
        <v>1.74</v>
      </c>
      <c r="G1211" s="21">
        <v>5.41</v>
      </c>
      <c r="H1211" s="21">
        <v>3.67</v>
      </c>
      <c r="I1211" s="21">
        <v>4</v>
      </c>
      <c r="J1211" s="23">
        <f t="shared" si="45"/>
        <v>2.2599999999999998</v>
      </c>
      <c r="K1211" s="71">
        <v>35.25</v>
      </c>
      <c r="L1211" s="71">
        <v>3.9975000000000001</v>
      </c>
      <c r="M1211" s="23">
        <f>AVERAGE(J1211:J1214)</f>
        <v>2.3975</v>
      </c>
      <c r="N1211" s="23">
        <v>33.708646620000003</v>
      </c>
      <c r="O1211" s="73">
        <f>VLOOKUP(B1211,'Dry Sieve'!$B$2:$K$992,IF(C1211="#5",2,IF(C1211="#10",3,IF(C1211="#18",4,IF(C1211="#35",5,IF(C1211="#60",6,IF(C1211="#120",7,IF(C1211="#200",8,IF(C1211="&lt;200",9)))))))),FALSE)</f>
        <v>22.14</v>
      </c>
      <c r="P1211" s="23">
        <f t="shared" si="0"/>
        <v>2.3975</v>
      </c>
      <c r="Q1211" s="23">
        <f t="shared" si="1"/>
        <v>3.9975000000000001</v>
      </c>
      <c r="R1211" s="23">
        <f>VLOOKUP(B1211,'Dry Sieve'!$B$2:$K$992,IF(C1211="#5",2,IF(C1211="#10",3,IF(C1211="#18",4,IF(C1211="#35",5,IF(C1211="#60",6,IF(C1211="#120",7,IF(C1211="#200",8,IF(C1211="&lt;200",9)))))))),FALSE)</f>
        <v>22.14</v>
      </c>
      <c r="S1211" s="23">
        <f>VLOOKUP(B1211,'Dry Sieve'!$B$2:$K$992,10,FALSE)</f>
        <v>121.95000000000002</v>
      </c>
      <c r="T1211" s="23">
        <v>7.2665342039999997E-2</v>
      </c>
      <c r="U1211" s="23">
        <v>2.0995288590000001E-2</v>
      </c>
      <c r="V1211" s="23">
        <f>V1210</f>
        <v>8.6395743611520012E-2</v>
      </c>
    </row>
    <row r="1212" spans="1:22" ht="15.75" customHeight="1" x14ac:dyDescent="0.2">
      <c r="A1212" s="22">
        <f>VLOOKUP(B1211,'Sample ID by Horizon'!A:B,2,FALSE)</f>
        <v>42649</v>
      </c>
      <c r="B1212" s="21" t="s">
        <v>519</v>
      </c>
      <c r="C1212" s="21" t="s">
        <v>1295</v>
      </c>
      <c r="D1212" s="21" t="s">
        <v>1292</v>
      </c>
      <c r="E1212" s="21">
        <v>3.99</v>
      </c>
      <c r="F1212" s="21">
        <v>1.72</v>
      </c>
      <c r="G1212" s="21">
        <v>5.43</v>
      </c>
      <c r="H1212" s="21">
        <v>3.71</v>
      </c>
      <c r="I1212" s="21">
        <v>4.08</v>
      </c>
      <c r="J1212" s="23">
        <f t="shared" si="45"/>
        <v>2.3600000000000003</v>
      </c>
      <c r="K1212" s="71">
        <v>33.834586469999998</v>
      </c>
      <c r="L1212" s="71">
        <f t="shared" ref="L1212:N1212" si="909">L1211</f>
        <v>3.9975000000000001</v>
      </c>
      <c r="M1212" s="71">
        <f t="shared" si="909"/>
        <v>2.3975</v>
      </c>
      <c r="N1212" s="71">
        <f t="shared" si="909"/>
        <v>33.708646620000003</v>
      </c>
      <c r="O1212" s="73">
        <f>VLOOKUP(B1212,'Dry Sieve'!$B$2:$K$992,IF(C1212="#5",2,IF(C1212="#10",3,IF(C1212="#18",4,IF(C1212="#35",5,IF(C1212="#60",6,IF(C1212="#120",7,IF(C1212="#200",8,IF(C1212="&lt;200",9)))))))),FALSE)</f>
        <v>22.14</v>
      </c>
      <c r="P1212" s="23">
        <f t="shared" si="0"/>
        <v>2.3975</v>
      </c>
      <c r="Q1212" s="23">
        <f t="shared" si="1"/>
        <v>3.9975000000000001</v>
      </c>
      <c r="R1212" s="23">
        <f>VLOOKUP(B1212,'Dry Sieve'!$B$2:$K$992,IF(C1212="#5",2,IF(C1212="#10",3,IF(C1212="#18",4,IF(C1212="#35",5,IF(C1212="#60",6,IF(C1212="#120",7,IF(C1212="#200",8,IF(C1212="&lt;200",9)))))))),FALSE)</f>
        <v>22.14</v>
      </c>
      <c r="S1212" s="23">
        <f>VLOOKUP(B1212,'Dry Sieve'!$B$2:$K$992,10,FALSE)</f>
        <v>121.95000000000002</v>
      </c>
      <c r="T1212" s="23">
        <v>7.2665342039999997E-2</v>
      </c>
      <c r="U1212" s="23">
        <v>2.0995288590000001E-2</v>
      </c>
      <c r="V1212" s="23">
        <f>V1210</f>
        <v>8.6395743611520012E-2</v>
      </c>
    </row>
    <row r="1213" spans="1:22" ht="15.75" customHeight="1" x14ac:dyDescent="0.2">
      <c r="A1213" s="22">
        <f>VLOOKUP(B1212,'Sample ID by Horizon'!A:B,2,FALSE)</f>
        <v>42649</v>
      </c>
      <c r="B1213" s="21" t="s">
        <v>519</v>
      </c>
      <c r="C1213" s="21" t="s">
        <v>1295</v>
      </c>
      <c r="D1213" s="21" t="s">
        <v>1293</v>
      </c>
      <c r="E1213" s="21">
        <v>4</v>
      </c>
      <c r="F1213" s="21">
        <v>1.72</v>
      </c>
      <c r="G1213" s="21">
        <v>5.54</v>
      </c>
      <c r="H1213" s="21">
        <v>3.82</v>
      </c>
      <c r="I1213" s="21">
        <v>4.1100000000000003</v>
      </c>
      <c r="J1213" s="23">
        <f t="shared" si="45"/>
        <v>2.3900000000000006</v>
      </c>
      <c r="K1213" s="71">
        <v>35.75</v>
      </c>
      <c r="L1213" s="71">
        <f t="shared" ref="L1213:N1213" si="910">L1211</f>
        <v>3.9975000000000001</v>
      </c>
      <c r="M1213" s="71">
        <f t="shared" si="910"/>
        <v>2.3975</v>
      </c>
      <c r="N1213" s="71">
        <f t="shared" si="910"/>
        <v>33.708646620000003</v>
      </c>
      <c r="O1213" s="73">
        <f>VLOOKUP(B1213,'Dry Sieve'!$B$2:$K$992,IF(C1213="#5",2,IF(C1213="#10",3,IF(C1213="#18",4,IF(C1213="#35",5,IF(C1213="#60",6,IF(C1213="#120",7,IF(C1213="#200",8,IF(C1213="&lt;200",9)))))))),FALSE)</f>
        <v>22.14</v>
      </c>
      <c r="P1213" s="23">
        <f t="shared" si="0"/>
        <v>2.3975</v>
      </c>
      <c r="Q1213" s="23">
        <f t="shared" si="1"/>
        <v>3.9975000000000001</v>
      </c>
      <c r="R1213" s="23">
        <f>VLOOKUP(B1213,'Dry Sieve'!$B$2:$K$992,IF(C1213="#5",2,IF(C1213="#10",3,IF(C1213="#18",4,IF(C1213="#35",5,IF(C1213="#60",6,IF(C1213="#120",7,IF(C1213="#200",8,IF(C1213="&lt;200",9)))))))),FALSE)</f>
        <v>22.14</v>
      </c>
      <c r="S1213" s="23">
        <f>VLOOKUP(B1213,'Dry Sieve'!$B$2:$K$992,10,FALSE)</f>
        <v>121.95000000000002</v>
      </c>
      <c r="T1213" s="23">
        <v>7.2665342039999997E-2</v>
      </c>
      <c r="U1213" s="23">
        <v>2.0995288590000001E-2</v>
      </c>
      <c r="V1213" s="23">
        <f>V1210</f>
        <v>8.6395743611520012E-2</v>
      </c>
    </row>
    <row r="1214" spans="1:22" ht="15.75" customHeight="1" x14ac:dyDescent="0.2">
      <c r="A1214" s="22">
        <f>VLOOKUP(B1213,'Sample ID by Horizon'!A:B,2,FALSE)</f>
        <v>42649</v>
      </c>
      <c r="B1214" s="21" t="s">
        <v>519</v>
      </c>
      <c r="C1214" s="21" t="s">
        <v>1295</v>
      </c>
      <c r="D1214" s="21" t="s">
        <v>1294</v>
      </c>
      <c r="E1214" s="21">
        <v>4</v>
      </c>
      <c r="F1214" s="21">
        <v>1.72</v>
      </c>
      <c r="G1214" s="21">
        <v>5.5</v>
      </c>
      <c r="H1214" s="21">
        <v>3.78</v>
      </c>
      <c r="I1214" s="21">
        <v>4.3</v>
      </c>
      <c r="J1214" s="23">
        <f t="shared" si="45"/>
        <v>2.58</v>
      </c>
      <c r="K1214" s="71">
        <v>30</v>
      </c>
      <c r="L1214" s="71">
        <f t="shared" ref="L1214:N1214" si="911">L1211</f>
        <v>3.9975000000000001</v>
      </c>
      <c r="M1214" s="71">
        <f t="shared" si="911"/>
        <v>2.3975</v>
      </c>
      <c r="N1214" s="71">
        <f t="shared" si="911"/>
        <v>33.708646620000003</v>
      </c>
      <c r="O1214" s="73">
        <f>VLOOKUP(B1214,'Dry Sieve'!$B$2:$K$992,IF(C1214="#5",2,IF(C1214="#10",3,IF(C1214="#18",4,IF(C1214="#35",5,IF(C1214="#60",6,IF(C1214="#120",7,IF(C1214="#200",8,IF(C1214="&lt;200",9)))))))),FALSE)</f>
        <v>22.14</v>
      </c>
      <c r="P1214" s="23">
        <f t="shared" si="0"/>
        <v>2.3975</v>
      </c>
      <c r="Q1214" s="23">
        <f t="shared" si="1"/>
        <v>3.9975000000000001</v>
      </c>
      <c r="R1214" s="23">
        <f>VLOOKUP(B1214,'Dry Sieve'!$B$2:$K$992,IF(C1214="#5",2,IF(C1214="#10",3,IF(C1214="#18",4,IF(C1214="#35",5,IF(C1214="#60",6,IF(C1214="#120",7,IF(C1214="#200",8,IF(C1214="&lt;200",9)))))))),FALSE)</f>
        <v>22.14</v>
      </c>
      <c r="S1214" s="23">
        <f>VLOOKUP(B1214,'Dry Sieve'!$B$2:$K$992,10,FALSE)</f>
        <v>121.95000000000002</v>
      </c>
      <c r="T1214" s="23">
        <v>7.2665342039999997E-2</v>
      </c>
      <c r="U1214" s="23">
        <v>2.0995288590000001E-2</v>
      </c>
      <c r="V1214" s="23">
        <f>V1213</f>
        <v>8.6395743611520012E-2</v>
      </c>
    </row>
    <row r="1215" spans="1:22" ht="15.75" customHeight="1" x14ac:dyDescent="0.2">
      <c r="A1215" s="22">
        <f>VLOOKUP(B1214,'Sample ID by Horizon'!A:B,2,FALSE)</f>
        <v>42649</v>
      </c>
      <c r="B1215" s="21" t="s">
        <v>519</v>
      </c>
      <c r="C1215" s="21" t="s">
        <v>1296</v>
      </c>
      <c r="D1215" s="21" t="s">
        <v>1291</v>
      </c>
      <c r="E1215" s="21">
        <v>4</v>
      </c>
      <c r="F1215" s="21">
        <v>1.72</v>
      </c>
      <c r="G1215" s="21">
        <v>5.65</v>
      </c>
      <c r="H1215" s="21">
        <v>3.93</v>
      </c>
      <c r="I1215" s="21">
        <v>4.53</v>
      </c>
      <c r="J1215" s="23">
        <f t="shared" si="45"/>
        <v>2.8100000000000005</v>
      </c>
      <c r="K1215" s="71">
        <v>28</v>
      </c>
      <c r="L1215" s="71">
        <v>4.0025000000000004</v>
      </c>
      <c r="M1215" s="23">
        <f>AVERAGE(J1215:J1218)</f>
        <v>2.7600000000000002</v>
      </c>
      <c r="N1215" s="23">
        <v>28.731452619999999</v>
      </c>
      <c r="O1215" s="73">
        <f>VLOOKUP(B1215,'Dry Sieve'!$B$2:$K$992,IF(C1215="#5",2,IF(C1215="#10",3,IF(C1215="#18",4,IF(C1215="#35",5,IF(C1215="#60",6,IF(C1215="#120",7,IF(C1215="#200",8,IF(C1215="&lt;200",9)))))))),FALSE)</f>
        <v>23.94</v>
      </c>
      <c r="P1215" s="23">
        <f t="shared" si="0"/>
        <v>2.7600000000000002</v>
      </c>
      <c r="Q1215" s="23">
        <f t="shared" si="1"/>
        <v>4.0024999999999995</v>
      </c>
      <c r="R1215" s="23">
        <f>VLOOKUP(B1215,'Dry Sieve'!$B$2:$K$992,IF(C1215="#5",2,IF(C1215="#10",3,IF(C1215="#18",4,IF(C1215="#35",5,IF(C1215="#60",6,IF(C1215="#120",7,IF(C1215="#200",8,IF(C1215="&lt;200",9)))))))),FALSE)</f>
        <v>23.94</v>
      </c>
      <c r="S1215" s="23">
        <f>VLOOKUP(B1215,'Dry Sieve'!$B$2:$K$992,10,FALSE)</f>
        <v>121.95000000000002</v>
      </c>
      <c r="T1215" s="23">
        <v>6.0940694349999998E-2</v>
      </c>
      <c r="U1215" s="23">
        <v>1.250653337E-2</v>
      </c>
      <c r="V1215" s="23">
        <f>V1213</f>
        <v>8.6395743611520012E-2</v>
      </c>
    </row>
    <row r="1216" spans="1:22" ht="15.75" customHeight="1" x14ac:dyDescent="0.2">
      <c r="A1216" s="22">
        <f>VLOOKUP(B1215,'Sample ID by Horizon'!A:B,2,FALSE)</f>
        <v>42649</v>
      </c>
      <c r="B1216" s="21" t="s">
        <v>519</v>
      </c>
      <c r="C1216" s="21" t="s">
        <v>1296</v>
      </c>
      <c r="D1216" s="21" t="s">
        <v>1292</v>
      </c>
      <c r="E1216" s="21">
        <v>4</v>
      </c>
      <c r="F1216" s="21">
        <v>1.72</v>
      </c>
      <c r="G1216" s="21">
        <v>5.63</v>
      </c>
      <c r="H1216" s="21">
        <v>3.91</v>
      </c>
      <c r="I1216" s="21">
        <v>4.51</v>
      </c>
      <c r="J1216" s="23">
        <f t="shared" si="45"/>
        <v>2.79</v>
      </c>
      <c r="K1216" s="71">
        <v>28</v>
      </c>
      <c r="L1216" s="71">
        <f t="shared" ref="L1216:N1216" si="912">L1215</f>
        <v>4.0025000000000004</v>
      </c>
      <c r="M1216" s="71">
        <f t="shared" si="912"/>
        <v>2.7600000000000002</v>
      </c>
      <c r="N1216" s="71">
        <f t="shared" si="912"/>
        <v>28.731452619999999</v>
      </c>
      <c r="O1216" s="73">
        <f>VLOOKUP(B1216,'Dry Sieve'!$B$2:$K$992,IF(C1216="#5",2,IF(C1216="#10",3,IF(C1216="#18",4,IF(C1216="#35",5,IF(C1216="#60",6,IF(C1216="#120",7,IF(C1216="#200",8,IF(C1216="&lt;200",9)))))))),FALSE)</f>
        <v>23.94</v>
      </c>
      <c r="P1216" s="23">
        <f t="shared" si="0"/>
        <v>2.7600000000000002</v>
      </c>
      <c r="Q1216" s="23">
        <f t="shared" si="1"/>
        <v>4.0024999999999995</v>
      </c>
      <c r="R1216" s="23">
        <f>VLOOKUP(B1216,'Dry Sieve'!$B$2:$K$992,IF(C1216="#5",2,IF(C1216="#10",3,IF(C1216="#18",4,IF(C1216="#35",5,IF(C1216="#60",6,IF(C1216="#120",7,IF(C1216="#200",8,IF(C1216="&lt;200",9)))))))),FALSE)</f>
        <v>23.94</v>
      </c>
      <c r="S1216" s="23">
        <f>VLOOKUP(B1216,'Dry Sieve'!$B$2:$K$992,10,FALSE)</f>
        <v>121.95000000000002</v>
      </c>
      <c r="T1216" s="23">
        <v>6.0940694349999998E-2</v>
      </c>
      <c r="U1216" s="23">
        <v>1.250653337E-2</v>
      </c>
      <c r="V1216" s="23">
        <f>V1213</f>
        <v>8.6395743611520012E-2</v>
      </c>
    </row>
    <row r="1217" spans="1:22" ht="15.75" customHeight="1" x14ac:dyDescent="0.2">
      <c r="A1217" s="22">
        <f>VLOOKUP(B1216,'Sample ID by Horizon'!A:B,2,FALSE)</f>
        <v>42649</v>
      </c>
      <c r="B1217" s="21" t="s">
        <v>519</v>
      </c>
      <c r="C1217" s="21" t="s">
        <v>1296</v>
      </c>
      <c r="D1217" s="21" t="s">
        <v>1293</v>
      </c>
      <c r="E1217" s="21">
        <v>4.01</v>
      </c>
      <c r="F1217" s="21">
        <v>1.74</v>
      </c>
      <c r="G1217" s="21">
        <v>5.65</v>
      </c>
      <c r="H1217" s="21">
        <v>3.91</v>
      </c>
      <c r="I1217" s="21">
        <v>4.46</v>
      </c>
      <c r="J1217" s="23">
        <f t="shared" si="45"/>
        <v>2.7199999999999998</v>
      </c>
      <c r="K1217" s="71">
        <v>29.675810469999998</v>
      </c>
      <c r="L1217" s="71">
        <f t="shared" ref="L1217:N1217" si="913">L1215</f>
        <v>4.0025000000000004</v>
      </c>
      <c r="M1217" s="71">
        <f t="shared" si="913"/>
        <v>2.7600000000000002</v>
      </c>
      <c r="N1217" s="71">
        <f t="shared" si="913"/>
        <v>28.731452619999999</v>
      </c>
      <c r="O1217" s="73">
        <f>VLOOKUP(B1217,'Dry Sieve'!$B$2:$K$992,IF(C1217="#5",2,IF(C1217="#10",3,IF(C1217="#18",4,IF(C1217="#35",5,IF(C1217="#60",6,IF(C1217="#120",7,IF(C1217="#200",8,IF(C1217="&lt;200",9)))))))),FALSE)</f>
        <v>23.94</v>
      </c>
      <c r="P1217" s="23">
        <f t="shared" si="0"/>
        <v>2.7600000000000002</v>
      </c>
      <c r="Q1217" s="23">
        <f t="shared" si="1"/>
        <v>4.0024999999999995</v>
      </c>
      <c r="R1217" s="23">
        <f>VLOOKUP(B1217,'Dry Sieve'!$B$2:$K$992,IF(C1217="#5",2,IF(C1217="#10",3,IF(C1217="#18",4,IF(C1217="#35",5,IF(C1217="#60",6,IF(C1217="#120",7,IF(C1217="#200",8,IF(C1217="&lt;200",9)))))))),FALSE)</f>
        <v>23.94</v>
      </c>
      <c r="S1217" s="23">
        <f>VLOOKUP(B1217,'Dry Sieve'!$B$2:$K$992,10,FALSE)</f>
        <v>121.95000000000002</v>
      </c>
      <c r="T1217" s="23">
        <v>6.0940694349999998E-2</v>
      </c>
      <c r="U1217" s="23">
        <v>1.250653337E-2</v>
      </c>
      <c r="V1217" s="23">
        <f>V1216</f>
        <v>8.6395743611520012E-2</v>
      </c>
    </row>
    <row r="1218" spans="1:22" ht="15.75" customHeight="1" x14ac:dyDescent="0.2">
      <c r="A1218" s="22">
        <f>VLOOKUP(B1217,'Sample ID by Horizon'!A:B,2,FALSE)</f>
        <v>42649</v>
      </c>
      <c r="B1218" s="21" t="s">
        <v>519</v>
      </c>
      <c r="C1218" s="21" t="s">
        <v>1296</v>
      </c>
      <c r="D1218" s="21" t="s">
        <v>1294</v>
      </c>
      <c r="E1218" s="21">
        <v>4</v>
      </c>
      <c r="F1218" s="21">
        <v>1.73</v>
      </c>
      <c r="G1218" s="21">
        <v>5.62</v>
      </c>
      <c r="H1218" s="21">
        <v>3.89</v>
      </c>
      <c r="I1218" s="21">
        <v>4.45</v>
      </c>
      <c r="J1218" s="23">
        <f t="shared" si="45"/>
        <v>2.72</v>
      </c>
      <c r="K1218" s="71">
        <v>29.25</v>
      </c>
      <c r="L1218" s="71">
        <f t="shared" ref="L1218:N1218" si="914">L1215</f>
        <v>4.0025000000000004</v>
      </c>
      <c r="M1218" s="71">
        <f t="shared" si="914"/>
        <v>2.7600000000000002</v>
      </c>
      <c r="N1218" s="71">
        <f t="shared" si="914"/>
        <v>28.731452619999999</v>
      </c>
      <c r="O1218" s="73">
        <f>VLOOKUP(B1218,'Dry Sieve'!$B$2:$K$992,IF(C1218="#5",2,IF(C1218="#10",3,IF(C1218="#18",4,IF(C1218="#35",5,IF(C1218="#60",6,IF(C1218="#120",7,IF(C1218="#200",8,IF(C1218="&lt;200",9)))))))),FALSE)</f>
        <v>23.94</v>
      </c>
      <c r="P1218" s="23">
        <f t="shared" si="0"/>
        <v>2.7600000000000002</v>
      </c>
      <c r="Q1218" s="23">
        <f t="shared" si="1"/>
        <v>4.0024999999999995</v>
      </c>
      <c r="R1218" s="23">
        <f>VLOOKUP(B1218,'Dry Sieve'!$B$2:$K$992,IF(C1218="#5",2,IF(C1218="#10",3,IF(C1218="#18",4,IF(C1218="#35",5,IF(C1218="#60",6,IF(C1218="#120",7,IF(C1218="#200",8,IF(C1218="&lt;200",9)))))))),FALSE)</f>
        <v>23.94</v>
      </c>
      <c r="S1218" s="23">
        <f>VLOOKUP(B1218,'Dry Sieve'!$B$2:$K$992,10,FALSE)</f>
        <v>121.95000000000002</v>
      </c>
      <c r="T1218" s="23">
        <v>6.0940694349999998E-2</v>
      </c>
      <c r="U1218" s="23">
        <v>1.250653337E-2</v>
      </c>
      <c r="V1218" s="23">
        <f>V1216</f>
        <v>8.6395743611520012E-2</v>
      </c>
    </row>
    <row r="1219" spans="1:22" ht="15.75" customHeight="1" x14ac:dyDescent="0.2">
      <c r="A1219" s="22">
        <f>VLOOKUP(B1218,'Sample ID by Horizon'!A:B,2,FALSE)</f>
        <v>42649</v>
      </c>
      <c r="B1219" s="21" t="s">
        <v>519</v>
      </c>
      <c r="C1219" s="21" t="s">
        <v>1297</v>
      </c>
      <c r="D1219" s="21" t="s">
        <v>1291</v>
      </c>
      <c r="E1219" s="21">
        <v>3.99</v>
      </c>
      <c r="F1219" s="21">
        <v>1.73</v>
      </c>
      <c r="G1219" s="21">
        <v>5.67</v>
      </c>
      <c r="H1219" s="21">
        <v>3.94</v>
      </c>
      <c r="I1219" s="21">
        <v>4.41</v>
      </c>
      <c r="J1219" s="23">
        <f t="shared" si="45"/>
        <v>2.68</v>
      </c>
      <c r="K1219" s="71">
        <v>31.578947370000002</v>
      </c>
      <c r="L1219" s="71">
        <v>3.9950000000000001</v>
      </c>
      <c r="M1219" s="23">
        <f>AVERAGE(J1219:J1222)</f>
        <v>3.0149999999999997</v>
      </c>
      <c r="N1219" s="23">
        <v>23.2816416</v>
      </c>
      <c r="O1219" s="73">
        <f>VLOOKUP(B1219,'Dry Sieve'!$B$2:$K$992,IF(C1219="#5",2,IF(C1219="#10",3,IF(C1219="#18",4,IF(C1219="#35",5,IF(C1219="#60",6,IF(C1219="#120",7,IF(C1219="#200",8,IF(C1219="&lt;200",9)))))))),FALSE)</f>
        <v>20.86</v>
      </c>
      <c r="P1219" s="23">
        <f t="shared" si="0"/>
        <v>3.0149999999999997</v>
      </c>
      <c r="Q1219" s="23">
        <f t="shared" si="1"/>
        <v>3.9950000000000001</v>
      </c>
      <c r="R1219" s="23">
        <f>VLOOKUP(B1219,'Dry Sieve'!$B$2:$K$992,IF(C1219="#5",2,IF(C1219="#10",3,IF(C1219="#18",4,IF(C1219="#35",5,IF(C1219="#60",6,IF(C1219="#120",7,IF(C1219="#200",8,IF(C1219="&lt;200",9)))))))),FALSE)</f>
        <v>20.86</v>
      </c>
      <c r="S1219" s="23">
        <f>VLOOKUP(B1219,'Dry Sieve'!$B$2:$K$992,10,FALSE)</f>
        <v>121.95000000000002</v>
      </c>
      <c r="T1219" s="23">
        <v>4.1960609840000003E-2</v>
      </c>
      <c r="U1219" s="23">
        <v>5.5823535989999997E-3</v>
      </c>
      <c r="V1219" s="23">
        <f>V1216</f>
        <v>8.6395743611520012E-2</v>
      </c>
    </row>
    <row r="1220" spans="1:22" ht="15.75" customHeight="1" x14ac:dyDescent="0.2">
      <c r="A1220" s="22">
        <f>VLOOKUP(B1219,'Sample ID by Horizon'!A:B,2,FALSE)</f>
        <v>42649</v>
      </c>
      <c r="B1220" s="21" t="s">
        <v>519</v>
      </c>
      <c r="C1220" s="21" t="s">
        <v>1297</v>
      </c>
      <c r="D1220" s="21" t="s">
        <v>1292</v>
      </c>
      <c r="E1220" s="21">
        <v>4</v>
      </c>
      <c r="F1220" s="21">
        <v>1.72</v>
      </c>
      <c r="G1220" s="21">
        <v>5.66</v>
      </c>
      <c r="H1220" s="21">
        <v>3.94</v>
      </c>
      <c r="I1220" s="21">
        <v>4.8</v>
      </c>
      <c r="J1220" s="23">
        <f t="shared" si="45"/>
        <v>3.08</v>
      </c>
      <c r="K1220" s="71">
        <v>21.5</v>
      </c>
      <c r="L1220" s="71">
        <f t="shared" ref="L1220:N1220" si="915">L1219</f>
        <v>3.9950000000000001</v>
      </c>
      <c r="M1220" s="71">
        <f t="shared" si="915"/>
        <v>3.0149999999999997</v>
      </c>
      <c r="N1220" s="71">
        <f t="shared" si="915"/>
        <v>23.2816416</v>
      </c>
      <c r="O1220" s="73">
        <f>VLOOKUP(B1220,'Dry Sieve'!$B$2:$K$992,IF(C1220="#5",2,IF(C1220="#10",3,IF(C1220="#18",4,IF(C1220="#35",5,IF(C1220="#60",6,IF(C1220="#120",7,IF(C1220="#200",8,IF(C1220="&lt;200",9)))))))),FALSE)</f>
        <v>20.86</v>
      </c>
      <c r="P1220" s="23">
        <f t="shared" si="0"/>
        <v>3.0149999999999997</v>
      </c>
      <c r="Q1220" s="23">
        <f t="shared" si="1"/>
        <v>3.9950000000000001</v>
      </c>
      <c r="R1220" s="23">
        <f>VLOOKUP(B1220,'Dry Sieve'!$B$2:$K$992,IF(C1220="#5",2,IF(C1220="#10",3,IF(C1220="#18",4,IF(C1220="#35",5,IF(C1220="#60",6,IF(C1220="#120",7,IF(C1220="#200",8,IF(C1220="&lt;200",9)))))))),FALSE)</f>
        <v>20.86</v>
      </c>
      <c r="S1220" s="23">
        <f>VLOOKUP(B1220,'Dry Sieve'!$B$2:$K$992,10,FALSE)</f>
        <v>121.95000000000002</v>
      </c>
      <c r="T1220" s="23">
        <v>4.1960609840000003E-2</v>
      </c>
      <c r="U1220" s="23">
        <v>5.5823535989999997E-3</v>
      </c>
      <c r="V1220" s="23">
        <f>V1219</f>
        <v>8.6395743611520012E-2</v>
      </c>
    </row>
    <row r="1221" spans="1:22" ht="15.75" customHeight="1" x14ac:dyDescent="0.2">
      <c r="A1221" s="22">
        <f>VLOOKUP(B1220,'Sample ID by Horizon'!A:B,2,FALSE)</f>
        <v>42649</v>
      </c>
      <c r="B1221" s="21" t="s">
        <v>519</v>
      </c>
      <c r="C1221" s="21" t="s">
        <v>1297</v>
      </c>
      <c r="D1221" s="21" t="s">
        <v>1293</v>
      </c>
      <c r="E1221" s="21">
        <v>3.99</v>
      </c>
      <c r="F1221" s="21">
        <v>1.74</v>
      </c>
      <c r="G1221" s="21">
        <v>5.69</v>
      </c>
      <c r="H1221" s="21">
        <v>3.95</v>
      </c>
      <c r="I1221" s="21">
        <v>4.93</v>
      </c>
      <c r="J1221" s="23">
        <f t="shared" si="45"/>
        <v>3.1899999999999995</v>
      </c>
      <c r="K1221" s="71">
        <v>19.047619050000002</v>
      </c>
      <c r="L1221" s="71">
        <f t="shared" ref="L1221:N1221" si="916">L1219</f>
        <v>3.9950000000000001</v>
      </c>
      <c r="M1221" s="71">
        <f t="shared" si="916"/>
        <v>3.0149999999999997</v>
      </c>
      <c r="N1221" s="71">
        <f t="shared" si="916"/>
        <v>23.2816416</v>
      </c>
      <c r="O1221" s="73">
        <f>VLOOKUP(B1221,'Dry Sieve'!$B$2:$K$992,IF(C1221="#5",2,IF(C1221="#10",3,IF(C1221="#18",4,IF(C1221="#35",5,IF(C1221="#60",6,IF(C1221="#120",7,IF(C1221="#200",8,IF(C1221="&lt;200",9)))))))),FALSE)</f>
        <v>20.86</v>
      </c>
      <c r="P1221" s="23">
        <f t="shared" si="0"/>
        <v>3.0149999999999997</v>
      </c>
      <c r="Q1221" s="23">
        <f t="shared" si="1"/>
        <v>3.9950000000000001</v>
      </c>
      <c r="R1221" s="23">
        <f>VLOOKUP(B1221,'Dry Sieve'!$B$2:$K$992,IF(C1221="#5",2,IF(C1221="#10",3,IF(C1221="#18",4,IF(C1221="#35",5,IF(C1221="#60",6,IF(C1221="#120",7,IF(C1221="#200",8,IF(C1221="&lt;200",9)))))))),FALSE)</f>
        <v>20.86</v>
      </c>
      <c r="S1221" s="23">
        <f>VLOOKUP(B1221,'Dry Sieve'!$B$2:$K$992,10,FALSE)</f>
        <v>121.95000000000002</v>
      </c>
      <c r="T1221" s="23">
        <v>4.1960609840000003E-2</v>
      </c>
      <c r="U1221" s="23">
        <v>5.5823535989999997E-3</v>
      </c>
      <c r="V1221" s="23">
        <f>V1219</f>
        <v>8.6395743611520012E-2</v>
      </c>
    </row>
    <row r="1222" spans="1:22" ht="15.75" customHeight="1" x14ac:dyDescent="0.2">
      <c r="A1222" s="22">
        <f>VLOOKUP(B1221,'Sample ID by Horizon'!A:B,2,FALSE)</f>
        <v>42649</v>
      </c>
      <c r="B1222" s="21" t="s">
        <v>519</v>
      </c>
      <c r="C1222" s="21" t="s">
        <v>1297</v>
      </c>
      <c r="D1222" s="21" t="s">
        <v>1294</v>
      </c>
      <c r="E1222" s="21">
        <v>4</v>
      </c>
      <c r="F1222" s="21">
        <v>1.73</v>
      </c>
      <c r="G1222" s="21">
        <v>5.68</v>
      </c>
      <c r="H1222" s="21">
        <v>3.95</v>
      </c>
      <c r="I1222" s="21">
        <v>4.84</v>
      </c>
      <c r="J1222" s="23">
        <f t="shared" si="45"/>
        <v>3.11</v>
      </c>
      <c r="K1222" s="71">
        <v>21</v>
      </c>
      <c r="L1222" s="71">
        <f t="shared" ref="L1222:N1222" si="917">L1219</f>
        <v>3.9950000000000001</v>
      </c>
      <c r="M1222" s="71">
        <f t="shared" si="917"/>
        <v>3.0149999999999997</v>
      </c>
      <c r="N1222" s="71">
        <f t="shared" si="917"/>
        <v>23.2816416</v>
      </c>
      <c r="O1222" s="73">
        <f>VLOOKUP(B1222,'Dry Sieve'!$B$2:$K$992,IF(C1222="#5",2,IF(C1222="#10",3,IF(C1222="#18",4,IF(C1222="#35",5,IF(C1222="#60",6,IF(C1222="#120",7,IF(C1222="#200",8,IF(C1222="&lt;200",9)))))))),FALSE)</f>
        <v>20.86</v>
      </c>
      <c r="P1222" s="23">
        <f t="shared" si="0"/>
        <v>3.0149999999999997</v>
      </c>
      <c r="Q1222" s="23">
        <f t="shared" si="1"/>
        <v>3.9950000000000001</v>
      </c>
      <c r="R1222" s="23">
        <f>VLOOKUP(B1222,'Dry Sieve'!$B$2:$K$992,IF(C1222="#5",2,IF(C1222="#10",3,IF(C1222="#18",4,IF(C1222="#35",5,IF(C1222="#60",6,IF(C1222="#120",7,IF(C1222="#200",8,IF(C1222="&lt;200",9)))))))),FALSE)</f>
        <v>20.86</v>
      </c>
      <c r="S1222" s="23">
        <f>VLOOKUP(B1222,'Dry Sieve'!$B$2:$K$992,10,FALSE)</f>
        <v>121.95000000000002</v>
      </c>
      <c r="T1222" s="23">
        <v>4.1960609840000003E-2</v>
      </c>
      <c r="U1222" s="23">
        <v>5.5823535989999997E-3</v>
      </c>
      <c r="V1222" s="23">
        <f>V1219</f>
        <v>8.6395743611520012E-2</v>
      </c>
    </row>
    <row r="1223" spans="1:22" ht="15.75" customHeight="1" x14ac:dyDescent="0.2">
      <c r="A1223" s="22">
        <f>VLOOKUP(B1222,'Sample ID by Horizon'!A:B,2,FALSE)</f>
        <v>42649</v>
      </c>
      <c r="B1223" s="21" t="s">
        <v>519</v>
      </c>
      <c r="C1223" s="21" t="s">
        <v>1298</v>
      </c>
      <c r="D1223" s="21" t="s">
        <v>1291</v>
      </c>
      <c r="E1223" s="21">
        <v>3.02</v>
      </c>
      <c r="F1223" s="21">
        <v>1.74</v>
      </c>
      <c r="G1223" s="21">
        <v>4.72</v>
      </c>
      <c r="H1223" s="21">
        <v>2.98</v>
      </c>
      <c r="I1223" s="21">
        <v>4.16</v>
      </c>
      <c r="J1223" s="23">
        <f t="shared" si="45"/>
        <v>2.42</v>
      </c>
      <c r="K1223" s="71">
        <v>18.543046360000002</v>
      </c>
      <c r="L1223" s="71">
        <v>3.0049999999999999</v>
      </c>
      <c r="M1223" s="23">
        <f>AVERAGE(J1223:J1226)</f>
        <v>2.3774999999999999</v>
      </c>
      <c r="N1223" s="23">
        <v>19.635761590000001</v>
      </c>
      <c r="O1223" s="73">
        <f>VLOOKUP(B1223,'Dry Sieve'!$B$2:$K$992,IF(C1223="#5",2,IF(C1223="#10",3,IF(C1223="#18",4,IF(C1223="#35",5,IF(C1223="#60",6,IF(C1223="#120",7,IF(C1223="#200",8,IF(C1223="&lt;200",9)))))))),FALSE)</f>
        <v>13.89</v>
      </c>
      <c r="P1223" s="23">
        <f t="shared" si="0"/>
        <v>2.3774999999999999</v>
      </c>
      <c r="Q1223" s="23">
        <f t="shared" si="1"/>
        <v>3.0049999999999999</v>
      </c>
      <c r="R1223" s="23">
        <f>VLOOKUP(B1223,'Dry Sieve'!$B$2:$K$992,IF(C1223="#5",2,IF(C1223="#10",3,IF(C1223="#18",4,IF(C1223="#35",5,IF(C1223="#60",6,IF(C1223="#120",7,IF(C1223="#200",8,IF(C1223="&lt;200",9)))))))),FALSE)</f>
        <v>13.89</v>
      </c>
      <c r="S1223" s="23">
        <f>VLOOKUP(B1223,'Dry Sieve'!$B$2:$K$992,10,FALSE)</f>
        <v>121.95000000000002</v>
      </c>
      <c r="T1223" s="23">
        <v>2.3784262800000001E-2</v>
      </c>
      <c r="U1223" s="23">
        <v>2.0015233450000002E-3</v>
      </c>
      <c r="V1223" s="23">
        <f>V1222</f>
        <v>8.6395743611520012E-2</v>
      </c>
    </row>
    <row r="1224" spans="1:22" ht="15.75" customHeight="1" x14ac:dyDescent="0.2">
      <c r="A1224" s="22">
        <f>VLOOKUP(B1223,'Sample ID by Horizon'!A:B,2,FALSE)</f>
        <v>42649</v>
      </c>
      <c r="B1224" s="21" t="s">
        <v>519</v>
      </c>
      <c r="C1224" s="21" t="s">
        <v>1298</v>
      </c>
      <c r="D1224" s="21" t="s">
        <v>1292</v>
      </c>
      <c r="E1224" s="21">
        <v>3</v>
      </c>
      <c r="F1224" s="21">
        <v>1.73</v>
      </c>
      <c r="G1224" s="21">
        <v>4.68</v>
      </c>
      <c r="H1224" s="21">
        <v>2.95</v>
      </c>
      <c r="I1224" s="21">
        <v>3.99</v>
      </c>
      <c r="J1224" s="23">
        <f t="shared" si="45"/>
        <v>2.2600000000000002</v>
      </c>
      <c r="K1224" s="71">
        <v>23</v>
      </c>
      <c r="L1224" s="71">
        <f t="shared" ref="L1224:N1224" si="918">L1223</f>
        <v>3.0049999999999999</v>
      </c>
      <c r="M1224" s="71">
        <f t="shared" si="918"/>
        <v>2.3774999999999999</v>
      </c>
      <c r="N1224" s="71">
        <f t="shared" si="918"/>
        <v>19.635761590000001</v>
      </c>
      <c r="O1224" s="73">
        <f>VLOOKUP(B1224,'Dry Sieve'!$B$2:$K$992,IF(C1224="#5",2,IF(C1224="#10",3,IF(C1224="#18",4,IF(C1224="#35",5,IF(C1224="#60",6,IF(C1224="#120",7,IF(C1224="#200",8,IF(C1224="&lt;200",9)))))))),FALSE)</f>
        <v>13.89</v>
      </c>
      <c r="P1224" s="23">
        <f t="shared" si="0"/>
        <v>2.3774999999999999</v>
      </c>
      <c r="Q1224" s="23">
        <f t="shared" si="1"/>
        <v>3.0049999999999999</v>
      </c>
      <c r="R1224" s="23">
        <f>VLOOKUP(B1224,'Dry Sieve'!$B$2:$K$992,IF(C1224="#5",2,IF(C1224="#10",3,IF(C1224="#18",4,IF(C1224="#35",5,IF(C1224="#60",6,IF(C1224="#120",7,IF(C1224="#200",8,IF(C1224="&lt;200",9)))))))),FALSE)</f>
        <v>13.89</v>
      </c>
      <c r="S1224" s="23">
        <f>VLOOKUP(B1224,'Dry Sieve'!$B$2:$K$992,10,FALSE)</f>
        <v>121.95000000000002</v>
      </c>
      <c r="T1224" s="23">
        <v>2.3784262800000001E-2</v>
      </c>
      <c r="U1224" s="23">
        <v>2.0015233450000002E-3</v>
      </c>
      <c r="V1224" s="23">
        <f>V1222</f>
        <v>8.6395743611520012E-2</v>
      </c>
    </row>
    <row r="1225" spans="1:22" ht="15.75" customHeight="1" x14ac:dyDescent="0.2">
      <c r="A1225" s="22">
        <f>VLOOKUP(B1224,'Sample ID by Horizon'!A:B,2,FALSE)</f>
        <v>42649</v>
      </c>
      <c r="B1225" s="21" t="s">
        <v>519</v>
      </c>
      <c r="C1225" s="21" t="s">
        <v>1298</v>
      </c>
      <c r="D1225" s="21" t="s">
        <v>1293</v>
      </c>
      <c r="E1225" s="21">
        <v>3</v>
      </c>
      <c r="F1225" s="21">
        <v>1.74</v>
      </c>
      <c r="G1225" s="21">
        <v>4.71</v>
      </c>
      <c r="H1225" s="21">
        <v>2.97</v>
      </c>
      <c r="I1225" s="21">
        <v>4.0599999999999996</v>
      </c>
      <c r="J1225" s="23">
        <f t="shared" si="45"/>
        <v>2.3199999999999994</v>
      </c>
      <c r="K1225" s="71">
        <v>21.666666670000001</v>
      </c>
      <c r="L1225" s="71">
        <f t="shared" ref="L1225:N1225" si="919">L1223</f>
        <v>3.0049999999999999</v>
      </c>
      <c r="M1225" s="71">
        <f t="shared" si="919"/>
        <v>2.3774999999999999</v>
      </c>
      <c r="N1225" s="71">
        <f t="shared" si="919"/>
        <v>19.635761590000001</v>
      </c>
      <c r="O1225" s="73">
        <f>VLOOKUP(B1225,'Dry Sieve'!$B$2:$K$992,IF(C1225="#5",2,IF(C1225="#10",3,IF(C1225="#18",4,IF(C1225="#35",5,IF(C1225="#60",6,IF(C1225="#120",7,IF(C1225="#200",8,IF(C1225="&lt;200",9)))))))),FALSE)</f>
        <v>13.89</v>
      </c>
      <c r="P1225" s="23">
        <f t="shared" si="0"/>
        <v>2.3774999999999999</v>
      </c>
      <c r="Q1225" s="23">
        <f t="shared" si="1"/>
        <v>3.0049999999999999</v>
      </c>
      <c r="R1225" s="23">
        <f>VLOOKUP(B1225,'Dry Sieve'!$B$2:$K$992,IF(C1225="#5",2,IF(C1225="#10",3,IF(C1225="#18",4,IF(C1225="#35",5,IF(C1225="#60",6,IF(C1225="#120",7,IF(C1225="#200",8,IF(C1225="&lt;200",9)))))))),FALSE)</f>
        <v>13.89</v>
      </c>
      <c r="S1225" s="23">
        <f>VLOOKUP(B1225,'Dry Sieve'!$B$2:$K$992,10,FALSE)</f>
        <v>121.95000000000002</v>
      </c>
      <c r="T1225" s="23">
        <v>2.3784262800000001E-2</v>
      </c>
      <c r="U1225" s="23">
        <v>2.0015233450000002E-3</v>
      </c>
      <c r="V1225" s="23">
        <f>V1222</f>
        <v>8.6395743611520012E-2</v>
      </c>
    </row>
    <row r="1226" spans="1:22" ht="15.75" customHeight="1" x14ac:dyDescent="0.2">
      <c r="A1226" s="22">
        <f>VLOOKUP(B1225,'Sample ID by Horizon'!A:B,2,FALSE)</f>
        <v>42649</v>
      </c>
      <c r="B1226" s="21" t="s">
        <v>519</v>
      </c>
      <c r="C1226" s="21" t="s">
        <v>1298</v>
      </c>
      <c r="D1226" s="21" t="s">
        <v>1294</v>
      </c>
      <c r="E1226" s="21">
        <v>3</v>
      </c>
      <c r="F1226" s="21">
        <v>1.73</v>
      </c>
      <c r="G1226" s="21">
        <v>4.7</v>
      </c>
      <c r="H1226" s="21">
        <v>2.97</v>
      </c>
      <c r="I1226" s="21">
        <v>4.24</v>
      </c>
      <c r="J1226" s="23">
        <f t="shared" si="45"/>
        <v>2.5100000000000002</v>
      </c>
      <c r="K1226" s="71">
        <v>15.33333333</v>
      </c>
      <c r="L1226" s="71">
        <f t="shared" ref="L1226:N1226" si="920">L1223</f>
        <v>3.0049999999999999</v>
      </c>
      <c r="M1226" s="71">
        <f t="shared" si="920"/>
        <v>2.3774999999999999</v>
      </c>
      <c r="N1226" s="71">
        <f t="shared" si="920"/>
        <v>19.635761590000001</v>
      </c>
      <c r="O1226" s="73">
        <f>VLOOKUP(B1226,'Dry Sieve'!$B$2:$K$992,IF(C1226="#5",2,IF(C1226="#10",3,IF(C1226="#18",4,IF(C1226="#35",5,IF(C1226="#60",6,IF(C1226="#120",7,IF(C1226="#200",8,IF(C1226="&lt;200",9)))))))),FALSE)</f>
        <v>13.89</v>
      </c>
      <c r="P1226" s="23">
        <f t="shared" si="0"/>
        <v>2.3774999999999999</v>
      </c>
      <c r="Q1226" s="23">
        <f t="shared" si="1"/>
        <v>3.0049999999999999</v>
      </c>
      <c r="R1226" s="23">
        <f>VLOOKUP(B1226,'Dry Sieve'!$B$2:$K$992,IF(C1226="#5",2,IF(C1226="#10",3,IF(C1226="#18",4,IF(C1226="#35",5,IF(C1226="#60",6,IF(C1226="#120",7,IF(C1226="#200",8,IF(C1226="&lt;200",9)))))))),FALSE)</f>
        <v>13.89</v>
      </c>
      <c r="S1226" s="23">
        <f>VLOOKUP(B1226,'Dry Sieve'!$B$2:$K$992,10,FALSE)</f>
        <v>121.95000000000002</v>
      </c>
      <c r="T1226" s="23">
        <v>2.3784262800000001E-2</v>
      </c>
      <c r="U1226" s="23">
        <v>2.0015233450000002E-3</v>
      </c>
      <c r="V1226" s="23">
        <f>V1225</f>
        <v>8.6395743611520012E-2</v>
      </c>
    </row>
    <row r="1227" spans="1:22" ht="15.75" customHeight="1" x14ac:dyDescent="0.2">
      <c r="A1227" s="22">
        <f>VLOOKUP(B1226,'Sample ID by Horizon'!A:B,2,FALSE)</f>
        <v>42649</v>
      </c>
      <c r="B1227" s="21" t="s">
        <v>519</v>
      </c>
      <c r="C1227" s="21" t="s">
        <v>1299</v>
      </c>
      <c r="D1227" s="21" t="s">
        <v>1291</v>
      </c>
      <c r="E1227" s="21">
        <v>0.99</v>
      </c>
      <c r="F1227" s="21">
        <v>1.73</v>
      </c>
      <c r="G1227" s="21">
        <v>2.58</v>
      </c>
      <c r="H1227" s="21">
        <v>0.85</v>
      </c>
      <c r="I1227" s="21">
        <v>2.42</v>
      </c>
      <c r="J1227" s="23">
        <f t="shared" si="45"/>
        <v>0.69</v>
      </c>
      <c r="K1227" s="71">
        <v>16.161616160000001</v>
      </c>
      <c r="L1227" s="71">
        <v>0.99750000000000005</v>
      </c>
      <c r="M1227" s="23">
        <f>AVERAGE(J1227:J1230)</f>
        <v>0.7649999999999999</v>
      </c>
      <c r="N1227" s="23">
        <v>16.040404039999999</v>
      </c>
      <c r="O1227" s="73">
        <f>VLOOKUP(B1227,'Dry Sieve'!$B$2:$K$992,IF(C1227="#5",2,IF(C1227="#10",3,IF(C1227="#18",4,IF(C1227="#35",5,IF(C1227="#60",6,IF(C1227="#120",7,IF(C1227="#200",8,IF(C1227="&lt;200",9)))))))),FALSE)</f>
        <v>5.29</v>
      </c>
      <c r="P1227" s="23">
        <f t="shared" si="0"/>
        <v>0.7649999999999999</v>
      </c>
      <c r="Q1227" s="23">
        <f t="shared" si="1"/>
        <v>0.99750000000000005</v>
      </c>
      <c r="R1227" s="23">
        <f>VLOOKUP(B1227,'Dry Sieve'!$B$2:$K$992,IF(C1227="#5",2,IF(C1227="#10",3,IF(C1227="#18",4,IF(C1227="#35",5,IF(C1227="#60",6,IF(C1227="#120",7,IF(C1227="#200",8,IF(C1227="&lt;200",9)))))))),FALSE)</f>
        <v>5.29</v>
      </c>
      <c r="S1227" s="23">
        <f>VLOOKUP(B1227,'Dry Sieve'!$B$2:$K$992,10,FALSE)</f>
        <v>121.95000000000002</v>
      </c>
      <c r="T1227" s="23">
        <v>1.0110762759999999E-2</v>
      </c>
      <c r="U1227" s="23">
        <v>4.633734853E-4</v>
      </c>
      <c r="V1227" s="23">
        <f>V1225</f>
        <v>8.6395743611520012E-2</v>
      </c>
    </row>
    <row r="1228" spans="1:22" ht="15.75" customHeight="1" x14ac:dyDescent="0.2">
      <c r="A1228" s="22">
        <f>VLOOKUP(B1227,'Sample ID by Horizon'!A:B,2,FALSE)</f>
        <v>42649</v>
      </c>
      <c r="B1228" s="21" t="s">
        <v>519</v>
      </c>
      <c r="C1228" s="21" t="s">
        <v>1299</v>
      </c>
      <c r="D1228" s="21" t="s">
        <v>1292</v>
      </c>
      <c r="E1228" s="21">
        <v>1</v>
      </c>
      <c r="F1228" s="21">
        <v>1.73</v>
      </c>
      <c r="G1228" s="21">
        <v>2.72</v>
      </c>
      <c r="H1228" s="21">
        <v>0.99</v>
      </c>
      <c r="I1228" s="21">
        <v>2.5099999999999998</v>
      </c>
      <c r="J1228" s="23">
        <f t="shared" si="45"/>
        <v>0.7799999999999998</v>
      </c>
      <c r="K1228" s="71">
        <v>21</v>
      </c>
      <c r="L1228" s="71">
        <f t="shared" ref="L1228:N1228" si="921">L1227</f>
        <v>0.99750000000000005</v>
      </c>
      <c r="M1228" s="71">
        <f t="shared" si="921"/>
        <v>0.7649999999999999</v>
      </c>
      <c r="N1228" s="71">
        <f t="shared" si="921"/>
        <v>16.040404039999999</v>
      </c>
      <c r="O1228" s="73">
        <f>VLOOKUP(B1228,'Dry Sieve'!$B$2:$K$992,IF(C1228="#5",2,IF(C1228="#10",3,IF(C1228="#18",4,IF(C1228="#35",5,IF(C1228="#60",6,IF(C1228="#120",7,IF(C1228="#200",8,IF(C1228="&lt;200",9)))))))),FALSE)</f>
        <v>5.29</v>
      </c>
      <c r="P1228" s="23">
        <f t="shared" si="0"/>
        <v>0.7649999999999999</v>
      </c>
      <c r="Q1228" s="23">
        <f t="shared" si="1"/>
        <v>0.99750000000000005</v>
      </c>
      <c r="R1228" s="23">
        <f>VLOOKUP(B1228,'Dry Sieve'!$B$2:$K$992,IF(C1228="#5",2,IF(C1228="#10",3,IF(C1228="#18",4,IF(C1228="#35",5,IF(C1228="#60",6,IF(C1228="#120",7,IF(C1228="#200",8,IF(C1228="&lt;200",9)))))))),FALSE)</f>
        <v>5.29</v>
      </c>
      <c r="S1228" s="23">
        <f>VLOOKUP(B1228,'Dry Sieve'!$B$2:$K$992,10,FALSE)</f>
        <v>121.95000000000002</v>
      </c>
      <c r="T1228" s="23">
        <v>1.0110762759999999E-2</v>
      </c>
      <c r="U1228" s="23">
        <v>4.633734853E-4</v>
      </c>
      <c r="V1228" s="23">
        <f>V1225</f>
        <v>8.6395743611520012E-2</v>
      </c>
    </row>
    <row r="1229" spans="1:22" ht="15.75" customHeight="1" x14ac:dyDescent="0.2">
      <c r="A1229" s="22">
        <f>VLOOKUP(B1228,'Sample ID by Horizon'!A:B,2,FALSE)</f>
        <v>42649</v>
      </c>
      <c r="B1229" s="21" t="s">
        <v>519</v>
      </c>
      <c r="C1229" s="21" t="s">
        <v>1299</v>
      </c>
      <c r="D1229" s="21" t="s">
        <v>1293</v>
      </c>
      <c r="E1229" s="21">
        <v>1</v>
      </c>
      <c r="F1229" s="21">
        <v>1.73</v>
      </c>
      <c r="G1229" s="21">
        <v>2.6</v>
      </c>
      <c r="H1229" s="21">
        <v>0.87</v>
      </c>
      <c r="I1229" s="21">
        <v>2.46</v>
      </c>
      <c r="J1229" s="23">
        <f t="shared" si="45"/>
        <v>0.73</v>
      </c>
      <c r="K1229" s="71">
        <v>14</v>
      </c>
      <c r="L1229" s="71">
        <f t="shared" ref="L1229:N1229" si="922">L1227</f>
        <v>0.99750000000000005</v>
      </c>
      <c r="M1229" s="71">
        <f t="shared" si="922"/>
        <v>0.7649999999999999</v>
      </c>
      <c r="N1229" s="71">
        <f t="shared" si="922"/>
        <v>16.040404039999999</v>
      </c>
      <c r="O1229" s="73">
        <f>VLOOKUP(B1229,'Dry Sieve'!$B$2:$K$992,IF(C1229="#5",2,IF(C1229="#10",3,IF(C1229="#18",4,IF(C1229="#35",5,IF(C1229="#60",6,IF(C1229="#120",7,IF(C1229="#200",8,IF(C1229="&lt;200",9)))))))),FALSE)</f>
        <v>5.29</v>
      </c>
      <c r="P1229" s="23">
        <f t="shared" si="0"/>
        <v>0.7649999999999999</v>
      </c>
      <c r="Q1229" s="23">
        <f t="shared" si="1"/>
        <v>0.99750000000000005</v>
      </c>
      <c r="R1229" s="23">
        <f>VLOOKUP(B1229,'Dry Sieve'!$B$2:$K$992,IF(C1229="#5",2,IF(C1229="#10",3,IF(C1229="#18",4,IF(C1229="#35",5,IF(C1229="#60",6,IF(C1229="#120",7,IF(C1229="#200",8,IF(C1229="&lt;200",9)))))))),FALSE)</f>
        <v>5.29</v>
      </c>
      <c r="S1229" s="23">
        <f>VLOOKUP(B1229,'Dry Sieve'!$B$2:$K$992,10,FALSE)</f>
        <v>121.95000000000002</v>
      </c>
      <c r="T1229" s="23">
        <v>1.0110762759999999E-2</v>
      </c>
      <c r="U1229" s="23">
        <v>4.633734853E-4</v>
      </c>
      <c r="V1229" s="23">
        <f>V1228</f>
        <v>8.6395743611520012E-2</v>
      </c>
    </row>
    <row r="1230" spans="1:22" ht="15.75" customHeight="1" x14ac:dyDescent="0.2">
      <c r="A1230" s="22">
        <f>VLOOKUP(B1229,'Sample ID by Horizon'!A:B,2,FALSE)</f>
        <v>42649</v>
      </c>
      <c r="B1230" s="21" t="s">
        <v>519</v>
      </c>
      <c r="C1230" s="21" t="s">
        <v>1299</v>
      </c>
      <c r="D1230" s="21" t="s">
        <v>1294</v>
      </c>
      <c r="E1230" s="21">
        <v>1</v>
      </c>
      <c r="F1230" s="21">
        <v>1.73</v>
      </c>
      <c r="G1230" s="21">
        <v>2.72</v>
      </c>
      <c r="H1230" s="21">
        <v>0.99</v>
      </c>
      <c r="I1230" s="21">
        <v>2.59</v>
      </c>
      <c r="J1230" s="23">
        <f t="shared" si="45"/>
        <v>0.85999999999999988</v>
      </c>
      <c r="K1230" s="71">
        <v>13</v>
      </c>
      <c r="L1230" s="71">
        <f t="shared" ref="L1230:N1230" si="923">L1227</f>
        <v>0.99750000000000005</v>
      </c>
      <c r="M1230" s="71">
        <f t="shared" si="923"/>
        <v>0.7649999999999999</v>
      </c>
      <c r="N1230" s="71">
        <f t="shared" si="923"/>
        <v>16.040404039999999</v>
      </c>
      <c r="O1230" s="73">
        <f>VLOOKUP(B1230,'Dry Sieve'!$B$2:$K$992,IF(C1230="#5",2,IF(C1230="#10",3,IF(C1230="#18",4,IF(C1230="#35",5,IF(C1230="#60",6,IF(C1230="#120",7,IF(C1230="#200",8,IF(C1230="&lt;200",9)))))))),FALSE)</f>
        <v>5.29</v>
      </c>
      <c r="P1230" s="23">
        <f t="shared" si="0"/>
        <v>0.7649999999999999</v>
      </c>
      <c r="Q1230" s="23">
        <f t="shared" si="1"/>
        <v>0.99750000000000005</v>
      </c>
      <c r="R1230" s="23">
        <f>VLOOKUP(B1230,'Dry Sieve'!$B$2:$K$992,IF(C1230="#5",2,IF(C1230="#10",3,IF(C1230="#18",4,IF(C1230="#35",5,IF(C1230="#60",6,IF(C1230="#120",7,IF(C1230="#200",8,IF(C1230="&lt;200",9)))))))),FALSE)</f>
        <v>5.29</v>
      </c>
      <c r="S1230" s="23">
        <f>VLOOKUP(B1230,'Dry Sieve'!$B$2:$K$992,10,FALSE)</f>
        <v>121.95000000000002</v>
      </c>
      <c r="T1230" s="23">
        <v>1.0110762759999999E-2</v>
      </c>
      <c r="U1230" s="23">
        <v>4.633734853E-4</v>
      </c>
      <c r="V1230" s="23">
        <f>V1228</f>
        <v>8.6395743611520012E-2</v>
      </c>
    </row>
    <row r="1231" spans="1:22" ht="15.75" customHeight="1" x14ac:dyDescent="0.2">
      <c r="A1231" s="22">
        <f>VLOOKUP(B1230,'Sample ID by Horizon'!A:B,2,FALSE)</f>
        <v>42649</v>
      </c>
      <c r="B1231" s="21" t="s">
        <v>519</v>
      </c>
      <c r="C1231" s="21" t="s">
        <v>1300</v>
      </c>
      <c r="D1231" s="21" t="s">
        <v>1291</v>
      </c>
      <c r="E1231" s="21">
        <v>0.5</v>
      </c>
      <c r="F1231" s="21">
        <v>1.72</v>
      </c>
      <c r="G1231" s="21">
        <v>2.21</v>
      </c>
      <c r="H1231" s="21">
        <v>0.49</v>
      </c>
      <c r="I1231" s="21">
        <v>2.14</v>
      </c>
      <c r="J1231" s="23">
        <f t="shared" si="45"/>
        <v>0.42000000000000015</v>
      </c>
      <c r="K1231" s="71">
        <v>14</v>
      </c>
      <c r="L1231" s="71">
        <v>0.5</v>
      </c>
      <c r="M1231" s="23">
        <f>AVERAGE(J1231:J1234)</f>
        <v>0.42250000000000004</v>
      </c>
      <c r="N1231" s="23">
        <v>13</v>
      </c>
      <c r="O1231" s="73">
        <f>VLOOKUP(B1231,'Dry Sieve'!$B$2:$K$992,IF(C1231="#5",2,IF(C1231="#10",3,IF(C1231="#18",4,IF(C1231="#35",5,IF(C1231="#60",6,IF(C1231="#120",7,IF(C1231="#200",8,IF(C1231="&lt;200",9)))))))),FALSE)</f>
        <v>2.4</v>
      </c>
      <c r="P1231" s="23">
        <f t="shared" si="0"/>
        <v>0.42250000000000004</v>
      </c>
      <c r="Q1231" s="23">
        <f t="shared" si="1"/>
        <v>0.5</v>
      </c>
      <c r="R1231" s="23">
        <f>VLOOKUP(B1231,'Dry Sieve'!$B$2:$K$992,IF(C1231="#5",2,IF(C1231="#10",3,IF(C1231="#18",4,IF(C1231="#35",5,IF(C1231="#60",6,IF(C1231="#120",7,IF(C1231="#200",8,IF(C1231="&lt;200",9)))))))),FALSE)</f>
        <v>2.4</v>
      </c>
      <c r="S1231" s="23">
        <f>VLOOKUP(B1231,'Dry Sieve'!$B$2:$K$992,10,FALSE)</f>
        <v>121.95000000000002</v>
      </c>
      <c r="T1231" s="23">
        <v>3.050430504E-3</v>
      </c>
      <c r="U1231" s="23">
        <v>5.6650852220000002E-5</v>
      </c>
      <c r="V1231" s="23">
        <f>V1228</f>
        <v>8.6395743611520012E-2</v>
      </c>
    </row>
    <row r="1232" spans="1:22" ht="15.75" customHeight="1" x14ac:dyDescent="0.2">
      <c r="A1232" s="22">
        <f>VLOOKUP(B1231,'Sample ID by Horizon'!A:B,2,FALSE)</f>
        <v>42649</v>
      </c>
      <c r="B1232" s="21" t="s">
        <v>519</v>
      </c>
      <c r="C1232" s="21" t="s">
        <v>1300</v>
      </c>
      <c r="D1232" s="21" t="s">
        <v>1292</v>
      </c>
      <c r="E1232" s="21">
        <v>0.5</v>
      </c>
      <c r="F1232" s="21">
        <v>1.73</v>
      </c>
      <c r="G1232" s="21">
        <v>2.21</v>
      </c>
      <c r="H1232" s="21">
        <v>0.48</v>
      </c>
      <c r="I1232" s="21">
        <v>2.13</v>
      </c>
      <c r="J1232" s="23">
        <f t="shared" si="45"/>
        <v>0.39999999999999991</v>
      </c>
      <c r="K1232" s="71">
        <v>16</v>
      </c>
      <c r="L1232" s="71">
        <f t="shared" ref="L1232:N1232" si="924">L1231</f>
        <v>0.5</v>
      </c>
      <c r="M1232" s="71">
        <f t="shared" si="924"/>
        <v>0.42250000000000004</v>
      </c>
      <c r="N1232" s="71">
        <f t="shared" si="924"/>
        <v>13</v>
      </c>
      <c r="O1232" s="73">
        <f>VLOOKUP(B1232,'Dry Sieve'!$B$2:$K$992,IF(C1232="#5",2,IF(C1232="#10",3,IF(C1232="#18",4,IF(C1232="#35",5,IF(C1232="#60",6,IF(C1232="#120",7,IF(C1232="#200",8,IF(C1232="&lt;200",9)))))))),FALSE)</f>
        <v>2.4</v>
      </c>
      <c r="P1232" s="23">
        <f t="shared" si="0"/>
        <v>0.42250000000000004</v>
      </c>
      <c r="Q1232" s="23">
        <f t="shared" si="1"/>
        <v>0.5</v>
      </c>
      <c r="R1232" s="23">
        <f>VLOOKUP(B1232,'Dry Sieve'!$B$2:$K$992,IF(C1232="#5",2,IF(C1232="#10",3,IF(C1232="#18",4,IF(C1232="#35",5,IF(C1232="#60",6,IF(C1232="#120",7,IF(C1232="#200",8,IF(C1232="&lt;200",9)))))))),FALSE)</f>
        <v>2.4</v>
      </c>
      <c r="S1232" s="23">
        <f>VLOOKUP(B1232,'Dry Sieve'!$B$2:$K$992,10,FALSE)</f>
        <v>121.95000000000002</v>
      </c>
      <c r="T1232" s="23">
        <v>3.050430504E-3</v>
      </c>
      <c r="U1232" s="23">
        <v>5.6650852220000002E-5</v>
      </c>
      <c r="V1232" s="23">
        <f>V1231</f>
        <v>8.6395743611520012E-2</v>
      </c>
    </row>
    <row r="1233" spans="1:22" ht="15.75" customHeight="1" x14ac:dyDescent="0.2">
      <c r="A1233" s="22">
        <f>VLOOKUP(B1232,'Sample ID by Horizon'!A:B,2,FALSE)</f>
        <v>42649</v>
      </c>
      <c r="B1233" s="21" t="s">
        <v>519</v>
      </c>
      <c r="C1233" s="21" t="s">
        <v>1300</v>
      </c>
      <c r="D1233" s="21" t="s">
        <v>1293</v>
      </c>
      <c r="E1233" s="21">
        <v>0.5</v>
      </c>
      <c r="F1233" s="21">
        <v>1.72</v>
      </c>
      <c r="G1233" s="21">
        <v>2.21</v>
      </c>
      <c r="H1233" s="21">
        <v>0.49</v>
      </c>
      <c r="I1233" s="21">
        <v>2.17</v>
      </c>
      <c r="J1233" s="23">
        <f t="shared" si="45"/>
        <v>0.44999999999999996</v>
      </c>
      <c r="K1233" s="71">
        <v>8</v>
      </c>
      <c r="L1233" s="71">
        <f t="shared" ref="L1233:N1233" si="925">L1231</f>
        <v>0.5</v>
      </c>
      <c r="M1233" s="71">
        <f t="shared" si="925"/>
        <v>0.42250000000000004</v>
      </c>
      <c r="N1233" s="71">
        <f t="shared" si="925"/>
        <v>13</v>
      </c>
      <c r="O1233" s="73">
        <f>VLOOKUP(B1233,'Dry Sieve'!$B$2:$K$992,IF(C1233="#5",2,IF(C1233="#10",3,IF(C1233="#18",4,IF(C1233="#35",5,IF(C1233="#60",6,IF(C1233="#120",7,IF(C1233="#200",8,IF(C1233="&lt;200",9)))))))),FALSE)</f>
        <v>2.4</v>
      </c>
      <c r="P1233" s="23">
        <f t="shared" si="0"/>
        <v>0.42250000000000004</v>
      </c>
      <c r="Q1233" s="23">
        <f t="shared" si="1"/>
        <v>0.5</v>
      </c>
      <c r="R1233" s="23">
        <f>VLOOKUP(B1233,'Dry Sieve'!$B$2:$K$992,IF(C1233="#5",2,IF(C1233="#10",3,IF(C1233="#18",4,IF(C1233="#35",5,IF(C1233="#60",6,IF(C1233="#120",7,IF(C1233="#200",8,IF(C1233="&lt;200",9)))))))),FALSE)</f>
        <v>2.4</v>
      </c>
      <c r="S1233" s="23">
        <f>VLOOKUP(B1233,'Dry Sieve'!$B$2:$K$992,10,FALSE)</f>
        <v>121.95000000000002</v>
      </c>
      <c r="T1233" s="23">
        <v>3.050430504E-3</v>
      </c>
      <c r="U1233" s="23">
        <v>5.6650852220000002E-5</v>
      </c>
      <c r="V1233" s="23">
        <f>V1231</f>
        <v>8.6395743611520012E-2</v>
      </c>
    </row>
    <row r="1234" spans="1:22" ht="15.75" customHeight="1" x14ac:dyDescent="0.2">
      <c r="A1234" s="22">
        <f>VLOOKUP(B1233,'Sample ID by Horizon'!A:B,2,FALSE)</f>
        <v>42649</v>
      </c>
      <c r="B1234" s="21" t="s">
        <v>519</v>
      </c>
      <c r="C1234" s="21" t="s">
        <v>1300</v>
      </c>
      <c r="D1234" s="21" t="s">
        <v>1294</v>
      </c>
      <c r="E1234" s="21">
        <v>0.5</v>
      </c>
      <c r="F1234" s="21">
        <v>1.72</v>
      </c>
      <c r="G1234" s="21">
        <v>2.21</v>
      </c>
      <c r="H1234" s="21">
        <v>0.49</v>
      </c>
      <c r="I1234" s="21">
        <v>2.14</v>
      </c>
      <c r="J1234" s="23">
        <f t="shared" si="45"/>
        <v>0.42000000000000015</v>
      </c>
      <c r="K1234" s="71">
        <v>14</v>
      </c>
      <c r="L1234" s="71">
        <f t="shared" ref="L1234:N1234" si="926">L1231</f>
        <v>0.5</v>
      </c>
      <c r="M1234" s="71">
        <f t="shared" si="926"/>
        <v>0.42250000000000004</v>
      </c>
      <c r="N1234" s="71">
        <f t="shared" si="926"/>
        <v>13</v>
      </c>
      <c r="O1234" s="73">
        <f>VLOOKUP(B1234,'Dry Sieve'!$B$2:$K$992,IF(C1234="#5",2,IF(C1234="#10",3,IF(C1234="#18",4,IF(C1234="#35",5,IF(C1234="#60",6,IF(C1234="#120",7,IF(C1234="#200",8,IF(C1234="&lt;200",9)))))))),FALSE)</f>
        <v>2.4</v>
      </c>
      <c r="P1234" s="23">
        <f t="shared" si="0"/>
        <v>0.42250000000000004</v>
      </c>
      <c r="Q1234" s="23">
        <f t="shared" si="1"/>
        <v>0.5</v>
      </c>
      <c r="R1234" s="23">
        <f>VLOOKUP(B1234,'Dry Sieve'!$B$2:$K$992,IF(C1234="#5",2,IF(C1234="#10",3,IF(C1234="#18",4,IF(C1234="#35",5,IF(C1234="#60",6,IF(C1234="#120",7,IF(C1234="#200",8,IF(C1234="&lt;200",9)))))))),FALSE)</f>
        <v>2.4</v>
      </c>
      <c r="S1234" s="23">
        <f>VLOOKUP(B1234,'Dry Sieve'!$B$2:$K$992,10,FALSE)</f>
        <v>121.95000000000002</v>
      </c>
      <c r="T1234" s="23">
        <v>3.050430504E-3</v>
      </c>
      <c r="U1234" s="23">
        <v>5.6650852220000002E-5</v>
      </c>
      <c r="V1234" s="23">
        <f>V1231</f>
        <v>8.6395743611520012E-2</v>
      </c>
    </row>
    <row r="1235" spans="1:22" ht="15.75" customHeight="1" x14ac:dyDescent="0.2">
      <c r="A1235" s="22">
        <f>VLOOKUP(B1234,'Sample ID by Horizon'!A:B,2,FALSE)</f>
        <v>42649</v>
      </c>
      <c r="B1235" s="21" t="s">
        <v>520</v>
      </c>
      <c r="C1235" s="21" t="s">
        <v>1290</v>
      </c>
      <c r="D1235" s="21" t="s">
        <v>1291</v>
      </c>
      <c r="E1235" s="21">
        <v>1.5</v>
      </c>
      <c r="F1235" s="21">
        <v>1.72</v>
      </c>
      <c r="G1235" s="21">
        <v>3.09</v>
      </c>
      <c r="H1235" s="21">
        <v>1.37</v>
      </c>
      <c r="I1235" s="21">
        <v>2.88</v>
      </c>
      <c r="J1235" s="23">
        <f t="shared" si="45"/>
        <v>1.1599999999999999</v>
      </c>
      <c r="K1235" s="71">
        <v>14</v>
      </c>
      <c r="L1235" s="71">
        <v>1.5024999999999999</v>
      </c>
      <c r="M1235" s="23">
        <f>AVERAGE(J1235:J1238)</f>
        <v>1.155</v>
      </c>
      <c r="N1235" s="23">
        <v>15.463576160000001</v>
      </c>
      <c r="O1235" s="73">
        <f>VLOOKUP(B1235,'Dry Sieve'!$B$2:$K$992,IF(C1235="#5",2,IF(C1235="#10",3,IF(C1235="#18",4,IF(C1235="#35",5,IF(C1235="#60",6,IF(C1235="#120",7,IF(C1235="#200",8,IF(C1235="&lt;200",9)))))))),FALSE)</f>
        <v>7.36</v>
      </c>
      <c r="P1235" s="23">
        <f t="shared" si="0"/>
        <v>1.155</v>
      </c>
      <c r="Q1235" s="23">
        <f t="shared" si="1"/>
        <v>1.5024999999999999</v>
      </c>
      <c r="R1235" s="23">
        <f>VLOOKUP(B1235,'Dry Sieve'!$B$2:$K$992,IF(C1235="#5",2,IF(C1235="#10",3,IF(C1235="#18",4,IF(C1235="#35",5,IF(C1235="#60",6,IF(C1235="#120",7,IF(C1235="#200",8,IF(C1235="&lt;200",9)))))))),FALSE)</f>
        <v>7.36</v>
      </c>
      <c r="S1235" s="23">
        <f>VLOOKUP(B1235,'Dry Sieve'!$B$2:$K$992,10,FALSE)</f>
        <v>71.789999999999992</v>
      </c>
      <c r="T1235" s="23">
        <v>2.371123579E-2</v>
      </c>
      <c r="U1235" s="23">
        <v>3.6666050039999998E-3</v>
      </c>
      <c r="V1235" s="23">
        <f>SUM(U1235,U1239,U1243,U1247,U1251,U1255,U1259)</f>
        <v>3.9601521931999999E-2</v>
      </c>
    </row>
    <row r="1236" spans="1:22" ht="15.75" customHeight="1" x14ac:dyDescent="0.2">
      <c r="A1236" s="22">
        <f>VLOOKUP(B1235,'Sample ID by Horizon'!A:B,2,FALSE)</f>
        <v>42649</v>
      </c>
      <c r="B1236" s="21" t="s">
        <v>520</v>
      </c>
      <c r="C1236" s="21" t="s">
        <v>1290</v>
      </c>
      <c r="D1236" s="21" t="s">
        <v>1292</v>
      </c>
      <c r="E1236" s="21">
        <v>1.51</v>
      </c>
      <c r="F1236" s="21">
        <v>1.72</v>
      </c>
      <c r="G1236" s="21">
        <v>3.11</v>
      </c>
      <c r="H1236" s="21">
        <v>1.39</v>
      </c>
      <c r="I1236" s="21">
        <v>2.78</v>
      </c>
      <c r="J1236" s="23">
        <f t="shared" si="45"/>
        <v>1.0599999999999998</v>
      </c>
      <c r="K1236" s="71">
        <v>21.854304639999999</v>
      </c>
      <c r="L1236" s="71">
        <f t="shared" ref="L1236:N1236" si="927">L1235</f>
        <v>1.5024999999999999</v>
      </c>
      <c r="M1236" s="71">
        <f t="shared" si="927"/>
        <v>1.155</v>
      </c>
      <c r="N1236" s="71">
        <f t="shared" si="927"/>
        <v>15.463576160000001</v>
      </c>
      <c r="O1236" s="73">
        <f>VLOOKUP(B1236,'Dry Sieve'!$B$2:$K$992,IF(C1236="#5",2,IF(C1236="#10",3,IF(C1236="#18",4,IF(C1236="#35",5,IF(C1236="#60",6,IF(C1236="#120",7,IF(C1236="#200",8,IF(C1236="&lt;200",9)))))))),FALSE)</f>
        <v>7.36</v>
      </c>
      <c r="P1236" s="23">
        <f t="shared" si="0"/>
        <v>1.155</v>
      </c>
      <c r="Q1236" s="23">
        <f t="shared" si="1"/>
        <v>1.5024999999999999</v>
      </c>
      <c r="R1236" s="23">
        <f>VLOOKUP(B1236,'Dry Sieve'!$B$2:$K$992,IF(C1236="#5",2,IF(C1236="#10",3,IF(C1236="#18",4,IF(C1236="#35",5,IF(C1236="#60",6,IF(C1236="#120",7,IF(C1236="#200",8,IF(C1236="&lt;200",9)))))))),FALSE)</f>
        <v>7.36</v>
      </c>
      <c r="S1236" s="23">
        <f>VLOOKUP(B1236,'Dry Sieve'!$B$2:$K$992,10,FALSE)</f>
        <v>71.789999999999992</v>
      </c>
      <c r="T1236" s="23">
        <v>2.371123579E-2</v>
      </c>
      <c r="U1236" s="23">
        <v>3.6666050039999998E-3</v>
      </c>
      <c r="V1236" s="23">
        <f>V1235</f>
        <v>3.9601521931999999E-2</v>
      </c>
    </row>
    <row r="1237" spans="1:22" ht="15.75" customHeight="1" x14ac:dyDescent="0.2">
      <c r="A1237" s="22">
        <f>VLOOKUP(B1236,'Sample ID by Horizon'!A:B,2,FALSE)</f>
        <v>42649</v>
      </c>
      <c r="B1237" s="21" t="s">
        <v>520</v>
      </c>
      <c r="C1237" s="21" t="s">
        <v>1290</v>
      </c>
      <c r="D1237" s="21" t="s">
        <v>1293</v>
      </c>
      <c r="E1237" s="21">
        <v>1.5</v>
      </c>
      <c r="F1237" s="21">
        <v>1.73</v>
      </c>
      <c r="G1237" s="21">
        <v>3.1</v>
      </c>
      <c r="H1237" s="21">
        <v>1.37</v>
      </c>
      <c r="I1237" s="21">
        <v>2.93</v>
      </c>
      <c r="J1237" s="23">
        <f t="shared" si="45"/>
        <v>1.2000000000000002</v>
      </c>
      <c r="K1237" s="71">
        <v>11.33333333</v>
      </c>
      <c r="L1237" s="71">
        <f t="shared" ref="L1237:N1237" si="928">L1235</f>
        <v>1.5024999999999999</v>
      </c>
      <c r="M1237" s="71">
        <f t="shared" si="928"/>
        <v>1.155</v>
      </c>
      <c r="N1237" s="71">
        <f t="shared" si="928"/>
        <v>15.463576160000001</v>
      </c>
      <c r="O1237" s="73">
        <f>VLOOKUP(B1237,'Dry Sieve'!$B$2:$K$992,IF(C1237="#5",2,IF(C1237="#10",3,IF(C1237="#18",4,IF(C1237="#35",5,IF(C1237="#60",6,IF(C1237="#120",7,IF(C1237="#200",8,IF(C1237="&lt;200",9)))))))),FALSE)</f>
        <v>7.36</v>
      </c>
      <c r="P1237" s="23">
        <f t="shared" si="0"/>
        <v>1.155</v>
      </c>
      <c r="Q1237" s="23">
        <f t="shared" si="1"/>
        <v>1.5024999999999999</v>
      </c>
      <c r="R1237" s="23">
        <f>VLOOKUP(B1237,'Dry Sieve'!$B$2:$K$992,IF(C1237="#5",2,IF(C1237="#10",3,IF(C1237="#18",4,IF(C1237="#35",5,IF(C1237="#60",6,IF(C1237="#120",7,IF(C1237="#200",8,IF(C1237="&lt;200",9)))))))),FALSE)</f>
        <v>7.36</v>
      </c>
      <c r="S1237" s="23">
        <f>VLOOKUP(B1237,'Dry Sieve'!$B$2:$K$992,10,FALSE)</f>
        <v>71.789999999999992</v>
      </c>
      <c r="T1237" s="23">
        <v>2.371123579E-2</v>
      </c>
      <c r="U1237" s="23">
        <v>3.6666050039999998E-3</v>
      </c>
      <c r="V1237" s="23">
        <f>V1235</f>
        <v>3.9601521931999999E-2</v>
      </c>
    </row>
    <row r="1238" spans="1:22" ht="15.75" customHeight="1" x14ac:dyDescent="0.2">
      <c r="A1238" s="22">
        <f>VLOOKUP(B1237,'Sample ID by Horizon'!A:B,2,FALSE)</f>
        <v>42649</v>
      </c>
      <c r="B1238" s="21" t="s">
        <v>520</v>
      </c>
      <c r="C1238" s="21" t="s">
        <v>1290</v>
      </c>
      <c r="D1238" s="21" t="s">
        <v>1294</v>
      </c>
      <c r="E1238" s="21">
        <v>1.5</v>
      </c>
      <c r="F1238" s="21">
        <v>1.72</v>
      </c>
      <c r="G1238" s="21">
        <v>3.14</v>
      </c>
      <c r="H1238" s="21">
        <v>1.42</v>
      </c>
      <c r="I1238" s="21">
        <v>2.92</v>
      </c>
      <c r="J1238" s="23">
        <f t="shared" si="45"/>
        <v>1.2</v>
      </c>
      <c r="K1238" s="71">
        <v>14.66666667</v>
      </c>
      <c r="L1238" s="71">
        <f t="shared" ref="L1238:N1238" si="929">L1235</f>
        <v>1.5024999999999999</v>
      </c>
      <c r="M1238" s="71">
        <f t="shared" si="929"/>
        <v>1.155</v>
      </c>
      <c r="N1238" s="71">
        <f t="shared" si="929"/>
        <v>15.463576160000001</v>
      </c>
      <c r="O1238" s="73">
        <f>VLOOKUP(B1238,'Dry Sieve'!$B$2:$K$992,IF(C1238="#5",2,IF(C1238="#10",3,IF(C1238="#18",4,IF(C1238="#35",5,IF(C1238="#60",6,IF(C1238="#120",7,IF(C1238="#200",8,IF(C1238="&lt;200",9)))))))),FALSE)</f>
        <v>7.36</v>
      </c>
      <c r="P1238" s="23">
        <f t="shared" si="0"/>
        <v>1.155</v>
      </c>
      <c r="Q1238" s="23">
        <f t="shared" si="1"/>
        <v>1.5024999999999999</v>
      </c>
      <c r="R1238" s="23">
        <f>VLOOKUP(B1238,'Dry Sieve'!$B$2:$K$992,IF(C1238="#5",2,IF(C1238="#10",3,IF(C1238="#18",4,IF(C1238="#35",5,IF(C1238="#60",6,IF(C1238="#120",7,IF(C1238="#200",8,IF(C1238="&lt;200",9)))))))),FALSE)</f>
        <v>7.36</v>
      </c>
      <c r="S1238" s="23">
        <f>VLOOKUP(B1238,'Dry Sieve'!$B$2:$K$992,10,FALSE)</f>
        <v>71.789999999999992</v>
      </c>
      <c r="T1238" s="23">
        <v>2.371123579E-2</v>
      </c>
      <c r="U1238" s="23">
        <v>3.6666050039999998E-3</v>
      </c>
      <c r="V1238" s="23">
        <f>V1235</f>
        <v>3.9601521931999999E-2</v>
      </c>
    </row>
    <row r="1239" spans="1:22" ht="15.75" customHeight="1" x14ac:dyDescent="0.2">
      <c r="A1239" s="22">
        <f>VLOOKUP(B1238,'Sample ID by Horizon'!A:B,2,FALSE)</f>
        <v>42649</v>
      </c>
      <c r="B1239" s="21" t="s">
        <v>520</v>
      </c>
      <c r="C1239" s="21" t="s">
        <v>1295</v>
      </c>
      <c r="D1239" s="21" t="s">
        <v>1291</v>
      </c>
      <c r="E1239" s="21">
        <v>3</v>
      </c>
      <c r="F1239" s="21">
        <v>1.73</v>
      </c>
      <c r="G1239" s="21">
        <v>4.55</v>
      </c>
      <c r="H1239" s="21">
        <v>2.82</v>
      </c>
      <c r="I1239" s="21">
        <v>3.8</v>
      </c>
      <c r="J1239" s="23">
        <f t="shared" si="45"/>
        <v>2.0699999999999998</v>
      </c>
      <c r="K1239" s="71">
        <v>25</v>
      </c>
      <c r="L1239" s="71">
        <v>3.0049999999999999</v>
      </c>
      <c r="M1239" s="23">
        <f>AVERAGE(J1239:J1242)</f>
        <v>2.0149999999999997</v>
      </c>
      <c r="N1239" s="23">
        <v>25.885934410000001</v>
      </c>
      <c r="O1239" s="73">
        <f>VLOOKUP(B1239,'Dry Sieve'!$B$2:$K$992,IF(C1239="#5",2,IF(C1239="#10",3,IF(C1239="#18",4,IF(C1239="#35",5,IF(C1239="#60",6,IF(C1239="#120",7,IF(C1239="#200",8,IF(C1239="&lt;200",9)))))))),FALSE)</f>
        <v>14.21</v>
      </c>
      <c r="P1239" s="23">
        <f t="shared" si="0"/>
        <v>2.0149999999999997</v>
      </c>
      <c r="Q1239" s="23">
        <f t="shared" si="1"/>
        <v>3.0049999999999999</v>
      </c>
      <c r="R1239" s="23">
        <f>VLOOKUP(B1239,'Dry Sieve'!$B$2:$K$992,IF(C1239="#5",2,IF(C1239="#10",3,IF(C1239="#18",4,IF(C1239="#35",5,IF(C1239="#60",6,IF(C1239="#120",7,IF(C1239="#200",8,IF(C1239="&lt;200",9)))))))),FALSE)</f>
        <v>14.21</v>
      </c>
      <c r="S1239" s="23">
        <f>VLOOKUP(B1239,'Dry Sieve'!$B$2:$K$992,10,FALSE)</f>
        <v>71.789999999999992</v>
      </c>
      <c r="T1239" s="23">
        <v>6.5210997409999999E-2</v>
      </c>
      <c r="U1239" s="23">
        <v>1.4468979450000001E-2</v>
      </c>
      <c r="V1239" s="23">
        <f>V1238</f>
        <v>3.9601521931999999E-2</v>
      </c>
    </row>
    <row r="1240" spans="1:22" ht="15.75" customHeight="1" x14ac:dyDescent="0.2">
      <c r="A1240" s="22">
        <f>VLOOKUP(B1239,'Sample ID by Horizon'!A:B,2,FALSE)</f>
        <v>42649</v>
      </c>
      <c r="B1240" s="21" t="s">
        <v>520</v>
      </c>
      <c r="C1240" s="21" t="s">
        <v>1295</v>
      </c>
      <c r="D1240" s="21" t="s">
        <v>1292</v>
      </c>
      <c r="E1240" s="21">
        <v>3.03</v>
      </c>
      <c r="F1240" s="21">
        <v>1.74</v>
      </c>
      <c r="G1240" s="21">
        <v>4.49</v>
      </c>
      <c r="H1240" s="21">
        <v>2.75</v>
      </c>
      <c r="I1240" s="21">
        <v>3.8</v>
      </c>
      <c r="J1240" s="23">
        <f t="shared" si="45"/>
        <v>2.0599999999999996</v>
      </c>
      <c r="K1240" s="71">
        <v>22.77227723</v>
      </c>
      <c r="L1240" s="71">
        <f t="shared" ref="L1240:N1240" si="930">L1239</f>
        <v>3.0049999999999999</v>
      </c>
      <c r="M1240" s="71">
        <f t="shared" si="930"/>
        <v>2.0149999999999997</v>
      </c>
      <c r="N1240" s="71">
        <f t="shared" si="930"/>
        <v>25.885934410000001</v>
      </c>
      <c r="O1240" s="73">
        <f>VLOOKUP(B1240,'Dry Sieve'!$B$2:$K$992,IF(C1240="#5",2,IF(C1240="#10",3,IF(C1240="#18",4,IF(C1240="#35",5,IF(C1240="#60",6,IF(C1240="#120",7,IF(C1240="#200",8,IF(C1240="&lt;200",9)))))))),FALSE)</f>
        <v>14.21</v>
      </c>
      <c r="P1240" s="23">
        <f t="shared" si="0"/>
        <v>2.0149999999999997</v>
      </c>
      <c r="Q1240" s="23">
        <f t="shared" si="1"/>
        <v>3.0049999999999999</v>
      </c>
      <c r="R1240" s="23">
        <f>VLOOKUP(B1240,'Dry Sieve'!$B$2:$K$992,IF(C1240="#5",2,IF(C1240="#10",3,IF(C1240="#18",4,IF(C1240="#35",5,IF(C1240="#60",6,IF(C1240="#120",7,IF(C1240="#200",8,IF(C1240="&lt;200",9)))))))),FALSE)</f>
        <v>14.21</v>
      </c>
      <c r="S1240" s="23">
        <f>VLOOKUP(B1240,'Dry Sieve'!$B$2:$K$992,10,FALSE)</f>
        <v>71.789999999999992</v>
      </c>
      <c r="T1240" s="23">
        <v>6.5210997409999999E-2</v>
      </c>
      <c r="U1240" s="23">
        <v>1.4468979450000001E-2</v>
      </c>
      <c r="V1240" s="23">
        <f>V1238</f>
        <v>3.9601521931999999E-2</v>
      </c>
    </row>
    <row r="1241" spans="1:22" ht="15.75" customHeight="1" x14ac:dyDescent="0.2">
      <c r="A1241" s="22">
        <f>VLOOKUP(B1240,'Sample ID by Horizon'!A:B,2,FALSE)</f>
        <v>42649</v>
      </c>
      <c r="B1241" s="21" t="s">
        <v>520</v>
      </c>
      <c r="C1241" s="21" t="s">
        <v>1295</v>
      </c>
      <c r="D1241" s="21" t="s">
        <v>1293</v>
      </c>
      <c r="E1241" s="21">
        <v>2.99</v>
      </c>
      <c r="F1241" s="21">
        <v>1.72</v>
      </c>
      <c r="G1241" s="21">
        <v>4.5</v>
      </c>
      <c r="H1241" s="21">
        <v>2.78</v>
      </c>
      <c r="I1241" s="21">
        <v>3.56</v>
      </c>
      <c r="J1241" s="23">
        <f t="shared" si="45"/>
        <v>1.84</v>
      </c>
      <c r="K1241" s="71">
        <v>31.438127089999998</v>
      </c>
      <c r="L1241" s="71">
        <f t="shared" ref="L1241:N1241" si="931">L1239</f>
        <v>3.0049999999999999</v>
      </c>
      <c r="M1241" s="71">
        <f t="shared" si="931"/>
        <v>2.0149999999999997</v>
      </c>
      <c r="N1241" s="71">
        <f t="shared" si="931"/>
        <v>25.885934410000001</v>
      </c>
      <c r="O1241" s="73">
        <f>VLOOKUP(B1241,'Dry Sieve'!$B$2:$K$992,IF(C1241="#5",2,IF(C1241="#10",3,IF(C1241="#18",4,IF(C1241="#35",5,IF(C1241="#60",6,IF(C1241="#120",7,IF(C1241="#200",8,IF(C1241="&lt;200",9)))))))),FALSE)</f>
        <v>14.21</v>
      </c>
      <c r="P1241" s="23">
        <f t="shared" si="0"/>
        <v>2.0149999999999997</v>
      </c>
      <c r="Q1241" s="23">
        <f t="shared" si="1"/>
        <v>3.0049999999999999</v>
      </c>
      <c r="R1241" s="23">
        <f>VLOOKUP(B1241,'Dry Sieve'!$B$2:$K$992,IF(C1241="#5",2,IF(C1241="#10",3,IF(C1241="#18",4,IF(C1241="#35",5,IF(C1241="#60",6,IF(C1241="#120",7,IF(C1241="#200",8,IF(C1241="&lt;200",9)))))))),FALSE)</f>
        <v>14.21</v>
      </c>
      <c r="S1241" s="23">
        <f>VLOOKUP(B1241,'Dry Sieve'!$B$2:$K$992,10,FALSE)</f>
        <v>71.789999999999992</v>
      </c>
      <c r="T1241" s="23">
        <v>6.5210997409999999E-2</v>
      </c>
      <c r="U1241" s="23">
        <v>1.4468979450000001E-2</v>
      </c>
      <c r="V1241" s="23">
        <f>V1238</f>
        <v>3.9601521931999999E-2</v>
      </c>
    </row>
    <row r="1242" spans="1:22" ht="15.75" customHeight="1" x14ac:dyDescent="0.2">
      <c r="A1242" s="22">
        <f>VLOOKUP(B1241,'Sample ID by Horizon'!A:B,2,FALSE)</f>
        <v>42649</v>
      </c>
      <c r="B1242" s="21" t="s">
        <v>520</v>
      </c>
      <c r="C1242" s="21" t="s">
        <v>1295</v>
      </c>
      <c r="D1242" s="21" t="s">
        <v>1294</v>
      </c>
      <c r="E1242" s="21">
        <v>3</v>
      </c>
      <c r="F1242" s="21">
        <v>1.73</v>
      </c>
      <c r="G1242" s="21">
        <v>4.55</v>
      </c>
      <c r="H1242" s="21">
        <v>2.82</v>
      </c>
      <c r="I1242" s="21">
        <v>3.82</v>
      </c>
      <c r="J1242" s="23">
        <f t="shared" si="45"/>
        <v>2.09</v>
      </c>
      <c r="K1242" s="71">
        <v>24.333333329999999</v>
      </c>
      <c r="L1242" s="71">
        <f t="shared" ref="L1242:N1242" si="932">L1239</f>
        <v>3.0049999999999999</v>
      </c>
      <c r="M1242" s="71">
        <f t="shared" si="932"/>
        <v>2.0149999999999997</v>
      </c>
      <c r="N1242" s="71">
        <f t="shared" si="932"/>
        <v>25.885934410000001</v>
      </c>
      <c r="O1242" s="73">
        <f>VLOOKUP(B1242,'Dry Sieve'!$B$2:$K$992,IF(C1242="#5",2,IF(C1242="#10",3,IF(C1242="#18",4,IF(C1242="#35",5,IF(C1242="#60",6,IF(C1242="#120",7,IF(C1242="#200",8,IF(C1242="&lt;200",9)))))))),FALSE)</f>
        <v>14.21</v>
      </c>
      <c r="P1242" s="23">
        <f t="shared" si="0"/>
        <v>2.0149999999999997</v>
      </c>
      <c r="Q1242" s="23">
        <f t="shared" si="1"/>
        <v>3.0049999999999999</v>
      </c>
      <c r="R1242" s="23">
        <f>VLOOKUP(B1242,'Dry Sieve'!$B$2:$K$992,IF(C1242="#5",2,IF(C1242="#10",3,IF(C1242="#18",4,IF(C1242="#35",5,IF(C1242="#60",6,IF(C1242="#120",7,IF(C1242="#200",8,IF(C1242="&lt;200",9)))))))),FALSE)</f>
        <v>14.21</v>
      </c>
      <c r="S1242" s="23">
        <f>VLOOKUP(B1242,'Dry Sieve'!$B$2:$K$992,10,FALSE)</f>
        <v>71.789999999999992</v>
      </c>
      <c r="T1242" s="23">
        <v>6.5210997409999999E-2</v>
      </c>
      <c r="U1242" s="23">
        <v>1.4468979450000001E-2</v>
      </c>
      <c r="V1242" s="23">
        <f>V1241</f>
        <v>3.9601521931999999E-2</v>
      </c>
    </row>
    <row r="1243" spans="1:22" ht="15.75" customHeight="1" x14ac:dyDescent="0.2">
      <c r="A1243" s="22">
        <f>VLOOKUP(B1242,'Sample ID by Horizon'!A:B,2,FALSE)</f>
        <v>42649</v>
      </c>
      <c r="B1243" s="21" t="s">
        <v>520</v>
      </c>
      <c r="C1243" s="21" t="s">
        <v>1296</v>
      </c>
      <c r="D1243" s="21" t="s">
        <v>1291</v>
      </c>
      <c r="E1243" s="21">
        <v>3</v>
      </c>
      <c r="F1243" s="21">
        <v>1.72</v>
      </c>
      <c r="G1243" s="21">
        <v>4.63</v>
      </c>
      <c r="H1243" s="21">
        <v>2.91</v>
      </c>
      <c r="I1243" s="21">
        <v>3.81</v>
      </c>
      <c r="J1243" s="23">
        <f t="shared" si="45"/>
        <v>2.09</v>
      </c>
      <c r="K1243" s="71">
        <v>27.333333329999999</v>
      </c>
      <c r="L1243" s="71">
        <v>3</v>
      </c>
      <c r="M1243" s="23">
        <f>AVERAGE(J1243:J1246)</f>
        <v>2.1574999999999998</v>
      </c>
      <c r="N1243" s="23">
        <v>24.833333329999999</v>
      </c>
      <c r="O1243" s="73">
        <f>VLOOKUP(B1243,'Dry Sieve'!$B$2:$K$992,IF(C1243="#5",2,IF(C1243="#10",3,IF(C1243="#18",4,IF(C1243="#35",5,IF(C1243="#60",6,IF(C1243="#120",7,IF(C1243="#200",8,IF(C1243="&lt;200",9)))))))),FALSE)</f>
        <v>15.98</v>
      </c>
      <c r="P1243" s="23">
        <f t="shared" si="0"/>
        <v>2.1574999999999998</v>
      </c>
      <c r="Q1243" s="23">
        <f t="shared" si="1"/>
        <v>3</v>
      </c>
      <c r="R1243" s="23">
        <f>VLOOKUP(B1243,'Dry Sieve'!$B$2:$K$992,IF(C1243="#5",2,IF(C1243="#10",3,IF(C1243="#18",4,IF(C1243="#35",5,IF(C1243="#60",6,IF(C1243="#120",7,IF(C1243="#200",8,IF(C1243="&lt;200",9)))))))),FALSE)</f>
        <v>15.98</v>
      </c>
      <c r="S1243" s="23">
        <f>VLOOKUP(B1243,'Dry Sieve'!$B$2:$K$992,10,FALSE)</f>
        <v>71.789999999999992</v>
      </c>
      <c r="T1243" s="23">
        <v>6.2511724010000005E-2</v>
      </c>
      <c r="U1243" s="23">
        <v>1.108838914E-2</v>
      </c>
      <c r="V1243" s="23">
        <f>V1241</f>
        <v>3.9601521931999999E-2</v>
      </c>
    </row>
    <row r="1244" spans="1:22" ht="15.75" customHeight="1" x14ac:dyDescent="0.2">
      <c r="A1244" s="22">
        <f>VLOOKUP(B1243,'Sample ID by Horizon'!A:B,2,FALSE)</f>
        <v>42649</v>
      </c>
      <c r="B1244" s="21" t="s">
        <v>520</v>
      </c>
      <c r="C1244" s="21" t="s">
        <v>1296</v>
      </c>
      <c r="D1244" s="21" t="s">
        <v>1292</v>
      </c>
      <c r="E1244" s="21">
        <v>3</v>
      </c>
      <c r="F1244" s="21">
        <v>1.73</v>
      </c>
      <c r="G1244" s="21">
        <v>4.63</v>
      </c>
      <c r="H1244" s="21">
        <v>2.9</v>
      </c>
      <c r="I1244" s="21">
        <v>3.86</v>
      </c>
      <c r="J1244" s="23">
        <f t="shared" si="45"/>
        <v>2.13</v>
      </c>
      <c r="K1244" s="71">
        <v>25.666666670000001</v>
      </c>
      <c r="L1244" s="71">
        <f t="shared" ref="L1244:N1244" si="933">L1243</f>
        <v>3</v>
      </c>
      <c r="M1244" s="71">
        <f t="shared" si="933"/>
        <v>2.1574999999999998</v>
      </c>
      <c r="N1244" s="71">
        <f t="shared" si="933"/>
        <v>24.833333329999999</v>
      </c>
      <c r="O1244" s="73">
        <f>VLOOKUP(B1244,'Dry Sieve'!$B$2:$K$992,IF(C1244="#5",2,IF(C1244="#10",3,IF(C1244="#18",4,IF(C1244="#35",5,IF(C1244="#60",6,IF(C1244="#120",7,IF(C1244="#200",8,IF(C1244="&lt;200",9)))))))),FALSE)</f>
        <v>15.98</v>
      </c>
      <c r="P1244" s="23">
        <f t="shared" si="0"/>
        <v>2.1574999999999998</v>
      </c>
      <c r="Q1244" s="23">
        <f t="shared" si="1"/>
        <v>3</v>
      </c>
      <c r="R1244" s="23">
        <f>VLOOKUP(B1244,'Dry Sieve'!$B$2:$K$992,IF(C1244="#5",2,IF(C1244="#10",3,IF(C1244="#18",4,IF(C1244="#35",5,IF(C1244="#60",6,IF(C1244="#120",7,IF(C1244="#200",8,IF(C1244="&lt;200",9)))))))),FALSE)</f>
        <v>15.98</v>
      </c>
      <c r="S1244" s="23">
        <f>VLOOKUP(B1244,'Dry Sieve'!$B$2:$K$992,10,FALSE)</f>
        <v>71.789999999999992</v>
      </c>
      <c r="T1244" s="23">
        <v>6.2511724010000005E-2</v>
      </c>
      <c r="U1244" s="23">
        <v>1.108838914E-2</v>
      </c>
      <c r="V1244" s="23">
        <f>V1241</f>
        <v>3.9601521931999999E-2</v>
      </c>
    </row>
    <row r="1245" spans="1:22" ht="15.75" customHeight="1" x14ac:dyDescent="0.2">
      <c r="A1245" s="22">
        <f>VLOOKUP(B1244,'Sample ID by Horizon'!A:B,2,FALSE)</f>
        <v>42649</v>
      </c>
      <c r="B1245" s="21" t="s">
        <v>520</v>
      </c>
      <c r="C1245" s="21" t="s">
        <v>1296</v>
      </c>
      <c r="D1245" s="21" t="s">
        <v>1293</v>
      </c>
      <c r="E1245" s="21">
        <v>3</v>
      </c>
      <c r="F1245" s="21">
        <v>1.71</v>
      </c>
      <c r="G1245" s="21">
        <v>4.63</v>
      </c>
      <c r="H1245" s="21">
        <v>2.92</v>
      </c>
      <c r="I1245" s="21">
        <v>3.96</v>
      </c>
      <c r="J1245" s="23">
        <f t="shared" si="45"/>
        <v>2.25</v>
      </c>
      <c r="K1245" s="71">
        <v>22.333333329999999</v>
      </c>
      <c r="L1245" s="71">
        <f t="shared" ref="L1245:N1245" si="934">L1243</f>
        <v>3</v>
      </c>
      <c r="M1245" s="71">
        <f t="shared" si="934"/>
        <v>2.1574999999999998</v>
      </c>
      <c r="N1245" s="71">
        <f t="shared" si="934"/>
        <v>24.833333329999999</v>
      </c>
      <c r="O1245" s="73">
        <f>VLOOKUP(B1245,'Dry Sieve'!$B$2:$K$992,IF(C1245="#5",2,IF(C1245="#10",3,IF(C1245="#18",4,IF(C1245="#35",5,IF(C1245="#60",6,IF(C1245="#120",7,IF(C1245="#200",8,IF(C1245="&lt;200",9)))))))),FALSE)</f>
        <v>15.98</v>
      </c>
      <c r="P1245" s="23">
        <f t="shared" si="0"/>
        <v>2.1574999999999998</v>
      </c>
      <c r="Q1245" s="23">
        <f t="shared" si="1"/>
        <v>3</v>
      </c>
      <c r="R1245" s="23">
        <f>VLOOKUP(B1245,'Dry Sieve'!$B$2:$K$992,IF(C1245="#5",2,IF(C1245="#10",3,IF(C1245="#18",4,IF(C1245="#35",5,IF(C1245="#60",6,IF(C1245="#120",7,IF(C1245="#200",8,IF(C1245="&lt;200",9)))))))),FALSE)</f>
        <v>15.98</v>
      </c>
      <c r="S1245" s="23">
        <f>VLOOKUP(B1245,'Dry Sieve'!$B$2:$K$992,10,FALSE)</f>
        <v>71.789999999999992</v>
      </c>
      <c r="T1245" s="23">
        <v>6.2511724010000005E-2</v>
      </c>
      <c r="U1245" s="23">
        <v>1.108838914E-2</v>
      </c>
      <c r="V1245" s="23">
        <f>V1244</f>
        <v>3.9601521931999999E-2</v>
      </c>
    </row>
    <row r="1246" spans="1:22" ht="15.75" customHeight="1" x14ac:dyDescent="0.2">
      <c r="A1246" s="22">
        <f>VLOOKUP(B1245,'Sample ID by Horizon'!A:B,2,FALSE)</f>
        <v>42649</v>
      </c>
      <c r="B1246" s="21" t="s">
        <v>520</v>
      </c>
      <c r="C1246" s="21" t="s">
        <v>1296</v>
      </c>
      <c r="D1246" s="21" t="s">
        <v>1294</v>
      </c>
      <c r="E1246" s="21">
        <v>3</v>
      </c>
      <c r="F1246" s="21">
        <v>1.72</v>
      </c>
      <c r="G1246" s="21">
        <v>4.5999999999999996</v>
      </c>
      <c r="H1246" s="21">
        <v>2.88</v>
      </c>
      <c r="I1246" s="21">
        <v>3.88</v>
      </c>
      <c r="J1246" s="23">
        <f t="shared" si="45"/>
        <v>2.16</v>
      </c>
      <c r="K1246" s="71">
        <v>24</v>
      </c>
      <c r="L1246" s="71">
        <f t="shared" ref="L1246:N1246" si="935">L1243</f>
        <v>3</v>
      </c>
      <c r="M1246" s="71">
        <f t="shared" si="935"/>
        <v>2.1574999999999998</v>
      </c>
      <c r="N1246" s="71">
        <f t="shared" si="935"/>
        <v>24.833333329999999</v>
      </c>
      <c r="O1246" s="73">
        <f>VLOOKUP(B1246,'Dry Sieve'!$B$2:$K$992,IF(C1246="#5",2,IF(C1246="#10",3,IF(C1246="#18",4,IF(C1246="#35",5,IF(C1246="#60",6,IF(C1246="#120",7,IF(C1246="#200",8,IF(C1246="&lt;200",9)))))))),FALSE)</f>
        <v>15.98</v>
      </c>
      <c r="P1246" s="23">
        <f t="shared" si="0"/>
        <v>2.1574999999999998</v>
      </c>
      <c r="Q1246" s="23">
        <f t="shared" si="1"/>
        <v>3</v>
      </c>
      <c r="R1246" s="23">
        <f>VLOOKUP(B1246,'Dry Sieve'!$B$2:$K$992,IF(C1246="#5",2,IF(C1246="#10",3,IF(C1246="#18",4,IF(C1246="#35",5,IF(C1246="#60",6,IF(C1246="#120",7,IF(C1246="#200",8,IF(C1246="&lt;200",9)))))))),FALSE)</f>
        <v>15.98</v>
      </c>
      <c r="S1246" s="23">
        <f>VLOOKUP(B1246,'Dry Sieve'!$B$2:$K$992,10,FALSE)</f>
        <v>71.789999999999992</v>
      </c>
      <c r="T1246" s="23">
        <v>6.2511724010000005E-2</v>
      </c>
      <c r="U1246" s="23">
        <v>1.108838914E-2</v>
      </c>
      <c r="V1246" s="23">
        <f>V1244</f>
        <v>3.9601521931999999E-2</v>
      </c>
    </row>
    <row r="1247" spans="1:22" ht="15.75" customHeight="1" x14ac:dyDescent="0.2">
      <c r="A1247" s="22">
        <f>VLOOKUP(B1246,'Sample ID by Horizon'!A:B,2,FALSE)</f>
        <v>42649</v>
      </c>
      <c r="B1247" s="21" t="s">
        <v>520</v>
      </c>
      <c r="C1247" s="21" t="s">
        <v>1297</v>
      </c>
      <c r="D1247" s="21" t="s">
        <v>1291</v>
      </c>
      <c r="E1247" s="21">
        <v>3</v>
      </c>
      <c r="F1247" s="21">
        <v>1.73</v>
      </c>
      <c r="G1247" s="21">
        <v>4.68</v>
      </c>
      <c r="H1247" s="21">
        <v>2.95</v>
      </c>
      <c r="I1247" s="21">
        <v>3.93</v>
      </c>
      <c r="J1247" s="23">
        <f t="shared" si="45"/>
        <v>2.2000000000000002</v>
      </c>
      <c r="K1247" s="71">
        <v>25</v>
      </c>
      <c r="L1247" s="71">
        <v>3.0024999999999999</v>
      </c>
      <c r="M1247" s="23">
        <f>AVERAGE(J1247:J1250)</f>
        <v>2.2524999999999999</v>
      </c>
      <c r="N1247" s="23">
        <v>23.31589147</v>
      </c>
      <c r="O1247" s="73">
        <f>VLOOKUP(B1247,'Dry Sieve'!$B$2:$K$992,IF(C1247="#5",2,IF(C1247="#10",3,IF(C1247="#18",4,IF(C1247="#35",5,IF(C1247="#60",6,IF(C1247="#120",7,IF(C1247="#200",8,IF(C1247="&lt;200",9)))))))),FALSE)</f>
        <v>14.49</v>
      </c>
      <c r="P1247" s="23">
        <f t="shared" si="0"/>
        <v>2.2524999999999999</v>
      </c>
      <c r="Q1247" s="23">
        <f t="shared" si="1"/>
        <v>3.0024999999999999</v>
      </c>
      <c r="R1247" s="23">
        <f>VLOOKUP(B1247,'Dry Sieve'!$B$2:$K$992,IF(C1247="#5",2,IF(C1247="#10",3,IF(C1247="#18",4,IF(C1247="#35",5,IF(C1247="#60",6,IF(C1247="#120",7,IF(C1247="#200",8,IF(C1247="&lt;200",9)))))))),FALSE)</f>
        <v>14.49</v>
      </c>
      <c r="S1247" s="23">
        <f>VLOOKUP(B1247,'Dry Sieve'!$B$2:$K$992,10,FALSE)</f>
        <v>71.789999999999992</v>
      </c>
      <c r="T1247" s="23">
        <v>5.0417659330000003E-2</v>
      </c>
      <c r="U1247" s="23">
        <v>6.7173295619999997E-3</v>
      </c>
      <c r="V1247" s="23">
        <f>V1244</f>
        <v>3.9601521931999999E-2</v>
      </c>
    </row>
    <row r="1248" spans="1:22" ht="15.75" customHeight="1" x14ac:dyDescent="0.2">
      <c r="A1248" s="22">
        <f>VLOOKUP(B1247,'Sample ID by Horizon'!A:B,2,FALSE)</f>
        <v>42649</v>
      </c>
      <c r="B1248" s="21" t="s">
        <v>520</v>
      </c>
      <c r="C1248" s="21" t="s">
        <v>1297</v>
      </c>
      <c r="D1248" s="21" t="s">
        <v>1292</v>
      </c>
      <c r="E1248" s="21">
        <v>3.01</v>
      </c>
      <c r="F1248" s="21">
        <v>1.73</v>
      </c>
      <c r="G1248" s="21">
        <v>4.6900000000000004</v>
      </c>
      <c r="H1248" s="21">
        <v>2.96</v>
      </c>
      <c r="I1248" s="21">
        <v>4.0599999999999996</v>
      </c>
      <c r="J1248" s="23">
        <f t="shared" si="45"/>
        <v>2.3299999999999996</v>
      </c>
      <c r="K1248" s="71">
        <v>20.93023256</v>
      </c>
      <c r="L1248" s="71">
        <f t="shared" ref="L1248:N1248" si="936">L1247</f>
        <v>3.0024999999999999</v>
      </c>
      <c r="M1248" s="71">
        <f t="shared" si="936"/>
        <v>2.2524999999999999</v>
      </c>
      <c r="N1248" s="71">
        <f t="shared" si="936"/>
        <v>23.31589147</v>
      </c>
      <c r="O1248" s="73">
        <f>VLOOKUP(B1248,'Dry Sieve'!$B$2:$K$992,IF(C1248="#5",2,IF(C1248="#10",3,IF(C1248="#18",4,IF(C1248="#35",5,IF(C1248="#60",6,IF(C1248="#120",7,IF(C1248="#200",8,IF(C1248="&lt;200",9)))))))),FALSE)</f>
        <v>14.49</v>
      </c>
      <c r="P1248" s="23">
        <f t="shared" si="0"/>
        <v>2.2524999999999999</v>
      </c>
      <c r="Q1248" s="23">
        <f t="shared" si="1"/>
        <v>3.0024999999999999</v>
      </c>
      <c r="R1248" s="23">
        <f>VLOOKUP(B1248,'Dry Sieve'!$B$2:$K$992,IF(C1248="#5",2,IF(C1248="#10",3,IF(C1248="#18",4,IF(C1248="#35",5,IF(C1248="#60",6,IF(C1248="#120",7,IF(C1248="#200",8,IF(C1248="&lt;200",9)))))))),FALSE)</f>
        <v>14.49</v>
      </c>
      <c r="S1248" s="23">
        <f>VLOOKUP(B1248,'Dry Sieve'!$B$2:$K$992,10,FALSE)</f>
        <v>71.789999999999992</v>
      </c>
      <c r="T1248" s="23">
        <v>5.0417659330000003E-2</v>
      </c>
      <c r="U1248" s="23">
        <v>6.7173295619999997E-3</v>
      </c>
      <c r="V1248" s="23">
        <f>V1247</f>
        <v>3.9601521931999999E-2</v>
      </c>
    </row>
    <row r="1249" spans="1:22" ht="15.75" customHeight="1" x14ac:dyDescent="0.2">
      <c r="A1249" s="22">
        <f>VLOOKUP(B1248,'Sample ID by Horizon'!A:B,2,FALSE)</f>
        <v>42649</v>
      </c>
      <c r="B1249" s="21" t="s">
        <v>520</v>
      </c>
      <c r="C1249" s="21" t="s">
        <v>1297</v>
      </c>
      <c r="D1249" s="21" t="s">
        <v>1293</v>
      </c>
      <c r="E1249" s="21">
        <v>3</v>
      </c>
      <c r="F1249" s="21">
        <v>1.72</v>
      </c>
      <c r="G1249" s="21">
        <v>4.67</v>
      </c>
      <c r="H1249" s="21">
        <v>2.95</v>
      </c>
      <c r="I1249" s="21">
        <v>4.04</v>
      </c>
      <c r="J1249" s="23">
        <f t="shared" si="45"/>
        <v>2.3200000000000003</v>
      </c>
      <c r="K1249" s="71">
        <v>21</v>
      </c>
      <c r="L1249" s="71">
        <f t="shared" ref="L1249:N1249" si="937">L1247</f>
        <v>3.0024999999999999</v>
      </c>
      <c r="M1249" s="71">
        <f t="shared" si="937"/>
        <v>2.2524999999999999</v>
      </c>
      <c r="N1249" s="71">
        <f t="shared" si="937"/>
        <v>23.31589147</v>
      </c>
      <c r="O1249" s="73">
        <f>VLOOKUP(B1249,'Dry Sieve'!$B$2:$K$992,IF(C1249="#5",2,IF(C1249="#10",3,IF(C1249="#18",4,IF(C1249="#35",5,IF(C1249="#60",6,IF(C1249="#120",7,IF(C1249="#200",8,IF(C1249="&lt;200",9)))))))),FALSE)</f>
        <v>14.49</v>
      </c>
      <c r="P1249" s="23">
        <f t="shared" si="0"/>
        <v>2.2524999999999999</v>
      </c>
      <c r="Q1249" s="23">
        <f t="shared" si="1"/>
        <v>3.0024999999999999</v>
      </c>
      <c r="R1249" s="23">
        <f>VLOOKUP(B1249,'Dry Sieve'!$B$2:$K$992,IF(C1249="#5",2,IF(C1249="#10",3,IF(C1249="#18",4,IF(C1249="#35",5,IF(C1249="#60",6,IF(C1249="#120",7,IF(C1249="#200",8,IF(C1249="&lt;200",9)))))))),FALSE)</f>
        <v>14.49</v>
      </c>
      <c r="S1249" s="23">
        <f>VLOOKUP(B1249,'Dry Sieve'!$B$2:$K$992,10,FALSE)</f>
        <v>71.789999999999992</v>
      </c>
      <c r="T1249" s="23">
        <v>5.0417659330000003E-2</v>
      </c>
      <c r="U1249" s="23">
        <v>6.7173295619999997E-3</v>
      </c>
      <c r="V1249" s="23">
        <f>V1247</f>
        <v>3.9601521931999999E-2</v>
      </c>
    </row>
    <row r="1250" spans="1:22" ht="15.75" customHeight="1" x14ac:dyDescent="0.2">
      <c r="A1250" s="22">
        <f>VLOOKUP(B1249,'Sample ID by Horizon'!A:B,2,FALSE)</f>
        <v>42649</v>
      </c>
      <c r="B1250" s="21" t="s">
        <v>520</v>
      </c>
      <c r="C1250" s="21" t="s">
        <v>1297</v>
      </c>
      <c r="D1250" s="21" t="s">
        <v>1294</v>
      </c>
      <c r="E1250" s="21">
        <v>3</v>
      </c>
      <c r="F1250" s="21">
        <v>1.73</v>
      </c>
      <c r="G1250" s="21">
        <v>4.68</v>
      </c>
      <c r="H1250" s="21">
        <v>2.95</v>
      </c>
      <c r="I1250" s="21">
        <v>3.89</v>
      </c>
      <c r="J1250" s="23">
        <f t="shared" si="45"/>
        <v>2.16</v>
      </c>
      <c r="K1250" s="71">
        <v>26.333333329999999</v>
      </c>
      <c r="L1250" s="71">
        <f t="shared" ref="L1250:N1250" si="938">L1247</f>
        <v>3.0024999999999999</v>
      </c>
      <c r="M1250" s="71">
        <f t="shared" si="938"/>
        <v>2.2524999999999999</v>
      </c>
      <c r="N1250" s="71">
        <f t="shared" si="938"/>
        <v>23.31589147</v>
      </c>
      <c r="O1250" s="73">
        <f>VLOOKUP(B1250,'Dry Sieve'!$B$2:$K$992,IF(C1250="#5",2,IF(C1250="#10",3,IF(C1250="#18",4,IF(C1250="#35",5,IF(C1250="#60",6,IF(C1250="#120",7,IF(C1250="#200",8,IF(C1250="&lt;200",9)))))))),FALSE)</f>
        <v>14.49</v>
      </c>
      <c r="P1250" s="23">
        <f t="shared" si="0"/>
        <v>2.2524999999999999</v>
      </c>
      <c r="Q1250" s="23">
        <f t="shared" si="1"/>
        <v>3.0024999999999999</v>
      </c>
      <c r="R1250" s="23">
        <f>VLOOKUP(B1250,'Dry Sieve'!$B$2:$K$992,IF(C1250="#5",2,IF(C1250="#10",3,IF(C1250="#18",4,IF(C1250="#35",5,IF(C1250="#60",6,IF(C1250="#120",7,IF(C1250="#200",8,IF(C1250="&lt;200",9)))))))),FALSE)</f>
        <v>14.49</v>
      </c>
      <c r="S1250" s="23">
        <f>VLOOKUP(B1250,'Dry Sieve'!$B$2:$K$992,10,FALSE)</f>
        <v>71.789999999999992</v>
      </c>
      <c r="T1250" s="23">
        <v>5.0417659330000003E-2</v>
      </c>
      <c r="U1250" s="23">
        <v>6.7173295619999997E-3</v>
      </c>
      <c r="V1250" s="23">
        <f>V1247</f>
        <v>3.9601521931999999E-2</v>
      </c>
    </row>
    <row r="1251" spans="1:22" ht="15.75" customHeight="1" x14ac:dyDescent="0.2">
      <c r="A1251" s="22">
        <f>VLOOKUP(B1250,'Sample ID by Horizon'!A:B,2,FALSE)</f>
        <v>42649</v>
      </c>
      <c r="B1251" s="21" t="s">
        <v>520</v>
      </c>
      <c r="C1251" s="21" t="s">
        <v>1298</v>
      </c>
      <c r="D1251" s="21" t="s">
        <v>1291</v>
      </c>
      <c r="E1251" s="21">
        <v>2</v>
      </c>
      <c r="F1251" s="21">
        <v>1.72</v>
      </c>
      <c r="G1251" s="21">
        <v>3.7</v>
      </c>
      <c r="H1251" s="21">
        <v>1.98</v>
      </c>
      <c r="I1251" s="21">
        <v>3.33</v>
      </c>
      <c r="J1251" s="23">
        <f t="shared" si="45"/>
        <v>1.61</v>
      </c>
      <c r="K1251" s="71">
        <v>18.5</v>
      </c>
      <c r="L1251" s="71">
        <v>2.0024999999999999</v>
      </c>
      <c r="M1251" s="23">
        <f>AVERAGE(J1251:J1254)</f>
        <v>1.5925</v>
      </c>
      <c r="N1251" s="23">
        <v>19.47512438</v>
      </c>
      <c r="O1251" s="73">
        <f>VLOOKUP(B1251,'Dry Sieve'!$B$2:$K$992,IF(C1251="#5",2,IF(C1251="#10",3,IF(C1251="#18",4,IF(C1251="#35",5,IF(C1251="#60",6,IF(C1251="#120",7,IF(C1251="#200",8,IF(C1251="&lt;200",9)))))))),FALSE)</f>
        <v>10.15</v>
      </c>
      <c r="P1251" s="23">
        <f t="shared" si="0"/>
        <v>1.5925</v>
      </c>
      <c r="Q1251" s="23">
        <f t="shared" si="1"/>
        <v>2.0024999999999999</v>
      </c>
      <c r="R1251" s="23">
        <f>VLOOKUP(B1251,'Dry Sieve'!$B$2:$K$992,IF(C1251="#5",2,IF(C1251="#10",3,IF(C1251="#18",4,IF(C1251="#35",5,IF(C1251="#60",6,IF(C1251="#120",7,IF(C1251="#200",8,IF(C1251="&lt;200",9)))))))),FALSE)</f>
        <v>10.15</v>
      </c>
      <c r="S1251" s="23">
        <f>VLOOKUP(B1251,'Dry Sieve'!$B$2:$K$992,10,FALSE)</f>
        <v>71.789999999999992</v>
      </c>
      <c r="T1251" s="23">
        <v>2.894765719E-2</v>
      </c>
      <c r="U1251" s="23">
        <v>2.416110961E-3</v>
      </c>
      <c r="V1251" s="23">
        <f>V1250</f>
        <v>3.9601521931999999E-2</v>
      </c>
    </row>
    <row r="1252" spans="1:22" ht="15.75" customHeight="1" x14ac:dyDescent="0.2">
      <c r="A1252" s="22">
        <f>VLOOKUP(B1251,'Sample ID by Horizon'!A:B,2,FALSE)</f>
        <v>42649</v>
      </c>
      <c r="B1252" s="21" t="s">
        <v>520</v>
      </c>
      <c r="C1252" s="21" t="s">
        <v>1298</v>
      </c>
      <c r="D1252" s="21" t="s">
        <v>1292</v>
      </c>
      <c r="E1252" s="21">
        <v>2.0099999999999998</v>
      </c>
      <c r="F1252" s="21">
        <v>1.72</v>
      </c>
      <c r="G1252" s="21">
        <v>3.7</v>
      </c>
      <c r="H1252" s="21">
        <v>1.98</v>
      </c>
      <c r="I1252" s="21">
        <v>3.3</v>
      </c>
      <c r="J1252" s="23">
        <f t="shared" si="45"/>
        <v>1.5799999999999998</v>
      </c>
      <c r="K1252" s="71">
        <v>19.900497510000001</v>
      </c>
      <c r="L1252" s="71">
        <f t="shared" ref="L1252:N1252" si="939">L1251</f>
        <v>2.0024999999999999</v>
      </c>
      <c r="M1252" s="71">
        <f t="shared" si="939"/>
        <v>1.5925</v>
      </c>
      <c r="N1252" s="71">
        <f t="shared" si="939"/>
        <v>19.47512438</v>
      </c>
      <c r="O1252" s="73">
        <f>VLOOKUP(B1252,'Dry Sieve'!$B$2:$K$992,IF(C1252="#5",2,IF(C1252="#10",3,IF(C1252="#18",4,IF(C1252="#35",5,IF(C1252="#60",6,IF(C1252="#120",7,IF(C1252="#200",8,IF(C1252="&lt;200",9)))))))),FALSE)</f>
        <v>10.15</v>
      </c>
      <c r="P1252" s="23">
        <f t="shared" si="0"/>
        <v>1.5925</v>
      </c>
      <c r="Q1252" s="23">
        <f t="shared" si="1"/>
        <v>2.0024999999999999</v>
      </c>
      <c r="R1252" s="23">
        <f>VLOOKUP(B1252,'Dry Sieve'!$B$2:$K$992,IF(C1252="#5",2,IF(C1252="#10",3,IF(C1252="#18",4,IF(C1252="#35",5,IF(C1252="#60",6,IF(C1252="#120",7,IF(C1252="#200",8,IF(C1252="&lt;200",9)))))))),FALSE)</f>
        <v>10.15</v>
      </c>
      <c r="S1252" s="23">
        <f>VLOOKUP(B1252,'Dry Sieve'!$B$2:$K$992,10,FALSE)</f>
        <v>71.789999999999992</v>
      </c>
      <c r="T1252" s="23">
        <v>2.894765719E-2</v>
      </c>
      <c r="U1252" s="23">
        <v>2.416110961E-3</v>
      </c>
      <c r="V1252" s="23">
        <f>V1250</f>
        <v>3.9601521931999999E-2</v>
      </c>
    </row>
    <row r="1253" spans="1:22" ht="15.75" customHeight="1" x14ac:dyDescent="0.2">
      <c r="A1253" s="22">
        <f>VLOOKUP(B1252,'Sample ID by Horizon'!A:B,2,FALSE)</f>
        <v>42649</v>
      </c>
      <c r="B1253" s="21" t="s">
        <v>520</v>
      </c>
      <c r="C1253" s="21" t="s">
        <v>1298</v>
      </c>
      <c r="D1253" s="21" t="s">
        <v>1293</v>
      </c>
      <c r="E1253" s="21">
        <v>2</v>
      </c>
      <c r="F1253" s="21">
        <v>1.72</v>
      </c>
      <c r="G1253" s="21">
        <v>3.7</v>
      </c>
      <c r="H1253" s="21">
        <v>1.98</v>
      </c>
      <c r="I1253" s="21">
        <v>3.35</v>
      </c>
      <c r="J1253" s="23">
        <f t="shared" si="45"/>
        <v>1.6300000000000001</v>
      </c>
      <c r="K1253" s="71">
        <v>17.5</v>
      </c>
      <c r="L1253" s="71">
        <f t="shared" ref="L1253:N1253" si="940">L1251</f>
        <v>2.0024999999999999</v>
      </c>
      <c r="M1253" s="71">
        <f t="shared" si="940"/>
        <v>1.5925</v>
      </c>
      <c r="N1253" s="71">
        <f t="shared" si="940"/>
        <v>19.47512438</v>
      </c>
      <c r="O1253" s="73">
        <f>VLOOKUP(B1253,'Dry Sieve'!$B$2:$K$992,IF(C1253="#5",2,IF(C1253="#10",3,IF(C1253="#18",4,IF(C1253="#35",5,IF(C1253="#60",6,IF(C1253="#120",7,IF(C1253="#200",8,IF(C1253="&lt;200",9)))))))),FALSE)</f>
        <v>10.15</v>
      </c>
      <c r="P1253" s="23">
        <f t="shared" si="0"/>
        <v>1.5925</v>
      </c>
      <c r="Q1253" s="23">
        <f t="shared" si="1"/>
        <v>2.0024999999999999</v>
      </c>
      <c r="R1253" s="23">
        <f>VLOOKUP(B1253,'Dry Sieve'!$B$2:$K$992,IF(C1253="#5",2,IF(C1253="#10",3,IF(C1253="#18",4,IF(C1253="#35",5,IF(C1253="#60",6,IF(C1253="#120",7,IF(C1253="#200",8,IF(C1253="&lt;200",9)))))))),FALSE)</f>
        <v>10.15</v>
      </c>
      <c r="S1253" s="23">
        <f>VLOOKUP(B1253,'Dry Sieve'!$B$2:$K$992,10,FALSE)</f>
        <v>71.789999999999992</v>
      </c>
      <c r="T1253" s="23">
        <v>2.894765719E-2</v>
      </c>
      <c r="U1253" s="23">
        <v>2.416110961E-3</v>
      </c>
      <c r="V1253" s="23">
        <f>V1250</f>
        <v>3.9601521931999999E-2</v>
      </c>
    </row>
    <row r="1254" spans="1:22" ht="15.75" customHeight="1" x14ac:dyDescent="0.2">
      <c r="A1254" s="22">
        <f>VLOOKUP(B1253,'Sample ID by Horizon'!A:B,2,FALSE)</f>
        <v>42649</v>
      </c>
      <c r="B1254" s="21" t="s">
        <v>520</v>
      </c>
      <c r="C1254" s="21" t="s">
        <v>1298</v>
      </c>
      <c r="D1254" s="21" t="s">
        <v>1294</v>
      </c>
      <c r="E1254" s="21">
        <v>2</v>
      </c>
      <c r="F1254" s="21">
        <v>1.73</v>
      </c>
      <c r="G1254" s="21">
        <v>3.72</v>
      </c>
      <c r="H1254" s="21">
        <v>1.99</v>
      </c>
      <c r="I1254" s="21">
        <v>3.28</v>
      </c>
      <c r="J1254" s="23">
        <f t="shared" si="45"/>
        <v>1.5499999999999998</v>
      </c>
      <c r="K1254" s="71">
        <v>22</v>
      </c>
      <c r="L1254" s="71">
        <f t="shared" ref="L1254:N1254" si="941">L1251</f>
        <v>2.0024999999999999</v>
      </c>
      <c r="M1254" s="71">
        <f t="shared" si="941"/>
        <v>1.5925</v>
      </c>
      <c r="N1254" s="71">
        <f t="shared" si="941"/>
        <v>19.47512438</v>
      </c>
      <c r="O1254" s="73">
        <f>VLOOKUP(B1254,'Dry Sieve'!$B$2:$K$992,IF(C1254="#5",2,IF(C1254="#10",3,IF(C1254="#18",4,IF(C1254="#35",5,IF(C1254="#60",6,IF(C1254="#120",7,IF(C1254="#200",8,IF(C1254="&lt;200",9)))))))),FALSE)</f>
        <v>10.15</v>
      </c>
      <c r="P1254" s="23">
        <f t="shared" si="0"/>
        <v>1.5925</v>
      </c>
      <c r="Q1254" s="23">
        <f t="shared" si="1"/>
        <v>2.0024999999999999</v>
      </c>
      <c r="R1254" s="23">
        <f>VLOOKUP(B1254,'Dry Sieve'!$B$2:$K$992,IF(C1254="#5",2,IF(C1254="#10",3,IF(C1254="#18",4,IF(C1254="#35",5,IF(C1254="#60",6,IF(C1254="#120",7,IF(C1254="#200",8,IF(C1254="&lt;200",9)))))))),FALSE)</f>
        <v>10.15</v>
      </c>
      <c r="S1254" s="23">
        <f>VLOOKUP(B1254,'Dry Sieve'!$B$2:$K$992,10,FALSE)</f>
        <v>71.789999999999992</v>
      </c>
      <c r="T1254" s="23">
        <v>2.894765719E-2</v>
      </c>
      <c r="U1254" s="23">
        <v>2.416110961E-3</v>
      </c>
      <c r="V1254" s="23">
        <f>V1253</f>
        <v>3.9601521931999999E-2</v>
      </c>
    </row>
    <row r="1255" spans="1:22" ht="15.75" customHeight="1" x14ac:dyDescent="0.2">
      <c r="A1255" s="22">
        <f>VLOOKUP(B1254,'Sample ID by Horizon'!A:B,2,FALSE)</f>
        <v>42649</v>
      </c>
      <c r="B1255" s="21" t="s">
        <v>520</v>
      </c>
      <c r="C1255" s="21" t="s">
        <v>1299</v>
      </c>
      <c r="D1255" s="21" t="s">
        <v>1291</v>
      </c>
      <c r="E1255" s="21">
        <v>1</v>
      </c>
      <c r="F1255" s="21">
        <v>1.73</v>
      </c>
      <c r="G1255" s="21">
        <v>2.61</v>
      </c>
      <c r="H1255" s="21">
        <v>0.88</v>
      </c>
      <c r="I1255" s="21">
        <v>2.4</v>
      </c>
      <c r="J1255" s="23">
        <f t="shared" si="45"/>
        <v>0.66999999999999993</v>
      </c>
      <c r="K1255" s="71">
        <v>21</v>
      </c>
      <c r="L1255" s="71">
        <v>1</v>
      </c>
      <c r="M1255" s="23">
        <f>AVERAGE(J1255:J1258)</f>
        <v>0.71</v>
      </c>
      <c r="N1255" s="23">
        <v>21</v>
      </c>
      <c r="O1255" s="73">
        <f>VLOOKUP(B1255,'Dry Sieve'!$B$2:$K$992,IF(C1255="#5",2,IF(C1255="#10",3,IF(C1255="#18",4,IF(C1255="#35",5,IF(C1255="#60",6,IF(C1255="#120",7,IF(C1255="#200",8,IF(C1255="&lt;200",9)))))))),FALSE)</f>
        <v>4.3899999999999997</v>
      </c>
      <c r="P1255" s="23">
        <f t="shared" si="0"/>
        <v>0.71</v>
      </c>
      <c r="Q1255" s="23">
        <f t="shared" si="1"/>
        <v>1</v>
      </c>
      <c r="R1255" s="23">
        <f>VLOOKUP(B1255,'Dry Sieve'!$B$2:$K$992,IF(C1255="#5",2,IF(C1255="#10",3,IF(C1255="#18",4,IF(C1255="#35",5,IF(C1255="#60",6,IF(C1255="#120",7,IF(C1255="#200",8,IF(C1255="&lt;200",9)))))))),FALSE)</f>
        <v>4.3899999999999997</v>
      </c>
      <c r="S1255" s="23">
        <f>VLOOKUP(B1255,'Dry Sieve'!$B$2:$K$992,10,FALSE)</f>
        <v>71.789999999999992</v>
      </c>
      <c r="T1255" s="23">
        <v>1.7733667639999999E-2</v>
      </c>
      <c r="U1255" s="23">
        <v>1.0640200589999999E-3</v>
      </c>
      <c r="V1255" s="23">
        <f>V1253</f>
        <v>3.9601521931999999E-2</v>
      </c>
    </row>
    <row r="1256" spans="1:22" ht="15.75" customHeight="1" x14ac:dyDescent="0.2">
      <c r="A1256" s="22">
        <f>VLOOKUP(B1255,'Sample ID by Horizon'!A:B,2,FALSE)</f>
        <v>42649</v>
      </c>
      <c r="B1256" s="21" t="s">
        <v>520</v>
      </c>
      <c r="C1256" s="21" t="s">
        <v>1299</v>
      </c>
      <c r="D1256" s="21" t="s">
        <v>1292</v>
      </c>
      <c r="E1256" s="21">
        <v>1</v>
      </c>
      <c r="F1256" s="21">
        <v>1.73</v>
      </c>
      <c r="G1256" s="21">
        <v>2.71</v>
      </c>
      <c r="H1256" s="21">
        <v>0.98</v>
      </c>
      <c r="I1256" s="21">
        <v>2.5099999999999998</v>
      </c>
      <c r="J1256" s="23">
        <f t="shared" si="45"/>
        <v>0.7799999999999998</v>
      </c>
      <c r="K1256" s="71">
        <v>20</v>
      </c>
      <c r="L1256" s="71">
        <f t="shared" ref="L1256:N1256" si="942">L1255</f>
        <v>1</v>
      </c>
      <c r="M1256" s="71">
        <f t="shared" si="942"/>
        <v>0.71</v>
      </c>
      <c r="N1256" s="71">
        <f t="shared" si="942"/>
        <v>21</v>
      </c>
      <c r="O1256" s="73">
        <f>VLOOKUP(B1256,'Dry Sieve'!$B$2:$K$992,IF(C1256="#5",2,IF(C1256="#10",3,IF(C1256="#18",4,IF(C1256="#35",5,IF(C1256="#60",6,IF(C1256="#120",7,IF(C1256="#200",8,IF(C1256="&lt;200",9)))))))),FALSE)</f>
        <v>4.3899999999999997</v>
      </c>
      <c r="P1256" s="23">
        <f t="shared" si="0"/>
        <v>0.71</v>
      </c>
      <c r="Q1256" s="23">
        <f t="shared" si="1"/>
        <v>1</v>
      </c>
      <c r="R1256" s="23">
        <f>VLOOKUP(B1256,'Dry Sieve'!$B$2:$K$992,IF(C1256="#5",2,IF(C1256="#10",3,IF(C1256="#18",4,IF(C1256="#35",5,IF(C1256="#60",6,IF(C1256="#120",7,IF(C1256="#200",8,IF(C1256="&lt;200",9)))))))),FALSE)</f>
        <v>4.3899999999999997</v>
      </c>
      <c r="S1256" s="23">
        <f>VLOOKUP(B1256,'Dry Sieve'!$B$2:$K$992,10,FALSE)</f>
        <v>71.789999999999992</v>
      </c>
      <c r="T1256" s="23">
        <v>1.7733667639999999E-2</v>
      </c>
      <c r="U1256" s="23">
        <v>1.0640200589999999E-3</v>
      </c>
      <c r="V1256" s="23">
        <f>V1253</f>
        <v>3.9601521931999999E-2</v>
      </c>
    </row>
    <row r="1257" spans="1:22" ht="15.75" customHeight="1" x14ac:dyDescent="0.2">
      <c r="A1257" s="22">
        <f>VLOOKUP(B1256,'Sample ID by Horizon'!A:B,2,FALSE)</f>
        <v>42649</v>
      </c>
      <c r="B1257" s="21" t="s">
        <v>520</v>
      </c>
      <c r="C1257" s="21" t="s">
        <v>1299</v>
      </c>
      <c r="D1257" s="21" t="s">
        <v>1293</v>
      </c>
      <c r="E1257" s="21">
        <v>1</v>
      </c>
      <c r="F1257" s="21">
        <v>1.74</v>
      </c>
      <c r="G1257" s="21">
        <v>2.57</v>
      </c>
      <c r="H1257" s="21">
        <v>0.83</v>
      </c>
      <c r="I1257" s="21">
        <v>2.38</v>
      </c>
      <c r="J1257" s="23">
        <f t="shared" si="45"/>
        <v>0.6399999999999999</v>
      </c>
      <c r="K1257" s="71">
        <v>19</v>
      </c>
      <c r="L1257" s="71">
        <f t="shared" ref="L1257:N1257" si="943">L1255</f>
        <v>1</v>
      </c>
      <c r="M1257" s="71">
        <f t="shared" si="943"/>
        <v>0.71</v>
      </c>
      <c r="N1257" s="71">
        <f t="shared" si="943"/>
        <v>21</v>
      </c>
      <c r="O1257" s="73">
        <f>VLOOKUP(B1257,'Dry Sieve'!$B$2:$K$992,IF(C1257="#5",2,IF(C1257="#10",3,IF(C1257="#18",4,IF(C1257="#35",5,IF(C1257="#60",6,IF(C1257="#120",7,IF(C1257="#200",8,IF(C1257="&lt;200",9)))))))),FALSE)</f>
        <v>4.3899999999999997</v>
      </c>
      <c r="P1257" s="23">
        <f t="shared" si="0"/>
        <v>0.71</v>
      </c>
      <c r="Q1257" s="23">
        <f t="shared" si="1"/>
        <v>1</v>
      </c>
      <c r="R1257" s="23">
        <f>VLOOKUP(B1257,'Dry Sieve'!$B$2:$K$992,IF(C1257="#5",2,IF(C1257="#10",3,IF(C1257="#18",4,IF(C1257="#35",5,IF(C1257="#60",6,IF(C1257="#120",7,IF(C1257="#200",8,IF(C1257="&lt;200",9)))))))),FALSE)</f>
        <v>4.3899999999999997</v>
      </c>
      <c r="S1257" s="23">
        <f>VLOOKUP(B1257,'Dry Sieve'!$B$2:$K$992,10,FALSE)</f>
        <v>71.789999999999992</v>
      </c>
      <c r="T1257" s="23">
        <v>1.7733667639999999E-2</v>
      </c>
      <c r="U1257" s="23">
        <v>1.0640200589999999E-3</v>
      </c>
      <c r="V1257" s="23">
        <f>V1256</f>
        <v>3.9601521931999999E-2</v>
      </c>
    </row>
    <row r="1258" spans="1:22" ht="15.75" customHeight="1" x14ac:dyDescent="0.2">
      <c r="A1258" s="22">
        <f>VLOOKUP(B1257,'Sample ID by Horizon'!A:B,2,FALSE)</f>
        <v>42649</v>
      </c>
      <c r="B1258" s="21" t="s">
        <v>520</v>
      </c>
      <c r="C1258" s="21" t="s">
        <v>1299</v>
      </c>
      <c r="D1258" s="21" t="s">
        <v>1294</v>
      </c>
      <c r="E1258" s="21">
        <v>1</v>
      </c>
      <c r="F1258" s="21">
        <v>1.73</v>
      </c>
      <c r="G1258" s="21">
        <v>2.72</v>
      </c>
      <c r="H1258" s="21">
        <v>0.99</v>
      </c>
      <c r="I1258" s="21">
        <v>2.48</v>
      </c>
      <c r="J1258" s="23">
        <f t="shared" si="45"/>
        <v>0.75</v>
      </c>
      <c r="K1258" s="71">
        <v>24</v>
      </c>
      <c r="L1258" s="71">
        <f t="shared" ref="L1258:N1258" si="944">L1255</f>
        <v>1</v>
      </c>
      <c r="M1258" s="71">
        <f t="shared" si="944"/>
        <v>0.71</v>
      </c>
      <c r="N1258" s="71">
        <f t="shared" si="944"/>
        <v>21</v>
      </c>
      <c r="O1258" s="73">
        <f>VLOOKUP(B1258,'Dry Sieve'!$B$2:$K$992,IF(C1258="#5",2,IF(C1258="#10",3,IF(C1258="#18",4,IF(C1258="#35",5,IF(C1258="#60",6,IF(C1258="#120",7,IF(C1258="#200",8,IF(C1258="&lt;200",9)))))))),FALSE)</f>
        <v>4.3899999999999997</v>
      </c>
      <c r="P1258" s="23">
        <f t="shared" si="0"/>
        <v>0.71</v>
      </c>
      <c r="Q1258" s="23">
        <f t="shared" si="1"/>
        <v>1</v>
      </c>
      <c r="R1258" s="23">
        <f>VLOOKUP(B1258,'Dry Sieve'!$B$2:$K$992,IF(C1258="#5",2,IF(C1258="#10",3,IF(C1258="#18",4,IF(C1258="#35",5,IF(C1258="#60",6,IF(C1258="#120",7,IF(C1258="#200",8,IF(C1258="&lt;200",9)))))))),FALSE)</f>
        <v>4.3899999999999997</v>
      </c>
      <c r="S1258" s="23">
        <f>VLOOKUP(B1258,'Dry Sieve'!$B$2:$K$992,10,FALSE)</f>
        <v>71.789999999999992</v>
      </c>
      <c r="T1258" s="23">
        <v>1.7733667639999999E-2</v>
      </c>
      <c r="U1258" s="23">
        <v>1.0640200589999999E-3</v>
      </c>
      <c r="V1258" s="23">
        <f>V1256</f>
        <v>3.9601521931999999E-2</v>
      </c>
    </row>
    <row r="1259" spans="1:22" ht="15.75" customHeight="1" x14ac:dyDescent="0.2">
      <c r="A1259" s="22">
        <f>VLOOKUP(B1258,'Sample ID by Horizon'!A:B,2,FALSE)</f>
        <v>42649</v>
      </c>
      <c r="B1259" s="21" t="s">
        <v>520</v>
      </c>
      <c r="C1259" s="21" t="s">
        <v>1300</v>
      </c>
      <c r="D1259" s="21" t="s">
        <v>1291</v>
      </c>
      <c r="E1259" s="21">
        <v>0.5</v>
      </c>
      <c r="F1259" s="21">
        <v>1.74</v>
      </c>
      <c r="G1259" s="21">
        <v>2.2200000000000002</v>
      </c>
      <c r="H1259" s="21">
        <v>0.48</v>
      </c>
      <c r="I1259" s="21">
        <v>2.11</v>
      </c>
      <c r="J1259" s="23">
        <f t="shared" si="45"/>
        <v>0.36999999999999988</v>
      </c>
      <c r="K1259" s="71">
        <v>22</v>
      </c>
      <c r="L1259" s="71">
        <v>0.5</v>
      </c>
      <c r="M1259" s="23">
        <f>AVERAGE(J1259:J1262)</f>
        <v>0.39499999999999996</v>
      </c>
      <c r="N1259" s="23">
        <v>19.5</v>
      </c>
      <c r="O1259" s="73">
        <f>VLOOKUP(B1259,'Dry Sieve'!$B$2:$K$992,IF(C1259="#5",2,IF(C1259="#10",3,IF(C1259="#18",4,IF(C1259="#35",5,IF(C1259="#60",6,IF(C1259="#120",7,IF(C1259="#200",8,IF(C1259="&lt;200",9)))))))),FALSE)</f>
        <v>2.21</v>
      </c>
      <c r="P1259" s="23">
        <f t="shared" si="0"/>
        <v>0.39499999999999996</v>
      </c>
      <c r="Q1259" s="23">
        <f t="shared" si="1"/>
        <v>0.5</v>
      </c>
      <c r="R1259" s="23">
        <f>VLOOKUP(B1259,'Dry Sieve'!$B$2:$K$992,IF(C1259="#5",2,IF(C1259="#10",3,IF(C1259="#18",4,IF(C1259="#35",5,IF(C1259="#60",6,IF(C1259="#120",7,IF(C1259="#200",8,IF(C1259="&lt;200",9)))))))),FALSE)</f>
        <v>2.21</v>
      </c>
      <c r="S1259" s="23">
        <f>VLOOKUP(B1259,'Dry Sieve'!$B$2:$K$992,10,FALSE)</f>
        <v>71.789999999999992</v>
      </c>
      <c r="T1259" s="23">
        <v>6.464688675E-3</v>
      </c>
      <c r="U1259" s="23">
        <v>1.8008775599999999E-4</v>
      </c>
      <c r="V1259" s="23">
        <f>V1256</f>
        <v>3.9601521931999999E-2</v>
      </c>
    </row>
    <row r="1260" spans="1:22" ht="15.75" customHeight="1" x14ac:dyDescent="0.2">
      <c r="A1260" s="22">
        <f>VLOOKUP(B1259,'Sample ID by Horizon'!A:B,2,FALSE)</f>
        <v>42649</v>
      </c>
      <c r="B1260" s="21" t="s">
        <v>520</v>
      </c>
      <c r="C1260" s="21" t="s">
        <v>1300</v>
      </c>
      <c r="D1260" s="21" t="s">
        <v>1292</v>
      </c>
      <c r="E1260" s="21">
        <v>0.5</v>
      </c>
      <c r="F1260" s="21">
        <v>1.74</v>
      </c>
      <c r="G1260" s="21">
        <v>2.23</v>
      </c>
      <c r="H1260" s="21">
        <v>0.49</v>
      </c>
      <c r="I1260" s="21">
        <v>2.13</v>
      </c>
      <c r="J1260" s="23">
        <f t="shared" si="45"/>
        <v>0.3899999999999999</v>
      </c>
      <c r="K1260" s="71">
        <v>20</v>
      </c>
      <c r="L1260" s="71">
        <f t="shared" ref="L1260:N1260" si="945">L1259</f>
        <v>0.5</v>
      </c>
      <c r="M1260" s="71">
        <f t="shared" si="945"/>
        <v>0.39499999999999996</v>
      </c>
      <c r="N1260" s="71">
        <f t="shared" si="945"/>
        <v>19.5</v>
      </c>
      <c r="O1260" s="73">
        <f>VLOOKUP(B1260,'Dry Sieve'!$B$2:$K$992,IF(C1260="#5",2,IF(C1260="#10",3,IF(C1260="#18",4,IF(C1260="#35",5,IF(C1260="#60",6,IF(C1260="#120",7,IF(C1260="#200",8,IF(C1260="&lt;200",9)))))))),FALSE)</f>
        <v>2.21</v>
      </c>
      <c r="P1260" s="23">
        <f t="shared" si="0"/>
        <v>0.39499999999999996</v>
      </c>
      <c r="Q1260" s="23">
        <f t="shared" si="1"/>
        <v>0.5</v>
      </c>
      <c r="R1260" s="23">
        <f>VLOOKUP(B1260,'Dry Sieve'!$B$2:$K$992,IF(C1260="#5",2,IF(C1260="#10",3,IF(C1260="#18",4,IF(C1260="#35",5,IF(C1260="#60",6,IF(C1260="#120",7,IF(C1260="#200",8,IF(C1260="&lt;200",9)))))))),FALSE)</f>
        <v>2.21</v>
      </c>
      <c r="S1260" s="23">
        <f>VLOOKUP(B1260,'Dry Sieve'!$B$2:$K$992,10,FALSE)</f>
        <v>71.789999999999992</v>
      </c>
      <c r="T1260" s="23">
        <v>6.464688675E-3</v>
      </c>
      <c r="U1260" s="23">
        <v>1.8008775599999999E-4</v>
      </c>
      <c r="V1260" s="23">
        <f>V1259</f>
        <v>3.9601521931999999E-2</v>
      </c>
    </row>
    <row r="1261" spans="1:22" ht="15.75" customHeight="1" x14ac:dyDescent="0.2">
      <c r="A1261" s="22">
        <f>VLOOKUP(B1260,'Sample ID by Horizon'!A:B,2,FALSE)</f>
        <v>42649</v>
      </c>
      <c r="B1261" s="21" t="s">
        <v>520</v>
      </c>
      <c r="C1261" s="21" t="s">
        <v>1300</v>
      </c>
      <c r="D1261" s="21" t="s">
        <v>1293</v>
      </c>
      <c r="E1261" s="21">
        <v>0.5</v>
      </c>
      <c r="F1261" s="21">
        <v>1.73</v>
      </c>
      <c r="G1261" s="21">
        <v>2.23</v>
      </c>
      <c r="H1261" s="21">
        <v>0.5</v>
      </c>
      <c r="I1261" s="21">
        <v>2.16</v>
      </c>
      <c r="J1261" s="23">
        <f t="shared" si="45"/>
        <v>0.43000000000000016</v>
      </c>
      <c r="K1261" s="71">
        <v>14</v>
      </c>
      <c r="L1261" s="71">
        <f t="shared" ref="L1261:N1261" si="946">L1259</f>
        <v>0.5</v>
      </c>
      <c r="M1261" s="71">
        <f t="shared" si="946"/>
        <v>0.39499999999999996</v>
      </c>
      <c r="N1261" s="71">
        <f t="shared" si="946"/>
        <v>19.5</v>
      </c>
      <c r="O1261" s="73">
        <f>VLOOKUP(B1261,'Dry Sieve'!$B$2:$K$992,IF(C1261="#5",2,IF(C1261="#10",3,IF(C1261="#18",4,IF(C1261="#35",5,IF(C1261="#60",6,IF(C1261="#120",7,IF(C1261="#200",8,IF(C1261="&lt;200",9)))))))),FALSE)</f>
        <v>2.21</v>
      </c>
      <c r="P1261" s="23">
        <f t="shared" si="0"/>
        <v>0.39499999999999996</v>
      </c>
      <c r="Q1261" s="23">
        <f t="shared" si="1"/>
        <v>0.5</v>
      </c>
      <c r="R1261" s="23">
        <f>VLOOKUP(B1261,'Dry Sieve'!$B$2:$K$992,IF(C1261="#5",2,IF(C1261="#10",3,IF(C1261="#18",4,IF(C1261="#35",5,IF(C1261="#60",6,IF(C1261="#120",7,IF(C1261="#200",8,IF(C1261="&lt;200",9)))))))),FALSE)</f>
        <v>2.21</v>
      </c>
      <c r="S1261" s="23">
        <f>VLOOKUP(B1261,'Dry Sieve'!$B$2:$K$992,10,FALSE)</f>
        <v>71.789999999999992</v>
      </c>
      <c r="T1261" s="23">
        <v>6.464688675E-3</v>
      </c>
      <c r="U1261" s="23">
        <v>1.8008775599999999E-4</v>
      </c>
      <c r="V1261" s="23">
        <f>V1259</f>
        <v>3.9601521931999999E-2</v>
      </c>
    </row>
    <row r="1262" spans="1:22" ht="15.75" customHeight="1" x14ac:dyDescent="0.2">
      <c r="A1262" s="22">
        <f>VLOOKUP(B1261,'Sample ID by Horizon'!A:B,2,FALSE)</f>
        <v>42649</v>
      </c>
      <c r="B1262" s="21" t="s">
        <v>520</v>
      </c>
      <c r="C1262" s="21" t="s">
        <v>1300</v>
      </c>
      <c r="D1262" s="21" t="s">
        <v>1294</v>
      </c>
      <c r="E1262" s="21">
        <v>0.5</v>
      </c>
      <c r="F1262" s="21">
        <v>1.74</v>
      </c>
      <c r="G1262" s="21">
        <v>2.2400000000000002</v>
      </c>
      <c r="H1262" s="21">
        <v>0.5</v>
      </c>
      <c r="I1262" s="21">
        <v>2.13</v>
      </c>
      <c r="J1262" s="23">
        <f t="shared" si="45"/>
        <v>0.3899999999999999</v>
      </c>
      <c r="K1262" s="71">
        <v>22</v>
      </c>
      <c r="L1262" s="71">
        <f t="shared" ref="L1262:N1262" si="947">L1259</f>
        <v>0.5</v>
      </c>
      <c r="M1262" s="71">
        <f t="shared" si="947"/>
        <v>0.39499999999999996</v>
      </c>
      <c r="N1262" s="71">
        <f t="shared" si="947"/>
        <v>19.5</v>
      </c>
      <c r="O1262" s="73">
        <f>VLOOKUP(B1262,'Dry Sieve'!$B$2:$K$992,IF(C1262="#5",2,IF(C1262="#10",3,IF(C1262="#18",4,IF(C1262="#35",5,IF(C1262="#60",6,IF(C1262="#120",7,IF(C1262="#200",8,IF(C1262="&lt;200",9)))))))),FALSE)</f>
        <v>2.21</v>
      </c>
      <c r="P1262" s="23">
        <f t="shared" si="0"/>
        <v>0.39499999999999996</v>
      </c>
      <c r="Q1262" s="23">
        <f t="shared" si="1"/>
        <v>0.5</v>
      </c>
      <c r="R1262" s="23">
        <f>VLOOKUP(B1262,'Dry Sieve'!$B$2:$K$992,IF(C1262="#5",2,IF(C1262="#10",3,IF(C1262="#18",4,IF(C1262="#35",5,IF(C1262="#60",6,IF(C1262="#120",7,IF(C1262="#200",8,IF(C1262="&lt;200",9)))))))),FALSE)</f>
        <v>2.21</v>
      </c>
      <c r="S1262" s="23">
        <f>VLOOKUP(B1262,'Dry Sieve'!$B$2:$K$992,10,FALSE)</f>
        <v>71.789999999999992</v>
      </c>
      <c r="T1262" s="23">
        <v>6.464688675E-3</v>
      </c>
      <c r="U1262" s="23">
        <v>1.8008775599999999E-4</v>
      </c>
      <c r="V1262" s="23">
        <f>V1259</f>
        <v>3.9601521931999999E-2</v>
      </c>
    </row>
    <row r="1263" spans="1:22" ht="15.75" customHeight="1" x14ac:dyDescent="0.2">
      <c r="A1263" s="22">
        <f>VLOOKUP(B1262,'Sample ID by Horizon'!A:B,2,FALSE)</f>
        <v>42649</v>
      </c>
      <c r="B1263" s="21" t="s">
        <v>521</v>
      </c>
      <c r="C1263" s="21" t="s">
        <v>1290</v>
      </c>
      <c r="D1263" s="21" t="s">
        <v>1291</v>
      </c>
      <c r="E1263" s="21">
        <v>4</v>
      </c>
      <c r="F1263" s="21">
        <v>1.72</v>
      </c>
      <c r="G1263" s="21">
        <v>4.22</v>
      </c>
      <c r="H1263" s="21">
        <v>2.5</v>
      </c>
      <c r="I1263" s="21">
        <v>3.54</v>
      </c>
      <c r="J1263" s="23">
        <f t="shared" si="45"/>
        <v>1.82</v>
      </c>
      <c r="K1263" s="71">
        <v>17</v>
      </c>
      <c r="L1263" s="71">
        <v>4.01</v>
      </c>
      <c r="M1263" s="23">
        <f>AVERAGE(J1263:J1266)</f>
        <v>2.0750000000000002</v>
      </c>
      <c r="N1263" s="23">
        <v>13.212064679999999</v>
      </c>
      <c r="O1263" s="73">
        <f>VLOOKUP(B1263,'Dry Sieve'!$B$2:$K$992,IF(C1263="#5",2,IF(C1263="#10",3,IF(C1263="#18",4,IF(C1263="#35",5,IF(C1263="#60",6,IF(C1263="#120",7,IF(C1263="#200",8,IF(C1263="&lt;200",9)))))))),FALSE)</f>
        <v>255.65</v>
      </c>
      <c r="P1263" s="23">
        <f t="shared" si="0"/>
        <v>2.0750000000000002</v>
      </c>
      <c r="Q1263" s="23">
        <f t="shared" si="1"/>
        <v>4.01</v>
      </c>
      <c r="R1263" s="23">
        <f>VLOOKUP(B1263,'Dry Sieve'!$B$2:$K$992,IF(C1263="#5",2,IF(C1263="#10",3,IF(C1263="#18",4,IF(C1263="#35",5,IF(C1263="#60",6,IF(C1263="#120",7,IF(C1263="#200",8,IF(C1263="&lt;200",9)))))))),FALSE)</f>
        <v>255.65</v>
      </c>
      <c r="S1263" s="23">
        <f>VLOOKUP(B1263,'Dry Sieve'!$B$2:$K$992,10,FALSE)</f>
        <v>1452.1200000000003</v>
      </c>
      <c r="T1263" s="23">
        <v>8.4953228239999998E-2</v>
      </c>
      <c r="U1263" s="23">
        <v>1.122407546E-2</v>
      </c>
      <c r="V1263" s="23">
        <f>SUM(U1263,U1267,U1271,U1275,U1279,U1283,U1287)</f>
        <v>1.7168362276020002E-2</v>
      </c>
    </row>
    <row r="1264" spans="1:22" ht="15.75" customHeight="1" x14ac:dyDescent="0.2">
      <c r="A1264" s="22">
        <f>VLOOKUP(B1263,'Sample ID by Horizon'!A:B,2,FALSE)</f>
        <v>42649</v>
      </c>
      <c r="B1264" s="21" t="s">
        <v>521</v>
      </c>
      <c r="C1264" s="21" t="s">
        <v>1290</v>
      </c>
      <c r="D1264" s="21" t="s">
        <v>1292</v>
      </c>
      <c r="E1264" s="21">
        <v>4.0199999999999996</v>
      </c>
      <c r="F1264" s="21">
        <v>1.73</v>
      </c>
      <c r="G1264" s="21">
        <v>3.62</v>
      </c>
      <c r="H1264" s="21">
        <v>1.89</v>
      </c>
      <c r="I1264" s="21">
        <v>3.24</v>
      </c>
      <c r="J1264" s="23">
        <f t="shared" si="45"/>
        <v>1.5100000000000002</v>
      </c>
      <c r="K1264" s="71">
        <v>9.4527363179999995</v>
      </c>
      <c r="L1264" s="71">
        <f t="shared" ref="L1264:N1264" si="948">L1263</f>
        <v>4.01</v>
      </c>
      <c r="M1264" s="71">
        <f t="shared" si="948"/>
        <v>2.0750000000000002</v>
      </c>
      <c r="N1264" s="71">
        <f t="shared" si="948"/>
        <v>13.212064679999999</v>
      </c>
      <c r="O1264" s="73">
        <f>VLOOKUP(B1264,'Dry Sieve'!$B$2:$K$992,IF(C1264="#5",2,IF(C1264="#10",3,IF(C1264="#18",4,IF(C1264="#35",5,IF(C1264="#60",6,IF(C1264="#120",7,IF(C1264="#200",8,IF(C1264="&lt;200",9)))))))),FALSE)</f>
        <v>255.65</v>
      </c>
      <c r="P1264" s="23">
        <f t="shared" si="0"/>
        <v>2.0750000000000002</v>
      </c>
      <c r="Q1264" s="23">
        <f t="shared" si="1"/>
        <v>4.01</v>
      </c>
      <c r="R1264" s="23">
        <f>VLOOKUP(B1264,'Dry Sieve'!$B$2:$K$992,IF(C1264="#5",2,IF(C1264="#10",3,IF(C1264="#18",4,IF(C1264="#35",5,IF(C1264="#60",6,IF(C1264="#120",7,IF(C1264="#200",8,IF(C1264="&lt;200",9)))))))),FALSE)</f>
        <v>255.65</v>
      </c>
      <c r="S1264" s="23">
        <f>VLOOKUP(B1264,'Dry Sieve'!$B$2:$K$992,10,FALSE)</f>
        <v>1452.1200000000003</v>
      </c>
      <c r="T1264" s="23">
        <v>8.4953228239999998E-2</v>
      </c>
      <c r="U1264" s="23">
        <v>1.122407546E-2</v>
      </c>
      <c r="V1264" s="23">
        <f>V1263</f>
        <v>1.7168362276020002E-2</v>
      </c>
    </row>
    <row r="1265" spans="1:22" ht="15.75" customHeight="1" x14ac:dyDescent="0.2">
      <c r="A1265" s="22">
        <f>VLOOKUP(B1264,'Sample ID by Horizon'!A:B,2,FALSE)</f>
        <v>42649</v>
      </c>
      <c r="B1265" s="21" t="s">
        <v>521</v>
      </c>
      <c r="C1265" s="21" t="s">
        <v>1290</v>
      </c>
      <c r="D1265" s="21" t="s">
        <v>1293</v>
      </c>
      <c r="E1265" s="21">
        <v>4</v>
      </c>
      <c r="F1265" s="21">
        <v>1.73</v>
      </c>
      <c r="G1265" s="21">
        <v>4.5199999999999996</v>
      </c>
      <c r="H1265" s="21">
        <v>2.79</v>
      </c>
      <c r="I1265" s="21">
        <v>4.3</v>
      </c>
      <c r="J1265" s="23">
        <f t="shared" si="45"/>
        <v>2.57</v>
      </c>
      <c r="K1265" s="71">
        <v>5.5</v>
      </c>
      <c r="L1265" s="71">
        <f t="shared" ref="L1265:N1265" si="949">L1263</f>
        <v>4.01</v>
      </c>
      <c r="M1265" s="71">
        <f t="shared" si="949"/>
        <v>2.0750000000000002</v>
      </c>
      <c r="N1265" s="71">
        <f t="shared" si="949"/>
        <v>13.212064679999999</v>
      </c>
      <c r="O1265" s="73">
        <f>VLOOKUP(B1265,'Dry Sieve'!$B$2:$K$992,IF(C1265="#5",2,IF(C1265="#10",3,IF(C1265="#18",4,IF(C1265="#35",5,IF(C1265="#60",6,IF(C1265="#120",7,IF(C1265="#200",8,IF(C1265="&lt;200",9)))))))),FALSE)</f>
        <v>255.65</v>
      </c>
      <c r="P1265" s="23">
        <f t="shared" si="0"/>
        <v>2.0750000000000002</v>
      </c>
      <c r="Q1265" s="23">
        <f t="shared" si="1"/>
        <v>4.01</v>
      </c>
      <c r="R1265" s="23">
        <f>VLOOKUP(B1265,'Dry Sieve'!$B$2:$K$992,IF(C1265="#5",2,IF(C1265="#10",3,IF(C1265="#18",4,IF(C1265="#35",5,IF(C1265="#60",6,IF(C1265="#120",7,IF(C1265="#200",8,IF(C1265="&lt;200",9)))))))),FALSE)</f>
        <v>255.65</v>
      </c>
      <c r="S1265" s="23">
        <f>VLOOKUP(B1265,'Dry Sieve'!$B$2:$K$992,10,FALSE)</f>
        <v>1452.1200000000003</v>
      </c>
      <c r="T1265" s="23">
        <v>8.4953228239999998E-2</v>
      </c>
      <c r="U1265" s="23">
        <v>1.122407546E-2</v>
      </c>
      <c r="V1265" s="23">
        <f>V1263</f>
        <v>1.7168362276020002E-2</v>
      </c>
    </row>
    <row r="1266" spans="1:22" ht="15.75" customHeight="1" x14ac:dyDescent="0.2">
      <c r="A1266" s="22">
        <f>VLOOKUP(B1265,'Sample ID by Horizon'!A:B,2,FALSE)</f>
        <v>42649</v>
      </c>
      <c r="B1266" s="21" t="s">
        <v>521</v>
      </c>
      <c r="C1266" s="21" t="s">
        <v>1290</v>
      </c>
      <c r="D1266" s="21" t="s">
        <v>1294</v>
      </c>
      <c r="E1266" s="21">
        <v>4.0199999999999996</v>
      </c>
      <c r="F1266" s="21">
        <v>1.72</v>
      </c>
      <c r="G1266" s="21">
        <v>4.96</v>
      </c>
      <c r="H1266" s="21">
        <v>3.24</v>
      </c>
      <c r="I1266" s="21">
        <v>4.12</v>
      </c>
      <c r="J1266" s="23">
        <f t="shared" si="45"/>
        <v>2.4000000000000004</v>
      </c>
      <c r="K1266" s="71">
        <v>20.89552239</v>
      </c>
      <c r="L1266" s="71">
        <f t="shared" ref="L1266:N1266" si="950">L1263</f>
        <v>4.01</v>
      </c>
      <c r="M1266" s="71">
        <f t="shared" si="950"/>
        <v>2.0750000000000002</v>
      </c>
      <c r="N1266" s="71">
        <f t="shared" si="950"/>
        <v>13.212064679999999</v>
      </c>
      <c r="O1266" s="73">
        <f>VLOOKUP(B1266,'Dry Sieve'!$B$2:$K$992,IF(C1266="#5",2,IF(C1266="#10",3,IF(C1266="#18",4,IF(C1266="#35",5,IF(C1266="#60",6,IF(C1266="#120",7,IF(C1266="#200",8,IF(C1266="&lt;200",9)))))))),FALSE)</f>
        <v>255.65</v>
      </c>
      <c r="P1266" s="23">
        <f t="shared" si="0"/>
        <v>2.0750000000000002</v>
      </c>
      <c r="Q1266" s="23">
        <f t="shared" si="1"/>
        <v>4.01</v>
      </c>
      <c r="R1266" s="23">
        <f>VLOOKUP(B1266,'Dry Sieve'!$B$2:$K$992,IF(C1266="#5",2,IF(C1266="#10",3,IF(C1266="#18",4,IF(C1266="#35",5,IF(C1266="#60",6,IF(C1266="#120",7,IF(C1266="#200",8,IF(C1266="&lt;200",9)))))))),FALSE)</f>
        <v>255.65</v>
      </c>
      <c r="S1266" s="23">
        <f>VLOOKUP(B1266,'Dry Sieve'!$B$2:$K$992,10,FALSE)</f>
        <v>1452.1200000000003</v>
      </c>
      <c r="T1266" s="23">
        <v>8.4953228239999998E-2</v>
      </c>
      <c r="U1266" s="23">
        <v>1.122407546E-2</v>
      </c>
      <c r="V1266" s="23">
        <f>V1263</f>
        <v>1.7168362276020002E-2</v>
      </c>
    </row>
    <row r="1267" spans="1:22" ht="15.75" customHeight="1" x14ac:dyDescent="0.2">
      <c r="A1267" s="22">
        <f>VLOOKUP(B1266,'Sample ID by Horizon'!A:B,2,FALSE)</f>
        <v>42649</v>
      </c>
      <c r="B1267" s="21" t="s">
        <v>521</v>
      </c>
      <c r="C1267" s="21" t="s">
        <v>1295</v>
      </c>
      <c r="D1267" s="21" t="s">
        <v>1291</v>
      </c>
      <c r="E1267" s="21">
        <v>3.99</v>
      </c>
      <c r="F1267" s="21">
        <v>1.72</v>
      </c>
      <c r="G1267" s="21">
        <v>5.44</v>
      </c>
      <c r="H1267" s="21">
        <v>3.72</v>
      </c>
      <c r="I1267" s="21">
        <v>5.2</v>
      </c>
      <c r="J1267" s="23">
        <f t="shared" si="45"/>
        <v>3.4800000000000004</v>
      </c>
      <c r="K1267" s="71">
        <v>6.0150375939999998</v>
      </c>
      <c r="L1267" s="71">
        <v>3.9950000000000001</v>
      </c>
      <c r="M1267" s="23">
        <f>AVERAGE(J1267:J1270)</f>
        <v>3.4649999999999999</v>
      </c>
      <c r="N1267" s="23">
        <v>6.0700187970000004</v>
      </c>
      <c r="O1267" s="73">
        <f>VLOOKUP(B1267,'Dry Sieve'!$B$2:$K$992,IF(C1267="#5",2,IF(C1267="#10",3,IF(C1267="#18",4,IF(C1267="#35",5,IF(C1267="#60",6,IF(C1267="#120",7,IF(C1267="#200",8,IF(C1267="&lt;200",9)))))))),FALSE)</f>
        <v>216.16</v>
      </c>
      <c r="P1267" s="23">
        <f t="shared" si="0"/>
        <v>3.4649999999999999</v>
      </c>
      <c r="Q1267" s="23">
        <f t="shared" si="1"/>
        <v>3.9950000000000001</v>
      </c>
      <c r="R1267" s="23">
        <f>VLOOKUP(B1267,'Dry Sieve'!$B$2:$K$992,IF(C1267="#5",2,IF(C1267="#10",3,IF(C1267="#18",4,IF(C1267="#35",5,IF(C1267="#60",6,IF(C1267="#120",7,IF(C1267="#200",8,IF(C1267="&lt;200",9)))))))),FALSE)</f>
        <v>216.16</v>
      </c>
      <c r="S1267" s="23">
        <f>VLOOKUP(B1267,'Dry Sieve'!$B$2:$K$992,10,FALSE)</f>
        <v>1452.1200000000003</v>
      </c>
      <c r="T1267" s="23">
        <v>1.9748399789999999E-2</v>
      </c>
      <c r="U1267" s="23">
        <v>1.027484211E-3</v>
      </c>
      <c r="V1267" s="23">
        <f>V1266</f>
        <v>1.7168362276020002E-2</v>
      </c>
    </row>
    <row r="1268" spans="1:22" ht="15.75" customHeight="1" x14ac:dyDescent="0.2">
      <c r="A1268" s="22">
        <f>VLOOKUP(B1267,'Sample ID by Horizon'!A:B,2,FALSE)</f>
        <v>42649</v>
      </c>
      <c r="B1268" s="21" t="s">
        <v>521</v>
      </c>
      <c r="C1268" s="21" t="s">
        <v>1295</v>
      </c>
      <c r="D1268" s="21" t="s">
        <v>1292</v>
      </c>
      <c r="E1268" s="21">
        <v>4</v>
      </c>
      <c r="F1268" s="21">
        <v>1.73</v>
      </c>
      <c r="G1268" s="21">
        <v>5.51</v>
      </c>
      <c r="H1268" s="21">
        <v>3.78</v>
      </c>
      <c r="I1268" s="21">
        <v>5.29</v>
      </c>
      <c r="J1268" s="23">
        <f t="shared" si="45"/>
        <v>3.56</v>
      </c>
      <c r="K1268" s="71">
        <v>5.5</v>
      </c>
      <c r="L1268" s="71">
        <f t="shared" ref="L1268:N1268" si="951">L1267</f>
        <v>3.9950000000000001</v>
      </c>
      <c r="M1268" s="71">
        <f t="shared" si="951"/>
        <v>3.4649999999999999</v>
      </c>
      <c r="N1268" s="71">
        <f t="shared" si="951"/>
        <v>6.0700187970000004</v>
      </c>
      <c r="O1268" s="73">
        <f>VLOOKUP(B1268,'Dry Sieve'!$B$2:$K$992,IF(C1268="#5",2,IF(C1268="#10",3,IF(C1268="#18",4,IF(C1268="#35",5,IF(C1268="#60",6,IF(C1268="#120",7,IF(C1268="#200",8,IF(C1268="&lt;200",9)))))))),FALSE)</f>
        <v>216.16</v>
      </c>
      <c r="P1268" s="23">
        <f t="shared" si="0"/>
        <v>3.4649999999999999</v>
      </c>
      <c r="Q1268" s="23">
        <f t="shared" si="1"/>
        <v>3.9950000000000001</v>
      </c>
      <c r="R1268" s="23">
        <f>VLOOKUP(B1268,'Dry Sieve'!$B$2:$K$992,IF(C1268="#5",2,IF(C1268="#10",3,IF(C1268="#18",4,IF(C1268="#35",5,IF(C1268="#60",6,IF(C1268="#120",7,IF(C1268="#200",8,IF(C1268="&lt;200",9)))))))),FALSE)</f>
        <v>216.16</v>
      </c>
      <c r="S1268" s="23">
        <f>VLOOKUP(B1268,'Dry Sieve'!$B$2:$K$992,10,FALSE)</f>
        <v>1452.1200000000003</v>
      </c>
      <c r="T1268" s="23">
        <v>1.9748399789999999E-2</v>
      </c>
      <c r="U1268" s="23">
        <v>1.027484211E-3</v>
      </c>
      <c r="V1268" s="23">
        <f>V1266</f>
        <v>1.7168362276020002E-2</v>
      </c>
    </row>
    <row r="1269" spans="1:22" ht="15.75" customHeight="1" x14ac:dyDescent="0.2">
      <c r="A1269" s="22">
        <f>VLOOKUP(B1268,'Sample ID by Horizon'!A:B,2,FALSE)</f>
        <v>42649</v>
      </c>
      <c r="B1269" s="21" t="s">
        <v>521</v>
      </c>
      <c r="C1269" s="21" t="s">
        <v>1295</v>
      </c>
      <c r="D1269" s="21" t="s">
        <v>1293</v>
      </c>
      <c r="E1269" s="21">
        <v>3.99</v>
      </c>
      <c r="F1269" s="21">
        <v>1.72</v>
      </c>
      <c r="G1269" s="21">
        <v>5.4</v>
      </c>
      <c r="H1269" s="21">
        <v>3.68</v>
      </c>
      <c r="I1269" s="21">
        <v>5.16</v>
      </c>
      <c r="J1269" s="23">
        <f t="shared" si="45"/>
        <v>3.4400000000000004</v>
      </c>
      <c r="K1269" s="71">
        <v>6.0150375939999998</v>
      </c>
      <c r="L1269" s="71">
        <f t="shared" ref="L1269:N1269" si="952">L1267</f>
        <v>3.9950000000000001</v>
      </c>
      <c r="M1269" s="71">
        <f t="shared" si="952"/>
        <v>3.4649999999999999</v>
      </c>
      <c r="N1269" s="71">
        <f t="shared" si="952"/>
        <v>6.0700187970000004</v>
      </c>
      <c r="O1269" s="73">
        <f>VLOOKUP(B1269,'Dry Sieve'!$B$2:$K$992,IF(C1269="#5",2,IF(C1269="#10",3,IF(C1269="#18",4,IF(C1269="#35",5,IF(C1269="#60",6,IF(C1269="#120",7,IF(C1269="#200",8,IF(C1269="&lt;200",9)))))))),FALSE)</f>
        <v>216.16</v>
      </c>
      <c r="P1269" s="23">
        <f t="shared" si="0"/>
        <v>3.4649999999999999</v>
      </c>
      <c r="Q1269" s="23">
        <f t="shared" si="1"/>
        <v>3.9950000000000001</v>
      </c>
      <c r="R1269" s="23">
        <f>VLOOKUP(B1269,'Dry Sieve'!$B$2:$K$992,IF(C1269="#5",2,IF(C1269="#10",3,IF(C1269="#18",4,IF(C1269="#35",5,IF(C1269="#60",6,IF(C1269="#120",7,IF(C1269="#200",8,IF(C1269="&lt;200",9)))))))),FALSE)</f>
        <v>216.16</v>
      </c>
      <c r="S1269" s="23">
        <f>VLOOKUP(B1269,'Dry Sieve'!$B$2:$K$992,10,FALSE)</f>
        <v>1452.1200000000003</v>
      </c>
      <c r="T1269" s="23">
        <v>1.9748399789999999E-2</v>
      </c>
      <c r="U1269" s="23">
        <v>1.027484211E-3</v>
      </c>
      <c r="V1269" s="23">
        <f>V1266</f>
        <v>1.7168362276020002E-2</v>
      </c>
    </row>
    <row r="1270" spans="1:22" ht="15.75" customHeight="1" x14ac:dyDescent="0.2">
      <c r="A1270" s="22">
        <f>VLOOKUP(B1269,'Sample ID by Horizon'!A:B,2,FALSE)</f>
        <v>42649</v>
      </c>
      <c r="B1270" s="21" t="s">
        <v>521</v>
      </c>
      <c r="C1270" s="21" t="s">
        <v>1295</v>
      </c>
      <c r="D1270" s="21" t="s">
        <v>1294</v>
      </c>
      <c r="E1270" s="21">
        <v>4</v>
      </c>
      <c r="F1270" s="21">
        <v>1.71</v>
      </c>
      <c r="G1270" s="21">
        <v>5.36</v>
      </c>
      <c r="H1270" s="21">
        <v>3.65</v>
      </c>
      <c r="I1270" s="21">
        <v>5.09</v>
      </c>
      <c r="J1270" s="23">
        <f t="shared" si="45"/>
        <v>3.38</v>
      </c>
      <c r="K1270" s="71">
        <v>6.75</v>
      </c>
      <c r="L1270" s="71">
        <f t="shared" ref="L1270:N1270" si="953">L1267</f>
        <v>3.9950000000000001</v>
      </c>
      <c r="M1270" s="71">
        <f t="shared" si="953"/>
        <v>3.4649999999999999</v>
      </c>
      <c r="N1270" s="71">
        <f t="shared" si="953"/>
        <v>6.0700187970000004</v>
      </c>
      <c r="O1270" s="73">
        <f>VLOOKUP(B1270,'Dry Sieve'!$B$2:$K$992,IF(C1270="#5",2,IF(C1270="#10",3,IF(C1270="#18",4,IF(C1270="#35",5,IF(C1270="#60",6,IF(C1270="#120",7,IF(C1270="#200",8,IF(C1270="&lt;200",9)))))))),FALSE)</f>
        <v>216.16</v>
      </c>
      <c r="P1270" s="23">
        <f t="shared" si="0"/>
        <v>3.4649999999999999</v>
      </c>
      <c r="Q1270" s="23">
        <f t="shared" si="1"/>
        <v>3.9950000000000001</v>
      </c>
      <c r="R1270" s="23">
        <f>VLOOKUP(B1270,'Dry Sieve'!$B$2:$K$992,IF(C1270="#5",2,IF(C1270="#10",3,IF(C1270="#18",4,IF(C1270="#35",5,IF(C1270="#60",6,IF(C1270="#120",7,IF(C1270="#200",8,IF(C1270="&lt;200",9)))))))),FALSE)</f>
        <v>216.16</v>
      </c>
      <c r="S1270" s="23">
        <f>VLOOKUP(B1270,'Dry Sieve'!$B$2:$K$992,10,FALSE)</f>
        <v>1452.1200000000003</v>
      </c>
      <c r="T1270" s="23">
        <v>1.9748399789999999E-2</v>
      </c>
      <c r="U1270" s="23">
        <v>1.027484211E-3</v>
      </c>
      <c r="V1270" s="23">
        <f>V1269</f>
        <v>1.7168362276020002E-2</v>
      </c>
    </row>
    <row r="1271" spans="1:22" ht="15.75" customHeight="1" x14ac:dyDescent="0.2">
      <c r="A1271" s="22">
        <f>VLOOKUP(B1270,'Sample ID by Horizon'!A:B,2,FALSE)</f>
        <v>42649</v>
      </c>
      <c r="B1271" s="21" t="s">
        <v>521</v>
      </c>
      <c r="C1271" s="21" t="s">
        <v>1296</v>
      </c>
      <c r="D1271" s="21" t="s">
        <v>1291</v>
      </c>
      <c r="E1271" s="21">
        <v>4</v>
      </c>
      <c r="F1271" s="21">
        <v>1.71</v>
      </c>
      <c r="G1271" s="21">
        <v>5.6</v>
      </c>
      <c r="H1271" s="21">
        <v>3.89</v>
      </c>
      <c r="I1271" s="21">
        <v>5.26</v>
      </c>
      <c r="J1271" s="23">
        <f t="shared" si="45"/>
        <v>3.55</v>
      </c>
      <c r="K1271" s="71">
        <v>8.5</v>
      </c>
      <c r="L1271" s="71">
        <v>4</v>
      </c>
      <c r="M1271" s="23">
        <f>AVERAGE(J1271:J1274)</f>
        <v>3.55</v>
      </c>
      <c r="N1271" s="23">
        <v>8.3126800789999997</v>
      </c>
      <c r="O1271" s="73">
        <f>VLOOKUP(B1271,'Dry Sieve'!$B$2:$K$992,IF(C1271="#5",2,IF(C1271="#10",3,IF(C1271="#18",4,IF(C1271="#35",5,IF(C1271="#60",6,IF(C1271="#120",7,IF(C1271="#200",8,IF(C1271="&lt;200",9)))))))),FALSE)</f>
        <v>254.77</v>
      </c>
      <c r="P1271" s="23">
        <f t="shared" si="0"/>
        <v>3.55</v>
      </c>
      <c r="Q1271" s="23">
        <f t="shared" si="1"/>
        <v>4</v>
      </c>
      <c r="R1271" s="23">
        <f>VLOOKUP(B1271,'Dry Sieve'!$B$2:$K$992,IF(C1271="#5",2,IF(C1271="#10",3,IF(C1271="#18",4,IF(C1271="#35",5,IF(C1271="#60",6,IF(C1271="#120",7,IF(C1271="#200",8,IF(C1271="&lt;200",9)))))))),FALSE)</f>
        <v>254.77</v>
      </c>
      <c r="S1271" s="23">
        <f>VLOOKUP(B1271,'Dry Sieve'!$B$2:$K$992,10,FALSE)</f>
        <v>1452.1200000000003</v>
      </c>
      <c r="T1271" s="23">
        <v>1.9737779939999998E-2</v>
      </c>
      <c r="U1271" s="23">
        <v>1.171956072E-3</v>
      </c>
      <c r="V1271" s="23">
        <f>V1269</f>
        <v>1.7168362276020002E-2</v>
      </c>
    </row>
    <row r="1272" spans="1:22" ht="15.75" customHeight="1" x14ac:dyDescent="0.2">
      <c r="A1272" s="22">
        <f>VLOOKUP(B1271,'Sample ID by Horizon'!A:B,2,FALSE)</f>
        <v>42649</v>
      </c>
      <c r="B1272" s="21" t="s">
        <v>521</v>
      </c>
      <c r="C1272" s="21" t="s">
        <v>1296</v>
      </c>
      <c r="D1272" s="21" t="s">
        <v>1292</v>
      </c>
      <c r="E1272" s="21">
        <v>3.99</v>
      </c>
      <c r="F1272" s="21">
        <v>1.73</v>
      </c>
      <c r="G1272" s="21">
        <v>5.58</v>
      </c>
      <c r="H1272" s="21">
        <v>3.85</v>
      </c>
      <c r="I1272" s="21">
        <v>5.27</v>
      </c>
      <c r="J1272" s="23">
        <f t="shared" si="45"/>
        <v>3.5399999999999996</v>
      </c>
      <c r="K1272" s="71">
        <v>7.7694235589999998</v>
      </c>
      <c r="L1272" s="71">
        <f t="shared" ref="L1272:N1272" si="954">L1271</f>
        <v>4</v>
      </c>
      <c r="M1272" s="71">
        <f t="shared" si="954"/>
        <v>3.55</v>
      </c>
      <c r="N1272" s="71">
        <f t="shared" si="954"/>
        <v>8.3126800789999997</v>
      </c>
      <c r="O1272" s="73">
        <f>VLOOKUP(B1272,'Dry Sieve'!$B$2:$K$992,IF(C1272="#5",2,IF(C1272="#10",3,IF(C1272="#18",4,IF(C1272="#35",5,IF(C1272="#60",6,IF(C1272="#120",7,IF(C1272="#200",8,IF(C1272="&lt;200",9)))))))),FALSE)</f>
        <v>254.77</v>
      </c>
      <c r="P1272" s="23">
        <f t="shared" si="0"/>
        <v>3.55</v>
      </c>
      <c r="Q1272" s="23">
        <f t="shared" si="1"/>
        <v>4</v>
      </c>
      <c r="R1272" s="23">
        <f>VLOOKUP(B1272,'Dry Sieve'!$B$2:$K$992,IF(C1272="#5",2,IF(C1272="#10",3,IF(C1272="#18",4,IF(C1272="#35",5,IF(C1272="#60",6,IF(C1272="#120",7,IF(C1272="#200",8,IF(C1272="&lt;200",9)))))))),FALSE)</f>
        <v>254.77</v>
      </c>
      <c r="S1272" s="23">
        <f>VLOOKUP(B1272,'Dry Sieve'!$B$2:$K$992,10,FALSE)</f>
        <v>1452.1200000000003</v>
      </c>
      <c r="T1272" s="23">
        <v>1.9737779939999998E-2</v>
      </c>
      <c r="U1272" s="23">
        <v>1.171956072E-3</v>
      </c>
      <c r="V1272" s="23">
        <f>V1269</f>
        <v>1.7168362276020002E-2</v>
      </c>
    </row>
    <row r="1273" spans="1:22" ht="15.75" customHeight="1" x14ac:dyDescent="0.2">
      <c r="A1273" s="22">
        <f>VLOOKUP(B1272,'Sample ID by Horizon'!A:B,2,FALSE)</f>
        <v>42649</v>
      </c>
      <c r="B1273" s="21" t="s">
        <v>521</v>
      </c>
      <c r="C1273" s="21" t="s">
        <v>1296</v>
      </c>
      <c r="D1273" s="21" t="s">
        <v>1293</v>
      </c>
      <c r="E1273" s="21">
        <v>4</v>
      </c>
      <c r="F1273" s="21">
        <v>1.74</v>
      </c>
      <c r="G1273" s="21">
        <v>5.62</v>
      </c>
      <c r="H1273" s="21">
        <v>3.88</v>
      </c>
      <c r="I1273" s="21">
        <v>5.24</v>
      </c>
      <c r="J1273" s="23">
        <f t="shared" si="45"/>
        <v>3.5</v>
      </c>
      <c r="K1273" s="71">
        <v>9.5</v>
      </c>
      <c r="L1273" s="71">
        <f t="shared" ref="L1273:N1273" si="955">L1271</f>
        <v>4</v>
      </c>
      <c r="M1273" s="71">
        <f t="shared" si="955"/>
        <v>3.55</v>
      </c>
      <c r="N1273" s="71">
        <f t="shared" si="955"/>
        <v>8.3126800789999997</v>
      </c>
      <c r="O1273" s="73">
        <f>VLOOKUP(B1273,'Dry Sieve'!$B$2:$K$992,IF(C1273="#5",2,IF(C1273="#10",3,IF(C1273="#18",4,IF(C1273="#35",5,IF(C1273="#60",6,IF(C1273="#120",7,IF(C1273="#200",8,IF(C1273="&lt;200",9)))))))),FALSE)</f>
        <v>254.77</v>
      </c>
      <c r="P1273" s="23">
        <f t="shared" si="0"/>
        <v>3.55</v>
      </c>
      <c r="Q1273" s="23">
        <f t="shared" si="1"/>
        <v>4</v>
      </c>
      <c r="R1273" s="23">
        <f>VLOOKUP(B1273,'Dry Sieve'!$B$2:$K$992,IF(C1273="#5",2,IF(C1273="#10",3,IF(C1273="#18",4,IF(C1273="#35",5,IF(C1273="#60",6,IF(C1273="#120",7,IF(C1273="#200",8,IF(C1273="&lt;200",9)))))))),FALSE)</f>
        <v>254.77</v>
      </c>
      <c r="S1273" s="23">
        <f>VLOOKUP(B1273,'Dry Sieve'!$B$2:$K$992,10,FALSE)</f>
        <v>1452.1200000000003</v>
      </c>
      <c r="T1273" s="23">
        <v>1.9737779939999998E-2</v>
      </c>
      <c r="U1273" s="23">
        <v>1.171956072E-3</v>
      </c>
      <c r="V1273" s="23">
        <f>V1272</f>
        <v>1.7168362276020002E-2</v>
      </c>
    </row>
    <row r="1274" spans="1:22" ht="15.75" customHeight="1" x14ac:dyDescent="0.2">
      <c r="A1274" s="22">
        <f>VLOOKUP(B1273,'Sample ID by Horizon'!A:B,2,FALSE)</f>
        <v>42649</v>
      </c>
      <c r="B1274" s="21" t="s">
        <v>521</v>
      </c>
      <c r="C1274" s="21" t="s">
        <v>1296</v>
      </c>
      <c r="D1274" s="21" t="s">
        <v>1294</v>
      </c>
      <c r="E1274" s="21">
        <v>4.01</v>
      </c>
      <c r="F1274" s="21">
        <v>1.71</v>
      </c>
      <c r="G1274" s="21">
        <v>5.62</v>
      </c>
      <c r="H1274" s="21">
        <v>3.91</v>
      </c>
      <c r="I1274" s="21">
        <v>5.32</v>
      </c>
      <c r="J1274" s="23">
        <f t="shared" si="45"/>
        <v>3.6100000000000003</v>
      </c>
      <c r="K1274" s="71">
        <v>7.481296758</v>
      </c>
      <c r="L1274" s="71">
        <f t="shared" ref="L1274:N1274" si="956">L1271</f>
        <v>4</v>
      </c>
      <c r="M1274" s="71">
        <f t="shared" si="956"/>
        <v>3.55</v>
      </c>
      <c r="N1274" s="71">
        <f t="shared" si="956"/>
        <v>8.3126800789999997</v>
      </c>
      <c r="O1274" s="73">
        <f>VLOOKUP(B1274,'Dry Sieve'!$B$2:$K$992,IF(C1274="#5",2,IF(C1274="#10",3,IF(C1274="#18",4,IF(C1274="#35",5,IF(C1274="#60",6,IF(C1274="#120",7,IF(C1274="#200",8,IF(C1274="&lt;200",9)))))))),FALSE)</f>
        <v>254.77</v>
      </c>
      <c r="P1274" s="23">
        <f t="shared" si="0"/>
        <v>3.55</v>
      </c>
      <c r="Q1274" s="23">
        <f t="shared" si="1"/>
        <v>4</v>
      </c>
      <c r="R1274" s="23">
        <f>VLOOKUP(B1274,'Dry Sieve'!$B$2:$K$992,IF(C1274="#5",2,IF(C1274="#10",3,IF(C1274="#18",4,IF(C1274="#35",5,IF(C1274="#60",6,IF(C1274="#120",7,IF(C1274="#200",8,IF(C1274="&lt;200",9)))))))),FALSE)</f>
        <v>254.77</v>
      </c>
      <c r="S1274" s="23">
        <f>VLOOKUP(B1274,'Dry Sieve'!$B$2:$K$992,10,FALSE)</f>
        <v>1452.1200000000003</v>
      </c>
      <c r="T1274" s="23">
        <v>1.9737779939999998E-2</v>
      </c>
      <c r="U1274" s="23">
        <v>1.171956072E-3</v>
      </c>
      <c r="V1274" s="23">
        <f>V1272</f>
        <v>1.7168362276020002E-2</v>
      </c>
    </row>
    <row r="1275" spans="1:22" ht="15.75" customHeight="1" x14ac:dyDescent="0.2">
      <c r="A1275" s="22">
        <f>VLOOKUP(B1274,'Sample ID by Horizon'!A:B,2,FALSE)</f>
        <v>42649</v>
      </c>
      <c r="B1275" s="21" t="s">
        <v>521</v>
      </c>
      <c r="C1275" s="21" t="s">
        <v>1297</v>
      </c>
      <c r="D1275" s="21" t="s">
        <v>1291</v>
      </c>
      <c r="E1275" s="21">
        <v>3.01</v>
      </c>
      <c r="F1275" s="21">
        <v>1.73</v>
      </c>
      <c r="G1275" s="21">
        <v>4.68</v>
      </c>
      <c r="H1275" s="21">
        <v>2.95</v>
      </c>
      <c r="I1275" s="21">
        <v>4.34</v>
      </c>
      <c r="J1275" s="23">
        <f t="shared" si="45"/>
        <v>2.61</v>
      </c>
      <c r="K1275" s="71">
        <v>11.29568106</v>
      </c>
      <c r="L1275" s="71">
        <v>3.0049999999999999</v>
      </c>
      <c r="M1275" s="23">
        <f>AVERAGE(J1275:J1278)</f>
        <v>2.6000000000000005</v>
      </c>
      <c r="N1275" s="23">
        <v>11.648117389999999</v>
      </c>
      <c r="O1275" s="73">
        <f>VLOOKUP(B1275,'Dry Sieve'!$B$2:$K$992,IF(C1275="#5",2,IF(C1275="#10",3,IF(C1275="#18",4,IF(C1275="#35",5,IF(C1275="#60",6,IF(C1275="#120",7,IF(C1275="#200",8,IF(C1275="&lt;200",9)))))))),FALSE)</f>
        <v>293.83</v>
      </c>
      <c r="P1275" s="23">
        <f t="shared" si="0"/>
        <v>2.6000000000000005</v>
      </c>
      <c r="Q1275" s="23">
        <f t="shared" si="1"/>
        <v>3.0049999999999999</v>
      </c>
      <c r="R1275" s="23">
        <f>VLOOKUP(B1275,'Dry Sieve'!$B$2:$K$992,IF(C1275="#5",2,IF(C1275="#10",3,IF(C1275="#18",4,IF(C1275="#35",5,IF(C1275="#60",6,IF(C1275="#120",7,IF(C1275="#200",8,IF(C1275="&lt;200",9)))))))),FALSE)</f>
        <v>293.83</v>
      </c>
      <c r="S1275" s="23">
        <f>VLOOKUP(B1275,'Dry Sieve'!$B$2:$K$992,10,FALSE)</f>
        <v>1452.1200000000003</v>
      </c>
      <c r="T1275" s="23">
        <v>2.7271195389999999E-2</v>
      </c>
      <c r="U1275" s="23">
        <v>1.815189058E-3</v>
      </c>
      <c r="V1275" s="23">
        <f>V1272</f>
        <v>1.7168362276020002E-2</v>
      </c>
    </row>
    <row r="1276" spans="1:22" ht="15.75" customHeight="1" x14ac:dyDescent="0.2">
      <c r="A1276" s="22">
        <f>VLOOKUP(B1275,'Sample ID by Horizon'!A:B,2,FALSE)</f>
        <v>42649</v>
      </c>
      <c r="B1276" s="21" t="s">
        <v>521</v>
      </c>
      <c r="C1276" s="21" t="s">
        <v>1297</v>
      </c>
      <c r="D1276" s="21" t="s">
        <v>1292</v>
      </c>
      <c r="E1276" s="21">
        <v>3</v>
      </c>
      <c r="F1276" s="21">
        <v>1.72</v>
      </c>
      <c r="G1276" s="21">
        <v>4.66</v>
      </c>
      <c r="H1276" s="21">
        <v>2.94</v>
      </c>
      <c r="I1276" s="21">
        <v>4.25</v>
      </c>
      <c r="J1276" s="23">
        <f t="shared" si="45"/>
        <v>2.5300000000000002</v>
      </c>
      <c r="K1276" s="71">
        <v>13.66666667</v>
      </c>
      <c r="L1276" s="71">
        <f t="shared" ref="L1276:N1276" si="957">L1275</f>
        <v>3.0049999999999999</v>
      </c>
      <c r="M1276" s="71">
        <f t="shared" si="957"/>
        <v>2.6000000000000005</v>
      </c>
      <c r="N1276" s="71">
        <f t="shared" si="957"/>
        <v>11.648117389999999</v>
      </c>
      <c r="O1276" s="73">
        <f>VLOOKUP(B1276,'Dry Sieve'!$B$2:$K$992,IF(C1276="#5",2,IF(C1276="#10",3,IF(C1276="#18",4,IF(C1276="#35",5,IF(C1276="#60",6,IF(C1276="#120",7,IF(C1276="#200",8,IF(C1276="&lt;200",9)))))))),FALSE)</f>
        <v>293.83</v>
      </c>
      <c r="P1276" s="23">
        <f t="shared" si="0"/>
        <v>2.6000000000000005</v>
      </c>
      <c r="Q1276" s="23">
        <f t="shared" si="1"/>
        <v>3.0049999999999999</v>
      </c>
      <c r="R1276" s="23">
        <f>VLOOKUP(B1276,'Dry Sieve'!$B$2:$K$992,IF(C1276="#5",2,IF(C1276="#10",3,IF(C1276="#18",4,IF(C1276="#35",5,IF(C1276="#60",6,IF(C1276="#120",7,IF(C1276="#200",8,IF(C1276="&lt;200",9)))))))),FALSE)</f>
        <v>293.83</v>
      </c>
      <c r="S1276" s="23">
        <f>VLOOKUP(B1276,'Dry Sieve'!$B$2:$K$992,10,FALSE)</f>
        <v>1452.1200000000003</v>
      </c>
      <c r="T1276" s="23">
        <v>2.7271195389999999E-2</v>
      </c>
      <c r="U1276" s="23">
        <v>1.815189058E-3</v>
      </c>
      <c r="V1276" s="23">
        <f>V1275</f>
        <v>1.7168362276020002E-2</v>
      </c>
    </row>
    <row r="1277" spans="1:22" ht="15.75" customHeight="1" x14ac:dyDescent="0.2">
      <c r="A1277" s="22">
        <f>VLOOKUP(B1276,'Sample ID by Horizon'!A:B,2,FALSE)</f>
        <v>42649</v>
      </c>
      <c r="B1277" s="21" t="s">
        <v>521</v>
      </c>
      <c r="C1277" s="21" t="s">
        <v>1297</v>
      </c>
      <c r="D1277" s="21" t="s">
        <v>1293</v>
      </c>
      <c r="E1277" s="21">
        <v>3</v>
      </c>
      <c r="F1277" s="21">
        <v>1.73</v>
      </c>
      <c r="G1277" s="21">
        <v>4.6900000000000004</v>
      </c>
      <c r="H1277" s="21">
        <v>2.96</v>
      </c>
      <c r="I1277" s="21">
        <v>4.37</v>
      </c>
      <c r="J1277" s="23">
        <f t="shared" si="45"/>
        <v>2.64</v>
      </c>
      <c r="K1277" s="71">
        <v>10.66666667</v>
      </c>
      <c r="L1277" s="71">
        <f t="shared" ref="L1277:N1277" si="958">L1275</f>
        <v>3.0049999999999999</v>
      </c>
      <c r="M1277" s="71">
        <f t="shared" si="958"/>
        <v>2.6000000000000005</v>
      </c>
      <c r="N1277" s="71">
        <f t="shared" si="958"/>
        <v>11.648117389999999</v>
      </c>
      <c r="O1277" s="73">
        <f>VLOOKUP(B1277,'Dry Sieve'!$B$2:$K$992,IF(C1277="#5",2,IF(C1277="#10",3,IF(C1277="#18",4,IF(C1277="#35",5,IF(C1277="#60",6,IF(C1277="#120",7,IF(C1277="#200",8,IF(C1277="&lt;200",9)))))))),FALSE)</f>
        <v>293.83</v>
      </c>
      <c r="P1277" s="23">
        <f t="shared" si="0"/>
        <v>2.6000000000000005</v>
      </c>
      <c r="Q1277" s="23">
        <f t="shared" si="1"/>
        <v>3.0049999999999999</v>
      </c>
      <c r="R1277" s="23">
        <f>VLOOKUP(B1277,'Dry Sieve'!$B$2:$K$992,IF(C1277="#5",2,IF(C1277="#10",3,IF(C1277="#18",4,IF(C1277="#35",5,IF(C1277="#60",6,IF(C1277="#120",7,IF(C1277="#200",8,IF(C1277="&lt;200",9)))))))),FALSE)</f>
        <v>293.83</v>
      </c>
      <c r="S1277" s="23">
        <f>VLOOKUP(B1277,'Dry Sieve'!$B$2:$K$992,10,FALSE)</f>
        <v>1452.1200000000003</v>
      </c>
      <c r="T1277" s="23">
        <v>2.7271195389999999E-2</v>
      </c>
      <c r="U1277" s="23">
        <v>1.815189058E-3</v>
      </c>
      <c r="V1277" s="23">
        <f>V1275</f>
        <v>1.7168362276020002E-2</v>
      </c>
    </row>
    <row r="1278" spans="1:22" ht="15.75" customHeight="1" x14ac:dyDescent="0.2">
      <c r="A1278" s="22">
        <f>VLOOKUP(B1277,'Sample ID by Horizon'!A:B,2,FALSE)</f>
        <v>42649</v>
      </c>
      <c r="B1278" s="21" t="s">
        <v>521</v>
      </c>
      <c r="C1278" s="21" t="s">
        <v>1297</v>
      </c>
      <c r="D1278" s="21" t="s">
        <v>1294</v>
      </c>
      <c r="E1278" s="21">
        <v>3.01</v>
      </c>
      <c r="F1278" s="21">
        <v>1.74</v>
      </c>
      <c r="G1278" s="21">
        <v>4.6900000000000004</v>
      </c>
      <c r="H1278" s="21">
        <v>2.95</v>
      </c>
      <c r="I1278" s="21">
        <v>4.3600000000000003</v>
      </c>
      <c r="J1278" s="23">
        <f t="shared" si="45"/>
        <v>2.62</v>
      </c>
      <c r="K1278" s="71">
        <v>10.96345515</v>
      </c>
      <c r="L1278" s="71">
        <f t="shared" ref="L1278:N1278" si="959">L1275</f>
        <v>3.0049999999999999</v>
      </c>
      <c r="M1278" s="71">
        <f t="shared" si="959"/>
        <v>2.6000000000000005</v>
      </c>
      <c r="N1278" s="71">
        <f t="shared" si="959"/>
        <v>11.648117389999999</v>
      </c>
      <c r="O1278" s="73">
        <f>VLOOKUP(B1278,'Dry Sieve'!$B$2:$K$992,IF(C1278="#5",2,IF(C1278="#10",3,IF(C1278="#18",4,IF(C1278="#35",5,IF(C1278="#60",6,IF(C1278="#120",7,IF(C1278="#200",8,IF(C1278="&lt;200",9)))))))),FALSE)</f>
        <v>293.83</v>
      </c>
      <c r="P1278" s="23">
        <f t="shared" si="0"/>
        <v>2.6000000000000005</v>
      </c>
      <c r="Q1278" s="23">
        <f t="shared" si="1"/>
        <v>3.0049999999999999</v>
      </c>
      <c r="R1278" s="23">
        <f>VLOOKUP(B1278,'Dry Sieve'!$B$2:$K$992,IF(C1278="#5",2,IF(C1278="#10",3,IF(C1278="#18",4,IF(C1278="#35",5,IF(C1278="#60",6,IF(C1278="#120",7,IF(C1278="#200",8,IF(C1278="&lt;200",9)))))))),FALSE)</f>
        <v>293.83</v>
      </c>
      <c r="S1278" s="23">
        <f>VLOOKUP(B1278,'Dry Sieve'!$B$2:$K$992,10,FALSE)</f>
        <v>1452.1200000000003</v>
      </c>
      <c r="T1278" s="23">
        <v>2.7271195389999999E-2</v>
      </c>
      <c r="U1278" s="23">
        <v>1.815189058E-3</v>
      </c>
      <c r="V1278" s="23">
        <f>V1275</f>
        <v>1.7168362276020002E-2</v>
      </c>
    </row>
    <row r="1279" spans="1:22" ht="15.75" customHeight="1" x14ac:dyDescent="0.2">
      <c r="A1279" s="22">
        <f>VLOOKUP(B1278,'Sample ID by Horizon'!A:B,2,FALSE)</f>
        <v>42649</v>
      </c>
      <c r="B1279" s="21" t="s">
        <v>521</v>
      </c>
      <c r="C1279" s="21" t="s">
        <v>1298</v>
      </c>
      <c r="D1279" s="21" t="s">
        <v>1291</v>
      </c>
      <c r="E1279" s="21">
        <v>2.0099999999999998</v>
      </c>
      <c r="F1279" s="21">
        <v>1.71</v>
      </c>
      <c r="G1279" s="21">
        <v>3.7</v>
      </c>
      <c r="H1279" s="21">
        <v>1.99</v>
      </c>
      <c r="I1279" s="21">
        <v>3.4</v>
      </c>
      <c r="J1279" s="23">
        <f t="shared" si="45"/>
        <v>1.69</v>
      </c>
      <c r="K1279" s="71">
        <v>14.925373130000001</v>
      </c>
      <c r="L1279" s="71">
        <v>2.003333333</v>
      </c>
      <c r="M1279" s="23">
        <f>AVERAGE(J1279:J1282)</f>
        <v>1.29</v>
      </c>
      <c r="N1279" s="23">
        <v>13.141791039999999</v>
      </c>
      <c r="O1279" s="73">
        <f>VLOOKUP(B1279,'Dry Sieve'!$B$2:$K$992,IF(C1279="#5",2,IF(C1279="#10",3,IF(C1279="#18",4,IF(C1279="#35",5,IF(C1279="#60",6,IF(C1279="#120",7,IF(C1279="#200",8,IF(C1279="&lt;200",9)))))))),FALSE)</f>
        <v>250.65</v>
      </c>
      <c r="P1279" s="23">
        <f t="shared" si="0"/>
        <v>1.29</v>
      </c>
      <c r="Q1279" s="23">
        <f t="shared" si="1"/>
        <v>1.5024999999999999</v>
      </c>
      <c r="R1279" s="23">
        <f>VLOOKUP(B1279,'Dry Sieve'!$B$2:$K$992,IF(C1279="#5",2,IF(C1279="#10",3,IF(C1279="#18",4,IF(C1279="#35",5,IF(C1279="#60",6,IF(C1279="#120",7,IF(C1279="#200",8,IF(C1279="&lt;200",9)))))))),FALSE)</f>
        <v>250.65</v>
      </c>
      <c r="S1279" s="23">
        <f>VLOOKUP(B1279,'Dry Sieve'!$B$2:$K$992,10,FALSE)</f>
        <v>1452.1200000000003</v>
      </c>
      <c r="T1279" s="23">
        <v>2.4412353809999999E-2</v>
      </c>
      <c r="U1279" s="23">
        <v>1.3749516549999999E-3</v>
      </c>
      <c r="V1279" s="23">
        <f>V1278</f>
        <v>1.7168362276020002E-2</v>
      </c>
    </row>
    <row r="1280" spans="1:22" ht="15.75" customHeight="1" x14ac:dyDescent="0.2">
      <c r="A1280" s="22">
        <f>VLOOKUP(B1279,'Sample ID by Horizon'!A:B,2,FALSE)</f>
        <v>42649</v>
      </c>
      <c r="B1280" s="21" t="s">
        <v>521</v>
      </c>
      <c r="C1280" s="21" t="s">
        <v>1298</v>
      </c>
      <c r="D1280" s="21" t="s">
        <v>1292</v>
      </c>
      <c r="E1280" s="21">
        <v>2</v>
      </c>
      <c r="F1280" s="21">
        <v>1.74</v>
      </c>
      <c r="G1280" s="21">
        <v>3.72</v>
      </c>
      <c r="H1280" s="21">
        <v>1.98</v>
      </c>
      <c r="I1280" s="21">
        <v>3.5</v>
      </c>
      <c r="J1280" s="23">
        <f t="shared" si="45"/>
        <v>1.76</v>
      </c>
      <c r="K1280" s="71">
        <v>11</v>
      </c>
      <c r="L1280" s="71">
        <f t="shared" ref="L1280:N1280" si="960">L1279</f>
        <v>2.003333333</v>
      </c>
      <c r="M1280" s="71">
        <f t="shared" si="960"/>
        <v>1.29</v>
      </c>
      <c r="N1280" s="71">
        <f t="shared" si="960"/>
        <v>13.141791039999999</v>
      </c>
      <c r="O1280" s="73">
        <f>VLOOKUP(B1280,'Dry Sieve'!$B$2:$K$992,IF(C1280="#5",2,IF(C1280="#10",3,IF(C1280="#18",4,IF(C1280="#35",5,IF(C1280="#60",6,IF(C1280="#120",7,IF(C1280="#200",8,IF(C1280="&lt;200",9)))))))),FALSE)</f>
        <v>250.65</v>
      </c>
      <c r="P1280" s="23">
        <f t="shared" si="0"/>
        <v>1.29</v>
      </c>
      <c r="Q1280" s="23">
        <f t="shared" si="1"/>
        <v>1.5024999999999999</v>
      </c>
      <c r="R1280" s="23">
        <f>VLOOKUP(B1280,'Dry Sieve'!$B$2:$K$992,IF(C1280="#5",2,IF(C1280="#10",3,IF(C1280="#18",4,IF(C1280="#35",5,IF(C1280="#60",6,IF(C1280="#120",7,IF(C1280="#200",8,IF(C1280="&lt;200",9)))))))),FALSE)</f>
        <v>250.65</v>
      </c>
      <c r="S1280" s="23">
        <f>VLOOKUP(B1280,'Dry Sieve'!$B$2:$K$992,10,FALSE)</f>
        <v>1452.1200000000003</v>
      </c>
      <c r="T1280" s="23">
        <v>2.4412353809999999E-2</v>
      </c>
      <c r="U1280" s="23">
        <v>1.3749516549999999E-3</v>
      </c>
      <c r="V1280" s="23">
        <f>V1278</f>
        <v>1.7168362276020002E-2</v>
      </c>
    </row>
    <row r="1281" spans="1:22" ht="15.75" customHeight="1" x14ac:dyDescent="0.2">
      <c r="A1281" s="22">
        <f>VLOOKUP(B1280,'Sample ID by Horizon'!A:B,2,FALSE)</f>
        <v>42649</v>
      </c>
      <c r="B1281" s="21" t="s">
        <v>521</v>
      </c>
      <c r="C1281" s="21" t="s">
        <v>1298</v>
      </c>
      <c r="D1281" s="21" t="s">
        <v>1293</v>
      </c>
      <c r="E1281" s="21"/>
      <c r="F1281" s="21"/>
      <c r="G1281" s="21"/>
      <c r="H1281" s="21"/>
      <c r="I1281" s="21"/>
      <c r="J1281" s="23">
        <f t="shared" si="45"/>
        <v>0</v>
      </c>
      <c r="K1281" s="71" t="s">
        <v>1438</v>
      </c>
      <c r="L1281" s="71">
        <f t="shared" ref="L1281:N1281" si="961">L1279</f>
        <v>2.003333333</v>
      </c>
      <c r="M1281" s="71">
        <f t="shared" si="961"/>
        <v>1.29</v>
      </c>
      <c r="N1281" s="71">
        <f t="shared" si="961"/>
        <v>13.141791039999999</v>
      </c>
      <c r="O1281" s="73">
        <f>VLOOKUP(B1281,'Dry Sieve'!$B$2:$K$992,IF(C1281="#5",2,IF(C1281="#10",3,IF(C1281="#18",4,IF(C1281="#35",5,IF(C1281="#60",6,IF(C1281="#120",7,IF(C1281="#200",8,IF(C1281="&lt;200",9)))))))),FALSE)</f>
        <v>250.65</v>
      </c>
      <c r="P1281" s="23">
        <f t="shared" si="0"/>
        <v>1.29</v>
      </c>
      <c r="Q1281" s="23">
        <f t="shared" si="1"/>
        <v>1.5024999999999999</v>
      </c>
      <c r="R1281" s="23">
        <f>VLOOKUP(B1281,'Dry Sieve'!$B$2:$K$992,IF(C1281="#5",2,IF(C1281="#10",3,IF(C1281="#18",4,IF(C1281="#35",5,IF(C1281="#60",6,IF(C1281="#120",7,IF(C1281="#200",8,IF(C1281="&lt;200",9)))))))),FALSE)</f>
        <v>250.65</v>
      </c>
      <c r="S1281" s="23">
        <f>VLOOKUP(B1281,'Dry Sieve'!$B$2:$K$992,10,FALSE)</f>
        <v>1452.1200000000003</v>
      </c>
      <c r="T1281" s="23">
        <v>2.4412353809999999E-2</v>
      </c>
      <c r="U1281" s="23">
        <v>1.3749516549999999E-3</v>
      </c>
      <c r="V1281" s="23">
        <f>V1278</f>
        <v>1.7168362276020002E-2</v>
      </c>
    </row>
    <row r="1282" spans="1:22" ht="15.75" customHeight="1" x14ac:dyDescent="0.2">
      <c r="A1282" s="22">
        <f>VLOOKUP(B1281,'Sample ID by Horizon'!A:B,2,FALSE)</f>
        <v>42649</v>
      </c>
      <c r="B1282" s="21" t="s">
        <v>521</v>
      </c>
      <c r="C1282" s="21" t="s">
        <v>1298</v>
      </c>
      <c r="D1282" s="21" t="s">
        <v>1294</v>
      </c>
      <c r="E1282" s="21">
        <v>2</v>
      </c>
      <c r="F1282" s="21">
        <v>1.71</v>
      </c>
      <c r="G1282" s="21">
        <v>3.69</v>
      </c>
      <c r="H1282" s="21">
        <v>1.98</v>
      </c>
      <c r="I1282" s="21">
        <v>3.42</v>
      </c>
      <c r="J1282" s="23">
        <f t="shared" si="45"/>
        <v>1.71</v>
      </c>
      <c r="K1282" s="71">
        <v>13.5</v>
      </c>
      <c r="L1282" s="71">
        <f t="shared" ref="L1282:N1282" si="962">L1279</f>
        <v>2.003333333</v>
      </c>
      <c r="M1282" s="71">
        <f t="shared" si="962"/>
        <v>1.29</v>
      </c>
      <c r="N1282" s="71">
        <f t="shared" si="962"/>
        <v>13.141791039999999</v>
      </c>
      <c r="O1282" s="73">
        <f>VLOOKUP(B1282,'Dry Sieve'!$B$2:$K$992,IF(C1282="#5",2,IF(C1282="#10",3,IF(C1282="#18",4,IF(C1282="#35",5,IF(C1282="#60",6,IF(C1282="#120",7,IF(C1282="#200",8,IF(C1282="&lt;200",9)))))))),FALSE)</f>
        <v>250.65</v>
      </c>
      <c r="P1282" s="23">
        <f t="shared" si="0"/>
        <v>1.29</v>
      </c>
      <c r="Q1282" s="23">
        <f t="shared" si="1"/>
        <v>1.5024999999999999</v>
      </c>
      <c r="R1282" s="23">
        <f>VLOOKUP(B1282,'Dry Sieve'!$B$2:$K$992,IF(C1282="#5",2,IF(C1282="#10",3,IF(C1282="#18",4,IF(C1282="#35",5,IF(C1282="#60",6,IF(C1282="#120",7,IF(C1282="#200",8,IF(C1282="&lt;200",9)))))))),FALSE)</f>
        <v>250.65</v>
      </c>
      <c r="S1282" s="23">
        <f>VLOOKUP(B1282,'Dry Sieve'!$B$2:$K$992,10,FALSE)</f>
        <v>1452.1200000000003</v>
      </c>
      <c r="T1282" s="23">
        <v>2.4412353809999999E-2</v>
      </c>
      <c r="U1282" s="23">
        <v>1.3749516549999999E-3</v>
      </c>
      <c r="V1282" s="23">
        <f>V1281</f>
        <v>1.7168362276020002E-2</v>
      </c>
    </row>
    <row r="1283" spans="1:22" ht="15.75" customHeight="1" x14ac:dyDescent="0.2">
      <c r="A1283" s="22">
        <f>VLOOKUP(B1282,'Sample ID by Horizon'!A:B,2,FALSE)</f>
        <v>42649</v>
      </c>
      <c r="B1283" s="21" t="s">
        <v>521</v>
      </c>
      <c r="C1283" s="21" t="s">
        <v>1299</v>
      </c>
      <c r="D1283" s="21" t="s">
        <v>1291</v>
      </c>
      <c r="E1283" s="21">
        <v>1</v>
      </c>
      <c r="F1283" s="21">
        <v>1.72</v>
      </c>
      <c r="G1283" s="21">
        <v>2.59</v>
      </c>
      <c r="H1283" s="21">
        <v>0.87</v>
      </c>
      <c r="I1283" s="21">
        <v>2.4300000000000002</v>
      </c>
      <c r="J1283" s="23">
        <f t="shared" si="45"/>
        <v>0.71000000000000019</v>
      </c>
      <c r="K1283" s="71">
        <v>16</v>
      </c>
      <c r="L1283" s="71">
        <v>1.0024999999999999</v>
      </c>
      <c r="M1283" s="23">
        <f>AVERAGE(J1283:J1286)</f>
        <v>0.8</v>
      </c>
      <c r="N1283" s="23">
        <v>14.470297029999999</v>
      </c>
      <c r="O1283" s="73">
        <f>VLOOKUP(B1283,'Dry Sieve'!$B$2:$K$992,IF(C1283="#5",2,IF(C1283="#10",3,IF(C1283="#18",4,IF(C1283="#35",5,IF(C1283="#60",6,IF(C1283="#120",7,IF(C1283="#200",8,IF(C1283="&lt;200",9)))))))),FALSE)</f>
        <v>83.2</v>
      </c>
      <c r="P1283" s="23">
        <f t="shared" si="0"/>
        <v>0.8</v>
      </c>
      <c r="Q1283" s="23">
        <f t="shared" si="1"/>
        <v>1.0024999999999999</v>
      </c>
      <c r="R1283" s="23">
        <f>VLOOKUP(B1283,'Dry Sieve'!$B$2:$K$992,IF(C1283="#5",2,IF(C1283="#10",3,IF(C1283="#18",4,IF(C1283="#35",5,IF(C1283="#60",6,IF(C1283="#120",7,IF(C1283="#200",8,IF(C1283="&lt;200",9)))))))),FALSE)</f>
        <v>83.2</v>
      </c>
      <c r="S1283" s="23">
        <f>VLOOKUP(B1283,'Dry Sieve'!$B$2:$K$992,10,FALSE)</f>
        <v>1452.1200000000003</v>
      </c>
      <c r="T1283" s="23">
        <v>1.157341338E-2</v>
      </c>
      <c r="U1283" s="23">
        <v>4.7848779790000002E-4</v>
      </c>
      <c r="V1283" s="23">
        <f>V1281</f>
        <v>1.7168362276020002E-2</v>
      </c>
    </row>
    <row r="1284" spans="1:22" ht="15.75" customHeight="1" x14ac:dyDescent="0.2">
      <c r="A1284" s="22">
        <f>VLOOKUP(B1283,'Sample ID by Horizon'!A:B,2,FALSE)</f>
        <v>42649</v>
      </c>
      <c r="B1284" s="21" t="s">
        <v>521</v>
      </c>
      <c r="C1284" s="21" t="s">
        <v>1299</v>
      </c>
      <c r="D1284" s="21" t="s">
        <v>1292</v>
      </c>
      <c r="E1284" s="21">
        <v>1</v>
      </c>
      <c r="F1284" s="21">
        <v>1.74</v>
      </c>
      <c r="G1284" s="21">
        <v>2.72</v>
      </c>
      <c r="H1284" s="21">
        <v>0.98</v>
      </c>
      <c r="I1284" s="21">
        <v>2.58</v>
      </c>
      <c r="J1284" s="23">
        <f t="shared" si="45"/>
        <v>0.84000000000000008</v>
      </c>
      <c r="K1284" s="71">
        <v>14</v>
      </c>
      <c r="L1284" s="71">
        <f t="shared" ref="L1284:N1284" si="963">L1283</f>
        <v>1.0024999999999999</v>
      </c>
      <c r="M1284" s="71">
        <f t="shared" si="963"/>
        <v>0.8</v>
      </c>
      <c r="N1284" s="71">
        <f t="shared" si="963"/>
        <v>14.470297029999999</v>
      </c>
      <c r="O1284" s="73">
        <f>VLOOKUP(B1284,'Dry Sieve'!$B$2:$K$992,IF(C1284="#5",2,IF(C1284="#10",3,IF(C1284="#18",4,IF(C1284="#35",5,IF(C1284="#60",6,IF(C1284="#120",7,IF(C1284="#200",8,IF(C1284="&lt;200",9)))))))),FALSE)</f>
        <v>83.2</v>
      </c>
      <c r="P1284" s="23">
        <f t="shared" si="0"/>
        <v>0.8</v>
      </c>
      <c r="Q1284" s="23">
        <f t="shared" si="1"/>
        <v>1.0024999999999999</v>
      </c>
      <c r="R1284" s="23">
        <f>VLOOKUP(B1284,'Dry Sieve'!$B$2:$K$992,IF(C1284="#5",2,IF(C1284="#10",3,IF(C1284="#18",4,IF(C1284="#35",5,IF(C1284="#60",6,IF(C1284="#120",7,IF(C1284="#200",8,IF(C1284="&lt;200",9)))))))),FALSE)</f>
        <v>83.2</v>
      </c>
      <c r="S1284" s="23">
        <f>VLOOKUP(B1284,'Dry Sieve'!$B$2:$K$992,10,FALSE)</f>
        <v>1452.1200000000003</v>
      </c>
      <c r="T1284" s="23">
        <v>1.157341338E-2</v>
      </c>
      <c r="U1284" s="23">
        <v>4.7848779790000002E-4</v>
      </c>
      <c r="V1284" s="23">
        <f>V1281</f>
        <v>1.7168362276020002E-2</v>
      </c>
    </row>
    <row r="1285" spans="1:22" ht="15.75" customHeight="1" x14ac:dyDescent="0.2">
      <c r="A1285" s="22">
        <f>VLOOKUP(B1284,'Sample ID by Horizon'!A:B,2,FALSE)</f>
        <v>42649</v>
      </c>
      <c r="B1285" s="21" t="s">
        <v>521</v>
      </c>
      <c r="C1285" s="21" t="s">
        <v>1299</v>
      </c>
      <c r="D1285" s="21" t="s">
        <v>1293</v>
      </c>
      <c r="E1285" s="21">
        <v>1.01</v>
      </c>
      <c r="F1285" s="21">
        <v>1.72</v>
      </c>
      <c r="G1285" s="21">
        <v>2.66</v>
      </c>
      <c r="H1285" s="21">
        <v>0.94</v>
      </c>
      <c r="I1285" s="21">
        <v>2.54</v>
      </c>
      <c r="J1285" s="23">
        <f t="shared" si="45"/>
        <v>0.82000000000000006</v>
      </c>
      <c r="K1285" s="71">
        <v>11.881188119999999</v>
      </c>
      <c r="L1285" s="71">
        <f t="shared" ref="L1285:N1285" si="964">L1283</f>
        <v>1.0024999999999999</v>
      </c>
      <c r="M1285" s="71">
        <f t="shared" si="964"/>
        <v>0.8</v>
      </c>
      <c r="N1285" s="71">
        <f t="shared" si="964"/>
        <v>14.470297029999999</v>
      </c>
      <c r="O1285" s="73">
        <f>VLOOKUP(B1285,'Dry Sieve'!$B$2:$K$992,IF(C1285="#5",2,IF(C1285="#10",3,IF(C1285="#18",4,IF(C1285="#35",5,IF(C1285="#60",6,IF(C1285="#120",7,IF(C1285="#200",8,IF(C1285="&lt;200",9)))))))),FALSE)</f>
        <v>83.2</v>
      </c>
      <c r="P1285" s="23">
        <f t="shared" si="0"/>
        <v>0.8</v>
      </c>
      <c r="Q1285" s="23">
        <f t="shared" si="1"/>
        <v>1.0024999999999999</v>
      </c>
      <c r="R1285" s="23">
        <f>VLOOKUP(B1285,'Dry Sieve'!$B$2:$K$992,IF(C1285="#5",2,IF(C1285="#10",3,IF(C1285="#18",4,IF(C1285="#35",5,IF(C1285="#60",6,IF(C1285="#120",7,IF(C1285="#200",8,IF(C1285="&lt;200",9)))))))),FALSE)</f>
        <v>83.2</v>
      </c>
      <c r="S1285" s="23">
        <f>VLOOKUP(B1285,'Dry Sieve'!$B$2:$K$992,10,FALSE)</f>
        <v>1452.1200000000003</v>
      </c>
      <c r="T1285" s="23">
        <v>1.157341338E-2</v>
      </c>
      <c r="U1285" s="23">
        <v>4.7848779790000002E-4</v>
      </c>
      <c r="V1285" s="23">
        <f>V1284</f>
        <v>1.7168362276020002E-2</v>
      </c>
    </row>
    <row r="1286" spans="1:22" ht="15.75" customHeight="1" x14ac:dyDescent="0.2">
      <c r="A1286" s="22">
        <f>VLOOKUP(B1285,'Sample ID by Horizon'!A:B,2,FALSE)</f>
        <v>42649</v>
      </c>
      <c r="B1286" s="21" t="s">
        <v>521</v>
      </c>
      <c r="C1286" s="21" t="s">
        <v>1299</v>
      </c>
      <c r="D1286" s="21" t="s">
        <v>1294</v>
      </c>
      <c r="E1286" s="21">
        <v>1</v>
      </c>
      <c r="F1286" s="21">
        <v>1.73</v>
      </c>
      <c r="G1286" s="21">
        <v>2.72</v>
      </c>
      <c r="H1286" s="21">
        <v>0.99</v>
      </c>
      <c r="I1286" s="21">
        <v>2.56</v>
      </c>
      <c r="J1286" s="23">
        <f t="shared" si="45"/>
        <v>0.83000000000000007</v>
      </c>
      <c r="K1286" s="71">
        <v>16</v>
      </c>
      <c r="L1286" s="71">
        <f t="shared" ref="L1286:N1286" si="965">L1283</f>
        <v>1.0024999999999999</v>
      </c>
      <c r="M1286" s="71">
        <f t="shared" si="965"/>
        <v>0.8</v>
      </c>
      <c r="N1286" s="71">
        <f t="shared" si="965"/>
        <v>14.470297029999999</v>
      </c>
      <c r="O1286" s="73">
        <f>VLOOKUP(B1286,'Dry Sieve'!$B$2:$K$992,IF(C1286="#5",2,IF(C1286="#10",3,IF(C1286="#18",4,IF(C1286="#35",5,IF(C1286="#60",6,IF(C1286="#120",7,IF(C1286="#200",8,IF(C1286="&lt;200",9)))))))),FALSE)</f>
        <v>83.2</v>
      </c>
      <c r="P1286" s="23">
        <f t="shared" si="0"/>
        <v>0.8</v>
      </c>
      <c r="Q1286" s="23">
        <f t="shared" si="1"/>
        <v>1.0024999999999999</v>
      </c>
      <c r="R1286" s="23">
        <f>VLOOKUP(B1286,'Dry Sieve'!$B$2:$K$992,IF(C1286="#5",2,IF(C1286="#10",3,IF(C1286="#18",4,IF(C1286="#35",5,IF(C1286="#60",6,IF(C1286="#120",7,IF(C1286="#200",8,IF(C1286="&lt;200",9)))))))),FALSE)</f>
        <v>83.2</v>
      </c>
      <c r="S1286" s="23">
        <f>VLOOKUP(B1286,'Dry Sieve'!$B$2:$K$992,10,FALSE)</f>
        <v>1452.1200000000003</v>
      </c>
      <c r="T1286" s="23">
        <v>1.157341338E-2</v>
      </c>
      <c r="U1286" s="23">
        <v>4.7848779790000002E-4</v>
      </c>
      <c r="V1286" s="23">
        <f>V1284</f>
        <v>1.7168362276020002E-2</v>
      </c>
    </row>
    <row r="1287" spans="1:22" ht="15.75" customHeight="1" x14ac:dyDescent="0.2">
      <c r="A1287" s="22">
        <f>VLOOKUP(B1286,'Sample ID by Horizon'!A:B,2,FALSE)</f>
        <v>42649</v>
      </c>
      <c r="B1287" s="21" t="s">
        <v>521</v>
      </c>
      <c r="C1287" s="21" t="s">
        <v>1300</v>
      </c>
      <c r="D1287" s="21" t="s">
        <v>1291</v>
      </c>
      <c r="E1287" s="21">
        <v>1</v>
      </c>
      <c r="F1287" s="21">
        <v>1.73</v>
      </c>
      <c r="G1287" s="21">
        <v>2.72</v>
      </c>
      <c r="H1287" s="21">
        <v>0.99</v>
      </c>
      <c r="I1287" s="21">
        <v>2.6</v>
      </c>
      <c r="J1287" s="23">
        <f t="shared" si="45"/>
        <v>0.87000000000000011</v>
      </c>
      <c r="K1287" s="71">
        <v>12</v>
      </c>
      <c r="L1287" s="71">
        <v>1</v>
      </c>
      <c r="M1287" s="23">
        <f>AVERAGE(J1287:J1290)</f>
        <v>0.83999999999999986</v>
      </c>
      <c r="N1287" s="23">
        <v>14.25</v>
      </c>
      <c r="O1287" s="73">
        <f>VLOOKUP(B1287,'Dry Sieve'!$B$2:$K$992,IF(C1287="#5",2,IF(C1287="#10",3,IF(C1287="#18",4,IF(C1287="#35",5,IF(C1287="#60",6,IF(C1287="#120",7,IF(C1287="#200",8,IF(C1287="&lt;200",9)))))))),FALSE)</f>
        <v>33.979999999999997</v>
      </c>
      <c r="P1287" s="23">
        <f t="shared" si="0"/>
        <v>0.83999999999999986</v>
      </c>
      <c r="Q1287" s="23">
        <f t="shared" si="1"/>
        <v>1</v>
      </c>
      <c r="R1287" s="23">
        <f>VLOOKUP(B1287,'Dry Sieve'!$B$2:$K$992,IF(C1287="#5",2,IF(C1287="#10",3,IF(C1287="#18",4,IF(C1287="#35",5,IF(C1287="#60",6,IF(C1287="#120",7,IF(C1287="#200",8,IF(C1287="&lt;200",9)))))))),FALSE)</f>
        <v>33.979999999999997</v>
      </c>
      <c r="S1287" s="23">
        <f>VLOOKUP(B1287,'Dry Sieve'!$B$2:$K$992,10,FALSE)</f>
        <v>1452.1200000000003</v>
      </c>
      <c r="T1287" s="23">
        <v>3.744043192E-3</v>
      </c>
      <c r="U1287" s="23">
        <v>7.6218022119999999E-5</v>
      </c>
      <c r="V1287" s="23">
        <f>V1284</f>
        <v>1.7168362276020002E-2</v>
      </c>
    </row>
    <row r="1288" spans="1:22" ht="15.75" customHeight="1" x14ac:dyDescent="0.2">
      <c r="A1288" s="22">
        <f>VLOOKUP(B1287,'Sample ID by Horizon'!A:B,2,FALSE)</f>
        <v>42649</v>
      </c>
      <c r="B1288" s="21" t="s">
        <v>521</v>
      </c>
      <c r="C1288" s="21" t="s">
        <v>1300</v>
      </c>
      <c r="D1288" s="21" t="s">
        <v>1292</v>
      </c>
      <c r="E1288" s="21">
        <v>1</v>
      </c>
      <c r="F1288" s="21">
        <v>1.74</v>
      </c>
      <c r="G1288" s="21">
        <v>2.72</v>
      </c>
      <c r="H1288" s="21">
        <v>0.98</v>
      </c>
      <c r="I1288" s="21">
        <v>2.56</v>
      </c>
      <c r="J1288" s="23">
        <f t="shared" si="45"/>
        <v>0.82000000000000006</v>
      </c>
      <c r="K1288" s="71">
        <v>16</v>
      </c>
      <c r="L1288" s="71">
        <f t="shared" ref="L1288:N1288" si="966">L1287</f>
        <v>1</v>
      </c>
      <c r="M1288" s="71">
        <f t="shared" si="966"/>
        <v>0.83999999999999986</v>
      </c>
      <c r="N1288" s="71">
        <f t="shared" si="966"/>
        <v>14.25</v>
      </c>
      <c r="O1288" s="73">
        <f>VLOOKUP(B1288,'Dry Sieve'!$B$2:$K$992,IF(C1288="#5",2,IF(C1288="#10",3,IF(C1288="#18",4,IF(C1288="#35",5,IF(C1288="#60",6,IF(C1288="#120",7,IF(C1288="#200",8,IF(C1288="&lt;200",9)))))))),FALSE)</f>
        <v>33.979999999999997</v>
      </c>
      <c r="P1288" s="23">
        <f t="shared" si="0"/>
        <v>0.83999999999999986</v>
      </c>
      <c r="Q1288" s="23">
        <f t="shared" si="1"/>
        <v>1</v>
      </c>
      <c r="R1288" s="23">
        <f>VLOOKUP(B1288,'Dry Sieve'!$B$2:$K$992,IF(C1288="#5",2,IF(C1288="#10",3,IF(C1288="#18",4,IF(C1288="#35",5,IF(C1288="#60",6,IF(C1288="#120",7,IF(C1288="#200",8,IF(C1288="&lt;200",9)))))))),FALSE)</f>
        <v>33.979999999999997</v>
      </c>
      <c r="S1288" s="23">
        <f>VLOOKUP(B1288,'Dry Sieve'!$B$2:$K$992,10,FALSE)</f>
        <v>1452.1200000000003</v>
      </c>
      <c r="T1288" s="23">
        <v>3.744043192E-3</v>
      </c>
      <c r="U1288" s="23">
        <v>7.6218022119999999E-5</v>
      </c>
      <c r="V1288" s="23">
        <f>V1287</f>
        <v>1.7168362276020002E-2</v>
      </c>
    </row>
    <row r="1289" spans="1:22" ht="15.75" customHeight="1" x14ac:dyDescent="0.2">
      <c r="A1289" s="22">
        <f>VLOOKUP(B1288,'Sample ID by Horizon'!A:B,2,FALSE)</f>
        <v>42649</v>
      </c>
      <c r="B1289" s="21" t="s">
        <v>521</v>
      </c>
      <c r="C1289" s="21" t="s">
        <v>1300</v>
      </c>
      <c r="D1289" s="21" t="s">
        <v>1293</v>
      </c>
      <c r="E1289" s="21">
        <v>1</v>
      </c>
      <c r="F1289" s="21">
        <v>1.73</v>
      </c>
      <c r="G1289" s="21">
        <v>2.72</v>
      </c>
      <c r="H1289" s="21">
        <v>0.99</v>
      </c>
      <c r="I1289" s="21">
        <v>2.5499999999999998</v>
      </c>
      <c r="J1289" s="23">
        <f t="shared" si="45"/>
        <v>0.81999999999999984</v>
      </c>
      <c r="K1289" s="71">
        <v>17</v>
      </c>
      <c r="L1289" s="71">
        <f t="shared" ref="L1289:N1289" si="967">L1287</f>
        <v>1</v>
      </c>
      <c r="M1289" s="71">
        <f t="shared" si="967"/>
        <v>0.83999999999999986</v>
      </c>
      <c r="N1289" s="71">
        <f t="shared" si="967"/>
        <v>14.25</v>
      </c>
      <c r="O1289" s="73">
        <f>VLOOKUP(B1289,'Dry Sieve'!$B$2:$K$992,IF(C1289="#5",2,IF(C1289="#10",3,IF(C1289="#18",4,IF(C1289="#35",5,IF(C1289="#60",6,IF(C1289="#120",7,IF(C1289="#200",8,IF(C1289="&lt;200",9)))))))),FALSE)</f>
        <v>33.979999999999997</v>
      </c>
      <c r="P1289" s="23">
        <f t="shared" si="0"/>
        <v>0.83999999999999986</v>
      </c>
      <c r="Q1289" s="23">
        <f t="shared" si="1"/>
        <v>1</v>
      </c>
      <c r="R1289" s="23">
        <f>VLOOKUP(B1289,'Dry Sieve'!$B$2:$K$992,IF(C1289="#5",2,IF(C1289="#10",3,IF(C1289="#18",4,IF(C1289="#35",5,IF(C1289="#60",6,IF(C1289="#120",7,IF(C1289="#200",8,IF(C1289="&lt;200",9)))))))),FALSE)</f>
        <v>33.979999999999997</v>
      </c>
      <c r="S1289" s="23">
        <f>VLOOKUP(B1289,'Dry Sieve'!$B$2:$K$992,10,FALSE)</f>
        <v>1452.1200000000003</v>
      </c>
      <c r="T1289" s="23">
        <v>3.744043192E-3</v>
      </c>
      <c r="U1289" s="23">
        <v>7.6218022119999999E-5</v>
      </c>
      <c r="V1289" s="23">
        <f>V1287</f>
        <v>1.7168362276020002E-2</v>
      </c>
    </row>
    <row r="1290" spans="1:22" ht="15.75" customHeight="1" x14ac:dyDescent="0.2">
      <c r="A1290" s="22">
        <f>VLOOKUP(B1289,'Sample ID by Horizon'!A:B,2,FALSE)</f>
        <v>42649</v>
      </c>
      <c r="B1290" s="21" t="s">
        <v>521</v>
      </c>
      <c r="C1290" s="21" t="s">
        <v>1300</v>
      </c>
      <c r="D1290" s="21" t="s">
        <v>1294</v>
      </c>
      <c r="E1290" s="21">
        <v>1</v>
      </c>
      <c r="F1290" s="21">
        <v>1.74</v>
      </c>
      <c r="G1290" s="21">
        <v>2.71</v>
      </c>
      <c r="H1290" s="21">
        <v>0.97</v>
      </c>
      <c r="I1290" s="21">
        <v>2.59</v>
      </c>
      <c r="J1290" s="23">
        <f t="shared" si="45"/>
        <v>0.84999999999999987</v>
      </c>
      <c r="K1290" s="71">
        <v>12</v>
      </c>
      <c r="L1290" s="71">
        <f t="shared" ref="L1290:N1290" si="968">L1287</f>
        <v>1</v>
      </c>
      <c r="M1290" s="71">
        <f t="shared" si="968"/>
        <v>0.83999999999999986</v>
      </c>
      <c r="N1290" s="71">
        <f t="shared" si="968"/>
        <v>14.25</v>
      </c>
      <c r="O1290" s="73">
        <f>VLOOKUP(B1290,'Dry Sieve'!$B$2:$K$992,IF(C1290="#5",2,IF(C1290="#10",3,IF(C1290="#18",4,IF(C1290="#35",5,IF(C1290="#60",6,IF(C1290="#120",7,IF(C1290="#200",8,IF(C1290="&lt;200",9)))))))),FALSE)</f>
        <v>33.979999999999997</v>
      </c>
      <c r="P1290" s="23">
        <f t="shared" si="0"/>
        <v>0.83999999999999986</v>
      </c>
      <c r="Q1290" s="23">
        <f t="shared" si="1"/>
        <v>1</v>
      </c>
      <c r="R1290" s="23">
        <f>VLOOKUP(B1290,'Dry Sieve'!$B$2:$K$992,IF(C1290="#5",2,IF(C1290="#10",3,IF(C1290="#18",4,IF(C1290="#35",5,IF(C1290="#60",6,IF(C1290="#120",7,IF(C1290="#200",8,IF(C1290="&lt;200",9)))))))),FALSE)</f>
        <v>33.979999999999997</v>
      </c>
      <c r="S1290" s="23">
        <f>VLOOKUP(B1290,'Dry Sieve'!$B$2:$K$992,10,FALSE)</f>
        <v>1452.1200000000003</v>
      </c>
      <c r="T1290" s="23">
        <v>3.744043192E-3</v>
      </c>
      <c r="U1290" s="23">
        <v>7.6218022119999999E-5</v>
      </c>
      <c r="V1290" s="23">
        <f>V1287</f>
        <v>1.7168362276020002E-2</v>
      </c>
    </row>
    <row r="1291" spans="1:22" ht="15.75" customHeight="1" x14ac:dyDescent="0.2">
      <c r="A1291" s="22">
        <f>VLOOKUP(B1290,'Sample ID by Horizon'!A:B,2,FALSE)</f>
        <v>42649</v>
      </c>
      <c r="B1291" s="21" t="s">
        <v>522</v>
      </c>
      <c r="C1291" s="21" t="s">
        <v>1290</v>
      </c>
      <c r="D1291" s="21" t="s">
        <v>1291</v>
      </c>
      <c r="E1291" s="21">
        <v>3.96</v>
      </c>
      <c r="F1291" s="21">
        <v>1.73</v>
      </c>
      <c r="G1291" s="21">
        <v>5.48</v>
      </c>
      <c r="H1291" s="21">
        <v>3.75</v>
      </c>
      <c r="I1291" s="21">
        <v>5.46</v>
      </c>
      <c r="J1291" s="23">
        <f t="shared" si="45"/>
        <v>3.73</v>
      </c>
      <c r="K1291" s="71">
        <v>0.50505050510000005</v>
      </c>
      <c r="L1291" s="71">
        <v>3.9925000000000002</v>
      </c>
      <c r="M1291" s="23">
        <f>AVERAGE(J1291:J1294)</f>
        <v>3.3325</v>
      </c>
      <c r="N1291" s="23">
        <v>0.3757989457</v>
      </c>
      <c r="O1291" s="73">
        <f>VLOOKUP(B1291,'Dry Sieve'!$B$2:$K$992,IF(C1291="#5",2,IF(C1291="#10",3,IF(C1291="#18",4,IF(C1291="#35",5,IF(C1291="#60",6,IF(C1291="#120",7,IF(C1291="#200",8,IF(C1291="&lt;200",9)))))))),FALSE)</f>
        <v>394.4</v>
      </c>
      <c r="P1291" s="23">
        <f t="shared" si="0"/>
        <v>3.3325</v>
      </c>
      <c r="Q1291" s="23">
        <f t="shared" si="1"/>
        <v>3.9924999999999997</v>
      </c>
      <c r="R1291" s="23">
        <f>VLOOKUP(B1291,'Dry Sieve'!$B$2:$K$992,IF(C1291="#5",2,IF(C1291="#10",3,IF(C1291="#18",4,IF(C1291="#35",5,IF(C1291="#60",6,IF(C1291="#120",7,IF(C1291="#200",8,IF(C1291="&lt;200",9)))))))),FALSE)</f>
        <v>394.4</v>
      </c>
      <c r="S1291" s="23">
        <f>VLOOKUP(B1291,'Dry Sieve'!$B$2:$K$992,10,FALSE)</f>
        <v>2058.29</v>
      </c>
      <c r="T1291" s="23">
        <v>3.1675928419999999E-2</v>
      </c>
      <c r="U1291" s="23">
        <v>1.1903780510000001E-4</v>
      </c>
      <c r="V1291" s="23">
        <f>SUM(U1291,U1295,U1299,U1303,U1307,U1311,U1315)</f>
        <v>4.3724913192999998E-4</v>
      </c>
    </row>
    <row r="1292" spans="1:22" ht="15.75" customHeight="1" x14ac:dyDescent="0.2">
      <c r="A1292" s="22">
        <f>VLOOKUP(B1291,'Sample ID by Horizon'!A:B,2,FALSE)</f>
        <v>42649</v>
      </c>
      <c r="B1292" s="21" t="s">
        <v>522</v>
      </c>
      <c r="C1292" s="21" t="s">
        <v>1290</v>
      </c>
      <c r="D1292" s="21" t="s">
        <v>1292</v>
      </c>
      <c r="E1292" s="21">
        <v>4.01</v>
      </c>
      <c r="F1292" s="21">
        <v>1.73</v>
      </c>
      <c r="G1292" s="21">
        <v>4.8600000000000003</v>
      </c>
      <c r="H1292" s="21">
        <v>3.13</v>
      </c>
      <c r="I1292" s="21">
        <v>4.8499999999999996</v>
      </c>
      <c r="J1292" s="23">
        <f t="shared" si="45"/>
        <v>3.1199999999999997</v>
      </c>
      <c r="K1292" s="71">
        <v>0.24937655859999999</v>
      </c>
      <c r="L1292" s="71">
        <f t="shared" ref="L1292:N1292" si="969">L1291</f>
        <v>3.9925000000000002</v>
      </c>
      <c r="M1292" s="71">
        <f t="shared" si="969"/>
        <v>3.3325</v>
      </c>
      <c r="N1292" s="71">
        <f t="shared" si="969"/>
        <v>0.3757989457</v>
      </c>
      <c r="O1292" s="73">
        <f>VLOOKUP(B1292,'Dry Sieve'!$B$2:$K$992,IF(C1292="#5",2,IF(C1292="#10",3,IF(C1292="#18",4,IF(C1292="#35",5,IF(C1292="#60",6,IF(C1292="#120",7,IF(C1292="#200",8,IF(C1292="&lt;200",9)))))))),FALSE)</f>
        <v>394.4</v>
      </c>
      <c r="P1292" s="23">
        <f t="shared" si="0"/>
        <v>3.3325</v>
      </c>
      <c r="Q1292" s="23">
        <f t="shared" si="1"/>
        <v>3.9924999999999997</v>
      </c>
      <c r="R1292" s="23">
        <f>VLOOKUP(B1292,'Dry Sieve'!$B$2:$K$992,IF(C1292="#5",2,IF(C1292="#10",3,IF(C1292="#18",4,IF(C1292="#35",5,IF(C1292="#60",6,IF(C1292="#120",7,IF(C1292="#200",8,IF(C1292="&lt;200",9)))))))),FALSE)</f>
        <v>394.4</v>
      </c>
      <c r="S1292" s="23">
        <f>VLOOKUP(B1292,'Dry Sieve'!$B$2:$K$992,10,FALSE)</f>
        <v>2058.29</v>
      </c>
      <c r="T1292" s="23">
        <v>3.1675928419999999E-2</v>
      </c>
      <c r="U1292" s="23">
        <v>1.1903780510000001E-4</v>
      </c>
      <c r="V1292" s="23">
        <f>V1291</f>
        <v>4.3724913192999998E-4</v>
      </c>
    </row>
    <row r="1293" spans="1:22" ht="15.75" customHeight="1" x14ac:dyDescent="0.2">
      <c r="A1293" s="22">
        <f>VLOOKUP(B1292,'Sample ID by Horizon'!A:B,2,FALSE)</f>
        <v>42649</v>
      </c>
      <c r="B1293" s="21" t="s">
        <v>522</v>
      </c>
      <c r="C1293" s="21" t="s">
        <v>1290</v>
      </c>
      <c r="D1293" s="21" t="s">
        <v>1293</v>
      </c>
      <c r="E1293" s="21">
        <v>3.98</v>
      </c>
      <c r="F1293" s="21">
        <v>1.73</v>
      </c>
      <c r="G1293" s="21">
        <v>5.63</v>
      </c>
      <c r="H1293" s="21">
        <v>3.9</v>
      </c>
      <c r="I1293" s="21">
        <v>5.62</v>
      </c>
      <c r="J1293" s="23">
        <f t="shared" si="45"/>
        <v>3.89</v>
      </c>
      <c r="K1293" s="71">
        <v>0.2512562814</v>
      </c>
      <c r="L1293" s="71">
        <f t="shared" ref="L1293:N1293" si="970">L1291</f>
        <v>3.9925000000000002</v>
      </c>
      <c r="M1293" s="71">
        <f t="shared" si="970"/>
        <v>3.3325</v>
      </c>
      <c r="N1293" s="71">
        <f t="shared" si="970"/>
        <v>0.3757989457</v>
      </c>
      <c r="O1293" s="73">
        <f>VLOOKUP(B1293,'Dry Sieve'!$B$2:$K$992,IF(C1293="#5",2,IF(C1293="#10",3,IF(C1293="#18",4,IF(C1293="#35",5,IF(C1293="#60",6,IF(C1293="#120",7,IF(C1293="#200",8,IF(C1293="&lt;200",9)))))))),FALSE)</f>
        <v>394.4</v>
      </c>
      <c r="P1293" s="23">
        <f t="shared" si="0"/>
        <v>3.3325</v>
      </c>
      <c r="Q1293" s="23">
        <f t="shared" si="1"/>
        <v>3.9924999999999997</v>
      </c>
      <c r="R1293" s="23">
        <f>VLOOKUP(B1293,'Dry Sieve'!$B$2:$K$992,IF(C1293="#5",2,IF(C1293="#10",3,IF(C1293="#18",4,IF(C1293="#35",5,IF(C1293="#60",6,IF(C1293="#120",7,IF(C1293="#200",8,IF(C1293="&lt;200",9)))))))),FALSE)</f>
        <v>394.4</v>
      </c>
      <c r="S1293" s="23">
        <f>VLOOKUP(B1293,'Dry Sieve'!$B$2:$K$992,10,FALSE)</f>
        <v>2058.29</v>
      </c>
      <c r="T1293" s="23">
        <v>3.1675928419999999E-2</v>
      </c>
      <c r="U1293" s="23">
        <v>1.1903780510000001E-4</v>
      </c>
      <c r="V1293" s="23">
        <f>V1291</f>
        <v>4.3724913192999998E-4</v>
      </c>
    </row>
    <row r="1294" spans="1:22" ht="15.75" customHeight="1" x14ac:dyDescent="0.2">
      <c r="A1294" s="22">
        <f>VLOOKUP(B1293,'Sample ID by Horizon'!A:B,2,FALSE)</f>
        <v>42649</v>
      </c>
      <c r="B1294" s="21" t="s">
        <v>522</v>
      </c>
      <c r="C1294" s="21" t="s">
        <v>1290</v>
      </c>
      <c r="D1294" s="21" t="s">
        <v>1294</v>
      </c>
      <c r="E1294" s="21">
        <v>4.0199999999999996</v>
      </c>
      <c r="F1294" s="21">
        <v>1.74</v>
      </c>
      <c r="G1294" s="21">
        <v>4.3499999999999996</v>
      </c>
      <c r="H1294" s="21">
        <v>2.61</v>
      </c>
      <c r="I1294" s="21">
        <v>4.33</v>
      </c>
      <c r="J1294" s="23">
        <f t="shared" si="45"/>
        <v>2.59</v>
      </c>
      <c r="K1294" s="71">
        <v>0.49751243779999998</v>
      </c>
      <c r="L1294" s="71">
        <f t="shared" ref="L1294:N1294" si="971">L1291</f>
        <v>3.9925000000000002</v>
      </c>
      <c r="M1294" s="71">
        <f t="shared" si="971"/>
        <v>3.3325</v>
      </c>
      <c r="N1294" s="71">
        <f t="shared" si="971"/>
        <v>0.3757989457</v>
      </c>
      <c r="O1294" s="73">
        <f>VLOOKUP(B1294,'Dry Sieve'!$B$2:$K$992,IF(C1294="#5",2,IF(C1294="#10",3,IF(C1294="#18",4,IF(C1294="#35",5,IF(C1294="#60",6,IF(C1294="#120",7,IF(C1294="#200",8,IF(C1294="&lt;200",9)))))))),FALSE)</f>
        <v>394.4</v>
      </c>
      <c r="P1294" s="23">
        <f t="shared" si="0"/>
        <v>3.3325</v>
      </c>
      <c r="Q1294" s="23">
        <f t="shared" si="1"/>
        <v>3.9924999999999997</v>
      </c>
      <c r="R1294" s="23">
        <f>VLOOKUP(B1294,'Dry Sieve'!$B$2:$K$992,IF(C1294="#5",2,IF(C1294="#10",3,IF(C1294="#18",4,IF(C1294="#35",5,IF(C1294="#60",6,IF(C1294="#120",7,IF(C1294="#200",8,IF(C1294="&lt;200",9)))))))),FALSE)</f>
        <v>394.4</v>
      </c>
      <c r="S1294" s="23">
        <f>VLOOKUP(B1294,'Dry Sieve'!$B$2:$K$992,10,FALSE)</f>
        <v>2058.29</v>
      </c>
      <c r="T1294" s="23">
        <v>3.1675928419999999E-2</v>
      </c>
      <c r="U1294" s="23">
        <v>1.1903780510000001E-4</v>
      </c>
      <c r="V1294" s="23">
        <f>V1291</f>
        <v>4.3724913192999998E-4</v>
      </c>
    </row>
    <row r="1295" spans="1:22" ht="15.75" customHeight="1" x14ac:dyDescent="0.2">
      <c r="A1295" s="22">
        <f>VLOOKUP(B1294,'Sample ID by Horizon'!A:B,2,FALSE)</f>
        <v>42649</v>
      </c>
      <c r="B1295" s="21" t="s">
        <v>522</v>
      </c>
      <c r="C1295" s="21" t="s">
        <v>1295</v>
      </c>
      <c r="D1295" s="21" t="s">
        <v>1291</v>
      </c>
      <c r="E1295" s="21">
        <v>3.97</v>
      </c>
      <c r="F1295" s="21">
        <v>1.73</v>
      </c>
      <c r="G1295" s="21">
        <v>5.62</v>
      </c>
      <c r="H1295" s="21">
        <v>3.89</v>
      </c>
      <c r="I1295" s="21">
        <v>5.59</v>
      </c>
      <c r="J1295" s="23">
        <f t="shared" si="45"/>
        <v>3.86</v>
      </c>
      <c r="K1295" s="71">
        <v>0.75566750630000001</v>
      </c>
      <c r="L1295" s="71">
        <v>3.9575</v>
      </c>
      <c r="M1295" s="23">
        <f>AVERAGE(J1295:J1298)</f>
        <v>3.89</v>
      </c>
      <c r="N1295" s="23">
        <v>0.50459594009999997</v>
      </c>
      <c r="O1295" s="73">
        <f>VLOOKUP(B1295,'Dry Sieve'!$B$2:$K$992,IF(C1295="#5",2,IF(C1295="#10",3,IF(C1295="#18",4,IF(C1295="#35",5,IF(C1295="#60",6,IF(C1295="#120",7,IF(C1295="#200",8,IF(C1295="&lt;200",9)))))))),FALSE)</f>
        <v>318.7</v>
      </c>
      <c r="P1295" s="23">
        <f t="shared" si="0"/>
        <v>3.89</v>
      </c>
      <c r="Q1295" s="23">
        <f t="shared" si="1"/>
        <v>3.9575</v>
      </c>
      <c r="R1295" s="23">
        <f>VLOOKUP(B1295,'Dry Sieve'!$B$2:$K$992,IF(C1295="#5",2,IF(C1295="#10",3,IF(C1295="#18",4,IF(C1295="#35",5,IF(C1295="#60",6,IF(C1295="#120",7,IF(C1295="#200",8,IF(C1295="&lt;200",9)))))))),FALSE)</f>
        <v>318.7</v>
      </c>
      <c r="S1295" s="23">
        <f>VLOOKUP(B1295,'Dry Sieve'!$B$2:$K$992,10,FALSE)</f>
        <v>2058.29</v>
      </c>
      <c r="T1295" s="23">
        <v>2.6409388699999998E-3</v>
      </c>
      <c r="U1295" s="23">
        <v>1.142234599E-5</v>
      </c>
      <c r="V1295" s="23">
        <f>V1294</f>
        <v>4.3724913192999998E-4</v>
      </c>
    </row>
    <row r="1296" spans="1:22" ht="15.75" customHeight="1" x14ac:dyDescent="0.2">
      <c r="A1296" s="22">
        <f>VLOOKUP(B1295,'Sample ID by Horizon'!A:B,2,FALSE)</f>
        <v>42649</v>
      </c>
      <c r="B1296" s="21" t="s">
        <v>522</v>
      </c>
      <c r="C1296" s="21" t="s">
        <v>1295</v>
      </c>
      <c r="D1296" s="21" t="s">
        <v>1292</v>
      </c>
      <c r="E1296" s="21">
        <v>4</v>
      </c>
      <c r="F1296" s="21">
        <v>1.73</v>
      </c>
      <c r="G1296" s="21">
        <v>5.68</v>
      </c>
      <c r="H1296" s="21">
        <v>3.95</v>
      </c>
      <c r="I1296" s="21">
        <v>5.66</v>
      </c>
      <c r="J1296" s="23">
        <f t="shared" si="45"/>
        <v>3.93</v>
      </c>
      <c r="K1296" s="71">
        <v>0.5</v>
      </c>
      <c r="L1296" s="71">
        <f t="shared" ref="L1296:N1296" si="972">L1295</f>
        <v>3.9575</v>
      </c>
      <c r="M1296" s="71">
        <f t="shared" si="972"/>
        <v>3.89</v>
      </c>
      <c r="N1296" s="71">
        <f t="shared" si="972"/>
        <v>0.50459594009999997</v>
      </c>
      <c r="O1296" s="73">
        <f>VLOOKUP(B1296,'Dry Sieve'!$B$2:$K$992,IF(C1296="#5",2,IF(C1296="#10",3,IF(C1296="#18",4,IF(C1296="#35",5,IF(C1296="#60",6,IF(C1296="#120",7,IF(C1296="#200",8,IF(C1296="&lt;200",9)))))))),FALSE)</f>
        <v>318.7</v>
      </c>
      <c r="P1296" s="23">
        <f t="shared" si="0"/>
        <v>3.89</v>
      </c>
      <c r="Q1296" s="23">
        <f t="shared" si="1"/>
        <v>3.9575</v>
      </c>
      <c r="R1296" s="23">
        <f>VLOOKUP(B1296,'Dry Sieve'!$B$2:$K$992,IF(C1296="#5",2,IF(C1296="#10",3,IF(C1296="#18",4,IF(C1296="#35",5,IF(C1296="#60",6,IF(C1296="#120",7,IF(C1296="#200",8,IF(C1296="&lt;200",9)))))))),FALSE)</f>
        <v>318.7</v>
      </c>
      <c r="S1296" s="23">
        <f>VLOOKUP(B1296,'Dry Sieve'!$B$2:$K$992,10,FALSE)</f>
        <v>2058.29</v>
      </c>
      <c r="T1296" s="23">
        <v>2.6409388699999998E-3</v>
      </c>
      <c r="U1296" s="23">
        <v>1.142234599E-5</v>
      </c>
      <c r="V1296" s="23">
        <f>V1294</f>
        <v>4.3724913192999998E-4</v>
      </c>
    </row>
    <row r="1297" spans="1:22" ht="15.75" customHeight="1" x14ac:dyDescent="0.2">
      <c r="A1297" s="22">
        <f>VLOOKUP(B1296,'Sample ID by Horizon'!A:B,2,FALSE)</f>
        <v>42649</v>
      </c>
      <c r="B1297" s="21" t="s">
        <v>522</v>
      </c>
      <c r="C1297" s="21" t="s">
        <v>1295</v>
      </c>
      <c r="D1297" s="21" t="s">
        <v>1293</v>
      </c>
      <c r="E1297" s="21">
        <v>3.94</v>
      </c>
      <c r="F1297" s="21">
        <v>1.72</v>
      </c>
      <c r="G1297" s="21">
        <v>5.62</v>
      </c>
      <c r="H1297" s="21">
        <v>3.9</v>
      </c>
      <c r="I1297" s="21">
        <v>5.6</v>
      </c>
      <c r="J1297" s="23">
        <f t="shared" si="45"/>
        <v>3.88</v>
      </c>
      <c r="K1297" s="71">
        <v>0.5076142132</v>
      </c>
      <c r="L1297" s="71">
        <f t="shared" ref="L1297:N1297" si="973">L1295</f>
        <v>3.9575</v>
      </c>
      <c r="M1297" s="71">
        <f t="shared" si="973"/>
        <v>3.89</v>
      </c>
      <c r="N1297" s="71">
        <f t="shared" si="973"/>
        <v>0.50459594009999997</v>
      </c>
      <c r="O1297" s="73">
        <f>VLOOKUP(B1297,'Dry Sieve'!$B$2:$K$992,IF(C1297="#5",2,IF(C1297="#10",3,IF(C1297="#18",4,IF(C1297="#35",5,IF(C1297="#60",6,IF(C1297="#120",7,IF(C1297="#200",8,IF(C1297="&lt;200",9)))))))),FALSE)</f>
        <v>318.7</v>
      </c>
      <c r="P1297" s="23">
        <f t="shared" si="0"/>
        <v>3.89</v>
      </c>
      <c r="Q1297" s="23">
        <f t="shared" si="1"/>
        <v>3.9575</v>
      </c>
      <c r="R1297" s="23">
        <f>VLOOKUP(B1297,'Dry Sieve'!$B$2:$K$992,IF(C1297="#5",2,IF(C1297="#10",3,IF(C1297="#18",4,IF(C1297="#35",5,IF(C1297="#60",6,IF(C1297="#120",7,IF(C1297="#200",8,IF(C1297="&lt;200",9)))))))),FALSE)</f>
        <v>318.7</v>
      </c>
      <c r="S1297" s="23">
        <f>VLOOKUP(B1297,'Dry Sieve'!$B$2:$K$992,10,FALSE)</f>
        <v>2058.29</v>
      </c>
      <c r="T1297" s="23">
        <v>2.6409388699999998E-3</v>
      </c>
      <c r="U1297" s="23">
        <v>1.142234599E-5</v>
      </c>
      <c r="V1297" s="23">
        <f>V1294</f>
        <v>4.3724913192999998E-4</v>
      </c>
    </row>
    <row r="1298" spans="1:22" ht="15.75" customHeight="1" x14ac:dyDescent="0.2">
      <c r="A1298" s="22">
        <f>VLOOKUP(B1297,'Sample ID by Horizon'!A:B,2,FALSE)</f>
        <v>42649</v>
      </c>
      <c r="B1298" s="21" t="s">
        <v>522</v>
      </c>
      <c r="C1298" s="21" t="s">
        <v>1295</v>
      </c>
      <c r="D1298" s="21" t="s">
        <v>1294</v>
      </c>
      <c r="E1298" s="21">
        <v>3.92</v>
      </c>
      <c r="F1298" s="21">
        <v>1.73</v>
      </c>
      <c r="G1298" s="21">
        <v>5.63</v>
      </c>
      <c r="H1298" s="21">
        <v>3.9</v>
      </c>
      <c r="I1298" s="21">
        <v>5.62</v>
      </c>
      <c r="J1298" s="23">
        <f t="shared" si="45"/>
        <v>3.89</v>
      </c>
      <c r="K1298" s="71">
        <v>0.25510204079999999</v>
      </c>
      <c r="L1298" s="71">
        <f t="shared" ref="L1298:N1298" si="974">L1295</f>
        <v>3.9575</v>
      </c>
      <c r="M1298" s="71">
        <f t="shared" si="974"/>
        <v>3.89</v>
      </c>
      <c r="N1298" s="71">
        <f t="shared" si="974"/>
        <v>0.50459594009999997</v>
      </c>
      <c r="O1298" s="73">
        <f>VLOOKUP(B1298,'Dry Sieve'!$B$2:$K$992,IF(C1298="#5",2,IF(C1298="#10",3,IF(C1298="#18",4,IF(C1298="#35",5,IF(C1298="#60",6,IF(C1298="#120",7,IF(C1298="#200",8,IF(C1298="&lt;200",9)))))))),FALSE)</f>
        <v>318.7</v>
      </c>
      <c r="P1298" s="23">
        <f t="shared" si="0"/>
        <v>3.89</v>
      </c>
      <c r="Q1298" s="23">
        <f t="shared" si="1"/>
        <v>3.9575</v>
      </c>
      <c r="R1298" s="23">
        <f>VLOOKUP(B1298,'Dry Sieve'!$B$2:$K$992,IF(C1298="#5",2,IF(C1298="#10",3,IF(C1298="#18",4,IF(C1298="#35",5,IF(C1298="#60",6,IF(C1298="#120",7,IF(C1298="#200",8,IF(C1298="&lt;200",9)))))))),FALSE)</f>
        <v>318.7</v>
      </c>
      <c r="S1298" s="23">
        <f>VLOOKUP(B1298,'Dry Sieve'!$B$2:$K$992,10,FALSE)</f>
        <v>2058.29</v>
      </c>
      <c r="T1298" s="23">
        <v>2.6409388699999998E-3</v>
      </c>
      <c r="U1298" s="23">
        <v>1.142234599E-5</v>
      </c>
      <c r="V1298" s="23">
        <f>V1297</f>
        <v>4.3724913192999998E-4</v>
      </c>
    </row>
    <row r="1299" spans="1:22" ht="15.75" customHeight="1" x14ac:dyDescent="0.2">
      <c r="A1299" s="22">
        <f>VLOOKUP(B1298,'Sample ID by Horizon'!A:B,2,FALSE)</f>
        <v>42649</v>
      </c>
      <c r="B1299" s="21" t="s">
        <v>522</v>
      </c>
      <c r="C1299" s="21" t="s">
        <v>1296</v>
      </c>
      <c r="D1299" s="21" t="s">
        <v>1291</v>
      </c>
      <c r="E1299" s="21">
        <v>4</v>
      </c>
      <c r="F1299" s="21">
        <v>1.72</v>
      </c>
      <c r="G1299" s="21">
        <v>5.68</v>
      </c>
      <c r="H1299" s="21">
        <v>3.96</v>
      </c>
      <c r="I1299" s="21">
        <v>5.59</v>
      </c>
      <c r="J1299" s="23">
        <f t="shared" si="45"/>
        <v>3.87</v>
      </c>
      <c r="K1299" s="71">
        <v>2.25</v>
      </c>
      <c r="L1299" s="71">
        <v>4</v>
      </c>
      <c r="M1299" s="23">
        <f>AVERAGE(J1299:J1302)</f>
        <v>3.9000000000000004</v>
      </c>
      <c r="N1299" s="23">
        <v>2.125</v>
      </c>
      <c r="O1299" s="73">
        <f>VLOOKUP(B1299,'Dry Sieve'!$B$2:$K$992,IF(C1299="#5",2,IF(C1299="#10",3,IF(C1299="#18",4,IF(C1299="#35",5,IF(C1299="#60",6,IF(C1299="#120",7,IF(C1299="#200",8,IF(C1299="&lt;200",9)))))))),FALSE)</f>
        <v>337.15</v>
      </c>
      <c r="P1299" s="23">
        <f t="shared" si="0"/>
        <v>3.9000000000000004</v>
      </c>
      <c r="Q1299" s="23">
        <f t="shared" si="1"/>
        <v>4</v>
      </c>
      <c r="R1299" s="23">
        <f>VLOOKUP(B1299,'Dry Sieve'!$B$2:$K$992,IF(C1299="#5",2,IF(C1299="#10",3,IF(C1299="#18",4,IF(C1299="#35",5,IF(C1299="#60",6,IF(C1299="#120",7,IF(C1299="#200",8,IF(C1299="&lt;200",9)))))))),FALSE)</f>
        <v>337.15</v>
      </c>
      <c r="S1299" s="23">
        <f>VLOOKUP(B1299,'Dry Sieve'!$B$2:$K$992,10,FALSE)</f>
        <v>2058.29</v>
      </c>
      <c r="T1299" s="23">
        <v>4.0950254820000002E-3</v>
      </c>
      <c r="U1299" s="23">
        <v>6.2156636789999995E-5</v>
      </c>
      <c r="V1299" s="23">
        <f>V1297</f>
        <v>4.3724913192999998E-4</v>
      </c>
    </row>
    <row r="1300" spans="1:22" ht="15.75" customHeight="1" x14ac:dyDescent="0.2">
      <c r="A1300" s="22">
        <f>VLOOKUP(B1299,'Sample ID by Horizon'!A:B,2,FALSE)</f>
        <v>42649</v>
      </c>
      <c r="B1300" s="21" t="s">
        <v>522</v>
      </c>
      <c r="C1300" s="21" t="s">
        <v>1296</v>
      </c>
      <c r="D1300" s="21" t="s">
        <v>1292</v>
      </c>
      <c r="E1300" s="21">
        <v>4</v>
      </c>
      <c r="F1300" s="21">
        <v>1.74</v>
      </c>
      <c r="G1300" s="21">
        <v>5.71</v>
      </c>
      <c r="H1300" s="21">
        <v>3.97</v>
      </c>
      <c r="I1300" s="21">
        <v>5.63</v>
      </c>
      <c r="J1300" s="23">
        <f t="shared" si="45"/>
        <v>3.8899999999999997</v>
      </c>
      <c r="K1300" s="71">
        <v>2</v>
      </c>
      <c r="L1300" s="71">
        <f t="shared" ref="L1300:N1300" si="975">L1299</f>
        <v>4</v>
      </c>
      <c r="M1300" s="71">
        <f t="shared" si="975"/>
        <v>3.9000000000000004</v>
      </c>
      <c r="N1300" s="71">
        <f t="shared" si="975"/>
        <v>2.125</v>
      </c>
      <c r="O1300" s="73">
        <f>VLOOKUP(B1300,'Dry Sieve'!$B$2:$K$992,IF(C1300="#5",2,IF(C1300="#10",3,IF(C1300="#18",4,IF(C1300="#35",5,IF(C1300="#60",6,IF(C1300="#120",7,IF(C1300="#200",8,IF(C1300="&lt;200",9)))))))),FALSE)</f>
        <v>337.15</v>
      </c>
      <c r="P1300" s="23">
        <f t="shared" si="0"/>
        <v>3.9000000000000004</v>
      </c>
      <c r="Q1300" s="23">
        <f t="shared" si="1"/>
        <v>4</v>
      </c>
      <c r="R1300" s="23">
        <f>VLOOKUP(B1300,'Dry Sieve'!$B$2:$K$992,IF(C1300="#5",2,IF(C1300="#10",3,IF(C1300="#18",4,IF(C1300="#35",5,IF(C1300="#60",6,IF(C1300="#120",7,IF(C1300="#200",8,IF(C1300="&lt;200",9)))))))),FALSE)</f>
        <v>337.15</v>
      </c>
      <c r="S1300" s="23">
        <f>VLOOKUP(B1300,'Dry Sieve'!$B$2:$K$992,10,FALSE)</f>
        <v>2058.29</v>
      </c>
      <c r="T1300" s="23">
        <v>4.0950254820000002E-3</v>
      </c>
      <c r="U1300" s="23">
        <v>6.2156636789999995E-5</v>
      </c>
      <c r="V1300" s="23">
        <f>V1297</f>
        <v>4.3724913192999998E-4</v>
      </c>
    </row>
    <row r="1301" spans="1:22" ht="15.75" customHeight="1" x14ac:dyDescent="0.2">
      <c r="A1301" s="22">
        <f>VLOOKUP(B1300,'Sample ID by Horizon'!A:B,2,FALSE)</f>
        <v>42649</v>
      </c>
      <c r="B1301" s="21" t="s">
        <v>522</v>
      </c>
      <c r="C1301" s="21" t="s">
        <v>1296</v>
      </c>
      <c r="D1301" s="21" t="s">
        <v>1293</v>
      </c>
      <c r="E1301" s="21">
        <v>4</v>
      </c>
      <c r="F1301" s="21">
        <v>1.72</v>
      </c>
      <c r="G1301" s="21">
        <v>5.73</v>
      </c>
      <c r="H1301" s="21">
        <v>4.01</v>
      </c>
      <c r="I1301" s="21">
        <v>5.65</v>
      </c>
      <c r="J1301" s="23">
        <f t="shared" si="45"/>
        <v>3.9300000000000006</v>
      </c>
      <c r="K1301" s="71">
        <v>2</v>
      </c>
      <c r="L1301" s="71">
        <f t="shared" ref="L1301:N1301" si="976">L1299</f>
        <v>4</v>
      </c>
      <c r="M1301" s="71">
        <f t="shared" si="976"/>
        <v>3.9000000000000004</v>
      </c>
      <c r="N1301" s="71">
        <f t="shared" si="976"/>
        <v>2.125</v>
      </c>
      <c r="O1301" s="73">
        <f>VLOOKUP(B1301,'Dry Sieve'!$B$2:$K$992,IF(C1301="#5",2,IF(C1301="#10",3,IF(C1301="#18",4,IF(C1301="#35",5,IF(C1301="#60",6,IF(C1301="#120",7,IF(C1301="#200",8,IF(C1301="&lt;200",9)))))))),FALSE)</f>
        <v>337.15</v>
      </c>
      <c r="P1301" s="23">
        <f t="shared" si="0"/>
        <v>3.9000000000000004</v>
      </c>
      <c r="Q1301" s="23">
        <f t="shared" si="1"/>
        <v>4</v>
      </c>
      <c r="R1301" s="23">
        <f>VLOOKUP(B1301,'Dry Sieve'!$B$2:$K$992,IF(C1301="#5",2,IF(C1301="#10",3,IF(C1301="#18",4,IF(C1301="#35",5,IF(C1301="#60",6,IF(C1301="#120",7,IF(C1301="#200",8,IF(C1301="&lt;200",9)))))))),FALSE)</f>
        <v>337.15</v>
      </c>
      <c r="S1301" s="23">
        <f>VLOOKUP(B1301,'Dry Sieve'!$B$2:$K$992,10,FALSE)</f>
        <v>2058.29</v>
      </c>
      <c r="T1301" s="23">
        <v>4.0950254820000002E-3</v>
      </c>
      <c r="U1301" s="23">
        <v>6.2156636789999995E-5</v>
      </c>
      <c r="V1301" s="23">
        <f>V1300</f>
        <v>4.3724913192999998E-4</v>
      </c>
    </row>
    <row r="1302" spans="1:22" ht="15.75" customHeight="1" x14ac:dyDescent="0.2">
      <c r="A1302" s="22">
        <f>VLOOKUP(B1301,'Sample ID by Horizon'!A:B,2,FALSE)</f>
        <v>42649</v>
      </c>
      <c r="B1302" s="21" t="s">
        <v>522</v>
      </c>
      <c r="C1302" s="21" t="s">
        <v>1296</v>
      </c>
      <c r="D1302" s="21" t="s">
        <v>1294</v>
      </c>
      <c r="E1302" s="21">
        <v>4</v>
      </c>
      <c r="F1302" s="21">
        <v>1.73</v>
      </c>
      <c r="G1302" s="21">
        <v>5.73</v>
      </c>
      <c r="H1302" s="21">
        <v>4</v>
      </c>
      <c r="I1302" s="21">
        <v>5.64</v>
      </c>
      <c r="J1302" s="23">
        <f t="shared" si="45"/>
        <v>3.9099999999999997</v>
      </c>
      <c r="K1302" s="71">
        <v>2.25</v>
      </c>
      <c r="L1302" s="71">
        <f t="shared" ref="L1302:N1302" si="977">L1299</f>
        <v>4</v>
      </c>
      <c r="M1302" s="71">
        <f t="shared" si="977"/>
        <v>3.9000000000000004</v>
      </c>
      <c r="N1302" s="71">
        <f t="shared" si="977"/>
        <v>2.125</v>
      </c>
      <c r="O1302" s="73">
        <f>VLOOKUP(B1302,'Dry Sieve'!$B$2:$K$992,IF(C1302="#5",2,IF(C1302="#10",3,IF(C1302="#18",4,IF(C1302="#35",5,IF(C1302="#60",6,IF(C1302="#120",7,IF(C1302="#200",8,IF(C1302="&lt;200",9)))))))),FALSE)</f>
        <v>337.15</v>
      </c>
      <c r="P1302" s="23">
        <f t="shared" si="0"/>
        <v>3.9000000000000004</v>
      </c>
      <c r="Q1302" s="23">
        <f t="shared" si="1"/>
        <v>4</v>
      </c>
      <c r="R1302" s="23">
        <f>VLOOKUP(B1302,'Dry Sieve'!$B$2:$K$992,IF(C1302="#5",2,IF(C1302="#10",3,IF(C1302="#18",4,IF(C1302="#35",5,IF(C1302="#60",6,IF(C1302="#120",7,IF(C1302="#200",8,IF(C1302="&lt;200",9)))))))),FALSE)</f>
        <v>337.15</v>
      </c>
      <c r="S1302" s="23">
        <f>VLOOKUP(B1302,'Dry Sieve'!$B$2:$K$992,10,FALSE)</f>
        <v>2058.29</v>
      </c>
      <c r="T1302" s="23">
        <v>4.0950254820000002E-3</v>
      </c>
      <c r="U1302" s="23">
        <v>6.2156636789999995E-5</v>
      </c>
      <c r="V1302" s="23">
        <f>V1300</f>
        <v>4.3724913192999998E-4</v>
      </c>
    </row>
    <row r="1303" spans="1:22" ht="15.75" customHeight="1" x14ac:dyDescent="0.2">
      <c r="A1303" s="22">
        <f>VLOOKUP(B1302,'Sample ID by Horizon'!A:B,2,FALSE)</f>
        <v>42649</v>
      </c>
      <c r="B1303" s="21" t="s">
        <v>522</v>
      </c>
      <c r="C1303" s="21" t="s">
        <v>1297</v>
      </c>
      <c r="D1303" s="21" t="s">
        <v>1291</v>
      </c>
      <c r="E1303" s="21">
        <v>4</v>
      </c>
      <c r="F1303" s="21">
        <v>1.73</v>
      </c>
      <c r="G1303" s="21">
        <v>5.74</v>
      </c>
      <c r="H1303" s="21">
        <v>4.01</v>
      </c>
      <c r="I1303" s="21">
        <v>5.62</v>
      </c>
      <c r="J1303" s="23">
        <f t="shared" si="45"/>
        <v>3.89</v>
      </c>
      <c r="K1303" s="71">
        <v>3</v>
      </c>
      <c r="L1303" s="71">
        <v>4</v>
      </c>
      <c r="M1303" s="23">
        <f>AVERAGE(J1303:J1306)</f>
        <v>3.8600000000000003</v>
      </c>
      <c r="N1303" s="23">
        <v>3.625</v>
      </c>
      <c r="O1303" s="73">
        <f>VLOOKUP(B1303,'Dry Sieve'!$B$2:$K$992,IF(C1303="#5",2,IF(C1303="#10",3,IF(C1303="#18",4,IF(C1303="#35",5,IF(C1303="#60",6,IF(C1303="#120",7,IF(C1303="#200",8,IF(C1303="&lt;200",9)))))))),FALSE)</f>
        <v>320.27999999999997</v>
      </c>
      <c r="P1303" s="23">
        <f t="shared" si="0"/>
        <v>3.8600000000000003</v>
      </c>
      <c r="Q1303" s="23">
        <f t="shared" si="1"/>
        <v>4</v>
      </c>
      <c r="R1303" s="23">
        <f>VLOOKUP(B1303,'Dry Sieve'!$B$2:$K$992,IF(C1303="#5",2,IF(C1303="#10",3,IF(C1303="#18",4,IF(C1303="#35",5,IF(C1303="#60",6,IF(C1303="#120",7,IF(C1303="#200",8,IF(C1303="&lt;200",9)))))))),FALSE)</f>
        <v>320.27999999999997</v>
      </c>
      <c r="S1303" s="23">
        <f>VLOOKUP(B1303,'Dry Sieve'!$B$2:$K$992,10,FALSE)</f>
        <v>2058.29</v>
      </c>
      <c r="T1303" s="23">
        <v>5.446171336E-3</v>
      </c>
      <c r="U1303" s="23">
        <v>1.128135491E-4</v>
      </c>
      <c r="V1303" s="23">
        <f>V1300</f>
        <v>4.3724913192999998E-4</v>
      </c>
    </row>
    <row r="1304" spans="1:22" ht="15.75" customHeight="1" x14ac:dyDescent="0.2">
      <c r="A1304" s="22">
        <f>VLOOKUP(B1303,'Sample ID by Horizon'!A:B,2,FALSE)</f>
        <v>42649</v>
      </c>
      <c r="B1304" s="21" t="s">
        <v>522</v>
      </c>
      <c r="C1304" s="21" t="s">
        <v>1297</v>
      </c>
      <c r="D1304" s="21" t="s">
        <v>1292</v>
      </c>
      <c r="E1304" s="21">
        <v>4</v>
      </c>
      <c r="F1304" s="21">
        <v>1.73</v>
      </c>
      <c r="G1304" s="21">
        <v>5.72</v>
      </c>
      <c r="H1304" s="21">
        <v>3.99</v>
      </c>
      <c r="I1304" s="21">
        <v>5.56</v>
      </c>
      <c r="J1304" s="23">
        <f t="shared" si="45"/>
        <v>3.8299999999999996</v>
      </c>
      <c r="K1304" s="71">
        <v>4</v>
      </c>
      <c r="L1304" s="71">
        <f t="shared" ref="L1304:N1304" si="978">L1303</f>
        <v>4</v>
      </c>
      <c r="M1304" s="71">
        <f t="shared" si="978"/>
        <v>3.8600000000000003</v>
      </c>
      <c r="N1304" s="71">
        <f t="shared" si="978"/>
        <v>3.625</v>
      </c>
      <c r="O1304" s="73">
        <f>VLOOKUP(B1304,'Dry Sieve'!$B$2:$K$992,IF(C1304="#5",2,IF(C1304="#10",3,IF(C1304="#18",4,IF(C1304="#35",5,IF(C1304="#60",6,IF(C1304="#120",7,IF(C1304="#200",8,IF(C1304="&lt;200",9)))))))),FALSE)</f>
        <v>320.27999999999997</v>
      </c>
      <c r="P1304" s="23">
        <f t="shared" si="0"/>
        <v>3.8600000000000003</v>
      </c>
      <c r="Q1304" s="23">
        <f t="shared" si="1"/>
        <v>4</v>
      </c>
      <c r="R1304" s="23">
        <f>VLOOKUP(B1304,'Dry Sieve'!$B$2:$K$992,IF(C1304="#5",2,IF(C1304="#10",3,IF(C1304="#18",4,IF(C1304="#35",5,IF(C1304="#60",6,IF(C1304="#120",7,IF(C1304="#200",8,IF(C1304="&lt;200",9)))))))),FALSE)</f>
        <v>320.27999999999997</v>
      </c>
      <c r="S1304" s="23">
        <f>VLOOKUP(B1304,'Dry Sieve'!$B$2:$K$992,10,FALSE)</f>
        <v>2058.29</v>
      </c>
      <c r="T1304" s="23">
        <v>5.446171336E-3</v>
      </c>
      <c r="U1304" s="23">
        <v>1.128135491E-4</v>
      </c>
      <c r="V1304" s="23">
        <f>V1303</f>
        <v>4.3724913192999998E-4</v>
      </c>
    </row>
    <row r="1305" spans="1:22" ht="15.75" customHeight="1" x14ac:dyDescent="0.2">
      <c r="A1305" s="22">
        <f>VLOOKUP(B1304,'Sample ID by Horizon'!A:B,2,FALSE)</f>
        <v>42649</v>
      </c>
      <c r="B1305" s="21" t="s">
        <v>522</v>
      </c>
      <c r="C1305" s="21" t="s">
        <v>1297</v>
      </c>
      <c r="D1305" s="21" t="s">
        <v>1293</v>
      </c>
      <c r="E1305" s="21">
        <v>4</v>
      </c>
      <c r="F1305" s="21">
        <v>1.72</v>
      </c>
      <c r="G1305" s="21">
        <v>5.73</v>
      </c>
      <c r="H1305" s="21">
        <v>4.01</v>
      </c>
      <c r="I1305" s="21">
        <v>5.57</v>
      </c>
      <c r="J1305" s="23">
        <f t="shared" si="45"/>
        <v>3.8500000000000005</v>
      </c>
      <c r="K1305" s="71">
        <v>4</v>
      </c>
      <c r="L1305" s="71">
        <f t="shared" ref="L1305:N1305" si="979">L1303</f>
        <v>4</v>
      </c>
      <c r="M1305" s="71">
        <f t="shared" si="979"/>
        <v>3.8600000000000003</v>
      </c>
      <c r="N1305" s="71">
        <f t="shared" si="979"/>
        <v>3.625</v>
      </c>
      <c r="O1305" s="73">
        <f>VLOOKUP(B1305,'Dry Sieve'!$B$2:$K$992,IF(C1305="#5",2,IF(C1305="#10",3,IF(C1305="#18",4,IF(C1305="#35",5,IF(C1305="#60",6,IF(C1305="#120",7,IF(C1305="#200",8,IF(C1305="&lt;200",9)))))))),FALSE)</f>
        <v>320.27999999999997</v>
      </c>
      <c r="P1305" s="23">
        <f t="shared" si="0"/>
        <v>3.8600000000000003</v>
      </c>
      <c r="Q1305" s="23">
        <f t="shared" si="1"/>
        <v>4</v>
      </c>
      <c r="R1305" s="23">
        <f>VLOOKUP(B1305,'Dry Sieve'!$B$2:$K$992,IF(C1305="#5",2,IF(C1305="#10",3,IF(C1305="#18",4,IF(C1305="#35",5,IF(C1305="#60",6,IF(C1305="#120",7,IF(C1305="#200",8,IF(C1305="&lt;200",9)))))))),FALSE)</f>
        <v>320.27999999999997</v>
      </c>
      <c r="S1305" s="23">
        <f>VLOOKUP(B1305,'Dry Sieve'!$B$2:$K$992,10,FALSE)</f>
        <v>2058.29</v>
      </c>
      <c r="T1305" s="23">
        <v>5.446171336E-3</v>
      </c>
      <c r="U1305" s="23">
        <v>1.128135491E-4</v>
      </c>
      <c r="V1305" s="23">
        <f>V1303</f>
        <v>4.3724913192999998E-4</v>
      </c>
    </row>
    <row r="1306" spans="1:22" ht="15.75" customHeight="1" x14ac:dyDescent="0.2">
      <c r="A1306" s="22">
        <f>VLOOKUP(B1305,'Sample ID by Horizon'!A:B,2,FALSE)</f>
        <v>42649</v>
      </c>
      <c r="B1306" s="21" t="s">
        <v>522</v>
      </c>
      <c r="C1306" s="21" t="s">
        <v>1297</v>
      </c>
      <c r="D1306" s="21" t="s">
        <v>1294</v>
      </c>
      <c r="E1306" s="21">
        <v>4</v>
      </c>
      <c r="F1306" s="21">
        <v>1.74</v>
      </c>
      <c r="G1306" s="21">
        <v>5.75</v>
      </c>
      <c r="H1306" s="21">
        <v>4.01</v>
      </c>
      <c r="I1306" s="21">
        <v>5.61</v>
      </c>
      <c r="J1306" s="23">
        <f t="shared" si="45"/>
        <v>3.87</v>
      </c>
      <c r="K1306" s="71">
        <v>3.5</v>
      </c>
      <c r="L1306" s="71">
        <f t="shared" ref="L1306:N1306" si="980">L1303</f>
        <v>4</v>
      </c>
      <c r="M1306" s="71">
        <f t="shared" si="980"/>
        <v>3.8600000000000003</v>
      </c>
      <c r="N1306" s="71">
        <f t="shared" si="980"/>
        <v>3.625</v>
      </c>
      <c r="O1306" s="73">
        <f>VLOOKUP(B1306,'Dry Sieve'!$B$2:$K$992,IF(C1306="#5",2,IF(C1306="#10",3,IF(C1306="#18",4,IF(C1306="#35",5,IF(C1306="#60",6,IF(C1306="#120",7,IF(C1306="#200",8,IF(C1306="&lt;200",9)))))))),FALSE)</f>
        <v>320.27999999999997</v>
      </c>
      <c r="P1306" s="23">
        <f t="shared" si="0"/>
        <v>3.8600000000000003</v>
      </c>
      <c r="Q1306" s="23">
        <f t="shared" si="1"/>
        <v>4</v>
      </c>
      <c r="R1306" s="23">
        <f>VLOOKUP(B1306,'Dry Sieve'!$B$2:$K$992,IF(C1306="#5",2,IF(C1306="#10",3,IF(C1306="#18",4,IF(C1306="#35",5,IF(C1306="#60",6,IF(C1306="#120",7,IF(C1306="#200",8,IF(C1306="&lt;200",9)))))))),FALSE)</f>
        <v>320.27999999999997</v>
      </c>
      <c r="S1306" s="23">
        <f>VLOOKUP(B1306,'Dry Sieve'!$B$2:$K$992,10,FALSE)</f>
        <v>2058.29</v>
      </c>
      <c r="T1306" s="23">
        <v>5.446171336E-3</v>
      </c>
      <c r="U1306" s="23">
        <v>1.128135491E-4</v>
      </c>
      <c r="V1306" s="23">
        <f>V1303</f>
        <v>4.3724913192999998E-4</v>
      </c>
    </row>
    <row r="1307" spans="1:22" ht="15.75" customHeight="1" x14ac:dyDescent="0.2">
      <c r="A1307" s="22">
        <f>VLOOKUP(B1306,'Sample ID by Horizon'!A:B,2,FALSE)</f>
        <v>42649</v>
      </c>
      <c r="B1307" s="21" t="s">
        <v>522</v>
      </c>
      <c r="C1307" s="21" t="s">
        <v>1298</v>
      </c>
      <c r="D1307" s="21" t="s">
        <v>1291</v>
      </c>
      <c r="E1307" s="21">
        <v>4</v>
      </c>
      <c r="F1307" s="21">
        <v>1.73</v>
      </c>
      <c r="G1307" s="21">
        <v>5.75</v>
      </c>
      <c r="H1307" s="21">
        <v>4.0199999999999996</v>
      </c>
      <c r="I1307" s="21">
        <v>5.59</v>
      </c>
      <c r="J1307" s="23">
        <f t="shared" si="45"/>
        <v>3.86</v>
      </c>
      <c r="K1307" s="71">
        <v>4</v>
      </c>
      <c r="L1307" s="71">
        <v>4</v>
      </c>
      <c r="M1307" s="23">
        <f>AVERAGE(J1307:J1310)</f>
        <v>3.8875000000000002</v>
      </c>
      <c r="N1307" s="23">
        <v>3.375</v>
      </c>
      <c r="O1307" s="73">
        <f>VLOOKUP(B1307,'Dry Sieve'!$B$2:$K$992,IF(C1307="#5",2,IF(C1307="#10",3,IF(C1307="#18",4,IF(C1307="#35",5,IF(C1307="#60",6,IF(C1307="#120",7,IF(C1307="#200",8,IF(C1307="&lt;200",9)))))))),FALSE)</f>
        <v>395.75</v>
      </c>
      <c r="P1307" s="23">
        <f t="shared" si="0"/>
        <v>3.8875000000000002</v>
      </c>
      <c r="Q1307" s="23">
        <f t="shared" si="1"/>
        <v>4</v>
      </c>
      <c r="R1307" s="23">
        <f>VLOOKUP(B1307,'Dry Sieve'!$B$2:$K$992,IF(C1307="#5",2,IF(C1307="#10",3,IF(C1307="#18",4,IF(C1307="#35",5,IF(C1307="#60",6,IF(C1307="#120",7,IF(C1307="#200",8,IF(C1307="&lt;200",9)))))))),FALSE)</f>
        <v>395.75</v>
      </c>
      <c r="S1307" s="23">
        <f>VLOOKUP(B1307,'Dry Sieve'!$B$2:$K$992,10,FALSE)</f>
        <v>2058.29</v>
      </c>
      <c r="T1307" s="23">
        <v>5.4076290270000001E-3</v>
      </c>
      <c r="U1307" s="23">
        <v>7.8217491279999998E-5</v>
      </c>
      <c r="V1307" s="23">
        <f>V1306</f>
        <v>4.3724913192999998E-4</v>
      </c>
    </row>
    <row r="1308" spans="1:22" ht="15.75" customHeight="1" x14ac:dyDescent="0.2">
      <c r="A1308" s="22">
        <f>VLOOKUP(B1307,'Sample ID by Horizon'!A:B,2,FALSE)</f>
        <v>42649</v>
      </c>
      <c r="B1308" s="21" t="s">
        <v>522</v>
      </c>
      <c r="C1308" s="21" t="s">
        <v>1298</v>
      </c>
      <c r="D1308" s="21" t="s">
        <v>1292</v>
      </c>
      <c r="E1308" s="21">
        <v>4</v>
      </c>
      <c r="F1308" s="21">
        <v>1.73</v>
      </c>
      <c r="G1308" s="21">
        <v>5.75</v>
      </c>
      <c r="H1308" s="21">
        <v>4.0199999999999996</v>
      </c>
      <c r="I1308" s="21">
        <v>5.62</v>
      </c>
      <c r="J1308" s="23">
        <f t="shared" si="45"/>
        <v>3.89</v>
      </c>
      <c r="K1308" s="71">
        <v>3.25</v>
      </c>
      <c r="L1308" s="71">
        <f t="shared" ref="L1308:N1308" si="981">L1307</f>
        <v>4</v>
      </c>
      <c r="M1308" s="71">
        <f t="shared" si="981"/>
        <v>3.8875000000000002</v>
      </c>
      <c r="N1308" s="71">
        <f t="shared" si="981"/>
        <v>3.375</v>
      </c>
      <c r="O1308" s="73">
        <f>VLOOKUP(B1308,'Dry Sieve'!$B$2:$K$992,IF(C1308="#5",2,IF(C1308="#10",3,IF(C1308="#18",4,IF(C1308="#35",5,IF(C1308="#60",6,IF(C1308="#120",7,IF(C1308="#200",8,IF(C1308="&lt;200",9)))))))),FALSE)</f>
        <v>395.75</v>
      </c>
      <c r="P1308" s="23">
        <f t="shared" si="0"/>
        <v>3.8875000000000002</v>
      </c>
      <c r="Q1308" s="23">
        <f t="shared" si="1"/>
        <v>4</v>
      </c>
      <c r="R1308" s="23">
        <f>VLOOKUP(B1308,'Dry Sieve'!$B$2:$K$992,IF(C1308="#5",2,IF(C1308="#10",3,IF(C1308="#18",4,IF(C1308="#35",5,IF(C1308="#60",6,IF(C1308="#120",7,IF(C1308="#200",8,IF(C1308="&lt;200",9)))))))),FALSE)</f>
        <v>395.75</v>
      </c>
      <c r="S1308" s="23">
        <f>VLOOKUP(B1308,'Dry Sieve'!$B$2:$K$992,10,FALSE)</f>
        <v>2058.29</v>
      </c>
      <c r="T1308" s="23">
        <v>5.4076290270000001E-3</v>
      </c>
      <c r="U1308" s="23">
        <v>7.8217491279999998E-5</v>
      </c>
      <c r="V1308" s="23">
        <f>V1306</f>
        <v>4.3724913192999998E-4</v>
      </c>
    </row>
    <row r="1309" spans="1:22" ht="15.75" customHeight="1" x14ac:dyDescent="0.2">
      <c r="A1309" s="22">
        <f>VLOOKUP(B1308,'Sample ID by Horizon'!A:B,2,FALSE)</f>
        <v>42649</v>
      </c>
      <c r="B1309" s="21" t="s">
        <v>522</v>
      </c>
      <c r="C1309" s="21" t="s">
        <v>1298</v>
      </c>
      <c r="D1309" s="21" t="s">
        <v>1293</v>
      </c>
      <c r="E1309" s="21">
        <v>4</v>
      </c>
      <c r="F1309" s="21">
        <v>1.72</v>
      </c>
      <c r="G1309" s="21">
        <v>5.74</v>
      </c>
      <c r="H1309" s="21">
        <v>4.0199999999999996</v>
      </c>
      <c r="I1309" s="21">
        <v>5.61</v>
      </c>
      <c r="J1309" s="23">
        <f t="shared" si="45"/>
        <v>3.8900000000000006</v>
      </c>
      <c r="K1309" s="71">
        <v>3.25</v>
      </c>
      <c r="L1309" s="71">
        <f t="shared" ref="L1309:N1309" si="982">L1307</f>
        <v>4</v>
      </c>
      <c r="M1309" s="71">
        <f t="shared" si="982"/>
        <v>3.8875000000000002</v>
      </c>
      <c r="N1309" s="71">
        <f t="shared" si="982"/>
        <v>3.375</v>
      </c>
      <c r="O1309" s="73">
        <f>VLOOKUP(B1309,'Dry Sieve'!$B$2:$K$992,IF(C1309="#5",2,IF(C1309="#10",3,IF(C1309="#18",4,IF(C1309="#35",5,IF(C1309="#60",6,IF(C1309="#120",7,IF(C1309="#200",8,IF(C1309="&lt;200",9)))))))),FALSE)</f>
        <v>395.75</v>
      </c>
      <c r="P1309" s="23">
        <f t="shared" si="0"/>
        <v>3.8875000000000002</v>
      </c>
      <c r="Q1309" s="23">
        <f t="shared" si="1"/>
        <v>4</v>
      </c>
      <c r="R1309" s="23">
        <f>VLOOKUP(B1309,'Dry Sieve'!$B$2:$K$992,IF(C1309="#5",2,IF(C1309="#10",3,IF(C1309="#18",4,IF(C1309="#35",5,IF(C1309="#60",6,IF(C1309="#120",7,IF(C1309="#200",8,IF(C1309="&lt;200",9)))))))),FALSE)</f>
        <v>395.75</v>
      </c>
      <c r="S1309" s="23">
        <f>VLOOKUP(B1309,'Dry Sieve'!$B$2:$K$992,10,FALSE)</f>
        <v>2058.29</v>
      </c>
      <c r="T1309" s="23">
        <v>5.4076290270000001E-3</v>
      </c>
      <c r="U1309" s="23">
        <v>7.8217491279999998E-5</v>
      </c>
      <c r="V1309" s="23">
        <f>V1306</f>
        <v>4.3724913192999998E-4</v>
      </c>
    </row>
    <row r="1310" spans="1:22" ht="15.75" customHeight="1" x14ac:dyDescent="0.2">
      <c r="A1310" s="22">
        <f>VLOOKUP(B1309,'Sample ID by Horizon'!A:B,2,FALSE)</f>
        <v>42649</v>
      </c>
      <c r="B1310" s="21" t="s">
        <v>522</v>
      </c>
      <c r="C1310" s="21" t="s">
        <v>1298</v>
      </c>
      <c r="D1310" s="21" t="s">
        <v>1294</v>
      </c>
      <c r="E1310" s="21">
        <v>4</v>
      </c>
      <c r="F1310" s="21">
        <v>1.74</v>
      </c>
      <c r="G1310" s="21">
        <v>5.77</v>
      </c>
      <c r="H1310" s="21">
        <v>4.03</v>
      </c>
      <c r="I1310" s="21">
        <v>5.65</v>
      </c>
      <c r="J1310" s="23">
        <f t="shared" si="45"/>
        <v>3.91</v>
      </c>
      <c r="K1310" s="71">
        <v>3</v>
      </c>
      <c r="L1310" s="71">
        <f t="shared" ref="L1310:N1310" si="983">L1307</f>
        <v>4</v>
      </c>
      <c r="M1310" s="71">
        <f t="shared" si="983"/>
        <v>3.8875000000000002</v>
      </c>
      <c r="N1310" s="71">
        <f t="shared" si="983"/>
        <v>3.375</v>
      </c>
      <c r="O1310" s="73">
        <f>VLOOKUP(B1310,'Dry Sieve'!$B$2:$K$992,IF(C1310="#5",2,IF(C1310="#10",3,IF(C1310="#18",4,IF(C1310="#35",5,IF(C1310="#60",6,IF(C1310="#120",7,IF(C1310="#200",8,IF(C1310="&lt;200",9)))))))),FALSE)</f>
        <v>395.75</v>
      </c>
      <c r="P1310" s="23">
        <f t="shared" si="0"/>
        <v>3.8875000000000002</v>
      </c>
      <c r="Q1310" s="23">
        <f t="shared" si="1"/>
        <v>4</v>
      </c>
      <c r="R1310" s="23">
        <f>VLOOKUP(B1310,'Dry Sieve'!$B$2:$K$992,IF(C1310="#5",2,IF(C1310="#10",3,IF(C1310="#18",4,IF(C1310="#35",5,IF(C1310="#60",6,IF(C1310="#120",7,IF(C1310="#200",8,IF(C1310="&lt;200",9)))))))),FALSE)</f>
        <v>395.75</v>
      </c>
      <c r="S1310" s="23">
        <f>VLOOKUP(B1310,'Dry Sieve'!$B$2:$K$992,10,FALSE)</f>
        <v>2058.29</v>
      </c>
      <c r="T1310" s="23">
        <v>5.4076290270000001E-3</v>
      </c>
      <c r="U1310" s="23">
        <v>7.8217491279999998E-5</v>
      </c>
      <c r="V1310" s="23">
        <f>V1309</f>
        <v>4.3724913192999998E-4</v>
      </c>
    </row>
    <row r="1311" spans="1:22" ht="15.75" customHeight="1" x14ac:dyDescent="0.2">
      <c r="A1311" s="22">
        <f>VLOOKUP(B1310,'Sample ID by Horizon'!A:B,2,FALSE)</f>
        <v>42649</v>
      </c>
      <c r="B1311" s="21" t="s">
        <v>522</v>
      </c>
      <c r="C1311" s="21" t="s">
        <v>1299</v>
      </c>
      <c r="D1311" s="21" t="s">
        <v>1291</v>
      </c>
      <c r="E1311" s="21">
        <v>4</v>
      </c>
      <c r="F1311" s="21">
        <v>1.73</v>
      </c>
      <c r="G1311" s="21">
        <v>5.76</v>
      </c>
      <c r="H1311" s="21">
        <v>4.03</v>
      </c>
      <c r="I1311" s="21">
        <v>5.62</v>
      </c>
      <c r="J1311" s="23">
        <f t="shared" si="45"/>
        <v>3.89</v>
      </c>
      <c r="K1311" s="71">
        <v>3.5</v>
      </c>
      <c r="L1311" s="71">
        <v>4</v>
      </c>
      <c r="M1311" s="23">
        <f>AVERAGE(J1311:J1314)</f>
        <v>3.8875000000000002</v>
      </c>
      <c r="N1311" s="23">
        <v>3.5625</v>
      </c>
      <c r="O1311" s="73">
        <f>VLOOKUP(B1311,'Dry Sieve'!$B$2:$K$992,IF(C1311="#5",2,IF(C1311="#10",3,IF(C1311="#18",4,IF(C1311="#35",5,IF(C1311="#60",6,IF(C1311="#120",7,IF(C1311="#200",8,IF(C1311="&lt;200",9)))))))),FALSE)</f>
        <v>172.42</v>
      </c>
      <c r="P1311" s="23">
        <f t="shared" si="0"/>
        <v>3.8875000000000002</v>
      </c>
      <c r="Q1311" s="23">
        <f t="shared" si="1"/>
        <v>4</v>
      </c>
      <c r="R1311" s="23">
        <f>VLOOKUP(B1311,'Dry Sieve'!$B$2:$K$992,IF(C1311="#5",2,IF(C1311="#10",3,IF(C1311="#18",4,IF(C1311="#35",5,IF(C1311="#60",6,IF(C1311="#120",7,IF(C1311="#200",8,IF(C1311="&lt;200",9)))))))),FALSE)</f>
        <v>172.42</v>
      </c>
      <c r="S1311" s="23">
        <f>VLOOKUP(B1311,'Dry Sieve'!$B$2:$K$992,10,FALSE)</f>
        <v>2058.29</v>
      </c>
      <c r="T1311" s="23">
        <v>2.355990895E-3</v>
      </c>
      <c r="U1311" s="23">
        <v>2.3980621609999999E-5</v>
      </c>
      <c r="V1311" s="23">
        <f>V1309</f>
        <v>4.3724913192999998E-4</v>
      </c>
    </row>
    <row r="1312" spans="1:22" ht="15.75" customHeight="1" x14ac:dyDescent="0.2">
      <c r="A1312" s="22">
        <f>VLOOKUP(B1311,'Sample ID by Horizon'!A:B,2,FALSE)</f>
        <v>42649</v>
      </c>
      <c r="B1312" s="21" t="s">
        <v>522</v>
      </c>
      <c r="C1312" s="21" t="s">
        <v>1299</v>
      </c>
      <c r="D1312" s="21" t="s">
        <v>1292</v>
      </c>
      <c r="E1312" s="21">
        <v>4</v>
      </c>
      <c r="F1312" s="21">
        <v>1.72</v>
      </c>
      <c r="G1312" s="21">
        <v>5.74</v>
      </c>
      <c r="H1312" s="21">
        <v>4.0199999999999996</v>
      </c>
      <c r="I1312" s="21">
        <v>5.58</v>
      </c>
      <c r="J1312" s="23">
        <f t="shared" si="45"/>
        <v>3.8600000000000003</v>
      </c>
      <c r="K1312" s="71">
        <v>4</v>
      </c>
      <c r="L1312" s="71">
        <f t="shared" ref="L1312:N1312" si="984">L1311</f>
        <v>4</v>
      </c>
      <c r="M1312" s="71">
        <f t="shared" si="984"/>
        <v>3.8875000000000002</v>
      </c>
      <c r="N1312" s="71">
        <f t="shared" si="984"/>
        <v>3.5625</v>
      </c>
      <c r="O1312" s="73">
        <f>VLOOKUP(B1312,'Dry Sieve'!$B$2:$K$992,IF(C1312="#5",2,IF(C1312="#10",3,IF(C1312="#18",4,IF(C1312="#35",5,IF(C1312="#60",6,IF(C1312="#120",7,IF(C1312="#200",8,IF(C1312="&lt;200",9)))))))),FALSE)</f>
        <v>172.42</v>
      </c>
      <c r="P1312" s="23">
        <f t="shared" si="0"/>
        <v>3.8875000000000002</v>
      </c>
      <c r="Q1312" s="23">
        <f t="shared" si="1"/>
        <v>4</v>
      </c>
      <c r="R1312" s="23">
        <f>VLOOKUP(B1312,'Dry Sieve'!$B$2:$K$992,IF(C1312="#5",2,IF(C1312="#10",3,IF(C1312="#18",4,IF(C1312="#35",5,IF(C1312="#60",6,IF(C1312="#120",7,IF(C1312="#200",8,IF(C1312="&lt;200",9)))))))),FALSE)</f>
        <v>172.42</v>
      </c>
      <c r="S1312" s="23">
        <f>VLOOKUP(B1312,'Dry Sieve'!$B$2:$K$992,10,FALSE)</f>
        <v>2058.29</v>
      </c>
      <c r="T1312" s="23">
        <v>2.355990895E-3</v>
      </c>
      <c r="U1312" s="23">
        <v>2.3980621609999999E-5</v>
      </c>
      <c r="V1312" s="23">
        <f>V1309</f>
        <v>4.3724913192999998E-4</v>
      </c>
    </row>
    <row r="1313" spans="1:22" ht="15.75" customHeight="1" x14ac:dyDescent="0.2">
      <c r="A1313" s="22">
        <f>VLOOKUP(B1312,'Sample ID by Horizon'!A:B,2,FALSE)</f>
        <v>42649</v>
      </c>
      <c r="B1313" s="21" t="s">
        <v>522</v>
      </c>
      <c r="C1313" s="21" t="s">
        <v>1299</v>
      </c>
      <c r="D1313" s="21" t="s">
        <v>1293</v>
      </c>
      <c r="E1313" s="21">
        <v>4</v>
      </c>
      <c r="F1313" s="21">
        <v>1.72</v>
      </c>
      <c r="G1313" s="21">
        <v>5.75</v>
      </c>
      <c r="H1313" s="21">
        <v>4.03</v>
      </c>
      <c r="I1313" s="21">
        <v>5.63</v>
      </c>
      <c r="J1313" s="23">
        <f t="shared" si="45"/>
        <v>3.91</v>
      </c>
      <c r="K1313" s="71">
        <v>3</v>
      </c>
      <c r="L1313" s="71">
        <f t="shared" ref="L1313:N1313" si="985">L1311</f>
        <v>4</v>
      </c>
      <c r="M1313" s="71">
        <f t="shared" si="985"/>
        <v>3.8875000000000002</v>
      </c>
      <c r="N1313" s="71">
        <f t="shared" si="985"/>
        <v>3.5625</v>
      </c>
      <c r="O1313" s="73">
        <f>VLOOKUP(B1313,'Dry Sieve'!$B$2:$K$992,IF(C1313="#5",2,IF(C1313="#10",3,IF(C1313="#18",4,IF(C1313="#35",5,IF(C1313="#60",6,IF(C1313="#120",7,IF(C1313="#200",8,IF(C1313="&lt;200",9)))))))),FALSE)</f>
        <v>172.42</v>
      </c>
      <c r="P1313" s="23">
        <f t="shared" si="0"/>
        <v>3.8875000000000002</v>
      </c>
      <c r="Q1313" s="23">
        <f t="shared" si="1"/>
        <v>4</v>
      </c>
      <c r="R1313" s="23">
        <f>VLOOKUP(B1313,'Dry Sieve'!$B$2:$K$992,IF(C1313="#5",2,IF(C1313="#10",3,IF(C1313="#18",4,IF(C1313="#35",5,IF(C1313="#60",6,IF(C1313="#120",7,IF(C1313="#200",8,IF(C1313="&lt;200",9)))))))),FALSE)</f>
        <v>172.42</v>
      </c>
      <c r="S1313" s="23">
        <f>VLOOKUP(B1313,'Dry Sieve'!$B$2:$K$992,10,FALSE)</f>
        <v>2058.29</v>
      </c>
      <c r="T1313" s="23">
        <v>2.355990895E-3</v>
      </c>
      <c r="U1313" s="23">
        <v>2.3980621609999999E-5</v>
      </c>
      <c r="V1313" s="23">
        <f>V1312</f>
        <v>4.3724913192999998E-4</v>
      </c>
    </row>
    <row r="1314" spans="1:22" ht="15.75" customHeight="1" x14ac:dyDescent="0.2">
      <c r="A1314" s="22">
        <f>VLOOKUP(B1313,'Sample ID by Horizon'!A:B,2,FALSE)</f>
        <v>42649</v>
      </c>
      <c r="B1314" s="21" t="s">
        <v>522</v>
      </c>
      <c r="C1314" s="21" t="s">
        <v>1299</v>
      </c>
      <c r="D1314" s="21" t="s">
        <v>1294</v>
      </c>
      <c r="E1314" s="21">
        <v>4</v>
      </c>
      <c r="F1314" s="21">
        <v>1.73</v>
      </c>
      <c r="G1314" s="21">
        <v>5.77</v>
      </c>
      <c r="H1314" s="21">
        <v>4.04</v>
      </c>
      <c r="I1314" s="21">
        <v>5.62</v>
      </c>
      <c r="J1314" s="23">
        <f t="shared" si="45"/>
        <v>3.89</v>
      </c>
      <c r="K1314" s="71">
        <v>3.75</v>
      </c>
      <c r="L1314" s="71">
        <f t="shared" ref="L1314:N1314" si="986">L1311</f>
        <v>4</v>
      </c>
      <c r="M1314" s="71">
        <f t="shared" si="986"/>
        <v>3.8875000000000002</v>
      </c>
      <c r="N1314" s="71">
        <f t="shared" si="986"/>
        <v>3.5625</v>
      </c>
      <c r="O1314" s="73">
        <f>VLOOKUP(B1314,'Dry Sieve'!$B$2:$K$992,IF(C1314="#5",2,IF(C1314="#10",3,IF(C1314="#18",4,IF(C1314="#35",5,IF(C1314="#60",6,IF(C1314="#120",7,IF(C1314="#200",8,IF(C1314="&lt;200",9)))))))),FALSE)</f>
        <v>172.42</v>
      </c>
      <c r="P1314" s="23">
        <f t="shared" si="0"/>
        <v>3.8875000000000002</v>
      </c>
      <c r="Q1314" s="23">
        <f t="shared" si="1"/>
        <v>4</v>
      </c>
      <c r="R1314" s="23">
        <f>VLOOKUP(B1314,'Dry Sieve'!$B$2:$K$992,IF(C1314="#5",2,IF(C1314="#10",3,IF(C1314="#18",4,IF(C1314="#35",5,IF(C1314="#60",6,IF(C1314="#120",7,IF(C1314="#200",8,IF(C1314="&lt;200",9)))))))),FALSE)</f>
        <v>172.42</v>
      </c>
      <c r="S1314" s="23">
        <f>VLOOKUP(B1314,'Dry Sieve'!$B$2:$K$992,10,FALSE)</f>
        <v>2058.29</v>
      </c>
      <c r="T1314" s="23">
        <v>2.355990895E-3</v>
      </c>
      <c r="U1314" s="23">
        <v>2.3980621609999999E-5</v>
      </c>
      <c r="V1314" s="23">
        <f>V1312</f>
        <v>4.3724913192999998E-4</v>
      </c>
    </row>
    <row r="1315" spans="1:22" ht="15.75" customHeight="1" x14ac:dyDescent="0.2">
      <c r="A1315" s="22">
        <f>VLOOKUP(B1314,'Sample ID by Horizon'!A:B,2,FALSE)</f>
        <v>42649</v>
      </c>
      <c r="B1315" s="21" t="s">
        <v>522</v>
      </c>
      <c r="C1315" s="21" t="s">
        <v>1300</v>
      </c>
      <c r="D1315" s="21" t="s">
        <v>1291</v>
      </c>
      <c r="E1315" s="21">
        <v>4</v>
      </c>
      <c r="F1315" s="21">
        <v>1.74</v>
      </c>
      <c r="G1315" s="21">
        <v>5.7</v>
      </c>
      <c r="H1315" s="21">
        <v>3.96</v>
      </c>
      <c r="I1315" s="21">
        <v>5.3</v>
      </c>
      <c r="J1315" s="23">
        <f t="shared" si="45"/>
        <v>3.5599999999999996</v>
      </c>
      <c r="K1315" s="71">
        <v>10</v>
      </c>
      <c r="L1315" s="71">
        <v>4</v>
      </c>
      <c r="M1315" s="23">
        <f>AVERAGE(J1315:J1318)</f>
        <v>3.5825</v>
      </c>
      <c r="N1315" s="23">
        <v>9.8125</v>
      </c>
      <c r="O1315" s="73">
        <f>VLOOKUP(B1315,'Dry Sieve'!$B$2:$K$992,IF(C1315="#5",2,IF(C1315="#10",3,IF(C1315="#18",4,IF(C1315="#35",5,IF(C1315="#60",6,IF(C1315="#120",7,IF(C1315="#200",8,IF(C1315="&lt;200",9)))))))),FALSE)</f>
        <v>41.67</v>
      </c>
      <c r="P1315" s="23">
        <f t="shared" si="0"/>
        <v>3.5825</v>
      </c>
      <c r="Q1315" s="23">
        <f t="shared" si="1"/>
        <v>4</v>
      </c>
      <c r="R1315" s="23">
        <f>VLOOKUP(B1315,'Dry Sieve'!$B$2:$K$992,IF(C1315="#5",2,IF(C1315="#10",3,IF(C1315="#18",4,IF(C1315="#35",5,IF(C1315="#60",6,IF(C1315="#120",7,IF(C1315="#200",8,IF(C1315="&lt;200",9)))))))),FALSE)</f>
        <v>41.67</v>
      </c>
      <c r="S1315" s="23">
        <f>VLOOKUP(B1315,'Dry Sieve'!$B$2:$K$992,10,FALSE)</f>
        <v>2058.29</v>
      </c>
      <c r="T1315" s="23">
        <v>2.1130677650000001E-3</v>
      </c>
      <c r="U1315" s="23">
        <v>2.9620682059999999E-5</v>
      </c>
      <c r="V1315" s="23">
        <f>V1312</f>
        <v>4.3724913192999998E-4</v>
      </c>
    </row>
    <row r="1316" spans="1:22" ht="15.75" customHeight="1" x14ac:dyDescent="0.2">
      <c r="A1316" s="22">
        <f>VLOOKUP(B1315,'Sample ID by Horizon'!A:B,2,FALSE)</f>
        <v>42649</v>
      </c>
      <c r="B1316" s="21" t="s">
        <v>522</v>
      </c>
      <c r="C1316" s="21" t="s">
        <v>1300</v>
      </c>
      <c r="D1316" s="21" t="s">
        <v>1292</v>
      </c>
      <c r="E1316" s="21">
        <v>4</v>
      </c>
      <c r="F1316" s="21">
        <v>1.73</v>
      </c>
      <c r="G1316" s="21">
        <v>5.69</v>
      </c>
      <c r="H1316" s="21">
        <v>3.96</v>
      </c>
      <c r="I1316" s="21">
        <v>5.33</v>
      </c>
      <c r="J1316" s="23">
        <f t="shared" si="45"/>
        <v>3.6</v>
      </c>
      <c r="K1316" s="71">
        <v>9</v>
      </c>
      <c r="L1316" s="71">
        <f t="shared" ref="L1316:N1316" si="987">L1315</f>
        <v>4</v>
      </c>
      <c r="M1316" s="71">
        <f t="shared" si="987"/>
        <v>3.5825</v>
      </c>
      <c r="N1316" s="71">
        <f t="shared" si="987"/>
        <v>9.8125</v>
      </c>
      <c r="O1316" s="73">
        <f>VLOOKUP(B1316,'Dry Sieve'!$B$2:$K$992,IF(C1316="#5",2,IF(C1316="#10",3,IF(C1316="#18",4,IF(C1316="#35",5,IF(C1316="#60",6,IF(C1316="#120",7,IF(C1316="#200",8,IF(C1316="&lt;200",9)))))))),FALSE)</f>
        <v>41.67</v>
      </c>
      <c r="P1316" s="23">
        <f t="shared" si="0"/>
        <v>3.5825</v>
      </c>
      <c r="Q1316" s="23">
        <f t="shared" si="1"/>
        <v>4</v>
      </c>
      <c r="R1316" s="23">
        <f>VLOOKUP(B1316,'Dry Sieve'!$B$2:$K$992,IF(C1316="#5",2,IF(C1316="#10",3,IF(C1316="#18",4,IF(C1316="#35",5,IF(C1316="#60",6,IF(C1316="#120",7,IF(C1316="#200",8,IF(C1316="&lt;200",9)))))))),FALSE)</f>
        <v>41.67</v>
      </c>
      <c r="S1316" s="23">
        <f>VLOOKUP(B1316,'Dry Sieve'!$B$2:$K$992,10,FALSE)</f>
        <v>2058.29</v>
      </c>
      <c r="T1316" s="23">
        <v>2.1130677650000001E-3</v>
      </c>
      <c r="U1316" s="23">
        <v>2.9620682059999999E-5</v>
      </c>
      <c r="V1316" s="23">
        <f>V1315</f>
        <v>4.3724913192999998E-4</v>
      </c>
    </row>
    <row r="1317" spans="1:22" ht="15.75" customHeight="1" x14ac:dyDescent="0.2">
      <c r="A1317" s="22">
        <f>VLOOKUP(B1316,'Sample ID by Horizon'!A:B,2,FALSE)</f>
        <v>42649</v>
      </c>
      <c r="B1317" s="21" t="s">
        <v>522</v>
      </c>
      <c r="C1317" s="21" t="s">
        <v>1300</v>
      </c>
      <c r="D1317" s="21" t="s">
        <v>1293</v>
      </c>
      <c r="E1317" s="21">
        <v>4</v>
      </c>
      <c r="F1317" s="21">
        <v>1.73</v>
      </c>
      <c r="G1317" s="21">
        <v>5.72</v>
      </c>
      <c r="H1317" s="21">
        <v>3.99</v>
      </c>
      <c r="I1317" s="21">
        <v>5.27</v>
      </c>
      <c r="J1317" s="23">
        <f t="shared" si="45"/>
        <v>3.5399999999999996</v>
      </c>
      <c r="K1317" s="71">
        <v>11.25</v>
      </c>
      <c r="L1317" s="71">
        <f t="shared" ref="L1317:N1317" si="988">L1315</f>
        <v>4</v>
      </c>
      <c r="M1317" s="71">
        <f t="shared" si="988"/>
        <v>3.5825</v>
      </c>
      <c r="N1317" s="71">
        <f t="shared" si="988"/>
        <v>9.8125</v>
      </c>
      <c r="O1317" s="73">
        <f>VLOOKUP(B1317,'Dry Sieve'!$B$2:$K$992,IF(C1317="#5",2,IF(C1317="#10",3,IF(C1317="#18",4,IF(C1317="#35",5,IF(C1317="#60",6,IF(C1317="#120",7,IF(C1317="#200",8,IF(C1317="&lt;200",9)))))))),FALSE)</f>
        <v>41.67</v>
      </c>
      <c r="P1317" s="23">
        <f t="shared" si="0"/>
        <v>3.5825</v>
      </c>
      <c r="Q1317" s="23">
        <f t="shared" si="1"/>
        <v>4</v>
      </c>
      <c r="R1317" s="23">
        <f>VLOOKUP(B1317,'Dry Sieve'!$B$2:$K$992,IF(C1317="#5",2,IF(C1317="#10",3,IF(C1317="#18",4,IF(C1317="#35",5,IF(C1317="#60",6,IF(C1317="#120",7,IF(C1317="#200",8,IF(C1317="&lt;200",9)))))))),FALSE)</f>
        <v>41.67</v>
      </c>
      <c r="S1317" s="23">
        <f>VLOOKUP(B1317,'Dry Sieve'!$B$2:$K$992,10,FALSE)</f>
        <v>2058.29</v>
      </c>
      <c r="T1317" s="23">
        <v>2.1130677650000001E-3</v>
      </c>
      <c r="U1317" s="23">
        <v>2.9620682059999999E-5</v>
      </c>
      <c r="V1317" s="23">
        <f>V1315</f>
        <v>4.3724913192999998E-4</v>
      </c>
    </row>
    <row r="1318" spans="1:22" ht="15.75" customHeight="1" x14ac:dyDescent="0.2">
      <c r="A1318" s="22">
        <f>VLOOKUP(B1317,'Sample ID by Horizon'!A:B,2,FALSE)</f>
        <v>42649</v>
      </c>
      <c r="B1318" s="21" t="s">
        <v>522</v>
      </c>
      <c r="C1318" s="21" t="s">
        <v>1300</v>
      </c>
      <c r="D1318" s="21" t="s">
        <v>1294</v>
      </c>
      <c r="E1318" s="21">
        <v>4</v>
      </c>
      <c r="F1318" s="21">
        <v>1.73</v>
      </c>
      <c r="G1318" s="21">
        <v>5.72</v>
      </c>
      <c r="H1318" s="21">
        <v>3.99</v>
      </c>
      <c r="I1318" s="21">
        <v>5.36</v>
      </c>
      <c r="J1318" s="23">
        <f t="shared" si="45"/>
        <v>3.6300000000000003</v>
      </c>
      <c r="K1318" s="71">
        <v>9</v>
      </c>
      <c r="L1318" s="71">
        <f t="shared" ref="L1318:N1318" si="989">L1315</f>
        <v>4</v>
      </c>
      <c r="M1318" s="71">
        <f t="shared" si="989"/>
        <v>3.5825</v>
      </c>
      <c r="N1318" s="71">
        <f t="shared" si="989"/>
        <v>9.8125</v>
      </c>
      <c r="O1318" s="73">
        <f>VLOOKUP(B1318,'Dry Sieve'!$B$2:$K$992,IF(C1318="#5",2,IF(C1318="#10",3,IF(C1318="#18",4,IF(C1318="#35",5,IF(C1318="#60",6,IF(C1318="#120",7,IF(C1318="#200",8,IF(C1318="&lt;200",9)))))))),FALSE)</f>
        <v>41.67</v>
      </c>
      <c r="P1318" s="23">
        <f t="shared" si="0"/>
        <v>3.5825</v>
      </c>
      <c r="Q1318" s="23">
        <f t="shared" si="1"/>
        <v>4</v>
      </c>
      <c r="R1318" s="23">
        <f>VLOOKUP(B1318,'Dry Sieve'!$B$2:$K$992,IF(C1318="#5",2,IF(C1318="#10",3,IF(C1318="#18",4,IF(C1318="#35",5,IF(C1318="#60",6,IF(C1318="#120",7,IF(C1318="#200",8,IF(C1318="&lt;200",9)))))))),FALSE)</f>
        <v>41.67</v>
      </c>
      <c r="S1318" s="23">
        <f>VLOOKUP(B1318,'Dry Sieve'!$B$2:$K$992,10,FALSE)</f>
        <v>2058.29</v>
      </c>
      <c r="T1318" s="23">
        <v>2.1130677650000001E-3</v>
      </c>
      <c r="U1318" s="23">
        <v>2.9620682059999999E-5</v>
      </c>
      <c r="V1318" s="23">
        <f>V1315</f>
        <v>4.3724913192999998E-4</v>
      </c>
    </row>
    <row r="1319" spans="1:22" ht="15.75" customHeight="1" x14ac:dyDescent="0.2">
      <c r="A1319" s="22">
        <f>VLOOKUP(B1318,'Sample ID by Horizon'!A:B,2,FALSE)</f>
        <v>42649</v>
      </c>
      <c r="B1319" s="21" t="s">
        <v>523</v>
      </c>
      <c r="C1319" s="21" t="s">
        <v>1290</v>
      </c>
      <c r="D1319" s="21" t="s">
        <v>1291</v>
      </c>
      <c r="E1319" s="21">
        <v>4</v>
      </c>
      <c r="F1319" s="21">
        <v>1.72</v>
      </c>
      <c r="G1319" s="21">
        <v>5.47</v>
      </c>
      <c r="H1319" s="21">
        <v>3.75</v>
      </c>
      <c r="I1319" s="21">
        <v>1.77</v>
      </c>
      <c r="J1319" s="23">
        <f t="shared" si="45"/>
        <v>5.0000000000000044E-2</v>
      </c>
      <c r="K1319" s="71">
        <v>92.5</v>
      </c>
      <c r="L1319" s="71">
        <v>4</v>
      </c>
      <c r="M1319" s="23">
        <f>AVERAGE(J1319:J1322)</f>
        <v>7.7500000000000013E-2</v>
      </c>
      <c r="N1319" s="23">
        <v>88</v>
      </c>
      <c r="O1319" s="73">
        <f>VLOOKUP(B1319,'Dry Sieve'!$B$2:$K$992,IF(C1319="#5",2,IF(C1319="#10",3,IF(C1319="#18",4,IF(C1319="#35",5,IF(C1319="#60",6,IF(C1319="#120",7,IF(C1319="#200",8,IF(C1319="&lt;200",9)))))))),FALSE)</f>
        <v>50.38</v>
      </c>
      <c r="P1319" s="23">
        <f t="shared" si="0"/>
        <v>7.7500000000000013E-2</v>
      </c>
      <c r="Q1319" s="23">
        <f t="shared" si="1"/>
        <v>4</v>
      </c>
      <c r="R1319" s="23">
        <f>VLOOKUP(B1319,'Dry Sieve'!$B$2:$K$992,IF(C1319="#5",2,IF(C1319="#10",3,IF(C1319="#18",4,IF(C1319="#35",5,IF(C1319="#60",6,IF(C1319="#120",7,IF(C1319="#200",8,IF(C1319="&lt;200",9)))))))),FALSE)</f>
        <v>50.38</v>
      </c>
      <c r="S1319" s="23">
        <f>VLOOKUP(B1319,'Dry Sieve'!$B$2:$K$992,10,FALSE)</f>
        <v>71.61</v>
      </c>
      <c r="T1319" s="23">
        <v>0.68990207370000001</v>
      </c>
      <c r="U1319" s="23">
        <v>0.60711382489999999</v>
      </c>
      <c r="V1319" s="23">
        <f>SUM(U1319,U1323,U1327,U1331,U1335,U1339,U1343)</f>
        <v>0.71468591365222989</v>
      </c>
    </row>
    <row r="1320" spans="1:22" ht="15.75" customHeight="1" x14ac:dyDescent="0.2">
      <c r="A1320" s="22">
        <f>VLOOKUP(B1319,'Sample ID by Horizon'!A:B,2,FALSE)</f>
        <v>42649</v>
      </c>
      <c r="B1320" s="21" t="s">
        <v>523</v>
      </c>
      <c r="C1320" s="21" t="s">
        <v>1290</v>
      </c>
      <c r="D1320" s="21" t="s">
        <v>1292</v>
      </c>
      <c r="E1320" s="21">
        <v>4</v>
      </c>
      <c r="F1320" s="21">
        <v>1.71</v>
      </c>
      <c r="G1320" s="21">
        <v>5.01</v>
      </c>
      <c r="H1320" s="21">
        <v>3.3</v>
      </c>
      <c r="I1320" s="21">
        <v>1.74</v>
      </c>
      <c r="J1320" s="23">
        <f t="shared" si="45"/>
        <v>3.0000000000000027E-2</v>
      </c>
      <c r="K1320" s="71">
        <v>81.75</v>
      </c>
      <c r="L1320" s="71">
        <f t="shared" ref="L1320:N1320" si="990">L1319</f>
        <v>4</v>
      </c>
      <c r="M1320" s="71">
        <f t="shared" si="990"/>
        <v>7.7500000000000013E-2</v>
      </c>
      <c r="N1320" s="71">
        <f t="shared" si="990"/>
        <v>88</v>
      </c>
      <c r="O1320" s="73">
        <f>VLOOKUP(B1320,'Dry Sieve'!$B$2:$K$992,IF(C1320="#5",2,IF(C1320="#10",3,IF(C1320="#18",4,IF(C1320="#35",5,IF(C1320="#60",6,IF(C1320="#120",7,IF(C1320="#200",8,IF(C1320="&lt;200",9)))))))),FALSE)</f>
        <v>50.38</v>
      </c>
      <c r="P1320" s="23">
        <f t="shared" si="0"/>
        <v>7.7500000000000013E-2</v>
      </c>
      <c r="Q1320" s="23">
        <f t="shared" si="1"/>
        <v>4</v>
      </c>
      <c r="R1320" s="23">
        <f>VLOOKUP(B1320,'Dry Sieve'!$B$2:$K$992,IF(C1320="#5",2,IF(C1320="#10",3,IF(C1320="#18",4,IF(C1320="#35",5,IF(C1320="#60",6,IF(C1320="#120",7,IF(C1320="#200",8,IF(C1320="&lt;200",9)))))))),FALSE)</f>
        <v>50.38</v>
      </c>
      <c r="S1320" s="23">
        <f>VLOOKUP(B1320,'Dry Sieve'!$B$2:$K$992,10,FALSE)</f>
        <v>71.61</v>
      </c>
      <c r="T1320" s="23">
        <v>0.68990207370000001</v>
      </c>
      <c r="U1320" s="23">
        <v>0.60711382489999999</v>
      </c>
      <c r="V1320" s="23">
        <f>V1319</f>
        <v>0.71468591365222989</v>
      </c>
    </row>
    <row r="1321" spans="1:22" ht="15.75" customHeight="1" x14ac:dyDescent="0.2">
      <c r="A1321" s="22">
        <f>VLOOKUP(B1320,'Sample ID by Horizon'!A:B,2,FALSE)</f>
        <v>42649</v>
      </c>
      <c r="B1321" s="21" t="s">
        <v>523</v>
      </c>
      <c r="C1321" s="21" t="s">
        <v>1290</v>
      </c>
      <c r="D1321" s="21" t="s">
        <v>1293</v>
      </c>
      <c r="E1321" s="21">
        <v>4</v>
      </c>
      <c r="F1321" s="21">
        <v>1.72</v>
      </c>
      <c r="G1321" s="21">
        <v>5.19</v>
      </c>
      <c r="H1321" s="21">
        <v>3.47</v>
      </c>
      <c r="I1321" s="21">
        <v>1.9</v>
      </c>
      <c r="J1321" s="23">
        <f t="shared" si="45"/>
        <v>0.17999999999999994</v>
      </c>
      <c r="K1321" s="71">
        <v>82.25</v>
      </c>
      <c r="L1321" s="71">
        <f t="shared" ref="L1321:N1321" si="991">L1319</f>
        <v>4</v>
      </c>
      <c r="M1321" s="71">
        <f t="shared" si="991"/>
        <v>7.7500000000000013E-2</v>
      </c>
      <c r="N1321" s="71">
        <f t="shared" si="991"/>
        <v>88</v>
      </c>
      <c r="O1321" s="73">
        <f>VLOOKUP(B1321,'Dry Sieve'!$B$2:$K$992,IF(C1321="#5",2,IF(C1321="#10",3,IF(C1321="#18",4,IF(C1321="#35",5,IF(C1321="#60",6,IF(C1321="#120",7,IF(C1321="#200",8,IF(C1321="&lt;200",9)))))))),FALSE)</f>
        <v>50.38</v>
      </c>
      <c r="P1321" s="23">
        <f t="shared" si="0"/>
        <v>7.7500000000000013E-2</v>
      </c>
      <c r="Q1321" s="23">
        <f t="shared" si="1"/>
        <v>4</v>
      </c>
      <c r="R1321" s="23">
        <f>VLOOKUP(B1321,'Dry Sieve'!$B$2:$K$992,IF(C1321="#5",2,IF(C1321="#10",3,IF(C1321="#18",4,IF(C1321="#35",5,IF(C1321="#60",6,IF(C1321="#120",7,IF(C1321="#200",8,IF(C1321="&lt;200",9)))))))),FALSE)</f>
        <v>50.38</v>
      </c>
      <c r="S1321" s="23">
        <f>VLOOKUP(B1321,'Dry Sieve'!$B$2:$K$992,10,FALSE)</f>
        <v>71.61</v>
      </c>
      <c r="T1321" s="23">
        <v>0.68990207370000001</v>
      </c>
      <c r="U1321" s="23">
        <v>0.60711382489999999</v>
      </c>
      <c r="V1321" s="23">
        <f>V1319</f>
        <v>0.71468591365222989</v>
      </c>
    </row>
    <row r="1322" spans="1:22" ht="15.75" customHeight="1" x14ac:dyDescent="0.2">
      <c r="A1322" s="22">
        <f>VLOOKUP(B1321,'Sample ID by Horizon'!A:B,2,FALSE)</f>
        <v>42649</v>
      </c>
      <c r="B1322" s="21" t="s">
        <v>523</v>
      </c>
      <c r="C1322" s="21" t="s">
        <v>1290</v>
      </c>
      <c r="D1322" s="21" t="s">
        <v>1294</v>
      </c>
      <c r="E1322" s="21">
        <v>4</v>
      </c>
      <c r="F1322" s="21">
        <v>1.71</v>
      </c>
      <c r="G1322" s="21">
        <v>5.58</v>
      </c>
      <c r="H1322" s="21">
        <v>3.87</v>
      </c>
      <c r="I1322" s="21">
        <v>1.76</v>
      </c>
      <c r="J1322" s="23">
        <f t="shared" si="45"/>
        <v>5.0000000000000044E-2</v>
      </c>
      <c r="K1322" s="71">
        <v>95.5</v>
      </c>
      <c r="L1322" s="71">
        <f t="shared" ref="L1322:N1322" si="992">L1319</f>
        <v>4</v>
      </c>
      <c r="M1322" s="71">
        <f t="shared" si="992"/>
        <v>7.7500000000000013E-2</v>
      </c>
      <c r="N1322" s="71">
        <f t="shared" si="992"/>
        <v>88</v>
      </c>
      <c r="O1322" s="73">
        <f>VLOOKUP(B1322,'Dry Sieve'!$B$2:$K$992,IF(C1322="#5",2,IF(C1322="#10",3,IF(C1322="#18",4,IF(C1322="#35",5,IF(C1322="#60",6,IF(C1322="#120",7,IF(C1322="#200",8,IF(C1322="&lt;200",9)))))))),FALSE)</f>
        <v>50.38</v>
      </c>
      <c r="P1322" s="23">
        <f t="shared" si="0"/>
        <v>7.7500000000000013E-2</v>
      </c>
      <c r="Q1322" s="23">
        <f t="shared" si="1"/>
        <v>4</v>
      </c>
      <c r="R1322" s="23">
        <f>VLOOKUP(B1322,'Dry Sieve'!$B$2:$K$992,IF(C1322="#5",2,IF(C1322="#10",3,IF(C1322="#18",4,IF(C1322="#35",5,IF(C1322="#60",6,IF(C1322="#120",7,IF(C1322="#200",8,IF(C1322="&lt;200",9)))))))),FALSE)</f>
        <v>50.38</v>
      </c>
      <c r="S1322" s="23">
        <f>VLOOKUP(B1322,'Dry Sieve'!$B$2:$K$992,10,FALSE)</f>
        <v>71.61</v>
      </c>
      <c r="T1322" s="23">
        <v>0.68990207370000001</v>
      </c>
      <c r="U1322" s="23">
        <v>0.60711382489999999</v>
      </c>
      <c r="V1322" s="23">
        <f>V1319</f>
        <v>0.71468591365222989</v>
      </c>
    </row>
    <row r="1323" spans="1:22" ht="15.75" customHeight="1" x14ac:dyDescent="0.2">
      <c r="A1323" s="22">
        <f>VLOOKUP(B1322,'Sample ID by Horizon'!A:B,2,FALSE)</f>
        <v>42649</v>
      </c>
      <c r="B1323" s="21" t="s">
        <v>523</v>
      </c>
      <c r="C1323" s="21" t="s">
        <v>1295</v>
      </c>
      <c r="D1323" s="21" t="s">
        <v>1291</v>
      </c>
      <c r="E1323" s="21">
        <v>1.5</v>
      </c>
      <c r="F1323" s="21">
        <v>1.72</v>
      </c>
      <c r="G1323" s="21">
        <v>3.03</v>
      </c>
      <c r="H1323" s="21">
        <v>1.31</v>
      </c>
      <c r="I1323" s="21">
        <v>1.88</v>
      </c>
      <c r="J1323" s="23">
        <f t="shared" si="45"/>
        <v>0.15999999999999992</v>
      </c>
      <c r="K1323" s="71">
        <v>76.666666669999998</v>
      </c>
      <c r="L1323" s="71">
        <v>1.5</v>
      </c>
      <c r="M1323" s="23">
        <f>AVERAGE(J1323:J1326)</f>
        <v>0.13</v>
      </c>
      <c r="N1323" s="23">
        <v>73.833333330000002</v>
      </c>
      <c r="O1323" s="73">
        <f>VLOOKUP(B1323,'Dry Sieve'!$B$2:$K$992,IF(C1323="#5",2,IF(C1323="#10",3,IF(C1323="#18",4,IF(C1323="#35",5,IF(C1323="#60",6,IF(C1323="#120",7,IF(C1323="#200",8,IF(C1323="&lt;200",9)))))))),FALSE)</f>
        <v>7.8</v>
      </c>
      <c r="P1323" s="23">
        <f t="shared" si="0"/>
        <v>0.13</v>
      </c>
      <c r="Q1323" s="23">
        <f t="shared" si="1"/>
        <v>1.5</v>
      </c>
      <c r="R1323" s="23">
        <f>VLOOKUP(B1323,'Dry Sieve'!$B$2:$K$992,IF(C1323="#5",2,IF(C1323="#10",3,IF(C1323="#18",4,IF(C1323="#35",5,IF(C1323="#60",6,IF(C1323="#120",7,IF(C1323="#200",8,IF(C1323="&lt;200",9)))))))),FALSE)</f>
        <v>7.8</v>
      </c>
      <c r="S1323" s="23">
        <f>VLOOKUP(B1323,'Dry Sieve'!$B$2:$K$992,10,FALSE)</f>
        <v>71.61</v>
      </c>
      <c r="T1323" s="23">
        <v>9.9483312389999995E-2</v>
      </c>
      <c r="U1323" s="23">
        <v>6.2958724839999994E-2</v>
      </c>
      <c r="V1323" s="23">
        <f>V1322</f>
        <v>0.71468591365222989</v>
      </c>
    </row>
    <row r="1324" spans="1:22" ht="15.75" customHeight="1" x14ac:dyDescent="0.2">
      <c r="A1324" s="22">
        <f>VLOOKUP(B1323,'Sample ID by Horizon'!A:B,2,FALSE)</f>
        <v>42649</v>
      </c>
      <c r="B1324" s="21" t="s">
        <v>523</v>
      </c>
      <c r="C1324" s="21" t="s">
        <v>1295</v>
      </c>
      <c r="D1324" s="21" t="s">
        <v>1292</v>
      </c>
      <c r="E1324" s="21">
        <v>1.5</v>
      </c>
      <c r="F1324" s="21">
        <v>1.73</v>
      </c>
      <c r="G1324" s="21">
        <v>2.91</v>
      </c>
      <c r="H1324" s="21">
        <v>1.18</v>
      </c>
      <c r="I1324" s="21">
        <v>1.82</v>
      </c>
      <c r="J1324" s="23">
        <f t="shared" si="45"/>
        <v>9.000000000000008E-2</v>
      </c>
      <c r="K1324" s="71">
        <v>72.666666669999998</v>
      </c>
      <c r="L1324" s="71">
        <f t="shared" ref="L1324:N1324" si="993">L1323</f>
        <v>1.5</v>
      </c>
      <c r="M1324" s="71">
        <f t="shared" si="993"/>
        <v>0.13</v>
      </c>
      <c r="N1324" s="71">
        <f t="shared" si="993"/>
        <v>73.833333330000002</v>
      </c>
      <c r="O1324" s="73">
        <f>VLOOKUP(B1324,'Dry Sieve'!$B$2:$K$992,IF(C1324="#5",2,IF(C1324="#10",3,IF(C1324="#18",4,IF(C1324="#35",5,IF(C1324="#60",6,IF(C1324="#120",7,IF(C1324="#200",8,IF(C1324="&lt;200",9)))))))),FALSE)</f>
        <v>7.8</v>
      </c>
      <c r="P1324" s="23">
        <f t="shared" si="0"/>
        <v>0.13</v>
      </c>
      <c r="Q1324" s="23">
        <f t="shared" si="1"/>
        <v>1.5</v>
      </c>
      <c r="R1324" s="23">
        <f>VLOOKUP(B1324,'Dry Sieve'!$B$2:$K$992,IF(C1324="#5",2,IF(C1324="#10",3,IF(C1324="#18",4,IF(C1324="#35",5,IF(C1324="#60",6,IF(C1324="#120",7,IF(C1324="#200",8,IF(C1324="&lt;200",9)))))))),FALSE)</f>
        <v>7.8</v>
      </c>
      <c r="S1324" s="23">
        <f>VLOOKUP(B1324,'Dry Sieve'!$B$2:$K$992,10,FALSE)</f>
        <v>71.61</v>
      </c>
      <c r="T1324" s="23">
        <v>9.9483312389999995E-2</v>
      </c>
      <c r="U1324" s="23">
        <v>6.2958724839999994E-2</v>
      </c>
      <c r="V1324" s="23">
        <f>V1322</f>
        <v>0.71468591365222989</v>
      </c>
    </row>
    <row r="1325" spans="1:22" ht="15.75" customHeight="1" x14ac:dyDescent="0.2">
      <c r="A1325" s="22">
        <f>VLOOKUP(B1324,'Sample ID by Horizon'!A:B,2,FALSE)</f>
        <v>42649</v>
      </c>
      <c r="B1325" s="21" t="s">
        <v>523</v>
      </c>
      <c r="C1325" s="21" t="s">
        <v>1295</v>
      </c>
      <c r="D1325" s="21" t="s">
        <v>1293</v>
      </c>
      <c r="E1325" s="21">
        <v>1.5</v>
      </c>
      <c r="F1325" s="21">
        <v>1.73</v>
      </c>
      <c r="G1325" s="21">
        <v>2.98</v>
      </c>
      <c r="H1325" s="21">
        <v>1.25</v>
      </c>
      <c r="I1325" s="21">
        <v>1.84</v>
      </c>
      <c r="J1325" s="23">
        <f t="shared" si="45"/>
        <v>0.1100000000000001</v>
      </c>
      <c r="K1325" s="71">
        <v>76</v>
      </c>
      <c r="L1325" s="71">
        <f t="shared" ref="L1325:N1325" si="994">L1323</f>
        <v>1.5</v>
      </c>
      <c r="M1325" s="71">
        <f t="shared" si="994"/>
        <v>0.13</v>
      </c>
      <c r="N1325" s="71">
        <f t="shared" si="994"/>
        <v>73.833333330000002</v>
      </c>
      <c r="O1325" s="73">
        <f>VLOOKUP(B1325,'Dry Sieve'!$B$2:$K$992,IF(C1325="#5",2,IF(C1325="#10",3,IF(C1325="#18",4,IF(C1325="#35",5,IF(C1325="#60",6,IF(C1325="#120",7,IF(C1325="#200",8,IF(C1325="&lt;200",9)))))))),FALSE)</f>
        <v>7.8</v>
      </c>
      <c r="P1325" s="23">
        <f t="shared" si="0"/>
        <v>0.13</v>
      </c>
      <c r="Q1325" s="23">
        <f t="shared" si="1"/>
        <v>1.5</v>
      </c>
      <c r="R1325" s="23">
        <f>VLOOKUP(B1325,'Dry Sieve'!$B$2:$K$992,IF(C1325="#5",2,IF(C1325="#10",3,IF(C1325="#18",4,IF(C1325="#35",5,IF(C1325="#60",6,IF(C1325="#120",7,IF(C1325="#200",8,IF(C1325="&lt;200",9)))))))),FALSE)</f>
        <v>7.8</v>
      </c>
      <c r="S1325" s="23">
        <f>VLOOKUP(B1325,'Dry Sieve'!$B$2:$K$992,10,FALSE)</f>
        <v>71.61</v>
      </c>
      <c r="T1325" s="23">
        <v>9.9483312389999995E-2</v>
      </c>
      <c r="U1325" s="23">
        <v>6.2958724839999994E-2</v>
      </c>
      <c r="V1325" s="23">
        <f>V1322</f>
        <v>0.71468591365222989</v>
      </c>
    </row>
    <row r="1326" spans="1:22" ht="15.75" customHeight="1" x14ac:dyDescent="0.2">
      <c r="A1326" s="22">
        <f>VLOOKUP(B1325,'Sample ID by Horizon'!A:B,2,FALSE)</f>
        <v>42649</v>
      </c>
      <c r="B1326" s="21" t="s">
        <v>523</v>
      </c>
      <c r="C1326" s="21" t="s">
        <v>1295</v>
      </c>
      <c r="D1326" s="21" t="s">
        <v>1294</v>
      </c>
      <c r="E1326" s="21">
        <v>1.5</v>
      </c>
      <c r="F1326" s="21">
        <v>1.72</v>
      </c>
      <c r="G1326" s="21">
        <v>2.93</v>
      </c>
      <c r="H1326" s="21">
        <v>1.21</v>
      </c>
      <c r="I1326" s="21">
        <v>1.88</v>
      </c>
      <c r="J1326" s="23">
        <f t="shared" si="45"/>
        <v>0.15999999999999992</v>
      </c>
      <c r="K1326" s="71">
        <v>70</v>
      </c>
      <c r="L1326" s="71">
        <f t="shared" ref="L1326:N1326" si="995">L1323</f>
        <v>1.5</v>
      </c>
      <c r="M1326" s="71">
        <f t="shared" si="995"/>
        <v>0.13</v>
      </c>
      <c r="N1326" s="71">
        <f t="shared" si="995"/>
        <v>73.833333330000002</v>
      </c>
      <c r="O1326" s="73">
        <f>VLOOKUP(B1326,'Dry Sieve'!$B$2:$K$992,IF(C1326="#5",2,IF(C1326="#10",3,IF(C1326="#18",4,IF(C1326="#35",5,IF(C1326="#60",6,IF(C1326="#120",7,IF(C1326="#200",8,IF(C1326="&lt;200",9)))))))),FALSE)</f>
        <v>7.8</v>
      </c>
      <c r="P1326" s="23">
        <f t="shared" si="0"/>
        <v>0.13</v>
      </c>
      <c r="Q1326" s="23">
        <f t="shared" si="1"/>
        <v>1.5</v>
      </c>
      <c r="R1326" s="23">
        <f>VLOOKUP(B1326,'Dry Sieve'!$B$2:$K$992,IF(C1326="#5",2,IF(C1326="#10",3,IF(C1326="#18",4,IF(C1326="#35",5,IF(C1326="#60",6,IF(C1326="#120",7,IF(C1326="#200",8,IF(C1326="&lt;200",9)))))))),FALSE)</f>
        <v>7.8</v>
      </c>
      <c r="S1326" s="23">
        <f>VLOOKUP(B1326,'Dry Sieve'!$B$2:$K$992,10,FALSE)</f>
        <v>71.61</v>
      </c>
      <c r="T1326" s="23">
        <v>9.9483312389999995E-2</v>
      </c>
      <c r="U1326" s="23">
        <v>6.2958724839999994E-2</v>
      </c>
      <c r="V1326" s="23">
        <f>V1325</f>
        <v>0.71468591365222989</v>
      </c>
    </row>
    <row r="1327" spans="1:22" ht="15.75" customHeight="1" x14ac:dyDescent="0.2">
      <c r="A1327" s="22">
        <f>VLOOKUP(B1326,'Sample ID by Horizon'!A:B,2,FALSE)</f>
        <v>42649</v>
      </c>
      <c r="B1327" s="21" t="s">
        <v>523</v>
      </c>
      <c r="C1327" s="21" t="s">
        <v>1296</v>
      </c>
      <c r="D1327" s="21" t="s">
        <v>1291</v>
      </c>
      <c r="E1327" s="21">
        <v>1.2</v>
      </c>
      <c r="F1327" s="21">
        <v>1.72</v>
      </c>
      <c r="G1327" s="21">
        <v>2.73</v>
      </c>
      <c r="H1327" s="21">
        <v>1.01</v>
      </c>
      <c r="I1327" s="21">
        <v>1.96</v>
      </c>
      <c r="J1327" s="23">
        <f t="shared" si="45"/>
        <v>0.24</v>
      </c>
      <c r="K1327" s="71">
        <v>64.166666669999998</v>
      </c>
      <c r="L1327" s="71">
        <v>1.2</v>
      </c>
      <c r="M1327" s="23">
        <f>AVERAGE(J1327:J1330)</f>
        <v>0.245</v>
      </c>
      <c r="N1327" s="23">
        <v>65.416666669999998</v>
      </c>
      <c r="O1327" s="73">
        <f>VLOOKUP(B1327,'Dry Sieve'!$B$2:$K$992,IF(C1327="#5",2,IF(C1327="#10",3,IF(C1327="#18",4,IF(C1327="#35",5,IF(C1327="#60",6,IF(C1327="#120",7,IF(C1327="#200",8,IF(C1327="&lt;200",9)))))))),FALSE)</f>
        <v>6.25</v>
      </c>
      <c r="P1327" s="23">
        <f t="shared" si="0"/>
        <v>0.245</v>
      </c>
      <c r="Q1327" s="23">
        <f t="shared" si="1"/>
        <v>1.2</v>
      </c>
      <c r="R1327" s="23">
        <f>VLOOKUP(B1327,'Dry Sieve'!$B$2:$K$992,IF(C1327="#5",2,IF(C1327="#10",3,IF(C1327="#18",4,IF(C1327="#35",5,IF(C1327="#60",6,IF(C1327="#120",7,IF(C1327="#200",8,IF(C1327="&lt;200",9)))))))),FALSE)</f>
        <v>6.25</v>
      </c>
      <c r="S1327" s="23">
        <f>VLOOKUP(B1327,'Dry Sieve'!$B$2:$K$992,10,FALSE)</f>
        <v>71.61</v>
      </c>
      <c r="T1327" s="23">
        <v>6.9458990829999998E-2</v>
      </c>
      <c r="U1327" s="23">
        <v>3.245554036E-2</v>
      </c>
      <c r="V1327" s="23">
        <f>V1325</f>
        <v>0.71468591365222989</v>
      </c>
    </row>
    <row r="1328" spans="1:22" ht="15.75" customHeight="1" x14ac:dyDescent="0.2">
      <c r="A1328" s="22">
        <f>VLOOKUP(B1327,'Sample ID by Horizon'!A:B,2,FALSE)</f>
        <v>42649</v>
      </c>
      <c r="B1328" s="21" t="s">
        <v>523</v>
      </c>
      <c r="C1328" s="21" t="s">
        <v>1296</v>
      </c>
      <c r="D1328" s="21" t="s">
        <v>1292</v>
      </c>
      <c r="E1328" s="21">
        <v>1.2</v>
      </c>
      <c r="F1328" s="21">
        <v>1.73</v>
      </c>
      <c r="G1328" s="21">
        <v>2.74</v>
      </c>
      <c r="H1328" s="21">
        <v>1.01</v>
      </c>
      <c r="I1328" s="21">
        <v>2.02</v>
      </c>
      <c r="J1328" s="23">
        <f t="shared" si="45"/>
        <v>0.29000000000000004</v>
      </c>
      <c r="K1328" s="71">
        <v>60</v>
      </c>
      <c r="L1328" s="71">
        <f t="shared" ref="L1328:N1328" si="996">L1327</f>
        <v>1.2</v>
      </c>
      <c r="M1328" s="71">
        <f t="shared" si="996"/>
        <v>0.245</v>
      </c>
      <c r="N1328" s="71">
        <f t="shared" si="996"/>
        <v>65.416666669999998</v>
      </c>
      <c r="O1328" s="73">
        <f>VLOOKUP(B1328,'Dry Sieve'!$B$2:$K$992,IF(C1328="#5",2,IF(C1328="#10",3,IF(C1328="#18",4,IF(C1328="#35",5,IF(C1328="#60",6,IF(C1328="#120",7,IF(C1328="#200",8,IF(C1328="&lt;200",9)))))))),FALSE)</f>
        <v>6.25</v>
      </c>
      <c r="P1328" s="23">
        <f t="shared" si="0"/>
        <v>0.245</v>
      </c>
      <c r="Q1328" s="23">
        <f t="shared" si="1"/>
        <v>1.2</v>
      </c>
      <c r="R1328" s="23">
        <f>VLOOKUP(B1328,'Dry Sieve'!$B$2:$K$992,IF(C1328="#5",2,IF(C1328="#10",3,IF(C1328="#18",4,IF(C1328="#35",5,IF(C1328="#60",6,IF(C1328="#120",7,IF(C1328="#200",8,IF(C1328="&lt;200",9)))))))),FALSE)</f>
        <v>6.25</v>
      </c>
      <c r="S1328" s="23">
        <f>VLOOKUP(B1328,'Dry Sieve'!$B$2:$K$992,10,FALSE)</f>
        <v>71.61</v>
      </c>
      <c r="T1328" s="23">
        <v>6.9458990829999998E-2</v>
      </c>
      <c r="U1328" s="23">
        <v>3.245554036E-2</v>
      </c>
      <c r="V1328" s="23">
        <f>V1325</f>
        <v>0.71468591365222989</v>
      </c>
    </row>
    <row r="1329" spans="1:22" ht="15.75" customHeight="1" x14ac:dyDescent="0.2">
      <c r="A1329" s="22">
        <f>VLOOKUP(B1328,'Sample ID by Horizon'!A:B,2,FALSE)</f>
        <v>42649</v>
      </c>
      <c r="B1329" s="21" t="s">
        <v>523</v>
      </c>
      <c r="C1329" s="21" t="s">
        <v>1296</v>
      </c>
      <c r="D1329" s="21" t="s">
        <v>1293</v>
      </c>
      <c r="E1329" s="21">
        <v>1.2</v>
      </c>
      <c r="F1329" s="21">
        <v>1.74</v>
      </c>
      <c r="G1329" s="21">
        <v>2.78</v>
      </c>
      <c r="H1329" s="21">
        <v>1.04</v>
      </c>
      <c r="I1329" s="21">
        <v>1.96</v>
      </c>
      <c r="J1329" s="23">
        <f t="shared" si="45"/>
        <v>0.21999999999999997</v>
      </c>
      <c r="K1329" s="71">
        <v>68.333333330000002</v>
      </c>
      <c r="L1329" s="71">
        <f t="shared" ref="L1329:N1329" si="997">L1327</f>
        <v>1.2</v>
      </c>
      <c r="M1329" s="71">
        <f t="shared" si="997"/>
        <v>0.245</v>
      </c>
      <c r="N1329" s="71">
        <f t="shared" si="997"/>
        <v>65.416666669999998</v>
      </c>
      <c r="O1329" s="73">
        <f>VLOOKUP(B1329,'Dry Sieve'!$B$2:$K$992,IF(C1329="#5",2,IF(C1329="#10",3,IF(C1329="#18",4,IF(C1329="#35",5,IF(C1329="#60",6,IF(C1329="#120",7,IF(C1329="#200",8,IF(C1329="&lt;200",9)))))))),FALSE)</f>
        <v>6.25</v>
      </c>
      <c r="P1329" s="23">
        <f t="shared" si="0"/>
        <v>0.245</v>
      </c>
      <c r="Q1329" s="23">
        <f t="shared" si="1"/>
        <v>1.2</v>
      </c>
      <c r="R1329" s="23">
        <f>VLOOKUP(B1329,'Dry Sieve'!$B$2:$K$992,IF(C1329="#5",2,IF(C1329="#10",3,IF(C1329="#18",4,IF(C1329="#35",5,IF(C1329="#60",6,IF(C1329="#120",7,IF(C1329="#200",8,IF(C1329="&lt;200",9)))))))),FALSE)</f>
        <v>6.25</v>
      </c>
      <c r="S1329" s="23">
        <f>VLOOKUP(B1329,'Dry Sieve'!$B$2:$K$992,10,FALSE)</f>
        <v>71.61</v>
      </c>
      <c r="T1329" s="23">
        <v>6.9458990829999998E-2</v>
      </c>
      <c r="U1329" s="23">
        <v>3.245554036E-2</v>
      </c>
      <c r="V1329" s="23">
        <f>V1328</f>
        <v>0.71468591365222989</v>
      </c>
    </row>
    <row r="1330" spans="1:22" ht="15.75" customHeight="1" x14ac:dyDescent="0.2">
      <c r="A1330" s="22">
        <f>VLOOKUP(B1329,'Sample ID by Horizon'!A:B,2,FALSE)</f>
        <v>42649</v>
      </c>
      <c r="B1330" s="21" t="s">
        <v>523</v>
      </c>
      <c r="C1330" s="21" t="s">
        <v>1296</v>
      </c>
      <c r="D1330" s="21" t="s">
        <v>1294</v>
      </c>
      <c r="E1330" s="21">
        <v>1.2</v>
      </c>
      <c r="F1330" s="21">
        <v>1.74</v>
      </c>
      <c r="G1330" s="21">
        <v>2.8</v>
      </c>
      <c r="H1330" s="21">
        <v>1.06</v>
      </c>
      <c r="I1330" s="21">
        <v>1.97</v>
      </c>
      <c r="J1330" s="23">
        <f t="shared" si="45"/>
        <v>0.22999999999999998</v>
      </c>
      <c r="K1330" s="71">
        <v>69.166666669999998</v>
      </c>
      <c r="L1330" s="71">
        <f t="shared" ref="L1330:N1330" si="998">L1327</f>
        <v>1.2</v>
      </c>
      <c r="M1330" s="71">
        <f t="shared" si="998"/>
        <v>0.245</v>
      </c>
      <c r="N1330" s="71">
        <f t="shared" si="998"/>
        <v>65.416666669999998</v>
      </c>
      <c r="O1330" s="73">
        <f>VLOOKUP(B1330,'Dry Sieve'!$B$2:$K$992,IF(C1330="#5",2,IF(C1330="#10",3,IF(C1330="#18",4,IF(C1330="#35",5,IF(C1330="#60",6,IF(C1330="#120",7,IF(C1330="#200",8,IF(C1330="&lt;200",9)))))))),FALSE)</f>
        <v>6.25</v>
      </c>
      <c r="P1330" s="23">
        <f t="shared" si="0"/>
        <v>0.245</v>
      </c>
      <c r="Q1330" s="23">
        <f t="shared" si="1"/>
        <v>1.2</v>
      </c>
      <c r="R1330" s="23">
        <f>VLOOKUP(B1330,'Dry Sieve'!$B$2:$K$992,IF(C1330="#5",2,IF(C1330="#10",3,IF(C1330="#18",4,IF(C1330="#35",5,IF(C1330="#60",6,IF(C1330="#120",7,IF(C1330="#200",8,IF(C1330="&lt;200",9)))))))),FALSE)</f>
        <v>6.25</v>
      </c>
      <c r="S1330" s="23">
        <f>VLOOKUP(B1330,'Dry Sieve'!$B$2:$K$992,10,FALSE)</f>
        <v>71.61</v>
      </c>
      <c r="T1330" s="23">
        <v>6.9458990829999998E-2</v>
      </c>
      <c r="U1330" s="23">
        <v>3.245554036E-2</v>
      </c>
      <c r="V1330" s="23">
        <f>V1328</f>
        <v>0.71468591365222989</v>
      </c>
    </row>
    <row r="1331" spans="1:22" ht="15.75" customHeight="1" x14ac:dyDescent="0.2">
      <c r="A1331" s="22">
        <f>VLOOKUP(B1330,'Sample ID by Horizon'!A:B,2,FALSE)</f>
        <v>42649</v>
      </c>
      <c r="B1331" s="21" t="s">
        <v>523</v>
      </c>
      <c r="C1331" s="21" t="s">
        <v>1297</v>
      </c>
      <c r="D1331" s="21" t="s">
        <v>1291</v>
      </c>
      <c r="E1331" s="21">
        <v>0.5</v>
      </c>
      <c r="F1331" s="21">
        <v>1.74</v>
      </c>
      <c r="G1331" s="21">
        <v>2.21</v>
      </c>
      <c r="H1331" s="21">
        <v>0.47</v>
      </c>
      <c r="I1331" s="21">
        <v>1.93</v>
      </c>
      <c r="J1331" s="23">
        <f t="shared" si="45"/>
        <v>0.18999999999999995</v>
      </c>
      <c r="K1331" s="71">
        <v>56</v>
      </c>
      <c r="L1331" s="71">
        <v>0.5</v>
      </c>
      <c r="M1331" s="23">
        <f>AVERAGE(J1331:J1334)</f>
        <v>0.18999999999999995</v>
      </c>
      <c r="N1331" s="23">
        <v>58</v>
      </c>
      <c r="O1331" s="73">
        <f>VLOOKUP(B1331,'Dry Sieve'!$B$2:$K$992,IF(C1331="#5",2,IF(C1331="#10",3,IF(C1331="#18",4,IF(C1331="#35",5,IF(C1331="#60",6,IF(C1331="#120",7,IF(C1331="#200",8,IF(C1331="&lt;200",9)))))))),FALSE)</f>
        <v>3.58</v>
      </c>
      <c r="P1331" s="23">
        <f t="shared" si="0"/>
        <v>0.18999999999999995</v>
      </c>
      <c r="Q1331" s="23">
        <f t="shared" si="1"/>
        <v>0.5</v>
      </c>
      <c r="R1331" s="23">
        <f>VLOOKUP(B1331,'Dry Sieve'!$B$2:$K$992,IF(C1331="#5",2,IF(C1331="#10",3,IF(C1331="#18",4,IF(C1331="#35",5,IF(C1331="#60",6,IF(C1331="#120",7,IF(C1331="#200",8,IF(C1331="&lt;200",9)))))))),FALSE)</f>
        <v>3.58</v>
      </c>
      <c r="S1331" s="23">
        <f>VLOOKUP(B1331,'Dry Sieve'!$B$2:$K$992,10,FALSE)</f>
        <v>71.61</v>
      </c>
      <c r="T1331" s="23">
        <v>3.0995670999999999E-2</v>
      </c>
      <c r="U1331" s="23">
        <v>1.027285096E-2</v>
      </c>
      <c r="V1331" s="23">
        <f>V1328</f>
        <v>0.71468591365222989</v>
      </c>
    </row>
    <row r="1332" spans="1:22" ht="15.75" customHeight="1" x14ac:dyDescent="0.2">
      <c r="A1332" s="22">
        <f>VLOOKUP(B1331,'Sample ID by Horizon'!A:B,2,FALSE)</f>
        <v>42649</v>
      </c>
      <c r="B1332" s="21" t="s">
        <v>523</v>
      </c>
      <c r="C1332" s="21" t="s">
        <v>1297</v>
      </c>
      <c r="D1332" s="21" t="s">
        <v>1292</v>
      </c>
      <c r="E1332" s="21">
        <v>0.5</v>
      </c>
      <c r="F1332" s="21">
        <v>1.73</v>
      </c>
      <c r="G1332" s="21">
        <v>2.21</v>
      </c>
      <c r="H1332" s="21">
        <v>0.48</v>
      </c>
      <c r="I1332" s="21">
        <v>1.93</v>
      </c>
      <c r="J1332" s="23">
        <f t="shared" si="45"/>
        <v>0.19999999999999996</v>
      </c>
      <c r="K1332" s="71">
        <v>56</v>
      </c>
      <c r="L1332" s="71">
        <f t="shared" ref="L1332:N1332" si="999">L1331</f>
        <v>0.5</v>
      </c>
      <c r="M1332" s="71">
        <f t="shared" si="999"/>
        <v>0.18999999999999995</v>
      </c>
      <c r="N1332" s="71">
        <f t="shared" si="999"/>
        <v>58</v>
      </c>
      <c r="O1332" s="73">
        <f>VLOOKUP(B1332,'Dry Sieve'!$B$2:$K$992,IF(C1332="#5",2,IF(C1332="#10",3,IF(C1332="#18",4,IF(C1332="#35",5,IF(C1332="#60",6,IF(C1332="#120",7,IF(C1332="#200",8,IF(C1332="&lt;200",9)))))))),FALSE)</f>
        <v>3.58</v>
      </c>
      <c r="P1332" s="23">
        <f t="shared" si="0"/>
        <v>0.18999999999999995</v>
      </c>
      <c r="Q1332" s="23">
        <f t="shared" si="1"/>
        <v>0.5</v>
      </c>
      <c r="R1332" s="23">
        <f>VLOOKUP(B1332,'Dry Sieve'!$B$2:$K$992,IF(C1332="#5",2,IF(C1332="#10",3,IF(C1332="#18",4,IF(C1332="#35",5,IF(C1332="#60",6,IF(C1332="#120",7,IF(C1332="#200",8,IF(C1332="&lt;200",9)))))))),FALSE)</f>
        <v>3.58</v>
      </c>
      <c r="S1332" s="23">
        <f>VLOOKUP(B1332,'Dry Sieve'!$B$2:$K$992,10,FALSE)</f>
        <v>71.61</v>
      </c>
      <c r="T1332" s="23">
        <v>3.0995670999999999E-2</v>
      </c>
      <c r="U1332" s="23">
        <v>1.027285096E-2</v>
      </c>
      <c r="V1332" s="23">
        <f>V1331</f>
        <v>0.71468591365222989</v>
      </c>
    </row>
    <row r="1333" spans="1:22" ht="15.75" customHeight="1" x14ac:dyDescent="0.2">
      <c r="A1333" s="22">
        <f>VLOOKUP(B1332,'Sample ID by Horizon'!A:B,2,FALSE)</f>
        <v>42649</v>
      </c>
      <c r="B1333" s="21" t="s">
        <v>523</v>
      </c>
      <c r="C1333" s="21" t="s">
        <v>1297</v>
      </c>
      <c r="D1333" s="21" t="s">
        <v>1293</v>
      </c>
      <c r="E1333" s="21">
        <v>0.5</v>
      </c>
      <c r="F1333" s="21">
        <v>1.73</v>
      </c>
      <c r="G1333" s="21">
        <v>2.2200000000000002</v>
      </c>
      <c r="H1333" s="21">
        <v>0.49</v>
      </c>
      <c r="I1333" s="21">
        <v>1.89</v>
      </c>
      <c r="J1333" s="23">
        <f t="shared" si="45"/>
        <v>0.15999999999999992</v>
      </c>
      <c r="K1333" s="71">
        <v>66</v>
      </c>
      <c r="L1333" s="71">
        <f t="shared" ref="L1333:N1333" si="1000">L1331</f>
        <v>0.5</v>
      </c>
      <c r="M1333" s="71">
        <f t="shared" si="1000"/>
        <v>0.18999999999999995</v>
      </c>
      <c r="N1333" s="71">
        <f t="shared" si="1000"/>
        <v>58</v>
      </c>
      <c r="O1333" s="73">
        <f>VLOOKUP(B1333,'Dry Sieve'!$B$2:$K$992,IF(C1333="#5",2,IF(C1333="#10",3,IF(C1333="#18",4,IF(C1333="#35",5,IF(C1333="#60",6,IF(C1333="#120",7,IF(C1333="#200",8,IF(C1333="&lt;200",9)))))))),FALSE)</f>
        <v>3.58</v>
      </c>
      <c r="P1333" s="23">
        <f t="shared" si="0"/>
        <v>0.18999999999999995</v>
      </c>
      <c r="Q1333" s="23">
        <f t="shared" si="1"/>
        <v>0.5</v>
      </c>
      <c r="R1333" s="23">
        <f>VLOOKUP(B1333,'Dry Sieve'!$B$2:$K$992,IF(C1333="#5",2,IF(C1333="#10",3,IF(C1333="#18",4,IF(C1333="#35",5,IF(C1333="#60",6,IF(C1333="#120",7,IF(C1333="#200",8,IF(C1333="&lt;200",9)))))))),FALSE)</f>
        <v>3.58</v>
      </c>
      <c r="S1333" s="23">
        <f>VLOOKUP(B1333,'Dry Sieve'!$B$2:$K$992,10,FALSE)</f>
        <v>71.61</v>
      </c>
      <c r="T1333" s="23">
        <v>3.0995670999999999E-2</v>
      </c>
      <c r="U1333" s="23">
        <v>1.027285096E-2</v>
      </c>
      <c r="V1333" s="23">
        <f>V1331</f>
        <v>0.71468591365222989</v>
      </c>
    </row>
    <row r="1334" spans="1:22" ht="15.75" customHeight="1" x14ac:dyDescent="0.2">
      <c r="A1334" s="22">
        <f>VLOOKUP(B1333,'Sample ID by Horizon'!A:B,2,FALSE)</f>
        <v>42649</v>
      </c>
      <c r="B1334" s="21" t="s">
        <v>523</v>
      </c>
      <c r="C1334" s="21" t="s">
        <v>1297</v>
      </c>
      <c r="D1334" s="21" t="s">
        <v>1294</v>
      </c>
      <c r="E1334" s="21">
        <v>0.5</v>
      </c>
      <c r="F1334" s="21">
        <v>1.73</v>
      </c>
      <c r="G1334" s="21">
        <v>2.21</v>
      </c>
      <c r="H1334" s="21">
        <v>0.48</v>
      </c>
      <c r="I1334" s="21">
        <v>1.94</v>
      </c>
      <c r="J1334" s="23">
        <f t="shared" si="45"/>
        <v>0.20999999999999996</v>
      </c>
      <c r="K1334" s="71">
        <v>54</v>
      </c>
      <c r="L1334" s="71">
        <f t="shared" ref="L1334:N1334" si="1001">L1331</f>
        <v>0.5</v>
      </c>
      <c r="M1334" s="71">
        <f t="shared" si="1001"/>
        <v>0.18999999999999995</v>
      </c>
      <c r="N1334" s="71">
        <f t="shared" si="1001"/>
        <v>58</v>
      </c>
      <c r="O1334" s="73">
        <f>VLOOKUP(B1334,'Dry Sieve'!$B$2:$K$992,IF(C1334="#5",2,IF(C1334="#10",3,IF(C1334="#18",4,IF(C1334="#35",5,IF(C1334="#60",6,IF(C1334="#120",7,IF(C1334="#200",8,IF(C1334="&lt;200",9)))))))),FALSE)</f>
        <v>3.58</v>
      </c>
      <c r="P1334" s="23">
        <f t="shared" si="0"/>
        <v>0.18999999999999995</v>
      </c>
      <c r="Q1334" s="23">
        <f t="shared" si="1"/>
        <v>0.5</v>
      </c>
      <c r="R1334" s="23">
        <f>VLOOKUP(B1334,'Dry Sieve'!$B$2:$K$992,IF(C1334="#5",2,IF(C1334="#10",3,IF(C1334="#18",4,IF(C1334="#35",5,IF(C1334="#60",6,IF(C1334="#120",7,IF(C1334="#200",8,IF(C1334="&lt;200",9)))))))),FALSE)</f>
        <v>3.58</v>
      </c>
      <c r="S1334" s="23">
        <f>VLOOKUP(B1334,'Dry Sieve'!$B$2:$K$992,10,FALSE)</f>
        <v>71.61</v>
      </c>
      <c r="T1334" s="23">
        <v>3.0995670999999999E-2</v>
      </c>
      <c r="U1334" s="23">
        <v>1.027285096E-2</v>
      </c>
      <c r="V1334" s="23">
        <f>V1331</f>
        <v>0.71468591365222989</v>
      </c>
    </row>
    <row r="1335" spans="1:22" ht="15.75" customHeight="1" x14ac:dyDescent="0.2">
      <c r="A1335" s="22">
        <f>VLOOKUP(B1334,'Sample ID by Horizon'!A:B,2,FALSE)</f>
        <v>42649</v>
      </c>
      <c r="B1335" s="21" t="s">
        <v>523</v>
      </c>
      <c r="C1335" s="21" t="s">
        <v>1298</v>
      </c>
      <c r="D1335" s="21" t="s">
        <v>1291</v>
      </c>
      <c r="E1335" s="21">
        <v>0.3</v>
      </c>
      <c r="F1335" s="21">
        <v>1.72</v>
      </c>
      <c r="G1335" s="21">
        <v>2.02</v>
      </c>
      <c r="H1335" s="21">
        <v>0.3</v>
      </c>
      <c r="I1335" s="21">
        <v>1.89</v>
      </c>
      <c r="J1335" s="23">
        <f t="shared" si="45"/>
        <v>0.16999999999999993</v>
      </c>
      <c r="K1335" s="71">
        <v>43.333333330000002</v>
      </c>
      <c r="L1335" s="71">
        <v>0.3</v>
      </c>
      <c r="M1335" s="23">
        <f>AVERAGE(J1335:J1338)</f>
        <v>0.17749999999999994</v>
      </c>
      <c r="N1335" s="23">
        <v>39.166666669999998</v>
      </c>
      <c r="O1335" s="73">
        <f>VLOOKUP(B1335,'Dry Sieve'!$B$2:$K$992,IF(C1335="#5",2,IF(C1335="#10",3,IF(C1335="#18",4,IF(C1335="#35",5,IF(C1335="#60",6,IF(C1335="#120",7,IF(C1335="#200",8,IF(C1335="&lt;200",9)))))))),FALSE)</f>
        <v>1.73</v>
      </c>
      <c r="P1335" s="23">
        <f t="shared" si="0"/>
        <v>0.17749999999999994</v>
      </c>
      <c r="Q1335" s="23">
        <f t="shared" si="1"/>
        <v>0.3</v>
      </c>
      <c r="R1335" s="23">
        <f>VLOOKUP(B1335,'Dry Sieve'!$B$2:$K$992,IF(C1335="#5",2,IF(C1335="#10",3,IF(C1335="#18",4,IF(C1335="#35",5,IF(C1335="#60",6,IF(C1335="#120",7,IF(C1335="#200",8,IF(C1335="&lt;200",9)))))))),FALSE)</f>
        <v>1.73</v>
      </c>
      <c r="S1335" s="23">
        <f>VLOOKUP(B1335,'Dry Sieve'!$B$2:$K$992,10,FALSE)</f>
        <v>71.61</v>
      </c>
      <c r="T1335" s="23">
        <v>9.8647768000000007E-3</v>
      </c>
      <c r="U1335" s="23">
        <v>1.6558732490000001E-3</v>
      </c>
      <c r="V1335" s="23">
        <f>V1334</f>
        <v>0.71468591365222989</v>
      </c>
    </row>
    <row r="1336" spans="1:22" ht="15.75" customHeight="1" x14ac:dyDescent="0.2">
      <c r="A1336" s="22">
        <f>VLOOKUP(B1335,'Sample ID by Horizon'!A:B,2,FALSE)</f>
        <v>42649</v>
      </c>
      <c r="B1336" s="21" t="s">
        <v>523</v>
      </c>
      <c r="C1336" s="21" t="s">
        <v>1298</v>
      </c>
      <c r="D1336" s="21" t="s">
        <v>1292</v>
      </c>
      <c r="E1336" s="21">
        <v>0.3</v>
      </c>
      <c r="F1336" s="21">
        <v>1.72</v>
      </c>
      <c r="G1336" s="21">
        <v>2.02</v>
      </c>
      <c r="H1336" s="21">
        <v>0.3</v>
      </c>
      <c r="I1336" s="21">
        <v>1.91</v>
      </c>
      <c r="J1336" s="23">
        <f t="shared" si="45"/>
        <v>0.18999999999999995</v>
      </c>
      <c r="K1336" s="71">
        <v>36.666666669999998</v>
      </c>
      <c r="L1336" s="71">
        <f t="shared" ref="L1336:N1336" si="1002">L1335</f>
        <v>0.3</v>
      </c>
      <c r="M1336" s="71">
        <f t="shared" si="1002"/>
        <v>0.17749999999999994</v>
      </c>
      <c r="N1336" s="71">
        <f t="shared" si="1002"/>
        <v>39.166666669999998</v>
      </c>
      <c r="O1336" s="73">
        <f>VLOOKUP(B1336,'Dry Sieve'!$B$2:$K$992,IF(C1336="#5",2,IF(C1336="#10",3,IF(C1336="#18",4,IF(C1336="#35",5,IF(C1336="#60",6,IF(C1336="#120",7,IF(C1336="#200",8,IF(C1336="&lt;200",9)))))))),FALSE)</f>
        <v>1.73</v>
      </c>
      <c r="P1336" s="23">
        <f t="shared" si="0"/>
        <v>0.17749999999999994</v>
      </c>
      <c r="Q1336" s="23">
        <f t="shared" si="1"/>
        <v>0.3</v>
      </c>
      <c r="R1336" s="23">
        <f>VLOOKUP(B1336,'Dry Sieve'!$B$2:$K$992,IF(C1336="#5",2,IF(C1336="#10",3,IF(C1336="#18",4,IF(C1336="#35",5,IF(C1336="#60",6,IF(C1336="#120",7,IF(C1336="#200",8,IF(C1336="&lt;200",9)))))))),FALSE)</f>
        <v>1.73</v>
      </c>
      <c r="S1336" s="23">
        <f>VLOOKUP(B1336,'Dry Sieve'!$B$2:$K$992,10,FALSE)</f>
        <v>71.61</v>
      </c>
      <c r="T1336" s="23">
        <v>9.8647768000000007E-3</v>
      </c>
      <c r="U1336" s="23">
        <v>1.6558732490000001E-3</v>
      </c>
      <c r="V1336" s="23">
        <f>V1334</f>
        <v>0.71468591365222989</v>
      </c>
    </row>
    <row r="1337" spans="1:22" ht="15.75" customHeight="1" x14ac:dyDescent="0.2">
      <c r="A1337" s="22">
        <f>VLOOKUP(B1336,'Sample ID by Horizon'!A:B,2,FALSE)</f>
        <v>42649</v>
      </c>
      <c r="B1337" s="21" t="s">
        <v>523</v>
      </c>
      <c r="C1337" s="21" t="s">
        <v>1298</v>
      </c>
      <c r="D1337" s="21" t="s">
        <v>1293</v>
      </c>
      <c r="E1337" s="21">
        <v>0.3</v>
      </c>
      <c r="F1337" s="21">
        <v>1.73</v>
      </c>
      <c r="G1337" s="21">
        <v>2.0299999999999998</v>
      </c>
      <c r="H1337" s="21">
        <v>0.3</v>
      </c>
      <c r="I1337" s="21">
        <v>1.94</v>
      </c>
      <c r="J1337" s="23">
        <f t="shared" si="45"/>
        <v>0.20999999999999996</v>
      </c>
      <c r="K1337" s="71">
        <v>30</v>
      </c>
      <c r="L1337" s="71">
        <f t="shared" ref="L1337:N1337" si="1003">L1335</f>
        <v>0.3</v>
      </c>
      <c r="M1337" s="71">
        <f t="shared" si="1003"/>
        <v>0.17749999999999994</v>
      </c>
      <c r="N1337" s="71">
        <f t="shared" si="1003"/>
        <v>39.166666669999998</v>
      </c>
      <c r="O1337" s="73">
        <f>VLOOKUP(B1337,'Dry Sieve'!$B$2:$K$992,IF(C1337="#5",2,IF(C1337="#10",3,IF(C1337="#18",4,IF(C1337="#35",5,IF(C1337="#60",6,IF(C1337="#120",7,IF(C1337="#200",8,IF(C1337="&lt;200",9)))))))),FALSE)</f>
        <v>1.73</v>
      </c>
      <c r="P1337" s="23">
        <f t="shared" si="0"/>
        <v>0.17749999999999994</v>
      </c>
      <c r="Q1337" s="23">
        <f t="shared" si="1"/>
        <v>0.3</v>
      </c>
      <c r="R1337" s="23">
        <f>VLOOKUP(B1337,'Dry Sieve'!$B$2:$K$992,IF(C1337="#5",2,IF(C1337="#10",3,IF(C1337="#18",4,IF(C1337="#35",5,IF(C1337="#60",6,IF(C1337="#120",7,IF(C1337="#200",8,IF(C1337="&lt;200",9)))))))),FALSE)</f>
        <v>1.73</v>
      </c>
      <c r="S1337" s="23">
        <f>VLOOKUP(B1337,'Dry Sieve'!$B$2:$K$992,10,FALSE)</f>
        <v>71.61</v>
      </c>
      <c r="T1337" s="23">
        <v>9.8647768000000007E-3</v>
      </c>
      <c r="U1337" s="23">
        <v>1.6558732490000001E-3</v>
      </c>
      <c r="V1337" s="23">
        <f>V1334</f>
        <v>0.71468591365222989</v>
      </c>
    </row>
    <row r="1338" spans="1:22" ht="15.75" customHeight="1" x14ac:dyDescent="0.2">
      <c r="A1338" s="22">
        <f>VLOOKUP(B1337,'Sample ID by Horizon'!A:B,2,FALSE)</f>
        <v>42649</v>
      </c>
      <c r="B1338" s="21" t="s">
        <v>523</v>
      </c>
      <c r="C1338" s="21" t="s">
        <v>1298</v>
      </c>
      <c r="D1338" s="21" t="s">
        <v>1294</v>
      </c>
      <c r="E1338" s="21">
        <v>0.3</v>
      </c>
      <c r="F1338" s="21">
        <v>1.74</v>
      </c>
      <c r="G1338" s="21">
        <v>2.02</v>
      </c>
      <c r="H1338" s="21">
        <v>0.28000000000000003</v>
      </c>
      <c r="I1338" s="21">
        <v>1.88</v>
      </c>
      <c r="J1338" s="23">
        <f t="shared" si="45"/>
        <v>0.1399999999999999</v>
      </c>
      <c r="K1338" s="71">
        <v>46.666666669999998</v>
      </c>
      <c r="L1338" s="71">
        <f t="shared" ref="L1338:N1338" si="1004">L1335</f>
        <v>0.3</v>
      </c>
      <c r="M1338" s="71">
        <f t="shared" si="1004"/>
        <v>0.17749999999999994</v>
      </c>
      <c r="N1338" s="71">
        <f t="shared" si="1004"/>
        <v>39.166666669999998</v>
      </c>
      <c r="O1338" s="73">
        <f>VLOOKUP(B1338,'Dry Sieve'!$B$2:$K$992,IF(C1338="#5",2,IF(C1338="#10",3,IF(C1338="#18",4,IF(C1338="#35",5,IF(C1338="#60",6,IF(C1338="#120",7,IF(C1338="#200",8,IF(C1338="&lt;200",9)))))))),FALSE)</f>
        <v>1.73</v>
      </c>
      <c r="P1338" s="23">
        <f t="shared" si="0"/>
        <v>0.17749999999999994</v>
      </c>
      <c r="Q1338" s="23">
        <f t="shared" si="1"/>
        <v>0.3</v>
      </c>
      <c r="R1338" s="23">
        <f>VLOOKUP(B1338,'Dry Sieve'!$B$2:$K$992,IF(C1338="#5",2,IF(C1338="#10",3,IF(C1338="#18",4,IF(C1338="#35",5,IF(C1338="#60",6,IF(C1338="#120",7,IF(C1338="#200",8,IF(C1338="&lt;200",9)))))))),FALSE)</f>
        <v>1.73</v>
      </c>
      <c r="S1338" s="23">
        <f>VLOOKUP(B1338,'Dry Sieve'!$B$2:$K$992,10,FALSE)</f>
        <v>71.61</v>
      </c>
      <c r="T1338" s="23">
        <v>9.8647768000000007E-3</v>
      </c>
      <c r="U1338" s="23">
        <v>1.6558732490000001E-3</v>
      </c>
      <c r="V1338" s="23">
        <f>V1337</f>
        <v>0.71468591365222989</v>
      </c>
    </row>
    <row r="1339" spans="1:22" ht="15.75" customHeight="1" x14ac:dyDescent="0.2">
      <c r="A1339" s="22">
        <f>VLOOKUP(B1338,'Sample ID by Horizon'!A:B,2,FALSE)</f>
        <v>42649</v>
      </c>
      <c r="B1339" s="21" t="s">
        <v>523</v>
      </c>
      <c r="C1339" s="21" t="s">
        <v>1299</v>
      </c>
      <c r="D1339" s="21" t="s">
        <v>1291</v>
      </c>
      <c r="E1339" s="21">
        <v>0.18</v>
      </c>
      <c r="F1339" s="21">
        <v>1.72</v>
      </c>
      <c r="G1339" s="21">
        <v>1.9</v>
      </c>
      <c r="H1339" s="21">
        <v>0.18</v>
      </c>
      <c r="I1339" s="21">
        <v>1.87</v>
      </c>
      <c r="J1339" s="23">
        <f t="shared" si="45"/>
        <v>0.15000000000000013</v>
      </c>
      <c r="K1339" s="71">
        <v>16.666666670000001</v>
      </c>
      <c r="L1339" s="71">
        <v>0.17749999999999999</v>
      </c>
      <c r="M1339" s="23">
        <f>AVERAGE(J1339:J1342)</f>
        <v>0.14000000000000007</v>
      </c>
      <c r="N1339" s="23">
        <v>21.160130720000002</v>
      </c>
      <c r="O1339" s="73">
        <f>VLOOKUP(B1339,'Dry Sieve'!$B$2:$K$992,IF(C1339="#5",2,IF(C1339="#10",3,IF(C1339="#18",4,IF(C1339="#35",5,IF(C1339="#60",6,IF(C1339="#120",7,IF(C1339="#200",8,IF(C1339="&lt;200",9)))))))),FALSE)</f>
        <v>0.85</v>
      </c>
      <c r="P1339" s="23">
        <f t="shared" si="0"/>
        <v>0.14000000000000007</v>
      </c>
      <c r="Q1339" s="23">
        <f t="shared" si="1"/>
        <v>0.17749999999999999</v>
      </c>
      <c r="R1339" s="23">
        <f>VLOOKUP(B1339,'Dry Sieve'!$B$2:$K$992,IF(C1339="#5",2,IF(C1339="#10",3,IF(C1339="#18",4,IF(C1339="#35",5,IF(C1339="#60",6,IF(C1339="#120",7,IF(C1339="#200",8,IF(C1339="&lt;200",9)))))))),FALSE)</f>
        <v>0.85</v>
      </c>
      <c r="S1339" s="23">
        <f>VLOOKUP(B1339,'Dry Sieve'!$B$2:$K$992,10,FALSE)</f>
        <v>71.61</v>
      </c>
      <c r="T1339" s="23">
        <v>2.5077149110000001E-3</v>
      </c>
      <c r="U1339" s="23">
        <v>1.5161021520000001E-4</v>
      </c>
      <c r="V1339" s="23">
        <f>V1337</f>
        <v>0.71468591365222989</v>
      </c>
    </row>
    <row r="1340" spans="1:22" ht="15.75" customHeight="1" x14ac:dyDescent="0.2">
      <c r="A1340" s="22">
        <f>VLOOKUP(B1339,'Sample ID by Horizon'!A:B,2,FALSE)</f>
        <v>42649</v>
      </c>
      <c r="B1340" s="21" t="s">
        <v>523</v>
      </c>
      <c r="C1340" s="21" t="s">
        <v>1299</v>
      </c>
      <c r="D1340" s="21" t="s">
        <v>1292</v>
      </c>
      <c r="E1340" s="21">
        <v>0.18</v>
      </c>
      <c r="F1340" s="21">
        <v>1.73</v>
      </c>
      <c r="G1340" s="21">
        <v>1.91</v>
      </c>
      <c r="H1340" s="21">
        <v>0.18</v>
      </c>
      <c r="I1340" s="21">
        <v>1.86</v>
      </c>
      <c r="J1340" s="23">
        <f t="shared" si="45"/>
        <v>0.13000000000000012</v>
      </c>
      <c r="K1340" s="71">
        <v>27.777777780000001</v>
      </c>
      <c r="L1340" s="71">
        <f t="shared" ref="L1340:N1340" si="1005">L1339</f>
        <v>0.17749999999999999</v>
      </c>
      <c r="M1340" s="71">
        <f t="shared" si="1005"/>
        <v>0.14000000000000007</v>
      </c>
      <c r="N1340" s="71">
        <f t="shared" si="1005"/>
        <v>21.160130720000002</v>
      </c>
      <c r="O1340" s="73">
        <f>VLOOKUP(B1340,'Dry Sieve'!$B$2:$K$992,IF(C1340="#5",2,IF(C1340="#10",3,IF(C1340="#18",4,IF(C1340="#35",5,IF(C1340="#60",6,IF(C1340="#120",7,IF(C1340="#200",8,IF(C1340="&lt;200",9)))))))),FALSE)</f>
        <v>0.85</v>
      </c>
      <c r="P1340" s="23">
        <f t="shared" si="0"/>
        <v>0.14000000000000007</v>
      </c>
      <c r="Q1340" s="23">
        <f t="shared" si="1"/>
        <v>0.17749999999999999</v>
      </c>
      <c r="R1340" s="23">
        <f>VLOOKUP(B1340,'Dry Sieve'!$B$2:$K$992,IF(C1340="#5",2,IF(C1340="#10",3,IF(C1340="#18",4,IF(C1340="#35",5,IF(C1340="#60",6,IF(C1340="#120",7,IF(C1340="#200",8,IF(C1340="&lt;200",9)))))))),FALSE)</f>
        <v>0.85</v>
      </c>
      <c r="S1340" s="23">
        <f>VLOOKUP(B1340,'Dry Sieve'!$B$2:$K$992,10,FALSE)</f>
        <v>71.61</v>
      </c>
      <c r="T1340" s="23">
        <v>2.5077149110000001E-3</v>
      </c>
      <c r="U1340" s="23">
        <v>1.5161021520000001E-4</v>
      </c>
      <c r="V1340" s="23">
        <f>V1337</f>
        <v>0.71468591365222989</v>
      </c>
    </row>
    <row r="1341" spans="1:22" ht="15.75" customHeight="1" x14ac:dyDescent="0.2">
      <c r="A1341" s="22">
        <f>VLOOKUP(B1340,'Sample ID by Horizon'!A:B,2,FALSE)</f>
        <v>42649</v>
      </c>
      <c r="B1341" s="21" t="s">
        <v>523</v>
      </c>
      <c r="C1341" s="21" t="s">
        <v>1299</v>
      </c>
      <c r="D1341" s="21" t="s">
        <v>1293</v>
      </c>
      <c r="E1341" s="21">
        <v>0.17</v>
      </c>
      <c r="F1341" s="21">
        <v>1.72</v>
      </c>
      <c r="G1341" s="21">
        <v>1.89</v>
      </c>
      <c r="H1341" s="21">
        <v>0.17</v>
      </c>
      <c r="I1341" s="21">
        <v>1.85</v>
      </c>
      <c r="J1341" s="23">
        <f t="shared" si="45"/>
        <v>0.13000000000000012</v>
      </c>
      <c r="K1341" s="71">
        <v>23.529411759999999</v>
      </c>
      <c r="L1341" s="71">
        <f t="shared" ref="L1341:N1341" si="1006">L1339</f>
        <v>0.17749999999999999</v>
      </c>
      <c r="M1341" s="71">
        <f t="shared" si="1006"/>
        <v>0.14000000000000007</v>
      </c>
      <c r="N1341" s="71">
        <f t="shared" si="1006"/>
        <v>21.160130720000002</v>
      </c>
      <c r="O1341" s="73">
        <f>VLOOKUP(B1341,'Dry Sieve'!$B$2:$K$992,IF(C1341="#5",2,IF(C1341="#10",3,IF(C1341="#18",4,IF(C1341="#35",5,IF(C1341="#60",6,IF(C1341="#120",7,IF(C1341="#200",8,IF(C1341="&lt;200",9)))))))),FALSE)</f>
        <v>0.85</v>
      </c>
      <c r="P1341" s="23">
        <f t="shared" si="0"/>
        <v>0.14000000000000007</v>
      </c>
      <c r="Q1341" s="23">
        <f t="shared" si="1"/>
        <v>0.17749999999999999</v>
      </c>
      <c r="R1341" s="23">
        <f>VLOOKUP(B1341,'Dry Sieve'!$B$2:$K$992,IF(C1341="#5",2,IF(C1341="#10",3,IF(C1341="#18",4,IF(C1341="#35",5,IF(C1341="#60",6,IF(C1341="#120",7,IF(C1341="#200",8,IF(C1341="&lt;200",9)))))))),FALSE)</f>
        <v>0.85</v>
      </c>
      <c r="S1341" s="23">
        <f>VLOOKUP(B1341,'Dry Sieve'!$B$2:$K$992,10,FALSE)</f>
        <v>71.61</v>
      </c>
      <c r="T1341" s="23">
        <v>2.5077149110000001E-3</v>
      </c>
      <c r="U1341" s="23">
        <v>1.5161021520000001E-4</v>
      </c>
      <c r="V1341" s="23">
        <f>V1340</f>
        <v>0.71468591365222989</v>
      </c>
    </row>
    <row r="1342" spans="1:22" ht="15.75" customHeight="1" x14ac:dyDescent="0.2">
      <c r="A1342" s="22">
        <f>VLOOKUP(B1341,'Sample ID by Horizon'!A:B,2,FALSE)</f>
        <v>42649</v>
      </c>
      <c r="B1342" s="21" t="s">
        <v>523</v>
      </c>
      <c r="C1342" s="21" t="s">
        <v>1299</v>
      </c>
      <c r="D1342" s="21" t="s">
        <v>1294</v>
      </c>
      <c r="E1342" s="21">
        <v>0.18</v>
      </c>
      <c r="F1342" s="21">
        <v>1.73</v>
      </c>
      <c r="G1342" s="21">
        <v>1.91</v>
      </c>
      <c r="H1342" s="21">
        <v>0.18</v>
      </c>
      <c r="I1342" s="21">
        <v>1.88</v>
      </c>
      <c r="J1342" s="23">
        <f t="shared" si="45"/>
        <v>0.14999999999999991</v>
      </c>
      <c r="K1342" s="71">
        <v>16.666666670000001</v>
      </c>
      <c r="L1342" s="71">
        <f t="shared" ref="L1342:N1342" si="1007">L1339</f>
        <v>0.17749999999999999</v>
      </c>
      <c r="M1342" s="71">
        <f t="shared" si="1007"/>
        <v>0.14000000000000007</v>
      </c>
      <c r="N1342" s="71">
        <f t="shared" si="1007"/>
        <v>21.160130720000002</v>
      </c>
      <c r="O1342" s="73">
        <f>VLOOKUP(B1342,'Dry Sieve'!$B$2:$K$992,IF(C1342="#5",2,IF(C1342="#10",3,IF(C1342="#18",4,IF(C1342="#35",5,IF(C1342="#60",6,IF(C1342="#120",7,IF(C1342="#200",8,IF(C1342="&lt;200",9)))))))),FALSE)</f>
        <v>0.85</v>
      </c>
      <c r="P1342" s="23">
        <f t="shared" si="0"/>
        <v>0.14000000000000007</v>
      </c>
      <c r="Q1342" s="23">
        <f t="shared" si="1"/>
        <v>0.17749999999999999</v>
      </c>
      <c r="R1342" s="23">
        <f>VLOOKUP(B1342,'Dry Sieve'!$B$2:$K$992,IF(C1342="#5",2,IF(C1342="#10",3,IF(C1342="#18",4,IF(C1342="#35",5,IF(C1342="#60",6,IF(C1342="#120",7,IF(C1342="#200",8,IF(C1342="&lt;200",9)))))))),FALSE)</f>
        <v>0.85</v>
      </c>
      <c r="S1342" s="23">
        <f>VLOOKUP(B1342,'Dry Sieve'!$B$2:$K$992,10,FALSE)</f>
        <v>71.61</v>
      </c>
      <c r="T1342" s="23">
        <v>2.5077149110000001E-3</v>
      </c>
      <c r="U1342" s="23">
        <v>1.5161021520000001E-4</v>
      </c>
      <c r="V1342" s="23">
        <f>V1340</f>
        <v>0.71468591365222989</v>
      </c>
    </row>
    <row r="1343" spans="1:22" ht="15.75" customHeight="1" x14ac:dyDescent="0.2">
      <c r="A1343" s="22">
        <f>VLOOKUP(B1342,'Sample ID by Horizon'!A:B,2,FALSE)</f>
        <v>42649</v>
      </c>
      <c r="B1343" s="21" t="s">
        <v>523</v>
      </c>
      <c r="C1343" s="21" t="s">
        <v>1300</v>
      </c>
      <c r="D1343" s="21" t="s">
        <v>1291</v>
      </c>
      <c r="E1343" s="21">
        <v>0.11</v>
      </c>
      <c r="F1343" s="21">
        <v>1.72</v>
      </c>
      <c r="G1343" s="21">
        <v>1.83</v>
      </c>
      <c r="H1343" s="21">
        <v>0.11</v>
      </c>
      <c r="I1343" s="21">
        <v>1.79</v>
      </c>
      <c r="J1343" s="23">
        <f t="shared" si="45"/>
        <v>7.0000000000000062E-2</v>
      </c>
      <c r="K1343" s="71">
        <v>36.363636360000001</v>
      </c>
      <c r="L1343" s="71">
        <v>0.11</v>
      </c>
      <c r="M1343" s="23">
        <f>AVERAGE(J1343:J1346)</f>
        <v>5.7500000000000051E-2</v>
      </c>
      <c r="N1343" s="23">
        <v>27.272727270000001</v>
      </c>
      <c r="O1343" s="73">
        <f>VLOOKUP(B1343,'Dry Sieve'!$B$2:$K$992,IF(C1343="#5",2,IF(C1343="#10",3,IF(C1343="#18",4,IF(C1343="#35",5,IF(C1343="#60",6,IF(C1343="#120",7,IF(C1343="#200",8,IF(C1343="&lt;200",9)))))))),FALSE)</f>
        <v>0.47</v>
      </c>
      <c r="P1343" s="23">
        <f t="shared" si="0"/>
        <v>5.7500000000000051E-2</v>
      </c>
      <c r="Q1343" s="23">
        <f t="shared" si="1"/>
        <v>8.2500000000000004E-2</v>
      </c>
      <c r="R1343" s="23">
        <f>VLOOKUP(B1343,'Dry Sieve'!$B$2:$K$992,IF(C1343="#5",2,IF(C1343="#10",3,IF(C1343="#18",4,IF(C1343="#35",5,IF(C1343="#60",6,IF(C1343="#120",7,IF(C1343="#200",8,IF(C1343="&lt;200",9)))))))),FALSE)</f>
        <v>0.47</v>
      </c>
      <c r="S1343" s="23">
        <f>VLOOKUP(B1343,'Dry Sieve'!$B$2:$K$992,10,FALSE)</f>
        <v>71.61</v>
      </c>
      <c r="T1343" s="23">
        <v>1.9888876190000001E-3</v>
      </c>
      <c r="U1343" s="23">
        <v>7.7489128030000003E-5</v>
      </c>
      <c r="V1343" s="23">
        <f>V1340</f>
        <v>0.71468591365222989</v>
      </c>
    </row>
    <row r="1344" spans="1:22" ht="15.75" customHeight="1" x14ac:dyDescent="0.2">
      <c r="A1344" s="22">
        <f>VLOOKUP(B1343,'Sample ID by Horizon'!A:B,2,FALSE)</f>
        <v>42649</v>
      </c>
      <c r="B1344" s="21" t="s">
        <v>523</v>
      </c>
      <c r="C1344" s="21" t="s">
        <v>1300</v>
      </c>
      <c r="D1344" s="21" t="s">
        <v>1292</v>
      </c>
      <c r="E1344" s="21">
        <v>0.11</v>
      </c>
      <c r="F1344" s="21">
        <v>1.74</v>
      </c>
      <c r="G1344" s="21">
        <v>1.85</v>
      </c>
      <c r="H1344" s="21">
        <v>0.11</v>
      </c>
      <c r="I1344" s="21">
        <v>1.83</v>
      </c>
      <c r="J1344" s="23">
        <f t="shared" si="45"/>
        <v>9.000000000000008E-2</v>
      </c>
      <c r="K1344" s="71">
        <v>18.18181818</v>
      </c>
      <c r="L1344" s="71">
        <f t="shared" ref="L1344:N1344" si="1008">L1343</f>
        <v>0.11</v>
      </c>
      <c r="M1344" s="71">
        <f t="shared" si="1008"/>
        <v>5.7500000000000051E-2</v>
      </c>
      <c r="N1344" s="71">
        <f t="shared" si="1008"/>
        <v>27.272727270000001</v>
      </c>
      <c r="O1344" s="73">
        <f>VLOOKUP(B1344,'Dry Sieve'!$B$2:$K$992,IF(C1344="#5",2,IF(C1344="#10",3,IF(C1344="#18",4,IF(C1344="#35",5,IF(C1344="#60",6,IF(C1344="#120",7,IF(C1344="#200",8,IF(C1344="&lt;200",9)))))))),FALSE)</f>
        <v>0.47</v>
      </c>
      <c r="P1344" s="23">
        <f t="shared" si="0"/>
        <v>5.7500000000000051E-2</v>
      </c>
      <c r="Q1344" s="23">
        <f t="shared" si="1"/>
        <v>8.2500000000000004E-2</v>
      </c>
      <c r="R1344" s="23">
        <f>VLOOKUP(B1344,'Dry Sieve'!$B$2:$K$992,IF(C1344="#5",2,IF(C1344="#10",3,IF(C1344="#18",4,IF(C1344="#35",5,IF(C1344="#60",6,IF(C1344="#120",7,IF(C1344="#200",8,IF(C1344="&lt;200",9)))))))),FALSE)</f>
        <v>0.47</v>
      </c>
      <c r="S1344" s="23">
        <f>VLOOKUP(B1344,'Dry Sieve'!$B$2:$K$992,10,FALSE)</f>
        <v>71.61</v>
      </c>
      <c r="T1344" s="23">
        <v>1.9888876190000001E-3</v>
      </c>
      <c r="U1344" s="23">
        <v>7.7489128030000003E-5</v>
      </c>
      <c r="V1344" s="23">
        <f>V1343</f>
        <v>0.71468591365222989</v>
      </c>
    </row>
    <row r="1345" spans="1:22" ht="15.75" customHeight="1" x14ac:dyDescent="0.2">
      <c r="A1345" s="22">
        <f>VLOOKUP(B1344,'Sample ID by Horizon'!A:B,2,FALSE)</f>
        <v>42649</v>
      </c>
      <c r="B1345" s="21" t="s">
        <v>523</v>
      </c>
      <c r="C1345" s="21" t="s">
        <v>1300</v>
      </c>
      <c r="D1345" s="21" t="s">
        <v>1293</v>
      </c>
      <c r="E1345" s="21">
        <v>0.11</v>
      </c>
      <c r="F1345" s="21">
        <v>1.73</v>
      </c>
      <c r="G1345" s="21">
        <v>1.83</v>
      </c>
      <c r="H1345" s="21">
        <v>0.1</v>
      </c>
      <c r="I1345" s="21">
        <v>1.8</v>
      </c>
      <c r="J1345" s="23">
        <f t="shared" si="45"/>
        <v>7.0000000000000062E-2</v>
      </c>
      <c r="K1345" s="71">
        <v>27.272727270000001</v>
      </c>
      <c r="L1345" s="71">
        <f t="shared" ref="L1345:N1345" si="1009">L1343</f>
        <v>0.11</v>
      </c>
      <c r="M1345" s="71">
        <f t="shared" si="1009"/>
        <v>5.7500000000000051E-2</v>
      </c>
      <c r="N1345" s="71">
        <f t="shared" si="1009"/>
        <v>27.272727270000001</v>
      </c>
      <c r="O1345" s="73">
        <f>VLOOKUP(B1345,'Dry Sieve'!$B$2:$K$992,IF(C1345="#5",2,IF(C1345="#10",3,IF(C1345="#18",4,IF(C1345="#35",5,IF(C1345="#60",6,IF(C1345="#120",7,IF(C1345="#200",8,IF(C1345="&lt;200",9)))))))),FALSE)</f>
        <v>0.47</v>
      </c>
      <c r="P1345" s="23">
        <f t="shared" si="0"/>
        <v>5.7500000000000051E-2</v>
      </c>
      <c r="Q1345" s="23">
        <f t="shared" si="1"/>
        <v>8.2500000000000004E-2</v>
      </c>
      <c r="R1345" s="23">
        <f>VLOOKUP(B1345,'Dry Sieve'!$B$2:$K$992,IF(C1345="#5",2,IF(C1345="#10",3,IF(C1345="#18",4,IF(C1345="#35",5,IF(C1345="#60",6,IF(C1345="#120",7,IF(C1345="#200",8,IF(C1345="&lt;200",9)))))))),FALSE)</f>
        <v>0.47</v>
      </c>
      <c r="S1345" s="23">
        <f>VLOOKUP(B1345,'Dry Sieve'!$B$2:$K$992,10,FALSE)</f>
        <v>71.61</v>
      </c>
      <c r="T1345" s="23">
        <v>1.9888876190000001E-3</v>
      </c>
      <c r="U1345" s="23">
        <v>7.7489128030000003E-5</v>
      </c>
      <c r="V1345" s="23">
        <f>V1343</f>
        <v>0.71468591365222989</v>
      </c>
    </row>
    <row r="1346" spans="1:22" ht="15.75" customHeight="1" x14ac:dyDescent="0.2">
      <c r="A1346" s="22">
        <f>VLOOKUP(B1345,'Sample ID by Horizon'!A:B,2,FALSE)</f>
        <v>42649</v>
      </c>
      <c r="B1346" s="21" t="s">
        <v>523</v>
      </c>
      <c r="C1346" s="21" t="s">
        <v>1300</v>
      </c>
      <c r="D1346" s="21" t="s">
        <v>1294</v>
      </c>
      <c r="E1346" s="21"/>
      <c r="F1346" s="21"/>
      <c r="G1346" s="21"/>
      <c r="H1346" s="21"/>
      <c r="I1346" s="21"/>
      <c r="J1346" s="23">
        <f t="shared" si="45"/>
        <v>0</v>
      </c>
      <c r="K1346" s="71" t="s">
        <v>1438</v>
      </c>
      <c r="L1346" s="71">
        <f t="shared" ref="L1346:N1346" si="1010">L1343</f>
        <v>0.11</v>
      </c>
      <c r="M1346" s="71">
        <f t="shared" si="1010"/>
        <v>5.7500000000000051E-2</v>
      </c>
      <c r="N1346" s="71">
        <f t="shared" si="1010"/>
        <v>27.272727270000001</v>
      </c>
      <c r="O1346" s="73">
        <f>VLOOKUP(B1346,'Dry Sieve'!$B$2:$K$992,IF(C1346="#5",2,IF(C1346="#10",3,IF(C1346="#18",4,IF(C1346="#35",5,IF(C1346="#60",6,IF(C1346="#120",7,IF(C1346="#200",8,IF(C1346="&lt;200",9)))))))),FALSE)</f>
        <v>0.47</v>
      </c>
      <c r="P1346" s="23">
        <f t="shared" si="0"/>
        <v>5.7500000000000051E-2</v>
      </c>
      <c r="Q1346" s="23">
        <f t="shared" si="1"/>
        <v>8.2500000000000004E-2</v>
      </c>
      <c r="R1346" s="23">
        <f>VLOOKUP(B1346,'Dry Sieve'!$B$2:$K$992,IF(C1346="#5",2,IF(C1346="#10",3,IF(C1346="#18",4,IF(C1346="#35",5,IF(C1346="#60",6,IF(C1346="#120",7,IF(C1346="#200",8,IF(C1346="&lt;200",9)))))))),FALSE)</f>
        <v>0.47</v>
      </c>
      <c r="S1346" s="23">
        <f>VLOOKUP(B1346,'Dry Sieve'!$B$2:$K$992,10,FALSE)</f>
        <v>71.61</v>
      </c>
      <c r="T1346" s="23">
        <v>1.9888876190000001E-3</v>
      </c>
      <c r="U1346" s="23">
        <v>7.7489128030000003E-5</v>
      </c>
      <c r="V1346" s="23">
        <f>V1343</f>
        <v>0.71468591365222989</v>
      </c>
    </row>
    <row r="1347" spans="1:22" ht="15.75" customHeight="1" x14ac:dyDescent="0.2">
      <c r="A1347" s="22">
        <f>VLOOKUP(B1346,'Sample ID by Horizon'!A:B,2,FALSE)</f>
        <v>42649</v>
      </c>
      <c r="B1347" s="21" t="s">
        <v>524</v>
      </c>
      <c r="C1347" s="21" t="s">
        <v>1290</v>
      </c>
      <c r="D1347" s="21" t="s">
        <v>1291</v>
      </c>
      <c r="E1347" s="21">
        <v>4</v>
      </c>
      <c r="F1347" s="21">
        <v>1.72</v>
      </c>
      <c r="G1347" s="21">
        <v>3.98</v>
      </c>
      <c r="H1347" s="21">
        <v>2.2599999999999998</v>
      </c>
      <c r="I1347" s="21">
        <v>1.74</v>
      </c>
      <c r="J1347" s="23">
        <f t="shared" si="45"/>
        <v>2.0000000000000018E-2</v>
      </c>
      <c r="K1347" s="71">
        <v>56</v>
      </c>
      <c r="L1347" s="71">
        <v>4</v>
      </c>
      <c r="M1347" s="23">
        <f>AVERAGE(J1347:J1350)</f>
        <v>3.0000000000000027E-2</v>
      </c>
      <c r="N1347" s="23">
        <v>48.875</v>
      </c>
      <c r="O1347" s="73">
        <f>VLOOKUP(B1347,'Dry Sieve'!$B$2:$K$992,IF(C1347="#5",2,IF(C1347="#10",3,IF(C1347="#18",4,IF(C1347="#35",5,IF(C1347="#60",6,IF(C1347="#120",7,IF(C1347="#200",8,IF(C1347="&lt;200",9)))))))),FALSE)</f>
        <v>52.6</v>
      </c>
      <c r="P1347" s="23">
        <f t="shared" si="0"/>
        <v>3.0000000000000027E-2</v>
      </c>
      <c r="Q1347" s="23">
        <f t="shared" si="1"/>
        <v>4</v>
      </c>
      <c r="R1347" s="23">
        <f>VLOOKUP(B1347,'Dry Sieve'!$B$2:$K$992,IF(C1347="#5",2,IF(C1347="#10",3,IF(C1347="#18",4,IF(C1347="#35",5,IF(C1347="#60",6,IF(C1347="#120",7,IF(C1347="#200",8,IF(C1347="&lt;200",9)))))))),FALSE)</f>
        <v>52.6</v>
      </c>
      <c r="S1347" s="23">
        <f>VLOOKUP(B1347,'Dry Sieve'!$B$2:$K$992,10,FALSE)</f>
        <v>112.06</v>
      </c>
      <c r="T1347" s="23">
        <v>0.465870962</v>
      </c>
      <c r="U1347" s="23">
        <v>0.2276944327</v>
      </c>
      <c r="V1347" s="23">
        <f>SUM(U1347,U1351,U1355,U1359,U1363,U1367,U1371)</f>
        <v>0.45926091585689999</v>
      </c>
    </row>
    <row r="1348" spans="1:22" ht="15.75" customHeight="1" x14ac:dyDescent="0.2">
      <c r="A1348" s="22">
        <f>VLOOKUP(B1347,'Sample ID by Horizon'!A:B,2,FALSE)</f>
        <v>42649</v>
      </c>
      <c r="B1348" s="21" t="s">
        <v>524</v>
      </c>
      <c r="C1348" s="21" t="s">
        <v>1290</v>
      </c>
      <c r="D1348" s="21" t="s">
        <v>1292</v>
      </c>
      <c r="E1348" s="21">
        <v>4</v>
      </c>
      <c r="F1348" s="21">
        <v>1.71</v>
      </c>
      <c r="G1348" s="21">
        <v>3.74</v>
      </c>
      <c r="H1348" s="21">
        <v>2.0299999999999998</v>
      </c>
      <c r="I1348" s="21">
        <v>1.74</v>
      </c>
      <c r="J1348" s="23">
        <f t="shared" si="45"/>
        <v>3.0000000000000027E-2</v>
      </c>
      <c r="K1348" s="71">
        <v>50</v>
      </c>
      <c r="L1348" s="71">
        <f t="shared" ref="L1348:N1348" si="1011">L1347</f>
        <v>4</v>
      </c>
      <c r="M1348" s="71">
        <f t="shared" si="1011"/>
        <v>3.0000000000000027E-2</v>
      </c>
      <c r="N1348" s="71">
        <f t="shared" si="1011"/>
        <v>48.875</v>
      </c>
      <c r="O1348" s="73">
        <f>VLOOKUP(B1348,'Dry Sieve'!$B$2:$K$992,IF(C1348="#5",2,IF(C1348="#10",3,IF(C1348="#18",4,IF(C1348="#35",5,IF(C1348="#60",6,IF(C1348="#120",7,IF(C1348="#200",8,IF(C1348="&lt;200",9)))))))),FALSE)</f>
        <v>52.6</v>
      </c>
      <c r="P1348" s="23">
        <f t="shared" si="0"/>
        <v>3.0000000000000027E-2</v>
      </c>
      <c r="Q1348" s="23">
        <f t="shared" si="1"/>
        <v>4</v>
      </c>
      <c r="R1348" s="23">
        <f>VLOOKUP(B1348,'Dry Sieve'!$B$2:$K$992,IF(C1348="#5",2,IF(C1348="#10",3,IF(C1348="#18",4,IF(C1348="#35",5,IF(C1348="#60",6,IF(C1348="#120",7,IF(C1348="#200",8,IF(C1348="&lt;200",9)))))))),FALSE)</f>
        <v>52.6</v>
      </c>
      <c r="S1348" s="23">
        <f>VLOOKUP(B1348,'Dry Sieve'!$B$2:$K$992,10,FALSE)</f>
        <v>112.06</v>
      </c>
      <c r="T1348" s="23">
        <v>0.465870962</v>
      </c>
      <c r="U1348" s="23">
        <v>0.2276944327</v>
      </c>
      <c r="V1348" s="23">
        <f>V1347</f>
        <v>0.45926091585689999</v>
      </c>
    </row>
    <row r="1349" spans="1:22" ht="15.75" customHeight="1" x14ac:dyDescent="0.2">
      <c r="A1349" s="22">
        <f>VLOOKUP(B1348,'Sample ID by Horizon'!A:B,2,FALSE)</f>
        <v>42649</v>
      </c>
      <c r="B1349" s="21" t="s">
        <v>524</v>
      </c>
      <c r="C1349" s="21" t="s">
        <v>1290</v>
      </c>
      <c r="D1349" s="21" t="s">
        <v>1293</v>
      </c>
      <c r="E1349" s="21">
        <v>4</v>
      </c>
      <c r="F1349" s="21">
        <v>1.72</v>
      </c>
      <c r="G1349" s="21">
        <v>3.74</v>
      </c>
      <c r="H1349" s="21">
        <v>2.02</v>
      </c>
      <c r="I1349" s="21">
        <v>1.76</v>
      </c>
      <c r="J1349" s="23">
        <f t="shared" si="45"/>
        <v>4.0000000000000036E-2</v>
      </c>
      <c r="K1349" s="71">
        <v>49.5</v>
      </c>
      <c r="L1349" s="71">
        <f t="shared" ref="L1349:N1349" si="1012">L1347</f>
        <v>4</v>
      </c>
      <c r="M1349" s="71">
        <f t="shared" si="1012"/>
        <v>3.0000000000000027E-2</v>
      </c>
      <c r="N1349" s="71">
        <f t="shared" si="1012"/>
        <v>48.875</v>
      </c>
      <c r="O1349" s="73">
        <f>VLOOKUP(B1349,'Dry Sieve'!$B$2:$K$992,IF(C1349="#5",2,IF(C1349="#10",3,IF(C1349="#18",4,IF(C1349="#35",5,IF(C1349="#60",6,IF(C1349="#120",7,IF(C1349="#200",8,IF(C1349="&lt;200",9)))))))),FALSE)</f>
        <v>52.6</v>
      </c>
      <c r="P1349" s="23">
        <f t="shared" si="0"/>
        <v>3.0000000000000027E-2</v>
      </c>
      <c r="Q1349" s="23">
        <f t="shared" si="1"/>
        <v>4</v>
      </c>
      <c r="R1349" s="23">
        <f>VLOOKUP(B1349,'Dry Sieve'!$B$2:$K$992,IF(C1349="#5",2,IF(C1349="#10",3,IF(C1349="#18",4,IF(C1349="#35",5,IF(C1349="#60",6,IF(C1349="#120",7,IF(C1349="#200",8,IF(C1349="&lt;200",9)))))))),FALSE)</f>
        <v>52.6</v>
      </c>
      <c r="S1349" s="23">
        <f>VLOOKUP(B1349,'Dry Sieve'!$B$2:$K$992,10,FALSE)</f>
        <v>112.06</v>
      </c>
      <c r="T1349" s="23">
        <v>0.465870962</v>
      </c>
      <c r="U1349" s="23">
        <v>0.2276944327</v>
      </c>
      <c r="V1349" s="23">
        <f>V1347</f>
        <v>0.45926091585689999</v>
      </c>
    </row>
    <row r="1350" spans="1:22" ht="15.75" customHeight="1" x14ac:dyDescent="0.2">
      <c r="A1350" s="22">
        <f>VLOOKUP(B1349,'Sample ID by Horizon'!A:B,2,FALSE)</f>
        <v>42649</v>
      </c>
      <c r="B1350" s="21" t="s">
        <v>524</v>
      </c>
      <c r="C1350" s="21" t="s">
        <v>1290</v>
      </c>
      <c r="D1350" s="21" t="s">
        <v>1294</v>
      </c>
      <c r="E1350" s="21">
        <v>4</v>
      </c>
      <c r="F1350" s="21">
        <v>1.71</v>
      </c>
      <c r="G1350" s="21">
        <v>3.34</v>
      </c>
      <c r="H1350" s="21">
        <v>1.63</v>
      </c>
      <c r="I1350" s="21">
        <v>1.74</v>
      </c>
      <c r="J1350" s="23">
        <f t="shared" si="45"/>
        <v>3.0000000000000027E-2</v>
      </c>
      <c r="K1350" s="71">
        <v>40</v>
      </c>
      <c r="L1350" s="71">
        <f t="shared" ref="L1350:N1350" si="1013">L1347</f>
        <v>4</v>
      </c>
      <c r="M1350" s="71">
        <f t="shared" si="1013"/>
        <v>3.0000000000000027E-2</v>
      </c>
      <c r="N1350" s="71">
        <f t="shared" si="1013"/>
        <v>48.875</v>
      </c>
      <c r="O1350" s="73">
        <f>VLOOKUP(B1350,'Dry Sieve'!$B$2:$K$992,IF(C1350="#5",2,IF(C1350="#10",3,IF(C1350="#18",4,IF(C1350="#35",5,IF(C1350="#60",6,IF(C1350="#120",7,IF(C1350="#200",8,IF(C1350="&lt;200",9)))))))),FALSE)</f>
        <v>52.6</v>
      </c>
      <c r="P1350" s="23">
        <f t="shared" si="0"/>
        <v>3.0000000000000027E-2</v>
      </c>
      <c r="Q1350" s="23">
        <f t="shared" si="1"/>
        <v>4</v>
      </c>
      <c r="R1350" s="23">
        <f>VLOOKUP(B1350,'Dry Sieve'!$B$2:$K$992,IF(C1350="#5",2,IF(C1350="#10",3,IF(C1350="#18",4,IF(C1350="#35",5,IF(C1350="#60",6,IF(C1350="#120",7,IF(C1350="#200",8,IF(C1350="&lt;200",9)))))))),FALSE)</f>
        <v>52.6</v>
      </c>
      <c r="S1350" s="23">
        <f>VLOOKUP(B1350,'Dry Sieve'!$B$2:$K$992,10,FALSE)</f>
        <v>112.06</v>
      </c>
      <c r="T1350" s="23">
        <v>0.465870962</v>
      </c>
      <c r="U1350" s="23">
        <v>0.2276944327</v>
      </c>
      <c r="V1350" s="23">
        <f>V1347</f>
        <v>0.45926091585689999</v>
      </c>
    </row>
    <row r="1351" spans="1:22" ht="15.75" customHeight="1" x14ac:dyDescent="0.2">
      <c r="A1351" s="22">
        <f>VLOOKUP(B1350,'Sample ID by Horizon'!A:B,2,FALSE)</f>
        <v>42649</v>
      </c>
      <c r="B1351" s="21" t="s">
        <v>524</v>
      </c>
      <c r="C1351" s="21" t="s">
        <v>1295</v>
      </c>
      <c r="D1351" s="21" t="s">
        <v>1291</v>
      </c>
      <c r="E1351" s="21">
        <v>4</v>
      </c>
      <c r="F1351" s="21">
        <v>1.72</v>
      </c>
      <c r="G1351" s="21">
        <v>4.2300000000000004</v>
      </c>
      <c r="H1351" s="21">
        <v>2.5099999999999998</v>
      </c>
      <c r="I1351" s="21">
        <v>1.81</v>
      </c>
      <c r="J1351" s="23">
        <f t="shared" si="45"/>
        <v>9.000000000000008E-2</v>
      </c>
      <c r="K1351" s="71">
        <v>60.5</v>
      </c>
      <c r="L1351" s="71">
        <v>4</v>
      </c>
      <c r="M1351" s="23">
        <f>AVERAGE(J1351:J1354)</f>
        <v>0.10250000000000009</v>
      </c>
      <c r="N1351" s="23">
        <v>58</v>
      </c>
      <c r="O1351" s="73">
        <f>VLOOKUP(B1351,'Dry Sieve'!$B$2:$K$992,IF(C1351="#5",2,IF(C1351="#10",3,IF(C1351="#18",4,IF(C1351="#35",5,IF(C1351="#60",6,IF(C1351="#120",7,IF(C1351="#200",8,IF(C1351="&lt;200",9)))))))),FALSE)</f>
        <v>25.03</v>
      </c>
      <c r="P1351" s="23">
        <f t="shared" si="0"/>
        <v>0.10250000000000009</v>
      </c>
      <c r="Q1351" s="23">
        <f t="shared" si="1"/>
        <v>4</v>
      </c>
      <c r="R1351" s="23">
        <f>VLOOKUP(B1351,'Dry Sieve'!$B$2:$K$992,IF(C1351="#5",2,IF(C1351="#10",3,IF(C1351="#18",4,IF(C1351="#35",5,IF(C1351="#60",6,IF(C1351="#120",7,IF(C1351="#200",8,IF(C1351="&lt;200",9)))))))),FALSE)</f>
        <v>25.03</v>
      </c>
      <c r="S1351" s="23">
        <f>VLOOKUP(B1351,'Dry Sieve'!$B$2:$K$992,10,FALSE)</f>
        <v>112.06</v>
      </c>
      <c r="T1351" s="23">
        <v>0.21763882070000001</v>
      </c>
      <c r="U1351" s="23">
        <v>0.1081975852</v>
      </c>
      <c r="V1351" s="23">
        <f>V1350</f>
        <v>0.45926091585689999</v>
      </c>
    </row>
    <row r="1352" spans="1:22" ht="15.75" customHeight="1" x14ac:dyDescent="0.2">
      <c r="A1352" s="22">
        <f>VLOOKUP(B1351,'Sample ID by Horizon'!A:B,2,FALSE)</f>
        <v>42649</v>
      </c>
      <c r="B1352" s="21" t="s">
        <v>524</v>
      </c>
      <c r="C1352" s="21" t="s">
        <v>1295</v>
      </c>
      <c r="D1352" s="21" t="s">
        <v>1292</v>
      </c>
      <c r="E1352" s="21">
        <v>4</v>
      </c>
      <c r="F1352" s="21">
        <v>1.73</v>
      </c>
      <c r="G1352" s="21">
        <v>3.96</v>
      </c>
      <c r="H1352" s="21">
        <v>2.23</v>
      </c>
      <c r="I1352" s="21">
        <v>1.87</v>
      </c>
      <c r="J1352" s="23">
        <f t="shared" si="45"/>
        <v>0.14000000000000012</v>
      </c>
      <c r="K1352" s="71">
        <v>52.25</v>
      </c>
      <c r="L1352" s="71">
        <f t="shared" ref="L1352:N1352" si="1014">L1351</f>
        <v>4</v>
      </c>
      <c r="M1352" s="71">
        <f t="shared" si="1014"/>
        <v>0.10250000000000009</v>
      </c>
      <c r="N1352" s="71">
        <f t="shared" si="1014"/>
        <v>58</v>
      </c>
      <c r="O1352" s="73">
        <f>VLOOKUP(B1352,'Dry Sieve'!$B$2:$K$992,IF(C1352="#5",2,IF(C1352="#10",3,IF(C1352="#18",4,IF(C1352="#35",5,IF(C1352="#60",6,IF(C1352="#120",7,IF(C1352="#200",8,IF(C1352="&lt;200",9)))))))),FALSE)</f>
        <v>25.03</v>
      </c>
      <c r="P1352" s="23">
        <f t="shared" si="0"/>
        <v>0.10250000000000009</v>
      </c>
      <c r="Q1352" s="23">
        <f t="shared" si="1"/>
        <v>4</v>
      </c>
      <c r="R1352" s="23">
        <f>VLOOKUP(B1352,'Dry Sieve'!$B$2:$K$992,IF(C1352="#5",2,IF(C1352="#10",3,IF(C1352="#18",4,IF(C1352="#35",5,IF(C1352="#60",6,IF(C1352="#120",7,IF(C1352="#200",8,IF(C1352="&lt;200",9)))))))),FALSE)</f>
        <v>25.03</v>
      </c>
      <c r="S1352" s="23">
        <f>VLOOKUP(B1352,'Dry Sieve'!$B$2:$K$992,10,FALSE)</f>
        <v>112.06</v>
      </c>
      <c r="T1352" s="23">
        <v>0.21763882070000001</v>
      </c>
      <c r="U1352" s="23">
        <v>0.1081975852</v>
      </c>
      <c r="V1352" s="23">
        <f>V1350</f>
        <v>0.45926091585689999</v>
      </c>
    </row>
    <row r="1353" spans="1:22" ht="15.75" customHeight="1" x14ac:dyDescent="0.2">
      <c r="A1353" s="22">
        <f>VLOOKUP(B1352,'Sample ID by Horizon'!A:B,2,FALSE)</f>
        <v>42649</v>
      </c>
      <c r="B1353" s="21" t="s">
        <v>524</v>
      </c>
      <c r="C1353" s="21" t="s">
        <v>1295</v>
      </c>
      <c r="D1353" s="21" t="s">
        <v>1293</v>
      </c>
      <c r="E1353" s="21">
        <v>4</v>
      </c>
      <c r="F1353" s="21">
        <v>1.72</v>
      </c>
      <c r="G1353" s="21">
        <v>4.29</v>
      </c>
      <c r="H1353" s="21">
        <v>2.57</v>
      </c>
      <c r="I1353" s="21">
        <v>1.8</v>
      </c>
      <c r="J1353" s="23">
        <f t="shared" si="45"/>
        <v>8.0000000000000071E-2</v>
      </c>
      <c r="K1353" s="71">
        <v>62.25</v>
      </c>
      <c r="L1353" s="71">
        <f t="shared" ref="L1353:N1353" si="1015">L1351</f>
        <v>4</v>
      </c>
      <c r="M1353" s="71">
        <f t="shared" si="1015"/>
        <v>0.10250000000000009</v>
      </c>
      <c r="N1353" s="71">
        <f t="shared" si="1015"/>
        <v>58</v>
      </c>
      <c r="O1353" s="73">
        <f>VLOOKUP(B1353,'Dry Sieve'!$B$2:$K$992,IF(C1353="#5",2,IF(C1353="#10",3,IF(C1353="#18",4,IF(C1353="#35",5,IF(C1353="#60",6,IF(C1353="#120",7,IF(C1353="#200",8,IF(C1353="&lt;200",9)))))))),FALSE)</f>
        <v>25.03</v>
      </c>
      <c r="P1353" s="23">
        <f t="shared" si="0"/>
        <v>0.10250000000000009</v>
      </c>
      <c r="Q1353" s="23">
        <f t="shared" si="1"/>
        <v>4</v>
      </c>
      <c r="R1353" s="23">
        <f>VLOOKUP(B1353,'Dry Sieve'!$B$2:$K$992,IF(C1353="#5",2,IF(C1353="#10",3,IF(C1353="#18",4,IF(C1353="#35",5,IF(C1353="#60",6,IF(C1353="#120",7,IF(C1353="#200",8,IF(C1353="&lt;200",9)))))))),FALSE)</f>
        <v>25.03</v>
      </c>
      <c r="S1353" s="23">
        <f>VLOOKUP(B1353,'Dry Sieve'!$B$2:$K$992,10,FALSE)</f>
        <v>112.06</v>
      </c>
      <c r="T1353" s="23">
        <v>0.21763882070000001</v>
      </c>
      <c r="U1353" s="23">
        <v>0.1081975852</v>
      </c>
      <c r="V1353" s="23">
        <f>V1350</f>
        <v>0.45926091585689999</v>
      </c>
    </row>
    <row r="1354" spans="1:22" ht="15.75" customHeight="1" x14ac:dyDescent="0.2">
      <c r="A1354" s="22">
        <f>VLOOKUP(B1353,'Sample ID by Horizon'!A:B,2,FALSE)</f>
        <v>42649</v>
      </c>
      <c r="B1354" s="21" t="s">
        <v>524</v>
      </c>
      <c r="C1354" s="21" t="s">
        <v>1295</v>
      </c>
      <c r="D1354" s="21" t="s">
        <v>1294</v>
      </c>
      <c r="E1354" s="21">
        <v>4</v>
      </c>
      <c r="F1354" s="21">
        <v>1.72</v>
      </c>
      <c r="G1354" s="21">
        <v>4.0999999999999996</v>
      </c>
      <c r="H1354" s="21">
        <v>2.38</v>
      </c>
      <c r="I1354" s="21">
        <v>1.82</v>
      </c>
      <c r="J1354" s="23">
        <f t="shared" si="45"/>
        <v>0.10000000000000009</v>
      </c>
      <c r="K1354" s="71">
        <v>57</v>
      </c>
      <c r="L1354" s="71">
        <f t="shared" ref="L1354:N1354" si="1016">L1351</f>
        <v>4</v>
      </c>
      <c r="M1354" s="71">
        <f t="shared" si="1016"/>
        <v>0.10250000000000009</v>
      </c>
      <c r="N1354" s="71">
        <f t="shared" si="1016"/>
        <v>58</v>
      </c>
      <c r="O1354" s="73">
        <f>VLOOKUP(B1354,'Dry Sieve'!$B$2:$K$992,IF(C1354="#5",2,IF(C1354="#10",3,IF(C1354="#18",4,IF(C1354="#35",5,IF(C1354="#60",6,IF(C1354="#120",7,IF(C1354="#200",8,IF(C1354="&lt;200",9)))))))),FALSE)</f>
        <v>25.03</v>
      </c>
      <c r="P1354" s="23">
        <f t="shared" si="0"/>
        <v>0.10250000000000009</v>
      </c>
      <c r="Q1354" s="23">
        <f t="shared" si="1"/>
        <v>4</v>
      </c>
      <c r="R1354" s="23">
        <f>VLOOKUP(B1354,'Dry Sieve'!$B$2:$K$992,IF(C1354="#5",2,IF(C1354="#10",3,IF(C1354="#18",4,IF(C1354="#35",5,IF(C1354="#60",6,IF(C1354="#120",7,IF(C1354="#200",8,IF(C1354="&lt;200",9)))))))),FALSE)</f>
        <v>25.03</v>
      </c>
      <c r="S1354" s="23">
        <f>VLOOKUP(B1354,'Dry Sieve'!$B$2:$K$992,10,FALSE)</f>
        <v>112.06</v>
      </c>
      <c r="T1354" s="23">
        <v>0.21763882070000001</v>
      </c>
      <c r="U1354" s="23">
        <v>0.1081975852</v>
      </c>
      <c r="V1354" s="23">
        <f>V1353</f>
        <v>0.45926091585689999</v>
      </c>
    </row>
    <row r="1355" spans="1:22" ht="15.75" customHeight="1" x14ac:dyDescent="0.2">
      <c r="A1355" s="22">
        <f>VLOOKUP(B1354,'Sample ID by Horizon'!A:B,2,FALSE)</f>
        <v>42649</v>
      </c>
      <c r="B1355" s="21" t="s">
        <v>524</v>
      </c>
      <c r="C1355" s="21" t="s">
        <v>1296</v>
      </c>
      <c r="D1355" s="21" t="s">
        <v>1291</v>
      </c>
      <c r="E1355" s="21">
        <v>4</v>
      </c>
      <c r="F1355" s="21">
        <v>1.72</v>
      </c>
      <c r="G1355" s="21">
        <v>4.79</v>
      </c>
      <c r="H1355" s="21">
        <v>3.07</v>
      </c>
      <c r="I1355" s="21">
        <v>1.98</v>
      </c>
      <c r="J1355" s="23">
        <f t="shared" si="45"/>
        <v>0.26</v>
      </c>
      <c r="K1355" s="71">
        <v>70.25</v>
      </c>
      <c r="L1355" s="71">
        <v>4</v>
      </c>
      <c r="M1355" s="23">
        <f>AVERAGE(J1355:J1358)</f>
        <v>0.24</v>
      </c>
      <c r="N1355" s="23">
        <v>72.5</v>
      </c>
      <c r="O1355" s="73">
        <f>VLOOKUP(B1355,'Dry Sieve'!$B$2:$K$992,IF(C1355="#5",2,IF(C1355="#10",3,IF(C1355="#18",4,IF(C1355="#35",5,IF(C1355="#60",6,IF(C1355="#120",7,IF(C1355="#200",8,IF(C1355="&lt;200",9)))))))),FALSE)</f>
        <v>17.420000000000002</v>
      </c>
      <c r="P1355" s="23">
        <f t="shared" si="0"/>
        <v>0.24</v>
      </c>
      <c r="Q1355" s="23">
        <f t="shared" si="1"/>
        <v>4</v>
      </c>
      <c r="R1355" s="23">
        <f>VLOOKUP(B1355,'Dry Sieve'!$B$2:$K$992,IF(C1355="#5",2,IF(C1355="#10",3,IF(C1355="#18",4,IF(C1355="#35",5,IF(C1355="#60",6,IF(C1355="#120",7,IF(C1355="#200",8,IF(C1355="&lt;200",9)))))))),FALSE)</f>
        <v>17.420000000000002</v>
      </c>
      <c r="S1355" s="23">
        <f>VLOOKUP(B1355,'Dry Sieve'!$B$2:$K$992,10,FALSE)</f>
        <v>112.06</v>
      </c>
      <c r="T1355" s="23">
        <v>0.14612528999999999</v>
      </c>
      <c r="U1355" s="23">
        <v>7.5672025190000006E-2</v>
      </c>
      <c r="V1355" s="23">
        <f>V1353</f>
        <v>0.45926091585689999</v>
      </c>
    </row>
    <row r="1356" spans="1:22" ht="15.75" customHeight="1" x14ac:dyDescent="0.2">
      <c r="A1356" s="22">
        <f>VLOOKUP(B1355,'Sample ID by Horizon'!A:B,2,FALSE)</f>
        <v>42649</v>
      </c>
      <c r="B1356" s="21" t="s">
        <v>524</v>
      </c>
      <c r="C1356" s="21" t="s">
        <v>1296</v>
      </c>
      <c r="D1356" s="21" t="s">
        <v>1292</v>
      </c>
      <c r="E1356" s="21">
        <v>4</v>
      </c>
      <c r="F1356" s="21">
        <v>1.73</v>
      </c>
      <c r="G1356" s="21">
        <v>4.8099999999999996</v>
      </c>
      <c r="H1356" s="21">
        <v>3.08</v>
      </c>
      <c r="I1356" s="21">
        <v>1.98</v>
      </c>
      <c r="J1356" s="23">
        <f t="shared" si="45"/>
        <v>0.25</v>
      </c>
      <c r="K1356" s="71">
        <v>70.75</v>
      </c>
      <c r="L1356" s="71">
        <f t="shared" ref="L1356:N1356" si="1017">L1355</f>
        <v>4</v>
      </c>
      <c r="M1356" s="71">
        <f t="shared" si="1017"/>
        <v>0.24</v>
      </c>
      <c r="N1356" s="71">
        <f t="shared" si="1017"/>
        <v>72.5</v>
      </c>
      <c r="O1356" s="73">
        <f>VLOOKUP(B1356,'Dry Sieve'!$B$2:$K$992,IF(C1356="#5",2,IF(C1356="#10",3,IF(C1356="#18",4,IF(C1356="#35",5,IF(C1356="#60",6,IF(C1356="#120",7,IF(C1356="#200",8,IF(C1356="&lt;200",9)))))))),FALSE)</f>
        <v>17.420000000000002</v>
      </c>
      <c r="P1356" s="23">
        <f t="shared" si="0"/>
        <v>0.24</v>
      </c>
      <c r="Q1356" s="23">
        <f t="shared" si="1"/>
        <v>4</v>
      </c>
      <c r="R1356" s="23">
        <f>VLOOKUP(B1356,'Dry Sieve'!$B$2:$K$992,IF(C1356="#5",2,IF(C1356="#10",3,IF(C1356="#18",4,IF(C1356="#35",5,IF(C1356="#60",6,IF(C1356="#120",7,IF(C1356="#200",8,IF(C1356="&lt;200",9)))))))),FALSE)</f>
        <v>17.420000000000002</v>
      </c>
      <c r="S1356" s="23">
        <f>VLOOKUP(B1356,'Dry Sieve'!$B$2:$K$992,10,FALSE)</f>
        <v>112.06</v>
      </c>
      <c r="T1356" s="23">
        <v>0.14612528999999999</v>
      </c>
      <c r="U1356" s="23">
        <v>7.5672025190000006E-2</v>
      </c>
      <c r="V1356" s="23">
        <f>V1353</f>
        <v>0.45926091585689999</v>
      </c>
    </row>
    <row r="1357" spans="1:22" ht="15.75" customHeight="1" x14ac:dyDescent="0.2">
      <c r="A1357" s="22">
        <f>VLOOKUP(B1356,'Sample ID by Horizon'!A:B,2,FALSE)</f>
        <v>42649</v>
      </c>
      <c r="B1357" s="21" t="s">
        <v>524</v>
      </c>
      <c r="C1357" s="21" t="s">
        <v>1296</v>
      </c>
      <c r="D1357" s="21" t="s">
        <v>1293</v>
      </c>
      <c r="E1357" s="21">
        <v>4</v>
      </c>
      <c r="F1357" s="21">
        <v>1.73</v>
      </c>
      <c r="G1357" s="21">
        <v>4.93</v>
      </c>
      <c r="H1357" s="21">
        <v>3.2</v>
      </c>
      <c r="I1357" s="21">
        <v>1.97</v>
      </c>
      <c r="J1357" s="23">
        <f t="shared" si="45"/>
        <v>0.24</v>
      </c>
      <c r="K1357" s="71">
        <v>74</v>
      </c>
      <c r="L1357" s="71">
        <f t="shared" ref="L1357:N1357" si="1018">L1355</f>
        <v>4</v>
      </c>
      <c r="M1357" s="71">
        <f t="shared" si="1018"/>
        <v>0.24</v>
      </c>
      <c r="N1357" s="71">
        <f t="shared" si="1018"/>
        <v>72.5</v>
      </c>
      <c r="O1357" s="73">
        <f>VLOOKUP(B1357,'Dry Sieve'!$B$2:$K$992,IF(C1357="#5",2,IF(C1357="#10",3,IF(C1357="#18",4,IF(C1357="#35",5,IF(C1357="#60",6,IF(C1357="#120",7,IF(C1357="#200",8,IF(C1357="&lt;200",9)))))))),FALSE)</f>
        <v>17.420000000000002</v>
      </c>
      <c r="P1357" s="23">
        <f t="shared" si="0"/>
        <v>0.24</v>
      </c>
      <c r="Q1357" s="23">
        <f t="shared" si="1"/>
        <v>4</v>
      </c>
      <c r="R1357" s="23">
        <f>VLOOKUP(B1357,'Dry Sieve'!$B$2:$K$992,IF(C1357="#5",2,IF(C1357="#10",3,IF(C1357="#18",4,IF(C1357="#35",5,IF(C1357="#60",6,IF(C1357="#120",7,IF(C1357="#200",8,IF(C1357="&lt;200",9)))))))),FALSE)</f>
        <v>17.420000000000002</v>
      </c>
      <c r="S1357" s="23">
        <f>VLOOKUP(B1357,'Dry Sieve'!$B$2:$K$992,10,FALSE)</f>
        <v>112.06</v>
      </c>
      <c r="T1357" s="23">
        <v>0.14612528999999999</v>
      </c>
      <c r="U1357" s="23">
        <v>7.5672025190000006E-2</v>
      </c>
      <c r="V1357" s="23">
        <f>V1356</f>
        <v>0.45926091585689999</v>
      </c>
    </row>
    <row r="1358" spans="1:22" ht="15.75" customHeight="1" x14ac:dyDescent="0.2">
      <c r="A1358" s="22">
        <f>VLOOKUP(B1357,'Sample ID by Horizon'!A:B,2,FALSE)</f>
        <v>42649</v>
      </c>
      <c r="B1358" s="21" t="s">
        <v>524</v>
      </c>
      <c r="C1358" s="21" t="s">
        <v>1296</v>
      </c>
      <c r="D1358" s="21" t="s">
        <v>1294</v>
      </c>
      <c r="E1358" s="21">
        <v>4</v>
      </c>
      <c r="F1358" s="21">
        <v>1.73</v>
      </c>
      <c r="G1358" s="21">
        <v>4.9400000000000004</v>
      </c>
      <c r="H1358" s="21">
        <v>3.21</v>
      </c>
      <c r="I1358" s="21">
        <v>1.94</v>
      </c>
      <c r="J1358" s="23">
        <f t="shared" si="45"/>
        <v>0.20999999999999996</v>
      </c>
      <c r="K1358" s="71">
        <v>75</v>
      </c>
      <c r="L1358" s="71">
        <f t="shared" ref="L1358:N1358" si="1019">L1355</f>
        <v>4</v>
      </c>
      <c r="M1358" s="71">
        <f t="shared" si="1019"/>
        <v>0.24</v>
      </c>
      <c r="N1358" s="71">
        <f t="shared" si="1019"/>
        <v>72.5</v>
      </c>
      <c r="O1358" s="73">
        <f>VLOOKUP(B1358,'Dry Sieve'!$B$2:$K$992,IF(C1358="#5",2,IF(C1358="#10",3,IF(C1358="#18",4,IF(C1358="#35",5,IF(C1358="#60",6,IF(C1358="#120",7,IF(C1358="#200",8,IF(C1358="&lt;200",9)))))))),FALSE)</f>
        <v>17.420000000000002</v>
      </c>
      <c r="P1358" s="23">
        <f t="shared" si="0"/>
        <v>0.24</v>
      </c>
      <c r="Q1358" s="23">
        <f t="shared" si="1"/>
        <v>4</v>
      </c>
      <c r="R1358" s="23">
        <f>VLOOKUP(B1358,'Dry Sieve'!$B$2:$K$992,IF(C1358="#5",2,IF(C1358="#10",3,IF(C1358="#18",4,IF(C1358="#35",5,IF(C1358="#60",6,IF(C1358="#120",7,IF(C1358="#200",8,IF(C1358="&lt;200",9)))))))),FALSE)</f>
        <v>17.420000000000002</v>
      </c>
      <c r="S1358" s="23">
        <f>VLOOKUP(B1358,'Dry Sieve'!$B$2:$K$992,10,FALSE)</f>
        <v>112.06</v>
      </c>
      <c r="T1358" s="23">
        <v>0.14612528999999999</v>
      </c>
      <c r="U1358" s="23">
        <v>7.5672025190000006E-2</v>
      </c>
      <c r="V1358" s="23">
        <f>V1356</f>
        <v>0.45926091585689999</v>
      </c>
    </row>
    <row r="1359" spans="1:22" ht="15.75" customHeight="1" x14ac:dyDescent="0.2">
      <c r="A1359" s="22">
        <f>VLOOKUP(B1358,'Sample ID by Horizon'!A:B,2,FALSE)</f>
        <v>42649</v>
      </c>
      <c r="B1359" s="21" t="s">
        <v>524</v>
      </c>
      <c r="C1359" s="21" t="s">
        <v>1297</v>
      </c>
      <c r="D1359" s="21" t="s">
        <v>1291</v>
      </c>
      <c r="E1359" s="21">
        <v>2</v>
      </c>
      <c r="F1359" s="21">
        <v>1.72</v>
      </c>
      <c r="G1359" s="21">
        <v>3.56</v>
      </c>
      <c r="H1359" s="21">
        <v>1.84</v>
      </c>
      <c r="I1359" s="21">
        <v>1.91</v>
      </c>
      <c r="J1359" s="23">
        <f t="shared" si="45"/>
        <v>0.18999999999999995</v>
      </c>
      <c r="K1359" s="71">
        <v>82.5</v>
      </c>
      <c r="L1359" s="71">
        <v>2</v>
      </c>
      <c r="M1359" s="23">
        <f>AVERAGE(J1359:J1362)</f>
        <v>0.18749999999999994</v>
      </c>
      <c r="N1359" s="23">
        <v>82.875</v>
      </c>
      <c r="O1359" s="73">
        <f>VLOOKUP(B1359,'Dry Sieve'!$B$2:$K$992,IF(C1359="#5",2,IF(C1359="#10",3,IF(C1359="#18",4,IF(C1359="#35",5,IF(C1359="#60",6,IF(C1359="#120",7,IF(C1359="#200",8,IF(C1359="&lt;200",9)))))))),FALSE)</f>
        <v>9.07</v>
      </c>
      <c r="P1359" s="23">
        <f t="shared" si="0"/>
        <v>0.18749999999999994</v>
      </c>
      <c r="Q1359" s="23">
        <f t="shared" si="1"/>
        <v>2</v>
      </c>
      <c r="R1359" s="23">
        <f>VLOOKUP(B1359,'Dry Sieve'!$B$2:$K$992,IF(C1359="#5",2,IF(C1359="#10",3,IF(C1359="#18",4,IF(C1359="#35",5,IF(C1359="#60",6,IF(C1359="#120",7,IF(C1359="#200",8,IF(C1359="&lt;200",9)))))))),FALSE)</f>
        <v>9.07</v>
      </c>
      <c r="S1359" s="23">
        <f>VLOOKUP(B1359,'Dry Sieve'!$B$2:$K$992,10,FALSE)</f>
        <v>112.06</v>
      </c>
      <c r="T1359" s="23">
        <v>7.3350771910000001E-2</v>
      </c>
      <c r="U1359" s="23">
        <v>3.4736829839999997E-2</v>
      </c>
      <c r="V1359" s="23">
        <f>V1356</f>
        <v>0.45926091585689999</v>
      </c>
    </row>
    <row r="1360" spans="1:22" ht="15.75" customHeight="1" x14ac:dyDescent="0.2">
      <c r="A1360" s="22">
        <f>VLOOKUP(B1359,'Sample ID by Horizon'!A:B,2,FALSE)</f>
        <v>42649</v>
      </c>
      <c r="B1360" s="21" t="s">
        <v>524</v>
      </c>
      <c r="C1360" s="21" t="s">
        <v>1297</v>
      </c>
      <c r="D1360" s="21" t="s">
        <v>1292</v>
      </c>
      <c r="E1360" s="21">
        <v>2</v>
      </c>
      <c r="F1360" s="21">
        <v>1.73</v>
      </c>
      <c r="G1360" s="21">
        <v>3.58</v>
      </c>
      <c r="H1360" s="21">
        <v>1.85</v>
      </c>
      <c r="I1360" s="21">
        <v>1.93</v>
      </c>
      <c r="J1360" s="23">
        <f t="shared" si="45"/>
        <v>0.19999999999999996</v>
      </c>
      <c r="K1360" s="71">
        <v>82.5</v>
      </c>
      <c r="L1360" s="71">
        <f t="shared" ref="L1360:N1360" si="1020">L1359</f>
        <v>2</v>
      </c>
      <c r="M1360" s="71">
        <f t="shared" si="1020"/>
        <v>0.18749999999999994</v>
      </c>
      <c r="N1360" s="71">
        <f t="shared" si="1020"/>
        <v>82.875</v>
      </c>
      <c r="O1360" s="73">
        <f>VLOOKUP(B1360,'Dry Sieve'!$B$2:$K$992,IF(C1360="#5",2,IF(C1360="#10",3,IF(C1360="#18",4,IF(C1360="#35",5,IF(C1360="#60",6,IF(C1360="#120",7,IF(C1360="#200",8,IF(C1360="&lt;200",9)))))))),FALSE)</f>
        <v>9.07</v>
      </c>
      <c r="P1360" s="23">
        <f t="shared" si="0"/>
        <v>0.18749999999999994</v>
      </c>
      <c r="Q1360" s="23">
        <f t="shared" si="1"/>
        <v>2</v>
      </c>
      <c r="R1360" s="23">
        <f>VLOOKUP(B1360,'Dry Sieve'!$B$2:$K$992,IF(C1360="#5",2,IF(C1360="#10",3,IF(C1360="#18",4,IF(C1360="#35",5,IF(C1360="#60",6,IF(C1360="#120",7,IF(C1360="#200",8,IF(C1360="&lt;200",9)))))))),FALSE)</f>
        <v>9.07</v>
      </c>
      <c r="S1360" s="23">
        <f>VLOOKUP(B1360,'Dry Sieve'!$B$2:$K$992,10,FALSE)</f>
        <v>112.06</v>
      </c>
      <c r="T1360" s="23">
        <v>7.3350771910000001E-2</v>
      </c>
      <c r="U1360" s="23">
        <v>3.4736829839999997E-2</v>
      </c>
      <c r="V1360" s="23">
        <f>V1359</f>
        <v>0.45926091585689999</v>
      </c>
    </row>
    <row r="1361" spans="1:22" ht="15.75" customHeight="1" x14ac:dyDescent="0.2">
      <c r="A1361" s="22">
        <f>VLOOKUP(B1360,'Sample ID by Horizon'!A:B,2,FALSE)</f>
        <v>42649</v>
      </c>
      <c r="B1361" s="21" t="s">
        <v>524</v>
      </c>
      <c r="C1361" s="21" t="s">
        <v>1297</v>
      </c>
      <c r="D1361" s="21" t="s">
        <v>1293</v>
      </c>
      <c r="E1361" s="21">
        <v>2</v>
      </c>
      <c r="F1361" s="21">
        <v>1.73</v>
      </c>
      <c r="G1361" s="21">
        <v>3.58</v>
      </c>
      <c r="H1361" s="21">
        <v>1.85</v>
      </c>
      <c r="I1361" s="21">
        <v>1.92</v>
      </c>
      <c r="J1361" s="23">
        <f t="shared" si="45"/>
        <v>0.18999999999999995</v>
      </c>
      <c r="K1361" s="71">
        <v>83</v>
      </c>
      <c r="L1361" s="71">
        <f t="shared" ref="L1361:N1361" si="1021">L1359</f>
        <v>2</v>
      </c>
      <c r="M1361" s="71">
        <f t="shared" si="1021"/>
        <v>0.18749999999999994</v>
      </c>
      <c r="N1361" s="71">
        <f t="shared" si="1021"/>
        <v>82.875</v>
      </c>
      <c r="O1361" s="73">
        <f>VLOOKUP(B1361,'Dry Sieve'!$B$2:$K$992,IF(C1361="#5",2,IF(C1361="#10",3,IF(C1361="#18",4,IF(C1361="#35",5,IF(C1361="#60",6,IF(C1361="#120",7,IF(C1361="#200",8,IF(C1361="&lt;200",9)))))))),FALSE)</f>
        <v>9.07</v>
      </c>
      <c r="P1361" s="23">
        <f t="shared" si="0"/>
        <v>0.18749999999999994</v>
      </c>
      <c r="Q1361" s="23">
        <f t="shared" si="1"/>
        <v>2</v>
      </c>
      <c r="R1361" s="23">
        <f>VLOOKUP(B1361,'Dry Sieve'!$B$2:$K$992,IF(C1361="#5",2,IF(C1361="#10",3,IF(C1361="#18",4,IF(C1361="#35",5,IF(C1361="#60",6,IF(C1361="#120",7,IF(C1361="#200",8,IF(C1361="&lt;200",9)))))))),FALSE)</f>
        <v>9.07</v>
      </c>
      <c r="S1361" s="23">
        <f>VLOOKUP(B1361,'Dry Sieve'!$B$2:$K$992,10,FALSE)</f>
        <v>112.06</v>
      </c>
      <c r="T1361" s="23">
        <v>7.3350771910000001E-2</v>
      </c>
      <c r="U1361" s="23">
        <v>3.4736829839999997E-2</v>
      </c>
      <c r="V1361" s="23">
        <f>V1359</f>
        <v>0.45926091585689999</v>
      </c>
    </row>
    <row r="1362" spans="1:22" ht="15.75" customHeight="1" x14ac:dyDescent="0.2">
      <c r="A1362" s="22">
        <f>VLOOKUP(B1361,'Sample ID by Horizon'!A:B,2,FALSE)</f>
        <v>42649</v>
      </c>
      <c r="B1362" s="21" t="s">
        <v>524</v>
      </c>
      <c r="C1362" s="21" t="s">
        <v>1297</v>
      </c>
      <c r="D1362" s="21" t="s">
        <v>1294</v>
      </c>
      <c r="E1362" s="21">
        <v>2</v>
      </c>
      <c r="F1362" s="21">
        <v>1.73</v>
      </c>
      <c r="G1362" s="21">
        <v>3.57</v>
      </c>
      <c r="H1362" s="21">
        <v>1.84</v>
      </c>
      <c r="I1362" s="21">
        <v>1.9</v>
      </c>
      <c r="J1362" s="23">
        <f t="shared" si="45"/>
        <v>0.16999999999999993</v>
      </c>
      <c r="K1362" s="71">
        <v>83.5</v>
      </c>
      <c r="L1362" s="71">
        <f t="shared" ref="L1362:N1362" si="1022">L1359</f>
        <v>2</v>
      </c>
      <c r="M1362" s="71">
        <f t="shared" si="1022"/>
        <v>0.18749999999999994</v>
      </c>
      <c r="N1362" s="71">
        <f t="shared" si="1022"/>
        <v>82.875</v>
      </c>
      <c r="O1362" s="73">
        <f>VLOOKUP(B1362,'Dry Sieve'!$B$2:$K$992,IF(C1362="#5",2,IF(C1362="#10",3,IF(C1362="#18",4,IF(C1362="#35",5,IF(C1362="#60",6,IF(C1362="#120",7,IF(C1362="#200",8,IF(C1362="&lt;200",9)))))))),FALSE)</f>
        <v>9.07</v>
      </c>
      <c r="P1362" s="23">
        <f t="shared" si="0"/>
        <v>0.18749999999999994</v>
      </c>
      <c r="Q1362" s="23">
        <f t="shared" si="1"/>
        <v>2</v>
      </c>
      <c r="R1362" s="23">
        <f>VLOOKUP(B1362,'Dry Sieve'!$B$2:$K$992,IF(C1362="#5",2,IF(C1362="#10",3,IF(C1362="#18",4,IF(C1362="#35",5,IF(C1362="#60",6,IF(C1362="#120",7,IF(C1362="#200",8,IF(C1362="&lt;200",9)))))))),FALSE)</f>
        <v>9.07</v>
      </c>
      <c r="S1362" s="23">
        <f>VLOOKUP(B1362,'Dry Sieve'!$B$2:$K$992,10,FALSE)</f>
        <v>112.06</v>
      </c>
      <c r="T1362" s="23">
        <v>7.3350771910000001E-2</v>
      </c>
      <c r="U1362" s="23">
        <v>3.4736829839999997E-2</v>
      </c>
      <c r="V1362" s="23">
        <f>V1359</f>
        <v>0.45926091585689999</v>
      </c>
    </row>
    <row r="1363" spans="1:22" ht="15.75" customHeight="1" x14ac:dyDescent="0.2">
      <c r="A1363" s="22">
        <f>VLOOKUP(B1362,'Sample ID by Horizon'!A:B,2,FALSE)</f>
        <v>42649</v>
      </c>
      <c r="B1363" s="21" t="s">
        <v>524</v>
      </c>
      <c r="C1363" s="21" t="s">
        <v>1298</v>
      </c>
      <c r="D1363" s="21" t="s">
        <v>1291</v>
      </c>
      <c r="E1363" s="21">
        <v>1</v>
      </c>
      <c r="F1363" s="21">
        <v>1.72</v>
      </c>
      <c r="G1363" s="21">
        <v>2.68</v>
      </c>
      <c r="H1363" s="21">
        <v>0.96</v>
      </c>
      <c r="I1363" s="21">
        <v>1.94</v>
      </c>
      <c r="J1363" s="23">
        <f t="shared" si="45"/>
        <v>0.21999999999999997</v>
      </c>
      <c r="K1363" s="71">
        <v>74</v>
      </c>
      <c r="L1363" s="71">
        <v>1</v>
      </c>
      <c r="M1363" s="23">
        <f>AVERAGE(J1363:J1366)</f>
        <v>0.13500000000000006</v>
      </c>
      <c r="N1363" s="23">
        <v>83</v>
      </c>
      <c r="O1363" s="73">
        <f>VLOOKUP(B1363,'Dry Sieve'!$B$2:$K$992,IF(C1363="#5",2,IF(C1363="#10",3,IF(C1363="#18",4,IF(C1363="#35",5,IF(C1363="#60",6,IF(C1363="#120",7,IF(C1363="#200",8,IF(C1363="&lt;200",9)))))))),FALSE)</f>
        <v>4.0999999999999996</v>
      </c>
      <c r="P1363" s="23">
        <f t="shared" si="0"/>
        <v>0.13500000000000006</v>
      </c>
      <c r="Q1363" s="23">
        <f t="shared" si="1"/>
        <v>1</v>
      </c>
      <c r="R1363" s="23">
        <f>VLOOKUP(B1363,'Dry Sieve'!$B$2:$K$992,IF(C1363="#5",2,IF(C1363="#10",3,IF(C1363="#18",4,IF(C1363="#35",5,IF(C1363="#60",6,IF(C1363="#120",7,IF(C1363="#200",8,IF(C1363="&lt;200",9)))))))),FALSE)</f>
        <v>4.0999999999999996</v>
      </c>
      <c r="S1363" s="23">
        <f>VLOOKUP(B1363,'Dry Sieve'!$B$2:$K$992,10,FALSE)</f>
        <v>112.06</v>
      </c>
      <c r="T1363" s="23">
        <v>3.1648224170000003E-2</v>
      </c>
      <c r="U1363" s="23">
        <v>1.125772545E-2</v>
      </c>
      <c r="V1363" s="23">
        <f>V1362</f>
        <v>0.45926091585689999</v>
      </c>
    </row>
    <row r="1364" spans="1:22" ht="15.75" customHeight="1" x14ac:dyDescent="0.2">
      <c r="A1364" s="22">
        <f>VLOOKUP(B1363,'Sample ID by Horizon'!A:B,2,FALSE)</f>
        <v>42649</v>
      </c>
      <c r="B1364" s="21" t="s">
        <v>524</v>
      </c>
      <c r="C1364" s="21" t="s">
        <v>1298</v>
      </c>
      <c r="D1364" s="21" t="s">
        <v>1292</v>
      </c>
      <c r="E1364" s="21">
        <v>1</v>
      </c>
      <c r="F1364" s="21">
        <v>1.72</v>
      </c>
      <c r="G1364" s="21">
        <v>2.7</v>
      </c>
      <c r="H1364" s="21">
        <v>0.98</v>
      </c>
      <c r="I1364" s="21">
        <v>1.86</v>
      </c>
      <c r="J1364" s="23">
        <f t="shared" si="45"/>
        <v>0.14000000000000012</v>
      </c>
      <c r="K1364" s="71">
        <v>84</v>
      </c>
      <c r="L1364" s="71">
        <f t="shared" ref="L1364:N1364" si="1023">L1363</f>
        <v>1</v>
      </c>
      <c r="M1364" s="71">
        <f t="shared" si="1023"/>
        <v>0.13500000000000006</v>
      </c>
      <c r="N1364" s="71">
        <f t="shared" si="1023"/>
        <v>83</v>
      </c>
      <c r="O1364" s="73">
        <f>VLOOKUP(B1364,'Dry Sieve'!$B$2:$K$992,IF(C1364="#5",2,IF(C1364="#10",3,IF(C1364="#18",4,IF(C1364="#35",5,IF(C1364="#60",6,IF(C1364="#120",7,IF(C1364="#200",8,IF(C1364="&lt;200",9)))))))),FALSE)</f>
        <v>4.0999999999999996</v>
      </c>
      <c r="P1364" s="23">
        <f t="shared" si="0"/>
        <v>0.13500000000000006</v>
      </c>
      <c r="Q1364" s="23">
        <f t="shared" si="1"/>
        <v>1</v>
      </c>
      <c r="R1364" s="23">
        <f>VLOOKUP(B1364,'Dry Sieve'!$B$2:$K$992,IF(C1364="#5",2,IF(C1364="#10",3,IF(C1364="#18",4,IF(C1364="#35",5,IF(C1364="#60",6,IF(C1364="#120",7,IF(C1364="#200",8,IF(C1364="&lt;200",9)))))))),FALSE)</f>
        <v>4.0999999999999996</v>
      </c>
      <c r="S1364" s="23">
        <f>VLOOKUP(B1364,'Dry Sieve'!$B$2:$K$992,10,FALSE)</f>
        <v>112.06</v>
      </c>
      <c r="T1364" s="23">
        <v>3.1648224170000003E-2</v>
      </c>
      <c r="U1364" s="23">
        <v>1.125772545E-2</v>
      </c>
      <c r="V1364" s="23">
        <f>V1362</f>
        <v>0.45926091585689999</v>
      </c>
    </row>
    <row r="1365" spans="1:22" ht="15.75" customHeight="1" x14ac:dyDescent="0.2">
      <c r="A1365" s="22">
        <f>VLOOKUP(B1364,'Sample ID by Horizon'!A:B,2,FALSE)</f>
        <v>42649</v>
      </c>
      <c r="B1365" s="21" t="s">
        <v>524</v>
      </c>
      <c r="C1365" s="21" t="s">
        <v>1298</v>
      </c>
      <c r="D1365" s="21" t="s">
        <v>1293</v>
      </c>
      <c r="E1365" s="21">
        <v>1</v>
      </c>
      <c r="F1365" s="21">
        <v>1.73</v>
      </c>
      <c r="G1365" s="21">
        <v>2.68</v>
      </c>
      <c r="H1365" s="21">
        <v>0.95</v>
      </c>
      <c r="I1365" s="21">
        <v>1.83</v>
      </c>
      <c r="J1365" s="23">
        <f t="shared" si="45"/>
        <v>0.10000000000000009</v>
      </c>
      <c r="K1365" s="71">
        <v>85</v>
      </c>
      <c r="L1365" s="71">
        <f t="shared" ref="L1365:N1365" si="1024">L1363</f>
        <v>1</v>
      </c>
      <c r="M1365" s="71">
        <f t="shared" si="1024"/>
        <v>0.13500000000000006</v>
      </c>
      <c r="N1365" s="71">
        <f t="shared" si="1024"/>
        <v>83</v>
      </c>
      <c r="O1365" s="73">
        <f>VLOOKUP(B1365,'Dry Sieve'!$B$2:$K$992,IF(C1365="#5",2,IF(C1365="#10",3,IF(C1365="#18",4,IF(C1365="#35",5,IF(C1365="#60",6,IF(C1365="#120",7,IF(C1365="#200",8,IF(C1365="&lt;200",9)))))))),FALSE)</f>
        <v>4.0999999999999996</v>
      </c>
      <c r="P1365" s="23">
        <f t="shared" si="0"/>
        <v>0.13500000000000006</v>
      </c>
      <c r="Q1365" s="23">
        <f t="shared" si="1"/>
        <v>1</v>
      </c>
      <c r="R1365" s="23">
        <f>VLOOKUP(B1365,'Dry Sieve'!$B$2:$K$992,IF(C1365="#5",2,IF(C1365="#10",3,IF(C1365="#18",4,IF(C1365="#35",5,IF(C1365="#60",6,IF(C1365="#120",7,IF(C1365="#200",8,IF(C1365="&lt;200",9)))))))),FALSE)</f>
        <v>4.0999999999999996</v>
      </c>
      <c r="S1365" s="23">
        <f>VLOOKUP(B1365,'Dry Sieve'!$B$2:$K$992,10,FALSE)</f>
        <v>112.06</v>
      </c>
      <c r="T1365" s="23">
        <v>3.1648224170000003E-2</v>
      </c>
      <c r="U1365" s="23">
        <v>1.125772545E-2</v>
      </c>
      <c r="V1365" s="23">
        <f>V1362</f>
        <v>0.45926091585689999</v>
      </c>
    </row>
    <row r="1366" spans="1:22" ht="15.75" customHeight="1" x14ac:dyDescent="0.2">
      <c r="A1366" s="22">
        <f>VLOOKUP(B1365,'Sample ID by Horizon'!A:B,2,FALSE)</f>
        <v>42649</v>
      </c>
      <c r="B1366" s="21" t="s">
        <v>524</v>
      </c>
      <c r="C1366" s="21" t="s">
        <v>1298</v>
      </c>
      <c r="D1366" s="21" t="s">
        <v>1294</v>
      </c>
      <c r="E1366" s="21">
        <v>1</v>
      </c>
      <c r="F1366" s="21">
        <v>1.74</v>
      </c>
      <c r="G1366" s="21">
        <v>2.71</v>
      </c>
      <c r="H1366" s="21">
        <v>0.97</v>
      </c>
      <c r="I1366" s="21">
        <v>1.82</v>
      </c>
      <c r="J1366" s="23">
        <f t="shared" si="45"/>
        <v>8.0000000000000071E-2</v>
      </c>
      <c r="K1366" s="71">
        <v>89</v>
      </c>
      <c r="L1366" s="71">
        <f t="shared" ref="L1366:N1366" si="1025">L1363</f>
        <v>1</v>
      </c>
      <c r="M1366" s="71">
        <f t="shared" si="1025"/>
        <v>0.13500000000000006</v>
      </c>
      <c r="N1366" s="71">
        <f t="shared" si="1025"/>
        <v>83</v>
      </c>
      <c r="O1366" s="73">
        <f>VLOOKUP(B1366,'Dry Sieve'!$B$2:$K$992,IF(C1366="#5",2,IF(C1366="#10",3,IF(C1366="#18",4,IF(C1366="#35",5,IF(C1366="#60",6,IF(C1366="#120",7,IF(C1366="#200",8,IF(C1366="&lt;200",9)))))))),FALSE)</f>
        <v>4.0999999999999996</v>
      </c>
      <c r="P1366" s="23">
        <f t="shared" si="0"/>
        <v>0.13500000000000006</v>
      </c>
      <c r="Q1366" s="23">
        <f t="shared" si="1"/>
        <v>1</v>
      </c>
      <c r="R1366" s="23">
        <f>VLOOKUP(B1366,'Dry Sieve'!$B$2:$K$992,IF(C1366="#5",2,IF(C1366="#10",3,IF(C1366="#18",4,IF(C1366="#35",5,IF(C1366="#60",6,IF(C1366="#120",7,IF(C1366="#200",8,IF(C1366="&lt;200",9)))))))),FALSE)</f>
        <v>4.0999999999999996</v>
      </c>
      <c r="S1366" s="23">
        <f>VLOOKUP(B1366,'Dry Sieve'!$B$2:$K$992,10,FALSE)</f>
        <v>112.06</v>
      </c>
      <c r="T1366" s="23">
        <v>3.1648224170000003E-2</v>
      </c>
      <c r="U1366" s="23">
        <v>1.125772545E-2</v>
      </c>
      <c r="V1366" s="23">
        <f>V1365</f>
        <v>0.45926091585689999</v>
      </c>
    </row>
    <row r="1367" spans="1:22" ht="15.75" customHeight="1" x14ac:dyDescent="0.2">
      <c r="A1367" s="22">
        <f>VLOOKUP(B1366,'Sample ID by Horizon'!A:B,2,FALSE)</f>
        <v>42649</v>
      </c>
      <c r="B1367" s="21" t="s">
        <v>524</v>
      </c>
      <c r="C1367" s="21" t="s">
        <v>1299</v>
      </c>
      <c r="D1367" s="21" t="s">
        <v>1291</v>
      </c>
      <c r="E1367" s="21">
        <v>0.25</v>
      </c>
      <c r="F1367" s="21">
        <v>1.72</v>
      </c>
      <c r="G1367" s="21">
        <v>1.97</v>
      </c>
      <c r="H1367" s="21">
        <v>0.25</v>
      </c>
      <c r="I1367" s="21">
        <v>1.82</v>
      </c>
      <c r="J1367" s="23">
        <f t="shared" si="45"/>
        <v>0.10000000000000009</v>
      </c>
      <c r="K1367" s="71">
        <v>60</v>
      </c>
      <c r="L1367" s="71">
        <v>0.25</v>
      </c>
      <c r="M1367" s="23">
        <f>AVERAGE(J1367:J1370)</f>
        <v>9.5000000000000084E-2</v>
      </c>
      <c r="N1367" s="23">
        <v>60</v>
      </c>
      <c r="O1367" s="73">
        <f>VLOOKUP(B1367,'Dry Sieve'!$B$2:$K$992,IF(C1367="#5",2,IF(C1367="#10",3,IF(C1367="#18",4,IF(C1367="#35",5,IF(C1367="#60",6,IF(C1367="#120",7,IF(C1367="#200",8,IF(C1367="&lt;200",9)))))))),FALSE)</f>
        <v>1.64</v>
      </c>
      <c r="P1367" s="23">
        <f t="shared" si="0"/>
        <v>9.5000000000000084E-2</v>
      </c>
      <c r="Q1367" s="23">
        <f t="shared" si="1"/>
        <v>0.25</v>
      </c>
      <c r="R1367" s="23">
        <f>VLOOKUP(B1367,'Dry Sieve'!$B$2:$K$992,IF(C1367="#5",2,IF(C1367="#10",3,IF(C1367="#18",4,IF(C1367="#35",5,IF(C1367="#60",6,IF(C1367="#120",7,IF(C1367="#200",8,IF(C1367="&lt;200",9)))))))),FALSE)</f>
        <v>1.64</v>
      </c>
      <c r="S1367" s="23">
        <f>VLOOKUP(B1367,'Dry Sieve'!$B$2:$K$992,10,FALSE)</f>
        <v>112.06</v>
      </c>
      <c r="T1367" s="23">
        <v>9.0737105120000001E-3</v>
      </c>
      <c r="U1367" s="23">
        <v>1.555493231E-3</v>
      </c>
      <c r="V1367" s="23">
        <f>V1365</f>
        <v>0.45926091585689999</v>
      </c>
    </row>
    <row r="1368" spans="1:22" ht="15.75" customHeight="1" x14ac:dyDescent="0.2">
      <c r="A1368" s="22">
        <f>VLOOKUP(B1367,'Sample ID by Horizon'!A:B,2,FALSE)</f>
        <v>42649</v>
      </c>
      <c r="B1368" s="21" t="s">
        <v>524</v>
      </c>
      <c r="C1368" s="21" t="s">
        <v>1299</v>
      </c>
      <c r="D1368" s="21" t="s">
        <v>1292</v>
      </c>
      <c r="E1368" s="21">
        <v>0.25</v>
      </c>
      <c r="F1368" s="21">
        <v>1.73</v>
      </c>
      <c r="G1368" s="21">
        <v>1.98</v>
      </c>
      <c r="H1368" s="21">
        <v>0.25</v>
      </c>
      <c r="I1368" s="21">
        <v>1.82</v>
      </c>
      <c r="J1368" s="23">
        <f t="shared" si="45"/>
        <v>9.000000000000008E-2</v>
      </c>
      <c r="K1368" s="71">
        <v>64</v>
      </c>
      <c r="L1368" s="71">
        <f t="shared" ref="L1368:N1368" si="1026">L1367</f>
        <v>0.25</v>
      </c>
      <c r="M1368" s="71">
        <f t="shared" si="1026"/>
        <v>9.5000000000000084E-2</v>
      </c>
      <c r="N1368" s="71">
        <f t="shared" si="1026"/>
        <v>60</v>
      </c>
      <c r="O1368" s="73">
        <f>VLOOKUP(B1368,'Dry Sieve'!$B$2:$K$992,IF(C1368="#5",2,IF(C1368="#10",3,IF(C1368="#18",4,IF(C1368="#35",5,IF(C1368="#60",6,IF(C1368="#120",7,IF(C1368="#200",8,IF(C1368="&lt;200",9)))))))),FALSE)</f>
        <v>1.64</v>
      </c>
      <c r="P1368" s="23">
        <f t="shared" si="0"/>
        <v>9.5000000000000084E-2</v>
      </c>
      <c r="Q1368" s="23">
        <f t="shared" si="1"/>
        <v>0.25</v>
      </c>
      <c r="R1368" s="23">
        <f>VLOOKUP(B1368,'Dry Sieve'!$B$2:$K$992,IF(C1368="#5",2,IF(C1368="#10",3,IF(C1368="#18",4,IF(C1368="#35",5,IF(C1368="#60",6,IF(C1368="#120",7,IF(C1368="#200",8,IF(C1368="&lt;200",9)))))))),FALSE)</f>
        <v>1.64</v>
      </c>
      <c r="S1368" s="23">
        <f>VLOOKUP(B1368,'Dry Sieve'!$B$2:$K$992,10,FALSE)</f>
        <v>112.06</v>
      </c>
      <c r="T1368" s="23">
        <v>9.0737105120000001E-3</v>
      </c>
      <c r="U1368" s="23">
        <v>1.555493231E-3</v>
      </c>
      <c r="V1368" s="23">
        <f>V1365</f>
        <v>0.45926091585689999</v>
      </c>
    </row>
    <row r="1369" spans="1:22" ht="15.75" customHeight="1" x14ac:dyDescent="0.2">
      <c r="A1369" s="22">
        <f>VLOOKUP(B1368,'Sample ID by Horizon'!A:B,2,FALSE)</f>
        <v>42649</v>
      </c>
      <c r="B1369" s="21" t="s">
        <v>524</v>
      </c>
      <c r="C1369" s="21" t="s">
        <v>1299</v>
      </c>
      <c r="D1369" s="21" t="s">
        <v>1293</v>
      </c>
      <c r="E1369" s="21">
        <v>0.25</v>
      </c>
      <c r="F1369" s="21">
        <v>1.72</v>
      </c>
      <c r="G1369" s="21">
        <v>1.96</v>
      </c>
      <c r="H1369" s="21">
        <v>0.24</v>
      </c>
      <c r="I1369" s="21">
        <v>1.8</v>
      </c>
      <c r="J1369" s="23">
        <f t="shared" si="45"/>
        <v>8.0000000000000071E-2</v>
      </c>
      <c r="K1369" s="71">
        <v>64</v>
      </c>
      <c r="L1369" s="71">
        <f t="shared" ref="L1369:N1369" si="1027">L1367</f>
        <v>0.25</v>
      </c>
      <c r="M1369" s="71">
        <f t="shared" si="1027"/>
        <v>9.5000000000000084E-2</v>
      </c>
      <c r="N1369" s="71">
        <f t="shared" si="1027"/>
        <v>60</v>
      </c>
      <c r="O1369" s="73">
        <f>VLOOKUP(B1369,'Dry Sieve'!$B$2:$K$992,IF(C1369="#5",2,IF(C1369="#10",3,IF(C1369="#18",4,IF(C1369="#35",5,IF(C1369="#60",6,IF(C1369="#120",7,IF(C1369="#200",8,IF(C1369="&lt;200",9)))))))),FALSE)</f>
        <v>1.64</v>
      </c>
      <c r="P1369" s="23">
        <f t="shared" si="0"/>
        <v>9.5000000000000084E-2</v>
      </c>
      <c r="Q1369" s="23">
        <f t="shared" si="1"/>
        <v>0.25</v>
      </c>
      <c r="R1369" s="23">
        <f>VLOOKUP(B1369,'Dry Sieve'!$B$2:$K$992,IF(C1369="#5",2,IF(C1369="#10",3,IF(C1369="#18",4,IF(C1369="#35",5,IF(C1369="#60",6,IF(C1369="#120",7,IF(C1369="#200",8,IF(C1369="&lt;200",9)))))))),FALSE)</f>
        <v>1.64</v>
      </c>
      <c r="S1369" s="23">
        <f>VLOOKUP(B1369,'Dry Sieve'!$B$2:$K$992,10,FALSE)</f>
        <v>112.06</v>
      </c>
      <c r="T1369" s="23">
        <v>9.0737105120000001E-3</v>
      </c>
      <c r="U1369" s="23">
        <v>1.555493231E-3</v>
      </c>
      <c r="V1369" s="23">
        <f>V1368</f>
        <v>0.45926091585689999</v>
      </c>
    </row>
    <row r="1370" spans="1:22" ht="15.75" customHeight="1" x14ac:dyDescent="0.2">
      <c r="A1370" s="22">
        <f>VLOOKUP(B1369,'Sample ID by Horizon'!A:B,2,FALSE)</f>
        <v>42649</v>
      </c>
      <c r="B1370" s="21" t="s">
        <v>524</v>
      </c>
      <c r="C1370" s="21" t="s">
        <v>1299</v>
      </c>
      <c r="D1370" s="21" t="s">
        <v>1294</v>
      </c>
      <c r="E1370" s="21">
        <v>0.25</v>
      </c>
      <c r="F1370" s="21">
        <v>1.73</v>
      </c>
      <c r="G1370" s="21">
        <v>1.97</v>
      </c>
      <c r="H1370" s="21">
        <v>0.24</v>
      </c>
      <c r="I1370" s="21">
        <v>1.84</v>
      </c>
      <c r="J1370" s="23">
        <f t="shared" si="45"/>
        <v>0.1100000000000001</v>
      </c>
      <c r="K1370" s="71">
        <v>52</v>
      </c>
      <c r="L1370" s="71">
        <f t="shared" ref="L1370:N1370" si="1028">L1367</f>
        <v>0.25</v>
      </c>
      <c r="M1370" s="71">
        <f t="shared" si="1028"/>
        <v>9.5000000000000084E-2</v>
      </c>
      <c r="N1370" s="71">
        <f t="shared" si="1028"/>
        <v>60</v>
      </c>
      <c r="O1370" s="73">
        <f>VLOOKUP(B1370,'Dry Sieve'!$B$2:$K$992,IF(C1370="#5",2,IF(C1370="#10",3,IF(C1370="#18",4,IF(C1370="#35",5,IF(C1370="#60",6,IF(C1370="#120",7,IF(C1370="#200",8,IF(C1370="&lt;200",9)))))))),FALSE)</f>
        <v>1.64</v>
      </c>
      <c r="P1370" s="23">
        <f t="shared" si="0"/>
        <v>9.5000000000000084E-2</v>
      </c>
      <c r="Q1370" s="23">
        <f t="shared" si="1"/>
        <v>0.25</v>
      </c>
      <c r="R1370" s="23">
        <f>VLOOKUP(B1370,'Dry Sieve'!$B$2:$K$992,IF(C1370="#5",2,IF(C1370="#10",3,IF(C1370="#18",4,IF(C1370="#35",5,IF(C1370="#60",6,IF(C1370="#120",7,IF(C1370="#200",8,IF(C1370="&lt;200",9)))))))),FALSE)</f>
        <v>1.64</v>
      </c>
      <c r="S1370" s="23">
        <f>VLOOKUP(B1370,'Dry Sieve'!$B$2:$K$992,10,FALSE)</f>
        <v>112.06</v>
      </c>
      <c r="T1370" s="23">
        <v>9.0737105120000001E-3</v>
      </c>
      <c r="U1370" s="23">
        <v>1.555493231E-3</v>
      </c>
      <c r="V1370" s="23">
        <f>V1368</f>
        <v>0.45926091585689999</v>
      </c>
    </row>
    <row r="1371" spans="1:22" ht="15.75" customHeight="1" x14ac:dyDescent="0.2">
      <c r="A1371" s="22">
        <f>VLOOKUP(B1370,'Sample ID by Horizon'!A:B,2,FALSE)</f>
        <v>42649</v>
      </c>
      <c r="B1371" s="21" t="s">
        <v>524</v>
      </c>
      <c r="C1371" s="21" t="s">
        <v>1300</v>
      </c>
      <c r="D1371" s="21" t="s">
        <v>1291</v>
      </c>
      <c r="E1371" s="21">
        <v>0.2</v>
      </c>
      <c r="F1371" s="21">
        <v>1.72</v>
      </c>
      <c r="G1371" s="21">
        <v>1.92</v>
      </c>
      <c r="H1371" s="21">
        <v>0.2</v>
      </c>
      <c r="I1371" s="21">
        <v>1.86</v>
      </c>
      <c r="J1371" s="23">
        <f t="shared" si="45"/>
        <v>0.14000000000000012</v>
      </c>
      <c r="K1371" s="71">
        <v>30</v>
      </c>
      <c r="L1371" s="71">
        <v>0.2</v>
      </c>
      <c r="M1371" s="23">
        <f>AVERAGE(J1371:J1374)</f>
        <v>0.1125000000000001</v>
      </c>
      <c r="N1371" s="23">
        <v>32.5</v>
      </c>
      <c r="O1371" s="73">
        <f>VLOOKUP(B1371,'Dry Sieve'!$B$2:$K$992,IF(C1371="#5",2,IF(C1371="#10",3,IF(C1371="#18",4,IF(C1371="#35",5,IF(C1371="#60",6,IF(C1371="#120",7,IF(C1371="#200",8,IF(C1371="&lt;200",9)))))))),FALSE)</f>
        <v>0.81</v>
      </c>
      <c r="P1371" s="23">
        <f t="shared" si="0"/>
        <v>0.1125000000000001</v>
      </c>
      <c r="Q1371" s="23">
        <f t="shared" si="1"/>
        <v>0.2</v>
      </c>
      <c r="R1371" s="23">
        <f>VLOOKUP(B1371,'Dry Sieve'!$B$2:$K$992,IF(C1371="#5",2,IF(C1371="#10",3,IF(C1371="#18",4,IF(C1371="#35",5,IF(C1371="#60",6,IF(C1371="#120",7,IF(C1371="#200",8,IF(C1371="&lt;200",9)))))))),FALSE)</f>
        <v>0.81</v>
      </c>
      <c r="S1371" s="23">
        <f>VLOOKUP(B1371,'Dry Sieve'!$B$2:$K$992,10,FALSE)</f>
        <v>112.06</v>
      </c>
      <c r="T1371" s="23">
        <v>3.1623683739999998E-3</v>
      </c>
      <c r="U1371" s="23">
        <v>1.468242459E-4</v>
      </c>
      <c r="V1371" s="23">
        <f>V1368</f>
        <v>0.45926091585689999</v>
      </c>
    </row>
    <row r="1372" spans="1:22" ht="15.75" customHeight="1" x14ac:dyDescent="0.2">
      <c r="A1372" s="22">
        <f>VLOOKUP(B1371,'Sample ID by Horizon'!A:B,2,FALSE)</f>
        <v>42649</v>
      </c>
      <c r="B1372" s="21" t="s">
        <v>524</v>
      </c>
      <c r="C1372" s="21" t="s">
        <v>1300</v>
      </c>
      <c r="D1372" s="21" t="s">
        <v>1292</v>
      </c>
      <c r="E1372" s="21">
        <v>0.2</v>
      </c>
      <c r="F1372" s="21">
        <v>1.74</v>
      </c>
      <c r="G1372" s="21">
        <v>1.94</v>
      </c>
      <c r="H1372" s="21">
        <v>0.2</v>
      </c>
      <c r="I1372" s="21">
        <v>1.84</v>
      </c>
      <c r="J1372" s="23">
        <f t="shared" si="45"/>
        <v>0.10000000000000009</v>
      </c>
      <c r="K1372" s="71">
        <v>50</v>
      </c>
      <c r="L1372" s="71">
        <f t="shared" ref="L1372:N1372" si="1029">L1371</f>
        <v>0.2</v>
      </c>
      <c r="M1372" s="71">
        <f t="shared" si="1029"/>
        <v>0.1125000000000001</v>
      </c>
      <c r="N1372" s="71">
        <f t="shared" si="1029"/>
        <v>32.5</v>
      </c>
      <c r="O1372" s="73">
        <f>VLOOKUP(B1372,'Dry Sieve'!$B$2:$K$992,IF(C1372="#5",2,IF(C1372="#10",3,IF(C1372="#18",4,IF(C1372="#35",5,IF(C1372="#60",6,IF(C1372="#120",7,IF(C1372="#200",8,IF(C1372="&lt;200",9)))))))),FALSE)</f>
        <v>0.81</v>
      </c>
      <c r="P1372" s="23">
        <f t="shared" si="0"/>
        <v>0.1125000000000001</v>
      </c>
      <c r="Q1372" s="23">
        <f t="shared" si="1"/>
        <v>0.2</v>
      </c>
      <c r="R1372" s="23">
        <f>VLOOKUP(B1372,'Dry Sieve'!$B$2:$K$992,IF(C1372="#5",2,IF(C1372="#10",3,IF(C1372="#18",4,IF(C1372="#35",5,IF(C1372="#60",6,IF(C1372="#120",7,IF(C1372="#200",8,IF(C1372="&lt;200",9)))))))),FALSE)</f>
        <v>0.81</v>
      </c>
      <c r="S1372" s="23">
        <f>VLOOKUP(B1372,'Dry Sieve'!$B$2:$K$992,10,FALSE)</f>
        <v>112.06</v>
      </c>
      <c r="T1372" s="23">
        <v>3.1623683739999998E-3</v>
      </c>
      <c r="U1372" s="23">
        <v>1.468242459E-4</v>
      </c>
      <c r="V1372" s="23">
        <f>V1371</f>
        <v>0.45926091585689999</v>
      </c>
    </row>
    <row r="1373" spans="1:22" ht="15.75" customHeight="1" x14ac:dyDescent="0.2">
      <c r="A1373" s="22">
        <f>VLOOKUP(B1372,'Sample ID by Horizon'!A:B,2,FALSE)</f>
        <v>42649</v>
      </c>
      <c r="B1373" s="21" t="s">
        <v>524</v>
      </c>
      <c r="C1373" s="21" t="s">
        <v>1300</v>
      </c>
      <c r="D1373" s="21" t="s">
        <v>1293</v>
      </c>
      <c r="E1373" s="21">
        <v>0.2</v>
      </c>
      <c r="F1373" s="21">
        <v>1.73</v>
      </c>
      <c r="G1373" s="21">
        <v>1.85</v>
      </c>
      <c r="H1373" s="21">
        <v>0.12</v>
      </c>
      <c r="I1373" s="21">
        <v>1.81</v>
      </c>
      <c r="J1373" s="23">
        <f t="shared" si="45"/>
        <v>8.0000000000000071E-2</v>
      </c>
      <c r="K1373" s="71">
        <v>20</v>
      </c>
      <c r="L1373" s="71">
        <f t="shared" ref="L1373:N1373" si="1030">L1371</f>
        <v>0.2</v>
      </c>
      <c r="M1373" s="71">
        <f t="shared" si="1030"/>
        <v>0.1125000000000001</v>
      </c>
      <c r="N1373" s="71">
        <f t="shared" si="1030"/>
        <v>32.5</v>
      </c>
      <c r="O1373" s="73">
        <f>VLOOKUP(B1373,'Dry Sieve'!$B$2:$K$992,IF(C1373="#5",2,IF(C1373="#10",3,IF(C1373="#18",4,IF(C1373="#35",5,IF(C1373="#60",6,IF(C1373="#120",7,IF(C1373="#200",8,IF(C1373="&lt;200",9)))))))),FALSE)</f>
        <v>0.81</v>
      </c>
      <c r="P1373" s="23">
        <f t="shared" si="0"/>
        <v>0.1125000000000001</v>
      </c>
      <c r="Q1373" s="23">
        <f t="shared" si="1"/>
        <v>0.2</v>
      </c>
      <c r="R1373" s="23">
        <f>VLOOKUP(B1373,'Dry Sieve'!$B$2:$K$992,IF(C1373="#5",2,IF(C1373="#10",3,IF(C1373="#18",4,IF(C1373="#35",5,IF(C1373="#60",6,IF(C1373="#120",7,IF(C1373="#200",8,IF(C1373="&lt;200",9)))))))),FALSE)</f>
        <v>0.81</v>
      </c>
      <c r="S1373" s="23">
        <f>VLOOKUP(B1373,'Dry Sieve'!$B$2:$K$992,10,FALSE)</f>
        <v>112.06</v>
      </c>
      <c r="T1373" s="23">
        <v>3.1623683739999998E-3</v>
      </c>
      <c r="U1373" s="23">
        <v>1.468242459E-4</v>
      </c>
      <c r="V1373" s="23">
        <f>V1371</f>
        <v>0.45926091585689999</v>
      </c>
    </row>
    <row r="1374" spans="1:22" ht="15.75" customHeight="1" x14ac:dyDescent="0.2">
      <c r="A1374" s="22">
        <f>VLOOKUP(B1373,'Sample ID by Horizon'!A:B,2,FALSE)</f>
        <v>42649</v>
      </c>
      <c r="B1374" s="21" t="s">
        <v>524</v>
      </c>
      <c r="C1374" s="21" t="s">
        <v>1300</v>
      </c>
      <c r="D1374" s="21" t="s">
        <v>1294</v>
      </c>
      <c r="E1374" s="21">
        <v>0.2</v>
      </c>
      <c r="F1374" s="21">
        <v>1.73</v>
      </c>
      <c r="G1374" s="21">
        <v>1.92</v>
      </c>
      <c r="H1374" s="21">
        <v>0.19</v>
      </c>
      <c r="I1374" s="21">
        <v>1.86</v>
      </c>
      <c r="J1374" s="23">
        <f t="shared" si="45"/>
        <v>0.13000000000000012</v>
      </c>
      <c r="K1374" s="71">
        <v>30</v>
      </c>
      <c r="L1374" s="71">
        <f t="shared" ref="L1374:N1374" si="1031">L1371</f>
        <v>0.2</v>
      </c>
      <c r="M1374" s="71">
        <f t="shared" si="1031"/>
        <v>0.1125000000000001</v>
      </c>
      <c r="N1374" s="71">
        <f t="shared" si="1031"/>
        <v>32.5</v>
      </c>
      <c r="O1374" s="73">
        <f>VLOOKUP(B1374,'Dry Sieve'!$B$2:$K$992,IF(C1374="#5",2,IF(C1374="#10",3,IF(C1374="#18",4,IF(C1374="#35",5,IF(C1374="#60",6,IF(C1374="#120",7,IF(C1374="#200",8,IF(C1374="&lt;200",9)))))))),FALSE)</f>
        <v>0.81</v>
      </c>
      <c r="P1374" s="23">
        <f t="shared" si="0"/>
        <v>0.1125000000000001</v>
      </c>
      <c r="Q1374" s="23">
        <f t="shared" si="1"/>
        <v>0.2</v>
      </c>
      <c r="R1374" s="23">
        <f>VLOOKUP(B1374,'Dry Sieve'!$B$2:$K$992,IF(C1374="#5",2,IF(C1374="#10",3,IF(C1374="#18",4,IF(C1374="#35",5,IF(C1374="#60",6,IF(C1374="#120",7,IF(C1374="#200",8,IF(C1374="&lt;200",9)))))))),FALSE)</f>
        <v>0.81</v>
      </c>
      <c r="S1374" s="23">
        <f>VLOOKUP(B1374,'Dry Sieve'!$B$2:$K$992,10,FALSE)</f>
        <v>112.06</v>
      </c>
      <c r="T1374" s="23">
        <v>3.1623683739999998E-3</v>
      </c>
      <c r="U1374" s="23">
        <v>1.468242459E-4</v>
      </c>
      <c r="V1374" s="23">
        <f>V1371</f>
        <v>0.45926091585689999</v>
      </c>
    </row>
    <row r="1375" spans="1:22" ht="15.75" customHeight="1" x14ac:dyDescent="0.2">
      <c r="A1375" s="22">
        <f>VLOOKUP(B1374,'Sample ID by Horizon'!A:B,2,FALSE)</f>
        <v>42649</v>
      </c>
      <c r="B1375" s="21" t="s">
        <v>525</v>
      </c>
      <c r="C1375" s="21" t="s">
        <v>1290</v>
      </c>
      <c r="D1375" s="21" t="s">
        <v>1291</v>
      </c>
      <c r="E1375" s="21">
        <v>4</v>
      </c>
      <c r="F1375" s="21">
        <v>1.72</v>
      </c>
      <c r="G1375" s="21">
        <v>2.52</v>
      </c>
      <c r="H1375" s="21">
        <v>0.8</v>
      </c>
      <c r="I1375" s="21">
        <v>1.75</v>
      </c>
      <c r="J1375" s="23">
        <f t="shared" si="45"/>
        <v>3.0000000000000027E-2</v>
      </c>
      <c r="K1375" s="71">
        <v>19.25</v>
      </c>
      <c r="L1375" s="71">
        <v>4</v>
      </c>
      <c r="M1375" s="23">
        <f>AVERAGE(J1375:J1378)</f>
        <v>3.0000000000000027E-2</v>
      </c>
      <c r="N1375" s="23">
        <v>12.9375</v>
      </c>
      <c r="O1375" s="73">
        <f>VLOOKUP(B1375,'Dry Sieve'!$B$2:$K$992,IF(C1375="#5",2,IF(C1375="#10",3,IF(C1375="#18",4,IF(C1375="#35",5,IF(C1375="#60",6,IF(C1375="#120",7,IF(C1375="#200",8,IF(C1375="&lt;200",9)))))))),FALSE)</f>
        <v>130.43</v>
      </c>
      <c r="P1375" s="23">
        <f t="shared" si="0"/>
        <v>3.0000000000000027E-2</v>
      </c>
      <c r="Q1375" s="23">
        <f t="shared" si="1"/>
        <v>4</v>
      </c>
      <c r="R1375" s="23">
        <f>VLOOKUP(B1375,'Dry Sieve'!$B$2:$K$992,IF(C1375="#5",2,IF(C1375="#10",3,IF(C1375="#18",4,IF(C1375="#35",5,IF(C1375="#60",6,IF(C1375="#120",7,IF(C1375="#200",8,IF(C1375="&lt;200",9)))))))),FALSE)</f>
        <v>130.43</v>
      </c>
      <c r="S1375" s="23">
        <f>VLOOKUP(B1375,'Dry Sieve'!$B$2:$K$992,10,FALSE)</f>
        <v>176.26</v>
      </c>
      <c r="T1375" s="23">
        <v>0.73443648589999999</v>
      </c>
      <c r="U1375" s="23">
        <v>9.5017720360000002E-2</v>
      </c>
      <c r="V1375" s="23">
        <f>SUM(U1375,U1379,U1383,U1387,U1391,U1395,U1399)</f>
        <v>0.15986924579489997</v>
      </c>
    </row>
    <row r="1376" spans="1:22" ht="15.75" customHeight="1" x14ac:dyDescent="0.2">
      <c r="A1376" s="22">
        <f>VLOOKUP(B1375,'Sample ID by Horizon'!A:B,2,FALSE)</f>
        <v>42649</v>
      </c>
      <c r="B1376" s="21" t="s">
        <v>525</v>
      </c>
      <c r="C1376" s="21" t="s">
        <v>1290</v>
      </c>
      <c r="D1376" s="21" t="s">
        <v>1292</v>
      </c>
      <c r="E1376" s="21">
        <v>4</v>
      </c>
      <c r="F1376" s="21">
        <v>1.73</v>
      </c>
      <c r="G1376" s="21">
        <v>2.33</v>
      </c>
      <c r="H1376" s="21">
        <v>0.6</v>
      </c>
      <c r="I1376" s="21">
        <v>1.77</v>
      </c>
      <c r="J1376" s="23">
        <f t="shared" si="45"/>
        <v>4.0000000000000036E-2</v>
      </c>
      <c r="K1376" s="71">
        <v>14</v>
      </c>
      <c r="L1376" s="71">
        <f t="shared" ref="L1376:N1376" si="1032">L1375</f>
        <v>4</v>
      </c>
      <c r="M1376" s="71">
        <f t="shared" si="1032"/>
        <v>3.0000000000000027E-2</v>
      </c>
      <c r="N1376" s="71">
        <f t="shared" si="1032"/>
        <v>12.9375</v>
      </c>
      <c r="O1376" s="73">
        <f>VLOOKUP(B1376,'Dry Sieve'!$B$2:$K$992,IF(C1376="#5",2,IF(C1376="#10",3,IF(C1376="#18",4,IF(C1376="#35",5,IF(C1376="#60",6,IF(C1376="#120",7,IF(C1376="#200",8,IF(C1376="&lt;200",9)))))))),FALSE)</f>
        <v>130.43</v>
      </c>
      <c r="P1376" s="23">
        <f t="shared" si="0"/>
        <v>3.0000000000000027E-2</v>
      </c>
      <c r="Q1376" s="23">
        <f t="shared" si="1"/>
        <v>4</v>
      </c>
      <c r="R1376" s="23">
        <f>VLOOKUP(B1376,'Dry Sieve'!$B$2:$K$992,IF(C1376="#5",2,IF(C1376="#10",3,IF(C1376="#18",4,IF(C1376="#35",5,IF(C1376="#60",6,IF(C1376="#120",7,IF(C1376="#200",8,IF(C1376="&lt;200",9)))))))),FALSE)</f>
        <v>130.43</v>
      </c>
      <c r="S1376" s="23">
        <f>VLOOKUP(B1376,'Dry Sieve'!$B$2:$K$992,10,FALSE)</f>
        <v>176.26</v>
      </c>
      <c r="T1376" s="23">
        <v>0.73443648589999999</v>
      </c>
      <c r="U1376" s="23">
        <v>9.5017720360000002E-2</v>
      </c>
      <c r="V1376" s="23">
        <f>V1375</f>
        <v>0.15986924579489997</v>
      </c>
    </row>
    <row r="1377" spans="1:22" ht="15.75" customHeight="1" x14ac:dyDescent="0.2">
      <c r="A1377" s="22">
        <f>VLOOKUP(B1376,'Sample ID by Horizon'!A:B,2,FALSE)</f>
        <v>42649</v>
      </c>
      <c r="B1377" s="21" t="s">
        <v>525</v>
      </c>
      <c r="C1377" s="21" t="s">
        <v>1290</v>
      </c>
      <c r="D1377" s="21" t="s">
        <v>1293</v>
      </c>
      <c r="E1377" s="21">
        <v>4</v>
      </c>
      <c r="F1377" s="21">
        <v>1.72</v>
      </c>
      <c r="G1377" s="21">
        <v>2.35</v>
      </c>
      <c r="H1377" s="21">
        <v>0.63</v>
      </c>
      <c r="I1377" s="21">
        <v>1.75</v>
      </c>
      <c r="J1377" s="23">
        <f t="shared" si="45"/>
        <v>3.0000000000000027E-2</v>
      </c>
      <c r="K1377" s="71">
        <v>15</v>
      </c>
      <c r="L1377" s="71">
        <f t="shared" ref="L1377:N1377" si="1033">L1375</f>
        <v>4</v>
      </c>
      <c r="M1377" s="71">
        <f t="shared" si="1033"/>
        <v>3.0000000000000027E-2</v>
      </c>
      <c r="N1377" s="71">
        <f t="shared" si="1033"/>
        <v>12.9375</v>
      </c>
      <c r="O1377" s="73">
        <f>VLOOKUP(B1377,'Dry Sieve'!$B$2:$K$992,IF(C1377="#5",2,IF(C1377="#10",3,IF(C1377="#18",4,IF(C1377="#35",5,IF(C1377="#60",6,IF(C1377="#120",7,IF(C1377="#200",8,IF(C1377="&lt;200",9)))))))),FALSE)</f>
        <v>130.43</v>
      </c>
      <c r="P1377" s="23">
        <f t="shared" si="0"/>
        <v>3.0000000000000027E-2</v>
      </c>
      <c r="Q1377" s="23">
        <f t="shared" si="1"/>
        <v>4</v>
      </c>
      <c r="R1377" s="23">
        <f>VLOOKUP(B1377,'Dry Sieve'!$B$2:$K$992,IF(C1377="#5",2,IF(C1377="#10",3,IF(C1377="#18",4,IF(C1377="#35",5,IF(C1377="#60",6,IF(C1377="#120",7,IF(C1377="#200",8,IF(C1377="&lt;200",9)))))))),FALSE)</f>
        <v>130.43</v>
      </c>
      <c r="S1377" s="23">
        <f>VLOOKUP(B1377,'Dry Sieve'!$B$2:$K$992,10,FALSE)</f>
        <v>176.26</v>
      </c>
      <c r="T1377" s="23">
        <v>0.73443648589999999</v>
      </c>
      <c r="U1377" s="23">
        <v>9.5017720360000002E-2</v>
      </c>
      <c r="V1377" s="23">
        <f>V1375</f>
        <v>0.15986924579489997</v>
      </c>
    </row>
    <row r="1378" spans="1:22" ht="15.75" customHeight="1" x14ac:dyDescent="0.2">
      <c r="A1378" s="22">
        <f>VLOOKUP(B1377,'Sample ID by Horizon'!A:B,2,FALSE)</f>
        <v>42649</v>
      </c>
      <c r="B1378" s="21" t="s">
        <v>525</v>
      </c>
      <c r="C1378" s="21" t="s">
        <v>1290</v>
      </c>
      <c r="D1378" s="21" t="s">
        <v>1294</v>
      </c>
      <c r="E1378" s="21">
        <v>4</v>
      </c>
      <c r="F1378" s="21">
        <v>1.75</v>
      </c>
      <c r="G1378" s="21">
        <v>1.91</v>
      </c>
      <c r="H1378" s="21">
        <v>0.16</v>
      </c>
      <c r="I1378" s="21">
        <v>1.77</v>
      </c>
      <c r="J1378" s="23">
        <f t="shared" si="45"/>
        <v>2.0000000000000018E-2</v>
      </c>
      <c r="K1378" s="71">
        <v>3.5</v>
      </c>
      <c r="L1378" s="71">
        <f t="shared" ref="L1378:N1378" si="1034">L1375</f>
        <v>4</v>
      </c>
      <c r="M1378" s="71">
        <f t="shared" si="1034"/>
        <v>3.0000000000000027E-2</v>
      </c>
      <c r="N1378" s="71">
        <f t="shared" si="1034"/>
        <v>12.9375</v>
      </c>
      <c r="O1378" s="73">
        <f>VLOOKUP(B1378,'Dry Sieve'!$B$2:$K$992,IF(C1378="#5",2,IF(C1378="#10",3,IF(C1378="#18",4,IF(C1378="#35",5,IF(C1378="#60",6,IF(C1378="#120",7,IF(C1378="#200",8,IF(C1378="&lt;200",9)))))))),FALSE)</f>
        <v>130.43</v>
      </c>
      <c r="P1378" s="23">
        <f t="shared" si="0"/>
        <v>3.0000000000000027E-2</v>
      </c>
      <c r="Q1378" s="23">
        <f t="shared" si="1"/>
        <v>4</v>
      </c>
      <c r="R1378" s="23">
        <f>VLOOKUP(B1378,'Dry Sieve'!$B$2:$K$992,IF(C1378="#5",2,IF(C1378="#10",3,IF(C1378="#18",4,IF(C1378="#35",5,IF(C1378="#60",6,IF(C1378="#120",7,IF(C1378="#200",8,IF(C1378="&lt;200",9)))))))),FALSE)</f>
        <v>130.43</v>
      </c>
      <c r="S1378" s="23">
        <f>VLOOKUP(B1378,'Dry Sieve'!$B$2:$K$992,10,FALSE)</f>
        <v>176.26</v>
      </c>
      <c r="T1378" s="23">
        <v>0.73443648589999999</v>
      </c>
      <c r="U1378" s="23">
        <v>9.5017720360000002E-2</v>
      </c>
      <c r="V1378" s="23">
        <f>V1375</f>
        <v>0.15986924579489997</v>
      </c>
    </row>
    <row r="1379" spans="1:22" ht="15.75" customHeight="1" x14ac:dyDescent="0.2">
      <c r="A1379" s="22">
        <f>VLOOKUP(B1378,'Sample ID by Horizon'!A:B,2,FALSE)</f>
        <v>42649</v>
      </c>
      <c r="B1379" s="21" t="s">
        <v>525</v>
      </c>
      <c r="C1379" s="21" t="s">
        <v>1295</v>
      </c>
      <c r="D1379" s="21" t="s">
        <v>1291</v>
      </c>
      <c r="E1379" s="21">
        <v>4</v>
      </c>
      <c r="F1379" s="21">
        <v>1.74</v>
      </c>
      <c r="G1379" s="21">
        <v>3.05</v>
      </c>
      <c r="H1379" s="21">
        <v>1.31</v>
      </c>
      <c r="I1379" s="21">
        <v>1.82</v>
      </c>
      <c r="J1379" s="23">
        <f t="shared" si="45"/>
        <v>8.0000000000000071E-2</v>
      </c>
      <c r="K1379" s="71">
        <v>30.75</v>
      </c>
      <c r="L1379" s="71">
        <v>4</v>
      </c>
      <c r="M1379" s="23">
        <f>AVERAGE(J1379:J1382)</f>
        <v>7.7500000000000069E-2</v>
      </c>
      <c r="N1379" s="23">
        <v>29.4375</v>
      </c>
      <c r="O1379" s="73">
        <f>VLOOKUP(B1379,'Dry Sieve'!$B$2:$K$992,IF(C1379="#5",2,IF(C1379="#10",3,IF(C1379="#18",4,IF(C1379="#35",5,IF(C1379="#60",6,IF(C1379="#120",7,IF(C1379="#200",8,IF(C1379="&lt;200",9)))))))),FALSE)</f>
        <v>28.51</v>
      </c>
      <c r="P1379" s="23">
        <f t="shared" si="0"/>
        <v>7.7500000000000069E-2</v>
      </c>
      <c r="Q1379" s="23">
        <f t="shared" si="1"/>
        <v>4</v>
      </c>
      <c r="R1379" s="23">
        <f>VLOOKUP(B1379,'Dry Sieve'!$B$2:$K$992,IF(C1379="#5",2,IF(C1379="#10",3,IF(C1379="#18",4,IF(C1379="#35",5,IF(C1379="#60",6,IF(C1379="#120",7,IF(C1379="#200",8,IF(C1379="&lt;200",9)))))))),FALSE)</f>
        <v>28.51</v>
      </c>
      <c r="S1379" s="23">
        <f>VLOOKUP(B1379,'Dry Sieve'!$B$2:$K$992,10,FALSE)</f>
        <v>176.26</v>
      </c>
      <c r="T1379" s="23">
        <v>0.15861578779999999</v>
      </c>
      <c r="U1379" s="23">
        <v>4.0022162159999999E-2</v>
      </c>
      <c r="V1379" s="23">
        <f>V1378</f>
        <v>0.15986924579489997</v>
      </c>
    </row>
    <row r="1380" spans="1:22" ht="15.75" customHeight="1" x14ac:dyDescent="0.2">
      <c r="A1380" s="22">
        <f>VLOOKUP(B1379,'Sample ID by Horizon'!A:B,2,FALSE)</f>
        <v>42649</v>
      </c>
      <c r="B1380" s="21" t="s">
        <v>525</v>
      </c>
      <c r="C1380" s="21" t="s">
        <v>1295</v>
      </c>
      <c r="D1380" s="21" t="s">
        <v>1292</v>
      </c>
      <c r="E1380" s="21">
        <v>4</v>
      </c>
      <c r="F1380" s="21">
        <v>1.76</v>
      </c>
      <c r="G1380" s="21">
        <v>2.93</v>
      </c>
      <c r="H1380" s="21">
        <v>1.17</v>
      </c>
      <c r="I1380" s="21">
        <v>1.84</v>
      </c>
      <c r="J1380" s="23">
        <f t="shared" si="45"/>
        <v>8.0000000000000071E-2</v>
      </c>
      <c r="K1380" s="71">
        <v>27.25</v>
      </c>
      <c r="L1380" s="71">
        <f t="shared" ref="L1380:N1380" si="1035">L1379</f>
        <v>4</v>
      </c>
      <c r="M1380" s="71">
        <f t="shared" si="1035"/>
        <v>7.7500000000000069E-2</v>
      </c>
      <c r="N1380" s="71">
        <f t="shared" si="1035"/>
        <v>29.4375</v>
      </c>
      <c r="O1380" s="73">
        <f>VLOOKUP(B1380,'Dry Sieve'!$B$2:$K$992,IF(C1380="#5",2,IF(C1380="#10",3,IF(C1380="#18",4,IF(C1380="#35",5,IF(C1380="#60",6,IF(C1380="#120",7,IF(C1380="#200",8,IF(C1380="&lt;200",9)))))))),FALSE)</f>
        <v>28.51</v>
      </c>
      <c r="P1380" s="23">
        <f t="shared" si="0"/>
        <v>7.7500000000000069E-2</v>
      </c>
      <c r="Q1380" s="23">
        <f t="shared" si="1"/>
        <v>4</v>
      </c>
      <c r="R1380" s="23">
        <f>VLOOKUP(B1380,'Dry Sieve'!$B$2:$K$992,IF(C1380="#5",2,IF(C1380="#10",3,IF(C1380="#18",4,IF(C1380="#35",5,IF(C1380="#60",6,IF(C1380="#120",7,IF(C1380="#200",8,IF(C1380="&lt;200",9)))))))),FALSE)</f>
        <v>28.51</v>
      </c>
      <c r="S1380" s="23">
        <f>VLOOKUP(B1380,'Dry Sieve'!$B$2:$K$992,10,FALSE)</f>
        <v>176.26</v>
      </c>
      <c r="T1380" s="23">
        <v>0.15861578779999999</v>
      </c>
      <c r="U1380" s="23">
        <v>4.0022162159999999E-2</v>
      </c>
      <c r="V1380" s="23">
        <f>V1378</f>
        <v>0.15986924579489997</v>
      </c>
    </row>
    <row r="1381" spans="1:22" ht="15.75" customHeight="1" x14ac:dyDescent="0.2">
      <c r="A1381" s="22">
        <f>VLOOKUP(B1380,'Sample ID by Horizon'!A:B,2,FALSE)</f>
        <v>42649</v>
      </c>
      <c r="B1381" s="21" t="s">
        <v>525</v>
      </c>
      <c r="C1381" s="21" t="s">
        <v>1295</v>
      </c>
      <c r="D1381" s="21" t="s">
        <v>1293</v>
      </c>
      <c r="E1381" s="21">
        <v>4</v>
      </c>
      <c r="F1381" s="21">
        <v>1.72</v>
      </c>
      <c r="G1381" s="21">
        <v>3.28</v>
      </c>
      <c r="H1381" s="21">
        <v>1.56</v>
      </c>
      <c r="I1381" s="21">
        <v>1.79</v>
      </c>
      <c r="J1381" s="23">
        <f t="shared" si="45"/>
        <v>7.0000000000000062E-2</v>
      </c>
      <c r="K1381" s="71">
        <v>37.25</v>
      </c>
      <c r="L1381" s="71">
        <f t="shared" ref="L1381:N1381" si="1036">L1379</f>
        <v>4</v>
      </c>
      <c r="M1381" s="71">
        <f t="shared" si="1036"/>
        <v>7.7500000000000069E-2</v>
      </c>
      <c r="N1381" s="71">
        <f t="shared" si="1036"/>
        <v>29.4375</v>
      </c>
      <c r="O1381" s="73">
        <f>VLOOKUP(B1381,'Dry Sieve'!$B$2:$K$992,IF(C1381="#5",2,IF(C1381="#10",3,IF(C1381="#18",4,IF(C1381="#35",5,IF(C1381="#60",6,IF(C1381="#120",7,IF(C1381="#200",8,IF(C1381="&lt;200",9)))))))),FALSE)</f>
        <v>28.51</v>
      </c>
      <c r="P1381" s="23">
        <f t="shared" si="0"/>
        <v>7.7500000000000069E-2</v>
      </c>
      <c r="Q1381" s="23">
        <f t="shared" si="1"/>
        <v>4</v>
      </c>
      <c r="R1381" s="23">
        <f>VLOOKUP(B1381,'Dry Sieve'!$B$2:$K$992,IF(C1381="#5",2,IF(C1381="#10",3,IF(C1381="#18",4,IF(C1381="#35",5,IF(C1381="#60",6,IF(C1381="#120",7,IF(C1381="#200",8,IF(C1381="&lt;200",9)))))))),FALSE)</f>
        <v>28.51</v>
      </c>
      <c r="S1381" s="23">
        <f>VLOOKUP(B1381,'Dry Sieve'!$B$2:$K$992,10,FALSE)</f>
        <v>176.26</v>
      </c>
      <c r="T1381" s="23">
        <v>0.15861578779999999</v>
      </c>
      <c r="U1381" s="23">
        <v>4.0022162159999999E-2</v>
      </c>
      <c r="V1381" s="23">
        <f>V1378</f>
        <v>0.15986924579489997</v>
      </c>
    </row>
    <row r="1382" spans="1:22" ht="15.75" customHeight="1" x14ac:dyDescent="0.2">
      <c r="A1382" s="22">
        <f>VLOOKUP(B1381,'Sample ID by Horizon'!A:B,2,FALSE)</f>
        <v>42649</v>
      </c>
      <c r="B1382" s="21" t="s">
        <v>525</v>
      </c>
      <c r="C1382" s="21" t="s">
        <v>1295</v>
      </c>
      <c r="D1382" s="21" t="s">
        <v>1294</v>
      </c>
      <c r="E1382" s="21">
        <v>4</v>
      </c>
      <c r="F1382" s="21">
        <v>1.73</v>
      </c>
      <c r="G1382" s="21">
        <v>2.71</v>
      </c>
      <c r="H1382" s="21">
        <v>0.98</v>
      </c>
      <c r="I1382" s="21">
        <v>1.81</v>
      </c>
      <c r="J1382" s="23">
        <f t="shared" si="45"/>
        <v>8.0000000000000071E-2</v>
      </c>
      <c r="K1382" s="71">
        <v>22.5</v>
      </c>
      <c r="L1382" s="71">
        <f t="shared" ref="L1382:N1382" si="1037">L1379</f>
        <v>4</v>
      </c>
      <c r="M1382" s="71">
        <f t="shared" si="1037"/>
        <v>7.7500000000000069E-2</v>
      </c>
      <c r="N1382" s="71">
        <f t="shared" si="1037"/>
        <v>29.4375</v>
      </c>
      <c r="O1382" s="73">
        <f>VLOOKUP(B1382,'Dry Sieve'!$B$2:$K$992,IF(C1382="#5",2,IF(C1382="#10",3,IF(C1382="#18",4,IF(C1382="#35",5,IF(C1382="#60",6,IF(C1382="#120",7,IF(C1382="#200",8,IF(C1382="&lt;200",9)))))))),FALSE)</f>
        <v>28.51</v>
      </c>
      <c r="P1382" s="23">
        <f t="shared" si="0"/>
        <v>7.7500000000000069E-2</v>
      </c>
      <c r="Q1382" s="23">
        <f t="shared" si="1"/>
        <v>4</v>
      </c>
      <c r="R1382" s="23">
        <f>VLOOKUP(B1382,'Dry Sieve'!$B$2:$K$992,IF(C1382="#5",2,IF(C1382="#10",3,IF(C1382="#18",4,IF(C1382="#35",5,IF(C1382="#60",6,IF(C1382="#120",7,IF(C1382="#200",8,IF(C1382="&lt;200",9)))))))),FALSE)</f>
        <v>28.51</v>
      </c>
      <c r="S1382" s="23">
        <f>VLOOKUP(B1382,'Dry Sieve'!$B$2:$K$992,10,FALSE)</f>
        <v>176.26</v>
      </c>
      <c r="T1382" s="23">
        <v>0.15861578779999999</v>
      </c>
      <c r="U1382" s="23">
        <v>4.0022162159999999E-2</v>
      </c>
      <c r="V1382" s="23">
        <f>V1381</f>
        <v>0.15986924579489997</v>
      </c>
    </row>
    <row r="1383" spans="1:22" ht="15.75" customHeight="1" x14ac:dyDescent="0.2">
      <c r="A1383" s="22">
        <f>VLOOKUP(B1382,'Sample ID by Horizon'!A:B,2,FALSE)</f>
        <v>42649</v>
      </c>
      <c r="B1383" s="21" t="s">
        <v>525</v>
      </c>
      <c r="C1383" s="21" t="s">
        <v>1296</v>
      </c>
      <c r="D1383" s="21" t="s">
        <v>1291</v>
      </c>
      <c r="E1383" s="21">
        <v>2</v>
      </c>
      <c r="F1383" s="21">
        <v>1.74</v>
      </c>
      <c r="G1383" s="21">
        <v>2.7</v>
      </c>
      <c r="H1383" s="21">
        <v>0.96</v>
      </c>
      <c r="I1383" s="21">
        <v>1.8</v>
      </c>
      <c r="J1383" s="23">
        <f t="shared" si="45"/>
        <v>6.0000000000000053E-2</v>
      </c>
      <c r="K1383" s="71">
        <v>45</v>
      </c>
      <c r="L1383" s="71">
        <v>2</v>
      </c>
      <c r="M1383" s="23">
        <f>AVERAGE(J1383:J1386)</f>
        <v>9.7500000000000087E-2</v>
      </c>
      <c r="N1383" s="23">
        <v>43.875</v>
      </c>
      <c r="O1383" s="73">
        <f>VLOOKUP(B1383,'Dry Sieve'!$B$2:$K$992,IF(C1383="#5",2,IF(C1383="#10",3,IF(C1383="#18",4,IF(C1383="#35",5,IF(C1383="#60",6,IF(C1383="#120",7,IF(C1383="#200",8,IF(C1383="&lt;200",9)))))))),FALSE)</f>
        <v>10.24</v>
      </c>
      <c r="P1383" s="23">
        <f t="shared" si="0"/>
        <v>9.7500000000000087E-2</v>
      </c>
      <c r="Q1383" s="23">
        <f t="shared" si="1"/>
        <v>2</v>
      </c>
      <c r="R1383" s="23">
        <f>VLOOKUP(B1383,'Dry Sieve'!$B$2:$K$992,IF(C1383="#5",2,IF(C1383="#10",3,IF(C1383="#18",4,IF(C1383="#35",5,IF(C1383="#60",6,IF(C1383="#120",7,IF(C1383="#200",8,IF(C1383="&lt;200",9)))))))),FALSE)</f>
        <v>10.24</v>
      </c>
      <c r="S1383" s="23">
        <f>VLOOKUP(B1383,'Dry Sieve'!$B$2:$K$992,10,FALSE)</f>
        <v>176.26</v>
      </c>
      <c r="T1383" s="23">
        <v>5.526381482E-2</v>
      </c>
      <c r="U1383" s="23">
        <v>1.7319284819999999E-2</v>
      </c>
      <c r="V1383" s="23">
        <f>V1381</f>
        <v>0.15986924579489997</v>
      </c>
    </row>
    <row r="1384" spans="1:22" ht="15.75" customHeight="1" x14ac:dyDescent="0.2">
      <c r="A1384" s="22">
        <f>VLOOKUP(B1383,'Sample ID by Horizon'!A:B,2,FALSE)</f>
        <v>42649</v>
      </c>
      <c r="B1384" s="21" t="s">
        <v>525</v>
      </c>
      <c r="C1384" s="21" t="s">
        <v>1296</v>
      </c>
      <c r="D1384" s="21" t="s">
        <v>1292</v>
      </c>
      <c r="E1384" s="21">
        <v>2</v>
      </c>
      <c r="F1384" s="21">
        <v>1.73</v>
      </c>
      <c r="G1384" s="21">
        <v>2.74</v>
      </c>
      <c r="H1384" s="21">
        <v>1.01</v>
      </c>
      <c r="I1384" s="21">
        <v>1.85</v>
      </c>
      <c r="J1384" s="23">
        <f t="shared" si="45"/>
        <v>0.12000000000000011</v>
      </c>
      <c r="K1384" s="71">
        <v>44.5</v>
      </c>
      <c r="L1384" s="71">
        <f t="shared" ref="L1384:N1384" si="1038">L1383</f>
        <v>2</v>
      </c>
      <c r="M1384" s="71">
        <f t="shared" si="1038"/>
        <v>9.7500000000000087E-2</v>
      </c>
      <c r="N1384" s="71">
        <f t="shared" si="1038"/>
        <v>43.875</v>
      </c>
      <c r="O1384" s="73">
        <f>VLOOKUP(B1384,'Dry Sieve'!$B$2:$K$992,IF(C1384="#5",2,IF(C1384="#10",3,IF(C1384="#18",4,IF(C1384="#35",5,IF(C1384="#60",6,IF(C1384="#120",7,IF(C1384="#200",8,IF(C1384="&lt;200",9)))))))),FALSE)</f>
        <v>10.24</v>
      </c>
      <c r="P1384" s="23">
        <f t="shared" si="0"/>
        <v>9.7500000000000087E-2</v>
      </c>
      <c r="Q1384" s="23">
        <f t="shared" si="1"/>
        <v>2</v>
      </c>
      <c r="R1384" s="23">
        <f>VLOOKUP(B1384,'Dry Sieve'!$B$2:$K$992,IF(C1384="#5",2,IF(C1384="#10",3,IF(C1384="#18",4,IF(C1384="#35",5,IF(C1384="#60",6,IF(C1384="#120",7,IF(C1384="#200",8,IF(C1384="&lt;200",9)))))))),FALSE)</f>
        <v>10.24</v>
      </c>
      <c r="S1384" s="23">
        <f>VLOOKUP(B1384,'Dry Sieve'!$B$2:$K$992,10,FALSE)</f>
        <v>176.26</v>
      </c>
      <c r="T1384" s="23">
        <v>5.526381482E-2</v>
      </c>
      <c r="U1384" s="23">
        <v>1.7319284819999999E-2</v>
      </c>
      <c r="V1384" s="23">
        <f>V1381</f>
        <v>0.15986924579489997</v>
      </c>
    </row>
    <row r="1385" spans="1:22" ht="15.75" customHeight="1" x14ac:dyDescent="0.2">
      <c r="A1385" s="22">
        <f>VLOOKUP(B1384,'Sample ID by Horizon'!A:B,2,FALSE)</f>
        <v>42649</v>
      </c>
      <c r="B1385" s="21" t="s">
        <v>525</v>
      </c>
      <c r="C1385" s="21" t="s">
        <v>1296</v>
      </c>
      <c r="D1385" s="21" t="s">
        <v>1293</v>
      </c>
      <c r="E1385" s="21">
        <v>2</v>
      </c>
      <c r="F1385" s="21">
        <v>1.74</v>
      </c>
      <c r="G1385" s="21">
        <v>2.69</v>
      </c>
      <c r="H1385" s="21">
        <v>0.95</v>
      </c>
      <c r="I1385" s="21">
        <v>1.84</v>
      </c>
      <c r="J1385" s="23">
        <f t="shared" si="45"/>
        <v>0.10000000000000009</v>
      </c>
      <c r="K1385" s="71">
        <v>42.5</v>
      </c>
      <c r="L1385" s="71">
        <f t="shared" ref="L1385:N1385" si="1039">L1383</f>
        <v>2</v>
      </c>
      <c r="M1385" s="71">
        <f t="shared" si="1039"/>
        <v>9.7500000000000087E-2</v>
      </c>
      <c r="N1385" s="71">
        <f t="shared" si="1039"/>
        <v>43.875</v>
      </c>
      <c r="O1385" s="73">
        <f>VLOOKUP(B1385,'Dry Sieve'!$B$2:$K$992,IF(C1385="#5",2,IF(C1385="#10",3,IF(C1385="#18",4,IF(C1385="#35",5,IF(C1385="#60",6,IF(C1385="#120",7,IF(C1385="#200",8,IF(C1385="&lt;200",9)))))))),FALSE)</f>
        <v>10.24</v>
      </c>
      <c r="P1385" s="23">
        <f t="shared" si="0"/>
        <v>9.7500000000000087E-2</v>
      </c>
      <c r="Q1385" s="23">
        <f t="shared" si="1"/>
        <v>2</v>
      </c>
      <c r="R1385" s="23">
        <f>VLOOKUP(B1385,'Dry Sieve'!$B$2:$K$992,IF(C1385="#5",2,IF(C1385="#10",3,IF(C1385="#18",4,IF(C1385="#35",5,IF(C1385="#60",6,IF(C1385="#120",7,IF(C1385="#200",8,IF(C1385="&lt;200",9)))))))),FALSE)</f>
        <v>10.24</v>
      </c>
      <c r="S1385" s="23">
        <f>VLOOKUP(B1385,'Dry Sieve'!$B$2:$K$992,10,FALSE)</f>
        <v>176.26</v>
      </c>
      <c r="T1385" s="23">
        <v>5.526381482E-2</v>
      </c>
      <c r="U1385" s="23">
        <v>1.7319284819999999E-2</v>
      </c>
      <c r="V1385" s="23">
        <f>V1384</f>
        <v>0.15986924579489997</v>
      </c>
    </row>
    <row r="1386" spans="1:22" ht="15.75" customHeight="1" x14ac:dyDescent="0.2">
      <c r="A1386" s="22">
        <f>VLOOKUP(B1385,'Sample ID by Horizon'!A:B,2,FALSE)</f>
        <v>42649</v>
      </c>
      <c r="B1386" s="21" t="s">
        <v>525</v>
      </c>
      <c r="C1386" s="21" t="s">
        <v>1296</v>
      </c>
      <c r="D1386" s="21" t="s">
        <v>1294</v>
      </c>
      <c r="E1386" s="21">
        <v>2</v>
      </c>
      <c r="F1386" s="21">
        <v>1.72</v>
      </c>
      <c r="G1386" s="21">
        <v>2.7</v>
      </c>
      <c r="H1386" s="21">
        <v>0.98</v>
      </c>
      <c r="I1386" s="21">
        <v>1.83</v>
      </c>
      <c r="J1386" s="23">
        <f t="shared" si="45"/>
        <v>0.1100000000000001</v>
      </c>
      <c r="K1386" s="71">
        <v>43.5</v>
      </c>
      <c r="L1386" s="71">
        <f t="shared" ref="L1386:N1386" si="1040">L1383</f>
        <v>2</v>
      </c>
      <c r="M1386" s="71">
        <f t="shared" si="1040"/>
        <v>9.7500000000000087E-2</v>
      </c>
      <c r="N1386" s="71">
        <f t="shared" si="1040"/>
        <v>43.875</v>
      </c>
      <c r="O1386" s="73">
        <f>VLOOKUP(B1386,'Dry Sieve'!$B$2:$K$992,IF(C1386="#5",2,IF(C1386="#10",3,IF(C1386="#18",4,IF(C1386="#35",5,IF(C1386="#60",6,IF(C1386="#120",7,IF(C1386="#200",8,IF(C1386="&lt;200",9)))))))),FALSE)</f>
        <v>10.24</v>
      </c>
      <c r="P1386" s="23">
        <f t="shared" si="0"/>
        <v>9.7500000000000087E-2</v>
      </c>
      <c r="Q1386" s="23">
        <f t="shared" si="1"/>
        <v>2</v>
      </c>
      <c r="R1386" s="23">
        <f>VLOOKUP(B1386,'Dry Sieve'!$B$2:$K$992,IF(C1386="#5",2,IF(C1386="#10",3,IF(C1386="#18",4,IF(C1386="#35",5,IF(C1386="#60",6,IF(C1386="#120",7,IF(C1386="#200",8,IF(C1386="&lt;200",9)))))))),FALSE)</f>
        <v>10.24</v>
      </c>
      <c r="S1386" s="23">
        <f>VLOOKUP(B1386,'Dry Sieve'!$B$2:$K$992,10,FALSE)</f>
        <v>176.26</v>
      </c>
      <c r="T1386" s="23">
        <v>5.526381482E-2</v>
      </c>
      <c r="U1386" s="23">
        <v>1.7319284819999999E-2</v>
      </c>
      <c r="V1386" s="23">
        <f>V1384</f>
        <v>0.15986924579489997</v>
      </c>
    </row>
    <row r="1387" spans="1:22" ht="15.75" customHeight="1" x14ac:dyDescent="0.2">
      <c r="A1387" s="22">
        <f>VLOOKUP(B1386,'Sample ID by Horizon'!A:B,2,FALSE)</f>
        <v>42649</v>
      </c>
      <c r="B1387" s="21" t="s">
        <v>525</v>
      </c>
      <c r="C1387" s="21" t="s">
        <v>1297</v>
      </c>
      <c r="D1387" s="21" t="s">
        <v>1291</v>
      </c>
      <c r="E1387" s="21">
        <v>0.5</v>
      </c>
      <c r="F1387" s="21">
        <v>1.75</v>
      </c>
      <c r="G1387" s="21">
        <v>2.1</v>
      </c>
      <c r="H1387" s="21">
        <v>0.35</v>
      </c>
      <c r="I1387" s="21">
        <v>1.81</v>
      </c>
      <c r="J1387" s="23">
        <f t="shared" si="45"/>
        <v>6.0000000000000053E-2</v>
      </c>
      <c r="K1387" s="71">
        <v>58</v>
      </c>
      <c r="L1387" s="71">
        <v>0.5</v>
      </c>
      <c r="M1387" s="23">
        <f>AVERAGE(J1387:J1390)</f>
        <v>6.0000000000000053E-2</v>
      </c>
      <c r="N1387" s="23">
        <v>57.5</v>
      </c>
      <c r="O1387" s="73">
        <f>VLOOKUP(B1387,'Dry Sieve'!$B$2:$K$992,IF(C1387="#5",2,IF(C1387="#10",3,IF(C1387="#18",4,IF(C1387="#35",5,IF(C1387="#60",6,IF(C1387="#120",7,IF(C1387="#200",8,IF(C1387="&lt;200",9)))))))),FALSE)</f>
        <v>3.64</v>
      </c>
      <c r="P1387" s="23">
        <f t="shared" si="0"/>
        <v>6.0000000000000053E-2</v>
      </c>
      <c r="Q1387" s="23">
        <f t="shared" si="1"/>
        <v>0.5</v>
      </c>
      <c r="R1387" s="23">
        <f>VLOOKUP(B1387,'Dry Sieve'!$B$2:$K$992,IF(C1387="#5",2,IF(C1387="#10",3,IF(C1387="#18",4,IF(C1387="#35",5,IF(C1387="#60",6,IF(C1387="#120",7,IF(C1387="#200",8,IF(C1387="&lt;200",9)))))))),FALSE)</f>
        <v>3.64</v>
      </c>
      <c r="S1387" s="23">
        <f>VLOOKUP(B1387,'Dry Sieve'!$B$2:$K$992,10,FALSE)</f>
        <v>176.26</v>
      </c>
      <c r="T1387" s="23">
        <v>1.8173153300000001E-2</v>
      </c>
      <c r="U1387" s="23">
        <v>5.9711789400000003E-3</v>
      </c>
      <c r="V1387" s="23">
        <f>V1384</f>
        <v>0.15986924579489997</v>
      </c>
    </row>
    <row r="1388" spans="1:22" ht="15.75" customHeight="1" x14ac:dyDescent="0.2">
      <c r="A1388" s="22">
        <f>VLOOKUP(B1387,'Sample ID by Horizon'!A:B,2,FALSE)</f>
        <v>42649</v>
      </c>
      <c r="B1388" s="21" t="s">
        <v>525</v>
      </c>
      <c r="C1388" s="21" t="s">
        <v>1297</v>
      </c>
      <c r="D1388" s="21" t="s">
        <v>1292</v>
      </c>
      <c r="E1388" s="21">
        <v>0.5</v>
      </c>
      <c r="F1388" s="21">
        <v>1.73</v>
      </c>
      <c r="G1388" s="21">
        <v>2.06</v>
      </c>
      <c r="H1388" s="21">
        <v>0.33</v>
      </c>
      <c r="I1388" s="21">
        <v>1.79</v>
      </c>
      <c r="J1388" s="23">
        <f t="shared" si="45"/>
        <v>6.0000000000000053E-2</v>
      </c>
      <c r="K1388" s="71">
        <v>54</v>
      </c>
      <c r="L1388" s="71">
        <f t="shared" ref="L1388:N1388" si="1041">L1387</f>
        <v>0.5</v>
      </c>
      <c r="M1388" s="71">
        <f t="shared" si="1041"/>
        <v>6.0000000000000053E-2</v>
      </c>
      <c r="N1388" s="71">
        <f t="shared" si="1041"/>
        <v>57.5</v>
      </c>
      <c r="O1388" s="73">
        <f>VLOOKUP(B1388,'Dry Sieve'!$B$2:$K$992,IF(C1388="#5",2,IF(C1388="#10",3,IF(C1388="#18",4,IF(C1388="#35",5,IF(C1388="#60",6,IF(C1388="#120",7,IF(C1388="#200",8,IF(C1388="&lt;200",9)))))))),FALSE)</f>
        <v>3.64</v>
      </c>
      <c r="P1388" s="23">
        <f t="shared" si="0"/>
        <v>6.0000000000000053E-2</v>
      </c>
      <c r="Q1388" s="23">
        <f t="shared" si="1"/>
        <v>0.5</v>
      </c>
      <c r="R1388" s="23">
        <f>VLOOKUP(B1388,'Dry Sieve'!$B$2:$K$992,IF(C1388="#5",2,IF(C1388="#10",3,IF(C1388="#18",4,IF(C1388="#35",5,IF(C1388="#60",6,IF(C1388="#120",7,IF(C1388="#200",8,IF(C1388="&lt;200",9)))))))),FALSE)</f>
        <v>3.64</v>
      </c>
      <c r="S1388" s="23">
        <f>VLOOKUP(B1388,'Dry Sieve'!$B$2:$K$992,10,FALSE)</f>
        <v>176.26</v>
      </c>
      <c r="T1388" s="23">
        <v>1.8173153300000001E-2</v>
      </c>
      <c r="U1388" s="23">
        <v>5.9711789400000003E-3</v>
      </c>
      <c r="V1388" s="23">
        <f>V1387</f>
        <v>0.15986924579489997</v>
      </c>
    </row>
    <row r="1389" spans="1:22" ht="15.75" customHeight="1" x14ac:dyDescent="0.2">
      <c r="A1389" s="22">
        <f>VLOOKUP(B1388,'Sample ID by Horizon'!A:B,2,FALSE)</f>
        <v>42649</v>
      </c>
      <c r="B1389" s="21" t="s">
        <v>525</v>
      </c>
      <c r="C1389" s="21" t="s">
        <v>1297</v>
      </c>
      <c r="D1389" s="21" t="s">
        <v>1293</v>
      </c>
      <c r="E1389" s="21">
        <v>0.5</v>
      </c>
      <c r="F1389" s="21">
        <v>1.73</v>
      </c>
      <c r="G1389" s="21">
        <v>2.09</v>
      </c>
      <c r="H1389" s="21">
        <v>0.36</v>
      </c>
      <c r="I1389" s="21">
        <v>1.8</v>
      </c>
      <c r="J1389" s="23">
        <f t="shared" si="45"/>
        <v>7.0000000000000062E-2</v>
      </c>
      <c r="K1389" s="71">
        <v>58</v>
      </c>
      <c r="L1389" s="71">
        <f t="shared" ref="L1389:N1389" si="1042">L1387</f>
        <v>0.5</v>
      </c>
      <c r="M1389" s="71">
        <f t="shared" si="1042"/>
        <v>6.0000000000000053E-2</v>
      </c>
      <c r="N1389" s="71">
        <f t="shared" si="1042"/>
        <v>57.5</v>
      </c>
      <c r="O1389" s="73">
        <f>VLOOKUP(B1389,'Dry Sieve'!$B$2:$K$992,IF(C1389="#5",2,IF(C1389="#10",3,IF(C1389="#18",4,IF(C1389="#35",5,IF(C1389="#60",6,IF(C1389="#120",7,IF(C1389="#200",8,IF(C1389="&lt;200",9)))))))),FALSE)</f>
        <v>3.64</v>
      </c>
      <c r="P1389" s="23">
        <f t="shared" si="0"/>
        <v>6.0000000000000053E-2</v>
      </c>
      <c r="Q1389" s="23">
        <f t="shared" si="1"/>
        <v>0.5</v>
      </c>
      <c r="R1389" s="23">
        <f>VLOOKUP(B1389,'Dry Sieve'!$B$2:$K$992,IF(C1389="#5",2,IF(C1389="#10",3,IF(C1389="#18",4,IF(C1389="#35",5,IF(C1389="#60",6,IF(C1389="#120",7,IF(C1389="#200",8,IF(C1389="&lt;200",9)))))))),FALSE)</f>
        <v>3.64</v>
      </c>
      <c r="S1389" s="23">
        <f>VLOOKUP(B1389,'Dry Sieve'!$B$2:$K$992,10,FALSE)</f>
        <v>176.26</v>
      </c>
      <c r="T1389" s="23">
        <v>1.8173153300000001E-2</v>
      </c>
      <c r="U1389" s="23">
        <v>5.9711789400000003E-3</v>
      </c>
      <c r="V1389" s="23">
        <f>V1387</f>
        <v>0.15986924579489997</v>
      </c>
    </row>
    <row r="1390" spans="1:22" ht="15.75" customHeight="1" x14ac:dyDescent="0.2">
      <c r="A1390" s="22">
        <f>VLOOKUP(B1389,'Sample ID by Horizon'!A:B,2,FALSE)</f>
        <v>42649</v>
      </c>
      <c r="B1390" s="21" t="s">
        <v>525</v>
      </c>
      <c r="C1390" s="21" t="s">
        <v>1297</v>
      </c>
      <c r="D1390" s="21" t="s">
        <v>1294</v>
      </c>
      <c r="E1390" s="21">
        <v>0.5</v>
      </c>
      <c r="F1390" s="21">
        <v>1.73</v>
      </c>
      <c r="G1390" s="21">
        <v>2.08</v>
      </c>
      <c r="H1390" s="21">
        <v>0.35</v>
      </c>
      <c r="I1390" s="21">
        <v>1.78</v>
      </c>
      <c r="J1390" s="23">
        <f t="shared" si="45"/>
        <v>5.0000000000000044E-2</v>
      </c>
      <c r="K1390" s="71">
        <v>60</v>
      </c>
      <c r="L1390" s="71">
        <f t="shared" ref="L1390:N1390" si="1043">L1387</f>
        <v>0.5</v>
      </c>
      <c r="M1390" s="71">
        <f t="shared" si="1043"/>
        <v>6.0000000000000053E-2</v>
      </c>
      <c r="N1390" s="71">
        <f t="shared" si="1043"/>
        <v>57.5</v>
      </c>
      <c r="O1390" s="73">
        <f>VLOOKUP(B1390,'Dry Sieve'!$B$2:$K$992,IF(C1390="#5",2,IF(C1390="#10",3,IF(C1390="#18",4,IF(C1390="#35",5,IF(C1390="#60",6,IF(C1390="#120",7,IF(C1390="#200",8,IF(C1390="&lt;200",9)))))))),FALSE)</f>
        <v>3.64</v>
      </c>
      <c r="P1390" s="23">
        <f t="shared" si="0"/>
        <v>6.0000000000000053E-2</v>
      </c>
      <c r="Q1390" s="23">
        <f t="shared" si="1"/>
        <v>0.5</v>
      </c>
      <c r="R1390" s="23">
        <f>VLOOKUP(B1390,'Dry Sieve'!$B$2:$K$992,IF(C1390="#5",2,IF(C1390="#10",3,IF(C1390="#18",4,IF(C1390="#35",5,IF(C1390="#60",6,IF(C1390="#120",7,IF(C1390="#200",8,IF(C1390="&lt;200",9)))))))),FALSE)</f>
        <v>3.64</v>
      </c>
      <c r="S1390" s="23">
        <f>VLOOKUP(B1390,'Dry Sieve'!$B$2:$K$992,10,FALSE)</f>
        <v>176.26</v>
      </c>
      <c r="T1390" s="23">
        <v>1.8173153300000001E-2</v>
      </c>
      <c r="U1390" s="23">
        <v>5.9711789400000003E-3</v>
      </c>
      <c r="V1390" s="23">
        <f>V1387</f>
        <v>0.15986924579489997</v>
      </c>
    </row>
    <row r="1391" spans="1:22" ht="15.75" customHeight="1" x14ac:dyDescent="0.2">
      <c r="A1391" s="22">
        <f>VLOOKUP(B1390,'Sample ID by Horizon'!A:B,2,FALSE)</f>
        <v>42649</v>
      </c>
      <c r="B1391" s="21" t="s">
        <v>525</v>
      </c>
      <c r="C1391" s="21" t="s">
        <v>1298</v>
      </c>
      <c r="D1391" s="21" t="s">
        <v>1291</v>
      </c>
      <c r="E1391" s="21">
        <v>0.2</v>
      </c>
      <c r="F1391" s="21">
        <v>1.72</v>
      </c>
      <c r="G1391" s="21">
        <v>1.9</v>
      </c>
      <c r="H1391" s="21">
        <v>0.18</v>
      </c>
      <c r="I1391" s="21">
        <v>1.78</v>
      </c>
      <c r="J1391" s="23">
        <f t="shared" si="45"/>
        <v>6.0000000000000053E-2</v>
      </c>
      <c r="K1391" s="71">
        <v>60</v>
      </c>
      <c r="L1391" s="71">
        <v>0.2</v>
      </c>
      <c r="M1391" s="23">
        <f>AVERAGE(J1391:J1394)</f>
        <v>6.2500000000000056E-2</v>
      </c>
      <c r="N1391" s="23">
        <v>62.5</v>
      </c>
      <c r="O1391" s="73">
        <f>VLOOKUP(B1391,'Dry Sieve'!$B$2:$K$992,IF(C1391="#5",2,IF(C1391="#10",3,IF(C1391="#18",4,IF(C1391="#35",5,IF(C1391="#60",6,IF(C1391="#120",7,IF(C1391="#200",8,IF(C1391="&lt;200",9)))))))),FALSE)</f>
        <v>1.36</v>
      </c>
      <c r="P1391" s="23">
        <f t="shared" si="0"/>
        <v>6.2500000000000056E-2</v>
      </c>
      <c r="Q1391" s="23">
        <f t="shared" si="1"/>
        <v>0.2</v>
      </c>
      <c r="R1391" s="23">
        <f>VLOOKUP(B1391,'Dry Sieve'!$B$2:$K$992,IF(C1391="#5",2,IF(C1391="#10",3,IF(C1391="#18",4,IF(C1391="#35",5,IF(C1391="#60",6,IF(C1391="#120",7,IF(C1391="#200",8,IF(C1391="&lt;200",9)))))))),FALSE)</f>
        <v>1.36</v>
      </c>
      <c r="S1391" s="23">
        <f>VLOOKUP(B1391,'Dry Sieve'!$B$2:$K$992,10,FALSE)</f>
        <v>176.26</v>
      </c>
      <c r="T1391" s="23">
        <v>5.3046635650000002E-3</v>
      </c>
      <c r="U1391" s="23">
        <v>1.4208920260000001E-3</v>
      </c>
      <c r="V1391" s="23">
        <f>V1390</f>
        <v>0.15986924579489997</v>
      </c>
    </row>
    <row r="1392" spans="1:22" ht="15.75" customHeight="1" x14ac:dyDescent="0.2">
      <c r="A1392" s="22">
        <f>VLOOKUP(B1391,'Sample ID by Horizon'!A:B,2,FALSE)</f>
        <v>42649</v>
      </c>
      <c r="B1392" s="21" t="s">
        <v>525</v>
      </c>
      <c r="C1392" s="21" t="s">
        <v>1298</v>
      </c>
      <c r="D1392" s="21" t="s">
        <v>1292</v>
      </c>
      <c r="E1392" s="21">
        <v>0.2</v>
      </c>
      <c r="F1392" s="21">
        <v>1.73</v>
      </c>
      <c r="G1392" s="21">
        <v>1.91</v>
      </c>
      <c r="H1392" s="21">
        <v>0.18</v>
      </c>
      <c r="I1392" s="21">
        <v>1.79</v>
      </c>
      <c r="J1392" s="23">
        <f t="shared" si="45"/>
        <v>6.0000000000000053E-2</v>
      </c>
      <c r="K1392" s="71">
        <v>60</v>
      </c>
      <c r="L1392" s="71">
        <f t="shared" ref="L1392:N1392" si="1044">L1391</f>
        <v>0.2</v>
      </c>
      <c r="M1392" s="71">
        <f t="shared" si="1044"/>
        <v>6.2500000000000056E-2</v>
      </c>
      <c r="N1392" s="71">
        <f t="shared" si="1044"/>
        <v>62.5</v>
      </c>
      <c r="O1392" s="73">
        <f>VLOOKUP(B1392,'Dry Sieve'!$B$2:$K$992,IF(C1392="#5",2,IF(C1392="#10",3,IF(C1392="#18",4,IF(C1392="#35",5,IF(C1392="#60",6,IF(C1392="#120",7,IF(C1392="#200",8,IF(C1392="&lt;200",9)))))))),FALSE)</f>
        <v>1.36</v>
      </c>
      <c r="P1392" s="23">
        <f t="shared" si="0"/>
        <v>6.2500000000000056E-2</v>
      </c>
      <c r="Q1392" s="23">
        <f t="shared" si="1"/>
        <v>0.2</v>
      </c>
      <c r="R1392" s="23">
        <f>VLOOKUP(B1392,'Dry Sieve'!$B$2:$K$992,IF(C1392="#5",2,IF(C1392="#10",3,IF(C1392="#18",4,IF(C1392="#35",5,IF(C1392="#60",6,IF(C1392="#120",7,IF(C1392="#200",8,IF(C1392="&lt;200",9)))))))),FALSE)</f>
        <v>1.36</v>
      </c>
      <c r="S1392" s="23">
        <f>VLOOKUP(B1392,'Dry Sieve'!$B$2:$K$992,10,FALSE)</f>
        <v>176.26</v>
      </c>
      <c r="T1392" s="23">
        <v>5.3046635650000002E-3</v>
      </c>
      <c r="U1392" s="23">
        <v>1.4208920260000001E-3</v>
      </c>
      <c r="V1392" s="23">
        <f>V1390</f>
        <v>0.15986924579489997</v>
      </c>
    </row>
    <row r="1393" spans="1:22" ht="15.75" customHeight="1" x14ac:dyDescent="0.2">
      <c r="A1393" s="22">
        <f>VLOOKUP(B1392,'Sample ID by Horizon'!A:B,2,FALSE)</f>
        <v>42649</v>
      </c>
      <c r="B1393" s="21" t="s">
        <v>525</v>
      </c>
      <c r="C1393" s="21" t="s">
        <v>1298</v>
      </c>
      <c r="D1393" s="21" t="s">
        <v>1293</v>
      </c>
      <c r="E1393" s="21">
        <v>0.2</v>
      </c>
      <c r="F1393" s="21">
        <v>1.72</v>
      </c>
      <c r="G1393" s="21">
        <v>1.91</v>
      </c>
      <c r="H1393" s="21">
        <v>0.19</v>
      </c>
      <c r="I1393" s="21">
        <v>1.79</v>
      </c>
      <c r="J1393" s="23">
        <f t="shared" si="45"/>
        <v>7.0000000000000062E-2</v>
      </c>
      <c r="K1393" s="71">
        <v>60</v>
      </c>
      <c r="L1393" s="71">
        <f t="shared" ref="L1393:N1393" si="1045">L1391</f>
        <v>0.2</v>
      </c>
      <c r="M1393" s="71">
        <f t="shared" si="1045"/>
        <v>6.2500000000000056E-2</v>
      </c>
      <c r="N1393" s="71">
        <f t="shared" si="1045"/>
        <v>62.5</v>
      </c>
      <c r="O1393" s="73">
        <f>VLOOKUP(B1393,'Dry Sieve'!$B$2:$K$992,IF(C1393="#5",2,IF(C1393="#10",3,IF(C1393="#18",4,IF(C1393="#35",5,IF(C1393="#60",6,IF(C1393="#120",7,IF(C1393="#200",8,IF(C1393="&lt;200",9)))))))),FALSE)</f>
        <v>1.36</v>
      </c>
      <c r="P1393" s="23">
        <f t="shared" si="0"/>
        <v>6.2500000000000056E-2</v>
      </c>
      <c r="Q1393" s="23">
        <f t="shared" si="1"/>
        <v>0.2</v>
      </c>
      <c r="R1393" s="23">
        <f>VLOOKUP(B1393,'Dry Sieve'!$B$2:$K$992,IF(C1393="#5",2,IF(C1393="#10",3,IF(C1393="#18",4,IF(C1393="#35",5,IF(C1393="#60",6,IF(C1393="#120",7,IF(C1393="#200",8,IF(C1393="&lt;200",9)))))))),FALSE)</f>
        <v>1.36</v>
      </c>
      <c r="S1393" s="23">
        <f>VLOOKUP(B1393,'Dry Sieve'!$B$2:$K$992,10,FALSE)</f>
        <v>176.26</v>
      </c>
      <c r="T1393" s="23">
        <v>5.3046635650000002E-3</v>
      </c>
      <c r="U1393" s="23">
        <v>1.4208920260000001E-3</v>
      </c>
      <c r="V1393" s="23">
        <f>V1390</f>
        <v>0.15986924579489997</v>
      </c>
    </row>
    <row r="1394" spans="1:22" ht="15.75" customHeight="1" x14ac:dyDescent="0.2">
      <c r="A1394" s="22">
        <f>VLOOKUP(B1393,'Sample ID by Horizon'!A:B,2,FALSE)</f>
        <v>42649</v>
      </c>
      <c r="B1394" s="21" t="s">
        <v>525</v>
      </c>
      <c r="C1394" s="21" t="s">
        <v>1298</v>
      </c>
      <c r="D1394" s="21" t="s">
        <v>1294</v>
      </c>
      <c r="E1394" s="21">
        <v>0.2</v>
      </c>
      <c r="F1394" s="21">
        <v>1.74</v>
      </c>
      <c r="G1394" s="21">
        <v>1.94</v>
      </c>
      <c r="H1394" s="21">
        <v>0.2</v>
      </c>
      <c r="I1394" s="21">
        <v>1.8</v>
      </c>
      <c r="J1394" s="23">
        <f t="shared" si="45"/>
        <v>6.0000000000000053E-2</v>
      </c>
      <c r="K1394" s="71">
        <v>70</v>
      </c>
      <c r="L1394" s="71">
        <f t="shared" ref="L1394:N1394" si="1046">L1391</f>
        <v>0.2</v>
      </c>
      <c r="M1394" s="71">
        <f t="shared" si="1046"/>
        <v>6.2500000000000056E-2</v>
      </c>
      <c r="N1394" s="71">
        <f t="shared" si="1046"/>
        <v>62.5</v>
      </c>
      <c r="O1394" s="73">
        <f>VLOOKUP(B1394,'Dry Sieve'!$B$2:$K$992,IF(C1394="#5",2,IF(C1394="#10",3,IF(C1394="#18",4,IF(C1394="#35",5,IF(C1394="#60",6,IF(C1394="#120",7,IF(C1394="#200",8,IF(C1394="&lt;200",9)))))))),FALSE)</f>
        <v>1.36</v>
      </c>
      <c r="P1394" s="23">
        <f t="shared" si="0"/>
        <v>6.2500000000000056E-2</v>
      </c>
      <c r="Q1394" s="23">
        <f t="shared" si="1"/>
        <v>0.2</v>
      </c>
      <c r="R1394" s="23">
        <f>VLOOKUP(B1394,'Dry Sieve'!$B$2:$K$992,IF(C1394="#5",2,IF(C1394="#10",3,IF(C1394="#18",4,IF(C1394="#35",5,IF(C1394="#60",6,IF(C1394="#120",7,IF(C1394="#200",8,IF(C1394="&lt;200",9)))))))),FALSE)</f>
        <v>1.36</v>
      </c>
      <c r="S1394" s="23">
        <f>VLOOKUP(B1394,'Dry Sieve'!$B$2:$K$992,10,FALSE)</f>
        <v>176.26</v>
      </c>
      <c r="T1394" s="23">
        <v>5.3046635650000002E-3</v>
      </c>
      <c r="U1394" s="23">
        <v>1.4208920260000001E-3</v>
      </c>
      <c r="V1394" s="23">
        <f>V1393</f>
        <v>0.15986924579489997</v>
      </c>
    </row>
    <row r="1395" spans="1:22" ht="15.75" customHeight="1" x14ac:dyDescent="0.2">
      <c r="A1395" s="22">
        <f>VLOOKUP(B1394,'Sample ID by Horizon'!A:B,2,FALSE)</f>
        <v>42649</v>
      </c>
      <c r="B1395" s="21" t="s">
        <v>525</v>
      </c>
      <c r="C1395" s="21" t="s">
        <v>1299</v>
      </c>
      <c r="D1395" s="21" t="s">
        <v>1291</v>
      </c>
      <c r="E1395" s="21">
        <v>0.1</v>
      </c>
      <c r="F1395" s="21">
        <v>1.75</v>
      </c>
      <c r="G1395" s="21">
        <v>1.83</v>
      </c>
      <c r="H1395" s="21">
        <v>0.08</v>
      </c>
      <c r="I1395" s="21">
        <v>1.8</v>
      </c>
      <c r="J1395" s="23">
        <f t="shared" si="45"/>
        <v>5.0000000000000044E-2</v>
      </c>
      <c r="K1395" s="71">
        <v>30</v>
      </c>
      <c r="L1395" s="71">
        <v>0.1</v>
      </c>
      <c r="M1395" s="23">
        <f>AVERAGE(J1395:J1398)</f>
        <v>6.5000000000000058E-2</v>
      </c>
      <c r="N1395" s="23">
        <v>32.5</v>
      </c>
      <c r="O1395" s="73">
        <f>VLOOKUP(B1395,'Dry Sieve'!$B$2:$K$992,IF(C1395="#5",2,IF(C1395="#10",3,IF(C1395="#18",4,IF(C1395="#35",5,IF(C1395="#60",6,IF(C1395="#120",7,IF(C1395="#200",8,IF(C1395="&lt;200",9)))))))),FALSE)</f>
        <v>0.64</v>
      </c>
      <c r="P1395" s="23">
        <f t="shared" si="0"/>
        <v>6.5000000000000058E-2</v>
      </c>
      <c r="Q1395" s="23">
        <f t="shared" si="1"/>
        <v>0.1</v>
      </c>
      <c r="R1395" s="23">
        <f>VLOOKUP(B1395,'Dry Sieve'!$B$2:$K$992,IF(C1395="#5",2,IF(C1395="#10",3,IF(C1395="#18",4,IF(C1395="#35",5,IF(C1395="#60",6,IF(C1395="#120",7,IF(C1395="#200",8,IF(C1395="&lt;200",9)))))))),FALSE)</f>
        <v>0.64</v>
      </c>
      <c r="S1395" s="23">
        <f>VLOOKUP(B1395,'Dry Sieve'!$B$2:$K$992,10,FALSE)</f>
        <v>176.26</v>
      </c>
      <c r="T1395" s="23">
        <v>1.2708498810000001E-3</v>
      </c>
      <c r="U1395" s="23">
        <v>1.180074889E-4</v>
      </c>
      <c r="V1395" s="23">
        <f>V1393</f>
        <v>0.15986924579489997</v>
      </c>
    </row>
    <row r="1396" spans="1:22" ht="15.75" customHeight="1" x14ac:dyDescent="0.2">
      <c r="A1396" s="22">
        <f>VLOOKUP(B1395,'Sample ID by Horizon'!A:B,2,FALSE)</f>
        <v>42649</v>
      </c>
      <c r="B1396" s="21" t="s">
        <v>525</v>
      </c>
      <c r="C1396" s="21" t="s">
        <v>1299</v>
      </c>
      <c r="D1396" s="21" t="s">
        <v>1292</v>
      </c>
      <c r="E1396" s="21">
        <v>0.1</v>
      </c>
      <c r="F1396" s="21">
        <v>1.72</v>
      </c>
      <c r="G1396" s="21">
        <v>1.83</v>
      </c>
      <c r="H1396" s="21">
        <v>0.11</v>
      </c>
      <c r="I1396" s="21">
        <v>1.8</v>
      </c>
      <c r="J1396" s="23">
        <f t="shared" si="45"/>
        <v>8.0000000000000071E-2</v>
      </c>
      <c r="K1396" s="71">
        <v>30</v>
      </c>
      <c r="L1396" s="71">
        <f t="shared" ref="L1396:N1396" si="1047">L1395</f>
        <v>0.1</v>
      </c>
      <c r="M1396" s="71">
        <f t="shared" si="1047"/>
        <v>6.5000000000000058E-2</v>
      </c>
      <c r="N1396" s="71">
        <f t="shared" si="1047"/>
        <v>32.5</v>
      </c>
      <c r="O1396" s="73">
        <f>VLOOKUP(B1396,'Dry Sieve'!$B$2:$K$992,IF(C1396="#5",2,IF(C1396="#10",3,IF(C1396="#18",4,IF(C1396="#35",5,IF(C1396="#60",6,IF(C1396="#120",7,IF(C1396="#200",8,IF(C1396="&lt;200",9)))))))),FALSE)</f>
        <v>0.64</v>
      </c>
      <c r="P1396" s="23">
        <f t="shared" si="0"/>
        <v>6.5000000000000058E-2</v>
      </c>
      <c r="Q1396" s="23">
        <f t="shared" si="1"/>
        <v>0.1</v>
      </c>
      <c r="R1396" s="23">
        <f>VLOOKUP(B1396,'Dry Sieve'!$B$2:$K$992,IF(C1396="#5",2,IF(C1396="#10",3,IF(C1396="#18",4,IF(C1396="#35",5,IF(C1396="#60",6,IF(C1396="#120",7,IF(C1396="#200",8,IF(C1396="&lt;200",9)))))))),FALSE)</f>
        <v>0.64</v>
      </c>
      <c r="S1396" s="23">
        <f>VLOOKUP(B1396,'Dry Sieve'!$B$2:$K$992,10,FALSE)</f>
        <v>176.26</v>
      </c>
      <c r="T1396" s="23">
        <v>1.2708498810000001E-3</v>
      </c>
      <c r="U1396" s="23">
        <v>1.180074889E-4</v>
      </c>
      <c r="V1396" s="23">
        <f>V1393</f>
        <v>0.15986924579489997</v>
      </c>
    </row>
    <row r="1397" spans="1:22" ht="15.75" customHeight="1" x14ac:dyDescent="0.2">
      <c r="A1397" s="22">
        <f>VLOOKUP(B1396,'Sample ID by Horizon'!A:B,2,FALSE)</f>
        <v>42649</v>
      </c>
      <c r="B1397" s="21" t="s">
        <v>525</v>
      </c>
      <c r="C1397" s="21" t="s">
        <v>1299</v>
      </c>
      <c r="D1397" s="21" t="s">
        <v>1293</v>
      </c>
      <c r="E1397" s="21">
        <v>0.1</v>
      </c>
      <c r="F1397" s="21">
        <v>1.73</v>
      </c>
      <c r="G1397" s="21">
        <v>1.83</v>
      </c>
      <c r="H1397" s="21">
        <v>0.1</v>
      </c>
      <c r="I1397" s="21">
        <v>1.8</v>
      </c>
      <c r="J1397" s="23">
        <f t="shared" si="45"/>
        <v>7.0000000000000062E-2</v>
      </c>
      <c r="K1397" s="71">
        <v>30</v>
      </c>
      <c r="L1397" s="71">
        <f t="shared" ref="L1397:N1397" si="1048">L1395</f>
        <v>0.1</v>
      </c>
      <c r="M1397" s="71">
        <f t="shared" si="1048"/>
        <v>6.5000000000000058E-2</v>
      </c>
      <c r="N1397" s="71">
        <f t="shared" si="1048"/>
        <v>32.5</v>
      </c>
      <c r="O1397" s="73">
        <f>VLOOKUP(B1397,'Dry Sieve'!$B$2:$K$992,IF(C1397="#5",2,IF(C1397="#10",3,IF(C1397="#18",4,IF(C1397="#35",5,IF(C1397="#60",6,IF(C1397="#120",7,IF(C1397="#200",8,IF(C1397="&lt;200",9)))))))),FALSE)</f>
        <v>0.64</v>
      </c>
      <c r="P1397" s="23">
        <f t="shared" si="0"/>
        <v>6.5000000000000058E-2</v>
      </c>
      <c r="Q1397" s="23">
        <f t="shared" si="1"/>
        <v>0.1</v>
      </c>
      <c r="R1397" s="23">
        <f>VLOOKUP(B1397,'Dry Sieve'!$B$2:$K$992,IF(C1397="#5",2,IF(C1397="#10",3,IF(C1397="#18",4,IF(C1397="#35",5,IF(C1397="#60",6,IF(C1397="#120",7,IF(C1397="#200",8,IF(C1397="&lt;200",9)))))))),FALSE)</f>
        <v>0.64</v>
      </c>
      <c r="S1397" s="23">
        <f>VLOOKUP(B1397,'Dry Sieve'!$B$2:$K$992,10,FALSE)</f>
        <v>176.26</v>
      </c>
      <c r="T1397" s="23">
        <v>1.2708498810000001E-3</v>
      </c>
      <c r="U1397" s="23">
        <v>1.180074889E-4</v>
      </c>
      <c r="V1397" s="23">
        <f>V1396</f>
        <v>0.15986924579489997</v>
      </c>
    </row>
    <row r="1398" spans="1:22" ht="15.75" customHeight="1" x14ac:dyDescent="0.2">
      <c r="A1398" s="22">
        <f>VLOOKUP(B1397,'Sample ID by Horizon'!A:B,2,FALSE)</f>
        <v>42649</v>
      </c>
      <c r="B1398" s="21" t="s">
        <v>525</v>
      </c>
      <c r="C1398" s="21" t="s">
        <v>1299</v>
      </c>
      <c r="D1398" s="21" t="s">
        <v>1294</v>
      </c>
      <c r="E1398" s="21">
        <v>0.1</v>
      </c>
      <c r="F1398" s="21">
        <v>1.74</v>
      </c>
      <c r="G1398" s="21">
        <v>1.84</v>
      </c>
      <c r="H1398" s="21">
        <v>0.1</v>
      </c>
      <c r="I1398" s="21">
        <v>1.8</v>
      </c>
      <c r="J1398" s="23">
        <f t="shared" si="45"/>
        <v>6.0000000000000053E-2</v>
      </c>
      <c r="K1398" s="71">
        <v>40</v>
      </c>
      <c r="L1398" s="71">
        <f t="shared" ref="L1398:N1398" si="1049">L1395</f>
        <v>0.1</v>
      </c>
      <c r="M1398" s="71">
        <f t="shared" si="1049"/>
        <v>6.5000000000000058E-2</v>
      </c>
      <c r="N1398" s="71">
        <f t="shared" si="1049"/>
        <v>32.5</v>
      </c>
      <c r="O1398" s="73">
        <f>VLOOKUP(B1398,'Dry Sieve'!$B$2:$K$992,IF(C1398="#5",2,IF(C1398="#10",3,IF(C1398="#18",4,IF(C1398="#35",5,IF(C1398="#60",6,IF(C1398="#120",7,IF(C1398="#200",8,IF(C1398="&lt;200",9)))))))),FALSE)</f>
        <v>0.64</v>
      </c>
      <c r="P1398" s="23">
        <f t="shared" si="0"/>
        <v>6.5000000000000058E-2</v>
      </c>
      <c r="Q1398" s="23">
        <f t="shared" si="1"/>
        <v>0.1</v>
      </c>
      <c r="R1398" s="23">
        <f>VLOOKUP(B1398,'Dry Sieve'!$B$2:$K$992,IF(C1398="#5",2,IF(C1398="#10",3,IF(C1398="#18",4,IF(C1398="#35",5,IF(C1398="#60",6,IF(C1398="#120",7,IF(C1398="#200",8,IF(C1398="&lt;200",9)))))))),FALSE)</f>
        <v>0.64</v>
      </c>
      <c r="S1398" s="23">
        <f>VLOOKUP(B1398,'Dry Sieve'!$B$2:$K$992,10,FALSE)</f>
        <v>176.26</v>
      </c>
      <c r="T1398" s="23">
        <v>1.2708498810000001E-3</v>
      </c>
      <c r="U1398" s="23">
        <v>1.180074889E-4</v>
      </c>
      <c r="V1398" s="23">
        <f>V1396</f>
        <v>0.15986924579489997</v>
      </c>
    </row>
    <row r="1399" spans="1:22" ht="15.75" customHeight="1" x14ac:dyDescent="0.2">
      <c r="A1399" s="22">
        <f>VLOOKUP(B1398,'Sample ID by Horizon'!A:B,2,FALSE)</f>
        <v>42649</v>
      </c>
      <c r="B1399" s="21" t="s">
        <v>525</v>
      </c>
      <c r="C1399" s="21" t="s">
        <v>1300</v>
      </c>
      <c r="D1399" s="21" t="s">
        <v>1291</v>
      </c>
      <c r="E1399" s="21"/>
      <c r="F1399" s="21"/>
      <c r="G1399" s="21"/>
      <c r="H1399" s="21"/>
      <c r="I1399" s="21"/>
      <c r="J1399" s="23">
        <f t="shared" si="45"/>
        <v>0</v>
      </c>
      <c r="K1399" s="71" t="s">
        <v>1438</v>
      </c>
      <c r="L1399" s="71" t="s">
        <v>1438</v>
      </c>
      <c r="M1399" s="23">
        <f>AVERAGE(J1399:J1402)</f>
        <v>0</v>
      </c>
      <c r="N1399" s="23" t="s">
        <v>1438</v>
      </c>
      <c r="O1399" s="73">
        <f>VLOOKUP(B1399,'Dry Sieve'!$B$2:$K$992,IF(C1399="#5",2,IF(C1399="#10",3,IF(C1399="#18",4,IF(C1399="#35",5,IF(C1399="#60",6,IF(C1399="#120",7,IF(C1399="#200",8,IF(C1399="&lt;200",9)))))))),FALSE)</f>
        <v>0.45</v>
      </c>
      <c r="P1399" s="23">
        <f t="shared" si="0"/>
        <v>0</v>
      </c>
      <c r="Q1399" s="23">
        <f t="shared" si="1"/>
        <v>0</v>
      </c>
      <c r="R1399" s="23">
        <f>VLOOKUP(B1399,'Dry Sieve'!$B$2:$K$992,IF(C1399="#5",2,IF(C1399="#10",3,IF(C1399="#18",4,IF(C1399="#35",5,IF(C1399="#60",6,IF(C1399="#120",7,IF(C1399="#200",8,IF(C1399="&lt;200",9)))))))),FALSE)</f>
        <v>0.45</v>
      </c>
      <c r="S1399" s="23">
        <f>VLOOKUP(B1399,'Dry Sieve'!$B$2:$K$992,10,FALSE)</f>
        <v>176.26</v>
      </c>
      <c r="T1399" s="23" t="s">
        <v>1438</v>
      </c>
      <c r="U1399" s="23">
        <v>0</v>
      </c>
      <c r="V1399" s="23">
        <f>V1396</f>
        <v>0.15986924579489997</v>
      </c>
    </row>
    <row r="1400" spans="1:22" ht="15.75" customHeight="1" x14ac:dyDescent="0.2">
      <c r="A1400" s="22">
        <f>VLOOKUP(B1399,'Sample ID by Horizon'!A:B,2,FALSE)</f>
        <v>42649</v>
      </c>
      <c r="B1400" s="21" t="s">
        <v>525</v>
      </c>
      <c r="C1400" s="21" t="s">
        <v>1300</v>
      </c>
      <c r="D1400" s="21" t="s">
        <v>1292</v>
      </c>
      <c r="E1400" s="21"/>
      <c r="F1400" s="21"/>
      <c r="G1400" s="21"/>
      <c r="H1400" s="21"/>
      <c r="I1400" s="21"/>
      <c r="J1400" s="23">
        <f t="shared" si="45"/>
        <v>0</v>
      </c>
      <c r="K1400" s="71" t="s">
        <v>1438</v>
      </c>
      <c r="L1400" s="71" t="str">
        <f t="shared" ref="L1400:N1400" si="1050">L1399</f>
        <v/>
      </c>
      <c r="M1400" s="71">
        <f t="shared" si="1050"/>
        <v>0</v>
      </c>
      <c r="N1400" s="71" t="str">
        <f t="shared" si="1050"/>
        <v/>
      </c>
      <c r="O1400" s="73">
        <f>VLOOKUP(B1400,'Dry Sieve'!$B$2:$K$992,IF(C1400="#5",2,IF(C1400="#10",3,IF(C1400="#18",4,IF(C1400="#35",5,IF(C1400="#60",6,IF(C1400="#120",7,IF(C1400="#200",8,IF(C1400="&lt;200",9)))))))),FALSE)</f>
        <v>0.45</v>
      </c>
      <c r="P1400" s="23">
        <f t="shared" si="0"/>
        <v>0</v>
      </c>
      <c r="Q1400" s="23">
        <f t="shared" si="1"/>
        <v>0</v>
      </c>
      <c r="R1400" s="23">
        <f>VLOOKUP(B1400,'Dry Sieve'!$B$2:$K$992,IF(C1400="#5",2,IF(C1400="#10",3,IF(C1400="#18",4,IF(C1400="#35",5,IF(C1400="#60",6,IF(C1400="#120",7,IF(C1400="#200",8,IF(C1400="&lt;200",9)))))))),FALSE)</f>
        <v>0.45</v>
      </c>
      <c r="S1400" s="23">
        <f>VLOOKUP(B1400,'Dry Sieve'!$B$2:$K$992,10,FALSE)</f>
        <v>176.26</v>
      </c>
      <c r="T1400" s="23" t="s">
        <v>1438</v>
      </c>
      <c r="U1400" s="23">
        <v>0</v>
      </c>
      <c r="V1400" s="23">
        <f>V1399</f>
        <v>0.15986924579489997</v>
      </c>
    </row>
    <row r="1401" spans="1:22" ht="15.75" customHeight="1" x14ac:dyDescent="0.2">
      <c r="A1401" s="22">
        <f>VLOOKUP(B1400,'Sample ID by Horizon'!A:B,2,FALSE)</f>
        <v>42649</v>
      </c>
      <c r="B1401" s="21" t="s">
        <v>525</v>
      </c>
      <c r="C1401" s="21" t="s">
        <v>1300</v>
      </c>
      <c r="D1401" s="21" t="s">
        <v>1293</v>
      </c>
      <c r="E1401" s="21"/>
      <c r="F1401" s="21"/>
      <c r="G1401" s="21"/>
      <c r="H1401" s="21"/>
      <c r="I1401" s="21"/>
      <c r="J1401" s="23">
        <f t="shared" si="45"/>
        <v>0</v>
      </c>
      <c r="K1401" s="71" t="s">
        <v>1438</v>
      </c>
      <c r="L1401" s="71" t="str">
        <f t="shared" ref="L1401:N1401" si="1051">L1399</f>
        <v/>
      </c>
      <c r="M1401" s="71">
        <f t="shared" si="1051"/>
        <v>0</v>
      </c>
      <c r="N1401" s="71" t="str">
        <f t="shared" si="1051"/>
        <v/>
      </c>
      <c r="O1401" s="73">
        <f>VLOOKUP(B1401,'Dry Sieve'!$B$2:$K$992,IF(C1401="#5",2,IF(C1401="#10",3,IF(C1401="#18",4,IF(C1401="#35",5,IF(C1401="#60",6,IF(C1401="#120",7,IF(C1401="#200",8,IF(C1401="&lt;200",9)))))))),FALSE)</f>
        <v>0.45</v>
      </c>
      <c r="P1401" s="23">
        <f t="shared" si="0"/>
        <v>0</v>
      </c>
      <c r="Q1401" s="23">
        <f t="shared" si="1"/>
        <v>0</v>
      </c>
      <c r="R1401" s="23">
        <f>VLOOKUP(B1401,'Dry Sieve'!$B$2:$K$992,IF(C1401="#5",2,IF(C1401="#10",3,IF(C1401="#18",4,IF(C1401="#35",5,IF(C1401="#60",6,IF(C1401="#120",7,IF(C1401="#200",8,IF(C1401="&lt;200",9)))))))),FALSE)</f>
        <v>0.45</v>
      </c>
      <c r="S1401" s="23">
        <f>VLOOKUP(B1401,'Dry Sieve'!$B$2:$K$992,10,FALSE)</f>
        <v>176.26</v>
      </c>
      <c r="T1401" s="23" t="s">
        <v>1438</v>
      </c>
      <c r="U1401" s="23">
        <v>0</v>
      </c>
      <c r="V1401" s="23">
        <f>V1399</f>
        <v>0.15986924579489997</v>
      </c>
    </row>
    <row r="1402" spans="1:22" ht="15.75" customHeight="1" x14ac:dyDescent="0.2">
      <c r="A1402" s="22">
        <f>VLOOKUP(B1401,'Sample ID by Horizon'!A:B,2,FALSE)</f>
        <v>42649</v>
      </c>
      <c r="B1402" s="21" t="s">
        <v>525</v>
      </c>
      <c r="C1402" s="21" t="s">
        <v>1300</v>
      </c>
      <c r="D1402" s="21" t="s">
        <v>1294</v>
      </c>
      <c r="E1402" s="21"/>
      <c r="F1402" s="21"/>
      <c r="G1402" s="21"/>
      <c r="H1402" s="21"/>
      <c r="I1402" s="21"/>
      <c r="J1402" s="23">
        <f t="shared" si="45"/>
        <v>0</v>
      </c>
      <c r="K1402" s="71" t="s">
        <v>1438</v>
      </c>
      <c r="L1402" s="71" t="str">
        <f t="shared" ref="L1402:N1402" si="1052">L1399</f>
        <v/>
      </c>
      <c r="M1402" s="71">
        <f t="shared" si="1052"/>
        <v>0</v>
      </c>
      <c r="N1402" s="71" t="str">
        <f t="shared" si="1052"/>
        <v/>
      </c>
      <c r="O1402" s="73">
        <f>VLOOKUP(B1402,'Dry Sieve'!$B$2:$K$992,IF(C1402="#5",2,IF(C1402="#10",3,IF(C1402="#18",4,IF(C1402="#35",5,IF(C1402="#60",6,IF(C1402="#120",7,IF(C1402="#200",8,IF(C1402="&lt;200",9)))))))),FALSE)</f>
        <v>0.45</v>
      </c>
      <c r="P1402" s="23">
        <f t="shared" si="0"/>
        <v>0</v>
      </c>
      <c r="Q1402" s="23">
        <f t="shared" si="1"/>
        <v>0</v>
      </c>
      <c r="R1402" s="23">
        <f>VLOOKUP(B1402,'Dry Sieve'!$B$2:$K$992,IF(C1402="#5",2,IF(C1402="#10",3,IF(C1402="#18",4,IF(C1402="#35",5,IF(C1402="#60",6,IF(C1402="#120",7,IF(C1402="#200",8,IF(C1402="&lt;200",9)))))))),FALSE)</f>
        <v>0.45</v>
      </c>
      <c r="S1402" s="23">
        <f>VLOOKUP(B1402,'Dry Sieve'!$B$2:$K$992,10,FALSE)</f>
        <v>176.26</v>
      </c>
      <c r="T1402" s="23" t="s">
        <v>1438</v>
      </c>
      <c r="U1402" s="23">
        <v>0</v>
      </c>
      <c r="V1402" s="23">
        <f>V1399</f>
        <v>0.15986924579489997</v>
      </c>
    </row>
    <row r="1403" spans="1:22" ht="15.75" customHeight="1" x14ac:dyDescent="0.2">
      <c r="A1403" s="22">
        <f>VLOOKUP(B1402,'Sample ID by Horizon'!A:B,2,FALSE)</f>
        <v>42649</v>
      </c>
      <c r="B1403" s="21" t="s">
        <v>526</v>
      </c>
      <c r="C1403" s="21" t="s">
        <v>1290</v>
      </c>
      <c r="D1403" s="21" t="s">
        <v>1291</v>
      </c>
      <c r="E1403" s="21">
        <v>4</v>
      </c>
      <c r="F1403" s="21">
        <v>1.71</v>
      </c>
      <c r="G1403" s="21">
        <v>2.0499999999999998</v>
      </c>
      <c r="H1403" s="21">
        <v>0.34</v>
      </c>
      <c r="I1403" s="21">
        <v>1.75</v>
      </c>
      <c r="J1403" s="23">
        <f t="shared" si="45"/>
        <v>4.0000000000000036E-2</v>
      </c>
      <c r="K1403" s="71">
        <v>7.5</v>
      </c>
      <c r="L1403" s="71">
        <v>4</v>
      </c>
      <c r="M1403" s="23">
        <f>AVERAGE(J1403:J1406)</f>
        <v>4.7500000000000042E-2</v>
      </c>
      <c r="N1403" s="23">
        <v>3.5</v>
      </c>
      <c r="O1403" s="73">
        <f>VLOOKUP(B1403,'Dry Sieve'!$B$2:$K$992,IF(C1403="#5",2,IF(C1403="#10",3,IF(C1403="#18",4,IF(C1403="#35",5,IF(C1403="#60",6,IF(C1403="#120",7,IF(C1403="#200",8,IF(C1403="&lt;200",9)))))))),FALSE)</f>
        <v>791.71</v>
      </c>
      <c r="P1403" s="23">
        <f t="shared" si="0"/>
        <v>4.7500000000000042E-2</v>
      </c>
      <c r="Q1403" s="23">
        <f t="shared" si="1"/>
        <v>4</v>
      </c>
      <c r="R1403" s="23">
        <f>VLOOKUP(B1403,'Dry Sieve'!$B$2:$K$992,IF(C1403="#5",2,IF(C1403="#10",3,IF(C1403="#18",4,IF(C1403="#35",5,IF(C1403="#60",6,IF(C1403="#120",7,IF(C1403="#200",8,IF(C1403="&lt;200",9)))))))),FALSE)</f>
        <v>791.71</v>
      </c>
      <c r="S1403" s="23">
        <f>VLOOKUP(B1403,'Dry Sieve'!$B$2:$K$992,10,FALSE)</f>
        <v>1608.72</v>
      </c>
      <c r="T1403" s="23">
        <v>0.48629248330000002</v>
      </c>
      <c r="U1403" s="23">
        <v>1.7020236920000001E-2</v>
      </c>
      <c r="V1403" s="23">
        <f>SUM(U1403,U1407,U1411,U1415,U1419,U1423,U1427)</f>
        <v>7.6937771459999998E-2</v>
      </c>
    </row>
    <row r="1404" spans="1:22" ht="15.75" customHeight="1" x14ac:dyDescent="0.2">
      <c r="A1404" s="22">
        <f>VLOOKUP(B1403,'Sample ID by Horizon'!A:B,2,FALSE)</f>
        <v>42649</v>
      </c>
      <c r="B1404" s="21" t="s">
        <v>526</v>
      </c>
      <c r="C1404" s="21" t="s">
        <v>1290</v>
      </c>
      <c r="D1404" s="21" t="s">
        <v>1292</v>
      </c>
      <c r="E1404" s="21">
        <v>4</v>
      </c>
      <c r="F1404" s="21">
        <v>1.7</v>
      </c>
      <c r="G1404" s="21">
        <v>1.85</v>
      </c>
      <c r="H1404" s="21">
        <v>0.15</v>
      </c>
      <c r="I1404" s="21">
        <v>1.77</v>
      </c>
      <c r="J1404" s="23">
        <f t="shared" si="45"/>
        <v>7.0000000000000062E-2</v>
      </c>
      <c r="K1404" s="71">
        <v>2</v>
      </c>
      <c r="L1404" s="71">
        <f t="shared" ref="L1404:N1404" si="1053">L1403</f>
        <v>4</v>
      </c>
      <c r="M1404" s="71">
        <f t="shared" si="1053"/>
        <v>4.7500000000000042E-2</v>
      </c>
      <c r="N1404" s="71">
        <f t="shared" si="1053"/>
        <v>3.5</v>
      </c>
      <c r="O1404" s="73">
        <f>VLOOKUP(B1404,'Dry Sieve'!$B$2:$K$992,IF(C1404="#5",2,IF(C1404="#10",3,IF(C1404="#18",4,IF(C1404="#35",5,IF(C1404="#60",6,IF(C1404="#120",7,IF(C1404="#200",8,IF(C1404="&lt;200",9)))))))),FALSE)</f>
        <v>791.71</v>
      </c>
      <c r="P1404" s="23">
        <f t="shared" si="0"/>
        <v>4.7500000000000042E-2</v>
      </c>
      <c r="Q1404" s="23">
        <f t="shared" si="1"/>
        <v>4</v>
      </c>
      <c r="R1404" s="23">
        <f>VLOOKUP(B1404,'Dry Sieve'!$B$2:$K$992,IF(C1404="#5",2,IF(C1404="#10",3,IF(C1404="#18",4,IF(C1404="#35",5,IF(C1404="#60",6,IF(C1404="#120",7,IF(C1404="#200",8,IF(C1404="&lt;200",9)))))))),FALSE)</f>
        <v>791.71</v>
      </c>
      <c r="S1404" s="23">
        <f>VLOOKUP(B1404,'Dry Sieve'!$B$2:$K$992,10,FALSE)</f>
        <v>1608.72</v>
      </c>
      <c r="T1404" s="23">
        <v>0.48629248330000002</v>
      </c>
      <c r="U1404" s="23">
        <v>1.7020236920000001E-2</v>
      </c>
      <c r="V1404" s="23">
        <f>V1403</f>
        <v>7.6937771459999998E-2</v>
      </c>
    </row>
    <row r="1405" spans="1:22" ht="15.75" customHeight="1" x14ac:dyDescent="0.2">
      <c r="A1405" s="22">
        <f>VLOOKUP(B1404,'Sample ID by Horizon'!A:B,2,FALSE)</f>
        <v>42649</v>
      </c>
      <c r="B1405" s="21" t="s">
        <v>526</v>
      </c>
      <c r="C1405" s="21" t="s">
        <v>1290</v>
      </c>
      <c r="D1405" s="21" t="s">
        <v>1293</v>
      </c>
      <c r="E1405" s="21">
        <v>4</v>
      </c>
      <c r="F1405" s="21">
        <v>1.72</v>
      </c>
      <c r="G1405" s="21">
        <v>1.9</v>
      </c>
      <c r="H1405" s="21">
        <v>0.18</v>
      </c>
      <c r="I1405" s="21">
        <v>1.76</v>
      </c>
      <c r="J1405" s="23">
        <f t="shared" si="45"/>
        <v>4.0000000000000036E-2</v>
      </c>
      <c r="K1405" s="71">
        <v>3.5</v>
      </c>
      <c r="L1405" s="71">
        <f t="shared" ref="L1405:N1405" si="1054">L1403</f>
        <v>4</v>
      </c>
      <c r="M1405" s="71">
        <f t="shared" si="1054"/>
        <v>4.7500000000000042E-2</v>
      </c>
      <c r="N1405" s="71">
        <f t="shared" si="1054"/>
        <v>3.5</v>
      </c>
      <c r="O1405" s="73">
        <f>VLOOKUP(B1405,'Dry Sieve'!$B$2:$K$992,IF(C1405="#5",2,IF(C1405="#10",3,IF(C1405="#18",4,IF(C1405="#35",5,IF(C1405="#60",6,IF(C1405="#120",7,IF(C1405="#200",8,IF(C1405="&lt;200",9)))))))),FALSE)</f>
        <v>791.71</v>
      </c>
      <c r="P1405" s="23">
        <f t="shared" si="0"/>
        <v>4.7500000000000042E-2</v>
      </c>
      <c r="Q1405" s="23">
        <f t="shared" si="1"/>
        <v>4</v>
      </c>
      <c r="R1405" s="23">
        <f>VLOOKUP(B1405,'Dry Sieve'!$B$2:$K$992,IF(C1405="#5",2,IF(C1405="#10",3,IF(C1405="#18",4,IF(C1405="#35",5,IF(C1405="#60",6,IF(C1405="#120",7,IF(C1405="#200",8,IF(C1405="&lt;200",9)))))))),FALSE)</f>
        <v>791.71</v>
      </c>
      <c r="S1405" s="23">
        <f>VLOOKUP(B1405,'Dry Sieve'!$B$2:$K$992,10,FALSE)</f>
        <v>1608.72</v>
      </c>
      <c r="T1405" s="23">
        <v>0.48629248330000002</v>
      </c>
      <c r="U1405" s="23">
        <v>1.7020236920000001E-2</v>
      </c>
      <c r="V1405" s="23">
        <f>V1403</f>
        <v>7.6937771459999998E-2</v>
      </c>
    </row>
    <row r="1406" spans="1:22" ht="15.75" customHeight="1" x14ac:dyDescent="0.2">
      <c r="A1406" s="22">
        <f>VLOOKUP(B1405,'Sample ID by Horizon'!A:B,2,FALSE)</f>
        <v>42649</v>
      </c>
      <c r="B1406" s="21" t="s">
        <v>526</v>
      </c>
      <c r="C1406" s="21" t="s">
        <v>1290</v>
      </c>
      <c r="D1406" s="21" t="s">
        <v>1294</v>
      </c>
      <c r="E1406" s="21">
        <v>4</v>
      </c>
      <c r="F1406" s="21">
        <v>1.71</v>
      </c>
      <c r="G1406" s="21">
        <v>1.79</v>
      </c>
      <c r="H1406" s="21">
        <v>0.08</v>
      </c>
      <c r="I1406" s="21">
        <v>1.75</v>
      </c>
      <c r="J1406" s="23">
        <f t="shared" si="45"/>
        <v>4.0000000000000036E-2</v>
      </c>
      <c r="K1406" s="71">
        <v>1</v>
      </c>
      <c r="L1406" s="71">
        <f t="shared" ref="L1406:N1406" si="1055">L1403</f>
        <v>4</v>
      </c>
      <c r="M1406" s="71">
        <f t="shared" si="1055"/>
        <v>4.7500000000000042E-2</v>
      </c>
      <c r="N1406" s="71">
        <f t="shared" si="1055"/>
        <v>3.5</v>
      </c>
      <c r="O1406" s="73">
        <f>VLOOKUP(B1406,'Dry Sieve'!$B$2:$K$992,IF(C1406="#5",2,IF(C1406="#10",3,IF(C1406="#18",4,IF(C1406="#35",5,IF(C1406="#60",6,IF(C1406="#120",7,IF(C1406="#200",8,IF(C1406="&lt;200",9)))))))),FALSE)</f>
        <v>791.71</v>
      </c>
      <c r="P1406" s="23">
        <f t="shared" si="0"/>
        <v>4.7500000000000042E-2</v>
      </c>
      <c r="Q1406" s="23">
        <f t="shared" si="1"/>
        <v>4</v>
      </c>
      <c r="R1406" s="23">
        <f>VLOOKUP(B1406,'Dry Sieve'!$B$2:$K$992,IF(C1406="#5",2,IF(C1406="#10",3,IF(C1406="#18",4,IF(C1406="#35",5,IF(C1406="#60",6,IF(C1406="#120",7,IF(C1406="#200",8,IF(C1406="&lt;200",9)))))))),FALSE)</f>
        <v>791.71</v>
      </c>
      <c r="S1406" s="23">
        <f>VLOOKUP(B1406,'Dry Sieve'!$B$2:$K$992,10,FALSE)</f>
        <v>1608.72</v>
      </c>
      <c r="T1406" s="23">
        <v>0.48629248330000002</v>
      </c>
      <c r="U1406" s="23">
        <v>1.7020236920000001E-2</v>
      </c>
      <c r="V1406" s="23">
        <f>V1403</f>
        <v>7.6937771459999998E-2</v>
      </c>
    </row>
    <row r="1407" spans="1:22" ht="15.75" customHeight="1" x14ac:dyDescent="0.2">
      <c r="A1407" s="22">
        <f>VLOOKUP(B1406,'Sample ID by Horizon'!A:B,2,FALSE)</f>
        <v>42649</v>
      </c>
      <c r="B1407" s="21" t="s">
        <v>526</v>
      </c>
      <c r="C1407" s="21" t="s">
        <v>1295</v>
      </c>
      <c r="D1407" s="21" t="s">
        <v>1291</v>
      </c>
      <c r="E1407" s="21">
        <v>4</v>
      </c>
      <c r="F1407" s="21">
        <v>1.71</v>
      </c>
      <c r="G1407" s="21">
        <v>2.2200000000000002</v>
      </c>
      <c r="H1407" s="21">
        <v>0.51</v>
      </c>
      <c r="I1407" s="21">
        <v>1.81</v>
      </c>
      <c r="J1407" s="23">
        <f t="shared" si="45"/>
        <v>0.10000000000000009</v>
      </c>
      <c r="K1407" s="71">
        <v>10.25</v>
      </c>
      <c r="L1407" s="71">
        <v>4</v>
      </c>
      <c r="M1407" s="23">
        <f>AVERAGE(J1407:J1410)</f>
        <v>0.12250000000000005</v>
      </c>
      <c r="N1407" s="23">
        <v>9.5</v>
      </c>
      <c r="O1407" s="73">
        <f>VLOOKUP(B1407,'Dry Sieve'!$B$2:$K$992,IF(C1407="#5",2,IF(C1407="#10",3,IF(C1407="#18",4,IF(C1407="#35",5,IF(C1407="#60",6,IF(C1407="#120",7,IF(C1407="#200",8,IF(C1407="&lt;200",9)))))))),FALSE)</f>
        <v>250.79</v>
      </c>
      <c r="P1407" s="23">
        <f t="shared" si="0"/>
        <v>0.12250000000000005</v>
      </c>
      <c r="Q1407" s="23">
        <f t="shared" si="1"/>
        <v>4</v>
      </c>
      <c r="R1407" s="23">
        <f>VLOOKUP(B1407,'Dry Sieve'!$B$2:$K$992,IF(C1407="#5",2,IF(C1407="#10",3,IF(C1407="#18",4,IF(C1407="#35",5,IF(C1407="#60",6,IF(C1407="#120",7,IF(C1407="#200",8,IF(C1407="&lt;200",9)))))))),FALSE)</f>
        <v>250.79</v>
      </c>
      <c r="S1407" s="23">
        <f>VLOOKUP(B1407,'Dry Sieve'!$B$2:$K$992,10,FALSE)</f>
        <v>1608.72</v>
      </c>
      <c r="T1407" s="23">
        <v>0.1511198694</v>
      </c>
      <c r="U1407" s="23">
        <v>1.2305475079999999E-2</v>
      </c>
      <c r="V1407" s="23">
        <f>V1406</f>
        <v>7.6937771459999998E-2</v>
      </c>
    </row>
    <row r="1408" spans="1:22" ht="15.75" customHeight="1" x14ac:dyDescent="0.2">
      <c r="A1408" s="22">
        <f>VLOOKUP(B1407,'Sample ID by Horizon'!A:B,2,FALSE)</f>
        <v>42649</v>
      </c>
      <c r="B1408" s="21" t="s">
        <v>526</v>
      </c>
      <c r="C1408" s="21" t="s">
        <v>1295</v>
      </c>
      <c r="D1408" s="21" t="s">
        <v>1292</v>
      </c>
      <c r="E1408" s="21">
        <v>4</v>
      </c>
      <c r="F1408" s="21">
        <v>1.73</v>
      </c>
      <c r="G1408" s="21">
        <v>2.2000000000000002</v>
      </c>
      <c r="H1408" s="21">
        <v>0.47</v>
      </c>
      <c r="I1408" s="21">
        <v>1.82</v>
      </c>
      <c r="J1408" s="23">
        <f t="shared" si="45"/>
        <v>9.000000000000008E-2</v>
      </c>
      <c r="K1408" s="71">
        <v>9.5</v>
      </c>
      <c r="L1408" s="71">
        <f t="shared" ref="L1408:N1408" si="1056">L1407</f>
        <v>4</v>
      </c>
      <c r="M1408" s="71">
        <f t="shared" si="1056"/>
        <v>0.12250000000000005</v>
      </c>
      <c r="N1408" s="71">
        <f t="shared" si="1056"/>
        <v>9.5</v>
      </c>
      <c r="O1408" s="73">
        <f>VLOOKUP(B1408,'Dry Sieve'!$B$2:$K$992,IF(C1408="#5",2,IF(C1408="#10",3,IF(C1408="#18",4,IF(C1408="#35",5,IF(C1408="#60",6,IF(C1408="#120",7,IF(C1408="#200",8,IF(C1408="&lt;200",9)))))))),FALSE)</f>
        <v>250.79</v>
      </c>
      <c r="P1408" s="23">
        <f t="shared" si="0"/>
        <v>0.12250000000000005</v>
      </c>
      <c r="Q1408" s="23">
        <f t="shared" si="1"/>
        <v>4</v>
      </c>
      <c r="R1408" s="23">
        <f>VLOOKUP(B1408,'Dry Sieve'!$B$2:$K$992,IF(C1408="#5",2,IF(C1408="#10",3,IF(C1408="#18",4,IF(C1408="#35",5,IF(C1408="#60",6,IF(C1408="#120",7,IF(C1408="#200",8,IF(C1408="&lt;200",9)))))))),FALSE)</f>
        <v>250.79</v>
      </c>
      <c r="S1408" s="23">
        <f>VLOOKUP(B1408,'Dry Sieve'!$B$2:$K$992,10,FALSE)</f>
        <v>1608.72</v>
      </c>
      <c r="T1408" s="23">
        <v>0.1511198694</v>
      </c>
      <c r="U1408" s="23">
        <v>1.2305475079999999E-2</v>
      </c>
      <c r="V1408" s="23">
        <f>V1406</f>
        <v>7.6937771459999998E-2</v>
      </c>
    </row>
    <row r="1409" spans="1:22" ht="15.75" customHeight="1" x14ac:dyDescent="0.2">
      <c r="A1409" s="22">
        <f>VLOOKUP(B1408,'Sample ID by Horizon'!A:B,2,FALSE)</f>
        <v>42649</v>
      </c>
      <c r="B1409" s="21" t="s">
        <v>526</v>
      </c>
      <c r="C1409" s="21" t="s">
        <v>1295</v>
      </c>
      <c r="D1409" s="21" t="s">
        <v>1293</v>
      </c>
      <c r="E1409" s="21">
        <v>4</v>
      </c>
      <c r="F1409" s="21">
        <v>1.72</v>
      </c>
      <c r="G1409" s="21">
        <v>2.27</v>
      </c>
      <c r="H1409" s="21">
        <v>0.55000000000000004</v>
      </c>
      <c r="I1409" s="21">
        <v>1.88</v>
      </c>
      <c r="J1409" s="23">
        <f t="shared" si="45"/>
        <v>0.15999999999999992</v>
      </c>
      <c r="K1409" s="71">
        <v>9.75</v>
      </c>
      <c r="L1409" s="71">
        <f t="shared" ref="L1409:N1409" si="1057">L1407</f>
        <v>4</v>
      </c>
      <c r="M1409" s="71">
        <f t="shared" si="1057"/>
        <v>0.12250000000000005</v>
      </c>
      <c r="N1409" s="71">
        <f t="shared" si="1057"/>
        <v>9.5</v>
      </c>
      <c r="O1409" s="73">
        <f>VLOOKUP(B1409,'Dry Sieve'!$B$2:$K$992,IF(C1409="#5",2,IF(C1409="#10",3,IF(C1409="#18",4,IF(C1409="#35",5,IF(C1409="#60",6,IF(C1409="#120",7,IF(C1409="#200",8,IF(C1409="&lt;200",9)))))))),FALSE)</f>
        <v>250.79</v>
      </c>
      <c r="P1409" s="23">
        <f t="shared" si="0"/>
        <v>0.12250000000000005</v>
      </c>
      <c r="Q1409" s="23">
        <f t="shared" si="1"/>
        <v>4</v>
      </c>
      <c r="R1409" s="23">
        <f>VLOOKUP(B1409,'Dry Sieve'!$B$2:$K$992,IF(C1409="#5",2,IF(C1409="#10",3,IF(C1409="#18",4,IF(C1409="#35",5,IF(C1409="#60",6,IF(C1409="#120",7,IF(C1409="#200",8,IF(C1409="&lt;200",9)))))))),FALSE)</f>
        <v>250.79</v>
      </c>
      <c r="S1409" s="23">
        <f>VLOOKUP(B1409,'Dry Sieve'!$B$2:$K$992,10,FALSE)</f>
        <v>1608.72</v>
      </c>
      <c r="T1409" s="23">
        <v>0.1511198694</v>
      </c>
      <c r="U1409" s="23">
        <v>1.2305475079999999E-2</v>
      </c>
      <c r="V1409" s="23">
        <f>V1406</f>
        <v>7.6937771459999998E-2</v>
      </c>
    </row>
    <row r="1410" spans="1:22" ht="15.75" customHeight="1" x14ac:dyDescent="0.2">
      <c r="A1410" s="22">
        <f>VLOOKUP(B1409,'Sample ID by Horizon'!A:B,2,FALSE)</f>
        <v>42649</v>
      </c>
      <c r="B1410" s="21" t="s">
        <v>526</v>
      </c>
      <c r="C1410" s="21" t="s">
        <v>1295</v>
      </c>
      <c r="D1410" s="21" t="s">
        <v>1294</v>
      </c>
      <c r="E1410" s="21">
        <v>4</v>
      </c>
      <c r="F1410" s="21">
        <v>1.72</v>
      </c>
      <c r="G1410" s="21">
        <v>2.2000000000000002</v>
      </c>
      <c r="H1410" s="21">
        <v>0.48</v>
      </c>
      <c r="I1410" s="21">
        <v>1.86</v>
      </c>
      <c r="J1410" s="23">
        <f t="shared" si="45"/>
        <v>0.14000000000000012</v>
      </c>
      <c r="K1410" s="71">
        <v>8.5</v>
      </c>
      <c r="L1410" s="71">
        <f t="shared" ref="L1410:N1410" si="1058">L1407</f>
        <v>4</v>
      </c>
      <c r="M1410" s="71">
        <f t="shared" si="1058"/>
        <v>0.12250000000000005</v>
      </c>
      <c r="N1410" s="71">
        <f t="shared" si="1058"/>
        <v>9.5</v>
      </c>
      <c r="O1410" s="73">
        <f>VLOOKUP(B1410,'Dry Sieve'!$B$2:$K$992,IF(C1410="#5",2,IF(C1410="#10",3,IF(C1410="#18",4,IF(C1410="#35",5,IF(C1410="#60",6,IF(C1410="#120",7,IF(C1410="#200",8,IF(C1410="&lt;200",9)))))))),FALSE)</f>
        <v>250.79</v>
      </c>
      <c r="P1410" s="23">
        <f t="shared" si="0"/>
        <v>0.12250000000000005</v>
      </c>
      <c r="Q1410" s="23">
        <f t="shared" si="1"/>
        <v>4</v>
      </c>
      <c r="R1410" s="23">
        <f>VLOOKUP(B1410,'Dry Sieve'!$B$2:$K$992,IF(C1410="#5",2,IF(C1410="#10",3,IF(C1410="#18",4,IF(C1410="#35",5,IF(C1410="#60",6,IF(C1410="#120",7,IF(C1410="#200",8,IF(C1410="&lt;200",9)))))))),FALSE)</f>
        <v>250.79</v>
      </c>
      <c r="S1410" s="23">
        <f>VLOOKUP(B1410,'Dry Sieve'!$B$2:$K$992,10,FALSE)</f>
        <v>1608.72</v>
      </c>
      <c r="T1410" s="23">
        <v>0.1511198694</v>
      </c>
      <c r="U1410" s="23">
        <v>1.2305475079999999E-2</v>
      </c>
      <c r="V1410" s="23">
        <f>V1409</f>
        <v>7.6937771459999998E-2</v>
      </c>
    </row>
    <row r="1411" spans="1:22" ht="15.75" customHeight="1" x14ac:dyDescent="0.2">
      <c r="A1411" s="22">
        <f>VLOOKUP(B1410,'Sample ID by Horizon'!A:B,2,FALSE)</f>
        <v>42649</v>
      </c>
      <c r="B1411" s="21" t="s">
        <v>526</v>
      </c>
      <c r="C1411" s="21" t="s">
        <v>1296</v>
      </c>
      <c r="D1411" s="21" t="s">
        <v>1291</v>
      </c>
      <c r="E1411" s="21">
        <v>4</v>
      </c>
      <c r="F1411" s="21">
        <v>1.73</v>
      </c>
      <c r="G1411" s="21">
        <v>2.62</v>
      </c>
      <c r="H1411" s="21">
        <v>0.89</v>
      </c>
      <c r="I1411" s="21">
        <v>1.97</v>
      </c>
      <c r="J1411" s="23">
        <f t="shared" si="45"/>
        <v>0.24</v>
      </c>
      <c r="K1411" s="71">
        <v>16.25</v>
      </c>
      <c r="L1411" s="71">
        <v>4</v>
      </c>
      <c r="M1411" s="23">
        <f>AVERAGE(J1411:J1414)</f>
        <v>0.19749999999999995</v>
      </c>
      <c r="N1411" s="23">
        <v>17.5625</v>
      </c>
      <c r="O1411" s="73">
        <f>VLOOKUP(B1411,'Dry Sieve'!$B$2:$K$992,IF(C1411="#5",2,IF(C1411="#10",3,IF(C1411="#18",4,IF(C1411="#35",5,IF(C1411="#60",6,IF(C1411="#120",7,IF(C1411="#200",8,IF(C1411="&lt;200",9)))))))),FALSE)</f>
        <v>201.31</v>
      </c>
      <c r="P1411" s="23">
        <f t="shared" si="0"/>
        <v>0.19749999999999995</v>
      </c>
      <c r="Q1411" s="23">
        <f t="shared" si="1"/>
        <v>4</v>
      </c>
      <c r="R1411" s="23">
        <f>VLOOKUP(B1411,'Dry Sieve'!$B$2:$K$992,IF(C1411="#5",2,IF(C1411="#10",3,IF(C1411="#18",4,IF(C1411="#35",5,IF(C1411="#60",6,IF(C1411="#120",7,IF(C1411="#200",8,IF(C1411="&lt;200",9)))))))),FALSE)</f>
        <v>201.31</v>
      </c>
      <c r="S1411" s="23">
        <f>VLOOKUP(B1411,'Dry Sieve'!$B$2:$K$992,10,FALSE)</f>
        <v>1608.72</v>
      </c>
      <c r="T1411" s="23">
        <v>0.1189581274</v>
      </c>
      <c r="U1411" s="23">
        <v>1.492287223E-2</v>
      </c>
      <c r="V1411" s="23">
        <f>V1409</f>
        <v>7.6937771459999998E-2</v>
      </c>
    </row>
    <row r="1412" spans="1:22" ht="15.75" customHeight="1" x14ac:dyDescent="0.2">
      <c r="A1412" s="22">
        <f>VLOOKUP(B1411,'Sample ID by Horizon'!A:B,2,FALSE)</f>
        <v>42649</v>
      </c>
      <c r="B1412" s="21" t="s">
        <v>526</v>
      </c>
      <c r="C1412" s="21" t="s">
        <v>1296</v>
      </c>
      <c r="D1412" s="21" t="s">
        <v>1292</v>
      </c>
      <c r="E1412" s="21">
        <v>4</v>
      </c>
      <c r="F1412" s="21">
        <v>1.73</v>
      </c>
      <c r="G1412" s="21">
        <v>2.59</v>
      </c>
      <c r="H1412" s="21">
        <v>0.86</v>
      </c>
      <c r="I1412" s="21">
        <v>1.95</v>
      </c>
      <c r="J1412" s="23">
        <f t="shared" si="45"/>
        <v>0.21999999999999997</v>
      </c>
      <c r="K1412" s="71">
        <v>16</v>
      </c>
      <c r="L1412" s="71">
        <f t="shared" ref="L1412:N1412" si="1059">L1411</f>
        <v>4</v>
      </c>
      <c r="M1412" s="71">
        <f t="shared" si="1059"/>
        <v>0.19749999999999995</v>
      </c>
      <c r="N1412" s="71">
        <f t="shared" si="1059"/>
        <v>17.5625</v>
      </c>
      <c r="O1412" s="73">
        <f>VLOOKUP(B1412,'Dry Sieve'!$B$2:$K$992,IF(C1412="#5",2,IF(C1412="#10",3,IF(C1412="#18",4,IF(C1412="#35",5,IF(C1412="#60",6,IF(C1412="#120",7,IF(C1412="#200",8,IF(C1412="&lt;200",9)))))))),FALSE)</f>
        <v>201.31</v>
      </c>
      <c r="P1412" s="23">
        <f t="shared" si="0"/>
        <v>0.19749999999999995</v>
      </c>
      <c r="Q1412" s="23">
        <f t="shared" si="1"/>
        <v>4</v>
      </c>
      <c r="R1412" s="23">
        <f>VLOOKUP(B1412,'Dry Sieve'!$B$2:$K$992,IF(C1412="#5",2,IF(C1412="#10",3,IF(C1412="#18",4,IF(C1412="#35",5,IF(C1412="#60",6,IF(C1412="#120",7,IF(C1412="#200",8,IF(C1412="&lt;200",9)))))))),FALSE)</f>
        <v>201.31</v>
      </c>
      <c r="S1412" s="23">
        <f>VLOOKUP(B1412,'Dry Sieve'!$B$2:$K$992,10,FALSE)</f>
        <v>1608.72</v>
      </c>
      <c r="T1412" s="23">
        <v>0.1189581274</v>
      </c>
      <c r="U1412" s="23">
        <v>1.492287223E-2</v>
      </c>
      <c r="V1412" s="23">
        <f>V1409</f>
        <v>7.6937771459999998E-2</v>
      </c>
    </row>
    <row r="1413" spans="1:22" ht="15.75" customHeight="1" x14ac:dyDescent="0.2">
      <c r="A1413" s="22">
        <f>VLOOKUP(B1412,'Sample ID by Horizon'!A:B,2,FALSE)</f>
        <v>42649</v>
      </c>
      <c r="B1413" s="21" t="s">
        <v>526</v>
      </c>
      <c r="C1413" s="21" t="s">
        <v>1296</v>
      </c>
      <c r="D1413" s="21" t="s">
        <v>1293</v>
      </c>
      <c r="E1413" s="21">
        <v>4</v>
      </c>
      <c r="F1413" s="21">
        <v>1.75</v>
      </c>
      <c r="G1413" s="21">
        <v>2.68</v>
      </c>
      <c r="H1413" s="21">
        <v>0.93</v>
      </c>
      <c r="I1413" s="21">
        <v>1.9</v>
      </c>
      <c r="J1413" s="23">
        <f t="shared" si="45"/>
        <v>0.14999999999999991</v>
      </c>
      <c r="K1413" s="71">
        <v>19.5</v>
      </c>
      <c r="L1413" s="71">
        <f t="shared" ref="L1413:N1413" si="1060">L1411</f>
        <v>4</v>
      </c>
      <c r="M1413" s="71">
        <f t="shared" si="1060"/>
        <v>0.19749999999999995</v>
      </c>
      <c r="N1413" s="71">
        <f t="shared" si="1060"/>
        <v>17.5625</v>
      </c>
      <c r="O1413" s="73">
        <f>VLOOKUP(B1413,'Dry Sieve'!$B$2:$K$992,IF(C1413="#5",2,IF(C1413="#10",3,IF(C1413="#18",4,IF(C1413="#35",5,IF(C1413="#60",6,IF(C1413="#120",7,IF(C1413="#200",8,IF(C1413="&lt;200",9)))))))),FALSE)</f>
        <v>201.31</v>
      </c>
      <c r="P1413" s="23">
        <f t="shared" si="0"/>
        <v>0.19749999999999995</v>
      </c>
      <c r="Q1413" s="23">
        <f t="shared" si="1"/>
        <v>4</v>
      </c>
      <c r="R1413" s="23">
        <f>VLOOKUP(B1413,'Dry Sieve'!$B$2:$K$992,IF(C1413="#5",2,IF(C1413="#10",3,IF(C1413="#18",4,IF(C1413="#35",5,IF(C1413="#60",6,IF(C1413="#120",7,IF(C1413="#200",8,IF(C1413="&lt;200",9)))))))),FALSE)</f>
        <v>201.31</v>
      </c>
      <c r="S1413" s="23">
        <f>VLOOKUP(B1413,'Dry Sieve'!$B$2:$K$992,10,FALSE)</f>
        <v>1608.72</v>
      </c>
      <c r="T1413" s="23">
        <v>0.1189581274</v>
      </c>
      <c r="U1413" s="23">
        <v>1.492287223E-2</v>
      </c>
      <c r="V1413" s="23">
        <f>V1412</f>
        <v>7.6937771459999998E-2</v>
      </c>
    </row>
    <row r="1414" spans="1:22" ht="15.75" customHeight="1" x14ac:dyDescent="0.2">
      <c r="A1414" s="22">
        <f>VLOOKUP(B1413,'Sample ID by Horizon'!A:B,2,FALSE)</f>
        <v>42649</v>
      </c>
      <c r="B1414" s="21" t="s">
        <v>526</v>
      </c>
      <c r="C1414" s="21" t="s">
        <v>1296</v>
      </c>
      <c r="D1414" s="21" t="s">
        <v>1294</v>
      </c>
      <c r="E1414" s="21">
        <v>4</v>
      </c>
      <c r="F1414" s="21">
        <v>1.74</v>
      </c>
      <c r="G1414" s="21">
        <v>2.66</v>
      </c>
      <c r="H1414" s="21">
        <v>0.92</v>
      </c>
      <c r="I1414" s="21">
        <v>1.92</v>
      </c>
      <c r="J1414" s="23">
        <f t="shared" si="45"/>
        <v>0.17999999999999994</v>
      </c>
      <c r="K1414" s="71">
        <v>18.5</v>
      </c>
      <c r="L1414" s="71">
        <f t="shared" ref="L1414:N1414" si="1061">L1411</f>
        <v>4</v>
      </c>
      <c r="M1414" s="71">
        <f t="shared" si="1061"/>
        <v>0.19749999999999995</v>
      </c>
      <c r="N1414" s="71">
        <f t="shared" si="1061"/>
        <v>17.5625</v>
      </c>
      <c r="O1414" s="73">
        <f>VLOOKUP(B1414,'Dry Sieve'!$B$2:$K$992,IF(C1414="#5",2,IF(C1414="#10",3,IF(C1414="#18",4,IF(C1414="#35",5,IF(C1414="#60",6,IF(C1414="#120",7,IF(C1414="#200",8,IF(C1414="&lt;200",9)))))))),FALSE)</f>
        <v>201.31</v>
      </c>
      <c r="P1414" s="23">
        <f t="shared" si="0"/>
        <v>0.19749999999999995</v>
      </c>
      <c r="Q1414" s="23">
        <f t="shared" si="1"/>
        <v>4</v>
      </c>
      <c r="R1414" s="23">
        <f>VLOOKUP(B1414,'Dry Sieve'!$B$2:$K$992,IF(C1414="#5",2,IF(C1414="#10",3,IF(C1414="#18",4,IF(C1414="#35",5,IF(C1414="#60",6,IF(C1414="#120",7,IF(C1414="#200",8,IF(C1414="&lt;200",9)))))))),FALSE)</f>
        <v>201.31</v>
      </c>
      <c r="S1414" s="23">
        <f>VLOOKUP(B1414,'Dry Sieve'!$B$2:$K$992,10,FALSE)</f>
        <v>1608.72</v>
      </c>
      <c r="T1414" s="23">
        <v>0.1189581274</v>
      </c>
      <c r="U1414" s="23">
        <v>1.492287223E-2</v>
      </c>
      <c r="V1414" s="23">
        <f>V1412</f>
        <v>7.6937771459999998E-2</v>
      </c>
    </row>
    <row r="1415" spans="1:22" ht="15.75" customHeight="1" x14ac:dyDescent="0.2">
      <c r="A1415" s="22">
        <f>VLOOKUP(B1414,'Sample ID by Horizon'!A:B,2,FALSE)</f>
        <v>42649</v>
      </c>
      <c r="B1415" s="21" t="s">
        <v>526</v>
      </c>
      <c r="C1415" s="21" t="s">
        <v>1297</v>
      </c>
      <c r="D1415" s="21" t="s">
        <v>1291</v>
      </c>
      <c r="E1415" s="21">
        <v>4</v>
      </c>
      <c r="F1415" s="21">
        <v>1.72</v>
      </c>
      <c r="G1415" s="21">
        <v>3.03</v>
      </c>
      <c r="H1415" s="21">
        <v>1.31</v>
      </c>
      <c r="I1415" s="21">
        <v>1.92</v>
      </c>
      <c r="J1415" s="23">
        <f t="shared" si="45"/>
        <v>0.19999999999999996</v>
      </c>
      <c r="K1415" s="71">
        <v>27.75</v>
      </c>
      <c r="L1415" s="71">
        <v>4</v>
      </c>
      <c r="M1415" s="23">
        <f>AVERAGE(J1415:J1418)</f>
        <v>0.18249999999999994</v>
      </c>
      <c r="N1415" s="23">
        <v>27.875</v>
      </c>
      <c r="O1415" s="73">
        <f>VLOOKUP(B1415,'Dry Sieve'!$B$2:$K$992,IF(C1415="#5",2,IF(C1415="#10",3,IF(C1415="#18",4,IF(C1415="#35",5,IF(C1415="#60",6,IF(C1415="#120",7,IF(C1415="#200",8,IF(C1415="&lt;200",9)))))))),FALSE)</f>
        <v>148.15</v>
      </c>
      <c r="P1415" s="23">
        <f t="shared" si="0"/>
        <v>0.18249999999999994</v>
      </c>
      <c r="Q1415" s="23">
        <f t="shared" si="1"/>
        <v>4</v>
      </c>
      <c r="R1415" s="23">
        <f>VLOOKUP(B1415,'Dry Sieve'!$B$2:$K$992,IF(C1415="#5",2,IF(C1415="#10",3,IF(C1415="#18",4,IF(C1415="#35",5,IF(C1415="#60",6,IF(C1415="#120",7,IF(C1415="#200",8,IF(C1415="&lt;200",9)))))))),FALSE)</f>
        <v>148.15</v>
      </c>
      <c r="S1415" s="23">
        <f>VLOOKUP(B1415,'Dry Sieve'!$B$2:$K$992,10,FALSE)</f>
        <v>1608.72</v>
      </c>
      <c r="T1415" s="23">
        <v>8.7890158790000006E-2</v>
      </c>
      <c r="U1415" s="23">
        <v>1.399964672E-2</v>
      </c>
      <c r="V1415" s="23">
        <f>V1412</f>
        <v>7.6937771459999998E-2</v>
      </c>
    </row>
    <row r="1416" spans="1:22" ht="15.75" customHeight="1" x14ac:dyDescent="0.2">
      <c r="A1416" s="22">
        <f>VLOOKUP(B1415,'Sample ID by Horizon'!A:B,2,FALSE)</f>
        <v>42649</v>
      </c>
      <c r="B1416" s="21" t="s">
        <v>526</v>
      </c>
      <c r="C1416" s="21" t="s">
        <v>1297</v>
      </c>
      <c r="D1416" s="21" t="s">
        <v>1292</v>
      </c>
      <c r="E1416" s="21">
        <v>4</v>
      </c>
      <c r="F1416" s="21">
        <v>1.73</v>
      </c>
      <c r="G1416" s="21">
        <v>3.08</v>
      </c>
      <c r="H1416" s="21">
        <v>1.35</v>
      </c>
      <c r="I1416" s="21">
        <v>1.88</v>
      </c>
      <c r="J1416" s="23">
        <f t="shared" si="45"/>
        <v>0.14999999999999991</v>
      </c>
      <c r="K1416" s="71">
        <v>30</v>
      </c>
      <c r="L1416" s="71">
        <f t="shared" ref="L1416:N1416" si="1062">L1415</f>
        <v>4</v>
      </c>
      <c r="M1416" s="71">
        <f t="shared" si="1062"/>
        <v>0.18249999999999994</v>
      </c>
      <c r="N1416" s="71">
        <f t="shared" si="1062"/>
        <v>27.875</v>
      </c>
      <c r="O1416" s="73">
        <f>VLOOKUP(B1416,'Dry Sieve'!$B$2:$K$992,IF(C1416="#5",2,IF(C1416="#10",3,IF(C1416="#18",4,IF(C1416="#35",5,IF(C1416="#60",6,IF(C1416="#120",7,IF(C1416="#200",8,IF(C1416="&lt;200",9)))))))),FALSE)</f>
        <v>148.15</v>
      </c>
      <c r="P1416" s="23">
        <f t="shared" si="0"/>
        <v>0.18249999999999994</v>
      </c>
      <c r="Q1416" s="23">
        <f t="shared" si="1"/>
        <v>4</v>
      </c>
      <c r="R1416" s="23">
        <f>VLOOKUP(B1416,'Dry Sieve'!$B$2:$K$992,IF(C1416="#5",2,IF(C1416="#10",3,IF(C1416="#18",4,IF(C1416="#35",5,IF(C1416="#60",6,IF(C1416="#120",7,IF(C1416="#200",8,IF(C1416="&lt;200",9)))))))),FALSE)</f>
        <v>148.15</v>
      </c>
      <c r="S1416" s="23">
        <f>VLOOKUP(B1416,'Dry Sieve'!$B$2:$K$992,10,FALSE)</f>
        <v>1608.72</v>
      </c>
      <c r="T1416" s="23">
        <v>8.7890158790000006E-2</v>
      </c>
      <c r="U1416" s="23">
        <v>1.399964672E-2</v>
      </c>
      <c r="V1416" s="23">
        <f>V1415</f>
        <v>7.6937771459999998E-2</v>
      </c>
    </row>
    <row r="1417" spans="1:22" ht="15.75" customHeight="1" x14ac:dyDescent="0.2">
      <c r="A1417" s="22">
        <f>VLOOKUP(B1416,'Sample ID by Horizon'!A:B,2,FALSE)</f>
        <v>42649</v>
      </c>
      <c r="B1417" s="21" t="s">
        <v>526</v>
      </c>
      <c r="C1417" s="21" t="s">
        <v>1297</v>
      </c>
      <c r="D1417" s="21" t="s">
        <v>1293</v>
      </c>
      <c r="E1417" s="21">
        <v>4</v>
      </c>
      <c r="F1417" s="21">
        <v>1.73</v>
      </c>
      <c r="G1417" s="21">
        <v>3.03</v>
      </c>
      <c r="H1417" s="21">
        <v>1.3</v>
      </c>
      <c r="I1417" s="21">
        <v>1.93</v>
      </c>
      <c r="J1417" s="23">
        <f t="shared" si="45"/>
        <v>0.19999999999999996</v>
      </c>
      <c r="K1417" s="71">
        <v>27.5</v>
      </c>
      <c r="L1417" s="71">
        <f t="shared" ref="L1417:N1417" si="1063">L1415</f>
        <v>4</v>
      </c>
      <c r="M1417" s="71">
        <f t="shared" si="1063"/>
        <v>0.18249999999999994</v>
      </c>
      <c r="N1417" s="71">
        <f t="shared" si="1063"/>
        <v>27.875</v>
      </c>
      <c r="O1417" s="73">
        <f>VLOOKUP(B1417,'Dry Sieve'!$B$2:$K$992,IF(C1417="#5",2,IF(C1417="#10",3,IF(C1417="#18",4,IF(C1417="#35",5,IF(C1417="#60",6,IF(C1417="#120",7,IF(C1417="#200",8,IF(C1417="&lt;200",9)))))))),FALSE)</f>
        <v>148.15</v>
      </c>
      <c r="P1417" s="23">
        <f t="shared" si="0"/>
        <v>0.18249999999999994</v>
      </c>
      <c r="Q1417" s="23">
        <f t="shared" si="1"/>
        <v>4</v>
      </c>
      <c r="R1417" s="23">
        <f>VLOOKUP(B1417,'Dry Sieve'!$B$2:$K$992,IF(C1417="#5",2,IF(C1417="#10",3,IF(C1417="#18",4,IF(C1417="#35",5,IF(C1417="#60",6,IF(C1417="#120",7,IF(C1417="#200",8,IF(C1417="&lt;200",9)))))))),FALSE)</f>
        <v>148.15</v>
      </c>
      <c r="S1417" s="23">
        <f>VLOOKUP(B1417,'Dry Sieve'!$B$2:$K$992,10,FALSE)</f>
        <v>1608.72</v>
      </c>
      <c r="T1417" s="23">
        <v>8.7890158790000006E-2</v>
      </c>
      <c r="U1417" s="23">
        <v>1.399964672E-2</v>
      </c>
      <c r="V1417" s="23">
        <f>V1415</f>
        <v>7.6937771459999998E-2</v>
      </c>
    </row>
    <row r="1418" spans="1:22" ht="15.75" customHeight="1" x14ac:dyDescent="0.2">
      <c r="A1418" s="22">
        <f>VLOOKUP(B1417,'Sample ID by Horizon'!A:B,2,FALSE)</f>
        <v>42649</v>
      </c>
      <c r="B1418" s="21" t="s">
        <v>526</v>
      </c>
      <c r="C1418" s="21" t="s">
        <v>1297</v>
      </c>
      <c r="D1418" s="21" t="s">
        <v>1294</v>
      </c>
      <c r="E1418" s="21">
        <v>4</v>
      </c>
      <c r="F1418" s="21">
        <v>1.73</v>
      </c>
      <c r="G1418" s="21">
        <v>2.96</v>
      </c>
      <c r="H1418" s="21">
        <v>1.23</v>
      </c>
      <c r="I1418" s="21">
        <v>1.91</v>
      </c>
      <c r="J1418" s="23">
        <f t="shared" si="45"/>
        <v>0.17999999999999994</v>
      </c>
      <c r="K1418" s="71">
        <v>26.25</v>
      </c>
      <c r="L1418" s="71">
        <f t="shared" ref="L1418:N1418" si="1064">L1415</f>
        <v>4</v>
      </c>
      <c r="M1418" s="71">
        <f t="shared" si="1064"/>
        <v>0.18249999999999994</v>
      </c>
      <c r="N1418" s="71">
        <f t="shared" si="1064"/>
        <v>27.875</v>
      </c>
      <c r="O1418" s="73">
        <f>VLOOKUP(B1418,'Dry Sieve'!$B$2:$K$992,IF(C1418="#5",2,IF(C1418="#10",3,IF(C1418="#18",4,IF(C1418="#35",5,IF(C1418="#60",6,IF(C1418="#120",7,IF(C1418="#200",8,IF(C1418="&lt;200",9)))))))),FALSE)</f>
        <v>148.15</v>
      </c>
      <c r="P1418" s="23">
        <f t="shared" si="0"/>
        <v>0.18249999999999994</v>
      </c>
      <c r="Q1418" s="23">
        <f t="shared" si="1"/>
        <v>4</v>
      </c>
      <c r="R1418" s="23">
        <f>VLOOKUP(B1418,'Dry Sieve'!$B$2:$K$992,IF(C1418="#5",2,IF(C1418="#10",3,IF(C1418="#18",4,IF(C1418="#35",5,IF(C1418="#60",6,IF(C1418="#120",7,IF(C1418="#200",8,IF(C1418="&lt;200",9)))))))),FALSE)</f>
        <v>148.15</v>
      </c>
      <c r="S1418" s="23">
        <f>VLOOKUP(B1418,'Dry Sieve'!$B$2:$K$992,10,FALSE)</f>
        <v>1608.72</v>
      </c>
      <c r="T1418" s="23">
        <v>8.7890158790000006E-2</v>
      </c>
      <c r="U1418" s="23">
        <v>1.399964672E-2</v>
      </c>
      <c r="V1418" s="23">
        <f>V1415</f>
        <v>7.6937771459999998E-2</v>
      </c>
    </row>
    <row r="1419" spans="1:22" ht="15.75" customHeight="1" x14ac:dyDescent="0.2">
      <c r="A1419" s="22">
        <f>VLOOKUP(B1418,'Sample ID by Horizon'!A:B,2,FALSE)</f>
        <v>42649</v>
      </c>
      <c r="B1419" s="21" t="s">
        <v>526</v>
      </c>
      <c r="C1419" s="21" t="s">
        <v>1298</v>
      </c>
      <c r="D1419" s="21" t="s">
        <v>1291</v>
      </c>
      <c r="E1419" s="21">
        <v>4</v>
      </c>
      <c r="F1419" s="21">
        <v>1.73</v>
      </c>
      <c r="G1419" s="21">
        <v>3.84</v>
      </c>
      <c r="H1419" s="21">
        <v>2.11</v>
      </c>
      <c r="I1419" s="21">
        <v>1.75</v>
      </c>
      <c r="J1419" s="23">
        <f t="shared" si="45"/>
        <v>2.0000000000000018E-2</v>
      </c>
      <c r="K1419" s="71">
        <v>52.25</v>
      </c>
      <c r="L1419" s="71">
        <v>4</v>
      </c>
      <c r="M1419" s="23">
        <f>AVERAGE(J1419:J1422)</f>
        <v>2.5000000000000022E-2</v>
      </c>
      <c r="N1419" s="23">
        <v>52.4375</v>
      </c>
      <c r="O1419" s="73">
        <f>VLOOKUP(B1419,'Dry Sieve'!$B$2:$K$992,IF(C1419="#5",2,IF(C1419="#10",3,IF(C1419="#18",4,IF(C1419="#35",5,IF(C1419="#60",6,IF(C1419="#120",7,IF(C1419="#200",8,IF(C1419="&lt;200",9)))))))),FALSE)</f>
        <v>89.48</v>
      </c>
      <c r="P1419" s="23">
        <f t="shared" si="0"/>
        <v>2.5000000000000022E-2</v>
      </c>
      <c r="Q1419" s="23">
        <f t="shared" si="1"/>
        <v>4</v>
      </c>
      <c r="R1419" s="23">
        <f>VLOOKUP(B1419,'Dry Sieve'!$B$2:$K$992,IF(C1419="#5",2,IF(C1419="#10",3,IF(C1419="#18",4,IF(C1419="#35",5,IF(C1419="#60",6,IF(C1419="#120",7,IF(C1419="#200",8,IF(C1419="&lt;200",9)))))))),FALSE)</f>
        <v>89.48</v>
      </c>
      <c r="S1419" s="23">
        <f>VLOOKUP(B1419,'Dry Sieve'!$B$2:$K$992,10,FALSE)</f>
        <v>1608.72</v>
      </c>
      <c r="T1419" s="23">
        <v>5.5274224230000002E-2</v>
      </c>
      <c r="U1419" s="23">
        <v>1.2421894859999999E-2</v>
      </c>
      <c r="V1419" s="23">
        <f>V1418</f>
        <v>7.6937771459999998E-2</v>
      </c>
    </row>
    <row r="1420" spans="1:22" ht="15.75" customHeight="1" x14ac:dyDescent="0.2">
      <c r="A1420" s="22">
        <f>VLOOKUP(B1419,'Sample ID by Horizon'!A:B,2,FALSE)</f>
        <v>42649</v>
      </c>
      <c r="B1420" s="21" t="s">
        <v>526</v>
      </c>
      <c r="C1420" s="21" t="s">
        <v>1298</v>
      </c>
      <c r="D1420" s="21" t="s">
        <v>1292</v>
      </c>
      <c r="E1420" s="21">
        <v>4</v>
      </c>
      <c r="F1420" s="21">
        <v>1.73</v>
      </c>
      <c r="G1420" s="21">
        <v>3.86</v>
      </c>
      <c r="H1420" s="21">
        <v>2.13</v>
      </c>
      <c r="I1420" s="21">
        <v>1.75</v>
      </c>
      <c r="J1420" s="23">
        <f t="shared" si="45"/>
        <v>2.0000000000000018E-2</v>
      </c>
      <c r="K1420" s="71">
        <v>52.75</v>
      </c>
      <c r="L1420" s="71">
        <f t="shared" ref="L1420:N1420" si="1065">L1419</f>
        <v>4</v>
      </c>
      <c r="M1420" s="71">
        <f t="shared" si="1065"/>
        <v>2.5000000000000022E-2</v>
      </c>
      <c r="N1420" s="71">
        <f t="shared" si="1065"/>
        <v>52.4375</v>
      </c>
      <c r="O1420" s="73">
        <f>VLOOKUP(B1420,'Dry Sieve'!$B$2:$K$992,IF(C1420="#5",2,IF(C1420="#10",3,IF(C1420="#18",4,IF(C1420="#35",5,IF(C1420="#60",6,IF(C1420="#120",7,IF(C1420="#200",8,IF(C1420="&lt;200",9)))))))),FALSE)</f>
        <v>89.48</v>
      </c>
      <c r="P1420" s="23">
        <f t="shared" si="0"/>
        <v>2.5000000000000022E-2</v>
      </c>
      <c r="Q1420" s="23">
        <f t="shared" si="1"/>
        <v>4</v>
      </c>
      <c r="R1420" s="23">
        <f>VLOOKUP(B1420,'Dry Sieve'!$B$2:$K$992,IF(C1420="#5",2,IF(C1420="#10",3,IF(C1420="#18",4,IF(C1420="#35",5,IF(C1420="#60",6,IF(C1420="#120",7,IF(C1420="#200",8,IF(C1420="&lt;200",9)))))))),FALSE)</f>
        <v>89.48</v>
      </c>
      <c r="S1420" s="23">
        <f>VLOOKUP(B1420,'Dry Sieve'!$B$2:$K$992,10,FALSE)</f>
        <v>1608.72</v>
      </c>
      <c r="T1420" s="23">
        <v>5.5274224230000002E-2</v>
      </c>
      <c r="U1420" s="23">
        <v>1.2421894859999999E-2</v>
      </c>
      <c r="V1420" s="23">
        <f>V1418</f>
        <v>7.6937771459999998E-2</v>
      </c>
    </row>
    <row r="1421" spans="1:22" ht="15.75" customHeight="1" x14ac:dyDescent="0.2">
      <c r="A1421" s="22">
        <f>VLOOKUP(B1420,'Sample ID by Horizon'!A:B,2,FALSE)</f>
        <v>42649</v>
      </c>
      <c r="B1421" s="21" t="s">
        <v>526</v>
      </c>
      <c r="C1421" s="21" t="s">
        <v>1298</v>
      </c>
      <c r="D1421" s="21" t="s">
        <v>1293</v>
      </c>
      <c r="E1421" s="21">
        <v>4</v>
      </c>
      <c r="F1421" s="21">
        <v>1.73</v>
      </c>
      <c r="G1421" s="21">
        <v>3.9</v>
      </c>
      <c r="H1421" s="21">
        <v>2.17</v>
      </c>
      <c r="I1421" s="21">
        <v>1.76</v>
      </c>
      <c r="J1421" s="23">
        <f t="shared" si="45"/>
        <v>3.0000000000000027E-2</v>
      </c>
      <c r="K1421" s="71">
        <v>53.5</v>
      </c>
      <c r="L1421" s="71">
        <f t="shared" ref="L1421:N1421" si="1066">L1419</f>
        <v>4</v>
      </c>
      <c r="M1421" s="71">
        <f t="shared" si="1066"/>
        <v>2.5000000000000022E-2</v>
      </c>
      <c r="N1421" s="71">
        <f t="shared" si="1066"/>
        <v>52.4375</v>
      </c>
      <c r="O1421" s="73">
        <f>VLOOKUP(B1421,'Dry Sieve'!$B$2:$K$992,IF(C1421="#5",2,IF(C1421="#10",3,IF(C1421="#18",4,IF(C1421="#35",5,IF(C1421="#60",6,IF(C1421="#120",7,IF(C1421="#200",8,IF(C1421="&lt;200",9)))))))),FALSE)</f>
        <v>89.48</v>
      </c>
      <c r="P1421" s="23">
        <f t="shared" si="0"/>
        <v>2.5000000000000022E-2</v>
      </c>
      <c r="Q1421" s="23">
        <f t="shared" si="1"/>
        <v>4</v>
      </c>
      <c r="R1421" s="23">
        <f>VLOOKUP(B1421,'Dry Sieve'!$B$2:$K$992,IF(C1421="#5",2,IF(C1421="#10",3,IF(C1421="#18",4,IF(C1421="#35",5,IF(C1421="#60",6,IF(C1421="#120",7,IF(C1421="#200",8,IF(C1421="&lt;200",9)))))))),FALSE)</f>
        <v>89.48</v>
      </c>
      <c r="S1421" s="23">
        <f>VLOOKUP(B1421,'Dry Sieve'!$B$2:$K$992,10,FALSE)</f>
        <v>1608.72</v>
      </c>
      <c r="T1421" s="23">
        <v>5.5274224230000002E-2</v>
      </c>
      <c r="U1421" s="23">
        <v>1.2421894859999999E-2</v>
      </c>
      <c r="V1421" s="23">
        <f>V1418</f>
        <v>7.6937771459999998E-2</v>
      </c>
    </row>
    <row r="1422" spans="1:22" ht="15.75" customHeight="1" x14ac:dyDescent="0.2">
      <c r="A1422" s="22">
        <f>VLOOKUP(B1421,'Sample ID by Horizon'!A:B,2,FALSE)</f>
        <v>42649</v>
      </c>
      <c r="B1422" s="21" t="s">
        <v>526</v>
      </c>
      <c r="C1422" s="21" t="s">
        <v>1298</v>
      </c>
      <c r="D1422" s="21" t="s">
        <v>1294</v>
      </c>
      <c r="E1422" s="21">
        <v>4</v>
      </c>
      <c r="F1422" s="21">
        <v>1.73</v>
      </c>
      <c r="G1422" s="21">
        <v>3.81</v>
      </c>
      <c r="H1422" s="21">
        <v>2.08</v>
      </c>
      <c r="I1422" s="21">
        <v>1.76</v>
      </c>
      <c r="J1422" s="23">
        <f t="shared" si="45"/>
        <v>3.0000000000000027E-2</v>
      </c>
      <c r="K1422" s="71">
        <v>51.25</v>
      </c>
      <c r="L1422" s="71">
        <f t="shared" ref="L1422:N1422" si="1067">L1419</f>
        <v>4</v>
      </c>
      <c r="M1422" s="71">
        <f t="shared" si="1067"/>
        <v>2.5000000000000022E-2</v>
      </c>
      <c r="N1422" s="71">
        <f t="shared" si="1067"/>
        <v>52.4375</v>
      </c>
      <c r="O1422" s="73">
        <f>VLOOKUP(B1422,'Dry Sieve'!$B$2:$K$992,IF(C1422="#5",2,IF(C1422="#10",3,IF(C1422="#18",4,IF(C1422="#35",5,IF(C1422="#60",6,IF(C1422="#120",7,IF(C1422="#200",8,IF(C1422="&lt;200",9)))))))),FALSE)</f>
        <v>89.48</v>
      </c>
      <c r="P1422" s="23">
        <f t="shared" si="0"/>
        <v>2.5000000000000022E-2</v>
      </c>
      <c r="Q1422" s="23">
        <f t="shared" si="1"/>
        <v>4</v>
      </c>
      <c r="R1422" s="23">
        <f>VLOOKUP(B1422,'Dry Sieve'!$B$2:$K$992,IF(C1422="#5",2,IF(C1422="#10",3,IF(C1422="#18",4,IF(C1422="#35",5,IF(C1422="#60",6,IF(C1422="#120",7,IF(C1422="#200",8,IF(C1422="&lt;200",9)))))))),FALSE)</f>
        <v>89.48</v>
      </c>
      <c r="S1422" s="23">
        <f>VLOOKUP(B1422,'Dry Sieve'!$B$2:$K$992,10,FALSE)</f>
        <v>1608.72</v>
      </c>
      <c r="T1422" s="23">
        <v>5.5274224230000002E-2</v>
      </c>
      <c r="U1422" s="23">
        <v>1.2421894859999999E-2</v>
      </c>
      <c r="V1422" s="23">
        <f>V1421</f>
        <v>7.6937771459999998E-2</v>
      </c>
    </row>
    <row r="1423" spans="1:22" ht="15.75" customHeight="1" x14ac:dyDescent="0.2">
      <c r="A1423" s="22">
        <f>VLOOKUP(B1422,'Sample ID by Horizon'!A:B,2,FALSE)</f>
        <v>42649</v>
      </c>
      <c r="B1423" s="21" t="s">
        <v>526</v>
      </c>
      <c r="C1423" s="21" t="s">
        <v>1299</v>
      </c>
      <c r="D1423" s="21" t="s">
        <v>1291</v>
      </c>
      <c r="E1423" s="21">
        <v>2</v>
      </c>
      <c r="F1423" s="21">
        <v>1.72</v>
      </c>
      <c r="G1423" s="21">
        <v>3.19</v>
      </c>
      <c r="H1423" s="21">
        <v>1.47</v>
      </c>
      <c r="I1423" s="21">
        <v>1.79</v>
      </c>
      <c r="J1423" s="23">
        <f t="shared" si="45"/>
        <v>7.0000000000000062E-2</v>
      </c>
      <c r="K1423" s="71">
        <v>70</v>
      </c>
      <c r="L1423" s="71">
        <v>2</v>
      </c>
      <c r="M1423" s="23">
        <f>AVERAGE(J1423:J1426)</f>
        <v>6.0000000000000053E-2</v>
      </c>
      <c r="N1423" s="23">
        <v>70.875</v>
      </c>
      <c r="O1423" s="73">
        <f>VLOOKUP(B1423,'Dry Sieve'!$B$2:$K$992,IF(C1423="#5",2,IF(C1423="#10",3,IF(C1423="#18",4,IF(C1423="#35",5,IF(C1423="#60",6,IF(C1423="#120",7,IF(C1423="#200",8,IF(C1423="&lt;200",9)))))))),FALSE)</f>
        <v>42.6</v>
      </c>
      <c r="P1423" s="23">
        <f t="shared" si="0"/>
        <v>6.0000000000000053E-2</v>
      </c>
      <c r="Q1423" s="23">
        <f t="shared" si="1"/>
        <v>2</v>
      </c>
      <c r="R1423" s="23">
        <f>VLOOKUP(B1423,'Dry Sieve'!$B$2:$K$992,IF(C1423="#5",2,IF(C1423="#10",3,IF(C1423="#18",4,IF(C1423="#35",5,IF(C1423="#60",6,IF(C1423="#120",7,IF(C1423="#200",8,IF(C1423="&lt;200",9)))))))),FALSE)</f>
        <v>42.6</v>
      </c>
      <c r="S1423" s="23">
        <f>VLOOKUP(B1423,'Dry Sieve'!$B$2:$K$992,10,FALSE)</f>
        <v>1608.72</v>
      </c>
      <c r="T1423" s="23">
        <v>2.5686259879999999E-2</v>
      </c>
      <c r="U1423" s="23">
        <v>5.2014676259999996E-3</v>
      </c>
      <c r="V1423" s="23">
        <f>V1421</f>
        <v>7.6937771459999998E-2</v>
      </c>
    </row>
    <row r="1424" spans="1:22" ht="15.75" customHeight="1" x14ac:dyDescent="0.2">
      <c r="A1424" s="22">
        <f>VLOOKUP(B1423,'Sample ID by Horizon'!A:B,2,FALSE)</f>
        <v>42649</v>
      </c>
      <c r="B1424" s="21" t="s">
        <v>526</v>
      </c>
      <c r="C1424" s="21" t="s">
        <v>1299</v>
      </c>
      <c r="D1424" s="21" t="s">
        <v>1292</v>
      </c>
      <c r="E1424" s="21">
        <v>2</v>
      </c>
      <c r="F1424" s="21">
        <v>1.73</v>
      </c>
      <c r="G1424" s="21">
        <v>3.16</v>
      </c>
      <c r="H1424" s="21">
        <v>1.43</v>
      </c>
      <c r="I1424" s="21">
        <v>1.79</v>
      </c>
      <c r="J1424" s="23">
        <f t="shared" si="45"/>
        <v>6.0000000000000053E-2</v>
      </c>
      <c r="K1424" s="71">
        <v>68.5</v>
      </c>
      <c r="L1424" s="71">
        <f t="shared" ref="L1424:N1424" si="1068">L1423</f>
        <v>2</v>
      </c>
      <c r="M1424" s="71">
        <f t="shared" si="1068"/>
        <v>6.0000000000000053E-2</v>
      </c>
      <c r="N1424" s="71">
        <f t="shared" si="1068"/>
        <v>70.875</v>
      </c>
      <c r="O1424" s="73">
        <f>VLOOKUP(B1424,'Dry Sieve'!$B$2:$K$992,IF(C1424="#5",2,IF(C1424="#10",3,IF(C1424="#18",4,IF(C1424="#35",5,IF(C1424="#60",6,IF(C1424="#120",7,IF(C1424="#200",8,IF(C1424="&lt;200",9)))))))),FALSE)</f>
        <v>42.6</v>
      </c>
      <c r="P1424" s="23">
        <f t="shared" si="0"/>
        <v>6.0000000000000053E-2</v>
      </c>
      <c r="Q1424" s="23">
        <f t="shared" si="1"/>
        <v>2</v>
      </c>
      <c r="R1424" s="23">
        <f>VLOOKUP(B1424,'Dry Sieve'!$B$2:$K$992,IF(C1424="#5",2,IF(C1424="#10",3,IF(C1424="#18",4,IF(C1424="#35",5,IF(C1424="#60",6,IF(C1424="#120",7,IF(C1424="#200",8,IF(C1424="&lt;200",9)))))))),FALSE)</f>
        <v>42.6</v>
      </c>
      <c r="S1424" s="23">
        <f>VLOOKUP(B1424,'Dry Sieve'!$B$2:$K$992,10,FALSE)</f>
        <v>1608.72</v>
      </c>
      <c r="T1424" s="23">
        <v>2.5686259879999999E-2</v>
      </c>
      <c r="U1424" s="23">
        <v>5.2014676259999996E-3</v>
      </c>
      <c r="V1424" s="23">
        <f>V1421</f>
        <v>7.6937771459999998E-2</v>
      </c>
    </row>
    <row r="1425" spans="1:22" ht="15.75" customHeight="1" x14ac:dyDescent="0.2">
      <c r="A1425" s="22">
        <f>VLOOKUP(B1424,'Sample ID by Horizon'!A:B,2,FALSE)</f>
        <v>42649</v>
      </c>
      <c r="B1425" s="21" t="s">
        <v>526</v>
      </c>
      <c r="C1425" s="21" t="s">
        <v>1299</v>
      </c>
      <c r="D1425" s="21" t="s">
        <v>1293</v>
      </c>
      <c r="E1425" s="21">
        <v>2</v>
      </c>
      <c r="F1425" s="21">
        <v>1.73</v>
      </c>
      <c r="G1425" s="21">
        <v>3.28</v>
      </c>
      <c r="H1425" s="21">
        <v>1.55</v>
      </c>
      <c r="I1425" s="21">
        <v>1.79</v>
      </c>
      <c r="J1425" s="23">
        <f t="shared" si="45"/>
        <v>6.0000000000000053E-2</v>
      </c>
      <c r="K1425" s="71">
        <v>74.5</v>
      </c>
      <c r="L1425" s="71">
        <f t="shared" ref="L1425:N1425" si="1069">L1423</f>
        <v>2</v>
      </c>
      <c r="M1425" s="71">
        <f t="shared" si="1069"/>
        <v>6.0000000000000053E-2</v>
      </c>
      <c r="N1425" s="71">
        <f t="shared" si="1069"/>
        <v>70.875</v>
      </c>
      <c r="O1425" s="73">
        <f>VLOOKUP(B1425,'Dry Sieve'!$B$2:$K$992,IF(C1425="#5",2,IF(C1425="#10",3,IF(C1425="#18",4,IF(C1425="#35",5,IF(C1425="#60",6,IF(C1425="#120",7,IF(C1425="#200",8,IF(C1425="&lt;200",9)))))))),FALSE)</f>
        <v>42.6</v>
      </c>
      <c r="P1425" s="23">
        <f t="shared" si="0"/>
        <v>6.0000000000000053E-2</v>
      </c>
      <c r="Q1425" s="23">
        <f t="shared" si="1"/>
        <v>2</v>
      </c>
      <c r="R1425" s="23">
        <f>VLOOKUP(B1425,'Dry Sieve'!$B$2:$K$992,IF(C1425="#5",2,IF(C1425="#10",3,IF(C1425="#18",4,IF(C1425="#35",5,IF(C1425="#60",6,IF(C1425="#120",7,IF(C1425="#200",8,IF(C1425="&lt;200",9)))))))),FALSE)</f>
        <v>42.6</v>
      </c>
      <c r="S1425" s="23">
        <f>VLOOKUP(B1425,'Dry Sieve'!$B$2:$K$992,10,FALSE)</f>
        <v>1608.72</v>
      </c>
      <c r="T1425" s="23">
        <v>2.5686259879999999E-2</v>
      </c>
      <c r="U1425" s="23">
        <v>5.2014676259999996E-3</v>
      </c>
      <c r="V1425" s="23">
        <f>V1424</f>
        <v>7.6937771459999998E-2</v>
      </c>
    </row>
    <row r="1426" spans="1:22" ht="15.75" customHeight="1" x14ac:dyDescent="0.2">
      <c r="A1426" s="22">
        <f>VLOOKUP(B1425,'Sample ID by Horizon'!A:B,2,FALSE)</f>
        <v>42649</v>
      </c>
      <c r="B1426" s="21" t="s">
        <v>526</v>
      </c>
      <c r="C1426" s="21" t="s">
        <v>1299</v>
      </c>
      <c r="D1426" s="21" t="s">
        <v>1294</v>
      </c>
      <c r="E1426" s="21">
        <v>2</v>
      </c>
      <c r="F1426" s="21">
        <v>1.73</v>
      </c>
      <c r="G1426" s="21">
        <v>3.19</v>
      </c>
      <c r="H1426" s="21">
        <v>1.46</v>
      </c>
      <c r="I1426" s="21">
        <v>1.78</v>
      </c>
      <c r="J1426" s="23">
        <f t="shared" si="45"/>
        <v>5.0000000000000044E-2</v>
      </c>
      <c r="K1426" s="71">
        <v>70.5</v>
      </c>
      <c r="L1426" s="71">
        <f t="shared" ref="L1426:N1426" si="1070">L1423</f>
        <v>2</v>
      </c>
      <c r="M1426" s="71">
        <f t="shared" si="1070"/>
        <v>6.0000000000000053E-2</v>
      </c>
      <c r="N1426" s="71">
        <f t="shared" si="1070"/>
        <v>70.875</v>
      </c>
      <c r="O1426" s="73">
        <f>VLOOKUP(B1426,'Dry Sieve'!$B$2:$K$992,IF(C1426="#5",2,IF(C1426="#10",3,IF(C1426="#18",4,IF(C1426="#35",5,IF(C1426="#60",6,IF(C1426="#120",7,IF(C1426="#200",8,IF(C1426="&lt;200",9)))))))),FALSE)</f>
        <v>42.6</v>
      </c>
      <c r="P1426" s="23">
        <f t="shared" si="0"/>
        <v>6.0000000000000053E-2</v>
      </c>
      <c r="Q1426" s="23">
        <f t="shared" si="1"/>
        <v>2</v>
      </c>
      <c r="R1426" s="23">
        <f>VLOOKUP(B1426,'Dry Sieve'!$B$2:$K$992,IF(C1426="#5",2,IF(C1426="#10",3,IF(C1426="#18",4,IF(C1426="#35",5,IF(C1426="#60",6,IF(C1426="#120",7,IF(C1426="#200",8,IF(C1426="&lt;200",9)))))))),FALSE)</f>
        <v>42.6</v>
      </c>
      <c r="S1426" s="23">
        <f>VLOOKUP(B1426,'Dry Sieve'!$B$2:$K$992,10,FALSE)</f>
        <v>1608.72</v>
      </c>
      <c r="T1426" s="23">
        <v>2.5686259879999999E-2</v>
      </c>
      <c r="U1426" s="23">
        <v>5.2014676259999996E-3</v>
      </c>
      <c r="V1426" s="23">
        <f>V1424</f>
        <v>7.6937771459999998E-2</v>
      </c>
    </row>
    <row r="1427" spans="1:22" ht="15.75" customHeight="1" x14ac:dyDescent="0.2">
      <c r="A1427" s="22">
        <f>VLOOKUP(B1426,'Sample ID by Horizon'!A:B,2,FALSE)</f>
        <v>42649</v>
      </c>
      <c r="B1427" s="21" t="s">
        <v>526</v>
      </c>
      <c r="C1427" s="21" t="s">
        <v>1300</v>
      </c>
      <c r="D1427" s="21" t="s">
        <v>1291</v>
      </c>
      <c r="E1427" s="21">
        <v>1</v>
      </c>
      <c r="F1427" s="21">
        <v>1.73</v>
      </c>
      <c r="G1427" s="21">
        <v>2.58</v>
      </c>
      <c r="H1427" s="21">
        <v>0.85</v>
      </c>
      <c r="I1427" s="21">
        <v>1.83</v>
      </c>
      <c r="J1427" s="23">
        <f t="shared" si="45"/>
        <v>0.10000000000000009</v>
      </c>
      <c r="K1427" s="71">
        <v>75</v>
      </c>
      <c r="L1427" s="71">
        <v>1</v>
      </c>
      <c r="M1427" s="23">
        <f>AVERAGE(J1427:J1430)</f>
        <v>9.7500000000000087E-2</v>
      </c>
      <c r="N1427" s="23">
        <v>76.5</v>
      </c>
      <c r="O1427" s="73">
        <f>VLOOKUP(B1427,'Dry Sieve'!$B$2:$K$992,IF(C1427="#5",2,IF(C1427="#10",3,IF(C1427="#18",4,IF(C1427="#35",5,IF(C1427="#60",6,IF(C1427="#120",7,IF(C1427="#200",8,IF(C1427="&lt;200",9)))))))),FALSE)</f>
        <v>17.39</v>
      </c>
      <c r="P1427" s="23">
        <f t="shared" si="0"/>
        <v>9.7500000000000087E-2</v>
      </c>
      <c r="Q1427" s="23">
        <f t="shared" si="1"/>
        <v>1</v>
      </c>
      <c r="R1427" s="23">
        <f>VLOOKUP(B1427,'Dry Sieve'!$B$2:$K$992,IF(C1427="#5",2,IF(C1427="#10",3,IF(C1427="#18",4,IF(C1427="#35",5,IF(C1427="#60",6,IF(C1427="#120",7,IF(C1427="#200",8,IF(C1427="&lt;200",9)))))))),FALSE)</f>
        <v>17.39</v>
      </c>
      <c r="S1427" s="23">
        <f>VLOOKUP(B1427,'Dry Sieve'!$B$2:$K$992,10,FALSE)</f>
        <v>1608.72</v>
      </c>
      <c r="T1427" s="23">
        <v>9.7558773429999995E-3</v>
      </c>
      <c r="U1427" s="23">
        <v>1.066178024E-3</v>
      </c>
      <c r="V1427" s="23">
        <f>V1424</f>
        <v>7.6937771459999998E-2</v>
      </c>
    </row>
    <row r="1428" spans="1:22" ht="15.75" customHeight="1" x14ac:dyDescent="0.2">
      <c r="A1428" s="22">
        <f>VLOOKUP(B1427,'Sample ID by Horizon'!A:B,2,FALSE)</f>
        <v>42649</v>
      </c>
      <c r="B1428" s="21" t="s">
        <v>526</v>
      </c>
      <c r="C1428" s="21" t="s">
        <v>1300</v>
      </c>
      <c r="D1428" s="21" t="s">
        <v>1292</v>
      </c>
      <c r="E1428" s="21">
        <v>1</v>
      </c>
      <c r="F1428" s="21">
        <v>1.74</v>
      </c>
      <c r="G1428" s="21">
        <v>2.61</v>
      </c>
      <c r="H1428" s="21">
        <v>0.87</v>
      </c>
      <c r="I1428" s="21">
        <v>1.83</v>
      </c>
      <c r="J1428" s="23">
        <f t="shared" si="45"/>
        <v>9.000000000000008E-2</v>
      </c>
      <c r="K1428" s="71">
        <v>78</v>
      </c>
      <c r="L1428" s="71">
        <f t="shared" ref="L1428:N1428" si="1071">L1427</f>
        <v>1</v>
      </c>
      <c r="M1428" s="71">
        <f t="shared" si="1071"/>
        <v>9.7500000000000087E-2</v>
      </c>
      <c r="N1428" s="71">
        <f t="shared" si="1071"/>
        <v>76.5</v>
      </c>
      <c r="O1428" s="73">
        <f>VLOOKUP(B1428,'Dry Sieve'!$B$2:$K$992,IF(C1428="#5",2,IF(C1428="#10",3,IF(C1428="#18",4,IF(C1428="#35",5,IF(C1428="#60",6,IF(C1428="#120",7,IF(C1428="#200",8,IF(C1428="&lt;200",9)))))))),FALSE)</f>
        <v>17.39</v>
      </c>
      <c r="P1428" s="23">
        <f t="shared" si="0"/>
        <v>9.7500000000000087E-2</v>
      </c>
      <c r="Q1428" s="23">
        <f t="shared" si="1"/>
        <v>1</v>
      </c>
      <c r="R1428" s="23">
        <f>VLOOKUP(B1428,'Dry Sieve'!$B$2:$K$992,IF(C1428="#5",2,IF(C1428="#10",3,IF(C1428="#18",4,IF(C1428="#35",5,IF(C1428="#60",6,IF(C1428="#120",7,IF(C1428="#200",8,IF(C1428="&lt;200",9)))))))),FALSE)</f>
        <v>17.39</v>
      </c>
      <c r="S1428" s="23">
        <f>VLOOKUP(B1428,'Dry Sieve'!$B$2:$K$992,10,FALSE)</f>
        <v>1608.72</v>
      </c>
      <c r="T1428" s="23">
        <v>9.7558773429999995E-3</v>
      </c>
      <c r="U1428" s="23">
        <v>1.066178024E-3</v>
      </c>
      <c r="V1428" s="23">
        <f>V1427</f>
        <v>7.6937771459999998E-2</v>
      </c>
    </row>
    <row r="1429" spans="1:22" ht="15.75" customHeight="1" x14ac:dyDescent="0.2">
      <c r="A1429" s="22">
        <f>VLOOKUP(B1428,'Sample ID by Horizon'!A:B,2,FALSE)</f>
        <v>42649</v>
      </c>
      <c r="B1429" s="21" t="s">
        <v>526</v>
      </c>
      <c r="C1429" s="21" t="s">
        <v>1300</v>
      </c>
      <c r="D1429" s="21" t="s">
        <v>1293</v>
      </c>
      <c r="E1429" s="21">
        <v>1</v>
      </c>
      <c r="F1429" s="21">
        <v>1.73</v>
      </c>
      <c r="G1429" s="21">
        <v>2.6</v>
      </c>
      <c r="H1429" s="21">
        <v>0.87</v>
      </c>
      <c r="I1429" s="21">
        <v>1.83</v>
      </c>
      <c r="J1429" s="23">
        <f t="shared" si="45"/>
        <v>0.10000000000000009</v>
      </c>
      <c r="K1429" s="71">
        <v>77</v>
      </c>
      <c r="L1429" s="71">
        <f t="shared" ref="L1429:N1429" si="1072">L1427</f>
        <v>1</v>
      </c>
      <c r="M1429" s="71">
        <f t="shared" si="1072"/>
        <v>9.7500000000000087E-2</v>
      </c>
      <c r="N1429" s="71">
        <f t="shared" si="1072"/>
        <v>76.5</v>
      </c>
      <c r="O1429" s="73">
        <f>VLOOKUP(B1429,'Dry Sieve'!$B$2:$K$992,IF(C1429="#5",2,IF(C1429="#10",3,IF(C1429="#18",4,IF(C1429="#35",5,IF(C1429="#60",6,IF(C1429="#120",7,IF(C1429="#200",8,IF(C1429="&lt;200",9)))))))),FALSE)</f>
        <v>17.39</v>
      </c>
      <c r="P1429" s="23">
        <f t="shared" si="0"/>
        <v>9.7500000000000087E-2</v>
      </c>
      <c r="Q1429" s="23">
        <f t="shared" si="1"/>
        <v>1</v>
      </c>
      <c r="R1429" s="23">
        <f>VLOOKUP(B1429,'Dry Sieve'!$B$2:$K$992,IF(C1429="#5",2,IF(C1429="#10",3,IF(C1429="#18",4,IF(C1429="#35",5,IF(C1429="#60",6,IF(C1429="#120",7,IF(C1429="#200",8,IF(C1429="&lt;200",9)))))))),FALSE)</f>
        <v>17.39</v>
      </c>
      <c r="S1429" s="23">
        <f>VLOOKUP(B1429,'Dry Sieve'!$B$2:$K$992,10,FALSE)</f>
        <v>1608.72</v>
      </c>
      <c r="T1429" s="23">
        <v>9.7558773429999995E-3</v>
      </c>
      <c r="U1429" s="23">
        <v>1.066178024E-3</v>
      </c>
      <c r="V1429" s="23">
        <f>V1427</f>
        <v>7.6937771459999998E-2</v>
      </c>
    </row>
    <row r="1430" spans="1:22" ht="15.75" customHeight="1" x14ac:dyDescent="0.2">
      <c r="A1430" s="22">
        <f>VLOOKUP(B1429,'Sample ID by Horizon'!A:B,2,FALSE)</f>
        <v>42649</v>
      </c>
      <c r="B1430" s="21" t="s">
        <v>526</v>
      </c>
      <c r="C1430" s="21" t="s">
        <v>1300</v>
      </c>
      <c r="D1430" s="21" t="s">
        <v>1294</v>
      </c>
      <c r="E1430" s="21">
        <v>1</v>
      </c>
      <c r="F1430" s="21">
        <v>1.74</v>
      </c>
      <c r="G1430" s="21">
        <v>2.6</v>
      </c>
      <c r="H1430" s="21">
        <v>0.86</v>
      </c>
      <c r="I1430" s="21">
        <v>1.84</v>
      </c>
      <c r="J1430" s="23">
        <f t="shared" si="45"/>
        <v>0.10000000000000009</v>
      </c>
      <c r="K1430" s="71">
        <v>76</v>
      </c>
      <c r="L1430" s="71">
        <f t="shared" ref="L1430:N1430" si="1073">L1427</f>
        <v>1</v>
      </c>
      <c r="M1430" s="71">
        <f t="shared" si="1073"/>
        <v>9.7500000000000087E-2</v>
      </c>
      <c r="N1430" s="71">
        <f t="shared" si="1073"/>
        <v>76.5</v>
      </c>
      <c r="O1430" s="73">
        <f>VLOOKUP(B1430,'Dry Sieve'!$B$2:$K$992,IF(C1430="#5",2,IF(C1430="#10",3,IF(C1430="#18",4,IF(C1430="#35",5,IF(C1430="#60",6,IF(C1430="#120",7,IF(C1430="#200",8,IF(C1430="&lt;200",9)))))))),FALSE)</f>
        <v>17.39</v>
      </c>
      <c r="P1430" s="23">
        <f t="shared" si="0"/>
        <v>9.7500000000000087E-2</v>
      </c>
      <c r="Q1430" s="23">
        <f t="shared" si="1"/>
        <v>1</v>
      </c>
      <c r="R1430" s="23">
        <f>VLOOKUP(B1430,'Dry Sieve'!$B$2:$K$992,IF(C1430="#5",2,IF(C1430="#10",3,IF(C1430="#18",4,IF(C1430="#35",5,IF(C1430="#60",6,IF(C1430="#120",7,IF(C1430="#200",8,IF(C1430="&lt;200",9)))))))),FALSE)</f>
        <v>17.39</v>
      </c>
      <c r="S1430" s="23">
        <f>VLOOKUP(B1430,'Dry Sieve'!$B$2:$K$992,10,FALSE)</f>
        <v>1608.72</v>
      </c>
      <c r="T1430" s="23">
        <v>9.7558773429999995E-3</v>
      </c>
      <c r="U1430" s="23">
        <v>1.066178024E-3</v>
      </c>
      <c r="V1430" s="23">
        <f>V1427</f>
        <v>7.6937771459999998E-2</v>
      </c>
    </row>
    <row r="1431" spans="1:22" ht="15.75" customHeight="1" x14ac:dyDescent="0.2">
      <c r="A1431" s="22">
        <f>VLOOKUP(B1430,'Sample ID by Horizon'!A:B,2,FALSE)</f>
        <v>42649</v>
      </c>
      <c r="B1431" s="21" t="s">
        <v>527</v>
      </c>
      <c r="C1431" s="21" t="s">
        <v>1290</v>
      </c>
      <c r="D1431" s="21" t="s">
        <v>1291</v>
      </c>
      <c r="E1431" s="21">
        <v>3.99</v>
      </c>
      <c r="F1431" s="21">
        <v>1.72</v>
      </c>
      <c r="G1431" s="21">
        <v>1.85</v>
      </c>
      <c r="H1431" s="21">
        <v>0.13</v>
      </c>
      <c r="I1431" s="21">
        <v>1.72</v>
      </c>
      <c r="J1431" s="23">
        <f t="shared" si="45"/>
        <v>0</v>
      </c>
      <c r="K1431" s="71">
        <v>3.2581453630000001</v>
      </c>
      <c r="L1431" s="71">
        <v>3.9874999999999998</v>
      </c>
      <c r="M1431" s="23">
        <f>AVERAGE(J1431:J1434)</f>
        <v>0</v>
      </c>
      <c r="N1431" s="23">
        <v>5.8291142430000003</v>
      </c>
      <c r="O1431" s="73">
        <f>VLOOKUP(B1431,'Dry Sieve'!$B$2:$K$992,IF(C1431="#5",2,IF(C1431="#10",3,IF(C1431="#18",4,IF(C1431="#35",5,IF(C1431="#60",6,IF(C1431="#120",7,IF(C1431="#200",8,IF(C1431="&lt;200",9)))))))),FALSE)</f>
        <v>1258</v>
      </c>
      <c r="P1431" s="23">
        <f t="shared" si="0"/>
        <v>0</v>
      </c>
      <c r="Q1431" s="23">
        <f t="shared" si="1"/>
        <v>3.9875000000000003</v>
      </c>
      <c r="R1431" s="23">
        <f>VLOOKUP(B1431,'Dry Sieve'!$B$2:$K$992,IF(C1431="#5",2,IF(C1431="#10",3,IF(C1431="#18",4,IF(C1431="#35",5,IF(C1431="#60",6,IF(C1431="#120",7,IF(C1431="#200",8,IF(C1431="&lt;200",9)))))))),FALSE)</f>
        <v>1258</v>
      </c>
      <c r="S1431" s="23">
        <f>VLOOKUP(B1431,'Dry Sieve'!$B$2:$K$992,10,FALSE)</f>
        <v>2222.4499999999998</v>
      </c>
      <c r="T1431" s="23">
        <v>0.5660419807</v>
      </c>
      <c r="U1431" s="23">
        <v>3.2995233720000003E-2</v>
      </c>
      <c r="V1431" s="23">
        <f>SUM(U1431,U1435,U1439,U1443,U1447,U1451,U1455)</f>
        <v>7.8141987321799986E-2</v>
      </c>
    </row>
    <row r="1432" spans="1:22" ht="15.75" customHeight="1" x14ac:dyDescent="0.2">
      <c r="A1432" s="22">
        <f>VLOOKUP(B1431,'Sample ID by Horizon'!A:B,2,FALSE)</f>
        <v>42649</v>
      </c>
      <c r="B1432" s="21" t="s">
        <v>527</v>
      </c>
      <c r="C1432" s="21" t="s">
        <v>1290</v>
      </c>
      <c r="D1432" s="21" t="s">
        <v>1292</v>
      </c>
      <c r="E1432" s="21">
        <v>3.99</v>
      </c>
      <c r="F1432" s="21">
        <v>1.73</v>
      </c>
      <c r="G1432" s="21">
        <v>2.1</v>
      </c>
      <c r="H1432" s="21">
        <v>0.37</v>
      </c>
      <c r="I1432" s="21">
        <v>1.73</v>
      </c>
      <c r="J1432" s="23">
        <f t="shared" si="45"/>
        <v>0</v>
      </c>
      <c r="K1432" s="71">
        <v>9.2731829569999995</v>
      </c>
      <c r="L1432" s="71">
        <f t="shared" ref="L1432:N1432" si="1074">L1431</f>
        <v>3.9874999999999998</v>
      </c>
      <c r="M1432" s="71">
        <f t="shared" si="1074"/>
        <v>0</v>
      </c>
      <c r="N1432" s="71">
        <f t="shared" si="1074"/>
        <v>5.8291142430000003</v>
      </c>
      <c r="O1432" s="73">
        <f>VLOOKUP(B1432,'Dry Sieve'!$B$2:$K$992,IF(C1432="#5",2,IF(C1432="#10",3,IF(C1432="#18",4,IF(C1432="#35",5,IF(C1432="#60",6,IF(C1432="#120",7,IF(C1432="#200",8,IF(C1432="&lt;200",9)))))))),FALSE)</f>
        <v>1258</v>
      </c>
      <c r="P1432" s="23">
        <f t="shared" si="0"/>
        <v>0</v>
      </c>
      <c r="Q1432" s="23">
        <f t="shared" si="1"/>
        <v>3.9875000000000003</v>
      </c>
      <c r="R1432" s="23">
        <f>VLOOKUP(B1432,'Dry Sieve'!$B$2:$K$992,IF(C1432="#5",2,IF(C1432="#10",3,IF(C1432="#18",4,IF(C1432="#35",5,IF(C1432="#60",6,IF(C1432="#120",7,IF(C1432="#200",8,IF(C1432="&lt;200",9)))))))),FALSE)</f>
        <v>1258</v>
      </c>
      <c r="S1432" s="23">
        <f>VLOOKUP(B1432,'Dry Sieve'!$B$2:$K$992,10,FALSE)</f>
        <v>2222.4499999999998</v>
      </c>
      <c r="T1432" s="23">
        <v>0.5660419807</v>
      </c>
      <c r="U1432" s="23">
        <v>3.2995233720000003E-2</v>
      </c>
      <c r="V1432" s="23">
        <f>V1431</f>
        <v>7.8141987321799986E-2</v>
      </c>
    </row>
    <row r="1433" spans="1:22" ht="15.75" customHeight="1" x14ac:dyDescent="0.2">
      <c r="A1433" s="22">
        <f>VLOOKUP(B1432,'Sample ID by Horizon'!A:B,2,FALSE)</f>
        <v>42649</v>
      </c>
      <c r="B1433" s="21" t="s">
        <v>527</v>
      </c>
      <c r="C1433" s="21" t="s">
        <v>1290</v>
      </c>
      <c r="D1433" s="21" t="s">
        <v>1293</v>
      </c>
      <c r="E1433" s="21">
        <v>3.98</v>
      </c>
      <c r="F1433" s="21">
        <v>1.72</v>
      </c>
      <c r="G1433" s="21">
        <v>1.85</v>
      </c>
      <c r="H1433" s="21">
        <v>0.13</v>
      </c>
      <c r="I1433" s="21">
        <v>1.72</v>
      </c>
      <c r="J1433" s="23">
        <f t="shared" si="45"/>
        <v>0</v>
      </c>
      <c r="K1433" s="71">
        <v>3.2663316579999999</v>
      </c>
      <c r="L1433" s="71">
        <f t="shared" ref="L1433:N1433" si="1075">L1431</f>
        <v>3.9874999999999998</v>
      </c>
      <c r="M1433" s="71">
        <f t="shared" si="1075"/>
        <v>0</v>
      </c>
      <c r="N1433" s="71">
        <f t="shared" si="1075"/>
        <v>5.8291142430000003</v>
      </c>
      <c r="O1433" s="73">
        <f>VLOOKUP(B1433,'Dry Sieve'!$B$2:$K$992,IF(C1433="#5",2,IF(C1433="#10",3,IF(C1433="#18",4,IF(C1433="#35",5,IF(C1433="#60",6,IF(C1433="#120",7,IF(C1433="#200",8,IF(C1433="&lt;200",9)))))))),FALSE)</f>
        <v>1258</v>
      </c>
      <c r="P1433" s="23">
        <f t="shared" si="0"/>
        <v>0</v>
      </c>
      <c r="Q1433" s="23">
        <f t="shared" si="1"/>
        <v>3.9875000000000003</v>
      </c>
      <c r="R1433" s="23">
        <f>VLOOKUP(B1433,'Dry Sieve'!$B$2:$K$992,IF(C1433="#5",2,IF(C1433="#10",3,IF(C1433="#18",4,IF(C1433="#35",5,IF(C1433="#60",6,IF(C1433="#120",7,IF(C1433="#200",8,IF(C1433="&lt;200",9)))))))),FALSE)</f>
        <v>1258</v>
      </c>
      <c r="S1433" s="23">
        <f>VLOOKUP(B1433,'Dry Sieve'!$B$2:$K$992,10,FALSE)</f>
        <v>2222.4499999999998</v>
      </c>
      <c r="T1433" s="23">
        <v>0.5660419807</v>
      </c>
      <c r="U1433" s="23">
        <v>3.2995233720000003E-2</v>
      </c>
      <c r="V1433" s="23">
        <f>V1431</f>
        <v>7.8141987321799986E-2</v>
      </c>
    </row>
    <row r="1434" spans="1:22" ht="15.75" customHeight="1" x14ac:dyDescent="0.2">
      <c r="A1434" s="22">
        <f>VLOOKUP(B1433,'Sample ID by Horizon'!A:B,2,FALSE)</f>
        <v>42649</v>
      </c>
      <c r="B1434" s="21" t="s">
        <v>527</v>
      </c>
      <c r="C1434" s="21" t="s">
        <v>1290</v>
      </c>
      <c r="D1434" s="21" t="s">
        <v>1294</v>
      </c>
      <c r="E1434" s="21">
        <v>3.99</v>
      </c>
      <c r="F1434" s="21">
        <v>1.75</v>
      </c>
      <c r="G1434" s="21">
        <v>2.0499999999999998</v>
      </c>
      <c r="H1434" s="21">
        <v>0.3</v>
      </c>
      <c r="I1434" s="21">
        <v>1.75</v>
      </c>
      <c r="J1434" s="23">
        <f t="shared" si="45"/>
        <v>0</v>
      </c>
      <c r="K1434" s="71">
        <v>7.5187969920000004</v>
      </c>
      <c r="L1434" s="71">
        <f t="shared" ref="L1434:N1434" si="1076">L1431</f>
        <v>3.9874999999999998</v>
      </c>
      <c r="M1434" s="71">
        <f t="shared" si="1076"/>
        <v>0</v>
      </c>
      <c r="N1434" s="71">
        <f t="shared" si="1076"/>
        <v>5.8291142430000003</v>
      </c>
      <c r="O1434" s="73">
        <f>VLOOKUP(B1434,'Dry Sieve'!$B$2:$K$992,IF(C1434="#5",2,IF(C1434="#10",3,IF(C1434="#18",4,IF(C1434="#35",5,IF(C1434="#60",6,IF(C1434="#120",7,IF(C1434="#200",8,IF(C1434="&lt;200",9)))))))),FALSE)</f>
        <v>1258</v>
      </c>
      <c r="P1434" s="23">
        <f t="shared" si="0"/>
        <v>0</v>
      </c>
      <c r="Q1434" s="23">
        <f t="shared" si="1"/>
        <v>3.9875000000000003</v>
      </c>
      <c r="R1434" s="23">
        <f>VLOOKUP(B1434,'Dry Sieve'!$B$2:$K$992,IF(C1434="#5",2,IF(C1434="#10",3,IF(C1434="#18",4,IF(C1434="#35",5,IF(C1434="#60",6,IF(C1434="#120",7,IF(C1434="#200",8,IF(C1434="&lt;200",9)))))))),FALSE)</f>
        <v>1258</v>
      </c>
      <c r="S1434" s="23">
        <f>VLOOKUP(B1434,'Dry Sieve'!$B$2:$K$992,10,FALSE)</f>
        <v>2222.4499999999998</v>
      </c>
      <c r="T1434" s="23">
        <v>0.5660419807</v>
      </c>
      <c r="U1434" s="23">
        <v>3.2995233720000003E-2</v>
      </c>
      <c r="V1434" s="23">
        <f>V1431</f>
        <v>7.8141987321799986E-2</v>
      </c>
    </row>
    <row r="1435" spans="1:22" ht="15.75" customHeight="1" x14ac:dyDescent="0.2">
      <c r="A1435" s="22">
        <f>VLOOKUP(B1434,'Sample ID by Horizon'!A:B,2,FALSE)</f>
        <v>42649</v>
      </c>
      <c r="B1435" s="21" t="s">
        <v>527</v>
      </c>
      <c r="C1435" s="21" t="s">
        <v>1295</v>
      </c>
      <c r="D1435" s="21" t="s">
        <v>1291</v>
      </c>
      <c r="E1435" s="21">
        <v>4</v>
      </c>
      <c r="F1435" s="21">
        <v>1.74</v>
      </c>
      <c r="G1435" s="21">
        <v>2.29</v>
      </c>
      <c r="H1435" s="21">
        <v>0.55000000000000004</v>
      </c>
      <c r="I1435" s="21">
        <v>1.74</v>
      </c>
      <c r="J1435" s="23">
        <f t="shared" si="45"/>
        <v>0</v>
      </c>
      <c r="K1435" s="71">
        <v>13.75</v>
      </c>
      <c r="L1435" s="71">
        <v>3.9925000000000002</v>
      </c>
      <c r="M1435" s="23">
        <f>AVERAGE(J1435:J1438)</f>
        <v>7.5000000000000067E-3</v>
      </c>
      <c r="N1435" s="23">
        <v>11.52020677</v>
      </c>
      <c r="O1435" s="73">
        <f>VLOOKUP(B1435,'Dry Sieve'!$B$2:$K$992,IF(C1435="#5",2,IF(C1435="#10",3,IF(C1435="#18",4,IF(C1435="#35",5,IF(C1435="#60",6,IF(C1435="#120",7,IF(C1435="#200",8,IF(C1435="&lt;200",9)))))))),FALSE)</f>
        <v>430.84</v>
      </c>
      <c r="P1435" s="23">
        <f t="shared" si="0"/>
        <v>7.5000000000000067E-3</v>
      </c>
      <c r="Q1435" s="23">
        <f t="shared" si="1"/>
        <v>3.9925000000000002</v>
      </c>
      <c r="R1435" s="23">
        <f>VLOOKUP(B1435,'Dry Sieve'!$B$2:$K$992,IF(C1435="#5",2,IF(C1435="#10",3,IF(C1435="#18",4,IF(C1435="#35",5,IF(C1435="#60",6,IF(C1435="#120",7,IF(C1435="#200",8,IF(C1435="&lt;200",9)))))))),FALSE)</f>
        <v>430.84</v>
      </c>
      <c r="S1435" s="23">
        <f>VLOOKUP(B1435,'Dry Sieve'!$B$2:$K$992,10,FALSE)</f>
        <v>2222.4499999999998</v>
      </c>
      <c r="T1435" s="23">
        <v>0.19349396269999999</v>
      </c>
      <c r="U1435" s="23">
        <v>1.9106489649999999E-2</v>
      </c>
      <c r="V1435" s="23">
        <f>V1434</f>
        <v>7.8141987321799986E-2</v>
      </c>
    </row>
    <row r="1436" spans="1:22" ht="15.75" customHeight="1" x14ac:dyDescent="0.2">
      <c r="A1436" s="22">
        <f>VLOOKUP(B1435,'Sample ID by Horizon'!A:B,2,FALSE)</f>
        <v>42649</v>
      </c>
      <c r="B1436" s="21" t="s">
        <v>527</v>
      </c>
      <c r="C1436" s="21" t="s">
        <v>1295</v>
      </c>
      <c r="D1436" s="21" t="s">
        <v>1292</v>
      </c>
      <c r="E1436" s="21">
        <v>3.99</v>
      </c>
      <c r="F1436" s="21">
        <v>1.76</v>
      </c>
      <c r="G1436" s="21">
        <v>2.1800000000000002</v>
      </c>
      <c r="H1436" s="21">
        <v>0.42</v>
      </c>
      <c r="I1436" s="21">
        <v>1.77</v>
      </c>
      <c r="J1436" s="23">
        <f t="shared" si="45"/>
        <v>1.0000000000000009E-2</v>
      </c>
      <c r="K1436" s="71">
        <v>10.27568922</v>
      </c>
      <c r="L1436" s="71">
        <f t="shared" ref="L1436:N1436" si="1077">L1435</f>
        <v>3.9925000000000002</v>
      </c>
      <c r="M1436" s="71">
        <f t="shared" si="1077"/>
        <v>7.5000000000000067E-3</v>
      </c>
      <c r="N1436" s="71">
        <f t="shared" si="1077"/>
        <v>11.52020677</v>
      </c>
      <c r="O1436" s="73">
        <f>VLOOKUP(B1436,'Dry Sieve'!$B$2:$K$992,IF(C1436="#5",2,IF(C1436="#10",3,IF(C1436="#18",4,IF(C1436="#35",5,IF(C1436="#60",6,IF(C1436="#120",7,IF(C1436="#200",8,IF(C1436="&lt;200",9)))))))),FALSE)</f>
        <v>430.84</v>
      </c>
      <c r="P1436" s="23">
        <f t="shared" si="0"/>
        <v>7.5000000000000067E-3</v>
      </c>
      <c r="Q1436" s="23">
        <f t="shared" si="1"/>
        <v>3.9925000000000002</v>
      </c>
      <c r="R1436" s="23">
        <f>VLOOKUP(B1436,'Dry Sieve'!$B$2:$K$992,IF(C1436="#5",2,IF(C1436="#10",3,IF(C1436="#18",4,IF(C1436="#35",5,IF(C1436="#60",6,IF(C1436="#120",7,IF(C1436="#200",8,IF(C1436="&lt;200",9)))))))),FALSE)</f>
        <v>430.84</v>
      </c>
      <c r="S1436" s="23">
        <f>VLOOKUP(B1436,'Dry Sieve'!$B$2:$K$992,10,FALSE)</f>
        <v>2222.4499999999998</v>
      </c>
      <c r="T1436" s="23">
        <v>0.19349396269999999</v>
      </c>
      <c r="U1436" s="23">
        <v>1.9106489649999999E-2</v>
      </c>
      <c r="V1436" s="23">
        <f>V1434</f>
        <v>7.8141987321799986E-2</v>
      </c>
    </row>
    <row r="1437" spans="1:22" ht="15.75" customHeight="1" x14ac:dyDescent="0.2">
      <c r="A1437" s="22">
        <f>VLOOKUP(B1436,'Sample ID by Horizon'!A:B,2,FALSE)</f>
        <v>42649</v>
      </c>
      <c r="B1437" s="21" t="s">
        <v>527</v>
      </c>
      <c r="C1437" s="21" t="s">
        <v>1295</v>
      </c>
      <c r="D1437" s="21" t="s">
        <v>1293</v>
      </c>
      <c r="E1437" s="21">
        <v>3.99</v>
      </c>
      <c r="F1437" s="21">
        <v>1.72</v>
      </c>
      <c r="G1437" s="21">
        <v>2.2400000000000002</v>
      </c>
      <c r="H1437" s="21">
        <v>0.52</v>
      </c>
      <c r="I1437" s="21">
        <v>1.73</v>
      </c>
      <c r="J1437" s="23">
        <f t="shared" si="45"/>
        <v>1.0000000000000009E-2</v>
      </c>
      <c r="K1437" s="71">
        <v>12.78195489</v>
      </c>
      <c r="L1437" s="71">
        <f t="shared" ref="L1437:N1437" si="1078">L1435</f>
        <v>3.9925000000000002</v>
      </c>
      <c r="M1437" s="71">
        <f t="shared" si="1078"/>
        <v>7.5000000000000067E-3</v>
      </c>
      <c r="N1437" s="71">
        <f t="shared" si="1078"/>
        <v>11.52020677</v>
      </c>
      <c r="O1437" s="73">
        <f>VLOOKUP(B1437,'Dry Sieve'!$B$2:$K$992,IF(C1437="#5",2,IF(C1437="#10",3,IF(C1437="#18",4,IF(C1437="#35",5,IF(C1437="#60",6,IF(C1437="#120",7,IF(C1437="#200",8,IF(C1437="&lt;200",9)))))))),FALSE)</f>
        <v>430.84</v>
      </c>
      <c r="P1437" s="23">
        <f t="shared" si="0"/>
        <v>7.5000000000000067E-3</v>
      </c>
      <c r="Q1437" s="23">
        <f t="shared" si="1"/>
        <v>3.9925000000000002</v>
      </c>
      <c r="R1437" s="23">
        <f>VLOOKUP(B1437,'Dry Sieve'!$B$2:$K$992,IF(C1437="#5",2,IF(C1437="#10",3,IF(C1437="#18",4,IF(C1437="#35",5,IF(C1437="#60",6,IF(C1437="#120",7,IF(C1437="#200",8,IF(C1437="&lt;200",9)))))))),FALSE)</f>
        <v>430.84</v>
      </c>
      <c r="S1437" s="23">
        <f>VLOOKUP(B1437,'Dry Sieve'!$B$2:$K$992,10,FALSE)</f>
        <v>2222.4499999999998</v>
      </c>
      <c r="T1437" s="23">
        <v>0.19349396269999999</v>
      </c>
      <c r="U1437" s="23">
        <v>1.9106489649999999E-2</v>
      </c>
      <c r="V1437" s="23">
        <f>V1434</f>
        <v>7.8141987321799986E-2</v>
      </c>
    </row>
    <row r="1438" spans="1:22" ht="15.75" customHeight="1" x14ac:dyDescent="0.2">
      <c r="A1438" s="22">
        <f>VLOOKUP(B1437,'Sample ID by Horizon'!A:B,2,FALSE)</f>
        <v>42649</v>
      </c>
      <c r="B1438" s="21" t="s">
        <v>527</v>
      </c>
      <c r="C1438" s="21" t="s">
        <v>1295</v>
      </c>
      <c r="D1438" s="21" t="s">
        <v>1294</v>
      </c>
      <c r="E1438" s="21">
        <v>3.99</v>
      </c>
      <c r="F1438" s="21">
        <v>1.73</v>
      </c>
      <c r="G1438" s="21">
        <v>2.11</v>
      </c>
      <c r="H1438" s="21">
        <v>0.38</v>
      </c>
      <c r="I1438" s="21">
        <v>1.74</v>
      </c>
      <c r="J1438" s="23">
        <f t="shared" si="45"/>
        <v>1.0000000000000009E-2</v>
      </c>
      <c r="K1438" s="71">
        <v>9.2731829569999995</v>
      </c>
      <c r="L1438" s="71">
        <f t="shared" ref="L1438:N1438" si="1079">L1435</f>
        <v>3.9925000000000002</v>
      </c>
      <c r="M1438" s="71">
        <f t="shared" si="1079"/>
        <v>7.5000000000000067E-3</v>
      </c>
      <c r="N1438" s="71">
        <f t="shared" si="1079"/>
        <v>11.52020677</v>
      </c>
      <c r="O1438" s="73">
        <f>VLOOKUP(B1438,'Dry Sieve'!$B$2:$K$992,IF(C1438="#5",2,IF(C1438="#10",3,IF(C1438="#18",4,IF(C1438="#35",5,IF(C1438="#60",6,IF(C1438="#120",7,IF(C1438="#200",8,IF(C1438="&lt;200",9)))))))),FALSE)</f>
        <v>430.84</v>
      </c>
      <c r="P1438" s="23">
        <f t="shared" si="0"/>
        <v>7.5000000000000067E-3</v>
      </c>
      <c r="Q1438" s="23">
        <f t="shared" si="1"/>
        <v>3.9925000000000002</v>
      </c>
      <c r="R1438" s="23">
        <f>VLOOKUP(B1438,'Dry Sieve'!$B$2:$K$992,IF(C1438="#5",2,IF(C1438="#10",3,IF(C1438="#18",4,IF(C1438="#35",5,IF(C1438="#60",6,IF(C1438="#120",7,IF(C1438="#200",8,IF(C1438="&lt;200",9)))))))),FALSE)</f>
        <v>430.84</v>
      </c>
      <c r="S1438" s="23">
        <f>VLOOKUP(B1438,'Dry Sieve'!$B$2:$K$992,10,FALSE)</f>
        <v>2222.4499999999998</v>
      </c>
      <c r="T1438" s="23">
        <v>0.19349396269999999</v>
      </c>
      <c r="U1438" s="23">
        <v>1.9106489649999999E-2</v>
      </c>
      <c r="V1438" s="23">
        <f>V1437</f>
        <v>7.8141987321799986E-2</v>
      </c>
    </row>
    <row r="1439" spans="1:22" ht="15.75" customHeight="1" x14ac:dyDescent="0.2">
      <c r="A1439" s="22">
        <f>VLOOKUP(B1438,'Sample ID by Horizon'!A:B,2,FALSE)</f>
        <v>42649</v>
      </c>
      <c r="B1439" s="21" t="s">
        <v>527</v>
      </c>
      <c r="C1439" s="21" t="s">
        <v>1296</v>
      </c>
      <c r="D1439" s="21" t="s">
        <v>1291</v>
      </c>
      <c r="E1439" s="21">
        <v>4</v>
      </c>
      <c r="F1439" s="21">
        <v>1.74</v>
      </c>
      <c r="G1439" s="21">
        <v>2.52</v>
      </c>
      <c r="H1439" s="21">
        <v>0.78</v>
      </c>
      <c r="I1439" s="21">
        <v>1.75</v>
      </c>
      <c r="J1439" s="23">
        <f t="shared" si="45"/>
        <v>1.0000000000000009E-2</v>
      </c>
      <c r="K1439" s="71">
        <v>19.25</v>
      </c>
      <c r="L1439" s="71">
        <v>3.9950000000000001</v>
      </c>
      <c r="M1439" s="23">
        <f>AVERAGE(J1439:J1442)</f>
        <v>7.5000000000000067E-3</v>
      </c>
      <c r="N1439" s="23">
        <v>17.4589599</v>
      </c>
      <c r="O1439" s="73">
        <f>VLOOKUP(B1439,'Dry Sieve'!$B$2:$K$992,IF(C1439="#5",2,IF(C1439="#10",3,IF(C1439="#18",4,IF(C1439="#35",5,IF(C1439="#60",6,IF(C1439="#120",7,IF(C1439="#200",8,IF(C1439="&lt;200",9)))))))),FALSE)</f>
        <v>235.7</v>
      </c>
      <c r="P1439" s="23">
        <f t="shared" si="0"/>
        <v>7.5000000000000067E-3</v>
      </c>
      <c r="Q1439" s="23">
        <f t="shared" si="1"/>
        <v>3.9950000000000001</v>
      </c>
      <c r="R1439" s="23">
        <f>VLOOKUP(B1439,'Dry Sieve'!$B$2:$K$992,IF(C1439="#5",2,IF(C1439="#10",3,IF(C1439="#18",4,IF(C1439="#35",5,IF(C1439="#60",6,IF(C1439="#120",7,IF(C1439="#200",8,IF(C1439="&lt;200",9)))))))),FALSE)</f>
        <v>235.7</v>
      </c>
      <c r="S1439" s="23">
        <f>VLOOKUP(B1439,'Dry Sieve'!$B$2:$K$992,10,FALSE)</f>
        <v>2222.4499999999998</v>
      </c>
      <c r="T1439" s="23">
        <v>0.1058550291</v>
      </c>
      <c r="U1439" s="23">
        <v>1.3200847910000001E-2</v>
      </c>
      <c r="V1439" s="23">
        <f>V1437</f>
        <v>7.8141987321799986E-2</v>
      </c>
    </row>
    <row r="1440" spans="1:22" ht="15.75" customHeight="1" x14ac:dyDescent="0.2">
      <c r="A1440" s="22">
        <f>VLOOKUP(B1439,'Sample ID by Horizon'!A:B,2,FALSE)</f>
        <v>42649</v>
      </c>
      <c r="B1440" s="21" t="s">
        <v>527</v>
      </c>
      <c r="C1440" s="21" t="s">
        <v>1296</v>
      </c>
      <c r="D1440" s="21" t="s">
        <v>1292</v>
      </c>
      <c r="E1440" s="21">
        <v>4</v>
      </c>
      <c r="F1440" s="21">
        <v>1.73</v>
      </c>
      <c r="G1440" s="21">
        <v>2.39</v>
      </c>
      <c r="H1440" s="21">
        <v>0.66</v>
      </c>
      <c r="I1440" s="21">
        <v>1.74</v>
      </c>
      <c r="J1440" s="23">
        <f t="shared" si="45"/>
        <v>1.0000000000000009E-2</v>
      </c>
      <c r="K1440" s="71">
        <v>16.25</v>
      </c>
      <c r="L1440" s="71">
        <f t="shared" ref="L1440:N1440" si="1080">L1439</f>
        <v>3.9950000000000001</v>
      </c>
      <c r="M1440" s="71">
        <f t="shared" si="1080"/>
        <v>7.5000000000000067E-3</v>
      </c>
      <c r="N1440" s="71">
        <f t="shared" si="1080"/>
        <v>17.4589599</v>
      </c>
      <c r="O1440" s="73">
        <f>VLOOKUP(B1440,'Dry Sieve'!$B$2:$K$992,IF(C1440="#5",2,IF(C1440="#10",3,IF(C1440="#18",4,IF(C1440="#35",5,IF(C1440="#60",6,IF(C1440="#120",7,IF(C1440="#200",8,IF(C1440="&lt;200",9)))))))),FALSE)</f>
        <v>235.7</v>
      </c>
      <c r="P1440" s="23">
        <f t="shared" si="0"/>
        <v>7.5000000000000067E-3</v>
      </c>
      <c r="Q1440" s="23">
        <f t="shared" si="1"/>
        <v>3.9950000000000001</v>
      </c>
      <c r="R1440" s="23">
        <f>VLOOKUP(B1440,'Dry Sieve'!$B$2:$K$992,IF(C1440="#5",2,IF(C1440="#10",3,IF(C1440="#18",4,IF(C1440="#35",5,IF(C1440="#60",6,IF(C1440="#120",7,IF(C1440="#200",8,IF(C1440="&lt;200",9)))))))),FALSE)</f>
        <v>235.7</v>
      </c>
      <c r="S1440" s="23">
        <f>VLOOKUP(B1440,'Dry Sieve'!$B$2:$K$992,10,FALSE)</f>
        <v>2222.4499999999998</v>
      </c>
      <c r="T1440" s="23">
        <v>0.1058550291</v>
      </c>
      <c r="U1440" s="23">
        <v>1.3200847910000001E-2</v>
      </c>
      <c r="V1440" s="23">
        <f>V1437</f>
        <v>7.8141987321799986E-2</v>
      </c>
    </row>
    <row r="1441" spans="1:22" ht="15.75" customHeight="1" x14ac:dyDescent="0.2">
      <c r="A1441" s="22">
        <f>VLOOKUP(B1440,'Sample ID by Horizon'!A:B,2,FALSE)</f>
        <v>42649</v>
      </c>
      <c r="B1441" s="21" t="s">
        <v>527</v>
      </c>
      <c r="C1441" s="21" t="s">
        <v>1296</v>
      </c>
      <c r="D1441" s="21" t="s">
        <v>1293</v>
      </c>
      <c r="E1441" s="21">
        <v>3.99</v>
      </c>
      <c r="F1441" s="21">
        <v>1.74</v>
      </c>
      <c r="G1441" s="21">
        <v>2.4500000000000002</v>
      </c>
      <c r="H1441" s="21">
        <v>0.71</v>
      </c>
      <c r="I1441" s="21">
        <v>1.74</v>
      </c>
      <c r="J1441" s="23">
        <f t="shared" si="45"/>
        <v>0</v>
      </c>
      <c r="K1441" s="71">
        <v>17.79448622</v>
      </c>
      <c r="L1441" s="71">
        <f t="shared" ref="L1441:N1441" si="1081">L1439</f>
        <v>3.9950000000000001</v>
      </c>
      <c r="M1441" s="71">
        <f t="shared" si="1081"/>
        <v>7.5000000000000067E-3</v>
      </c>
      <c r="N1441" s="71">
        <f t="shared" si="1081"/>
        <v>17.4589599</v>
      </c>
      <c r="O1441" s="73">
        <f>VLOOKUP(B1441,'Dry Sieve'!$B$2:$K$992,IF(C1441="#5",2,IF(C1441="#10",3,IF(C1441="#18",4,IF(C1441="#35",5,IF(C1441="#60",6,IF(C1441="#120",7,IF(C1441="#200",8,IF(C1441="&lt;200",9)))))))),FALSE)</f>
        <v>235.7</v>
      </c>
      <c r="P1441" s="23">
        <f t="shared" si="0"/>
        <v>7.5000000000000067E-3</v>
      </c>
      <c r="Q1441" s="23">
        <f t="shared" si="1"/>
        <v>3.9950000000000001</v>
      </c>
      <c r="R1441" s="23">
        <f>VLOOKUP(B1441,'Dry Sieve'!$B$2:$K$992,IF(C1441="#5",2,IF(C1441="#10",3,IF(C1441="#18",4,IF(C1441="#35",5,IF(C1441="#60",6,IF(C1441="#120",7,IF(C1441="#200",8,IF(C1441="&lt;200",9)))))))),FALSE)</f>
        <v>235.7</v>
      </c>
      <c r="S1441" s="23">
        <f>VLOOKUP(B1441,'Dry Sieve'!$B$2:$K$992,10,FALSE)</f>
        <v>2222.4499999999998</v>
      </c>
      <c r="T1441" s="23">
        <v>0.1058550291</v>
      </c>
      <c r="U1441" s="23">
        <v>1.3200847910000001E-2</v>
      </c>
      <c r="V1441" s="23">
        <f>V1440</f>
        <v>7.8141987321799986E-2</v>
      </c>
    </row>
    <row r="1442" spans="1:22" ht="15.75" customHeight="1" x14ac:dyDescent="0.2">
      <c r="A1442" s="22">
        <f>VLOOKUP(B1441,'Sample ID by Horizon'!A:B,2,FALSE)</f>
        <v>42649</v>
      </c>
      <c r="B1442" s="21" t="s">
        <v>527</v>
      </c>
      <c r="C1442" s="21" t="s">
        <v>1296</v>
      </c>
      <c r="D1442" s="21" t="s">
        <v>1294</v>
      </c>
      <c r="E1442" s="21">
        <v>3.99</v>
      </c>
      <c r="F1442" s="21">
        <v>1.72</v>
      </c>
      <c r="G1442" s="21">
        <v>2.39</v>
      </c>
      <c r="H1442" s="21">
        <v>0.67</v>
      </c>
      <c r="I1442" s="21">
        <v>1.73</v>
      </c>
      <c r="J1442" s="23">
        <f t="shared" si="45"/>
        <v>1.0000000000000009E-2</v>
      </c>
      <c r="K1442" s="71">
        <v>16.54135338</v>
      </c>
      <c r="L1442" s="71">
        <f t="shared" ref="L1442:N1442" si="1082">L1439</f>
        <v>3.9950000000000001</v>
      </c>
      <c r="M1442" s="71">
        <f t="shared" si="1082"/>
        <v>7.5000000000000067E-3</v>
      </c>
      <c r="N1442" s="71">
        <f t="shared" si="1082"/>
        <v>17.4589599</v>
      </c>
      <c r="O1442" s="73">
        <f>VLOOKUP(B1442,'Dry Sieve'!$B$2:$K$992,IF(C1442="#5",2,IF(C1442="#10",3,IF(C1442="#18",4,IF(C1442="#35",5,IF(C1442="#60",6,IF(C1442="#120",7,IF(C1442="#200",8,IF(C1442="&lt;200",9)))))))),FALSE)</f>
        <v>235.7</v>
      </c>
      <c r="P1442" s="23">
        <f t="shared" si="0"/>
        <v>7.5000000000000067E-3</v>
      </c>
      <c r="Q1442" s="23">
        <f t="shared" si="1"/>
        <v>3.9950000000000001</v>
      </c>
      <c r="R1442" s="23">
        <f>VLOOKUP(B1442,'Dry Sieve'!$B$2:$K$992,IF(C1442="#5",2,IF(C1442="#10",3,IF(C1442="#18",4,IF(C1442="#35",5,IF(C1442="#60",6,IF(C1442="#120",7,IF(C1442="#200",8,IF(C1442="&lt;200",9)))))))),FALSE)</f>
        <v>235.7</v>
      </c>
      <c r="S1442" s="23">
        <f>VLOOKUP(B1442,'Dry Sieve'!$B$2:$K$992,10,FALSE)</f>
        <v>2222.4499999999998</v>
      </c>
      <c r="T1442" s="23">
        <v>0.1058550291</v>
      </c>
      <c r="U1442" s="23">
        <v>1.3200847910000001E-2</v>
      </c>
      <c r="V1442" s="23">
        <f>V1440</f>
        <v>7.8141987321799986E-2</v>
      </c>
    </row>
    <row r="1443" spans="1:22" ht="15.75" customHeight="1" x14ac:dyDescent="0.2">
      <c r="A1443" s="22">
        <f>VLOOKUP(B1442,'Sample ID by Horizon'!A:B,2,FALSE)</f>
        <v>42649</v>
      </c>
      <c r="B1443" s="21" t="s">
        <v>527</v>
      </c>
      <c r="C1443" s="21" t="s">
        <v>1297</v>
      </c>
      <c r="D1443" s="21" t="s">
        <v>1291</v>
      </c>
      <c r="E1443" s="21">
        <v>2.99</v>
      </c>
      <c r="F1443" s="21">
        <v>1.75</v>
      </c>
      <c r="G1443" s="21">
        <v>2.5299999999999998</v>
      </c>
      <c r="H1443" s="21">
        <v>0.78</v>
      </c>
      <c r="I1443" s="21">
        <v>1.76</v>
      </c>
      <c r="J1443" s="23">
        <f t="shared" si="45"/>
        <v>1.0000000000000009E-2</v>
      </c>
      <c r="K1443" s="71">
        <v>25.75250836</v>
      </c>
      <c r="L1443" s="71">
        <v>2.99</v>
      </c>
      <c r="M1443" s="23">
        <f>AVERAGE(J1443:J1446)</f>
        <v>1.7500000000000016E-2</v>
      </c>
      <c r="N1443" s="23">
        <v>25.16722408</v>
      </c>
      <c r="O1443" s="73">
        <f>VLOOKUP(B1443,'Dry Sieve'!$B$2:$K$992,IF(C1443="#5",2,IF(C1443="#10",3,IF(C1443="#18",4,IF(C1443="#35",5,IF(C1443="#60",6,IF(C1443="#120",7,IF(C1443="#200",8,IF(C1443="&lt;200",9)))))))),FALSE)</f>
        <v>108.95</v>
      </c>
      <c r="P1443" s="23">
        <f t="shared" si="0"/>
        <v>1.7500000000000016E-2</v>
      </c>
      <c r="Q1443" s="23">
        <f t="shared" si="1"/>
        <v>2.99</v>
      </c>
      <c r="R1443" s="23">
        <f>VLOOKUP(B1443,'Dry Sieve'!$B$2:$K$992,IF(C1443="#5",2,IF(C1443="#10",3,IF(C1443="#18",4,IF(C1443="#35",5,IF(C1443="#60",6,IF(C1443="#120",7,IF(C1443="#200",8,IF(C1443="&lt;200",9)))))))),FALSE)</f>
        <v>108.95</v>
      </c>
      <c r="S1443" s="23">
        <f>VLOOKUP(B1443,'Dry Sieve'!$B$2:$K$992,10,FALSE)</f>
        <v>2222.4499999999998</v>
      </c>
      <c r="T1443" s="23">
        <v>4.8735554350000002E-2</v>
      </c>
      <c r="U1443" s="23">
        <v>7.0087920980000003E-3</v>
      </c>
      <c r="V1443" s="23">
        <f>V1440</f>
        <v>7.8141987321799986E-2</v>
      </c>
    </row>
    <row r="1444" spans="1:22" ht="15.75" customHeight="1" x14ac:dyDescent="0.2">
      <c r="A1444" s="22">
        <f>VLOOKUP(B1443,'Sample ID by Horizon'!A:B,2,FALSE)</f>
        <v>42649</v>
      </c>
      <c r="B1444" s="21" t="s">
        <v>527</v>
      </c>
      <c r="C1444" s="21" t="s">
        <v>1297</v>
      </c>
      <c r="D1444" s="21" t="s">
        <v>1292</v>
      </c>
      <c r="E1444" s="21">
        <v>2.99</v>
      </c>
      <c r="F1444" s="21">
        <v>1.73</v>
      </c>
      <c r="G1444" s="21">
        <v>2.4900000000000002</v>
      </c>
      <c r="H1444" s="21">
        <v>0.76</v>
      </c>
      <c r="I1444" s="21">
        <v>1.74</v>
      </c>
      <c r="J1444" s="23">
        <f t="shared" si="45"/>
        <v>1.0000000000000009E-2</v>
      </c>
      <c r="K1444" s="71">
        <v>25.083612039999998</v>
      </c>
      <c r="L1444" s="71">
        <f t="shared" ref="L1444:N1444" si="1083">L1443</f>
        <v>2.99</v>
      </c>
      <c r="M1444" s="71">
        <f t="shared" si="1083"/>
        <v>1.7500000000000016E-2</v>
      </c>
      <c r="N1444" s="71">
        <f t="shared" si="1083"/>
        <v>25.16722408</v>
      </c>
      <c r="O1444" s="73">
        <f>VLOOKUP(B1444,'Dry Sieve'!$B$2:$K$992,IF(C1444="#5",2,IF(C1444="#10",3,IF(C1444="#18",4,IF(C1444="#35",5,IF(C1444="#60",6,IF(C1444="#120",7,IF(C1444="#200",8,IF(C1444="&lt;200",9)))))))),FALSE)</f>
        <v>108.95</v>
      </c>
      <c r="P1444" s="23">
        <f t="shared" si="0"/>
        <v>1.7500000000000016E-2</v>
      </c>
      <c r="Q1444" s="23">
        <f t="shared" si="1"/>
        <v>2.99</v>
      </c>
      <c r="R1444" s="23">
        <f>VLOOKUP(B1444,'Dry Sieve'!$B$2:$K$992,IF(C1444="#5",2,IF(C1444="#10",3,IF(C1444="#18",4,IF(C1444="#35",5,IF(C1444="#60",6,IF(C1444="#120",7,IF(C1444="#200",8,IF(C1444="&lt;200",9)))))))),FALSE)</f>
        <v>108.95</v>
      </c>
      <c r="S1444" s="23">
        <f>VLOOKUP(B1444,'Dry Sieve'!$B$2:$K$992,10,FALSE)</f>
        <v>2222.4499999999998</v>
      </c>
      <c r="T1444" s="23">
        <v>4.8735554350000002E-2</v>
      </c>
      <c r="U1444" s="23">
        <v>7.0087920980000003E-3</v>
      </c>
      <c r="V1444" s="23">
        <f>V1443</f>
        <v>7.8141987321799986E-2</v>
      </c>
    </row>
    <row r="1445" spans="1:22" ht="15.75" customHeight="1" x14ac:dyDescent="0.2">
      <c r="A1445" s="22">
        <f>VLOOKUP(B1444,'Sample ID by Horizon'!A:B,2,FALSE)</f>
        <v>42649</v>
      </c>
      <c r="B1445" s="21" t="s">
        <v>527</v>
      </c>
      <c r="C1445" s="21" t="s">
        <v>1297</v>
      </c>
      <c r="D1445" s="21" t="s">
        <v>1293</v>
      </c>
      <c r="E1445" s="21">
        <v>2.99</v>
      </c>
      <c r="F1445" s="21">
        <v>1.73</v>
      </c>
      <c r="G1445" s="21">
        <v>2.5099999999999998</v>
      </c>
      <c r="H1445" s="21">
        <v>0.78</v>
      </c>
      <c r="I1445" s="21">
        <v>1.76</v>
      </c>
      <c r="J1445" s="23">
        <f t="shared" si="45"/>
        <v>3.0000000000000027E-2</v>
      </c>
      <c r="K1445" s="71">
        <v>25.083612039999998</v>
      </c>
      <c r="L1445" s="71">
        <f t="shared" ref="L1445:N1445" si="1084">L1443</f>
        <v>2.99</v>
      </c>
      <c r="M1445" s="71">
        <f t="shared" si="1084"/>
        <v>1.7500000000000016E-2</v>
      </c>
      <c r="N1445" s="71">
        <f t="shared" si="1084"/>
        <v>25.16722408</v>
      </c>
      <c r="O1445" s="73">
        <f>VLOOKUP(B1445,'Dry Sieve'!$B$2:$K$992,IF(C1445="#5",2,IF(C1445="#10",3,IF(C1445="#18",4,IF(C1445="#35",5,IF(C1445="#60",6,IF(C1445="#120",7,IF(C1445="#200",8,IF(C1445="&lt;200",9)))))))),FALSE)</f>
        <v>108.95</v>
      </c>
      <c r="P1445" s="23">
        <f t="shared" si="0"/>
        <v>1.7500000000000016E-2</v>
      </c>
      <c r="Q1445" s="23">
        <f t="shared" si="1"/>
        <v>2.99</v>
      </c>
      <c r="R1445" s="23">
        <f>VLOOKUP(B1445,'Dry Sieve'!$B$2:$K$992,IF(C1445="#5",2,IF(C1445="#10",3,IF(C1445="#18",4,IF(C1445="#35",5,IF(C1445="#60",6,IF(C1445="#120",7,IF(C1445="#200",8,IF(C1445="&lt;200",9)))))))),FALSE)</f>
        <v>108.95</v>
      </c>
      <c r="S1445" s="23">
        <f>VLOOKUP(B1445,'Dry Sieve'!$B$2:$K$992,10,FALSE)</f>
        <v>2222.4499999999998</v>
      </c>
      <c r="T1445" s="23">
        <v>4.8735554350000002E-2</v>
      </c>
      <c r="U1445" s="23">
        <v>7.0087920980000003E-3</v>
      </c>
      <c r="V1445" s="23">
        <f>V1443</f>
        <v>7.8141987321799986E-2</v>
      </c>
    </row>
    <row r="1446" spans="1:22" ht="15.75" customHeight="1" x14ac:dyDescent="0.2">
      <c r="A1446" s="22">
        <f>VLOOKUP(B1445,'Sample ID by Horizon'!A:B,2,FALSE)</f>
        <v>42649</v>
      </c>
      <c r="B1446" s="21" t="s">
        <v>527</v>
      </c>
      <c r="C1446" s="21" t="s">
        <v>1297</v>
      </c>
      <c r="D1446" s="21" t="s">
        <v>1294</v>
      </c>
      <c r="E1446" s="21">
        <v>2.99</v>
      </c>
      <c r="F1446" s="21">
        <v>1.73</v>
      </c>
      <c r="G1446" s="21">
        <v>2.4900000000000002</v>
      </c>
      <c r="H1446" s="21">
        <v>0.76</v>
      </c>
      <c r="I1446" s="21">
        <v>1.75</v>
      </c>
      <c r="J1446" s="23">
        <f t="shared" si="45"/>
        <v>2.0000000000000018E-2</v>
      </c>
      <c r="K1446" s="71">
        <v>24.749163880000001</v>
      </c>
      <c r="L1446" s="71">
        <f t="shared" ref="L1446:N1446" si="1085">L1443</f>
        <v>2.99</v>
      </c>
      <c r="M1446" s="71">
        <f t="shared" si="1085"/>
        <v>1.7500000000000016E-2</v>
      </c>
      <c r="N1446" s="71">
        <f t="shared" si="1085"/>
        <v>25.16722408</v>
      </c>
      <c r="O1446" s="73">
        <f>VLOOKUP(B1446,'Dry Sieve'!$B$2:$K$992,IF(C1446="#5",2,IF(C1446="#10",3,IF(C1446="#18",4,IF(C1446="#35",5,IF(C1446="#60",6,IF(C1446="#120",7,IF(C1446="#200",8,IF(C1446="&lt;200",9)))))))),FALSE)</f>
        <v>108.95</v>
      </c>
      <c r="P1446" s="23">
        <f t="shared" si="0"/>
        <v>1.7500000000000016E-2</v>
      </c>
      <c r="Q1446" s="23">
        <f t="shared" si="1"/>
        <v>2.99</v>
      </c>
      <c r="R1446" s="23">
        <f>VLOOKUP(B1446,'Dry Sieve'!$B$2:$K$992,IF(C1446="#5",2,IF(C1446="#10",3,IF(C1446="#18",4,IF(C1446="#35",5,IF(C1446="#60",6,IF(C1446="#120",7,IF(C1446="#200",8,IF(C1446="&lt;200",9)))))))),FALSE)</f>
        <v>108.95</v>
      </c>
      <c r="S1446" s="23">
        <f>VLOOKUP(B1446,'Dry Sieve'!$B$2:$K$992,10,FALSE)</f>
        <v>2222.4499999999998</v>
      </c>
      <c r="T1446" s="23">
        <v>4.8735554350000002E-2</v>
      </c>
      <c r="U1446" s="23">
        <v>7.0087920980000003E-3</v>
      </c>
      <c r="V1446" s="23">
        <f>V1443</f>
        <v>7.8141987321799986E-2</v>
      </c>
    </row>
    <row r="1447" spans="1:22" ht="15.75" customHeight="1" x14ac:dyDescent="0.2">
      <c r="A1447" s="22">
        <f>VLOOKUP(B1446,'Sample ID by Horizon'!A:B,2,FALSE)</f>
        <v>42649</v>
      </c>
      <c r="B1447" s="21" t="s">
        <v>527</v>
      </c>
      <c r="C1447" s="21" t="s">
        <v>1298</v>
      </c>
      <c r="D1447" s="21" t="s">
        <v>1291</v>
      </c>
      <c r="E1447" s="21">
        <v>1.99</v>
      </c>
      <c r="F1447" s="21">
        <v>1.72</v>
      </c>
      <c r="G1447" s="21">
        <v>2.5</v>
      </c>
      <c r="H1447" s="21">
        <v>0.78</v>
      </c>
      <c r="I1447" s="21">
        <v>1.74</v>
      </c>
      <c r="J1447" s="23">
        <f t="shared" si="45"/>
        <v>2.0000000000000018E-2</v>
      </c>
      <c r="K1447" s="71">
        <v>38.190954769999998</v>
      </c>
      <c r="L1447" s="71">
        <v>1.9950000000000001</v>
      </c>
      <c r="M1447" s="23">
        <f>AVERAGE(J1447:J1450)</f>
        <v>2.0000000000000018E-2</v>
      </c>
      <c r="N1447" s="23">
        <v>37.096733669999999</v>
      </c>
      <c r="O1447" s="73">
        <f>VLOOKUP(B1447,'Dry Sieve'!$B$2:$K$992,IF(C1447="#5",2,IF(C1447="#10",3,IF(C1447="#18",4,IF(C1447="#35",5,IF(C1447="#60",6,IF(C1447="#120",7,IF(C1447="#200",8,IF(C1447="&lt;200",9)))))))),FALSE)</f>
        <v>54.44</v>
      </c>
      <c r="P1447" s="23">
        <f t="shared" si="0"/>
        <v>2.0000000000000018E-2</v>
      </c>
      <c r="Q1447" s="23">
        <f t="shared" si="1"/>
        <v>1.9950000000000001</v>
      </c>
      <c r="R1447" s="23">
        <f>VLOOKUP(B1447,'Dry Sieve'!$B$2:$K$992,IF(C1447="#5",2,IF(C1447="#10",3,IF(C1447="#18",4,IF(C1447="#35",5,IF(C1447="#60",6,IF(C1447="#120",7,IF(C1447="#200",8,IF(C1447="&lt;200",9)))))))),FALSE)</f>
        <v>54.44</v>
      </c>
      <c r="S1447" s="23">
        <f>VLOOKUP(B1447,'Dry Sieve'!$B$2:$K$992,10,FALSE)</f>
        <v>2222.4499999999998</v>
      </c>
      <c r="T1447" s="23">
        <v>2.42499204E-2</v>
      </c>
      <c r="U1447" s="23">
        <v>3.8553978789999999E-3</v>
      </c>
      <c r="V1447" s="23">
        <f>V1446</f>
        <v>7.8141987321799986E-2</v>
      </c>
    </row>
    <row r="1448" spans="1:22" ht="15.75" customHeight="1" x14ac:dyDescent="0.2">
      <c r="A1448" s="22">
        <f>VLOOKUP(B1447,'Sample ID by Horizon'!A:B,2,FALSE)</f>
        <v>42649</v>
      </c>
      <c r="B1448" s="21" t="s">
        <v>527</v>
      </c>
      <c r="C1448" s="21" t="s">
        <v>1298</v>
      </c>
      <c r="D1448" s="21" t="s">
        <v>1292</v>
      </c>
      <c r="E1448" s="21">
        <v>1.99</v>
      </c>
      <c r="F1448" s="21">
        <v>1.73</v>
      </c>
      <c r="G1448" s="21">
        <v>2.5299999999999998</v>
      </c>
      <c r="H1448" s="21">
        <v>0.8</v>
      </c>
      <c r="I1448" s="21">
        <v>1.75</v>
      </c>
      <c r="J1448" s="23">
        <f t="shared" si="45"/>
        <v>2.0000000000000018E-2</v>
      </c>
      <c r="K1448" s="71">
        <v>39.195979899999998</v>
      </c>
      <c r="L1448" s="71">
        <f t="shared" ref="L1448:N1448" si="1086">L1447</f>
        <v>1.9950000000000001</v>
      </c>
      <c r="M1448" s="71">
        <f t="shared" si="1086"/>
        <v>2.0000000000000018E-2</v>
      </c>
      <c r="N1448" s="71">
        <f t="shared" si="1086"/>
        <v>37.096733669999999</v>
      </c>
      <c r="O1448" s="73">
        <f>VLOOKUP(B1448,'Dry Sieve'!$B$2:$K$992,IF(C1448="#5",2,IF(C1448="#10",3,IF(C1448="#18",4,IF(C1448="#35",5,IF(C1448="#60",6,IF(C1448="#120",7,IF(C1448="#200",8,IF(C1448="&lt;200",9)))))))),FALSE)</f>
        <v>54.44</v>
      </c>
      <c r="P1448" s="23">
        <f t="shared" si="0"/>
        <v>2.0000000000000018E-2</v>
      </c>
      <c r="Q1448" s="23">
        <f t="shared" si="1"/>
        <v>1.9950000000000001</v>
      </c>
      <c r="R1448" s="23">
        <f>VLOOKUP(B1448,'Dry Sieve'!$B$2:$K$992,IF(C1448="#5",2,IF(C1448="#10",3,IF(C1448="#18",4,IF(C1448="#35",5,IF(C1448="#60",6,IF(C1448="#120",7,IF(C1448="#200",8,IF(C1448="&lt;200",9)))))))),FALSE)</f>
        <v>54.44</v>
      </c>
      <c r="S1448" s="23">
        <f>VLOOKUP(B1448,'Dry Sieve'!$B$2:$K$992,10,FALSE)</f>
        <v>2222.4499999999998</v>
      </c>
      <c r="T1448" s="23">
        <v>2.42499204E-2</v>
      </c>
      <c r="U1448" s="23">
        <v>3.8553978789999999E-3</v>
      </c>
      <c r="V1448" s="23">
        <f>V1446</f>
        <v>7.8141987321799986E-2</v>
      </c>
    </row>
    <row r="1449" spans="1:22" ht="15.75" customHeight="1" x14ac:dyDescent="0.2">
      <c r="A1449" s="22">
        <f>VLOOKUP(B1448,'Sample ID by Horizon'!A:B,2,FALSE)</f>
        <v>42649</v>
      </c>
      <c r="B1449" s="21" t="s">
        <v>527</v>
      </c>
      <c r="C1449" s="21" t="s">
        <v>1298</v>
      </c>
      <c r="D1449" s="21" t="s">
        <v>1293</v>
      </c>
      <c r="E1449" s="21">
        <v>2</v>
      </c>
      <c r="F1449" s="21">
        <v>1.72</v>
      </c>
      <c r="G1449" s="21">
        <v>2.46</v>
      </c>
      <c r="H1449" s="21">
        <v>0.74</v>
      </c>
      <c r="I1449" s="21">
        <v>1.74</v>
      </c>
      <c r="J1449" s="23">
        <f t="shared" si="45"/>
        <v>2.0000000000000018E-2</v>
      </c>
      <c r="K1449" s="71">
        <v>36</v>
      </c>
      <c r="L1449" s="71">
        <f t="shared" ref="L1449:N1449" si="1087">L1447</f>
        <v>1.9950000000000001</v>
      </c>
      <c r="M1449" s="71">
        <f t="shared" si="1087"/>
        <v>2.0000000000000018E-2</v>
      </c>
      <c r="N1449" s="71">
        <f t="shared" si="1087"/>
        <v>37.096733669999999</v>
      </c>
      <c r="O1449" s="73">
        <f>VLOOKUP(B1449,'Dry Sieve'!$B$2:$K$992,IF(C1449="#5",2,IF(C1449="#10",3,IF(C1449="#18",4,IF(C1449="#35",5,IF(C1449="#60",6,IF(C1449="#120",7,IF(C1449="#200",8,IF(C1449="&lt;200",9)))))))),FALSE)</f>
        <v>54.44</v>
      </c>
      <c r="P1449" s="23">
        <f t="shared" si="0"/>
        <v>2.0000000000000018E-2</v>
      </c>
      <c r="Q1449" s="23">
        <f t="shared" si="1"/>
        <v>1.9950000000000001</v>
      </c>
      <c r="R1449" s="23">
        <f>VLOOKUP(B1449,'Dry Sieve'!$B$2:$K$992,IF(C1449="#5",2,IF(C1449="#10",3,IF(C1449="#18",4,IF(C1449="#35",5,IF(C1449="#60",6,IF(C1449="#120",7,IF(C1449="#200",8,IF(C1449="&lt;200",9)))))))),FALSE)</f>
        <v>54.44</v>
      </c>
      <c r="S1449" s="23">
        <f>VLOOKUP(B1449,'Dry Sieve'!$B$2:$K$992,10,FALSE)</f>
        <v>2222.4499999999998</v>
      </c>
      <c r="T1449" s="23">
        <v>2.42499204E-2</v>
      </c>
      <c r="U1449" s="23">
        <v>3.8553978789999999E-3</v>
      </c>
      <c r="V1449" s="23">
        <f>V1446</f>
        <v>7.8141987321799986E-2</v>
      </c>
    </row>
    <row r="1450" spans="1:22" ht="15.75" customHeight="1" x14ac:dyDescent="0.2">
      <c r="A1450" s="22">
        <f>VLOOKUP(B1449,'Sample ID by Horizon'!A:B,2,FALSE)</f>
        <v>42649</v>
      </c>
      <c r="B1450" s="21" t="s">
        <v>527</v>
      </c>
      <c r="C1450" s="21" t="s">
        <v>1298</v>
      </c>
      <c r="D1450" s="21" t="s">
        <v>1294</v>
      </c>
      <c r="E1450" s="21">
        <v>2</v>
      </c>
      <c r="F1450" s="21">
        <v>1.74</v>
      </c>
      <c r="G1450" s="21">
        <v>2.46</v>
      </c>
      <c r="H1450" s="21">
        <v>0.72</v>
      </c>
      <c r="I1450" s="21">
        <v>1.76</v>
      </c>
      <c r="J1450" s="23">
        <f t="shared" si="45"/>
        <v>2.0000000000000018E-2</v>
      </c>
      <c r="K1450" s="71">
        <v>35</v>
      </c>
      <c r="L1450" s="71">
        <f t="shared" ref="L1450:N1450" si="1088">L1447</f>
        <v>1.9950000000000001</v>
      </c>
      <c r="M1450" s="71">
        <f t="shared" si="1088"/>
        <v>2.0000000000000018E-2</v>
      </c>
      <c r="N1450" s="71">
        <f t="shared" si="1088"/>
        <v>37.096733669999999</v>
      </c>
      <c r="O1450" s="73">
        <f>VLOOKUP(B1450,'Dry Sieve'!$B$2:$K$992,IF(C1450="#5",2,IF(C1450="#10",3,IF(C1450="#18",4,IF(C1450="#35",5,IF(C1450="#60",6,IF(C1450="#120",7,IF(C1450="#200",8,IF(C1450="&lt;200",9)))))))),FALSE)</f>
        <v>54.44</v>
      </c>
      <c r="P1450" s="23">
        <f t="shared" si="0"/>
        <v>2.0000000000000018E-2</v>
      </c>
      <c r="Q1450" s="23">
        <f t="shared" si="1"/>
        <v>1.9950000000000001</v>
      </c>
      <c r="R1450" s="23">
        <f>VLOOKUP(B1450,'Dry Sieve'!$B$2:$K$992,IF(C1450="#5",2,IF(C1450="#10",3,IF(C1450="#18",4,IF(C1450="#35",5,IF(C1450="#60",6,IF(C1450="#120",7,IF(C1450="#200",8,IF(C1450="&lt;200",9)))))))),FALSE)</f>
        <v>54.44</v>
      </c>
      <c r="S1450" s="23">
        <f>VLOOKUP(B1450,'Dry Sieve'!$B$2:$K$992,10,FALSE)</f>
        <v>2222.4499999999998</v>
      </c>
      <c r="T1450" s="23">
        <v>2.42499204E-2</v>
      </c>
      <c r="U1450" s="23">
        <v>3.8553978789999999E-3</v>
      </c>
      <c r="V1450" s="23">
        <f>V1449</f>
        <v>7.8141987321799986E-2</v>
      </c>
    </row>
    <row r="1451" spans="1:22" ht="15.75" customHeight="1" x14ac:dyDescent="0.2">
      <c r="A1451" s="22">
        <f>VLOOKUP(B1450,'Sample ID by Horizon'!A:B,2,FALSE)</f>
        <v>42649</v>
      </c>
      <c r="B1451" s="21" t="s">
        <v>527</v>
      </c>
      <c r="C1451" s="21" t="s">
        <v>1299</v>
      </c>
      <c r="D1451" s="21" t="s">
        <v>1291</v>
      </c>
      <c r="E1451" s="21">
        <v>1.01</v>
      </c>
      <c r="F1451" s="21">
        <v>1.75</v>
      </c>
      <c r="G1451" s="21">
        <v>2.44</v>
      </c>
      <c r="H1451" s="21">
        <v>0.69</v>
      </c>
      <c r="I1451" s="21">
        <v>1.78</v>
      </c>
      <c r="J1451" s="23">
        <f t="shared" si="45"/>
        <v>3.0000000000000027E-2</v>
      </c>
      <c r="K1451" s="71">
        <v>65.346534649999995</v>
      </c>
      <c r="L1451" s="71">
        <v>1.0049999999999999</v>
      </c>
      <c r="M1451" s="23">
        <f>AVERAGE(J1451:J1454)</f>
        <v>5.7500000000000051E-2</v>
      </c>
      <c r="N1451" s="23">
        <v>59.935643560000003</v>
      </c>
      <c r="O1451" s="73">
        <f>VLOOKUP(B1451,'Dry Sieve'!$B$2:$K$992,IF(C1451="#5",2,IF(C1451="#10",3,IF(C1451="#18",4,IF(C1451="#35",5,IF(C1451="#60",6,IF(C1451="#120",7,IF(C1451="#200",8,IF(C1451="&lt;200",9)))))))),FALSE)</f>
        <v>24.64</v>
      </c>
      <c r="P1451" s="23">
        <f t="shared" si="0"/>
        <v>5.7500000000000051E-2</v>
      </c>
      <c r="Q1451" s="23">
        <f t="shared" si="1"/>
        <v>1.0049999999999999</v>
      </c>
      <c r="R1451" s="23">
        <f>VLOOKUP(B1451,'Dry Sieve'!$B$2:$K$992,IF(C1451="#5",2,IF(C1451="#10",3,IF(C1451="#18",4,IF(C1451="#35",5,IF(C1451="#60",6,IF(C1451="#120",7,IF(C1451="#200",8,IF(C1451="&lt;200",9)))))))),FALSE)</f>
        <v>24.64</v>
      </c>
      <c r="S1451" s="23">
        <f>VLOOKUP(B1451,'Dry Sieve'!$B$2:$K$992,10,FALSE)</f>
        <v>2222.4499999999998</v>
      </c>
      <c r="T1451" s="23">
        <v>1.045254055E-2</v>
      </c>
      <c r="U1451" s="23">
        <v>1.789942129E-3</v>
      </c>
      <c r="V1451" s="23">
        <f>V1449</f>
        <v>7.8141987321799986E-2</v>
      </c>
    </row>
    <row r="1452" spans="1:22" ht="15.75" customHeight="1" x14ac:dyDescent="0.2">
      <c r="A1452" s="22">
        <f>VLOOKUP(B1451,'Sample ID by Horizon'!A:B,2,FALSE)</f>
        <v>42649</v>
      </c>
      <c r="B1452" s="21" t="s">
        <v>527</v>
      </c>
      <c r="C1452" s="21" t="s">
        <v>1299</v>
      </c>
      <c r="D1452" s="21" t="s">
        <v>1292</v>
      </c>
      <c r="E1452" s="21">
        <v>1</v>
      </c>
      <c r="F1452" s="21">
        <v>1.72</v>
      </c>
      <c r="G1452" s="21">
        <v>2.35</v>
      </c>
      <c r="H1452" s="21">
        <v>0.63</v>
      </c>
      <c r="I1452" s="21">
        <v>1.75</v>
      </c>
      <c r="J1452" s="23">
        <f t="shared" si="45"/>
        <v>3.0000000000000027E-2</v>
      </c>
      <c r="K1452" s="71">
        <v>60</v>
      </c>
      <c r="L1452" s="71">
        <f t="shared" ref="L1452:N1452" si="1089">L1451</f>
        <v>1.0049999999999999</v>
      </c>
      <c r="M1452" s="71">
        <f t="shared" si="1089"/>
        <v>5.7500000000000051E-2</v>
      </c>
      <c r="N1452" s="71">
        <f t="shared" si="1089"/>
        <v>59.935643560000003</v>
      </c>
      <c r="O1452" s="73">
        <f>VLOOKUP(B1452,'Dry Sieve'!$B$2:$K$992,IF(C1452="#5",2,IF(C1452="#10",3,IF(C1452="#18",4,IF(C1452="#35",5,IF(C1452="#60",6,IF(C1452="#120",7,IF(C1452="#200",8,IF(C1452="&lt;200",9)))))))),FALSE)</f>
        <v>24.64</v>
      </c>
      <c r="P1452" s="23">
        <f t="shared" si="0"/>
        <v>5.7500000000000051E-2</v>
      </c>
      <c r="Q1452" s="23">
        <f t="shared" si="1"/>
        <v>1.0049999999999999</v>
      </c>
      <c r="R1452" s="23">
        <f>VLOOKUP(B1452,'Dry Sieve'!$B$2:$K$992,IF(C1452="#5",2,IF(C1452="#10",3,IF(C1452="#18",4,IF(C1452="#35",5,IF(C1452="#60",6,IF(C1452="#120",7,IF(C1452="#200",8,IF(C1452="&lt;200",9)))))))),FALSE)</f>
        <v>24.64</v>
      </c>
      <c r="S1452" s="23">
        <f>VLOOKUP(B1452,'Dry Sieve'!$B$2:$K$992,10,FALSE)</f>
        <v>2222.4499999999998</v>
      </c>
      <c r="T1452" s="23">
        <v>1.045254055E-2</v>
      </c>
      <c r="U1452" s="23">
        <v>1.789942129E-3</v>
      </c>
      <c r="V1452" s="23">
        <f>V1449</f>
        <v>7.8141987321799986E-2</v>
      </c>
    </row>
    <row r="1453" spans="1:22" ht="15.75" customHeight="1" x14ac:dyDescent="0.2">
      <c r="A1453" s="22">
        <f>VLOOKUP(B1452,'Sample ID by Horizon'!A:B,2,FALSE)</f>
        <v>42649</v>
      </c>
      <c r="B1453" s="21" t="s">
        <v>527</v>
      </c>
      <c r="C1453" s="21" t="s">
        <v>1299</v>
      </c>
      <c r="D1453" s="21" t="s">
        <v>1293</v>
      </c>
      <c r="E1453" s="21">
        <v>1.01</v>
      </c>
      <c r="F1453" s="21">
        <v>1.73</v>
      </c>
      <c r="G1453" s="21">
        <v>2.41</v>
      </c>
      <c r="H1453" s="21">
        <v>0.68</v>
      </c>
      <c r="I1453" s="21">
        <v>1.8</v>
      </c>
      <c r="J1453" s="23">
        <f t="shared" si="45"/>
        <v>7.0000000000000062E-2</v>
      </c>
      <c r="K1453" s="71">
        <v>60.396039600000002</v>
      </c>
      <c r="L1453" s="71">
        <f t="shared" ref="L1453:N1453" si="1090">L1451</f>
        <v>1.0049999999999999</v>
      </c>
      <c r="M1453" s="71">
        <f t="shared" si="1090"/>
        <v>5.7500000000000051E-2</v>
      </c>
      <c r="N1453" s="71">
        <f t="shared" si="1090"/>
        <v>59.935643560000003</v>
      </c>
      <c r="O1453" s="73">
        <f>VLOOKUP(B1453,'Dry Sieve'!$B$2:$K$992,IF(C1453="#5",2,IF(C1453="#10",3,IF(C1453="#18",4,IF(C1453="#35",5,IF(C1453="#60",6,IF(C1453="#120",7,IF(C1453="#200",8,IF(C1453="&lt;200",9)))))))),FALSE)</f>
        <v>24.64</v>
      </c>
      <c r="P1453" s="23">
        <f t="shared" si="0"/>
        <v>5.7500000000000051E-2</v>
      </c>
      <c r="Q1453" s="23">
        <f t="shared" si="1"/>
        <v>1.0049999999999999</v>
      </c>
      <c r="R1453" s="23">
        <f>VLOOKUP(B1453,'Dry Sieve'!$B$2:$K$992,IF(C1453="#5",2,IF(C1453="#10",3,IF(C1453="#18",4,IF(C1453="#35",5,IF(C1453="#60",6,IF(C1453="#120",7,IF(C1453="#200",8,IF(C1453="&lt;200",9)))))))),FALSE)</f>
        <v>24.64</v>
      </c>
      <c r="S1453" s="23">
        <f>VLOOKUP(B1453,'Dry Sieve'!$B$2:$K$992,10,FALSE)</f>
        <v>2222.4499999999998</v>
      </c>
      <c r="T1453" s="23">
        <v>1.045254055E-2</v>
      </c>
      <c r="U1453" s="23">
        <v>1.789942129E-3</v>
      </c>
      <c r="V1453" s="23">
        <f>V1452</f>
        <v>7.8141987321799986E-2</v>
      </c>
    </row>
    <row r="1454" spans="1:22" ht="15.75" customHeight="1" x14ac:dyDescent="0.2">
      <c r="A1454" s="22">
        <f>VLOOKUP(B1453,'Sample ID by Horizon'!A:B,2,FALSE)</f>
        <v>42649</v>
      </c>
      <c r="B1454" s="21" t="s">
        <v>527</v>
      </c>
      <c r="C1454" s="21" t="s">
        <v>1299</v>
      </c>
      <c r="D1454" s="21" t="s">
        <v>1294</v>
      </c>
      <c r="E1454" s="21">
        <v>1</v>
      </c>
      <c r="F1454" s="21">
        <v>1.74</v>
      </c>
      <c r="G1454" s="21">
        <v>2.38</v>
      </c>
      <c r="H1454" s="21">
        <v>0.64</v>
      </c>
      <c r="I1454" s="21">
        <v>1.84</v>
      </c>
      <c r="J1454" s="23">
        <f t="shared" si="45"/>
        <v>0.10000000000000009</v>
      </c>
      <c r="K1454" s="71">
        <v>54</v>
      </c>
      <c r="L1454" s="71">
        <f t="shared" ref="L1454:N1454" si="1091">L1451</f>
        <v>1.0049999999999999</v>
      </c>
      <c r="M1454" s="71">
        <f t="shared" si="1091"/>
        <v>5.7500000000000051E-2</v>
      </c>
      <c r="N1454" s="71">
        <f t="shared" si="1091"/>
        <v>59.935643560000003</v>
      </c>
      <c r="O1454" s="73">
        <f>VLOOKUP(B1454,'Dry Sieve'!$B$2:$K$992,IF(C1454="#5",2,IF(C1454="#10",3,IF(C1454="#18",4,IF(C1454="#35",5,IF(C1454="#60",6,IF(C1454="#120",7,IF(C1454="#200",8,IF(C1454="&lt;200",9)))))))),FALSE)</f>
        <v>24.64</v>
      </c>
      <c r="P1454" s="23">
        <f t="shared" si="0"/>
        <v>5.7500000000000051E-2</v>
      </c>
      <c r="Q1454" s="23">
        <f t="shared" si="1"/>
        <v>1.0049999999999999</v>
      </c>
      <c r="R1454" s="23">
        <f>VLOOKUP(B1454,'Dry Sieve'!$B$2:$K$992,IF(C1454="#5",2,IF(C1454="#10",3,IF(C1454="#18",4,IF(C1454="#35",5,IF(C1454="#60",6,IF(C1454="#120",7,IF(C1454="#200",8,IF(C1454="&lt;200",9)))))))),FALSE)</f>
        <v>24.64</v>
      </c>
      <c r="S1454" s="23">
        <f>VLOOKUP(B1454,'Dry Sieve'!$B$2:$K$992,10,FALSE)</f>
        <v>2222.4499999999998</v>
      </c>
      <c r="T1454" s="23">
        <v>1.045254055E-2</v>
      </c>
      <c r="U1454" s="23">
        <v>1.789942129E-3</v>
      </c>
      <c r="V1454" s="23">
        <f>V1452</f>
        <v>7.8141987321799986E-2</v>
      </c>
    </row>
    <row r="1455" spans="1:22" ht="15.75" customHeight="1" x14ac:dyDescent="0.2">
      <c r="A1455" s="22">
        <f>VLOOKUP(B1454,'Sample ID by Horizon'!A:B,2,FALSE)</f>
        <v>42649</v>
      </c>
      <c r="B1455" s="21" t="s">
        <v>527</v>
      </c>
      <c r="C1455" s="21" t="s">
        <v>1300</v>
      </c>
      <c r="D1455" s="21" t="s">
        <v>1291</v>
      </c>
      <c r="E1455" s="21">
        <v>0.5</v>
      </c>
      <c r="F1455" s="21">
        <v>1.73</v>
      </c>
      <c r="G1455" s="21">
        <v>2.12</v>
      </c>
      <c r="H1455" s="21">
        <v>0.39</v>
      </c>
      <c r="I1455" s="21">
        <v>1.82</v>
      </c>
      <c r="J1455" s="23">
        <f t="shared" si="45"/>
        <v>9.000000000000008E-2</v>
      </c>
      <c r="K1455" s="71">
        <v>60</v>
      </c>
      <c r="L1455" s="71">
        <v>0.50249999999999995</v>
      </c>
      <c r="M1455" s="23">
        <f>AVERAGE(J1455:J1458)</f>
        <v>9.2500000000000082E-2</v>
      </c>
      <c r="N1455" s="23">
        <v>56.254901959999998</v>
      </c>
      <c r="O1455" s="73">
        <f>VLOOKUP(B1455,'Dry Sieve'!$B$2:$K$992,IF(C1455="#5",2,IF(C1455="#10",3,IF(C1455="#18",4,IF(C1455="#35",5,IF(C1455="#60",6,IF(C1455="#120",7,IF(C1455="#200",8,IF(C1455="&lt;200",9)))))))),FALSE)</f>
        <v>6.28</v>
      </c>
      <c r="P1455" s="23">
        <f t="shared" si="0"/>
        <v>9.2500000000000082E-2</v>
      </c>
      <c r="Q1455" s="23">
        <f t="shared" si="1"/>
        <v>0.50249999999999995</v>
      </c>
      <c r="R1455" s="23">
        <f>VLOOKUP(B1455,'Dry Sieve'!$B$2:$K$992,IF(C1455="#5",2,IF(C1455="#10",3,IF(C1455="#18",4,IF(C1455="#35",5,IF(C1455="#60",6,IF(C1455="#120",7,IF(C1455="#200",8,IF(C1455="&lt;200",9)))))))),FALSE)</f>
        <v>6.28</v>
      </c>
      <c r="S1455" s="23">
        <f>VLOOKUP(B1455,'Dry Sieve'!$B$2:$K$992,10,FALSE)</f>
        <v>2222.4499999999998</v>
      </c>
      <c r="T1455" s="23">
        <v>2.3055547250000002E-3</v>
      </c>
      <c r="U1455" s="23">
        <v>1.852839358E-4</v>
      </c>
      <c r="V1455" s="23">
        <f>V1452</f>
        <v>7.8141987321799986E-2</v>
      </c>
    </row>
    <row r="1456" spans="1:22" ht="15.75" customHeight="1" x14ac:dyDescent="0.2">
      <c r="A1456" s="22">
        <f>VLOOKUP(B1455,'Sample ID by Horizon'!A:B,2,FALSE)</f>
        <v>42649</v>
      </c>
      <c r="B1456" s="21" t="s">
        <v>527</v>
      </c>
      <c r="C1456" s="21" t="s">
        <v>1300</v>
      </c>
      <c r="D1456" s="21" t="s">
        <v>1292</v>
      </c>
      <c r="E1456" s="21">
        <v>0.51</v>
      </c>
      <c r="F1456" s="21">
        <v>1.73</v>
      </c>
      <c r="G1456" s="21">
        <v>2.09</v>
      </c>
      <c r="H1456" s="21">
        <v>0.36</v>
      </c>
      <c r="I1456" s="21">
        <v>1.84</v>
      </c>
      <c r="J1456" s="23">
        <f t="shared" si="45"/>
        <v>0.1100000000000001</v>
      </c>
      <c r="K1456" s="71">
        <v>49.019607839999999</v>
      </c>
      <c r="L1456" s="71">
        <f t="shared" ref="L1456:N1456" si="1092">L1455</f>
        <v>0.50249999999999995</v>
      </c>
      <c r="M1456" s="71">
        <f t="shared" si="1092"/>
        <v>9.2500000000000082E-2</v>
      </c>
      <c r="N1456" s="71">
        <f t="shared" si="1092"/>
        <v>56.254901959999998</v>
      </c>
      <c r="O1456" s="73">
        <f>VLOOKUP(B1456,'Dry Sieve'!$B$2:$K$992,IF(C1456="#5",2,IF(C1456="#10",3,IF(C1456="#18",4,IF(C1456="#35",5,IF(C1456="#60",6,IF(C1456="#120",7,IF(C1456="#200",8,IF(C1456="&lt;200",9)))))))),FALSE)</f>
        <v>6.28</v>
      </c>
      <c r="P1456" s="23">
        <f t="shared" si="0"/>
        <v>9.2500000000000082E-2</v>
      </c>
      <c r="Q1456" s="23">
        <f t="shared" si="1"/>
        <v>0.50249999999999995</v>
      </c>
      <c r="R1456" s="23">
        <f>VLOOKUP(B1456,'Dry Sieve'!$B$2:$K$992,IF(C1456="#5",2,IF(C1456="#10",3,IF(C1456="#18",4,IF(C1456="#35",5,IF(C1456="#60",6,IF(C1456="#120",7,IF(C1456="#200",8,IF(C1456="&lt;200",9)))))))),FALSE)</f>
        <v>6.28</v>
      </c>
      <c r="S1456" s="23">
        <f>VLOOKUP(B1456,'Dry Sieve'!$B$2:$K$992,10,FALSE)</f>
        <v>2222.4499999999998</v>
      </c>
      <c r="T1456" s="23">
        <v>2.3055547250000002E-3</v>
      </c>
      <c r="U1456" s="23">
        <v>1.852839358E-4</v>
      </c>
      <c r="V1456" s="23">
        <f>V1455</f>
        <v>7.8141987321799986E-2</v>
      </c>
    </row>
    <row r="1457" spans="1:22" ht="15.75" customHeight="1" x14ac:dyDescent="0.2">
      <c r="A1457" s="22">
        <f>VLOOKUP(B1456,'Sample ID by Horizon'!A:B,2,FALSE)</f>
        <v>42649</v>
      </c>
      <c r="B1457" s="21" t="s">
        <v>527</v>
      </c>
      <c r="C1457" s="21" t="s">
        <v>1300</v>
      </c>
      <c r="D1457" s="21" t="s">
        <v>1293</v>
      </c>
      <c r="E1457" s="21">
        <v>0.5</v>
      </c>
      <c r="F1457" s="21">
        <v>1.72</v>
      </c>
      <c r="G1457" s="21">
        <v>2.11</v>
      </c>
      <c r="H1457" s="21">
        <v>0.39</v>
      </c>
      <c r="I1457" s="21">
        <v>1.81</v>
      </c>
      <c r="J1457" s="23">
        <f t="shared" si="45"/>
        <v>9.000000000000008E-2</v>
      </c>
      <c r="K1457" s="71">
        <v>60</v>
      </c>
      <c r="L1457" s="71">
        <f t="shared" ref="L1457:N1457" si="1093">L1455</f>
        <v>0.50249999999999995</v>
      </c>
      <c r="M1457" s="71">
        <f t="shared" si="1093"/>
        <v>9.2500000000000082E-2</v>
      </c>
      <c r="N1457" s="71">
        <f t="shared" si="1093"/>
        <v>56.254901959999998</v>
      </c>
      <c r="O1457" s="73">
        <f>VLOOKUP(B1457,'Dry Sieve'!$B$2:$K$992,IF(C1457="#5",2,IF(C1457="#10",3,IF(C1457="#18",4,IF(C1457="#35",5,IF(C1457="#60",6,IF(C1457="#120",7,IF(C1457="#200",8,IF(C1457="&lt;200",9)))))))),FALSE)</f>
        <v>6.28</v>
      </c>
      <c r="P1457" s="23">
        <f t="shared" si="0"/>
        <v>9.2500000000000082E-2</v>
      </c>
      <c r="Q1457" s="23">
        <f t="shared" si="1"/>
        <v>0.50249999999999995</v>
      </c>
      <c r="R1457" s="23">
        <f>VLOOKUP(B1457,'Dry Sieve'!$B$2:$K$992,IF(C1457="#5",2,IF(C1457="#10",3,IF(C1457="#18",4,IF(C1457="#35",5,IF(C1457="#60",6,IF(C1457="#120",7,IF(C1457="#200",8,IF(C1457="&lt;200",9)))))))),FALSE)</f>
        <v>6.28</v>
      </c>
      <c r="S1457" s="23">
        <f>VLOOKUP(B1457,'Dry Sieve'!$B$2:$K$992,10,FALSE)</f>
        <v>2222.4499999999998</v>
      </c>
      <c r="T1457" s="23">
        <v>2.3055547250000002E-3</v>
      </c>
      <c r="U1457" s="23">
        <v>1.852839358E-4</v>
      </c>
      <c r="V1457" s="23">
        <f>V1455</f>
        <v>7.8141987321799986E-2</v>
      </c>
    </row>
    <row r="1458" spans="1:22" ht="15.75" customHeight="1" x14ac:dyDescent="0.2">
      <c r="A1458" s="22">
        <f>VLOOKUP(B1457,'Sample ID by Horizon'!A:B,2,FALSE)</f>
        <v>42649</v>
      </c>
      <c r="B1458" s="21" t="s">
        <v>527</v>
      </c>
      <c r="C1458" s="21" t="s">
        <v>1300</v>
      </c>
      <c r="D1458" s="21" t="s">
        <v>1294</v>
      </c>
      <c r="E1458" s="21">
        <v>0.5</v>
      </c>
      <c r="F1458" s="21">
        <v>1.74</v>
      </c>
      <c r="G1458" s="21">
        <v>2.1</v>
      </c>
      <c r="H1458" s="21">
        <v>0.36</v>
      </c>
      <c r="I1458" s="21">
        <v>1.82</v>
      </c>
      <c r="J1458" s="23">
        <f t="shared" si="45"/>
        <v>8.0000000000000071E-2</v>
      </c>
      <c r="K1458" s="71">
        <v>56</v>
      </c>
      <c r="L1458" s="71">
        <f t="shared" ref="L1458:N1458" si="1094">L1455</f>
        <v>0.50249999999999995</v>
      </c>
      <c r="M1458" s="71">
        <f t="shared" si="1094"/>
        <v>9.2500000000000082E-2</v>
      </c>
      <c r="N1458" s="71">
        <f t="shared" si="1094"/>
        <v>56.254901959999998</v>
      </c>
      <c r="O1458" s="73">
        <f>VLOOKUP(B1458,'Dry Sieve'!$B$2:$K$992,IF(C1458="#5",2,IF(C1458="#10",3,IF(C1458="#18",4,IF(C1458="#35",5,IF(C1458="#60",6,IF(C1458="#120",7,IF(C1458="#200",8,IF(C1458="&lt;200",9)))))))),FALSE)</f>
        <v>6.28</v>
      </c>
      <c r="P1458" s="23">
        <f t="shared" si="0"/>
        <v>9.2500000000000082E-2</v>
      </c>
      <c r="Q1458" s="23">
        <f t="shared" si="1"/>
        <v>0.50249999999999995</v>
      </c>
      <c r="R1458" s="23">
        <f>VLOOKUP(B1458,'Dry Sieve'!$B$2:$K$992,IF(C1458="#5",2,IF(C1458="#10",3,IF(C1458="#18",4,IF(C1458="#35",5,IF(C1458="#60",6,IF(C1458="#120",7,IF(C1458="#200",8,IF(C1458="&lt;200",9)))))))),FALSE)</f>
        <v>6.28</v>
      </c>
      <c r="S1458" s="23">
        <f>VLOOKUP(B1458,'Dry Sieve'!$B$2:$K$992,10,FALSE)</f>
        <v>2222.4499999999998</v>
      </c>
      <c r="T1458" s="23">
        <v>2.3055547250000002E-3</v>
      </c>
      <c r="U1458" s="23">
        <v>1.852839358E-4</v>
      </c>
      <c r="V1458" s="23">
        <f>V1455</f>
        <v>7.8141987321799986E-2</v>
      </c>
    </row>
    <row r="1459" spans="1:22" ht="15.75" customHeight="1" x14ac:dyDescent="0.2">
      <c r="A1459" s="22">
        <f>VLOOKUP(B1458,'Sample ID by Horizon'!A:B,2,FALSE)</f>
        <v>42649</v>
      </c>
      <c r="B1459" s="21" t="s">
        <v>528</v>
      </c>
      <c r="C1459" s="21" t="s">
        <v>1290</v>
      </c>
      <c r="D1459" s="21" t="s">
        <v>1291</v>
      </c>
      <c r="E1459" s="21">
        <v>1.5</v>
      </c>
      <c r="F1459" s="21">
        <v>1.72</v>
      </c>
      <c r="G1459" s="21">
        <v>3.16</v>
      </c>
      <c r="H1459" s="21">
        <v>1.44</v>
      </c>
      <c r="I1459" s="21">
        <v>1.73</v>
      </c>
      <c r="J1459" s="23">
        <f t="shared" si="45"/>
        <v>1.0000000000000009E-2</v>
      </c>
      <c r="K1459" s="71">
        <v>95.333333330000002</v>
      </c>
      <c r="L1459" s="71">
        <v>1.5075000000000001</v>
      </c>
      <c r="M1459" s="23">
        <f>AVERAGE(J1459:J1462)</f>
        <v>5.7499999999999996E-2</v>
      </c>
      <c r="N1459" s="23">
        <v>92.724802490000002</v>
      </c>
      <c r="O1459" s="73">
        <f>VLOOKUP(B1459,'Dry Sieve'!$B$2:$K$992,IF(C1459="#5",2,IF(C1459="#10",3,IF(C1459="#18",4,IF(C1459="#35",5,IF(C1459="#60",6,IF(C1459="#120",7,IF(C1459="#200",8,IF(C1459="&lt;200",9)))))))),FALSE)</f>
        <v>11.23</v>
      </c>
      <c r="P1459" s="23">
        <f t="shared" si="0"/>
        <v>5.7499999999999996E-2</v>
      </c>
      <c r="Q1459" s="23">
        <f t="shared" si="1"/>
        <v>1.5074999999999998</v>
      </c>
      <c r="R1459" s="23">
        <f>VLOOKUP(B1459,'Dry Sieve'!$B$2:$K$992,IF(C1459="#5",2,IF(C1459="#10",3,IF(C1459="#18",4,IF(C1459="#35",5,IF(C1459="#60",6,IF(C1459="#120",7,IF(C1459="#200",8,IF(C1459="&lt;200",9)))))))),FALSE)</f>
        <v>11.23</v>
      </c>
      <c r="S1459" s="23">
        <f>VLOOKUP(B1459,'Dry Sieve'!$B$2:$K$992,10,FALSE)</f>
        <v>36.769999999999996</v>
      </c>
      <c r="T1459" s="23">
        <v>0.29376280599999999</v>
      </c>
      <c r="U1459" s="23">
        <v>0.27239098160000003</v>
      </c>
      <c r="V1459" s="23">
        <f>SUM(U1459,U1463,U1467,U1471,U1475,U1479,U1483)</f>
        <v>0.68702841592000008</v>
      </c>
    </row>
    <row r="1460" spans="1:22" ht="15.75" customHeight="1" x14ac:dyDescent="0.2">
      <c r="A1460" s="22">
        <f>VLOOKUP(B1459,'Sample ID by Horizon'!A:B,2,FALSE)</f>
        <v>42655</v>
      </c>
      <c r="B1460" s="21" t="s">
        <v>528</v>
      </c>
      <c r="C1460" s="21" t="s">
        <v>1290</v>
      </c>
      <c r="D1460" s="21" t="s">
        <v>1292</v>
      </c>
      <c r="E1460" s="21">
        <v>1.5</v>
      </c>
      <c r="F1460" s="21">
        <v>1.71</v>
      </c>
      <c r="G1460" s="21">
        <v>3.13</v>
      </c>
      <c r="H1460" s="21">
        <v>1.42</v>
      </c>
      <c r="I1460" s="21">
        <v>1.72</v>
      </c>
      <c r="J1460" s="23">
        <f t="shared" si="45"/>
        <v>1.0000000000000009E-2</v>
      </c>
      <c r="K1460" s="71">
        <v>94</v>
      </c>
      <c r="L1460" s="71">
        <f t="shared" ref="L1460:N1460" si="1095">L1459</f>
        <v>1.5075000000000001</v>
      </c>
      <c r="M1460" s="71">
        <f t="shared" si="1095"/>
        <v>5.7499999999999996E-2</v>
      </c>
      <c r="N1460" s="71">
        <f t="shared" si="1095"/>
        <v>92.724802490000002</v>
      </c>
      <c r="O1460" s="73">
        <f>VLOOKUP(B1460,'Dry Sieve'!$B$2:$K$992,IF(C1460="#5",2,IF(C1460="#10",3,IF(C1460="#18",4,IF(C1460="#35",5,IF(C1460="#60",6,IF(C1460="#120",7,IF(C1460="#200",8,IF(C1460="&lt;200",9)))))))),FALSE)</f>
        <v>11.23</v>
      </c>
      <c r="P1460" s="23">
        <f t="shared" si="0"/>
        <v>5.7499999999999996E-2</v>
      </c>
      <c r="Q1460" s="23">
        <f t="shared" si="1"/>
        <v>1.5074999999999998</v>
      </c>
      <c r="R1460" s="23">
        <f>VLOOKUP(B1460,'Dry Sieve'!$B$2:$K$992,IF(C1460="#5",2,IF(C1460="#10",3,IF(C1460="#18",4,IF(C1460="#35",5,IF(C1460="#60",6,IF(C1460="#120",7,IF(C1460="#200",8,IF(C1460="&lt;200",9)))))))),FALSE)</f>
        <v>11.23</v>
      </c>
      <c r="S1460" s="23">
        <f>VLOOKUP(B1460,'Dry Sieve'!$B$2:$K$992,10,FALSE)</f>
        <v>36.769999999999996</v>
      </c>
      <c r="T1460" s="23">
        <v>0.29376280599999999</v>
      </c>
      <c r="U1460" s="23">
        <v>0.27239098160000003</v>
      </c>
      <c r="V1460" s="23">
        <f>V1459</f>
        <v>0.68702841592000008</v>
      </c>
    </row>
    <row r="1461" spans="1:22" ht="15.75" customHeight="1" x14ac:dyDescent="0.2">
      <c r="A1461" s="22">
        <f>VLOOKUP(B1460,'Sample ID by Horizon'!A:B,2,FALSE)</f>
        <v>42655</v>
      </c>
      <c r="B1461" s="21" t="s">
        <v>528</v>
      </c>
      <c r="C1461" s="21" t="s">
        <v>1290</v>
      </c>
      <c r="D1461" s="21" t="s">
        <v>1293</v>
      </c>
      <c r="E1461" s="21">
        <v>1.51</v>
      </c>
      <c r="F1461" s="21">
        <v>1.72</v>
      </c>
      <c r="G1461" s="21">
        <v>3.21</v>
      </c>
      <c r="H1461" s="21">
        <v>1.49</v>
      </c>
      <c r="I1461" s="21">
        <v>1.73</v>
      </c>
      <c r="J1461" s="23">
        <f t="shared" si="45"/>
        <v>1.0000000000000009E-2</v>
      </c>
      <c r="K1461" s="71">
        <v>98.013245029999993</v>
      </c>
      <c r="L1461" s="71">
        <f t="shared" ref="L1461:N1461" si="1096">L1459</f>
        <v>1.5075000000000001</v>
      </c>
      <c r="M1461" s="71">
        <f t="shared" si="1096"/>
        <v>5.7499999999999996E-2</v>
      </c>
      <c r="N1461" s="71">
        <f t="shared" si="1096"/>
        <v>92.724802490000002</v>
      </c>
      <c r="O1461" s="73">
        <f>VLOOKUP(B1461,'Dry Sieve'!$B$2:$K$992,IF(C1461="#5",2,IF(C1461="#10",3,IF(C1461="#18",4,IF(C1461="#35",5,IF(C1461="#60",6,IF(C1461="#120",7,IF(C1461="#200",8,IF(C1461="&lt;200",9)))))))),FALSE)</f>
        <v>11.23</v>
      </c>
      <c r="P1461" s="23">
        <f t="shared" si="0"/>
        <v>5.7499999999999996E-2</v>
      </c>
      <c r="Q1461" s="23">
        <f t="shared" si="1"/>
        <v>1.5074999999999998</v>
      </c>
      <c r="R1461" s="23">
        <f>VLOOKUP(B1461,'Dry Sieve'!$B$2:$K$992,IF(C1461="#5",2,IF(C1461="#10",3,IF(C1461="#18",4,IF(C1461="#35",5,IF(C1461="#60",6,IF(C1461="#120",7,IF(C1461="#200",8,IF(C1461="&lt;200",9)))))))),FALSE)</f>
        <v>11.23</v>
      </c>
      <c r="S1461" s="23">
        <f>VLOOKUP(B1461,'Dry Sieve'!$B$2:$K$992,10,FALSE)</f>
        <v>36.769999999999996</v>
      </c>
      <c r="T1461" s="23">
        <v>0.29376280599999999</v>
      </c>
      <c r="U1461" s="23">
        <v>0.27239098160000003</v>
      </c>
      <c r="V1461" s="23">
        <f>V1459</f>
        <v>0.68702841592000008</v>
      </c>
    </row>
    <row r="1462" spans="1:22" ht="15.75" customHeight="1" x14ac:dyDescent="0.2">
      <c r="A1462" s="22">
        <f>VLOOKUP(B1461,'Sample ID by Horizon'!A:B,2,FALSE)</f>
        <v>42655</v>
      </c>
      <c r="B1462" s="21" t="s">
        <v>528</v>
      </c>
      <c r="C1462" s="21" t="s">
        <v>1290</v>
      </c>
      <c r="D1462" s="21" t="s">
        <v>1294</v>
      </c>
      <c r="E1462" s="21">
        <v>1.52</v>
      </c>
      <c r="F1462" s="21">
        <v>1.72</v>
      </c>
      <c r="G1462" s="21">
        <v>3.19</v>
      </c>
      <c r="H1462" s="21">
        <v>1.47</v>
      </c>
      <c r="I1462" s="21">
        <v>1.92</v>
      </c>
      <c r="J1462" s="23">
        <f t="shared" si="45"/>
        <v>0.19999999999999996</v>
      </c>
      <c r="K1462" s="71">
        <v>83.552631579999996</v>
      </c>
      <c r="L1462" s="71">
        <f t="shared" ref="L1462:N1462" si="1097">L1459</f>
        <v>1.5075000000000001</v>
      </c>
      <c r="M1462" s="71">
        <f t="shared" si="1097"/>
        <v>5.7499999999999996E-2</v>
      </c>
      <c r="N1462" s="71">
        <f t="shared" si="1097"/>
        <v>92.724802490000002</v>
      </c>
      <c r="O1462" s="73">
        <f>VLOOKUP(B1462,'Dry Sieve'!$B$2:$K$992,IF(C1462="#5",2,IF(C1462="#10",3,IF(C1462="#18",4,IF(C1462="#35",5,IF(C1462="#60",6,IF(C1462="#120",7,IF(C1462="#200",8,IF(C1462="&lt;200",9)))))))),FALSE)</f>
        <v>11.23</v>
      </c>
      <c r="P1462" s="23">
        <f t="shared" si="0"/>
        <v>5.7499999999999996E-2</v>
      </c>
      <c r="Q1462" s="23">
        <f t="shared" si="1"/>
        <v>1.5074999999999998</v>
      </c>
      <c r="R1462" s="23">
        <f>VLOOKUP(B1462,'Dry Sieve'!$B$2:$K$992,IF(C1462="#5",2,IF(C1462="#10",3,IF(C1462="#18",4,IF(C1462="#35",5,IF(C1462="#60",6,IF(C1462="#120",7,IF(C1462="#200",8,IF(C1462="&lt;200",9)))))))),FALSE)</f>
        <v>11.23</v>
      </c>
      <c r="S1462" s="23">
        <f>VLOOKUP(B1462,'Dry Sieve'!$B$2:$K$992,10,FALSE)</f>
        <v>36.769999999999996</v>
      </c>
      <c r="T1462" s="23">
        <v>0.29376280599999999</v>
      </c>
      <c r="U1462" s="23">
        <v>0.27239098160000003</v>
      </c>
      <c r="V1462" s="23">
        <f>V1459</f>
        <v>0.68702841592000008</v>
      </c>
    </row>
    <row r="1463" spans="1:22" ht="15.75" customHeight="1" x14ac:dyDescent="0.2">
      <c r="A1463" s="22">
        <f>VLOOKUP(B1462,'Sample ID by Horizon'!A:B,2,FALSE)</f>
        <v>42655</v>
      </c>
      <c r="B1463" s="21" t="s">
        <v>528</v>
      </c>
      <c r="C1463" s="21" t="s">
        <v>1295</v>
      </c>
      <c r="D1463" s="21" t="s">
        <v>1291</v>
      </c>
      <c r="E1463" s="21">
        <v>1.51</v>
      </c>
      <c r="F1463" s="21">
        <v>1.73</v>
      </c>
      <c r="G1463" s="21">
        <v>3.17</v>
      </c>
      <c r="H1463" s="21">
        <v>1.44</v>
      </c>
      <c r="I1463" s="21">
        <v>1.73</v>
      </c>
      <c r="J1463" s="23">
        <f t="shared" si="45"/>
        <v>0</v>
      </c>
      <c r="K1463" s="71">
        <v>95.364238409999999</v>
      </c>
      <c r="L1463" s="71">
        <v>1.5049999999999999</v>
      </c>
      <c r="M1463" s="23">
        <f>AVERAGE(J1463:J1466)</f>
        <v>2.0000000000000018E-2</v>
      </c>
      <c r="N1463" s="23">
        <v>94.516422950000006</v>
      </c>
      <c r="O1463" s="73">
        <f>VLOOKUP(B1463,'Dry Sieve'!$B$2:$K$992,IF(C1463="#5",2,IF(C1463="#10",3,IF(C1463="#18",4,IF(C1463="#35",5,IF(C1463="#60",6,IF(C1463="#120",7,IF(C1463="#200",8,IF(C1463="&lt;200",9)))))))),FALSE)</f>
        <v>9.32</v>
      </c>
      <c r="P1463" s="23">
        <f t="shared" si="0"/>
        <v>2.0000000000000018E-2</v>
      </c>
      <c r="Q1463" s="23">
        <f t="shared" si="1"/>
        <v>1.5049999999999999</v>
      </c>
      <c r="R1463" s="23">
        <f>VLOOKUP(B1463,'Dry Sieve'!$B$2:$K$992,IF(C1463="#5",2,IF(C1463="#10",3,IF(C1463="#18",4,IF(C1463="#35",5,IF(C1463="#60",6,IF(C1463="#120",7,IF(C1463="#200",8,IF(C1463="&lt;200",9)))))))),FALSE)</f>
        <v>9.32</v>
      </c>
      <c r="S1463" s="23">
        <f>VLOOKUP(B1463,'Dry Sieve'!$B$2:$K$992,10,FALSE)</f>
        <v>36.769999999999996</v>
      </c>
      <c r="T1463" s="23">
        <v>0.25009916180000002</v>
      </c>
      <c r="U1463" s="23">
        <v>0.2026155271</v>
      </c>
      <c r="V1463" s="23">
        <f>V1462</f>
        <v>0.68702841592000008</v>
      </c>
    </row>
    <row r="1464" spans="1:22" ht="15.75" customHeight="1" x14ac:dyDescent="0.2">
      <c r="A1464" s="22">
        <f>VLOOKUP(B1463,'Sample ID by Horizon'!A:B,2,FALSE)</f>
        <v>42655</v>
      </c>
      <c r="B1464" s="21" t="s">
        <v>528</v>
      </c>
      <c r="C1464" s="21" t="s">
        <v>1295</v>
      </c>
      <c r="D1464" s="21" t="s">
        <v>1292</v>
      </c>
      <c r="E1464" s="21">
        <v>1.51</v>
      </c>
      <c r="F1464" s="21">
        <v>1.72</v>
      </c>
      <c r="G1464" s="21">
        <v>3.17</v>
      </c>
      <c r="H1464" s="21">
        <v>1.45</v>
      </c>
      <c r="I1464" s="21">
        <v>1.74</v>
      </c>
      <c r="J1464" s="23">
        <f t="shared" si="45"/>
        <v>2.0000000000000018E-2</v>
      </c>
      <c r="K1464" s="71">
        <v>94.701986750000003</v>
      </c>
      <c r="L1464" s="71">
        <f t="shared" ref="L1464:N1464" si="1098">L1463</f>
        <v>1.5049999999999999</v>
      </c>
      <c r="M1464" s="71">
        <f t="shared" si="1098"/>
        <v>2.0000000000000018E-2</v>
      </c>
      <c r="N1464" s="71">
        <f t="shared" si="1098"/>
        <v>94.516422950000006</v>
      </c>
      <c r="O1464" s="73">
        <f>VLOOKUP(B1464,'Dry Sieve'!$B$2:$K$992,IF(C1464="#5",2,IF(C1464="#10",3,IF(C1464="#18",4,IF(C1464="#35",5,IF(C1464="#60",6,IF(C1464="#120",7,IF(C1464="#200",8,IF(C1464="&lt;200",9)))))))),FALSE)</f>
        <v>9.32</v>
      </c>
      <c r="P1464" s="23">
        <f t="shared" si="0"/>
        <v>2.0000000000000018E-2</v>
      </c>
      <c r="Q1464" s="23">
        <f t="shared" si="1"/>
        <v>1.5049999999999999</v>
      </c>
      <c r="R1464" s="23">
        <f>VLOOKUP(B1464,'Dry Sieve'!$B$2:$K$992,IF(C1464="#5",2,IF(C1464="#10",3,IF(C1464="#18",4,IF(C1464="#35",5,IF(C1464="#60",6,IF(C1464="#120",7,IF(C1464="#200",8,IF(C1464="&lt;200",9)))))))),FALSE)</f>
        <v>9.32</v>
      </c>
      <c r="S1464" s="23">
        <f>VLOOKUP(B1464,'Dry Sieve'!$B$2:$K$992,10,FALSE)</f>
        <v>36.769999999999996</v>
      </c>
      <c r="T1464" s="23">
        <v>0.25009916180000002</v>
      </c>
      <c r="U1464" s="23">
        <v>0.2026155271</v>
      </c>
      <c r="V1464" s="23">
        <f>V1462</f>
        <v>0.68702841592000008</v>
      </c>
    </row>
    <row r="1465" spans="1:22" ht="15.75" customHeight="1" x14ac:dyDescent="0.2">
      <c r="A1465" s="22">
        <f>VLOOKUP(B1464,'Sample ID by Horizon'!A:B,2,FALSE)</f>
        <v>42655</v>
      </c>
      <c r="B1465" s="21" t="s">
        <v>528</v>
      </c>
      <c r="C1465" s="21" t="s">
        <v>1295</v>
      </c>
      <c r="D1465" s="21" t="s">
        <v>1293</v>
      </c>
      <c r="E1465" s="21">
        <v>1.49</v>
      </c>
      <c r="F1465" s="21">
        <v>1.73</v>
      </c>
      <c r="G1465" s="21">
        <v>3.15</v>
      </c>
      <c r="H1465" s="21">
        <v>1.42</v>
      </c>
      <c r="I1465" s="21">
        <v>1.75</v>
      </c>
      <c r="J1465" s="23">
        <f t="shared" si="45"/>
        <v>2.0000000000000018E-2</v>
      </c>
      <c r="K1465" s="71">
        <v>93.959731540000007</v>
      </c>
      <c r="L1465" s="71">
        <f t="shared" ref="L1465:N1465" si="1099">L1463</f>
        <v>1.5049999999999999</v>
      </c>
      <c r="M1465" s="71">
        <f t="shared" si="1099"/>
        <v>2.0000000000000018E-2</v>
      </c>
      <c r="N1465" s="71">
        <f t="shared" si="1099"/>
        <v>94.516422950000006</v>
      </c>
      <c r="O1465" s="73">
        <f>VLOOKUP(B1465,'Dry Sieve'!$B$2:$K$992,IF(C1465="#5",2,IF(C1465="#10",3,IF(C1465="#18",4,IF(C1465="#35",5,IF(C1465="#60",6,IF(C1465="#120",7,IF(C1465="#200",8,IF(C1465="&lt;200",9)))))))),FALSE)</f>
        <v>9.32</v>
      </c>
      <c r="P1465" s="23">
        <f t="shared" si="0"/>
        <v>2.0000000000000018E-2</v>
      </c>
      <c r="Q1465" s="23">
        <f t="shared" si="1"/>
        <v>1.5049999999999999</v>
      </c>
      <c r="R1465" s="23">
        <f>VLOOKUP(B1465,'Dry Sieve'!$B$2:$K$992,IF(C1465="#5",2,IF(C1465="#10",3,IF(C1465="#18",4,IF(C1465="#35",5,IF(C1465="#60",6,IF(C1465="#120",7,IF(C1465="#200",8,IF(C1465="&lt;200",9)))))))),FALSE)</f>
        <v>9.32</v>
      </c>
      <c r="S1465" s="23">
        <f>VLOOKUP(B1465,'Dry Sieve'!$B$2:$K$992,10,FALSE)</f>
        <v>36.769999999999996</v>
      </c>
      <c r="T1465" s="23">
        <v>0.25009916180000002</v>
      </c>
      <c r="U1465" s="23">
        <v>0.2026155271</v>
      </c>
      <c r="V1465" s="23">
        <f>V1462</f>
        <v>0.68702841592000008</v>
      </c>
    </row>
    <row r="1466" spans="1:22" ht="15.75" customHeight="1" x14ac:dyDescent="0.2">
      <c r="A1466" s="22">
        <f>VLOOKUP(B1465,'Sample ID by Horizon'!A:B,2,FALSE)</f>
        <v>42655</v>
      </c>
      <c r="B1466" s="21" t="s">
        <v>528</v>
      </c>
      <c r="C1466" s="21" t="s">
        <v>1295</v>
      </c>
      <c r="D1466" s="21" t="s">
        <v>1294</v>
      </c>
      <c r="E1466" s="21">
        <v>1.51</v>
      </c>
      <c r="F1466" s="21">
        <v>1.73</v>
      </c>
      <c r="G1466" s="21">
        <v>3.19</v>
      </c>
      <c r="H1466" s="21">
        <v>1.46</v>
      </c>
      <c r="I1466" s="21">
        <v>1.77</v>
      </c>
      <c r="J1466" s="23">
        <f t="shared" si="45"/>
        <v>4.0000000000000036E-2</v>
      </c>
      <c r="K1466" s="71">
        <v>94.039735100000001</v>
      </c>
      <c r="L1466" s="71">
        <f t="shared" ref="L1466:N1466" si="1100">L1463</f>
        <v>1.5049999999999999</v>
      </c>
      <c r="M1466" s="71">
        <f t="shared" si="1100"/>
        <v>2.0000000000000018E-2</v>
      </c>
      <c r="N1466" s="71">
        <f t="shared" si="1100"/>
        <v>94.516422950000006</v>
      </c>
      <c r="O1466" s="73">
        <f>VLOOKUP(B1466,'Dry Sieve'!$B$2:$K$992,IF(C1466="#5",2,IF(C1466="#10",3,IF(C1466="#18",4,IF(C1466="#35",5,IF(C1466="#60",6,IF(C1466="#120",7,IF(C1466="#200",8,IF(C1466="&lt;200",9)))))))),FALSE)</f>
        <v>9.32</v>
      </c>
      <c r="P1466" s="23">
        <f t="shared" si="0"/>
        <v>2.0000000000000018E-2</v>
      </c>
      <c r="Q1466" s="23">
        <f t="shared" si="1"/>
        <v>1.5049999999999999</v>
      </c>
      <c r="R1466" s="23">
        <f>VLOOKUP(B1466,'Dry Sieve'!$B$2:$K$992,IF(C1466="#5",2,IF(C1466="#10",3,IF(C1466="#18",4,IF(C1466="#35",5,IF(C1466="#60",6,IF(C1466="#120",7,IF(C1466="#200",8,IF(C1466="&lt;200",9)))))))),FALSE)</f>
        <v>9.32</v>
      </c>
      <c r="S1466" s="23">
        <f>VLOOKUP(B1466,'Dry Sieve'!$B$2:$K$992,10,FALSE)</f>
        <v>36.769999999999996</v>
      </c>
      <c r="T1466" s="23">
        <v>0.25009916180000002</v>
      </c>
      <c r="U1466" s="23">
        <v>0.2026155271</v>
      </c>
      <c r="V1466" s="23">
        <f>V1465</f>
        <v>0.68702841592000008</v>
      </c>
    </row>
    <row r="1467" spans="1:22" ht="15.75" customHeight="1" x14ac:dyDescent="0.2">
      <c r="A1467" s="22">
        <f>VLOOKUP(B1466,'Sample ID by Horizon'!A:B,2,FALSE)</f>
        <v>42655</v>
      </c>
      <c r="B1467" s="21" t="s">
        <v>528</v>
      </c>
      <c r="C1467" s="21" t="s">
        <v>1296</v>
      </c>
      <c r="D1467" s="21" t="s">
        <v>1291</v>
      </c>
      <c r="E1467" s="21">
        <v>1.25</v>
      </c>
      <c r="F1467" s="21">
        <v>1.74</v>
      </c>
      <c r="G1467" s="21">
        <v>2.94</v>
      </c>
      <c r="H1467" s="21">
        <v>1.2</v>
      </c>
      <c r="I1467" s="21">
        <v>1.74</v>
      </c>
      <c r="J1467" s="23">
        <f t="shared" si="45"/>
        <v>0</v>
      </c>
      <c r="K1467" s="71">
        <v>96</v>
      </c>
      <c r="L1467" s="71">
        <v>1.25</v>
      </c>
      <c r="M1467" s="23">
        <f>AVERAGE(J1467:J1470)</f>
        <v>3.7500000000000033E-2</v>
      </c>
      <c r="N1467" s="23">
        <v>92.2</v>
      </c>
      <c r="O1467" s="73">
        <f>VLOOKUP(B1467,'Dry Sieve'!$B$2:$K$992,IF(C1467="#5",2,IF(C1467="#10",3,IF(C1467="#18",4,IF(C1467="#35",5,IF(C1467="#60",6,IF(C1467="#120",7,IF(C1467="#200",8,IF(C1467="&lt;200",9)))))))),FALSE)</f>
        <v>6.25</v>
      </c>
      <c r="P1467" s="23">
        <f t="shared" si="0"/>
        <v>3.7500000000000033E-2</v>
      </c>
      <c r="Q1467" s="23">
        <f t="shared" si="1"/>
        <v>1.25</v>
      </c>
      <c r="R1467" s="23">
        <f>VLOOKUP(B1467,'Dry Sieve'!$B$2:$K$992,IF(C1467="#5",2,IF(C1467="#10",3,IF(C1467="#18",4,IF(C1467="#35",5,IF(C1467="#60",6,IF(C1467="#120",7,IF(C1467="#200",8,IF(C1467="&lt;200",9)))))))),FALSE)</f>
        <v>6.25</v>
      </c>
      <c r="S1467" s="23">
        <f>VLOOKUP(B1467,'Dry Sieve'!$B$2:$K$992,10,FALSE)</f>
        <v>36.769999999999996</v>
      </c>
      <c r="T1467" s="23">
        <v>0.16487625780000001</v>
      </c>
      <c r="U1467" s="23">
        <v>0.10858279260000001</v>
      </c>
      <c r="V1467" s="23">
        <f>V1465</f>
        <v>0.68702841592000008</v>
      </c>
    </row>
    <row r="1468" spans="1:22" ht="15.75" customHeight="1" x14ac:dyDescent="0.2">
      <c r="A1468" s="22">
        <f>VLOOKUP(B1467,'Sample ID by Horizon'!A:B,2,FALSE)</f>
        <v>42655</v>
      </c>
      <c r="B1468" s="21" t="s">
        <v>528</v>
      </c>
      <c r="C1468" s="21" t="s">
        <v>1296</v>
      </c>
      <c r="D1468" s="21" t="s">
        <v>1292</v>
      </c>
      <c r="E1468" s="21">
        <v>1.25</v>
      </c>
      <c r="F1468" s="21">
        <v>1.72</v>
      </c>
      <c r="G1468" s="21">
        <v>2.94</v>
      </c>
      <c r="H1468" s="21">
        <v>1.22</v>
      </c>
      <c r="I1468" s="21">
        <v>1.78</v>
      </c>
      <c r="J1468" s="23">
        <f t="shared" si="45"/>
        <v>6.0000000000000053E-2</v>
      </c>
      <c r="K1468" s="71">
        <v>92.8</v>
      </c>
      <c r="L1468" s="71">
        <f t="shared" ref="L1468:N1468" si="1101">L1467</f>
        <v>1.25</v>
      </c>
      <c r="M1468" s="71">
        <f t="shared" si="1101"/>
        <v>3.7500000000000033E-2</v>
      </c>
      <c r="N1468" s="71">
        <f t="shared" si="1101"/>
        <v>92.2</v>
      </c>
      <c r="O1468" s="73">
        <f>VLOOKUP(B1468,'Dry Sieve'!$B$2:$K$992,IF(C1468="#5",2,IF(C1468="#10",3,IF(C1468="#18",4,IF(C1468="#35",5,IF(C1468="#60",6,IF(C1468="#120",7,IF(C1468="#200",8,IF(C1468="&lt;200",9)))))))),FALSE)</f>
        <v>6.25</v>
      </c>
      <c r="P1468" s="23">
        <f t="shared" si="0"/>
        <v>3.7500000000000033E-2</v>
      </c>
      <c r="Q1468" s="23">
        <f t="shared" si="1"/>
        <v>1.25</v>
      </c>
      <c r="R1468" s="23">
        <f>VLOOKUP(B1468,'Dry Sieve'!$B$2:$K$992,IF(C1468="#5",2,IF(C1468="#10",3,IF(C1468="#18",4,IF(C1468="#35",5,IF(C1468="#60",6,IF(C1468="#120",7,IF(C1468="#200",8,IF(C1468="&lt;200",9)))))))),FALSE)</f>
        <v>6.25</v>
      </c>
      <c r="S1468" s="23">
        <f>VLOOKUP(B1468,'Dry Sieve'!$B$2:$K$992,10,FALSE)</f>
        <v>36.769999999999996</v>
      </c>
      <c r="T1468" s="23">
        <v>0.16487625780000001</v>
      </c>
      <c r="U1468" s="23">
        <v>0.10858279260000001</v>
      </c>
      <c r="V1468" s="23">
        <f>V1465</f>
        <v>0.68702841592000008</v>
      </c>
    </row>
    <row r="1469" spans="1:22" ht="15.75" customHeight="1" x14ac:dyDescent="0.2">
      <c r="A1469" s="22">
        <f>VLOOKUP(B1468,'Sample ID by Horizon'!A:B,2,FALSE)</f>
        <v>42655</v>
      </c>
      <c r="B1469" s="21" t="s">
        <v>528</v>
      </c>
      <c r="C1469" s="21" t="s">
        <v>1296</v>
      </c>
      <c r="D1469" s="21" t="s">
        <v>1293</v>
      </c>
      <c r="E1469" s="21">
        <v>1.25</v>
      </c>
      <c r="F1469" s="21">
        <v>1.74</v>
      </c>
      <c r="G1469" s="21">
        <v>2.91</v>
      </c>
      <c r="H1469" s="21">
        <v>1.17</v>
      </c>
      <c r="I1469" s="21">
        <v>1.76</v>
      </c>
      <c r="J1469" s="23">
        <f t="shared" si="45"/>
        <v>2.0000000000000018E-2</v>
      </c>
      <c r="K1469" s="71">
        <v>92</v>
      </c>
      <c r="L1469" s="71">
        <f t="shared" ref="L1469:N1469" si="1102">L1467</f>
        <v>1.25</v>
      </c>
      <c r="M1469" s="71">
        <f t="shared" si="1102"/>
        <v>3.7500000000000033E-2</v>
      </c>
      <c r="N1469" s="71">
        <f t="shared" si="1102"/>
        <v>92.2</v>
      </c>
      <c r="O1469" s="73">
        <f>VLOOKUP(B1469,'Dry Sieve'!$B$2:$K$992,IF(C1469="#5",2,IF(C1469="#10",3,IF(C1469="#18",4,IF(C1469="#35",5,IF(C1469="#60",6,IF(C1469="#120",7,IF(C1469="#200",8,IF(C1469="&lt;200",9)))))))),FALSE)</f>
        <v>6.25</v>
      </c>
      <c r="P1469" s="23">
        <f t="shared" si="0"/>
        <v>3.7500000000000033E-2</v>
      </c>
      <c r="Q1469" s="23">
        <f t="shared" si="1"/>
        <v>1.25</v>
      </c>
      <c r="R1469" s="23">
        <f>VLOOKUP(B1469,'Dry Sieve'!$B$2:$K$992,IF(C1469="#5",2,IF(C1469="#10",3,IF(C1469="#18",4,IF(C1469="#35",5,IF(C1469="#60",6,IF(C1469="#120",7,IF(C1469="#200",8,IF(C1469="&lt;200",9)))))))),FALSE)</f>
        <v>6.25</v>
      </c>
      <c r="S1469" s="23">
        <f>VLOOKUP(B1469,'Dry Sieve'!$B$2:$K$992,10,FALSE)</f>
        <v>36.769999999999996</v>
      </c>
      <c r="T1469" s="23">
        <v>0.16487625780000001</v>
      </c>
      <c r="U1469" s="23">
        <v>0.10858279260000001</v>
      </c>
      <c r="V1469" s="23">
        <f>V1468</f>
        <v>0.68702841592000008</v>
      </c>
    </row>
    <row r="1470" spans="1:22" ht="15.75" customHeight="1" x14ac:dyDescent="0.2">
      <c r="A1470" s="22">
        <f>VLOOKUP(B1469,'Sample ID by Horizon'!A:B,2,FALSE)</f>
        <v>42655</v>
      </c>
      <c r="B1470" s="21" t="s">
        <v>528</v>
      </c>
      <c r="C1470" s="21" t="s">
        <v>1296</v>
      </c>
      <c r="D1470" s="21" t="s">
        <v>1294</v>
      </c>
      <c r="E1470" s="21">
        <v>1.25</v>
      </c>
      <c r="F1470" s="21">
        <v>1.75</v>
      </c>
      <c r="G1470" s="21">
        <v>2.92</v>
      </c>
      <c r="H1470" s="21">
        <v>1.17</v>
      </c>
      <c r="I1470" s="21">
        <v>1.82</v>
      </c>
      <c r="J1470" s="23">
        <f t="shared" si="45"/>
        <v>7.0000000000000062E-2</v>
      </c>
      <c r="K1470" s="71">
        <v>88</v>
      </c>
      <c r="L1470" s="71">
        <f t="shared" ref="L1470:N1470" si="1103">L1467</f>
        <v>1.25</v>
      </c>
      <c r="M1470" s="71">
        <f t="shared" si="1103"/>
        <v>3.7500000000000033E-2</v>
      </c>
      <c r="N1470" s="71">
        <f t="shared" si="1103"/>
        <v>92.2</v>
      </c>
      <c r="O1470" s="73">
        <f>VLOOKUP(B1470,'Dry Sieve'!$B$2:$K$992,IF(C1470="#5",2,IF(C1470="#10",3,IF(C1470="#18",4,IF(C1470="#35",5,IF(C1470="#60",6,IF(C1470="#120",7,IF(C1470="#200",8,IF(C1470="&lt;200",9)))))))),FALSE)</f>
        <v>6.25</v>
      </c>
      <c r="P1470" s="23">
        <f t="shared" si="0"/>
        <v>3.7500000000000033E-2</v>
      </c>
      <c r="Q1470" s="23">
        <f t="shared" si="1"/>
        <v>1.25</v>
      </c>
      <c r="R1470" s="23">
        <f>VLOOKUP(B1470,'Dry Sieve'!$B$2:$K$992,IF(C1470="#5",2,IF(C1470="#10",3,IF(C1470="#18",4,IF(C1470="#35",5,IF(C1470="#60",6,IF(C1470="#120",7,IF(C1470="#200",8,IF(C1470="&lt;200",9)))))))),FALSE)</f>
        <v>6.25</v>
      </c>
      <c r="S1470" s="23">
        <f>VLOOKUP(B1470,'Dry Sieve'!$B$2:$K$992,10,FALSE)</f>
        <v>36.769999999999996</v>
      </c>
      <c r="T1470" s="23">
        <v>0.16487625780000001</v>
      </c>
      <c r="U1470" s="23">
        <v>0.10858279260000001</v>
      </c>
      <c r="V1470" s="23">
        <f>V1468</f>
        <v>0.68702841592000008</v>
      </c>
    </row>
    <row r="1471" spans="1:22" ht="15.75" customHeight="1" x14ac:dyDescent="0.2">
      <c r="A1471" s="22">
        <f>VLOOKUP(B1470,'Sample ID by Horizon'!A:B,2,FALSE)</f>
        <v>42655</v>
      </c>
      <c r="B1471" s="21" t="s">
        <v>528</v>
      </c>
      <c r="C1471" s="21" t="s">
        <v>1297</v>
      </c>
      <c r="D1471" s="21" t="s">
        <v>1291</v>
      </c>
      <c r="E1471" s="21">
        <v>1</v>
      </c>
      <c r="F1471" s="21">
        <v>1.73</v>
      </c>
      <c r="G1471" s="21">
        <v>2.68</v>
      </c>
      <c r="H1471" s="21">
        <v>0.95</v>
      </c>
      <c r="I1471" s="21">
        <v>1.75</v>
      </c>
      <c r="J1471" s="23">
        <f t="shared" si="45"/>
        <v>2.0000000000000018E-2</v>
      </c>
      <c r="K1471" s="71">
        <v>93</v>
      </c>
      <c r="L1471" s="71">
        <v>1</v>
      </c>
      <c r="M1471" s="23">
        <f>AVERAGE(J1471:J1474)</f>
        <v>2.250000000000002E-2</v>
      </c>
      <c r="N1471" s="23">
        <v>93.75</v>
      </c>
      <c r="O1471" s="73">
        <f>VLOOKUP(B1471,'Dry Sieve'!$B$2:$K$992,IF(C1471="#5",2,IF(C1471="#10",3,IF(C1471="#18",4,IF(C1471="#35",5,IF(C1471="#60",6,IF(C1471="#120",7,IF(C1471="#200",8,IF(C1471="&lt;200",9)))))))),FALSE)</f>
        <v>4.88</v>
      </c>
      <c r="P1471" s="23">
        <f t="shared" si="0"/>
        <v>2.250000000000002E-2</v>
      </c>
      <c r="Q1471" s="23">
        <f t="shared" si="1"/>
        <v>1</v>
      </c>
      <c r="R1471" s="23">
        <f>VLOOKUP(B1471,'Dry Sieve'!$B$2:$K$992,IF(C1471="#5",2,IF(C1471="#10",3,IF(C1471="#18",4,IF(C1471="#35",5,IF(C1471="#60",6,IF(C1471="#120",7,IF(C1471="#200",8,IF(C1471="&lt;200",9)))))))),FALSE)</f>
        <v>4.88</v>
      </c>
      <c r="S1471" s="23">
        <f>VLOOKUP(B1471,'Dry Sieve'!$B$2:$K$992,10,FALSE)</f>
        <v>36.769999999999996</v>
      </c>
      <c r="T1471" s="23">
        <v>0.12973075880000001</v>
      </c>
      <c r="U1471" s="23">
        <v>6.9498620770000005E-2</v>
      </c>
      <c r="V1471" s="23">
        <f>V1468</f>
        <v>0.68702841592000008</v>
      </c>
    </row>
    <row r="1472" spans="1:22" ht="15.75" customHeight="1" x14ac:dyDescent="0.2">
      <c r="A1472" s="22">
        <f>VLOOKUP(B1471,'Sample ID by Horizon'!A:B,2,FALSE)</f>
        <v>42655</v>
      </c>
      <c r="B1472" s="21" t="s">
        <v>528</v>
      </c>
      <c r="C1472" s="21" t="s">
        <v>1297</v>
      </c>
      <c r="D1472" s="21" t="s">
        <v>1292</v>
      </c>
      <c r="E1472" s="21">
        <v>1</v>
      </c>
      <c r="F1472" s="21">
        <v>1.74</v>
      </c>
      <c r="G1472" s="21">
        <v>2.69</v>
      </c>
      <c r="H1472" s="21">
        <v>0.95</v>
      </c>
      <c r="I1472" s="21">
        <v>1.76</v>
      </c>
      <c r="J1472" s="23">
        <f t="shared" si="45"/>
        <v>2.0000000000000018E-2</v>
      </c>
      <c r="K1472" s="71">
        <v>93</v>
      </c>
      <c r="L1472" s="71">
        <f t="shared" ref="L1472:N1472" si="1104">L1471</f>
        <v>1</v>
      </c>
      <c r="M1472" s="71">
        <f t="shared" si="1104"/>
        <v>2.250000000000002E-2</v>
      </c>
      <c r="N1472" s="71">
        <f t="shared" si="1104"/>
        <v>93.75</v>
      </c>
      <c r="O1472" s="73">
        <f>VLOOKUP(B1472,'Dry Sieve'!$B$2:$K$992,IF(C1472="#5",2,IF(C1472="#10",3,IF(C1472="#18",4,IF(C1472="#35",5,IF(C1472="#60",6,IF(C1472="#120",7,IF(C1472="#200",8,IF(C1472="&lt;200",9)))))))),FALSE)</f>
        <v>4.88</v>
      </c>
      <c r="P1472" s="23">
        <f t="shared" si="0"/>
        <v>2.250000000000002E-2</v>
      </c>
      <c r="Q1472" s="23">
        <f t="shared" si="1"/>
        <v>1</v>
      </c>
      <c r="R1472" s="23">
        <f>VLOOKUP(B1472,'Dry Sieve'!$B$2:$K$992,IF(C1472="#5",2,IF(C1472="#10",3,IF(C1472="#18",4,IF(C1472="#35",5,IF(C1472="#60",6,IF(C1472="#120",7,IF(C1472="#200",8,IF(C1472="&lt;200",9)))))))),FALSE)</f>
        <v>4.88</v>
      </c>
      <c r="S1472" s="23">
        <f>VLOOKUP(B1472,'Dry Sieve'!$B$2:$K$992,10,FALSE)</f>
        <v>36.769999999999996</v>
      </c>
      <c r="T1472" s="23">
        <v>0.12973075880000001</v>
      </c>
      <c r="U1472" s="23">
        <v>6.9498620770000005E-2</v>
      </c>
      <c r="V1472" s="23">
        <f>V1471</f>
        <v>0.68702841592000008</v>
      </c>
    </row>
    <row r="1473" spans="1:22" ht="15.75" customHeight="1" x14ac:dyDescent="0.2">
      <c r="A1473" s="22">
        <f>VLOOKUP(B1472,'Sample ID by Horizon'!A:B,2,FALSE)</f>
        <v>42655</v>
      </c>
      <c r="B1473" s="21" t="s">
        <v>528</v>
      </c>
      <c r="C1473" s="21" t="s">
        <v>1297</v>
      </c>
      <c r="D1473" s="21" t="s">
        <v>1293</v>
      </c>
      <c r="E1473" s="21">
        <v>1</v>
      </c>
      <c r="F1473" s="21">
        <v>1.73</v>
      </c>
      <c r="G1473" s="21">
        <v>2.7</v>
      </c>
      <c r="H1473" s="21">
        <v>0.97</v>
      </c>
      <c r="I1473" s="21">
        <v>1.76</v>
      </c>
      <c r="J1473" s="23">
        <f t="shared" si="45"/>
        <v>3.0000000000000027E-2</v>
      </c>
      <c r="K1473" s="71">
        <v>94</v>
      </c>
      <c r="L1473" s="71">
        <f t="shared" ref="L1473:N1473" si="1105">L1471</f>
        <v>1</v>
      </c>
      <c r="M1473" s="71">
        <f t="shared" si="1105"/>
        <v>2.250000000000002E-2</v>
      </c>
      <c r="N1473" s="71">
        <f t="shared" si="1105"/>
        <v>93.75</v>
      </c>
      <c r="O1473" s="73">
        <f>VLOOKUP(B1473,'Dry Sieve'!$B$2:$K$992,IF(C1473="#5",2,IF(C1473="#10",3,IF(C1473="#18",4,IF(C1473="#35",5,IF(C1473="#60",6,IF(C1473="#120",7,IF(C1473="#200",8,IF(C1473="&lt;200",9)))))))),FALSE)</f>
        <v>4.88</v>
      </c>
      <c r="P1473" s="23">
        <f t="shared" si="0"/>
        <v>2.250000000000002E-2</v>
      </c>
      <c r="Q1473" s="23">
        <f t="shared" si="1"/>
        <v>1</v>
      </c>
      <c r="R1473" s="23">
        <f>VLOOKUP(B1473,'Dry Sieve'!$B$2:$K$992,IF(C1473="#5",2,IF(C1473="#10",3,IF(C1473="#18",4,IF(C1473="#35",5,IF(C1473="#60",6,IF(C1473="#120",7,IF(C1473="#200",8,IF(C1473="&lt;200",9)))))))),FALSE)</f>
        <v>4.88</v>
      </c>
      <c r="S1473" s="23">
        <f>VLOOKUP(B1473,'Dry Sieve'!$B$2:$K$992,10,FALSE)</f>
        <v>36.769999999999996</v>
      </c>
      <c r="T1473" s="23">
        <v>0.12973075880000001</v>
      </c>
      <c r="U1473" s="23">
        <v>6.9498620770000005E-2</v>
      </c>
      <c r="V1473" s="23">
        <f>V1471</f>
        <v>0.68702841592000008</v>
      </c>
    </row>
    <row r="1474" spans="1:22" ht="15.75" customHeight="1" x14ac:dyDescent="0.2">
      <c r="A1474" s="22">
        <f>VLOOKUP(B1473,'Sample ID by Horizon'!A:B,2,FALSE)</f>
        <v>42655</v>
      </c>
      <c r="B1474" s="21" t="s">
        <v>528</v>
      </c>
      <c r="C1474" s="21" t="s">
        <v>1297</v>
      </c>
      <c r="D1474" s="21" t="s">
        <v>1294</v>
      </c>
      <c r="E1474" s="21">
        <v>1</v>
      </c>
      <c r="F1474" s="21">
        <v>1.74</v>
      </c>
      <c r="G1474" s="21">
        <v>2.71</v>
      </c>
      <c r="H1474" s="21">
        <v>0.97</v>
      </c>
      <c r="I1474" s="21">
        <v>1.76</v>
      </c>
      <c r="J1474" s="23">
        <f t="shared" si="45"/>
        <v>2.0000000000000018E-2</v>
      </c>
      <c r="K1474" s="71">
        <v>95</v>
      </c>
      <c r="L1474" s="71">
        <f t="shared" ref="L1474:N1474" si="1106">L1471</f>
        <v>1</v>
      </c>
      <c r="M1474" s="71">
        <f t="shared" si="1106"/>
        <v>2.250000000000002E-2</v>
      </c>
      <c r="N1474" s="71">
        <f t="shared" si="1106"/>
        <v>93.75</v>
      </c>
      <c r="O1474" s="73">
        <f>VLOOKUP(B1474,'Dry Sieve'!$B$2:$K$992,IF(C1474="#5",2,IF(C1474="#10",3,IF(C1474="#18",4,IF(C1474="#35",5,IF(C1474="#60",6,IF(C1474="#120",7,IF(C1474="#200",8,IF(C1474="&lt;200",9)))))))),FALSE)</f>
        <v>4.88</v>
      </c>
      <c r="P1474" s="23">
        <f t="shared" si="0"/>
        <v>2.250000000000002E-2</v>
      </c>
      <c r="Q1474" s="23">
        <f t="shared" si="1"/>
        <v>1</v>
      </c>
      <c r="R1474" s="23">
        <f>VLOOKUP(B1474,'Dry Sieve'!$B$2:$K$992,IF(C1474="#5",2,IF(C1474="#10",3,IF(C1474="#18",4,IF(C1474="#35",5,IF(C1474="#60",6,IF(C1474="#120",7,IF(C1474="#200",8,IF(C1474="&lt;200",9)))))))),FALSE)</f>
        <v>4.88</v>
      </c>
      <c r="S1474" s="23">
        <f>VLOOKUP(B1474,'Dry Sieve'!$B$2:$K$992,10,FALSE)</f>
        <v>36.769999999999996</v>
      </c>
      <c r="T1474" s="23">
        <v>0.12973075880000001</v>
      </c>
      <c r="U1474" s="23">
        <v>6.9498620770000005E-2</v>
      </c>
      <c r="V1474" s="23">
        <f>V1471</f>
        <v>0.68702841592000008</v>
      </c>
    </row>
    <row r="1475" spans="1:22" ht="15.75" customHeight="1" x14ac:dyDescent="0.2">
      <c r="A1475" s="22">
        <f>VLOOKUP(B1474,'Sample ID by Horizon'!A:B,2,FALSE)</f>
        <v>42655</v>
      </c>
      <c r="B1475" s="21" t="s">
        <v>528</v>
      </c>
      <c r="C1475" s="21" t="s">
        <v>1298</v>
      </c>
      <c r="D1475" s="21" t="s">
        <v>1291</v>
      </c>
      <c r="E1475" s="21">
        <v>0.5</v>
      </c>
      <c r="F1475" s="21">
        <v>1.72</v>
      </c>
      <c r="G1475" s="21">
        <v>2.21</v>
      </c>
      <c r="H1475" s="21">
        <v>0.49</v>
      </c>
      <c r="I1475" s="21">
        <v>1.76</v>
      </c>
      <c r="J1475" s="23">
        <f t="shared" si="45"/>
        <v>4.0000000000000036E-2</v>
      </c>
      <c r="K1475" s="71">
        <v>90</v>
      </c>
      <c r="L1475" s="71">
        <v>0.5</v>
      </c>
      <c r="M1475" s="23">
        <f>AVERAGE(J1475:J1478)</f>
        <v>2.7500000000000024E-2</v>
      </c>
      <c r="N1475" s="23">
        <v>88.666666669999998</v>
      </c>
      <c r="O1475" s="73">
        <f>VLOOKUP(B1475,'Dry Sieve'!$B$2:$K$992,IF(C1475="#5",2,IF(C1475="#10",3,IF(C1475="#18",4,IF(C1475="#35",5,IF(C1475="#60",6,IF(C1475="#120",7,IF(C1475="#200",8,IF(C1475="&lt;200",9)))))))),FALSE)</f>
        <v>2.64</v>
      </c>
      <c r="P1475" s="23">
        <f t="shared" si="0"/>
        <v>2.7500000000000024E-2</v>
      </c>
      <c r="Q1475" s="23">
        <f t="shared" si="1"/>
        <v>0.375</v>
      </c>
      <c r="R1475" s="23">
        <f>VLOOKUP(B1475,'Dry Sieve'!$B$2:$K$992,IF(C1475="#5",2,IF(C1475="#10",3,IF(C1475="#18",4,IF(C1475="#35",5,IF(C1475="#60",6,IF(C1475="#120",7,IF(C1475="#200",8,IF(C1475="&lt;200",9)))))))),FALSE)</f>
        <v>2.64</v>
      </c>
      <c r="S1475" s="23">
        <f>VLOOKUP(B1475,'Dry Sieve'!$B$2:$K$992,10,FALSE)</f>
        <v>36.769999999999996</v>
      </c>
      <c r="T1475" s="23">
        <v>6.6532499319999994E-2</v>
      </c>
      <c r="U1475" s="23">
        <v>2.5282349740000001E-2</v>
      </c>
      <c r="V1475" s="23">
        <f>V1474</f>
        <v>0.68702841592000008</v>
      </c>
    </row>
    <row r="1476" spans="1:22" ht="15.75" customHeight="1" x14ac:dyDescent="0.2">
      <c r="A1476" s="22">
        <f>VLOOKUP(B1475,'Sample ID by Horizon'!A:B,2,FALSE)</f>
        <v>42655</v>
      </c>
      <c r="B1476" s="21" t="s">
        <v>528</v>
      </c>
      <c r="C1476" s="21" t="s">
        <v>1298</v>
      </c>
      <c r="D1476" s="21" t="s">
        <v>1292</v>
      </c>
      <c r="E1476" s="21">
        <v>0.5</v>
      </c>
      <c r="F1476" s="21">
        <v>1.74</v>
      </c>
      <c r="G1476" s="21">
        <v>2.21</v>
      </c>
      <c r="H1476" s="21">
        <v>0.47</v>
      </c>
      <c r="I1476" s="21">
        <v>1.74</v>
      </c>
      <c r="J1476" s="23">
        <f t="shared" si="45"/>
        <v>0</v>
      </c>
      <c r="K1476" s="71">
        <v>94</v>
      </c>
      <c r="L1476" s="71">
        <f t="shared" ref="L1476:N1476" si="1107">L1475</f>
        <v>0.5</v>
      </c>
      <c r="M1476" s="71">
        <f t="shared" si="1107"/>
        <v>2.7500000000000024E-2</v>
      </c>
      <c r="N1476" s="71">
        <f t="shared" si="1107"/>
        <v>88.666666669999998</v>
      </c>
      <c r="O1476" s="73">
        <f>VLOOKUP(B1476,'Dry Sieve'!$B$2:$K$992,IF(C1476="#5",2,IF(C1476="#10",3,IF(C1476="#18",4,IF(C1476="#35",5,IF(C1476="#60",6,IF(C1476="#120",7,IF(C1476="#200",8,IF(C1476="&lt;200",9)))))))),FALSE)</f>
        <v>2.64</v>
      </c>
      <c r="P1476" s="23">
        <f t="shared" si="0"/>
        <v>2.7500000000000024E-2</v>
      </c>
      <c r="Q1476" s="23">
        <f t="shared" si="1"/>
        <v>0.375</v>
      </c>
      <c r="R1476" s="23">
        <f>VLOOKUP(B1476,'Dry Sieve'!$B$2:$K$992,IF(C1476="#5",2,IF(C1476="#10",3,IF(C1476="#18",4,IF(C1476="#35",5,IF(C1476="#60",6,IF(C1476="#120",7,IF(C1476="#200",8,IF(C1476="&lt;200",9)))))))),FALSE)</f>
        <v>2.64</v>
      </c>
      <c r="S1476" s="23">
        <f>VLOOKUP(B1476,'Dry Sieve'!$B$2:$K$992,10,FALSE)</f>
        <v>36.769999999999996</v>
      </c>
      <c r="T1476" s="23">
        <v>6.6532499319999994E-2</v>
      </c>
      <c r="U1476" s="23">
        <v>2.5282349740000001E-2</v>
      </c>
      <c r="V1476" s="23">
        <f>V1474</f>
        <v>0.68702841592000008</v>
      </c>
    </row>
    <row r="1477" spans="1:22" ht="15.75" customHeight="1" x14ac:dyDescent="0.2">
      <c r="A1477" s="22">
        <f>VLOOKUP(B1476,'Sample ID by Horizon'!A:B,2,FALSE)</f>
        <v>42655</v>
      </c>
      <c r="B1477" s="21" t="s">
        <v>528</v>
      </c>
      <c r="C1477" s="21" t="s">
        <v>1298</v>
      </c>
      <c r="D1477" s="21" t="s">
        <v>1293</v>
      </c>
      <c r="E1477" s="21"/>
      <c r="F1477" s="21"/>
      <c r="G1477" s="21"/>
      <c r="H1477" s="21"/>
      <c r="I1477" s="21"/>
      <c r="J1477" s="23">
        <f t="shared" si="45"/>
        <v>0</v>
      </c>
      <c r="K1477" s="71" t="s">
        <v>1438</v>
      </c>
      <c r="L1477" s="71">
        <f t="shared" ref="L1477:N1477" si="1108">L1475</f>
        <v>0.5</v>
      </c>
      <c r="M1477" s="71">
        <f t="shared" si="1108"/>
        <v>2.7500000000000024E-2</v>
      </c>
      <c r="N1477" s="71">
        <f t="shared" si="1108"/>
        <v>88.666666669999998</v>
      </c>
      <c r="O1477" s="73">
        <f>VLOOKUP(B1477,'Dry Sieve'!$B$2:$K$992,IF(C1477="#5",2,IF(C1477="#10",3,IF(C1477="#18",4,IF(C1477="#35",5,IF(C1477="#60",6,IF(C1477="#120",7,IF(C1477="#200",8,IF(C1477="&lt;200",9)))))))),FALSE)</f>
        <v>2.64</v>
      </c>
      <c r="P1477" s="23">
        <f t="shared" si="0"/>
        <v>2.7500000000000024E-2</v>
      </c>
      <c r="Q1477" s="23">
        <f t="shared" si="1"/>
        <v>0.375</v>
      </c>
      <c r="R1477" s="23">
        <f>VLOOKUP(B1477,'Dry Sieve'!$B$2:$K$992,IF(C1477="#5",2,IF(C1477="#10",3,IF(C1477="#18",4,IF(C1477="#35",5,IF(C1477="#60",6,IF(C1477="#120",7,IF(C1477="#200",8,IF(C1477="&lt;200",9)))))))),FALSE)</f>
        <v>2.64</v>
      </c>
      <c r="S1477" s="23">
        <f>VLOOKUP(B1477,'Dry Sieve'!$B$2:$K$992,10,FALSE)</f>
        <v>36.769999999999996</v>
      </c>
      <c r="T1477" s="23">
        <v>6.6532499319999994E-2</v>
      </c>
      <c r="U1477" s="23">
        <v>2.5282349740000001E-2</v>
      </c>
      <c r="V1477" s="23">
        <f>V1474</f>
        <v>0.68702841592000008</v>
      </c>
    </row>
    <row r="1478" spans="1:22" ht="15.75" customHeight="1" x14ac:dyDescent="0.2">
      <c r="A1478" s="22">
        <f>VLOOKUP(B1477,'Sample ID by Horizon'!A:B,2,FALSE)</f>
        <v>42655</v>
      </c>
      <c r="B1478" s="21" t="s">
        <v>528</v>
      </c>
      <c r="C1478" s="21" t="s">
        <v>1298</v>
      </c>
      <c r="D1478" s="21" t="s">
        <v>1294</v>
      </c>
      <c r="E1478" s="21">
        <v>0.5</v>
      </c>
      <c r="F1478" s="21">
        <v>1.73</v>
      </c>
      <c r="G1478" s="21">
        <v>2.21</v>
      </c>
      <c r="H1478" s="21">
        <v>0.48</v>
      </c>
      <c r="I1478" s="21">
        <v>1.8</v>
      </c>
      <c r="J1478" s="23">
        <f t="shared" si="45"/>
        <v>7.0000000000000062E-2</v>
      </c>
      <c r="K1478" s="71">
        <v>82</v>
      </c>
      <c r="L1478" s="71">
        <f t="shared" ref="L1478:N1478" si="1109">L1475</f>
        <v>0.5</v>
      </c>
      <c r="M1478" s="71">
        <f t="shared" si="1109"/>
        <v>2.7500000000000024E-2</v>
      </c>
      <c r="N1478" s="71">
        <f t="shared" si="1109"/>
        <v>88.666666669999998</v>
      </c>
      <c r="O1478" s="73">
        <f>VLOOKUP(B1478,'Dry Sieve'!$B$2:$K$992,IF(C1478="#5",2,IF(C1478="#10",3,IF(C1478="#18",4,IF(C1478="#35",5,IF(C1478="#60",6,IF(C1478="#120",7,IF(C1478="#200",8,IF(C1478="&lt;200",9)))))))),FALSE)</f>
        <v>2.64</v>
      </c>
      <c r="P1478" s="23">
        <f t="shared" si="0"/>
        <v>2.7500000000000024E-2</v>
      </c>
      <c r="Q1478" s="23">
        <f t="shared" si="1"/>
        <v>0.375</v>
      </c>
      <c r="R1478" s="23">
        <f>VLOOKUP(B1478,'Dry Sieve'!$B$2:$K$992,IF(C1478="#5",2,IF(C1478="#10",3,IF(C1478="#18",4,IF(C1478="#35",5,IF(C1478="#60",6,IF(C1478="#120",7,IF(C1478="#200",8,IF(C1478="&lt;200",9)))))))),FALSE)</f>
        <v>2.64</v>
      </c>
      <c r="S1478" s="23">
        <f>VLOOKUP(B1478,'Dry Sieve'!$B$2:$K$992,10,FALSE)</f>
        <v>36.769999999999996</v>
      </c>
      <c r="T1478" s="23">
        <v>6.6532499319999994E-2</v>
      </c>
      <c r="U1478" s="23">
        <v>2.5282349740000001E-2</v>
      </c>
      <c r="V1478" s="23">
        <f>V1477</f>
        <v>0.68702841592000008</v>
      </c>
    </row>
    <row r="1479" spans="1:22" ht="15.75" customHeight="1" x14ac:dyDescent="0.2">
      <c r="A1479" s="22">
        <f>VLOOKUP(B1478,'Sample ID by Horizon'!A:B,2,FALSE)</f>
        <v>42655</v>
      </c>
      <c r="B1479" s="21" t="s">
        <v>528</v>
      </c>
      <c r="C1479" s="21" t="s">
        <v>1299</v>
      </c>
      <c r="D1479" s="21" t="s">
        <v>1291</v>
      </c>
      <c r="E1479" s="21">
        <v>0.25</v>
      </c>
      <c r="F1479" s="21">
        <v>1.73</v>
      </c>
      <c r="G1479" s="21">
        <v>1.96</v>
      </c>
      <c r="H1479" s="21">
        <v>0.23</v>
      </c>
      <c r="I1479" s="21">
        <v>1.76</v>
      </c>
      <c r="J1479" s="23">
        <f t="shared" si="45"/>
        <v>3.0000000000000027E-2</v>
      </c>
      <c r="K1479" s="71">
        <v>80</v>
      </c>
      <c r="L1479" s="71">
        <v>0.25</v>
      </c>
      <c r="M1479" s="23">
        <f>AVERAGE(J1479:J1482)</f>
        <v>3.2500000000000029E-2</v>
      </c>
      <c r="N1479" s="23">
        <v>86</v>
      </c>
      <c r="O1479" s="73">
        <f>VLOOKUP(B1479,'Dry Sieve'!$B$2:$K$992,IF(C1479="#5",2,IF(C1479="#10",3,IF(C1479="#18",4,IF(C1479="#35",5,IF(C1479="#60",6,IF(C1479="#120",7,IF(C1479="#200",8,IF(C1479="&lt;200",9)))))))),FALSE)</f>
        <v>1.23</v>
      </c>
      <c r="P1479" s="23">
        <f t="shared" si="0"/>
        <v>3.2500000000000029E-2</v>
      </c>
      <c r="Q1479" s="23">
        <f t="shared" si="1"/>
        <v>0.25</v>
      </c>
      <c r="R1479" s="23">
        <f>VLOOKUP(B1479,'Dry Sieve'!$B$2:$K$992,IF(C1479="#5",2,IF(C1479="#10",3,IF(C1479="#18",4,IF(C1479="#35",5,IF(C1479="#60",6,IF(C1479="#120",7,IF(C1479="#200",8,IF(C1479="&lt;200",9)))))))),FALSE)</f>
        <v>1.23</v>
      </c>
      <c r="S1479" s="23">
        <f>VLOOKUP(B1479,'Dry Sieve'!$B$2:$K$992,10,FALSE)</f>
        <v>36.769999999999996</v>
      </c>
      <c r="T1479" s="23">
        <v>2.9102529240000001E-2</v>
      </c>
      <c r="U1479" s="23">
        <v>7.1509071839999999E-3</v>
      </c>
      <c r="V1479" s="23">
        <f>V1477</f>
        <v>0.68702841592000008</v>
      </c>
    </row>
    <row r="1480" spans="1:22" ht="15.75" customHeight="1" x14ac:dyDescent="0.2">
      <c r="A1480" s="22">
        <f>VLOOKUP(B1479,'Sample ID by Horizon'!A:B,2,FALSE)</f>
        <v>42655</v>
      </c>
      <c r="B1480" s="21" t="s">
        <v>528</v>
      </c>
      <c r="C1480" s="21" t="s">
        <v>1299</v>
      </c>
      <c r="D1480" s="21" t="s">
        <v>1292</v>
      </c>
      <c r="E1480" s="21">
        <v>0.25</v>
      </c>
      <c r="F1480" s="21">
        <v>1.74</v>
      </c>
      <c r="G1480" s="21">
        <v>1.99</v>
      </c>
      <c r="H1480" s="21">
        <v>0.25</v>
      </c>
      <c r="I1480" s="21">
        <v>1.77</v>
      </c>
      <c r="J1480" s="23">
        <f t="shared" si="45"/>
        <v>3.0000000000000027E-2</v>
      </c>
      <c r="K1480" s="71">
        <v>88</v>
      </c>
      <c r="L1480" s="71">
        <f t="shared" ref="L1480:N1480" si="1110">L1479</f>
        <v>0.25</v>
      </c>
      <c r="M1480" s="71">
        <f t="shared" si="1110"/>
        <v>3.2500000000000029E-2</v>
      </c>
      <c r="N1480" s="71">
        <f t="shared" si="1110"/>
        <v>86</v>
      </c>
      <c r="O1480" s="73">
        <f>VLOOKUP(B1480,'Dry Sieve'!$B$2:$K$992,IF(C1480="#5",2,IF(C1480="#10",3,IF(C1480="#18",4,IF(C1480="#35",5,IF(C1480="#60",6,IF(C1480="#120",7,IF(C1480="#200",8,IF(C1480="&lt;200",9)))))))),FALSE)</f>
        <v>1.23</v>
      </c>
      <c r="P1480" s="23">
        <f t="shared" si="0"/>
        <v>3.2500000000000029E-2</v>
      </c>
      <c r="Q1480" s="23">
        <f t="shared" si="1"/>
        <v>0.25</v>
      </c>
      <c r="R1480" s="23">
        <f>VLOOKUP(B1480,'Dry Sieve'!$B$2:$K$992,IF(C1480="#5",2,IF(C1480="#10",3,IF(C1480="#18",4,IF(C1480="#35",5,IF(C1480="#60",6,IF(C1480="#120",7,IF(C1480="#200",8,IF(C1480="&lt;200",9)))))))),FALSE)</f>
        <v>1.23</v>
      </c>
      <c r="S1480" s="23">
        <f>VLOOKUP(B1480,'Dry Sieve'!$B$2:$K$992,10,FALSE)</f>
        <v>36.769999999999996</v>
      </c>
      <c r="T1480" s="23">
        <v>2.9102529240000001E-2</v>
      </c>
      <c r="U1480" s="23">
        <v>7.1509071839999999E-3</v>
      </c>
      <c r="V1480" s="23">
        <f>V1477</f>
        <v>0.68702841592000008</v>
      </c>
    </row>
    <row r="1481" spans="1:22" ht="15.75" customHeight="1" x14ac:dyDescent="0.2">
      <c r="A1481" s="22">
        <f>VLOOKUP(B1480,'Sample ID by Horizon'!A:B,2,FALSE)</f>
        <v>42655</v>
      </c>
      <c r="B1481" s="21" t="s">
        <v>528</v>
      </c>
      <c r="C1481" s="21" t="s">
        <v>1299</v>
      </c>
      <c r="D1481" s="21" t="s">
        <v>1293</v>
      </c>
      <c r="E1481" s="21">
        <v>0.25</v>
      </c>
      <c r="F1481" s="21">
        <v>1.72</v>
      </c>
      <c r="G1481" s="21">
        <v>1.97</v>
      </c>
      <c r="H1481" s="21">
        <v>0.25</v>
      </c>
      <c r="I1481" s="21">
        <v>1.77</v>
      </c>
      <c r="J1481" s="23">
        <f t="shared" si="45"/>
        <v>5.0000000000000044E-2</v>
      </c>
      <c r="K1481" s="71">
        <v>80</v>
      </c>
      <c r="L1481" s="71">
        <f t="shared" ref="L1481:N1481" si="1111">L1479</f>
        <v>0.25</v>
      </c>
      <c r="M1481" s="71">
        <f t="shared" si="1111"/>
        <v>3.2500000000000029E-2</v>
      </c>
      <c r="N1481" s="71">
        <f t="shared" si="1111"/>
        <v>86</v>
      </c>
      <c r="O1481" s="73">
        <f>VLOOKUP(B1481,'Dry Sieve'!$B$2:$K$992,IF(C1481="#5",2,IF(C1481="#10",3,IF(C1481="#18",4,IF(C1481="#35",5,IF(C1481="#60",6,IF(C1481="#120",7,IF(C1481="#200",8,IF(C1481="&lt;200",9)))))))),FALSE)</f>
        <v>1.23</v>
      </c>
      <c r="P1481" s="23">
        <f t="shared" si="0"/>
        <v>3.2500000000000029E-2</v>
      </c>
      <c r="Q1481" s="23">
        <f t="shared" si="1"/>
        <v>0.25</v>
      </c>
      <c r="R1481" s="23">
        <f>VLOOKUP(B1481,'Dry Sieve'!$B$2:$K$992,IF(C1481="#5",2,IF(C1481="#10",3,IF(C1481="#18",4,IF(C1481="#35",5,IF(C1481="#60",6,IF(C1481="#120",7,IF(C1481="#200",8,IF(C1481="&lt;200",9)))))))),FALSE)</f>
        <v>1.23</v>
      </c>
      <c r="S1481" s="23">
        <f>VLOOKUP(B1481,'Dry Sieve'!$B$2:$K$992,10,FALSE)</f>
        <v>36.769999999999996</v>
      </c>
      <c r="T1481" s="23">
        <v>2.9102529240000001E-2</v>
      </c>
      <c r="U1481" s="23">
        <v>7.1509071839999999E-3</v>
      </c>
      <c r="V1481" s="23">
        <f>V1480</f>
        <v>0.68702841592000008</v>
      </c>
    </row>
    <row r="1482" spans="1:22" ht="15.75" customHeight="1" x14ac:dyDescent="0.2">
      <c r="A1482" s="22">
        <f>VLOOKUP(B1481,'Sample ID by Horizon'!A:B,2,FALSE)</f>
        <v>42655</v>
      </c>
      <c r="B1482" s="21" t="s">
        <v>528</v>
      </c>
      <c r="C1482" s="21" t="s">
        <v>1299</v>
      </c>
      <c r="D1482" s="21" t="s">
        <v>1294</v>
      </c>
      <c r="E1482" s="21">
        <v>0.25</v>
      </c>
      <c r="F1482" s="21">
        <v>1.73</v>
      </c>
      <c r="G1482" s="21">
        <v>1.99</v>
      </c>
      <c r="H1482" s="21">
        <v>0.26</v>
      </c>
      <c r="I1482" s="21">
        <v>1.75</v>
      </c>
      <c r="J1482" s="23">
        <f t="shared" si="45"/>
        <v>2.0000000000000018E-2</v>
      </c>
      <c r="K1482" s="71">
        <v>96</v>
      </c>
      <c r="L1482" s="71">
        <f t="shared" ref="L1482:N1482" si="1112">L1479</f>
        <v>0.25</v>
      </c>
      <c r="M1482" s="71">
        <f t="shared" si="1112"/>
        <v>3.2500000000000029E-2</v>
      </c>
      <c r="N1482" s="71">
        <f t="shared" si="1112"/>
        <v>86</v>
      </c>
      <c r="O1482" s="73">
        <f>VLOOKUP(B1482,'Dry Sieve'!$B$2:$K$992,IF(C1482="#5",2,IF(C1482="#10",3,IF(C1482="#18",4,IF(C1482="#35",5,IF(C1482="#60",6,IF(C1482="#120",7,IF(C1482="#200",8,IF(C1482="&lt;200",9)))))))),FALSE)</f>
        <v>1.23</v>
      </c>
      <c r="P1482" s="23">
        <f t="shared" si="0"/>
        <v>3.2500000000000029E-2</v>
      </c>
      <c r="Q1482" s="23">
        <f t="shared" si="1"/>
        <v>0.25</v>
      </c>
      <c r="R1482" s="23">
        <f>VLOOKUP(B1482,'Dry Sieve'!$B$2:$K$992,IF(C1482="#5",2,IF(C1482="#10",3,IF(C1482="#18",4,IF(C1482="#35",5,IF(C1482="#60",6,IF(C1482="#120",7,IF(C1482="#200",8,IF(C1482="&lt;200",9)))))))),FALSE)</f>
        <v>1.23</v>
      </c>
      <c r="S1482" s="23">
        <f>VLOOKUP(B1482,'Dry Sieve'!$B$2:$K$992,10,FALSE)</f>
        <v>36.769999999999996</v>
      </c>
      <c r="T1482" s="23">
        <v>2.9102529240000001E-2</v>
      </c>
      <c r="U1482" s="23">
        <v>7.1509071839999999E-3</v>
      </c>
      <c r="V1482" s="23">
        <f>V1480</f>
        <v>0.68702841592000008</v>
      </c>
    </row>
    <row r="1483" spans="1:22" ht="15.75" customHeight="1" x14ac:dyDescent="0.2">
      <c r="A1483" s="22">
        <f>VLOOKUP(B1482,'Sample ID by Horizon'!A:B,2,FALSE)</f>
        <v>42655</v>
      </c>
      <c r="B1483" s="21" t="s">
        <v>528</v>
      </c>
      <c r="C1483" s="21" t="s">
        <v>1300</v>
      </c>
      <c r="D1483" s="21" t="s">
        <v>1291</v>
      </c>
      <c r="E1483" s="21">
        <v>0.15</v>
      </c>
      <c r="F1483" s="21">
        <v>1.74</v>
      </c>
      <c r="G1483" s="21">
        <v>1.88</v>
      </c>
      <c r="H1483" s="21">
        <v>0.14000000000000001</v>
      </c>
      <c r="I1483" s="21">
        <v>1.76</v>
      </c>
      <c r="J1483" s="23">
        <f t="shared" si="45"/>
        <v>2.0000000000000018E-2</v>
      </c>
      <c r="K1483" s="71">
        <v>80</v>
      </c>
      <c r="L1483" s="71">
        <v>0.1275</v>
      </c>
      <c r="M1483" s="23">
        <f>AVERAGE(J1483:J1486)</f>
        <v>3.2500000000000029E-2</v>
      </c>
      <c r="N1483" s="23">
        <v>73.333333330000002</v>
      </c>
      <c r="O1483" s="73">
        <f>VLOOKUP(B1483,'Dry Sieve'!$B$2:$K$992,IF(C1483="#5",2,IF(C1483="#10",3,IF(C1483="#18",4,IF(C1483="#35",5,IF(C1483="#60",6,IF(C1483="#120",7,IF(C1483="#200",8,IF(C1483="&lt;200",9)))))))),FALSE)</f>
        <v>0.71</v>
      </c>
      <c r="P1483" s="23">
        <f t="shared" si="0"/>
        <v>3.2500000000000029E-2</v>
      </c>
      <c r="Q1483" s="23">
        <f t="shared" si="1"/>
        <v>0.1275</v>
      </c>
      <c r="R1483" s="23">
        <f>VLOOKUP(B1483,'Dry Sieve'!$B$2:$K$992,IF(C1483="#5",2,IF(C1483="#10",3,IF(C1483="#18",4,IF(C1483="#35",5,IF(C1483="#60",6,IF(C1483="#120",7,IF(C1483="#200",8,IF(C1483="&lt;200",9)))))))),FALSE)</f>
        <v>0.71</v>
      </c>
      <c r="S1483" s="23">
        <f>VLOOKUP(B1483,'Dry Sieve'!$B$2:$K$992,10,FALSE)</f>
        <v>36.769999999999996</v>
      </c>
      <c r="T1483" s="23">
        <v>1.438726157E-2</v>
      </c>
      <c r="U1483" s="23">
        <v>1.5072369259999999E-3</v>
      </c>
      <c r="V1483" s="23">
        <f>V1480</f>
        <v>0.68702841592000008</v>
      </c>
    </row>
    <row r="1484" spans="1:22" ht="15.75" customHeight="1" x14ac:dyDescent="0.2">
      <c r="A1484" s="22">
        <f>VLOOKUP(B1483,'Sample ID by Horizon'!A:B,2,FALSE)</f>
        <v>42655</v>
      </c>
      <c r="B1484" s="21" t="s">
        <v>528</v>
      </c>
      <c r="C1484" s="21" t="s">
        <v>1300</v>
      </c>
      <c r="D1484" s="21" t="s">
        <v>1292</v>
      </c>
      <c r="E1484" s="21">
        <v>0.15</v>
      </c>
      <c r="F1484" s="21">
        <v>1.74</v>
      </c>
      <c r="G1484" s="21">
        <v>1.9</v>
      </c>
      <c r="H1484" s="21">
        <v>0.16</v>
      </c>
      <c r="I1484" s="21">
        <v>1.79</v>
      </c>
      <c r="J1484" s="23">
        <f t="shared" si="45"/>
        <v>5.0000000000000044E-2</v>
      </c>
      <c r="K1484" s="71">
        <v>73.333333330000002</v>
      </c>
      <c r="L1484" s="71">
        <f t="shared" ref="L1484:N1484" si="1113">L1483</f>
        <v>0.1275</v>
      </c>
      <c r="M1484" s="71">
        <f t="shared" si="1113"/>
        <v>3.2500000000000029E-2</v>
      </c>
      <c r="N1484" s="71">
        <f t="shared" si="1113"/>
        <v>73.333333330000002</v>
      </c>
      <c r="O1484" s="73">
        <f>VLOOKUP(B1484,'Dry Sieve'!$B$2:$K$992,IF(C1484="#5",2,IF(C1484="#10",3,IF(C1484="#18",4,IF(C1484="#35",5,IF(C1484="#60",6,IF(C1484="#120",7,IF(C1484="#200",8,IF(C1484="&lt;200",9)))))))),FALSE)</f>
        <v>0.71</v>
      </c>
      <c r="P1484" s="23">
        <f t="shared" si="0"/>
        <v>3.2500000000000029E-2</v>
      </c>
      <c r="Q1484" s="23">
        <f t="shared" si="1"/>
        <v>0.1275</v>
      </c>
      <c r="R1484" s="23">
        <f>VLOOKUP(B1484,'Dry Sieve'!$B$2:$K$992,IF(C1484="#5",2,IF(C1484="#10",3,IF(C1484="#18",4,IF(C1484="#35",5,IF(C1484="#60",6,IF(C1484="#120",7,IF(C1484="#200",8,IF(C1484="&lt;200",9)))))))),FALSE)</f>
        <v>0.71</v>
      </c>
      <c r="S1484" s="23">
        <f>VLOOKUP(B1484,'Dry Sieve'!$B$2:$K$992,10,FALSE)</f>
        <v>36.769999999999996</v>
      </c>
      <c r="T1484" s="23">
        <v>1.438726157E-2</v>
      </c>
      <c r="U1484" s="23">
        <v>1.5072369259999999E-3</v>
      </c>
      <c r="V1484" s="23">
        <f>V1483</f>
        <v>0.68702841592000008</v>
      </c>
    </row>
    <row r="1485" spans="1:22" ht="15.75" customHeight="1" x14ac:dyDescent="0.2">
      <c r="A1485" s="22">
        <f>VLOOKUP(B1484,'Sample ID by Horizon'!A:B,2,FALSE)</f>
        <v>42655</v>
      </c>
      <c r="B1485" s="21" t="s">
        <v>528</v>
      </c>
      <c r="C1485" s="21" t="s">
        <v>1300</v>
      </c>
      <c r="D1485" s="21" t="s">
        <v>1293</v>
      </c>
      <c r="E1485" s="21">
        <v>0.15</v>
      </c>
      <c r="F1485" s="21">
        <v>1.73</v>
      </c>
      <c r="G1485" s="21">
        <v>1.88</v>
      </c>
      <c r="H1485" s="21">
        <v>0.15</v>
      </c>
      <c r="I1485" s="21">
        <v>1.77</v>
      </c>
      <c r="J1485" s="23">
        <f t="shared" si="45"/>
        <v>4.0000000000000036E-2</v>
      </c>
      <c r="K1485" s="71">
        <v>73.333333330000002</v>
      </c>
      <c r="L1485" s="71">
        <f t="shared" ref="L1485:N1485" si="1114">L1483</f>
        <v>0.1275</v>
      </c>
      <c r="M1485" s="71">
        <f t="shared" si="1114"/>
        <v>3.2500000000000029E-2</v>
      </c>
      <c r="N1485" s="71">
        <f t="shared" si="1114"/>
        <v>73.333333330000002</v>
      </c>
      <c r="O1485" s="73">
        <f>VLOOKUP(B1485,'Dry Sieve'!$B$2:$K$992,IF(C1485="#5",2,IF(C1485="#10",3,IF(C1485="#18",4,IF(C1485="#35",5,IF(C1485="#60",6,IF(C1485="#120",7,IF(C1485="#200",8,IF(C1485="&lt;200",9)))))))),FALSE)</f>
        <v>0.71</v>
      </c>
      <c r="P1485" s="23">
        <f t="shared" si="0"/>
        <v>3.2500000000000029E-2</v>
      </c>
      <c r="Q1485" s="23">
        <f t="shared" si="1"/>
        <v>0.1275</v>
      </c>
      <c r="R1485" s="23">
        <f>VLOOKUP(B1485,'Dry Sieve'!$B$2:$K$992,IF(C1485="#5",2,IF(C1485="#10",3,IF(C1485="#18",4,IF(C1485="#35",5,IF(C1485="#60",6,IF(C1485="#120",7,IF(C1485="#200",8,IF(C1485="&lt;200",9)))))))),FALSE)</f>
        <v>0.71</v>
      </c>
      <c r="S1485" s="23">
        <f>VLOOKUP(B1485,'Dry Sieve'!$B$2:$K$992,10,FALSE)</f>
        <v>36.769999999999996</v>
      </c>
      <c r="T1485" s="23">
        <v>1.438726157E-2</v>
      </c>
      <c r="U1485" s="23">
        <v>1.5072369259999999E-3</v>
      </c>
      <c r="V1485" s="23">
        <f>V1483</f>
        <v>0.68702841592000008</v>
      </c>
    </row>
    <row r="1486" spans="1:22" ht="15.75" customHeight="1" x14ac:dyDescent="0.2">
      <c r="A1486" s="22">
        <f>VLOOKUP(B1485,'Sample ID by Horizon'!A:B,2,FALSE)</f>
        <v>42655</v>
      </c>
      <c r="B1486" s="21" t="s">
        <v>528</v>
      </c>
      <c r="C1486" s="21" t="s">
        <v>1300</v>
      </c>
      <c r="D1486" s="21" t="s">
        <v>1294</v>
      </c>
      <c r="E1486" s="21">
        <v>0.06</v>
      </c>
      <c r="F1486" s="21">
        <v>1.74</v>
      </c>
      <c r="G1486" s="21">
        <v>1.8</v>
      </c>
      <c r="H1486" s="21">
        <v>0.06</v>
      </c>
      <c r="I1486" s="21">
        <v>1.76</v>
      </c>
      <c r="J1486" s="23">
        <f t="shared" si="45"/>
        <v>2.0000000000000018E-2</v>
      </c>
      <c r="K1486" s="71">
        <v>66.666666669999998</v>
      </c>
      <c r="L1486" s="71">
        <f t="shared" ref="L1486:N1486" si="1115">L1483</f>
        <v>0.1275</v>
      </c>
      <c r="M1486" s="71">
        <f t="shared" si="1115"/>
        <v>3.2500000000000029E-2</v>
      </c>
      <c r="N1486" s="71">
        <f t="shared" si="1115"/>
        <v>73.333333330000002</v>
      </c>
      <c r="O1486" s="73">
        <f>VLOOKUP(B1486,'Dry Sieve'!$B$2:$K$992,IF(C1486="#5",2,IF(C1486="#10",3,IF(C1486="#18",4,IF(C1486="#35",5,IF(C1486="#60",6,IF(C1486="#120",7,IF(C1486="#200",8,IF(C1486="&lt;200",9)))))))),FALSE)</f>
        <v>0.71</v>
      </c>
      <c r="P1486" s="23">
        <f t="shared" si="0"/>
        <v>3.2500000000000029E-2</v>
      </c>
      <c r="Q1486" s="23">
        <f t="shared" si="1"/>
        <v>0.1275</v>
      </c>
      <c r="R1486" s="23">
        <f>VLOOKUP(B1486,'Dry Sieve'!$B$2:$K$992,IF(C1486="#5",2,IF(C1486="#10",3,IF(C1486="#18",4,IF(C1486="#35",5,IF(C1486="#60",6,IF(C1486="#120",7,IF(C1486="#200",8,IF(C1486="&lt;200",9)))))))),FALSE)</f>
        <v>0.71</v>
      </c>
      <c r="S1486" s="23">
        <f>VLOOKUP(B1486,'Dry Sieve'!$B$2:$K$992,10,FALSE)</f>
        <v>36.769999999999996</v>
      </c>
      <c r="T1486" s="23">
        <v>1.438726157E-2</v>
      </c>
      <c r="U1486" s="23">
        <v>1.5072369259999999E-3</v>
      </c>
      <c r="V1486" s="23">
        <f>V1483</f>
        <v>0.68702841592000008</v>
      </c>
    </row>
    <row r="1487" spans="1:22" ht="15.75" customHeight="1" x14ac:dyDescent="0.2">
      <c r="A1487" s="22">
        <f>VLOOKUP(B1486,'Sample ID by Horizon'!A:B,2,FALSE)</f>
        <v>42655</v>
      </c>
      <c r="B1487" s="21" t="s">
        <v>529</v>
      </c>
      <c r="C1487" s="21" t="s">
        <v>1290</v>
      </c>
      <c r="D1487" s="21" t="s">
        <v>1291</v>
      </c>
      <c r="E1487" s="21">
        <v>4</v>
      </c>
      <c r="F1487" s="21">
        <v>1.73</v>
      </c>
      <c r="G1487" s="21">
        <v>5.61</v>
      </c>
      <c r="H1487" s="21">
        <v>3.88</v>
      </c>
      <c r="I1487" s="21">
        <v>2.09</v>
      </c>
      <c r="J1487" s="23">
        <f t="shared" si="45"/>
        <v>0.35999999999999988</v>
      </c>
      <c r="K1487" s="71">
        <v>88</v>
      </c>
      <c r="L1487" s="71">
        <v>4</v>
      </c>
      <c r="M1487" s="23">
        <f>AVERAGE(J1487:J1490)</f>
        <v>0.10749999999999998</v>
      </c>
      <c r="N1487" s="23">
        <v>91.561533589999996</v>
      </c>
      <c r="O1487" s="73">
        <f>VLOOKUP(B1487,'Dry Sieve'!$B$2:$K$992,IF(C1487="#5",2,IF(C1487="#10",3,IF(C1487="#18",4,IF(C1487="#35",5,IF(C1487="#60",6,IF(C1487="#120",7,IF(C1487="#200",8,IF(C1487="&lt;200",9)))))))),FALSE)</f>
        <v>75.010000000000005</v>
      </c>
      <c r="P1487" s="23">
        <f t="shared" si="0"/>
        <v>0.10749999999999998</v>
      </c>
      <c r="Q1487" s="23">
        <f t="shared" si="1"/>
        <v>4</v>
      </c>
      <c r="R1487" s="23">
        <f>VLOOKUP(B1487,'Dry Sieve'!$B$2:$K$992,IF(C1487="#5",2,IF(C1487="#10",3,IF(C1487="#18",4,IF(C1487="#35",5,IF(C1487="#60",6,IF(C1487="#120",7,IF(C1487="#200",8,IF(C1487="&lt;200",9)))))))),FALSE)</f>
        <v>75.010000000000005</v>
      </c>
      <c r="S1487" s="23">
        <f>VLOOKUP(B1487,'Dry Sieve'!$B$2:$K$992,10,FALSE)</f>
        <v>116.29</v>
      </c>
      <c r="T1487" s="23">
        <v>0.62769031090000005</v>
      </c>
      <c r="U1487" s="23">
        <v>0.57472287479999995</v>
      </c>
      <c r="V1487" s="23">
        <f>SUM(U1487,U1491,U1495,U1499,U1503,U1507,U1511)</f>
        <v>0.75183651148899988</v>
      </c>
    </row>
    <row r="1488" spans="1:22" ht="15.75" customHeight="1" x14ac:dyDescent="0.2">
      <c r="A1488" s="22">
        <f>VLOOKUP(B1487,'Sample ID by Horizon'!A:B,2,FALSE)</f>
        <v>42655</v>
      </c>
      <c r="B1488" s="21" t="s">
        <v>529</v>
      </c>
      <c r="C1488" s="21" t="s">
        <v>1290</v>
      </c>
      <c r="D1488" s="21" t="s">
        <v>1292</v>
      </c>
      <c r="E1488" s="21">
        <v>4</v>
      </c>
      <c r="F1488" s="21">
        <v>1.73</v>
      </c>
      <c r="G1488" s="21">
        <v>5.61</v>
      </c>
      <c r="H1488" s="21">
        <v>3.88</v>
      </c>
      <c r="I1488" s="21">
        <v>1.74</v>
      </c>
      <c r="J1488" s="23">
        <f t="shared" si="45"/>
        <v>1.0000000000000009E-2</v>
      </c>
      <c r="K1488" s="71">
        <v>96.75</v>
      </c>
      <c r="L1488" s="71">
        <f t="shared" ref="L1488:N1488" si="1116">L1487</f>
        <v>4</v>
      </c>
      <c r="M1488" s="71">
        <f t="shared" si="1116"/>
        <v>0.10749999999999998</v>
      </c>
      <c r="N1488" s="71">
        <f t="shared" si="1116"/>
        <v>91.561533589999996</v>
      </c>
      <c r="O1488" s="73">
        <f>VLOOKUP(B1488,'Dry Sieve'!$B$2:$K$992,IF(C1488="#5",2,IF(C1488="#10",3,IF(C1488="#18",4,IF(C1488="#35",5,IF(C1488="#60",6,IF(C1488="#120",7,IF(C1488="#200",8,IF(C1488="&lt;200",9)))))))),FALSE)</f>
        <v>75.010000000000005</v>
      </c>
      <c r="P1488" s="23">
        <f t="shared" si="0"/>
        <v>0.10749999999999998</v>
      </c>
      <c r="Q1488" s="23">
        <f t="shared" si="1"/>
        <v>4</v>
      </c>
      <c r="R1488" s="23">
        <f>VLOOKUP(B1488,'Dry Sieve'!$B$2:$K$992,IF(C1488="#5",2,IF(C1488="#10",3,IF(C1488="#18",4,IF(C1488="#35",5,IF(C1488="#60",6,IF(C1488="#120",7,IF(C1488="#200",8,IF(C1488="&lt;200",9)))))))),FALSE)</f>
        <v>75.010000000000005</v>
      </c>
      <c r="S1488" s="23">
        <f>VLOOKUP(B1488,'Dry Sieve'!$B$2:$K$992,10,FALSE)</f>
        <v>116.29</v>
      </c>
      <c r="T1488" s="23">
        <v>0.62769031090000005</v>
      </c>
      <c r="U1488" s="23">
        <v>0.57472287479999995</v>
      </c>
      <c r="V1488" s="23">
        <f>V1487</f>
        <v>0.75183651148899988</v>
      </c>
    </row>
    <row r="1489" spans="1:22" ht="15.75" customHeight="1" x14ac:dyDescent="0.2">
      <c r="A1489" s="22">
        <f>VLOOKUP(B1488,'Sample ID by Horizon'!A:B,2,FALSE)</f>
        <v>42655</v>
      </c>
      <c r="B1489" s="21" t="s">
        <v>529</v>
      </c>
      <c r="C1489" s="21" t="s">
        <v>1290</v>
      </c>
      <c r="D1489" s="21" t="s">
        <v>1293</v>
      </c>
      <c r="E1489" s="21">
        <v>4.01</v>
      </c>
      <c r="F1489" s="21">
        <v>1.72</v>
      </c>
      <c r="G1489" s="21">
        <v>5.45</v>
      </c>
      <c r="H1489" s="21">
        <v>3.73</v>
      </c>
      <c r="I1489" s="21">
        <v>1.78</v>
      </c>
      <c r="J1489" s="23">
        <f t="shared" si="45"/>
        <v>6.0000000000000053E-2</v>
      </c>
      <c r="K1489" s="71">
        <v>91.521197009999995</v>
      </c>
      <c r="L1489" s="71">
        <f t="shared" ref="L1489:N1489" si="1117">L1487</f>
        <v>4</v>
      </c>
      <c r="M1489" s="71">
        <f t="shared" si="1117"/>
        <v>0.10749999999999998</v>
      </c>
      <c r="N1489" s="71">
        <f t="shared" si="1117"/>
        <v>91.561533589999996</v>
      </c>
      <c r="O1489" s="73">
        <f>VLOOKUP(B1489,'Dry Sieve'!$B$2:$K$992,IF(C1489="#5",2,IF(C1489="#10",3,IF(C1489="#18",4,IF(C1489="#35",5,IF(C1489="#60",6,IF(C1489="#120",7,IF(C1489="#200",8,IF(C1489="&lt;200",9)))))))),FALSE)</f>
        <v>75.010000000000005</v>
      </c>
      <c r="P1489" s="23">
        <f t="shared" si="0"/>
        <v>0.10749999999999998</v>
      </c>
      <c r="Q1489" s="23">
        <f t="shared" si="1"/>
        <v>4</v>
      </c>
      <c r="R1489" s="23">
        <f>VLOOKUP(B1489,'Dry Sieve'!$B$2:$K$992,IF(C1489="#5",2,IF(C1489="#10",3,IF(C1489="#18",4,IF(C1489="#35",5,IF(C1489="#60",6,IF(C1489="#120",7,IF(C1489="#200",8,IF(C1489="&lt;200",9)))))))),FALSE)</f>
        <v>75.010000000000005</v>
      </c>
      <c r="S1489" s="23">
        <f>VLOOKUP(B1489,'Dry Sieve'!$B$2:$K$992,10,FALSE)</f>
        <v>116.29</v>
      </c>
      <c r="T1489" s="23">
        <v>0.62769031090000005</v>
      </c>
      <c r="U1489" s="23">
        <v>0.57472287479999995</v>
      </c>
      <c r="V1489" s="23">
        <f>V1487</f>
        <v>0.75183651148899988</v>
      </c>
    </row>
    <row r="1490" spans="1:22" ht="15.75" customHeight="1" x14ac:dyDescent="0.2">
      <c r="A1490" s="22">
        <f>VLOOKUP(B1489,'Sample ID by Horizon'!A:B,2,FALSE)</f>
        <v>42655</v>
      </c>
      <c r="B1490" s="21" t="s">
        <v>529</v>
      </c>
      <c r="C1490" s="21" t="s">
        <v>1290</v>
      </c>
      <c r="D1490" s="21" t="s">
        <v>1294</v>
      </c>
      <c r="E1490" s="21">
        <v>3.99</v>
      </c>
      <c r="F1490" s="21">
        <v>1.75</v>
      </c>
      <c r="G1490" s="21">
        <v>5.34</v>
      </c>
      <c r="H1490" s="21">
        <v>3.59</v>
      </c>
      <c r="I1490" s="21">
        <v>1.75</v>
      </c>
      <c r="J1490" s="23">
        <f t="shared" si="45"/>
        <v>0</v>
      </c>
      <c r="K1490" s="71">
        <v>89.974937339999997</v>
      </c>
      <c r="L1490" s="71">
        <f t="shared" ref="L1490:N1490" si="1118">L1487</f>
        <v>4</v>
      </c>
      <c r="M1490" s="71">
        <f t="shared" si="1118"/>
        <v>0.10749999999999998</v>
      </c>
      <c r="N1490" s="71">
        <f t="shared" si="1118"/>
        <v>91.561533589999996</v>
      </c>
      <c r="O1490" s="73">
        <f>VLOOKUP(B1490,'Dry Sieve'!$B$2:$K$992,IF(C1490="#5",2,IF(C1490="#10",3,IF(C1490="#18",4,IF(C1490="#35",5,IF(C1490="#60",6,IF(C1490="#120",7,IF(C1490="#200",8,IF(C1490="&lt;200",9)))))))),FALSE)</f>
        <v>75.010000000000005</v>
      </c>
      <c r="P1490" s="23">
        <f t="shared" si="0"/>
        <v>0.10749999999999998</v>
      </c>
      <c r="Q1490" s="23">
        <f t="shared" si="1"/>
        <v>4</v>
      </c>
      <c r="R1490" s="23">
        <f>VLOOKUP(B1490,'Dry Sieve'!$B$2:$K$992,IF(C1490="#5",2,IF(C1490="#10",3,IF(C1490="#18",4,IF(C1490="#35",5,IF(C1490="#60",6,IF(C1490="#120",7,IF(C1490="#200",8,IF(C1490="&lt;200",9)))))))),FALSE)</f>
        <v>75.010000000000005</v>
      </c>
      <c r="S1490" s="23">
        <f>VLOOKUP(B1490,'Dry Sieve'!$B$2:$K$992,10,FALSE)</f>
        <v>116.29</v>
      </c>
      <c r="T1490" s="23">
        <v>0.62769031090000005</v>
      </c>
      <c r="U1490" s="23">
        <v>0.57472287479999995</v>
      </c>
      <c r="V1490" s="23">
        <f>V1487</f>
        <v>0.75183651148899988</v>
      </c>
    </row>
    <row r="1491" spans="1:22" ht="15.75" customHeight="1" x14ac:dyDescent="0.2">
      <c r="A1491" s="22">
        <f>VLOOKUP(B1490,'Sample ID by Horizon'!A:B,2,FALSE)</f>
        <v>42655</v>
      </c>
      <c r="B1491" s="21" t="s">
        <v>529</v>
      </c>
      <c r="C1491" s="21" t="s">
        <v>1295</v>
      </c>
      <c r="D1491" s="21" t="s">
        <v>1291</v>
      </c>
      <c r="E1491" s="21"/>
      <c r="F1491" s="21"/>
      <c r="G1491" s="21"/>
      <c r="H1491" s="21"/>
      <c r="I1491" s="21"/>
      <c r="J1491" s="23">
        <f t="shared" si="45"/>
        <v>0</v>
      </c>
      <c r="K1491" s="71" t="s">
        <v>1438</v>
      </c>
      <c r="L1491" s="71">
        <v>2.4933333329999998</v>
      </c>
      <c r="M1491" s="23">
        <f>AVERAGE(J1491:J1494)</f>
        <v>2.0000000000000018E-2</v>
      </c>
      <c r="N1491" s="23">
        <v>72.737884870000002</v>
      </c>
      <c r="O1491" s="73">
        <f>VLOOKUP(B1491,'Dry Sieve'!$B$2:$K$992,IF(C1491="#5",2,IF(C1491="#10",3,IF(C1491="#18",4,IF(C1491="#35",5,IF(C1491="#60",6,IF(C1491="#120",7,IF(C1491="#200",8,IF(C1491="&lt;200",9)))))))),FALSE)</f>
        <v>16.43</v>
      </c>
      <c r="P1491" s="23">
        <f t="shared" si="0"/>
        <v>2.0000000000000018E-2</v>
      </c>
      <c r="Q1491" s="23">
        <f t="shared" si="1"/>
        <v>1.87</v>
      </c>
      <c r="R1491" s="23">
        <f>VLOOKUP(B1491,'Dry Sieve'!$B$2:$K$992,IF(C1491="#5",2,IF(C1491="#10",3,IF(C1491="#18",4,IF(C1491="#35",5,IF(C1491="#60",6,IF(C1491="#120",7,IF(C1491="#200",8,IF(C1491="&lt;200",9)))))))),FALSE)</f>
        <v>16.43</v>
      </c>
      <c r="S1491" s="23">
        <f>VLOOKUP(B1491,'Dry Sieve'!$B$2:$K$992,10,FALSE)</f>
        <v>116.29</v>
      </c>
      <c r="T1491" s="23">
        <v>0.1397736527</v>
      </c>
      <c r="U1491" s="23">
        <v>8.7144341659999999E-2</v>
      </c>
      <c r="V1491" s="23">
        <f>V1490</f>
        <v>0.75183651148899988</v>
      </c>
    </row>
    <row r="1492" spans="1:22" ht="15.75" customHeight="1" x14ac:dyDescent="0.2">
      <c r="A1492" s="22">
        <f>VLOOKUP(B1491,'Sample ID by Horizon'!A:B,2,FALSE)</f>
        <v>42655</v>
      </c>
      <c r="B1492" s="21" t="s">
        <v>529</v>
      </c>
      <c r="C1492" s="21" t="s">
        <v>1295</v>
      </c>
      <c r="D1492" s="21" t="s">
        <v>1292</v>
      </c>
      <c r="E1492" s="21">
        <v>2.5</v>
      </c>
      <c r="F1492" s="21">
        <v>1.76</v>
      </c>
      <c r="G1492" s="21">
        <v>3.43</v>
      </c>
      <c r="H1492" s="21">
        <v>1.67</v>
      </c>
      <c r="I1492" s="21">
        <v>1.81</v>
      </c>
      <c r="J1492" s="23">
        <f t="shared" si="45"/>
        <v>5.0000000000000044E-2</v>
      </c>
      <c r="K1492" s="71">
        <v>64.8</v>
      </c>
      <c r="L1492" s="71">
        <f t="shared" ref="L1492:N1492" si="1119">L1491</f>
        <v>2.4933333329999998</v>
      </c>
      <c r="M1492" s="71">
        <f t="shared" si="1119"/>
        <v>2.0000000000000018E-2</v>
      </c>
      <c r="N1492" s="71">
        <f t="shared" si="1119"/>
        <v>72.737884870000002</v>
      </c>
      <c r="O1492" s="73">
        <f>VLOOKUP(B1492,'Dry Sieve'!$B$2:$K$992,IF(C1492="#5",2,IF(C1492="#10",3,IF(C1492="#18",4,IF(C1492="#35",5,IF(C1492="#60",6,IF(C1492="#120",7,IF(C1492="#200",8,IF(C1492="&lt;200",9)))))))),FALSE)</f>
        <v>16.43</v>
      </c>
      <c r="P1492" s="23">
        <f t="shared" si="0"/>
        <v>2.0000000000000018E-2</v>
      </c>
      <c r="Q1492" s="23">
        <f t="shared" si="1"/>
        <v>1.87</v>
      </c>
      <c r="R1492" s="23">
        <f>VLOOKUP(B1492,'Dry Sieve'!$B$2:$K$992,IF(C1492="#5",2,IF(C1492="#10",3,IF(C1492="#18",4,IF(C1492="#35",5,IF(C1492="#60",6,IF(C1492="#120",7,IF(C1492="#200",8,IF(C1492="&lt;200",9)))))))),FALSE)</f>
        <v>16.43</v>
      </c>
      <c r="S1492" s="23">
        <f>VLOOKUP(B1492,'Dry Sieve'!$B$2:$K$992,10,FALSE)</f>
        <v>116.29</v>
      </c>
      <c r="T1492" s="23">
        <v>0.1397736527</v>
      </c>
      <c r="U1492" s="23">
        <v>8.7144341659999999E-2</v>
      </c>
      <c r="V1492" s="23">
        <f>V1490</f>
        <v>0.75183651148899988</v>
      </c>
    </row>
    <row r="1493" spans="1:22" ht="15.75" customHeight="1" x14ac:dyDescent="0.2">
      <c r="A1493" s="22">
        <f>VLOOKUP(B1492,'Sample ID by Horizon'!A:B,2,FALSE)</f>
        <v>42655</v>
      </c>
      <c r="B1493" s="21" t="s">
        <v>529</v>
      </c>
      <c r="C1493" s="21" t="s">
        <v>1295</v>
      </c>
      <c r="D1493" s="21" t="s">
        <v>1293</v>
      </c>
      <c r="E1493" s="21">
        <v>2.4900000000000002</v>
      </c>
      <c r="F1493" s="21">
        <v>1.74</v>
      </c>
      <c r="G1493" s="21">
        <v>3.57</v>
      </c>
      <c r="H1493" s="21">
        <v>1.83</v>
      </c>
      <c r="I1493" s="21">
        <v>1.75</v>
      </c>
      <c r="J1493" s="23">
        <f t="shared" si="45"/>
        <v>1.0000000000000009E-2</v>
      </c>
      <c r="K1493" s="71">
        <v>73.092369480000002</v>
      </c>
      <c r="L1493" s="71">
        <f t="shared" ref="L1493:N1493" si="1120">L1491</f>
        <v>2.4933333329999998</v>
      </c>
      <c r="M1493" s="71">
        <f t="shared" si="1120"/>
        <v>2.0000000000000018E-2</v>
      </c>
      <c r="N1493" s="71">
        <f t="shared" si="1120"/>
        <v>72.737884870000002</v>
      </c>
      <c r="O1493" s="73">
        <f>VLOOKUP(B1493,'Dry Sieve'!$B$2:$K$992,IF(C1493="#5",2,IF(C1493="#10",3,IF(C1493="#18",4,IF(C1493="#35",5,IF(C1493="#60",6,IF(C1493="#120",7,IF(C1493="#200",8,IF(C1493="&lt;200",9)))))))),FALSE)</f>
        <v>16.43</v>
      </c>
      <c r="P1493" s="23">
        <f t="shared" si="0"/>
        <v>2.0000000000000018E-2</v>
      </c>
      <c r="Q1493" s="23">
        <f t="shared" si="1"/>
        <v>1.87</v>
      </c>
      <c r="R1493" s="23">
        <f>VLOOKUP(B1493,'Dry Sieve'!$B$2:$K$992,IF(C1493="#5",2,IF(C1493="#10",3,IF(C1493="#18",4,IF(C1493="#35",5,IF(C1493="#60",6,IF(C1493="#120",7,IF(C1493="#200",8,IF(C1493="&lt;200",9)))))))),FALSE)</f>
        <v>16.43</v>
      </c>
      <c r="S1493" s="23">
        <f>VLOOKUP(B1493,'Dry Sieve'!$B$2:$K$992,10,FALSE)</f>
        <v>116.29</v>
      </c>
      <c r="T1493" s="23">
        <v>0.1397736527</v>
      </c>
      <c r="U1493" s="23">
        <v>8.7144341659999999E-2</v>
      </c>
      <c r="V1493" s="23">
        <f>V1490</f>
        <v>0.75183651148899988</v>
      </c>
    </row>
    <row r="1494" spans="1:22" ht="15.75" customHeight="1" x14ac:dyDescent="0.2">
      <c r="A1494" s="22">
        <f>VLOOKUP(B1493,'Sample ID by Horizon'!A:B,2,FALSE)</f>
        <v>42655</v>
      </c>
      <c r="B1494" s="21" t="s">
        <v>529</v>
      </c>
      <c r="C1494" s="21" t="s">
        <v>1295</v>
      </c>
      <c r="D1494" s="21" t="s">
        <v>1294</v>
      </c>
      <c r="E1494" s="21">
        <v>2.4900000000000002</v>
      </c>
      <c r="F1494" s="21">
        <v>1.74</v>
      </c>
      <c r="G1494" s="21">
        <v>3.76</v>
      </c>
      <c r="H1494" s="21">
        <v>2.02</v>
      </c>
      <c r="I1494" s="21">
        <v>1.76</v>
      </c>
      <c r="J1494" s="23">
        <f t="shared" si="45"/>
        <v>2.0000000000000018E-2</v>
      </c>
      <c r="K1494" s="71">
        <v>80.321285140000001</v>
      </c>
      <c r="L1494" s="71">
        <f t="shared" ref="L1494:N1494" si="1121">L1491</f>
        <v>2.4933333329999998</v>
      </c>
      <c r="M1494" s="71">
        <f t="shared" si="1121"/>
        <v>2.0000000000000018E-2</v>
      </c>
      <c r="N1494" s="71">
        <f t="shared" si="1121"/>
        <v>72.737884870000002</v>
      </c>
      <c r="O1494" s="73">
        <f>VLOOKUP(B1494,'Dry Sieve'!$B$2:$K$992,IF(C1494="#5",2,IF(C1494="#10",3,IF(C1494="#18",4,IF(C1494="#35",5,IF(C1494="#60",6,IF(C1494="#120",7,IF(C1494="#200",8,IF(C1494="&lt;200",9)))))))),FALSE)</f>
        <v>16.43</v>
      </c>
      <c r="P1494" s="23">
        <f t="shared" si="0"/>
        <v>2.0000000000000018E-2</v>
      </c>
      <c r="Q1494" s="23">
        <f t="shared" si="1"/>
        <v>1.87</v>
      </c>
      <c r="R1494" s="23">
        <f>VLOOKUP(B1494,'Dry Sieve'!$B$2:$K$992,IF(C1494="#5",2,IF(C1494="#10",3,IF(C1494="#18",4,IF(C1494="#35",5,IF(C1494="#60",6,IF(C1494="#120",7,IF(C1494="#200",8,IF(C1494="&lt;200",9)))))))),FALSE)</f>
        <v>16.43</v>
      </c>
      <c r="S1494" s="23">
        <f>VLOOKUP(B1494,'Dry Sieve'!$B$2:$K$992,10,FALSE)</f>
        <v>116.29</v>
      </c>
      <c r="T1494" s="23">
        <v>0.1397736527</v>
      </c>
      <c r="U1494" s="23">
        <v>8.7144341659999999E-2</v>
      </c>
      <c r="V1494" s="23">
        <f>V1493</f>
        <v>0.75183651148899988</v>
      </c>
    </row>
    <row r="1495" spans="1:22" ht="15.75" customHeight="1" x14ac:dyDescent="0.2">
      <c r="A1495" s="22">
        <f>VLOOKUP(B1494,'Sample ID by Horizon'!A:B,2,FALSE)</f>
        <v>42655</v>
      </c>
      <c r="B1495" s="21" t="s">
        <v>529</v>
      </c>
      <c r="C1495" s="21" t="s">
        <v>1296</v>
      </c>
      <c r="D1495" s="21" t="s">
        <v>1291</v>
      </c>
      <c r="E1495" s="21">
        <v>1.99</v>
      </c>
      <c r="F1495" s="21">
        <v>1.74</v>
      </c>
      <c r="G1495" s="21">
        <v>3.29</v>
      </c>
      <c r="H1495" s="21">
        <v>1.55</v>
      </c>
      <c r="I1495" s="21">
        <v>1.76</v>
      </c>
      <c r="J1495" s="23">
        <f t="shared" si="45"/>
        <v>2.0000000000000018E-2</v>
      </c>
      <c r="K1495" s="71">
        <v>76.884422110000003</v>
      </c>
      <c r="L1495" s="71">
        <v>1.9950000000000001</v>
      </c>
      <c r="M1495" s="23">
        <f>AVERAGE(J1495:J1498)</f>
        <v>2.0000000000000018E-2</v>
      </c>
      <c r="N1495" s="23">
        <v>75.814070349999994</v>
      </c>
      <c r="O1495" s="73">
        <f>VLOOKUP(B1495,'Dry Sieve'!$B$2:$K$992,IF(C1495="#5",2,IF(C1495="#10",3,IF(C1495="#18",4,IF(C1495="#35",5,IF(C1495="#60",6,IF(C1495="#120",7,IF(C1495="#200",8,IF(C1495="&lt;200",9)))))))),FALSE)</f>
        <v>9.32</v>
      </c>
      <c r="P1495" s="23">
        <f t="shared" si="0"/>
        <v>2.0000000000000018E-2</v>
      </c>
      <c r="Q1495" s="23">
        <f t="shared" si="1"/>
        <v>1.9950000000000001</v>
      </c>
      <c r="R1495" s="23">
        <f>VLOOKUP(B1495,'Dry Sieve'!$B$2:$K$992,IF(C1495="#5",2,IF(C1495="#10",3,IF(C1495="#18",4,IF(C1495="#35",5,IF(C1495="#60",6,IF(C1495="#120",7,IF(C1495="#200",8,IF(C1495="&lt;200",9)))))))),FALSE)</f>
        <v>9.32</v>
      </c>
      <c r="S1495" s="23">
        <f>VLOOKUP(B1495,'Dry Sieve'!$B$2:$K$992,10,FALSE)</f>
        <v>116.29</v>
      </c>
      <c r="T1495" s="23">
        <v>7.9341013119999998E-2</v>
      </c>
      <c r="U1495" s="23">
        <v>4.2965465360000003E-2</v>
      </c>
      <c r="V1495" s="23">
        <f>V1493</f>
        <v>0.75183651148899988</v>
      </c>
    </row>
    <row r="1496" spans="1:22" ht="15.75" customHeight="1" x14ac:dyDescent="0.2">
      <c r="A1496" s="22">
        <f>VLOOKUP(B1495,'Sample ID by Horizon'!A:B,2,FALSE)</f>
        <v>42655</v>
      </c>
      <c r="B1496" s="21" t="s">
        <v>529</v>
      </c>
      <c r="C1496" s="21" t="s">
        <v>1296</v>
      </c>
      <c r="D1496" s="21" t="s">
        <v>1292</v>
      </c>
      <c r="E1496" s="21">
        <v>2</v>
      </c>
      <c r="F1496" s="21">
        <v>1.74</v>
      </c>
      <c r="G1496" s="21">
        <v>3.29</v>
      </c>
      <c r="H1496" s="21">
        <v>1.55</v>
      </c>
      <c r="I1496" s="21">
        <v>1.75</v>
      </c>
      <c r="J1496" s="23">
        <f t="shared" si="45"/>
        <v>1.0000000000000009E-2</v>
      </c>
      <c r="K1496" s="71">
        <v>77</v>
      </c>
      <c r="L1496" s="71">
        <f t="shared" ref="L1496:N1496" si="1122">L1495</f>
        <v>1.9950000000000001</v>
      </c>
      <c r="M1496" s="71">
        <f t="shared" si="1122"/>
        <v>2.0000000000000018E-2</v>
      </c>
      <c r="N1496" s="71">
        <f t="shared" si="1122"/>
        <v>75.814070349999994</v>
      </c>
      <c r="O1496" s="73">
        <f>VLOOKUP(B1496,'Dry Sieve'!$B$2:$K$992,IF(C1496="#5",2,IF(C1496="#10",3,IF(C1496="#18",4,IF(C1496="#35",5,IF(C1496="#60",6,IF(C1496="#120",7,IF(C1496="#200",8,IF(C1496="&lt;200",9)))))))),FALSE)</f>
        <v>9.32</v>
      </c>
      <c r="P1496" s="23">
        <f t="shared" si="0"/>
        <v>2.0000000000000018E-2</v>
      </c>
      <c r="Q1496" s="23">
        <f t="shared" si="1"/>
        <v>1.9950000000000001</v>
      </c>
      <c r="R1496" s="23">
        <f>VLOOKUP(B1496,'Dry Sieve'!$B$2:$K$992,IF(C1496="#5",2,IF(C1496="#10",3,IF(C1496="#18",4,IF(C1496="#35",5,IF(C1496="#60",6,IF(C1496="#120",7,IF(C1496="#200",8,IF(C1496="&lt;200",9)))))))),FALSE)</f>
        <v>9.32</v>
      </c>
      <c r="S1496" s="23">
        <f>VLOOKUP(B1496,'Dry Sieve'!$B$2:$K$992,10,FALSE)</f>
        <v>116.29</v>
      </c>
      <c r="T1496" s="23">
        <v>7.9341013119999998E-2</v>
      </c>
      <c r="U1496" s="23">
        <v>4.2965465360000003E-2</v>
      </c>
      <c r="V1496" s="23">
        <f>V1493</f>
        <v>0.75183651148899988</v>
      </c>
    </row>
    <row r="1497" spans="1:22" ht="15.75" customHeight="1" x14ac:dyDescent="0.2">
      <c r="A1497" s="22">
        <f>VLOOKUP(B1496,'Sample ID by Horizon'!A:B,2,FALSE)</f>
        <v>42655</v>
      </c>
      <c r="B1497" s="21" t="s">
        <v>529</v>
      </c>
      <c r="C1497" s="21" t="s">
        <v>1296</v>
      </c>
      <c r="D1497" s="21" t="s">
        <v>1293</v>
      </c>
      <c r="E1497" s="21">
        <v>1.99</v>
      </c>
      <c r="F1497" s="21">
        <v>1.73</v>
      </c>
      <c r="G1497" s="21">
        <v>3.25</v>
      </c>
      <c r="H1497" s="21">
        <v>1.52</v>
      </c>
      <c r="I1497" s="21">
        <v>1.77</v>
      </c>
      <c r="J1497" s="23">
        <f t="shared" si="45"/>
        <v>4.0000000000000036E-2</v>
      </c>
      <c r="K1497" s="71">
        <v>74.371859299999997</v>
      </c>
      <c r="L1497" s="71">
        <f t="shared" ref="L1497:N1497" si="1123">L1495</f>
        <v>1.9950000000000001</v>
      </c>
      <c r="M1497" s="71">
        <f t="shared" si="1123"/>
        <v>2.0000000000000018E-2</v>
      </c>
      <c r="N1497" s="71">
        <f t="shared" si="1123"/>
        <v>75.814070349999994</v>
      </c>
      <c r="O1497" s="73">
        <f>VLOOKUP(B1497,'Dry Sieve'!$B$2:$K$992,IF(C1497="#5",2,IF(C1497="#10",3,IF(C1497="#18",4,IF(C1497="#35",5,IF(C1497="#60",6,IF(C1497="#120",7,IF(C1497="#200",8,IF(C1497="&lt;200",9)))))))),FALSE)</f>
        <v>9.32</v>
      </c>
      <c r="P1497" s="23">
        <f t="shared" si="0"/>
        <v>2.0000000000000018E-2</v>
      </c>
      <c r="Q1497" s="23">
        <f t="shared" si="1"/>
        <v>1.9950000000000001</v>
      </c>
      <c r="R1497" s="23">
        <f>VLOOKUP(B1497,'Dry Sieve'!$B$2:$K$992,IF(C1497="#5",2,IF(C1497="#10",3,IF(C1497="#18",4,IF(C1497="#35",5,IF(C1497="#60",6,IF(C1497="#120",7,IF(C1497="#200",8,IF(C1497="&lt;200",9)))))))),FALSE)</f>
        <v>9.32</v>
      </c>
      <c r="S1497" s="23">
        <f>VLOOKUP(B1497,'Dry Sieve'!$B$2:$K$992,10,FALSE)</f>
        <v>116.29</v>
      </c>
      <c r="T1497" s="23">
        <v>7.9341013119999998E-2</v>
      </c>
      <c r="U1497" s="23">
        <v>4.2965465360000003E-2</v>
      </c>
      <c r="V1497" s="23">
        <f>V1496</f>
        <v>0.75183651148899988</v>
      </c>
    </row>
    <row r="1498" spans="1:22" ht="15.75" customHeight="1" x14ac:dyDescent="0.2">
      <c r="A1498" s="22">
        <f>VLOOKUP(B1497,'Sample ID by Horizon'!A:B,2,FALSE)</f>
        <v>42655</v>
      </c>
      <c r="B1498" s="21" t="s">
        <v>529</v>
      </c>
      <c r="C1498" s="21" t="s">
        <v>1296</v>
      </c>
      <c r="D1498" s="21" t="s">
        <v>1294</v>
      </c>
      <c r="E1498" s="21">
        <v>2</v>
      </c>
      <c r="F1498" s="21">
        <v>1.72</v>
      </c>
      <c r="G1498" s="21">
        <v>3.23</v>
      </c>
      <c r="H1498" s="21">
        <v>1.51</v>
      </c>
      <c r="I1498" s="21">
        <v>1.73</v>
      </c>
      <c r="J1498" s="23">
        <f t="shared" si="45"/>
        <v>1.0000000000000009E-2</v>
      </c>
      <c r="K1498" s="71">
        <v>75</v>
      </c>
      <c r="L1498" s="71">
        <f t="shared" ref="L1498:N1498" si="1124">L1495</f>
        <v>1.9950000000000001</v>
      </c>
      <c r="M1498" s="71">
        <f t="shared" si="1124"/>
        <v>2.0000000000000018E-2</v>
      </c>
      <c r="N1498" s="71">
        <f t="shared" si="1124"/>
        <v>75.814070349999994</v>
      </c>
      <c r="O1498" s="73">
        <f>VLOOKUP(B1498,'Dry Sieve'!$B$2:$K$992,IF(C1498="#5",2,IF(C1498="#10",3,IF(C1498="#18",4,IF(C1498="#35",5,IF(C1498="#60",6,IF(C1498="#120",7,IF(C1498="#200",8,IF(C1498="&lt;200",9)))))))),FALSE)</f>
        <v>9.32</v>
      </c>
      <c r="P1498" s="23">
        <f t="shared" si="0"/>
        <v>2.0000000000000018E-2</v>
      </c>
      <c r="Q1498" s="23">
        <f t="shared" si="1"/>
        <v>1.9950000000000001</v>
      </c>
      <c r="R1498" s="23">
        <f>VLOOKUP(B1498,'Dry Sieve'!$B$2:$K$992,IF(C1498="#5",2,IF(C1498="#10",3,IF(C1498="#18",4,IF(C1498="#35",5,IF(C1498="#60",6,IF(C1498="#120",7,IF(C1498="#200",8,IF(C1498="&lt;200",9)))))))),FALSE)</f>
        <v>9.32</v>
      </c>
      <c r="S1498" s="23">
        <f>VLOOKUP(B1498,'Dry Sieve'!$B$2:$K$992,10,FALSE)</f>
        <v>116.29</v>
      </c>
      <c r="T1498" s="23">
        <v>7.9341013119999998E-2</v>
      </c>
      <c r="U1498" s="23">
        <v>4.2965465360000003E-2</v>
      </c>
      <c r="V1498" s="23">
        <f>V1496</f>
        <v>0.75183651148899988</v>
      </c>
    </row>
    <row r="1499" spans="1:22" ht="15.75" customHeight="1" x14ac:dyDescent="0.2">
      <c r="A1499" s="22">
        <f>VLOOKUP(B1498,'Sample ID by Horizon'!A:B,2,FALSE)</f>
        <v>42655</v>
      </c>
      <c r="B1499" s="21" t="s">
        <v>529</v>
      </c>
      <c r="C1499" s="21" t="s">
        <v>1297</v>
      </c>
      <c r="D1499" s="21" t="s">
        <v>1291</v>
      </c>
      <c r="E1499" s="21">
        <v>1</v>
      </c>
      <c r="F1499" s="21">
        <v>1.75</v>
      </c>
      <c r="G1499" s="21">
        <v>2.64</v>
      </c>
      <c r="H1499" s="21">
        <v>0.89</v>
      </c>
      <c r="I1499" s="21">
        <v>1.75</v>
      </c>
      <c r="J1499" s="23">
        <f t="shared" si="45"/>
        <v>0</v>
      </c>
      <c r="K1499" s="71">
        <v>89</v>
      </c>
      <c r="L1499" s="71">
        <v>1.0024999999999999</v>
      </c>
      <c r="M1499" s="23">
        <f>AVERAGE(J1499:J1502)</f>
        <v>5.0000000000000044E-3</v>
      </c>
      <c r="N1499" s="23">
        <v>86.787128710000005</v>
      </c>
      <c r="O1499" s="73">
        <f>VLOOKUP(B1499,'Dry Sieve'!$B$2:$K$992,IF(C1499="#5",2,IF(C1499="#10",3,IF(C1499="#18",4,IF(C1499="#35",5,IF(C1499="#60",6,IF(C1499="#120",7,IF(C1499="#200",8,IF(C1499="&lt;200",9)))))))),FALSE)</f>
        <v>6.62</v>
      </c>
      <c r="P1499" s="23">
        <f t="shared" si="0"/>
        <v>5.0000000000000044E-3</v>
      </c>
      <c r="Q1499" s="23">
        <f t="shared" si="1"/>
        <v>1.0024999999999999</v>
      </c>
      <c r="R1499" s="23">
        <f>VLOOKUP(B1499,'Dry Sieve'!$B$2:$K$992,IF(C1499="#5",2,IF(C1499="#10",3,IF(C1499="#18",4,IF(C1499="#35",5,IF(C1499="#60",6,IF(C1499="#120",7,IF(C1499="#200",8,IF(C1499="&lt;200",9)))))))),FALSE)</f>
        <v>6.62</v>
      </c>
      <c r="S1499" s="23">
        <f>VLOOKUP(B1499,'Dry Sieve'!$B$2:$K$992,10,FALSE)</f>
        <v>116.29</v>
      </c>
      <c r="T1499" s="23">
        <v>5.6642725460000001E-2</v>
      </c>
      <c r="U1499" s="23">
        <v>2.809062574E-2</v>
      </c>
      <c r="V1499" s="23">
        <f>V1496</f>
        <v>0.75183651148899988</v>
      </c>
    </row>
    <row r="1500" spans="1:22" ht="15.75" customHeight="1" x14ac:dyDescent="0.2">
      <c r="A1500" s="22">
        <f>VLOOKUP(B1499,'Sample ID by Horizon'!A:B,2,FALSE)</f>
        <v>42655</v>
      </c>
      <c r="B1500" s="21" t="s">
        <v>529</v>
      </c>
      <c r="C1500" s="21" t="s">
        <v>1297</v>
      </c>
      <c r="D1500" s="21" t="s">
        <v>1292</v>
      </c>
      <c r="E1500" s="21">
        <v>1</v>
      </c>
      <c r="F1500" s="21">
        <v>1.73</v>
      </c>
      <c r="G1500" s="21">
        <v>2.61</v>
      </c>
      <c r="H1500" s="21">
        <v>0.88</v>
      </c>
      <c r="I1500" s="21">
        <v>1.74</v>
      </c>
      <c r="J1500" s="23">
        <f t="shared" si="45"/>
        <v>1.0000000000000009E-2</v>
      </c>
      <c r="K1500" s="71">
        <v>87</v>
      </c>
      <c r="L1500" s="71">
        <f t="shared" ref="L1500:N1500" si="1125">L1499</f>
        <v>1.0024999999999999</v>
      </c>
      <c r="M1500" s="71">
        <f t="shared" si="1125"/>
        <v>5.0000000000000044E-3</v>
      </c>
      <c r="N1500" s="71">
        <f t="shared" si="1125"/>
        <v>86.787128710000005</v>
      </c>
      <c r="O1500" s="73">
        <f>VLOOKUP(B1500,'Dry Sieve'!$B$2:$K$992,IF(C1500="#5",2,IF(C1500="#10",3,IF(C1500="#18",4,IF(C1500="#35",5,IF(C1500="#60",6,IF(C1500="#120",7,IF(C1500="#200",8,IF(C1500="&lt;200",9)))))))),FALSE)</f>
        <v>6.62</v>
      </c>
      <c r="P1500" s="23">
        <f t="shared" si="0"/>
        <v>5.0000000000000044E-3</v>
      </c>
      <c r="Q1500" s="23">
        <f t="shared" si="1"/>
        <v>1.0024999999999999</v>
      </c>
      <c r="R1500" s="23">
        <f>VLOOKUP(B1500,'Dry Sieve'!$B$2:$K$992,IF(C1500="#5",2,IF(C1500="#10",3,IF(C1500="#18",4,IF(C1500="#35",5,IF(C1500="#60",6,IF(C1500="#120",7,IF(C1500="#200",8,IF(C1500="&lt;200",9)))))))),FALSE)</f>
        <v>6.62</v>
      </c>
      <c r="S1500" s="23">
        <f>VLOOKUP(B1500,'Dry Sieve'!$B$2:$K$992,10,FALSE)</f>
        <v>116.29</v>
      </c>
      <c r="T1500" s="23">
        <v>5.6642725460000001E-2</v>
      </c>
      <c r="U1500" s="23">
        <v>2.809062574E-2</v>
      </c>
      <c r="V1500" s="23">
        <f>V1499</f>
        <v>0.75183651148899988</v>
      </c>
    </row>
    <row r="1501" spans="1:22" ht="15.75" customHeight="1" x14ac:dyDescent="0.2">
      <c r="A1501" s="22">
        <f>VLOOKUP(B1500,'Sample ID by Horizon'!A:B,2,FALSE)</f>
        <v>42655</v>
      </c>
      <c r="B1501" s="21" t="s">
        <v>529</v>
      </c>
      <c r="C1501" s="21" t="s">
        <v>1297</v>
      </c>
      <c r="D1501" s="21" t="s">
        <v>1293</v>
      </c>
      <c r="E1501" s="21">
        <v>1.01</v>
      </c>
      <c r="F1501" s="21">
        <v>1.74</v>
      </c>
      <c r="G1501" s="21">
        <v>2.6</v>
      </c>
      <c r="H1501" s="21">
        <v>0.86</v>
      </c>
      <c r="I1501" s="21">
        <v>1.74</v>
      </c>
      <c r="J1501" s="23">
        <f t="shared" si="45"/>
        <v>0</v>
      </c>
      <c r="K1501" s="71">
        <v>85.148514849999998</v>
      </c>
      <c r="L1501" s="71">
        <f t="shared" ref="L1501:N1501" si="1126">L1499</f>
        <v>1.0024999999999999</v>
      </c>
      <c r="M1501" s="71">
        <f t="shared" si="1126"/>
        <v>5.0000000000000044E-3</v>
      </c>
      <c r="N1501" s="71">
        <f t="shared" si="1126"/>
        <v>86.787128710000005</v>
      </c>
      <c r="O1501" s="73">
        <f>VLOOKUP(B1501,'Dry Sieve'!$B$2:$K$992,IF(C1501="#5",2,IF(C1501="#10",3,IF(C1501="#18",4,IF(C1501="#35",5,IF(C1501="#60",6,IF(C1501="#120",7,IF(C1501="#200",8,IF(C1501="&lt;200",9)))))))),FALSE)</f>
        <v>6.62</v>
      </c>
      <c r="P1501" s="23">
        <f t="shared" si="0"/>
        <v>5.0000000000000044E-3</v>
      </c>
      <c r="Q1501" s="23">
        <f t="shared" si="1"/>
        <v>1.0024999999999999</v>
      </c>
      <c r="R1501" s="23">
        <f>VLOOKUP(B1501,'Dry Sieve'!$B$2:$K$992,IF(C1501="#5",2,IF(C1501="#10",3,IF(C1501="#18",4,IF(C1501="#35",5,IF(C1501="#60",6,IF(C1501="#120",7,IF(C1501="#200",8,IF(C1501="&lt;200",9)))))))),FALSE)</f>
        <v>6.62</v>
      </c>
      <c r="S1501" s="23">
        <f>VLOOKUP(B1501,'Dry Sieve'!$B$2:$K$992,10,FALSE)</f>
        <v>116.29</v>
      </c>
      <c r="T1501" s="23">
        <v>5.6642725460000001E-2</v>
      </c>
      <c r="U1501" s="23">
        <v>2.809062574E-2</v>
      </c>
      <c r="V1501" s="23">
        <f>V1499</f>
        <v>0.75183651148899988</v>
      </c>
    </row>
    <row r="1502" spans="1:22" ht="15.75" customHeight="1" x14ac:dyDescent="0.2">
      <c r="A1502" s="22">
        <f>VLOOKUP(B1501,'Sample ID by Horizon'!A:B,2,FALSE)</f>
        <v>42655</v>
      </c>
      <c r="B1502" s="21" t="s">
        <v>529</v>
      </c>
      <c r="C1502" s="21" t="s">
        <v>1297</v>
      </c>
      <c r="D1502" s="21" t="s">
        <v>1294</v>
      </c>
      <c r="E1502" s="21">
        <v>1</v>
      </c>
      <c r="F1502" s="21">
        <v>1.73</v>
      </c>
      <c r="G1502" s="21">
        <v>2.6</v>
      </c>
      <c r="H1502" s="21">
        <v>0.87</v>
      </c>
      <c r="I1502" s="21">
        <v>1.74</v>
      </c>
      <c r="J1502" s="23">
        <f t="shared" si="45"/>
        <v>1.0000000000000009E-2</v>
      </c>
      <c r="K1502" s="71">
        <v>86</v>
      </c>
      <c r="L1502" s="71">
        <f t="shared" ref="L1502:N1502" si="1127">L1499</f>
        <v>1.0024999999999999</v>
      </c>
      <c r="M1502" s="71">
        <f t="shared" si="1127"/>
        <v>5.0000000000000044E-3</v>
      </c>
      <c r="N1502" s="71">
        <f t="shared" si="1127"/>
        <v>86.787128710000005</v>
      </c>
      <c r="O1502" s="73">
        <f>VLOOKUP(B1502,'Dry Sieve'!$B$2:$K$992,IF(C1502="#5",2,IF(C1502="#10",3,IF(C1502="#18",4,IF(C1502="#35",5,IF(C1502="#60",6,IF(C1502="#120",7,IF(C1502="#200",8,IF(C1502="&lt;200",9)))))))),FALSE)</f>
        <v>6.62</v>
      </c>
      <c r="P1502" s="23">
        <f t="shared" si="0"/>
        <v>5.0000000000000044E-3</v>
      </c>
      <c r="Q1502" s="23">
        <f t="shared" si="1"/>
        <v>1.0024999999999999</v>
      </c>
      <c r="R1502" s="23">
        <f>VLOOKUP(B1502,'Dry Sieve'!$B$2:$K$992,IF(C1502="#5",2,IF(C1502="#10",3,IF(C1502="#18",4,IF(C1502="#35",5,IF(C1502="#60",6,IF(C1502="#120",7,IF(C1502="#200",8,IF(C1502="&lt;200",9)))))))),FALSE)</f>
        <v>6.62</v>
      </c>
      <c r="S1502" s="23">
        <f>VLOOKUP(B1502,'Dry Sieve'!$B$2:$K$992,10,FALSE)</f>
        <v>116.29</v>
      </c>
      <c r="T1502" s="23">
        <v>5.6642725460000001E-2</v>
      </c>
      <c r="U1502" s="23">
        <v>2.809062574E-2</v>
      </c>
      <c r="V1502" s="23">
        <f>V1499</f>
        <v>0.75183651148899988</v>
      </c>
    </row>
    <row r="1503" spans="1:22" ht="15.75" customHeight="1" x14ac:dyDescent="0.2">
      <c r="A1503" s="22">
        <f>VLOOKUP(B1502,'Sample ID by Horizon'!A:B,2,FALSE)</f>
        <v>42655</v>
      </c>
      <c r="B1503" s="21" t="s">
        <v>529</v>
      </c>
      <c r="C1503" s="21" t="s">
        <v>1298</v>
      </c>
      <c r="D1503" s="21" t="s">
        <v>1291</v>
      </c>
      <c r="E1503" s="21">
        <v>0.75</v>
      </c>
      <c r="F1503" s="21">
        <v>1.72</v>
      </c>
      <c r="G1503" s="21">
        <v>2.4</v>
      </c>
      <c r="H1503" s="21">
        <v>0.68</v>
      </c>
      <c r="I1503" s="21">
        <v>1.73</v>
      </c>
      <c r="J1503" s="23">
        <f t="shared" si="45"/>
        <v>1.0000000000000009E-2</v>
      </c>
      <c r="K1503" s="71">
        <v>89.333333330000002</v>
      </c>
      <c r="L1503" s="71">
        <v>0.75749999999999995</v>
      </c>
      <c r="M1503" s="23">
        <f>AVERAGE(J1503:J1506)</f>
        <v>1.5000000000000013E-2</v>
      </c>
      <c r="N1503" s="23">
        <v>87.135964909999998</v>
      </c>
      <c r="O1503" s="73">
        <f>VLOOKUP(B1503,'Dry Sieve'!$B$2:$K$992,IF(C1503="#5",2,IF(C1503="#10",3,IF(C1503="#18",4,IF(C1503="#35",5,IF(C1503="#60",6,IF(C1503="#120",7,IF(C1503="#200",8,IF(C1503="&lt;200",9)))))))),FALSE)</f>
        <v>4.1500000000000004</v>
      </c>
      <c r="P1503" s="23">
        <f t="shared" si="0"/>
        <v>1.5000000000000013E-2</v>
      </c>
      <c r="Q1503" s="23">
        <f t="shared" si="1"/>
        <v>0.75750000000000006</v>
      </c>
      <c r="R1503" s="23">
        <f>VLOOKUP(B1503,'Dry Sieve'!$B$2:$K$992,IF(C1503="#5",2,IF(C1503="#10",3,IF(C1503="#18",4,IF(C1503="#35",5,IF(C1503="#60",6,IF(C1503="#120",7,IF(C1503="#200",8,IF(C1503="&lt;200",9)))))))),FALSE)</f>
        <v>4.1500000000000004</v>
      </c>
      <c r="S1503" s="23">
        <f>VLOOKUP(B1503,'Dry Sieve'!$B$2:$K$992,10,FALSE)</f>
        <v>116.29</v>
      </c>
      <c r="T1503" s="23">
        <v>3.4979979209999998E-2</v>
      </c>
      <c r="U1503" s="23">
        <v>1.3062918180000001E-2</v>
      </c>
      <c r="V1503" s="23">
        <f>V1502</f>
        <v>0.75183651148899988</v>
      </c>
    </row>
    <row r="1504" spans="1:22" ht="15.75" customHeight="1" x14ac:dyDescent="0.2">
      <c r="A1504" s="22">
        <f>VLOOKUP(B1503,'Sample ID by Horizon'!A:B,2,FALSE)</f>
        <v>42655</v>
      </c>
      <c r="B1504" s="21" t="s">
        <v>529</v>
      </c>
      <c r="C1504" s="21" t="s">
        <v>1298</v>
      </c>
      <c r="D1504" s="21" t="s">
        <v>1292</v>
      </c>
      <c r="E1504" s="21">
        <v>0.76</v>
      </c>
      <c r="F1504" s="21">
        <v>1.73</v>
      </c>
      <c r="G1504" s="21">
        <v>2.4</v>
      </c>
      <c r="H1504" s="21">
        <v>0.67</v>
      </c>
      <c r="I1504" s="21">
        <v>1.75</v>
      </c>
      <c r="J1504" s="23">
        <f t="shared" si="45"/>
        <v>2.0000000000000018E-2</v>
      </c>
      <c r="K1504" s="71">
        <v>85.526315789999998</v>
      </c>
      <c r="L1504" s="71">
        <f t="shared" ref="L1504:N1504" si="1128">L1503</f>
        <v>0.75749999999999995</v>
      </c>
      <c r="M1504" s="71">
        <f t="shared" si="1128"/>
        <v>1.5000000000000013E-2</v>
      </c>
      <c r="N1504" s="71">
        <f t="shared" si="1128"/>
        <v>87.135964909999998</v>
      </c>
      <c r="O1504" s="73">
        <f>VLOOKUP(B1504,'Dry Sieve'!$B$2:$K$992,IF(C1504="#5",2,IF(C1504="#10",3,IF(C1504="#18",4,IF(C1504="#35",5,IF(C1504="#60",6,IF(C1504="#120",7,IF(C1504="#200",8,IF(C1504="&lt;200",9)))))))),FALSE)</f>
        <v>4.1500000000000004</v>
      </c>
      <c r="P1504" s="23">
        <f t="shared" si="0"/>
        <v>1.5000000000000013E-2</v>
      </c>
      <c r="Q1504" s="23">
        <f t="shared" si="1"/>
        <v>0.75750000000000006</v>
      </c>
      <c r="R1504" s="23">
        <f>VLOOKUP(B1504,'Dry Sieve'!$B$2:$K$992,IF(C1504="#5",2,IF(C1504="#10",3,IF(C1504="#18",4,IF(C1504="#35",5,IF(C1504="#60",6,IF(C1504="#120",7,IF(C1504="#200",8,IF(C1504="&lt;200",9)))))))),FALSE)</f>
        <v>4.1500000000000004</v>
      </c>
      <c r="S1504" s="23">
        <f>VLOOKUP(B1504,'Dry Sieve'!$B$2:$K$992,10,FALSE)</f>
        <v>116.29</v>
      </c>
      <c r="T1504" s="23">
        <v>3.4979979209999998E-2</v>
      </c>
      <c r="U1504" s="23">
        <v>1.3062918180000001E-2</v>
      </c>
      <c r="V1504" s="23">
        <f>V1502</f>
        <v>0.75183651148899988</v>
      </c>
    </row>
    <row r="1505" spans="1:22" ht="15.75" customHeight="1" x14ac:dyDescent="0.2">
      <c r="A1505" s="22">
        <f>VLOOKUP(B1504,'Sample ID by Horizon'!A:B,2,FALSE)</f>
        <v>42655</v>
      </c>
      <c r="B1505" s="21" t="s">
        <v>529</v>
      </c>
      <c r="C1505" s="21" t="s">
        <v>1298</v>
      </c>
      <c r="D1505" s="21" t="s">
        <v>1293</v>
      </c>
      <c r="E1505" s="21">
        <v>0.76</v>
      </c>
      <c r="F1505" s="21">
        <v>1.73</v>
      </c>
      <c r="G1505" s="21">
        <v>2.4</v>
      </c>
      <c r="H1505" s="21">
        <v>0.67</v>
      </c>
      <c r="I1505" s="21">
        <v>1.74</v>
      </c>
      <c r="J1505" s="23">
        <f t="shared" si="45"/>
        <v>1.0000000000000009E-2</v>
      </c>
      <c r="K1505" s="71">
        <v>86.842105259999997</v>
      </c>
      <c r="L1505" s="71">
        <f t="shared" ref="L1505:N1505" si="1129">L1503</f>
        <v>0.75749999999999995</v>
      </c>
      <c r="M1505" s="71">
        <f t="shared" si="1129"/>
        <v>1.5000000000000013E-2</v>
      </c>
      <c r="N1505" s="71">
        <f t="shared" si="1129"/>
        <v>87.135964909999998</v>
      </c>
      <c r="O1505" s="73">
        <f>VLOOKUP(B1505,'Dry Sieve'!$B$2:$K$992,IF(C1505="#5",2,IF(C1505="#10",3,IF(C1505="#18",4,IF(C1505="#35",5,IF(C1505="#60",6,IF(C1505="#120",7,IF(C1505="#200",8,IF(C1505="&lt;200",9)))))))),FALSE)</f>
        <v>4.1500000000000004</v>
      </c>
      <c r="P1505" s="23">
        <f t="shared" si="0"/>
        <v>1.5000000000000013E-2</v>
      </c>
      <c r="Q1505" s="23">
        <f t="shared" si="1"/>
        <v>0.75750000000000006</v>
      </c>
      <c r="R1505" s="23">
        <f>VLOOKUP(B1505,'Dry Sieve'!$B$2:$K$992,IF(C1505="#5",2,IF(C1505="#10",3,IF(C1505="#18",4,IF(C1505="#35",5,IF(C1505="#60",6,IF(C1505="#120",7,IF(C1505="#200",8,IF(C1505="&lt;200",9)))))))),FALSE)</f>
        <v>4.1500000000000004</v>
      </c>
      <c r="S1505" s="23">
        <f>VLOOKUP(B1505,'Dry Sieve'!$B$2:$K$992,10,FALSE)</f>
        <v>116.29</v>
      </c>
      <c r="T1505" s="23">
        <v>3.4979979209999998E-2</v>
      </c>
      <c r="U1505" s="23">
        <v>1.3062918180000001E-2</v>
      </c>
      <c r="V1505" s="23">
        <f>V1502</f>
        <v>0.75183651148899988</v>
      </c>
    </row>
    <row r="1506" spans="1:22" ht="15.75" customHeight="1" x14ac:dyDescent="0.2">
      <c r="A1506" s="22">
        <f>VLOOKUP(B1505,'Sample ID by Horizon'!A:B,2,FALSE)</f>
        <v>42655</v>
      </c>
      <c r="B1506" s="21" t="s">
        <v>529</v>
      </c>
      <c r="C1506" s="21" t="s">
        <v>1298</v>
      </c>
      <c r="D1506" s="21" t="s">
        <v>1294</v>
      </c>
      <c r="E1506" s="21">
        <v>0.76</v>
      </c>
      <c r="F1506" s="21">
        <v>1.74</v>
      </c>
      <c r="G1506" s="21">
        <v>2.42</v>
      </c>
      <c r="H1506" s="21">
        <v>0.68</v>
      </c>
      <c r="I1506" s="21">
        <v>1.76</v>
      </c>
      <c r="J1506" s="23">
        <f t="shared" si="45"/>
        <v>2.0000000000000018E-2</v>
      </c>
      <c r="K1506" s="71">
        <v>86.842105259999997</v>
      </c>
      <c r="L1506" s="71">
        <f t="shared" ref="L1506:N1506" si="1130">L1503</f>
        <v>0.75749999999999995</v>
      </c>
      <c r="M1506" s="71">
        <f t="shared" si="1130"/>
        <v>1.5000000000000013E-2</v>
      </c>
      <c r="N1506" s="71">
        <f t="shared" si="1130"/>
        <v>87.135964909999998</v>
      </c>
      <c r="O1506" s="73">
        <f>VLOOKUP(B1506,'Dry Sieve'!$B$2:$K$992,IF(C1506="#5",2,IF(C1506="#10",3,IF(C1506="#18",4,IF(C1506="#35",5,IF(C1506="#60",6,IF(C1506="#120",7,IF(C1506="#200",8,IF(C1506="&lt;200",9)))))))),FALSE)</f>
        <v>4.1500000000000004</v>
      </c>
      <c r="P1506" s="23">
        <f t="shared" si="0"/>
        <v>1.5000000000000013E-2</v>
      </c>
      <c r="Q1506" s="23">
        <f t="shared" si="1"/>
        <v>0.75750000000000006</v>
      </c>
      <c r="R1506" s="23">
        <f>VLOOKUP(B1506,'Dry Sieve'!$B$2:$K$992,IF(C1506="#5",2,IF(C1506="#10",3,IF(C1506="#18",4,IF(C1506="#35",5,IF(C1506="#60",6,IF(C1506="#120",7,IF(C1506="#200",8,IF(C1506="&lt;200",9)))))))),FALSE)</f>
        <v>4.1500000000000004</v>
      </c>
      <c r="S1506" s="23">
        <f>VLOOKUP(B1506,'Dry Sieve'!$B$2:$K$992,10,FALSE)</f>
        <v>116.29</v>
      </c>
      <c r="T1506" s="23">
        <v>3.4979979209999998E-2</v>
      </c>
      <c r="U1506" s="23">
        <v>1.3062918180000001E-2</v>
      </c>
      <c r="V1506" s="23">
        <f>V1505</f>
        <v>0.75183651148899988</v>
      </c>
    </row>
    <row r="1507" spans="1:22" ht="15.75" customHeight="1" x14ac:dyDescent="0.2">
      <c r="A1507" s="22">
        <f>VLOOKUP(B1506,'Sample ID by Horizon'!A:B,2,FALSE)</f>
        <v>42655</v>
      </c>
      <c r="B1507" s="21" t="s">
        <v>529</v>
      </c>
      <c r="C1507" s="21" t="s">
        <v>1299</v>
      </c>
      <c r="D1507" s="21" t="s">
        <v>1291</v>
      </c>
      <c r="E1507" s="21">
        <v>0.5</v>
      </c>
      <c r="F1507" s="21">
        <v>1.75</v>
      </c>
      <c r="G1507" s="21">
        <v>2.19</v>
      </c>
      <c r="H1507" s="21">
        <v>0.44</v>
      </c>
      <c r="I1507" s="21">
        <v>1.77</v>
      </c>
      <c r="J1507" s="23">
        <f t="shared" si="45"/>
        <v>2.0000000000000018E-2</v>
      </c>
      <c r="K1507" s="71">
        <v>84</v>
      </c>
      <c r="L1507" s="71">
        <v>0.5</v>
      </c>
      <c r="M1507" s="23">
        <f>AVERAGE(J1507:J1510)</f>
        <v>2.0000000000000018E-2</v>
      </c>
      <c r="N1507" s="23">
        <v>87</v>
      </c>
      <c r="O1507" s="73">
        <f>VLOOKUP(B1507,'Dry Sieve'!$B$2:$K$992,IF(C1507="#5",2,IF(C1507="#10",3,IF(C1507="#18",4,IF(C1507="#35",5,IF(C1507="#60",6,IF(C1507="#120",7,IF(C1507="#200",8,IF(C1507="&lt;200",9)))))))),FALSE)</f>
        <v>2.29</v>
      </c>
      <c r="P1507" s="23">
        <f t="shared" si="0"/>
        <v>2.0000000000000018E-2</v>
      </c>
      <c r="Q1507" s="23">
        <f t="shared" si="1"/>
        <v>0.5</v>
      </c>
      <c r="R1507" s="23">
        <f>VLOOKUP(B1507,'Dry Sieve'!$B$2:$K$992,IF(C1507="#5",2,IF(C1507="#10",3,IF(C1507="#18",4,IF(C1507="#35",5,IF(C1507="#60",6,IF(C1507="#120",7,IF(C1507="#200",8,IF(C1507="&lt;200",9)))))))),FALSE)</f>
        <v>2.29</v>
      </c>
      <c r="S1507" s="23">
        <f>VLOOKUP(B1507,'Dry Sieve'!$B$2:$K$992,10,FALSE)</f>
        <v>116.29</v>
      </c>
      <c r="T1507" s="23">
        <v>1.8904462980000002E-2</v>
      </c>
      <c r="U1507" s="23">
        <v>4.6991093689999998E-3</v>
      </c>
      <c r="V1507" s="23">
        <f>V1505</f>
        <v>0.75183651148899988</v>
      </c>
    </row>
    <row r="1508" spans="1:22" ht="15.75" customHeight="1" x14ac:dyDescent="0.2">
      <c r="A1508" s="22">
        <f>VLOOKUP(B1507,'Sample ID by Horizon'!A:B,2,FALSE)</f>
        <v>42655</v>
      </c>
      <c r="B1508" s="21" t="s">
        <v>529</v>
      </c>
      <c r="C1508" s="21" t="s">
        <v>1299</v>
      </c>
      <c r="D1508" s="21" t="s">
        <v>1292</v>
      </c>
      <c r="E1508" s="21">
        <v>0.5</v>
      </c>
      <c r="F1508" s="21">
        <v>1.72</v>
      </c>
      <c r="G1508" s="21">
        <v>2.16</v>
      </c>
      <c r="H1508" s="21">
        <v>0.44</v>
      </c>
      <c r="I1508" s="21">
        <v>1.74</v>
      </c>
      <c r="J1508" s="23">
        <f t="shared" si="45"/>
        <v>2.0000000000000018E-2</v>
      </c>
      <c r="K1508" s="71">
        <v>84</v>
      </c>
      <c r="L1508" s="71">
        <f t="shared" ref="L1508:N1508" si="1131">L1507</f>
        <v>0.5</v>
      </c>
      <c r="M1508" s="71">
        <f t="shared" si="1131"/>
        <v>2.0000000000000018E-2</v>
      </c>
      <c r="N1508" s="71">
        <f t="shared" si="1131"/>
        <v>87</v>
      </c>
      <c r="O1508" s="73">
        <f>VLOOKUP(B1508,'Dry Sieve'!$B$2:$K$992,IF(C1508="#5",2,IF(C1508="#10",3,IF(C1508="#18",4,IF(C1508="#35",5,IF(C1508="#60",6,IF(C1508="#120",7,IF(C1508="#200",8,IF(C1508="&lt;200",9)))))))),FALSE)</f>
        <v>2.29</v>
      </c>
      <c r="P1508" s="23">
        <f t="shared" si="0"/>
        <v>2.0000000000000018E-2</v>
      </c>
      <c r="Q1508" s="23">
        <f t="shared" si="1"/>
        <v>0.5</v>
      </c>
      <c r="R1508" s="23">
        <f>VLOOKUP(B1508,'Dry Sieve'!$B$2:$K$992,IF(C1508="#5",2,IF(C1508="#10",3,IF(C1508="#18",4,IF(C1508="#35",5,IF(C1508="#60",6,IF(C1508="#120",7,IF(C1508="#200",8,IF(C1508="&lt;200",9)))))))),FALSE)</f>
        <v>2.29</v>
      </c>
      <c r="S1508" s="23">
        <f>VLOOKUP(B1508,'Dry Sieve'!$B$2:$K$992,10,FALSE)</f>
        <v>116.29</v>
      </c>
      <c r="T1508" s="23">
        <v>1.8904462980000002E-2</v>
      </c>
      <c r="U1508" s="23">
        <v>4.6991093689999998E-3</v>
      </c>
      <c r="V1508" s="23">
        <f>V1505</f>
        <v>0.75183651148899988</v>
      </c>
    </row>
    <row r="1509" spans="1:22" ht="15.75" customHeight="1" x14ac:dyDescent="0.2">
      <c r="A1509" s="22">
        <f>VLOOKUP(B1508,'Sample ID by Horizon'!A:B,2,FALSE)</f>
        <v>42655</v>
      </c>
      <c r="B1509" s="21" t="s">
        <v>529</v>
      </c>
      <c r="C1509" s="21" t="s">
        <v>1299</v>
      </c>
      <c r="D1509" s="21" t="s">
        <v>1293</v>
      </c>
      <c r="E1509" s="21">
        <v>0.5</v>
      </c>
      <c r="F1509" s="21">
        <v>1.73</v>
      </c>
      <c r="G1509" s="21">
        <v>2.21</v>
      </c>
      <c r="H1509" s="21">
        <v>0.48</v>
      </c>
      <c r="I1509" s="21">
        <v>1.75</v>
      </c>
      <c r="J1509" s="23">
        <f t="shared" si="45"/>
        <v>2.0000000000000018E-2</v>
      </c>
      <c r="K1509" s="71">
        <v>92</v>
      </c>
      <c r="L1509" s="71">
        <f t="shared" ref="L1509:N1509" si="1132">L1507</f>
        <v>0.5</v>
      </c>
      <c r="M1509" s="71">
        <f t="shared" si="1132"/>
        <v>2.0000000000000018E-2</v>
      </c>
      <c r="N1509" s="71">
        <f t="shared" si="1132"/>
        <v>87</v>
      </c>
      <c r="O1509" s="73">
        <f>VLOOKUP(B1509,'Dry Sieve'!$B$2:$K$992,IF(C1509="#5",2,IF(C1509="#10",3,IF(C1509="#18",4,IF(C1509="#35",5,IF(C1509="#60",6,IF(C1509="#120",7,IF(C1509="#200",8,IF(C1509="&lt;200",9)))))))),FALSE)</f>
        <v>2.29</v>
      </c>
      <c r="P1509" s="23">
        <f t="shared" si="0"/>
        <v>2.0000000000000018E-2</v>
      </c>
      <c r="Q1509" s="23">
        <f t="shared" si="1"/>
        <v>0.5</v>
      </c>
      <c r="R1509" s="23">
        <f>VLOOKUP(B1509,'Dry Sieve'!$B$2:$K$992,IF(C1509="#5",2,IF(C1509="#10",3,IF(C1509="#18",4,IF(C1509="#35",5,IF(C1509="#60",6,IF(C1509="#120",7,IF(C1509="#200",8,IF(C1509="&lt;200",9)))))))),FALSE)</f>
        <v>2.29</v>
      </c>
      <c r="S1509" s="23">
        <f>VLOOKUP(B1509,'Dry Sieve'!$B$2:$K$992,10,FALSE)</f>
        <v>116.29</v>
      </c>
      <c r="T1509" s="23">
        <v>1.8904462980000002E-2</v>
      </c>
      <c r="U1509" s="23">
        <v>4.6991093689999998E-3</v>
      </c>
      <c r="V1509" s="23">
        <f>V1508</f>
        <v>0.75183651148899988</v>
      </c>
    </row>
    <row r="1510" spans="1:22" ht="15.75" customHeight="1" x14ac:dyDescent="0.2">
      <c r="A1510" s="22">
        <f>VLOOKUP(B1509,'Sample ID by Horizon'!A:B,2,FALSE)</f>
        <v>42655</v>
      </c>
      <c r="B1510" s="21" t="s">
        <v>529</v>
      </c>
      <c r="C1510" s="21" t="s">
        <v>1299</v>
      </c>
      <c r="D1510" s="21" t="s">
        <v>1294</v>
      </c>
      <c r="E1510" s="21">
        <v>0.5</v>
      </c>
      <c r="F1510" s="21">
        <v>1.75</v>
      </c>
      <c r="G1510" s="21">
        <v>2.21</v>
      </c>
      <c r="H1510" s="21">
        <v>0.46</v>
      </c>
      <c r="I1510" s="21">
        <v>1.77</v>
      </c>
      <c r="J1510" s="23">
        <f t="shared" si="45"/>
        <v>2.0000000000000018E-2</v>
      </c>
      <c r="K1510" s="71">
        <v>88</v>
      </c>
      <c r="L1510" s="71">
        <f t="shared" ref="L1510:N1510" si="1133">L1507</f>
        <v>0.5</v>
      </c>
      <c r="M1510" s="71">
        <f t="shared" si="1133"/>
        <v>2.0000000000000018E-2</v>
      </c>
      <c r="N1510" s="71">
        <f t="shared" si="1133"/>
        <v>87</v>
      </c>
      <c r="O1510" s="73">
        <f>VLOOKUP(B1510,'Dry Sieve'!$B$2:$K$992,IF(C1510="#5",2,IF(C1510="#10",3,IF(C1510="#18",4,IF(C1510="#35",5,IF(C1510="#60",6,IF(C1510="#120",7,IF(C1510="#200",8,IF(C1510="&lt;200",9)))))))),FALSE)</f>
        <v>2.29</v>
      </c>
      <c r="P1510" s="23">
        <f t="shared" si="0"/>
        <v>2.0000000000000018E-2</v>
      </c>
      <c r="Q1510" s="23">
        <f t="shared" si="1"/>
        <v>0.5</v>
      </c>
      <c r="R1510" s="23">
        <f>VLOOKUP(B1510,'Dry Sieve'!$B$2:$K$992,IF(C1510="#5",2,IF(C1510="#10",3,IF(C1510="#18",4,IF(C1510="#35",5,IF(C1510="#60",6,IF(C1510="#120",7,IF(C1510="#200",8,IF(C1510="&lt;200",9)))))))),FALSE)</f>
        <v>2.29</v>
      </c>
      <c r="S1510" s="23">
        <f>VLOOKUP(B1510,'Dry Sieve'!$B$2:$K$992,10,FALSE)</f>
        <v>116.29</v>
      </c>
      <c r="T1510" s="23">
        <v>1.8904462980000002E-2</v>
      </c>
      <c r="U1510" s="23">
        <v>4.6991093689999998E-3</v>
      </c>
      <c r="V1510" s="23">
        <f>V1508</f>
        <v>0.75183651148899988</v>
      </c>
    </row>
    <row r="1511" spans="1:22" ht="15.75" customHeight="1" x14ac:dyDescent="0.2">
      <c r="A1511" s="22">
        <f>VLOOKUP(B1510,'Sample ID by Horizon'!A:B,2,FALSE)</f>
        <v>42655</v>
      </c>
      <c r="B1511" s="21" t="s">
        <v>529</v>
      </c>
      <c r="C1511" s="21" t="s">
        <v>1300</v>
      </c>
      <c r="D1511" s="21" t="s">
        <v>1291</v>
      </c>
      <c r="E1511" s="21">
        <v>0.31</v>
      </c>
      <c r="F1511" s="21">
        <v>1.74</v>
      </c>
      <c r="G1511" s="21">
        <v>2.02</v>
      </c>
      <c r="H1511" s="21">
        <v>0.28000000000000003</v>
      </c>
      <c r="I1511" s="21">
        <v>1.79</v>
      </c>
      <c r="J1511" s="23">
        <f t="shared" si="45"/>
        <v>5.0000000000000044E-2</v>
      </c>
      <c r="K1511" s="71">
        <v>74.193548390000004</v>
      </c>
      <c r="L1511" s="71">
        <v>0.30249999999999999</v>
      </c>
      <c r="M1511" s="23">
        <f>AVERAGE(J1511:J1514)</f>
        <v>4.0000000000000036E-2</v>
      </c>
      <c r="N1511" s="23">
        <v>76.048387099999999</v>
      </c>
      <c r="O1511" s="73">
        <f>VLOOKUP(B1511,'Dry Sieve'!$B$2:$K$992,IF(C1511="#5",2,IF(C1511="#10",3,IF(C1511="#18",4,IF(C1511="#35",5,IF(C1511="#60",6,IF(C1511="#120",7,IF(C1511="#200",8,IF(C1511="&lt;200",9)))))))),FALSE)</f>
        <v>1.42</v>
      </c>
      <c r="P1511" s="23">
        <f t="shared" si="0"/>
        <v>4.0000000000000036E-2</v>
      </c>
      <c r="Q1511" s="23">
        <f t="shared" si="1"/>
        <v>0.30249999999999999</v>
      </c>
      <c r="R1511" s="23">
        <f>VLOOKUP(B1511,'Dry Sieve'!$B$2:$K$992,IF(C1511="#5",2,IF(C1511="#10",3,IF(C1511="#18",4,IF(C1511="#35",5,IF(C1511="#60",6,IF(C1511="#120",7,IF(C1511="#200",8,IF(C1511="&lt;200",9)))))))),FALSE)</f>
        <v>1.42</v>
      </c>
      <c r="S1511" s="23">
        <f>VLOOKUP(B1511,'Dry Sieve'!$B$2:$K$992,10,FALSE)</f>
        <v>116.29</v>
      </c>
      <c r="T1511" s="23">
        <v>1.059619404E-2</v>
      </c>
      <c r="U1511" s="23">
        <v>1.1511763800000001E-3</v>
      </c>
      <c r="V1511" s="23">
        <f>V1508</f>
        <v>0.75183651148899988</v>
      </c>
    </row>
    <row r="1512" spans="1:22" ht="15.75" customHeight="1" x14ac:dyDescent="0.2">
      <c r="A1512" s="22">
        <f>VLOOKUP(B1511,'Sample ID by Horizon'!A:B,2,FALSE)</f>
        <v>42655</v>
      </c>
      <c r="B1512" s="21" t="s">
        <v>529</v>
      </c>
      <c r="C1512" s="21" t="s">
        <v>1300</v>
      </c>
      <c r="D1512" s="21" t="s">
        <v>1292</v>
      </c>
      <c r="E1512" s="21">
        <v>0.3</v>
      </c>
      <c r="F1512" s="21">
        <v>1.73</v>
      </c>
      <c r="G1512" s="21">
        <v>2</v>
      </c>
      <c r="H1512" s="21">
        <v>0.27</v>
      </c>
      <c r="I1512" s="21">
        <v>1.77</v>
      </c>
      <c r="J1512" s="23">
        <f t="shared" si="45"/>
        <v>4.0000000000000036E-2</v>
      </c>
      <c r="K1512" s="71">
        <v>76.666666669999998</v>
      </c>
      <c r="L1512" s="71">
        <f t="shared" ref="L1512:N1512" si="1134">L1511</f>
        <v>0.30249999999999999</v>
      </c>
      <c r="M1512" s="71">
        <f t="shared" si="1134"/>
        <v>4.0000000000000036E-2</v>
      </c>
      <c r="N1512" s="71">
        <f t="shared" si="1134"/>
        <v>76.048387099999999</v>
      </c>
      <c r="O1512" s="73">
        <f>VLOOKUP(B1512,'Dry Sieve'!$B$2:$K$992,IF(C1512="#5",2,IF(C1512="#10",3,IF(C1512="#18",4,IF(C1512="#35",5,IF(C1512="#60",6,IF(C1512="#120",7,IF(C1512="#200",8,IF(C1512="&lt;200",9)))))))),FALSE)</f>
        <v>1.42</v>
      </c>
      <c r="P1512" s="23">
        <f t="shared" si="0"/>
        <v>4.0000000000000036E-2</v>
      </c>
      <c r="Q1512" s="23">
        <f t="shared" si="1"/>
        <v>0.30249999999999999</v>
      </c>
      <c r="R1512" s="23">
        <f>VLOOKUP(B1512,'Dry Sieve'!$B$2:$K$992,IF(C1512="#5",2,IF(C1512="#10",3,IF(C1512="#18",4,IF(C1512="#35",5,IF(C1512="#60",6,IF(C1512="#120",7,IF(C1512="#200",8,IF(C1512="&lt;200",9)))))))),FALSE)</f>
        <v>1.42</v>
      </c>
      <c r="S1512" s="23">
        <f>VLOOKUP(B1512,'Dry Sieve'!$B$2:$K$992,10,FALSE)</f>
        <v>116.29</v>
      </c>
      <c r="T1512" s="23">
        <v>1.059619404E-2</v>
      </c>
      <c r="U1512" s="23">
        <v>1.1511763800000001E-3</v>
      </c>
      <c r="V1512" s="23">
        <f>V1511</f>
        <v>0.75183651148899988</v>
      </c>
    </row>
    <row r="1513" spans="1:22" ht="15.75" customHeight="1" x14ac:dyDescent="0.2">
      <c r="A1513" s="22">
        <f>VLOOKUP(B1512,'Sample ID by Horizon'!A:B,2,FALSE)</f>
        <v>42655</v>
      </c>
      <c r="B1513" s="21" t="s">
        <v>529</v>
      </c>
      <c r="C1513" s="21" t="s">
        <v>1300</v>
      </c>
      <c r="D1513" s="21" t="s">
        <v>1293</v>
      </c>
      <c r="E1513" s="21">
        <v>0.3</v>
      </c>
      <c r="F1513" s="21">
        <v>1.73</v>
      </c>
      <c r="G1513" s="21">
        <v>1.98</v>
      </c>
      <c r="H1513" s="21">
        <v>0.25</v>
      </c>
      <c r="I1513" s="21">
        <v>1.76</v>
      </c>
      <c r="J1513" s="23">
        <f t="shared" si="45"/>
        <v>3.0000000000000027E-2</v>
      </c>
      <c r="K1513" s="71">
        <v>73.333333330000002</v>
      </c>
      <c r="L1513" s="71">
        <f t="shared" ref="L1513:N1513" si="1135">L1511</f>
        <v>0.30249999999999999</v>
      </c>
      <c r="M1513" s="71">
        <f t="shared" si="1135"/>
        <v>4.0000000000000036E-2</v>
      </c>
      <c r="N1513" s="71">
        <f t="shared" si="1135"/>
        <v>76.048387099999999</v>
      </c>
      <c r="O1513" s="73">
        <f>VLOOKUP(B1513,'Dry Sieve'!$B$2:$K$992,IF(C1513="#5",2,IF(C1513="#10",3,IF(C1513="#18",4,IF(C1513="#35",5,IF(C1513="#60",6,IF(C1513="#120",7,IF(C1513="#200",8,IF(C1513="&lt;200",9)))))))),FALSE)</f>
        <v>1.42</v>
      </c>
      <c r="P1513" s="23">
        <f t="shared" si="0"/>
        <v>4.0000000000000036E-2</v>
      </c>
      <c r="Q1513" s="23">
        <f t="shared" si="1"/>
        <v>0.30249999999999999</v>
      </c>
      <c r="R1513" s="23">
        <f>VLOOKUP(B1513,'Dry Sieve'!$B$2:$K$992,IF(C1513="#5",2,IF(C1513="#10",3,IF(C1513="#18",4,IF(C1513="#35",5,IF(C1513="#60",6,IF(C1513="#120",7,IF(C1513="#200",8,IF(C1513="&lt;200",9)))))))),FALSE)</f>
        <v>1.42</v>
      </c>
      <c r="S1513" s="23">
        <f>VLOOKUP(B1513,'Dry Sieve'!$B$2:$K$992,10,FALSE)</f>
        <v>116.29</v>
      </c>
      <c r="T1513" s="23">
        <v>1.059619404E-2</v>
      </c>
      <c r="U1513" s="23">
        <v>1.1511763800000001E-3</v>
      </c>
      <c r="V1513" s="23">
        <f>V1511</f>
        <v>0.75183651148899988</v>
      </c>
    </row>
    <row r="1514" spans="1:22" ht="15.75" customHeight="1" x14ac:dyDescent="0.2">
      <c r="A1514" s="22">
        <f>VLOOKUP(B1513,'Sample ID by Horizon'!A:B,2,FALSE)</f>
        <v>42655</v>
      </c>
      <c r="B1514" s="21" t="s">
        <v>529</v>
      </c>
      <c r="C1514" s="21" t="s">
        <v>1300</v>
      </c>
      <c r="D1514" s="21" t="s">
        <v>1294</v>
      </c>
      <c r="E1514" s="21">
        <v>0.3</v>
      </c>
      <c r="F1514" s="21">
        <v>1.73</v>
      </c>
      <c r="G1514" s="21">
        <v>2.0099999999999998</v>
      </c>
      <c r="H1514" s="21">
        <v>0.28000000000000003</v>
      </c>
      <c r="I1514" s="21">
        <v>1.77</v>
      </c>
      <c r="J1514" s="23">
        <f t="shared" si="45"/>
        <v>4.0000000000000036E-2</v>
      </c>
      <c r="K1514" s="71">
        <v>80</v>
      </c>
      <c r="L1514" s="71">
        <f t="shared" ref="L1514:N1514" si="1136">L1511</f>
        <v>0.30249999999999999</v>
      </c>
      <c r="M1514" s="71">
        <f t="shared" si="1136"/>
        <v>4.0000000000000036E-2</v>
      </c>
      <c r="N1514" s="71">
        <f t="shared" si="1136"/>
        <v>76.048387099999999</v>
      </c>
      <c r="O1514" s="73">
        <f>VLOOKUP(B1514,'Dry Sieve'!$B$2:$K$992,IF(C1514="#5",2,IF(C1514="#10",3,IF(C1514="#18",4,IF(C1514="#35",5,IF(C1514="#60",6,IF(C1514="#120",7,IF(C1514="#200",8,IF(C1514="&lt;200",9)))))))),FALSE)</f>
        <v>1.42</v>
      </c>
      <c r="P1514" s="23">
        <f t="shared" si="0"/>
        <v>4.0000000000000036E-2</v>
      </c>
      <c r="Q1514" s="23">
        <f t="shared" si="1"/>
        <v>0.30249999999999999</v>
      </c>
      <c r="R1514" s="23">
        <f>VLOOKUP(B1514,'Dry Sieve'!$B$2:$K$992,IF(C1514="#5",2,IF(C1514="#10",3,IF(C1514="#18",4,IF(C1514="#35",5,IF(C1514="#60",6,IF(C1514="#120",7,IF(C1514="#200",8,IF(C1514="&lt;200",9)))))))),FALSE)</f>
        <v>1.42</v>
      </c>
      <c r="S1514" s="23">
        <f>VLOOKUP(B1514,'Dry Sieve'!$B$2:$K$992,10,FALSE)</f>
        <v>116.29</v>
      </c>
      <c r="T1514" s="23">
        <v>1.059619404E-2</v>
      </c>
      <c r="U1514" s="23">
        <v>1.1511763800000001E-3</v>
      </c>
      <c r="V1514" s="23">
        <f>V1511</f>
        <v>0.75183651148899988</v>
      </c>
    </row>
    <row r="1515" spans="1:22" ht="15.75" customHeight="1" x14ac:dyDescent="0.2">
      <c r="A1515" s="22">
        <f>VLOOKUP(B1514,'Sample ID by Horizon'!A:B,2,FALSE)</f>
        <v>42655</v>
      </c>
      <c r="B1515" s="21" t="s">
        <v>530</v>
      </c>
      <c r="C1515" s="21" t="s">
        <v>1290</v>
      </c>
      <c r="D1515" s="21" t="s">
        <v>1291</v>
      </c>
      <c r="E1515" s="21">
        <v>4</v>
      </c>
      <c r="F1515" s="21">
        <v>1.73</v>
      </c>
      <c r="G1515" s="21">
        <v>3.96</v>
      </c>
      <c r="H1515" s="21">
        <v>2.23</v>
      </c>
      <c r="I1515" s="21">
        <v>1.73</v>
      </c>
      <c r="J1515" s="23">
        <f t="shared" si="45"/>
        <v>0</v>
      </c>
      <c r="K1515" s="71">
        <v>55.75</v>
      </c>
      <c r="L1515" s="71">
        <v>4</v>
      </c>
      <c r="M1515" s="23">
        <f>AVERAGE(J1515:J1518)</f>
        <v>2.7500000000000024E-2</v>
      </c>
      <c r="N1515" s="23">
        <v>51.625</v>
      </c>
      <c r="O1515" s="73">
        <f>VLOOKUP(B1515,'Dry Sieve'!$B$2:$K$992,IF(C1515="#5",2,IF(C1515="#10",3,IF(C1515="#18",4,IF(C1515="#35",5,IF(C1515="#60",6,IF(C1515="#120",7,IF(C1515="#200",8,IF(C1515="&lt;200",9)))))))),FALSE)</f>
        <v>108.75</v>
      </c>
      <c r="P1515" s="23">
        <f t="shared" si="0"/>
        <v>2.7500000000000024E-2</v>
      </c>
      <c r="Q1515" s="23">
        <f t="shared" si="1"/>
        <v>4</v>
      </c>
      <c r="R1515" s="23">
        <f>VLOOKUP(B1515,'Dry Sieve'!$B$2:$K$992,IF(C1515="#5",2,IF(C1515="#10",3,IF(C1515="#18",4,IF(C1515="#35",5,IF(C1515="#60",6,IF(C1515="#120",7,IF(C1515="#200",8,IF(C1515="&lt;200",9)))))))),FALSE)</f>
        <v>108.75</v>
      </c>
      <c r="S1515" s="23">
        <f>VLOOKUP(B1515,'Dry Sieve'!$B$2:$K$992,10,FALSE)</f>
        <v>137.79999999999998</v>
      </c>
      <c r="T1515" s="23">
        <v>0.7837615657</v>
      </c>
      <c r="U1515" s="23">
        <v>0.40461690830000002</v>
      </c>
      <c r="V1515" s="23">
        <f>SUM(U1515,U1519,U1523,U1527,U1531,U1535,U1539)</f>
        <v>0.46877185844720004</v>
      </c>
    </row>
    <row r="1516" spans="1:22" ht="15.75" customHeight="1" x14ac:dyDescent="0.2">
      <c r="A1516" s="22">
        <f>VLOOKUP(B1515,'Sample ID by Horizon'!A:B,2,FALSE)</f>
        <v>42655</v>
      </c>
      <c r="B1516" s="21" t="s">
        <v>530</v>
      </c>
      <c r="C1516" s="21" t="s">
        <v>1290</v>
      </c>
      <c r="D1516" s="21" t="s">
        <v>1292</v>
      </c>
      <c r="E1516" s="21">
        <v>4</v>
      </c>
      <c r="F1516" s="21">
        <v>1.73</v>
      </c>
      <c r="G1516" s="21">
        <v>3.64</v>
      </c>
      <c r="H1516" s="21">
        <v>1.91</v>
      </c>
      <c r="I1516" s="21">
        <v>1.75</v>
      </c>
      <c r="J1516" s="23">
        <f t="shared" si="45"/>
        <v>2.0000000000000018E-2</v>
      </c>
      <c r="K1516" s="71">
        <v>47.25</v>
      </c>
      <c r="L1516" s="71">
        <f t="shared" ref="L1516:N1516" si="1137">L1515</f>
        <v>4</v>
      </c>
      <c r="M1516" s="71">
        <f t="shared" si="1137"/>
        <v>2.7500000000000024E-2</v>
      </c>
      <c r="N1516" s="71">
        <f t="shared" si="1137"/>
        <v>51.625</v>
      </c>
      <c r="O1516" s="73">
        <f>VLOOKUP(B1516,'Dry Sieve'!$B$2:$K$992,IF(C1516="#5",2,IF(C1516="#10",3,IF(C1516="#18",4,IF(C1516="#35",5,IF(C1516="#60",6,IF(C1516="#120",7,IF(C1516="#200",8,IF(C1516="&lt;200",9)))))))),FALSE)</f>
        <v>108.75</v>
      </c>
      <c r="P1516" s="23">
        <f t="shared" si="0"/>
        <v>2.7500000000000024E-2</v>
      </c>
      <c r="Q1516" s="23">
        <f t="shared" si="1"/>
        <v>4</v>
      </c>
      <c r="R1516" s="23">
        <f>VLOOKUP(B1516,'Dry Sieve'!$B$2:$K$992,IF(C1516="#5",2,IF(C1516="#10",3,IF(C1516="#18",4,IF(C1516="#35",5,IF(C1516="#60",6,IF(C1516="#120",7,IF(C1516="#200",8,IF(C1516="&lt;200",9)))))))),FALSE)</f>
        <v>108.75</v>
      </c>
      <c r="S1516" s="23">
        <f>VLOOKUP(B1516,'Dry Sieve'!$B$2:$K$992,10,FALSE)</f>
        <v>137.79999999999998</v>
      </c>
      <c r="T1516" s="23">
        <v>0.7837615657</v>
      </c>
      <c r="U1516" s="23">
        <v>0.40461690830000002</v>
      </c>
      <c r="V1516" s="23">
        <f>V1515</f>
        <v>0.46877185844720004</v>
      </c>
    </row>
    <row r="1517" spans="1:22" ht="15.75" customHeight="1" x14ac:dyDescent="0.2">
      <c r="A1517" s="22">
        <f>VLOOKUP(B1516,'Sample ID by Horizon'!A:B,2,FALSE)</f>
        <v>42655</v>
      </c>
      <c r="B1517" s="21" t="s">
        <v>530</v>
      </c>
      <c r="C1517" s="21" t="s">
        <v>1290</v>
      </c>
      <c r="D1517" s="21" t="s">
        <v>1293</v>
      </c>
      <c r="E1517" s="21">
        <v>4</v>
      </c>
      <c r="F1517" s="21">
        <v>1.71</v>
      </c>
      <c r="G1517" s="21">
        <v>4.59</v>
      </c>
      <c r="H1517" s="21">
        <v>2.88</v>
      </c>
      <c r="I1517" s="21">
        <v>1.75</v>
      </c>
      <c r="J1517" s="23">
        <f t="shared" si="45"/>
        <v>4.0000000000000036E-2</v>
      </c>
      <c r="K1517" s="71">
        <v>71</v>
      </c>
      <c r="L1517" s="71">
        <f t="shared" ref="L1517:N1517" si="1138">L1515</f>
        <v>4</v>
      </c>
      <c r="M1517" s="71">
        <f t="shared" si="1138"/>
        <v>2.7500000000000024E-2</v>
      </c>
      <c r="N1517" s="71">
        <f t="shared" si="1138"/>
        <v>51.625</v>
      </c>
      <c r="O1517" s="73">
        <f>VLOOKUP(B1517,'Dry Sieve'!$B$2:$K$992,IF(C1517="#5",2,IF(C1517="#10",3,IF(C1517="#18",4,IF(C1517="#35",5,IF(C1517="#60",6,IF(C1517="#120",7,IF(C1517="#200",8,IF(C1517="&lt;200",9)))))))),FALSE)</f>
        <v>108.75</v>
      </c>
      <c r="P1517" s="23">
        <f t="shared" si="0"/>
        <v>2.7500000000000024E-2</v>
      </c>
      <c r="Q1517" s="23">
        <f t="shared" si="1"/>
        <v>4</v>
      </c>
      <c r="R1517" s="23">
        <f>VLOOKUP(B1517,'Dry Sieve'!$B$2:$K$992,IF(C1517="#5",2,IF(C1517="#10",3,IF(C1517="#18",4,IF(C1517="#35",5,IF(C1517="#60",6,IF(C1517="#120",7,IF(C1517="#200",8,IF(C1517="&lt;200",9)))))))),FALSE)</f>
        <v>108.75</v>
      </c>
      <c r="S1517" s="23">
        <f>VLOOKUP(B1517,'Dry Sieve'!$B$2:$K$992,10,FALSE)</f>
        <v>137.79999999999998</v>
      </c>
      <c r="T1517" s="23">
        <v>0.7837615657</v>
      </c>
      <c r="U1517" s="23">
        <v>0.40461690830000002</v>
      </c>
      <c r="V1517" s="23">
        <f>V1515</f>
        <v>0.46877185844720004</v>
      </c>
    </row>
    <row r="1518" spans="1:22" ht="15.75" customHeight="1" x14ac:dyDescent="0.2">
      <c r="A1518" s="22">
        <f>VLOOKUP(B1517,'Sample ID by Horizon'!A:B,2,FALSE)</f>
        <v>42655</v>
      </c>
      <c r="B1518" s="21" t="s">
        <v>530</v>
      </c>
      <c r="C1518" s="21" t="s">
        <v>1290</v>
      </c>
      <c r="D1518" s="21" t="s">
        <v>1294</v>
      </c>
      <c r="E1518" s="21">
        <v>4</v>
      </c>
      <c r="F1518" s="21">
        <v>1.74</v>
      </c>
      <c r="G1518" s="21">
        <v>3.09</v>
      </c>
      <c r="H1518" s="21">
        <v>1.35</v>
      </c>
      <c r="I1518" s="21">
        <v>1.79</v>
      </c>
      <c r="J1518" s="23">
        <f t="shared" si="45"/>
        <v>5.0000000000000044E-2</v>
      </c>
      <c r="K1518" s="71">
        <v>32.5</v>
      </c>
      <c r="L1518" s="71">
        <f t="shared" ref="L1518:N1518" si="1139">L1515</f>
        <v>4</v>
      </c>
      <c r="M1518" s="71">
        <f t="shared" si="1139"/>
        <v>2.7500000000000024E-2</v>
      </c>
      <c r="N1518" s="71">
        <f t="shared" si="1139"/>
        <v>51.625</v>
      </c>
      <c r="O1518" s="73">
        <f>VLOOKUP(B1518,'Dry Sieve'!$B$2:$K$992,IF(C1518="#5",2,IF(C1518="#10",3,IF(C1518="#18",4,IF(C1518="#35",5,IF(C1518="#60",6,IF(C1518="#120",7,IF(C1518="#200",8,IF(C1518="&lt;200",9)))))))),FALSE)</f>
        <v>108.75</v>
      </c>
      <c r="P1518" s="23">
        <f t="shared" si="0"/>
        <v>2.7500000000000024E-2</v>
      </c>
      <c r="Q1518" s="23">
        <f t="shared" si="1"/>
        <v>4</v>
      </c>
      <c r="R1518" s="23">
        <f>VLOOKUP(B1518,'Dry Sieve'!$B$2:$K$992,IF(C1518="#5",2,IF(C1518="#10",3,IF(C1518="#18",4,IF(C1518="#35",5,IF(C1518="#60",6,IF(C1518="#120",7,IF(C1518="#200",8,IF(C1518="&lt;200",9)))))))),FALSE)</f>
        <v>108.75</v>
      </c>
      <c r="S1518" s="23">
        <f>VLOOKUP(B1518,'Dry Sieve'!$B$2:$K$992,10,FALSE)</f>
        <v>137.79999999999998</v>
      </c>
      <c r="T1518" s="23">
        <v>0.7837615657</v>
      </c>
      <c r="U1518" s="23">
        <v>0.40461690830000002</v>
      </c>
      <c r="V1518" s="23">
        <f>V1515</f>
        <v>0.46877185844720004</v>
      </c>
    </row>
    <row r="1519" spans="1:22" ht="15.75" customHeight="1" x14ac:dyDescent="0.2">
      <c r="A1519" s="22">
        <f>VLOOKUP(B1518,'Sample ID by Horizon'!A:B,2,FALSE)</f>
        <v>42655</v>
      </c>
      <c r="B1519" s="21" t="s">
        <v>530</v>
      </c>
      <c r="C1519" s="21" t="s">
        <v>1295</v>
      </c>
      <c r="D1519" s="21" t="s">
        <v>1291</v>
      </c>
      <c r="E1519" s="21">
        <v>3</v>
      </c>
      <c r="F1519" s="21">
        <v>1.74</v>
      </c>
      <c r="G1519" s="21">
        <v>2.96</v>
      </c>
      <c r="H1519" s="21">
        <v>1.22</v>
      </c>
      <c r="I1519" s="21">
        <v>1.75</v>
      </c>
      <c r="J1519" s="23">
        <f t="shared" si="45"/>
        <v>1.0000000000000009E-2</v>
      </c>
      <c r="K1519" s="71">
        <v>40.333333330000002</v>
      </c>
      <c r="L1519" s="71">
        <v>3</v>
      </c>
      <c r="M1519" s="23">
        <f>AVERAGE(J1519:J1522)</f>
        <v>7.5000000000000067E-3</v>
      </c>
      <c r="N1519" s="23">
        <v>35.666666669999998</v>
      </c>
      <c r="O1519" s="73">
        <f>VLOOKUP(B1519,'Dry Sieve'!$B$2:$K$992,IF(C1519="#5",2,IF(C1519="#10",3,IF(C1519="#18",4,IF(C1519="#35",5,IF(C1519="#60",6,IF(C1519="#120",7,IF(C1519="#200",8,IF(C1519="&lt;200",9)))))))),FALSE)</f>
        <v>15.88</v>
      </c>
      <c r="P1519" s="23">
        <f t="shared" si="0"/>
        <v>7.5000000000000067E-3</v>
      </c>
      <c r="Q1519" s="23">
        <f t="shared" si="1"/>
        <v>3</v>
      </c>
      <c r="R1519" s="23">
        <f>VLOOKUP(B1519,'Dry Sieve'!$B$2:$K$992,IF(C1519="#5",2,IF(C1519="#10",3,IF(C1519="#18",4,IF(C1519="#35",5,IF(C1519="#60",6,IF(C1519="#120",7,IF(C1519="#200",8,IF(C1519="&lt;200",9)))))))),FALSE)</f>
        <v>15.88</v>
      </c>
      <c r="S1519" s="23">
        <f>VLOOKUP(B1519,'Dry Sieve'!$B$2:$K$992,10,FALSE)</f>
        <v>137.79999999999998</v>
      </c>
      <c r="T1519" s="23">
        <v>0.1149513788</v>
      </c>
      <c r="U1519" s="23">
        <v>3.5142278659999998E-2</v>
      </c>
      <c r="V1519" s="23">
        <f>V1518</f>
        <v>0.46877185844720004</v>
      </c>
    </row>
    <row r="1520" spans="1:22" ht="15.75" customHeight="1" x14ac:dyDescent="0.2">
      <c r="A1520" s="22">
        <f>VLOOKUP(B1519,'Sample ID by Horizon'!A:B,2,FALSE)</f>
        <v>42655</v>
      </c>
      <c r="B1520" s="21" t="s">
        <v>530</v>
      </c>
      <c r="C1520" s="21" t="s">
        <v>1295</v>
      </c>
      <c r="D1520" s="21" t="s">
        <v>1292</v>
      </c>
      <c r="E1520" s="21">
        <v>3</v>
      </c>
      <c r="F1520" s="21">
        <v>1.76</v>
      </c>
      <c r="G1520" s="21">
        <v>2.96</v>
      </c>
      <c r="H1520" s="21">
        <v>1.2</v>
      </c>
      <c r="I1520" s="21">
        <v>1.76</v>
      </c>
      <c r="J1520" s="23">
        <f t="shared" si="45"/>
        <v>0</v>
      </c>
      <c r="K1520" s="71">
        <v>40</v>
      </c>
      <c r="L1520" s="71">
        <f t="shared" ref="L1520:N1520" si="1140">L1519</f>
        <v>3</v>
      </c>
      <c r="M1520" s="71">
        <f t="shared" si="1140"/>
        <v>7.5000000000000067E-3</v>
      </c>
      <c r="N1520" s="71">
        <f t="shared" si="1140"/>
        <v>35.666666669999998</v>
      </c>
      <c r="O1520" s="73">
        <f>VLOOKUP(B1520,'Dry Sieve'!$B$2:$K$992,IF(C1520="#5",2,IF(C1520="#10",3,IF(C1520="#18",4,IF(C1520="#35",5,IF(C1520="#60",6,IF(C1520="#120",7,IF(C1520="#200",8,IF(C1520="&lt;200",9)))))))),FALSE)</f>
        <v>15.88</v>
      </c>
      <c r="P1520" s="23">
        <f t="shared" si="0"/>
        <v>7.5000000000000067E-3</v>
      </c>
      <c r="Q1520" s="23">
        <f t="shared" si="1"/>
        <v>3</v>
      </c>
      <c r="R1520" s="23">
        <f>VLOOKUP(B1520,'Dry Sieve'!$B$2:$K$992,IF(C1520="#5",2,IF(C1520="#10",3,IF(C1520="#18",4,IF(C1520="#35",5,IF(C1520="#60",6,IF(C1520="#120",7,IF(C1520="#200",8,IF(C1520="&lt;200",9)))))))),FALSE)</f>
        <v>15.88</v>
      </c>
      <c r="S1520" s="23">
        <f>VLOOKUP(B1520,'Dry Sieve'!$B$2:$K$992,10,FALSE)</f>
        <v>137.79999999999998</v>
      </c>
      <c r="T1520" s="23">
        <v>0.1149513788</v>
      </c>
      <c r="U1520" s="23">
        <v>3.5142278659999998E-2</v>
      </c>
      <c r="V1520" s="23">
        <f>V1518</f>
        <v>0.46877185844720004</v>
      </c>
    </row>
    <row r="1521" spans="1:22" ht="15.75" customHeight="1" x14ac:dyDescent="0.2">
      <c r="A1521" s="22">
        <f>VLOOKUP(B1520,'Sample ID by Horizon'!A:B,2,FALSE)</f>
        <v>42655</v>
      </c>
      <c r="B1521" s="21" t="s">
        <v>530</v>
      </c>
      <c r="C1521" s="21" t="s">
        <v>1295</v>
      </c>
      <c r="D1521" s="21" t="s">
        <v>1293</v>
      </c>
      <c r="E1521" s="21">
        <v>3</v>
      </c>
      <c r="F1521" s="21">
        <v>1.73</v>
      </c>
      <c r="G1521" s="21">
        <v>2.63</v>
      </c>
      <c r="H1521" s="21">
        <v>0.9</v>
      </c>
      <c r="I1521" s="21">
        <v>1.74</v>
      </c>
      <c r="J1521" s="23">
        <f t="shared" si="45"/>
        <v>1.0000000000000009E-2</v>
      </c>
      <c r="K1521" s="71">
        <v>29.666666670000001</v>
      </c>
      <c r="L1521" s="71">
        <f t="shared" ref="L1521:N1521" si="1141">L1519</f>
        <v>3</v>
      </c>
      <c r="M1521" s="71">
        <f t="shared" si="1141"/>
        <v>7.5000000000000067E-3</v>
      </c>
      <c r="N1521" s="71">
        <f t="shared" si="1141"/>
        <v>35.666666669999998</v>
      </c>
      <c r="O1521" s="73">
        <f>VLOOKUP(B1521,'Dry Sieve'!$B$2:$K$992,IF(C1521="#5",2,IF(C1521="#10",3,IF(C1521="#18",4,IF(C1521="#35",5,IF(C1521="#60",6,IF(C1521="#120",7,IF(C1521="#200",8,IF(C1521="&lt;200",9)))))))),FALSE)</f>
        <v>15.88</v>
      </c>
      <c r="P1521" s="23">
        <f t="shared" si="0"/>
        <v>7.5000000000000067E-3</v>
      </c>
      <c r="Q1521" s="23">
        <f t="shared" si="1"/>
        <v>3</v>
      </c>
      <c r="R1521" s="23">
        <f>VLOOKUP(B1521,'Dry Sieve'!$B$2:$K$992,IF(C1521="#5",2,IF(C1521="#10",3,IF(C1521="#18",4,IF(C1521="#35",5,IF(C1521="#60",6,IF(C1521="#120",7,IF(C1521="#200",8,IF(C1521="&lt;200",9)))))))),FALSE)</f>
        <v>15.88</v>
      </c>
      <c r="S1521" s="23">
        <f>VLOOKUP(B1521,'Dry Sieve'!$B$2:$K$992,10,FALSE)</f>
        <v>137.79999999999998</v>
      </c>
      <c r="T1521" s="23">
        <v>0.1149513788</v>
      </c>
      <c r="U1521" s="23">
        <v>3.5142278659999998E-2</v>
      </c>
      <c r="V1521" s="23">
        <f>V1518</f>
        <v>0.46877185844720004</v>
      </c>
    </row>
    <row r="1522" spans="1:22" ht="15.75" customHeight="1" x14ac:dyDescent="0.2">
      <c r="A1522" s="22">
        <f>VLOOKUP(B1521,'Sample ID by Horizon'!A:B,2,FALSE)</f>
        <v>42655</v>
      </c>
      <c r="B1522" s="21" t="s">
        <v>530</v>
      </c>
      <c r="C1522" s="21" t="s">
        <v>1295</v>
      </c>
      <c r="D1522" s="21" t="s">
        <v>1294</v>
      </c>
      <c r="E1522" s="21">
        <v>3</v>
      </c>
      <c r="F1522" s="21">
        <v>1.74</v>
      </c>
      <c r="G1522" s="21">
        <v>2.73</v>
      </c>
      <c r="H1522" s="21">
        <v>0.99</v>
      </c>
      <c r="I1522" s="21">
        <v>1.75</v>
      </c>
      <c r="J1522" s="23">
        <f t="shared" si="45"/>
        <v>1.0000000000000009E-2</v>
      </c>
      <c r="K1522" s="71">
        <v>32.666666669999998</v>
      </c>
      <c r="L1522" s="71">
        <f t="shared" ref="L1522:N1522" si="1142">L1519</f>
        <v>3</v>
      </c>
      <c r="M1522" s="71">
        <f t="shared" si="1142"/>
        <v>7.5000000000000067E-3</v>
      </c>
      <c r="N1522" s="71">
        <f t="shared" si="1142"/>
        <v>35.666666669999998</v>
      </c>
      <c r="O1522" s="73">
        <f>VLOOKUP(B1522,'Dry Sieve'!$B$2:$K$992,IF(C1522="#5",2,IF(C1522="#10",3,IF(C1522="#18",4,IF(C1522="#35",5,IF(C1522="#60",6,IF(C1522="#120",7,IF(C1522="#200",8,IF(C1522="&lt;200",9)))))))),FALSE)</f>
        <v>15.88</v>
      </c>
      <c r="P1522" s="23">
        <f t="shared" si="0"/>
        <v>7.5000000000000067E-3</v>
      </c>
      <c r="Q1522" s="23">
        <f t="shared" si="1"/>
        <v>3</v>
      </c>
      <c r="R1522" s="23">
        <f>VLOOKUP(B1522,'Dry Sieve'!$B$2:$K$992,IF(C1522="#5",2,IF(C1522="#10",3,IF(C1522="#18",4,IF(C1522="#35",5,IF(C1522="#60",6,IF(C1522="#120",7,IF(C1522="#200",8,IF(C1522="&lt;200",9)))))))),FALSE)</f>
        <v>15.88</v>
      </c>
      <c r="S1522" s="23">
        <f>VLOOKUP(B1522,'Dry Sieve'!$B$2:$K$992,10,FALSE)</f>
        <v>137.79999999999998</v>
      </c>
      <c r="T1522" s="23">
        <v>0.1149513788</v>
      </c>
      <c r="U1522" s="23">
        <v>3.5142278659999998E-2</v>
      </c>
      <c r="V1522" s="23">
        <f>V1521</f>
        <v>0.46877185844720004</v>
      </c>
    </row>
    <row r="1523" spans="1:22" ht="15.75" customHeight="1" x14ac:dyDescent="0.2">
      <c r="A1523" s="22">
        <f>VLOOKUP(B1522,'Sample ID by Horizon'!A:B,2,FALSE)</f>
        <v>42655</v>
      </c>
      <c r="B1523" s="21" t="s">
        <v>530</v>
      </c>
      <c r="C1523" s="21" t="s">
        <v>1296</v>
      </c>
      <c r="D1523" s="21" t="s">
        <v>1291</v>
      </c>
      <c r="E1523" s="21">
        <v>1</v>
      </c>
      <c r="F1523" s="21">
        <v>1.74</v>
      </c>
      <c r="G1523" s="21">
        <v>2.2400000000000002</v>
      </c>
      <c r="H1523" s="21">
        <v>0.5</v>
      </c>
      <c r="I1523" s="21">
        <v>1.74</v>
      </c>
      <c r="J1523" s="23">
        <f t="shared" si="45"/>
        <v>0</v>
      </c>
      <c r="K1523" s="71">
        <v>50</v>
      </c>
      <c r="L1523" s="71">
        <v>1</v>
      </c>
      <c r="M1523" s="23">
        <f>AVERAGE(J1523:J1526)</f>
        <v>7.5000000000000067E-3</v>
      </c>
      <c r="N1523" s="23">
        <v>46.5</v>
      </c>
      <c r="O1523" s="73">
        <f>VLOOKUP(B1523,'Dry Sieve'!$B$2:$K$992,IF(C1523="#5",2,IF(C1523="#10",3,IF(C1523="#18",4,IF(C1523="#35",5,IF(C1523="#60",6,IF(C1523="#120",7,IF(C1523="#200",8,IF(C1523="&lt;200",9)))))))),FALSE)</f>
        <v>6.7</v>
      </c>
      <c r="P1523" s="23">
        <f t="shared" si="0"/>
        <v>7.5000000000000067E-3</v>
      </c>
      <c r="Q1523" s="23">
        <f t="shared" si="1"/>
        <v>1</v>
      </c>
      <c r="R1523" s="23">
        <f>VLOOKUP(B1523,'Dry Sieve'!$B$2:$K$992,IF(C1523="#5",2,IF(C1523="#10",3,IF(C1523="#18",4,IF(C1523="#35",5,IF(C1523="#60",6,IF(C1523="#120",7,IF(C1523="#200",8,IF(C1523="&lt;200",9)))))))),FALSE)</f>
        <v>6.7</v>
      </c>
      <c r="S1523" s="23">
        <f>VLOOKUP(B1523,'Dry Sieve'!$B$2:$K$992,10,FALSE)</f>
        <v>137.79999999999998</v>
      </c>
      <c r="T1523" s="23">
        <v>4.8256531200000001E-2</v>
      </c>
      <c r="U1523" s="23">
        <v>1.6028062150000001E-2</v>
      </c>
      <c r="V1523" s="23">
        <f>V1521</f>
        <v>0.46877185844720004</v>
      </c>
    </row>
    <row r="1524" spans="1:22" ht="15.75" customHeight="1" x14ac:dyDescent="0.2">
      <c r="A1524" s="22">
        <f>VLOOKUP(B1523,'Sample ID by Horizon'!A:B,2,FALSE)</f>
        <v>42655</v>
      </c>
      <c r="B1524" s="21" t="s">
        <v>530</v>
      </c>
      <c r="C1524" s="21" t="s">
        <v>1296</v>
      </c>
      <c r="D1524" s="21" t="s">
        <v>1292</v>
      </c>
      <c r="E1524" s="21">
        <v>1</v>
      </c>
      <c r="F1524" s="21">
        <v>1.73</v>
      </c>
      <c r="G1524" s="21">
        <v>2.2000000000000002</v>
      </c>
      <c r="H1524" s="21">
        <v>0.47</v>
      </c>
      <c r="I1524" s="21">
        <v>1.74</v>
      </c>
      <c r="J1524" s="23">
        <f t="shared" si="45"/>
        <v>1.0000000000000009E-2</v>
      </c>
      <c r="K1524" s="71">
        <v>46</v>
      </c>
      <c r="L1524" s="71">
        <f t="shared" ref="L1524:N1524" si="1143">L1523</f>
        <v>1</v>
      </c>
      <c r="M1524" s="71">
        <f t="shared" si="1143"/>
        <v>7.5000000000000067E-3</v>
      </c>
      <c r="N1524" s="71">
        <f t="shared" si="1143"/>
        <v>46.5</v>
      </c>
      <c r="O1524" s="73">
        <f>VLOOKUP(B1524,'Dry Sieve'!$B$2:$K$992,IF(C1524="#5",2,IF(C1524="#10",3,IF(C1524="#18",4,IF(C1524="#35",5,IF(C1524="#60",6,IF(C1524="#120",7,IF(C1524="#200",8,IF(C1524="&lt;200",9)))))))),FALSE)</f>
        <v>6.7</v>
      </c>
      <c r="P1524" s="23">
        <f t="shared" si="0"/>
        <v>7.5000000000000067E-3</v>
      </c>
      <c r="Q1524" s="23">
        <f t="shared" si="1"/>
        <v>1</v>
      </c>
      <c r="R1524" s="23">
        <f>VLOOKUP(B1524,'Dry Sieve'!$B$2:$K$992,IF(C1524="#5",2,IF(C1524="#10",3,IF(C1524="#18",4,IF(C1524="#35",5,IF(C1524="#60",6,IF(C1524="#120",7,IF(C1524="#200",8,IF(C1524="&lt;200",9)))))))),FALSE)</f>
        <v>6.7</v>
      </c>
      <c r="S1524" s="23">
        <f>VLOOKUP(B1524,'Dry Sieve'!$B$2:$K$992,10,FALSE)</f>
        <v>137.79999999999998</v>
      </c>
      <c r="T1524" s="23">
        <v>4.8256531200000001E-2</v>
      </c>
      <c r="U1524" s="23">
        <v>1.6028062150000001E-2</v>
      </c>
      <c r="V1524" s="23">
        <f>V1521</f>
        <v>0.46877185844720004</v>
      </c>
    </row>
    <row r="1525" spans="1:22" ht="15.75" customHeight="1" x14ac:dyDescent="0.2">
      <c r="A1525" s="22">
        <f>VLOOKUP(B1524,'Sample ID by Horizon'!A:B,2,FALSE)</f>
        <v>42655</v>
      </c>
      <c r="B1525" s="21" t="s">
        <v>530</v>
      </c>
      <c r="C1525" s="21" t="s">
        <v>1296</v>
      </c>
      <c r="D1525" s="21" t="s">
        <v>1293</v>
      </c>
      <c r="E1525" s="21">
        <v>1</v>
      </c>
      <c r="F1525" s="21">
        <v>1.73</v>
      </c>
      <c r="G1525" s="21">
        <v>2.2400000000000002</v>
      </c>
      <c r="H1525" s="21">
        <v>0.51</v>
      </c>
      <c r="I1525" s="21">
        <v>1.74</v>
      </c>
      <c r="J1525" s="23">
        <f t="shared" si="45"/>
        <v>1.0000000000000009E-2</v>
      </c>
      <c r="K1525" s="71">
        <v>50</v>
      </c>
      <c r="L1525" s="71">
        <f t="shared" ref="L1525:N1525" si="1144">L1523</f>
        <v>1</v>
      </c>
      <c r="M1525" s="71">
        <f t="shared" si="1144"/>
        <v>7.5000000000000067E-3</v>
      </c>
      <c r="N1525" s="71">
        <f t="shared" si="1144"/>
        <v>46.5</v>
      </c>
      <c r="O1525" s="73">
        <f>VLOOKUP(B1525,'Dry Sieve'!$B$2:$K$992,IF(C1525="#5",2,IF(C1525="#10",3,IF(C1525="#18",4,IF(C1525="#35",5,IF(C1525="#60",6,IF(C1525="#120",7,IF(C1525="#200",8,IF(C1525="&lt;200",9)))))))),FALSE)</f>
        <v>6.7</v>
      </c>
      <c r="P1525" s="23">
        <f t="shared" si="0"/>
        <v>7.5000000000000067E-3</v>
      </c>
      <c r="Q1525" s="23">
        <f t="shared" si="1"/>
        <v>1</v>
      </c>
      <c r="R1525" s="23">
        <f>VLOOKUP(B1525,'Dry Sieve'!$B$2:$K$992,IF(C1525="#5",2,IF(C1525="#10",3,IF(C1525="#18",4,IF(C1525="#35",5,IF(C1525="#60",6,IF(C1525="#120",7,IF(C1525="#200",8,IF(C1525="&lt;200",9)))))))),FALSE)</f>
        <v>6.7</v>
      </c>
      <c r="S1525" s="23">
        <f>VLOOKUP(B1525,'Dry Sieve'!$B$2:$K$992,10,FALSE)</f>
        <v>137.79999999999998</v>
      </c>
      <c r="T1525" s="23">
        <v>4.8256531200000001E-2</v>
      </c>
      <c r="U1525" s="23">
        <v>1.6028062150000001E-2</v>
      </c>
      <c r="V1525" s="23">
        <f>V1524</f>
        <v>0.46877185844720004</v>
      </c>
    </row>
    <row r="1526" spans="1:22" ht="15.75" customHeight="1" x14ac:dyDescent="0.2">
      <c r="A1526" s="22">
        <f>VLOOKUP(B1525,'Sample ID by Horizon'!A:B,2,FALSE)</f>
        <v>42655</v>
      </c>
      <c r="B1526" s="21" t="s">
        <v>530</v>
      </c>
      <c r="C1526" s="21" t="s">
        <v>1296</v>
      </c>
      <c r="D1526" s="21" t="s">
        <v>1294</v>
      </c>
      <c r="E1526" s="21">
        <v>1</v>
      </c>
      <c r="F1526" s="21">
        <v>1.72</v>
      </c>
      <c r="G1526" s="21">
        <v>2.13</v>
      </c>
      <c r="H1526" s="21">
        <v>0.41</v>
      </c>
      <c r="I1526" s="21">
        <v>1.73</v>
      </c>
      <c r="J1526" s="23">
        <f t="shared" si="45"/>
        <v>1.0000000000000009E-2</v>
      </c>
      <c r="K1526" s="71">
        <v>40</v>
      </c>
      <c r="L1526" s="71">
        <f t="shared" ref="L1526:N1526" si="1145">L1523</f>
        <v>1</v>
      </c>
      <c r="M1526" s="71">
        <f t="shared" si="1145"/>
        <v>7.5000000000000067E-3</v>
      </c>
      <c r="N1526" s="71">
        <f t="shared" si="1145"/>
        <v>46.5</v>
      </c>
      <c r="O1526" s="73">
        <f>VLOOKUP(B1526,'Dry Sieve'!$B$2:$K$992,IF(C1526="#5",2,IF(C1526="#10",3,IF(C1526="#18",4,IF(C1526="#35",5,IF(C1526="#60",6,IF(C1526="#120",7,IF(C1526="#200",8,IF(C1526="&lt;200",9)))))))),FALSE)</f>
        <v>6.7</v>
      </c>
      <c r="P1526" s="23">
        <f t="shared" si="0"/>
        <v>7.5000000000000067E-3</v>
      </c>
      <c r="Q1526" s="23">
        <f t="shared" si="1"/>
        <v>1</v>
      </c>
      <c r="R1526" s="23">
        <f>VLOOKUP(B1526,'Dry Sieve'!$B$2:$K$992,IF(C1526="#5",2,IF(C1526="#10",3,IF(C1526="#18",4,IF(C1526="#35",5,IF(C1526="#60",6,IF(C1526="#120",7,IF(C1526="#200",8,IF(C1526="&lt;200",9)))))))),FALSE)</f>
        <v>6.7</v>
      </c>
      <c r="S1526" s="23">
        <f>VLOOKUP(B1526,'Dry Sieve'!$B$2:$K$992,10,FALSE)</f>
        <v>137.79999999999998</v>
      </c>
      <c r="T1526" s="23">
        <v>4.8256531200000001E-2</v>
      </c>
      <c r="U1526" s="23">
        <v>1.6028062150000001E-2</v>
      </c>
      <c r="V1526" s="23">
        <f>V1524</f>
        <v>0.46877185844720004</v>
      </c>
    </row>
    <row r="1527" spans="1:22" ht="15.75" customHeight="1" x14ac:dyDescent="0.2">
      <c r="A1527" s="22">
        <f>VLOOKUP(B1526,'Sample ID by Horizon'!A:B,2,FALSE)</f>
        <v>42655</v>
      </c>
      <c r="B1527" s="21" t="s">
        <v>530</v>
      </c>
      <c r="C1527" s="21" t="s">
        <v>1297</v>
      </c>
      <c r="D1527" s="21" t="s">
        <v>1291</v>
      </c>
      <c r="E1527" s="21">
        <v>0.5</v>
      </c>
      <c r="F1527" s="21">
        <v>1.75</v>
      </c>
      <c r="G1527" s="21">
        <v>2.0499999999999998</v>
      </c>
      <c r="H1527" s="21">
        <v>0.3</v>
      </c>
      <c r="I1527" s="21">
        <v>1.75</v>
      </c>
      <c r="J1527" s="23">
        <f t="shared" si="45"/>
        <v>0</v>
      </c>
      <c r="K1527" s="71">
        <v>60</v>
      </c>
      <c r="L1527" s="71">
        <v>0.5</v>
      </c>
      <c r="M1527" s="23">
        <f>AVERAGE(J1527:J1530)</f>
        <v>0</v>
      </c>
      <c r="N1527" s="23">
        <v>62.5</v>
      </c>
      <c r="O1527" s="73">
        <f>VLOOKUP(B1527,'Dry Sieve'!$B$2:$K$992,IF(C1527="#5",2,IF(C1527="#10",3,IF(C1527="#18",4,IF(C1527="#35",5,IF(C1527="#60",6,IF(C1527="#120",7,IF(C1527="#200",8,IF(C1527="&lt;200",9)))))))),FALSE)</f>
        <v>3.05</v>
      </c>
      <c r="P1527" s="23">
        <f t="shared" si="0"/>
        <v>0</v>
      </c>
      <c r="Q1527" s="23">
        <f t="shared" si="1"/>
        <v>0.5</v>
      </c>
      <c r="R1527" s="23">
        <f>VLOOKUP(B1527,'Dry Sieve'!$B$2:$K$992,IF(C1527="#5",2,IF(C1527="#10",3,IF(C1527="#18",4,IF(C1527="#35",5,IF(C1527="#60",6,IF(C1527="#120",7,IF(C1527="#200",8,IF(C1527="&lt;200",9)))))))),FALSE)</f>
        <v>3.05</v>
      </c>
      <c r="S1527" s="23">
        <f>VLOOKUP(B1527,'Dry Sieve'!$B$2:$K$992,10,FALSE)</f>
        <v>137.79999999999998</v>
      </c>
      <c r="T1527" s="23">
        <v>2.2133526850000002E-2</v>
      </c>
      <c r="U1527" s="23">
        <v>7.9048310180000001E-3</v>
      </c>
      <c r="V1527" s="23">
        <f>V1524</f>
        <v>0.46877185844720004</v>
      </c>
    </row>
    <row r="1528" spans="1:22" ht="15.75" customHeight="1" x14ac:dyDescent="0.2">
      <c r="A1528" s="22">
        <f>VLOOKUP(B1527,'Sample ID by Horizon'!A:B,2,FALSE)</f>
        <v>42655</v>
      </c>
      <c r="B1528" s="21" t="s">
        <v>530</v>
      </c>
      <c r="C1528" s="21" t="s">
        <v>1297</v>
      </c>
      <c r="D1528" s="21" t="s">
        <v>1292</v>
      </c>
      <c r="E1528" s="21">
        <v>0.5</v>
      </c>
      <c r="F1528" s="21">
        <v>1.73</v>
      </c>
      <c r="G1528" s="21">
        <v>2.0499999999999998</v>
      </c>
      <c r="H1528" s="21">
        <v>0.32</v>
      </c>
      <c r="I1528" s="21">
        <v>1.73</v>
      </c>
      <c r="J1528" s="23">
        <f t="shared" si="45"/>
        <v>0</v>
      </c>
      <c r="K1528" s="71">
        <v>64</v>
      </c>
      <c r="L1528" s="71">
        <f t="shared" ref="L1528:N1528" si="1146">L1527</f>
        <v>0.5</v>
      </c>
      <c r="M1528" s="71">
        <f t="shared" si="1146"/>
        <v>0</v>
      </c>
      <c r="N1528" s="71">
        <f t="shared" si="1146"/>
        <v>62.5</v>
      </c>
      <c r="O1528" s="73">
        <f>VLOOKUP(B1528,'Dry Sieve'!$B$2:$K$992,IF(C1528="#5",2,IF(C1528="#10",3,IF(C1528="#18",4,IF(C1528="#35",5,IF(C1528="#60",6,IF(C1528="#120",7,IF(C1528="#200",8,IF(C1528="&lt;200",9)))))))),FALSE)</f>
        <v>3.05</v>
      </c>
      <c r="P1528" s="23">
        <f t="shared" si="0"/>
        <v>0</v>
      </c>
      <c r="Q1528" s="23">
        <f t="shared" si="1"/>
        <v>0.5</v>
      </c>
      <c r="R1528" s="23">
        <f>VLOOKUP(B1528,'Dry Sieve'!$B$2:$K$992,IF(C1528="#5",2,IF(C1528="#10",3,IF(C1528="#18",4,IF(C1528="#35",5,IF(C1528="#60",6,IF(C1528="#120",7,IF(C1528="#200",8,IF(C1528="&lt;200",9)))))))),FALSE)</f>
        <v>3.05</v>
      </c>
      <c r="S1528" s="23">
        <f>VLOOKUP(B1528,'Dry Sieve'!$B$2:$K$992,10,FALSE)</f>
        <v>137.79999999999998</v>
      </c>
      <c r="T1528" s="23">
        <v>2.2133526850000002E-2</v>
      </c>
      <c r="U1528" s="23">
        <v>7.9048310180000001E-3</v>
      </c>
      <c r="V1528" s="23">
        <f>V1527</f>
        <v>0.46877185844720004</v>
      </c>
    </row>
    <row r="1529" spans="1:22" ht="15.75" customHeight="1" x14ac:dyDescent="0.2">
      <c r="A1529" s="22">
        <f>VLOOKUP(B1528,'Sample ID by Horizon'!A:B,2,FALSE)</f>
        <v>42655</v>
      </c>
      <c r="B1529" s="21" t="s">
        <v>530</v>
      </c>
      <c r="C1529" s="21" t="s">
        <v>1297</v>
      </c>
      <c r="D1529" s="21" t="s">
        <v>1293</v>
      </c>
      <c r="E1529" s="21">
        <v>0.5</v>
      </c>
      <c r="F1529" s="21">
        <v>1.74</v>
      </c>
      <c r="G1529" s="21">
        <v>2.0499999999999998</v>
      </c>
      <c r="H1529" s="21">
        <v>0.31</v>
      </c>
      <c r="I1529" s="21">
        <v>1.74</v>
      </c>
      <c r="J1529" s="23">
        <f t="shared" si="45"/>
        <v>0</v>
      </c>
      <c r="K1529" s="71">
        <v>62</v>
      </c>
      <c r="L1529" s="71">
        <f t="shared" ref="L1529:N1529" si="1147">L1527</f>
        <v>0.5</v>
      </c>
      <c r="M1529" s="71">
        <f t="shared" si="1147"/>
        <v>0</v>
      </c>
      <c r="N1529" s="71">
        <f t="shared" si="1147"/>
        <v>62.5</v>
      </c>
      <c r="O1529" s="73">
        <f>VLOOKUP(B1529,'Dry Sieve'!$B$2:$K$992,IF(C1529="#5",2,IF(C1529="#10",3,IF(C1529="#18",4,IF(C1529="#35",5,IF(C1529="#60",6,IF(C1529="#120",7,IF(C1529="#200",8,IF(C1529="&lt;200",9)))))))),FALSE)</f>
        <v>3.05</v>
      </c>
      <c r="P1529" s="23">
        <f t="shared" si="0"/>
        <v>0</v>
      </c>
      <c r="Q1529" s="23">
        <f t="shared" si="1"/>
        <v>0.5</v>
      </c>
      <c r="R1529" s="23">
        <f>VLOOKUP(B1529,'Dry Sieve'!$B$2:$K$992,IF(C1529="#5",2,IF(C1529="#10",3,IF(C1529="#18",4,IF(C1529="#35",5,IF(C1529="#60",6,IF(C1529="#120",7,IF(C1529="#200",8,IF(C1529="&lt;200",9)))))))),FALSE)</f>
        <v>3.05</v>
      </c>
      <c r="S1529" s="23">
        <f>VLOOKUP(B1529,'Dry Sieve'!$B$2:$K$992,10,FALSE)</f>
        <v>137.79999999999998</v>
      </c>
      <c r="T1529" s="23">
        <v>2.2133526850000002E-2</v>
      </c>
      <c r="U1529" s="23">
        <v>7.9048310180000001E-3</v>
      </c>
      <c r="V1529" s="23">
        <f>V1527</f>
        <v>0.46877185844720004</v>
      </c>
    </row>
    <row r="1530" spans="1:22" ht="15.75" customHeight="1" x14ac:dyDescent="0.2">
      <c r="A1530" s="22">
        <f>VLOOKUP(B1529,'Sample ID by Horizon'!A:B,2,FALSE)</f>
        <v>42655</v>
      </c>
      <c r="B1530" s="21" t="s">
        <v>530</v>
      </c>
      <c r="C1530" s="21" t="s">
        <v>1297</v>
      </c>
      <c r="D1530" s="21" t="s">
        <v>1294</v>
      </c>
      <c r="E1530" s="21">
        <v>0.5</v>
      </c>
      <c r="F1530" s="21">
        <v>1.73</v>
      </c>
      <c r="G1530" s="21">
        <v>2.0499999999999998</v>
      </c>
      <c r="H1530" s="21">
        <v>0.32</v>
      </c>
      <c r="I1530" s="21">
        <v>1.73</v>
      </c>
      <c r="J1530" s="23">
        <f t="shared" si="45"/>
        <v>0</v>
      </c>
      <c r="K1530" s="71">
        <v>64</v>
      </c>
      <c r="L1530" s="71">
        <f t="shared" ref="L1530:N1530" si="1148">L1527</f>
        <v>0.5</v>
      </c>
      <c r="M1530" s="71">
        <f t="shared" si="1148"/>
        <v>0</v>
      </c>
      <c r="N1530" s="71">
        <f t="shared" si="1148"/>
        <v>62.5</v>
      </c>
      <c r="O1530" s="73">
        <f>VLOOKUP(B1530,'Dry Sieve'!$B$2:$K$992,IF(C1530="#5",2,IF(C1530="#10",3,IF(C1530="#18",4,IF(C1530="#35",5,IF(C1530="#60",6,IF(C1530="#120",7,IF(C1530="#200",8,IF(C1530="&lt;200",9)))))))),FALSE)</f>
        <v>3.05</v>
      </c>
      <c r="P1530" s="23">
        <f t="shared" si="0"/>
        <v>0</v>
      </c>
      <c r="Q1530" s="23">
        <f t="shared" si="1"/>
        <v>0.5</v>
      </c>
      <c r="R1530" s="23">
        <f>VLOOKUP(B1530,'Dry Sieve'!$B$2:$K$992,IF(C1530="#5",2,IF(C1530="#10",3,IF(C1530="#18",4,IF(C1530="#35",5,IF(C1530="#60",6,IF(C1530="#120",7,IF(C1530="#200",8,IF(C1530="&lt;200",9)))))))),FALSE)</f>
        <v>3.05</v>
      </c>
      <c r="S1530" s="23">
        <f>VLOOKUP(B1530,'Dry Sieve'!$B$2:$K$992,10,FALSE)</f>
        <v>137.79999999999998</v>
      </c>
      <c r="T1530" s="23">
        <v>2.2133526850000002E-2</v>
      </c>
      <c r="U1530" s="23">
        <v>7.9048310180000001E-3</v>
      </c>
      <c r="V1530" s="23">
        <f>V1527</f>
        <v>0.46877185844720004</v>
      </c>
    </row>
    <row r="1531" spans="1:22" ht="15.75" customHeight="1" x14ac:dyDescent="0.2">
      <c r="A1531" s="22">
        <f>VLOOKUP(B1530,'Sample ID by Horizon'!A:B,2,FALSE)</f>
        <v>42655</v>
      </c>
      <c r="B1531" s="21" t="s">
        <v>530</v>
      </c>
      <c r="C1531" s="21" t="s">
        <v>1298</v>
      </c>
      <c r="D1531" s="21" t="s">
        <v>1291</v>
      </c>
      <c r="E1531" s="21">
        <v>0.3</v>
      </c>
      <c r="F1531" s="21">
        <v>1.72</v>
      </c>
      <c r="G1531" s="21">
        <v>1.95</v>
      </c>
      <c r="H1531" s="21">
        <v>0.23</v>
      </c>
      <c r="I1531" s="21">
        <v>1.73</v>
      </c>
      <c r="J1531" s="23">
        <f t="shared" si="45"/>
        <v>1.0000000000000009E-2</v>
      </c>
      <c r="K1531" s="71">
        <v>73.333333330000002</v>
      </c>
      <c r="L1531" s="71">
        <v>0.3</v>
      </c>
      <c r="M1531" s="23">
        <f>AVERAGE(J1531:J1534)</f>
        <v>5.0000000000000044E-3</v>
      </c>
      <c r="N1531" s="23">
        <v>76.666666669999998</v>
      </c>
      <c r="O1531" s="73">
        <f>VLOOKUP(B1531,'Dry Sieve'!$B$2:$K$992,IF(C1531="#5",2,IF(C1531="#10",3,IF(C1531="#18",4,IF(C1531="#35",5,IF(C1531="#60",6,IF(C1531="#120",7,IF(C1531="#200",8,IF(C1531="&lt;200",9)))))))),FALSE)</f>
        <v>1.48</v>
      </c>
      <c r="P1531" s="23">
        <f t="shared" si="0"/>
        <v>5.0000000000000044E-3</v>
      </c>
      <c r="Q1531" s="23">
        <f t="shared" si="1"/>
        <v>0.3</v>
      </c>
      <c r="R1531" s="23">
        <f>VLOOKUP(B1531,'Dry Sieve'!$B$2:$K$992,IF(C1531="#5",2,IF(C1531="#10",3,IF(C1531="#18",4,IF(C1531="#35",5,IF(C1531="#60",6,IF(C1531="#120",7,IF(C1531="#200",8,IF(C1531="&lt;200",9)))))))),FALSE)</f>
        <v>1.48</v>
      </c>
      <c r="S1531" s="23">
        <f>VLOOKUP(B1531,'Dry Sieve'!$B$2:$K$992,10,FALSE)</f>
        <v>137.79999999999998</v>
      </c>
      <c r="T1531" s="23">
        <v>1.056119981E-2</v>
      </c>
      <c r="U1531" s="23">
        <v>3.4701085080000001E-3</v>
      </c>
      <c r="V1531" s="23">
        <f>V1530</f>
        <v>0.46877185844720004</v>
      </c>
    </row>
    <row r="1532" spans="1:22" ht="15.75" customHeight="1" x14ac:dyDescent="0.2">
      <c r="A1532" s="22">
        <f>VLOOKUP(B1531,'Sample ID by Horizon'!A:B,2,FALSE)</f>
        <v>42655</v>
      </c>
      <c r="B1532" s="21" t="s">
        <v>530</v>
      </c>
      <c r="C1532" s="21" t="s">
        <v>1298</v>
      </c>
      <c r="D1532" s="21" t="s">
        <v>1292</v>
      </c>
      <c r="E1532" s="21">
        <v>0.3</v>
      </c>
      <c r="F1532" s="21">
        <v>1.73</v>
      </c>
      <c r="G1532" s="21">
        <v>1.97</v>
      </c>
      <c r="H1532" s="21">
        <v>0.24</v>
      </c>
      <c r="I1532" s="21">
        <v>1.73</v>
      </c>
      <c r="J1532" s="23">
        <f t="shared" si="45"/>
        <v>0</v>
      </c>
      <c r="K1532" s="71">
        <v>80</v>
      </c>
      <c r="L1532" s="71">
        <f t="shared" ref="L1532:N1532" si="1149">L1531</f>
        <v>0.3</v>
      </c>
      <c r="M1532" s="71">
        <f t="shared" si="1149"/>
        <v>5.0000000000000044E-3</v>
      </c>
      <c r="N1532" s="71">
        <f t="shared" si="1149"/>
        <v>76.666666669999998</v>
      </c>
      <c r="O1532" s="73">
        <f>VLOOKUP(B1532,'Dry Sieve'!$B$2:$K$992,IF(C1532="#5",2,IF(C1532="#10",3,IF(C1532="#18",4,IF(C1532="#35",5,IF(C1532="#60",6,IF(C1532="#120",7,IF(C1532="#200",8,IF(C1532="&lt;200",9)))))))),FALSE)</f>
        <v>1.48</v>
      </c>
      <c r="P1532" s="23">
        <f t="shared" si="0"/>
        <v>5.0000000000000044E-3</v>
      </c>
      <c r="Q1532" s="23">
        <f t="shared" si="1"/>
        <v>0.3</v>
      </c>
      <c r="R1532" s="23">
        <f>VLOOKUP(B1532,'Dry Sieve'!$B$2:$K$992,IF(C1532="#5",2,IF(C1532="#10",3,IF(C1532="#18",4,IF(C1532="#35",5,IF(C1532="#60",6,IF(C1532="#120",7,IF(C1532="#200",8,IF(C1532="&lt;200",9)))))))),FALSE)</f>
        <v>1.48</v>
      </c>
      <c r="S1532" s="23">
        <f>VLOOKUP(B1532,'Dry Sieve'!$B$2:$K$992,10,FALSE)</f>
        <v>137.79999999999998</v>
      </c>
      <c r="T1532" s="23">
        <v>1.056119981E-2</v>
      </c>
      <c r="U1532" s="23">
        <v>3.4701085080000001E-3</v>
      </c>
      <c r="V1532" s="23">
        <f>V1530</f>
        <v>0.46877185844720004</v>
      </c>
    </row>
    <row r="1533" spans="1:22" ht="15.75" customHeight="1" x14ac:dyDescent="0.2">
      <c r="A1533" s="22">
        <f>VLOOKUP(B1532,'Sample ID by Horizon'!A:B,2,FALSE)</f>
        <v>42655</v>
      </c>
      <c r="B1533" s="21" t="s">
        <v>530</v>
      </c>
      <c r="C1533" s="21" t="s">
        <v>1298</v>
      </c>
      <c r="D1533" s="21" t="s">
        <v>1293</v>
      </c>
      <c r="E1533" s="21">
        <v>0.3</v>
      </c>
      <c r="F1533" s="21">
        <v>1.72</v>
      </c>
      <c r="G1533" s="21">
        <v>1.95</v>
      </c>
      <c r="H1533" s="21">
        <v>0.23</v>
      </c>
      <c r="I1533" s="21">
        <v>1.72</v>
      </c>
      <c r="J1533" s="23">
        <f t="shared" si="45"/>
        <v>0</v>
      </c>
      <c r="K1533" s="71">
        <v>76.666666669999998</v>
      </c>
      <c r="L1533" s="71">
        <f t="shared" ref="L1533:N1533" si="1150">L1531</f>
        <v>0.3</v>
      </c>
      <c r="M1533" s="71">
        <f t="shared" si="1150"/>
        <v>5.0000000000000044E-3</v>
      </c>
      <c r="N1533" s="71">
        <f t="shared" si="1150"/>
        <v>76.666666669999998</v>
      </c>
      <c r="O1533" s="73">
        <f>VLOOKUP(B1533,'Dry Sieve'!$B$2:$K$992,IF(C1533="#5",2,IF(C1533="#10",3,IF(C1533="#18",4,IF(C1533="#35",5,IF(C1533="#60",6,IF(C1533="#120",7,IF(C1533="#200",8,IF(C1533="&lt;200",9)))))))),FALSE)</f>
        <v>1.48</v>
      </c>
      <c r="P1533" s="23">
        <f t="shared" si="0"/>
        <v>5.0000000000000044E-3</v>
      </c>
      <c r="Q1533" s="23">
        <f t="shared" si="1"/>
        <v>0.3</v>
      </c>
      <c r="R1533" s="23">
        <f>VLOOKUP(B1533,'Dry Sieve'!$B$2:$K$992,IF(C1533="#5",2,IF(C1533="#10",3,IF(C1533="#18",4,IF(C1533="#35",5,IF(C1533="#60",6,IF(C1533="#120",7,IF(C1533="#200",8,IF(C1533="&lt;200",9)))))))),FALSE)</f>
        <v>1.48</v>
      </c>
      <c r="S1533" s="23">
        <f>VLOOKUP(B1533,'Dry Sieve'!$B$2:$K$992,10,FALSE)</f>
        <v>137.79999999999998</v>
      </c>
      <c r="T1533" s="23">
        <v>1.056119981E-2</v>
      </c>
      <c r="U1533" s="23">
        <v>3.4701085080000001E-3</v>
      </c>
      <c r="V1533" s="23">
        <f>V1530</f>
        <v>0.46877185844720004</v>
      </c>
    </row>
    <row r="1534" spans="1:22" ht="15.75" customHeight="1" x14ac:dyDescent="0.2">
      <c r="A1534" s="22">
        <f>VLOOKUP(B1533,'Sample ID by Horizon'!A:B,2,FALSE)</f>
        <v>42655</v>
      </c>
      <c r="B1534" s="21" t="s">
        <v>530</v>
      </c>
      <c r="C1534" s="21" t="s">
        <v>1298</v>
      </c>
      <c r="D1534" s="21" t="s">
        <v>1294</v>
      </c>
      <c r="E1534" s="21">
        <v>0.3</v>
      </c>
      <c r="F1534" s="21">
        <v>1.74</v>
      </c>
      <c r="G1534" s="21">
        <v>1.98</v>
      </c>
      <c r="H1534" s="21">
        <v>0.24</v>
      </c>
      <c r="I1534" s="21">
        <v>1.75</v>
      </c>
      <c r="J1534" s="23">
        <f t="shared" si="45"/>
        <v>1.0000000000000009E-2</v>
      </c>
      <c r="K1534" s="71">
        <v>76.666666669999998</v>
      </c>
      <c r="L1534" s="71">
        <f t="shared" ref="L1534:N1534" si="1151">L1531</f>
        <v>0.3</v>
      </c>
      <c r="M1534" s="71">
        <f t="shared" si="1151"/>
        <v>5.0000000000000044E-3</v>
      </c>
      <c r="N1534" s="71">
        <f t="shared" si="1151"/>
        <v>76.666666669999998</v>
      </c>
      <c r="O1534" s="73">
        <f>VLOOKUP(B1534,'Dry Sieve'!$B$2:$K$992,IF(C1534="#5",2,IF(C1534="#10",3,IF(C1534="#18",4,IF(C1534="#35",5,IF(C1534="#60",6,IF(C1534="#120",7,IF(C1534="#200",8,IF(C1534="&lt;200",9)))))))),FALSE)</f>
        <v>1.48</v>
      </c>
      <c r="P1534" s="23">
        <f t="shared" si="0"/>
        <v>5.0000000000000044E-3</v>
      </c>
      <c r="Q1534" s="23">
        <f t="shared" si="1"/>
        <v>0.3</v>
      </c>
      <c r="R1534" s="23">
        <f>VLOOKUP(B1534,'Dry Sieve'!$B$2:$K$992,IF(C1534="#5",2,IF(C1534="#10",3,IF(C1534="#18",4,IF(C1534="#35",5,IF(C1534="#60",6,IF(C1534="#120",7,IF(C1534="#200",8,IF(C1534="&lt;200",9)))))))),FALSE)</f>
        <v>1.48</v>
      </c>
      <c r="S1534" s="23">
        <f>VLOOKUP(B1534,'Dry Sieve'!$B$2:$K$992,10,FALSE)</f>
        <v>137.79999999999998</v>
      </c>
      <c r="T1534" s="23">
        <v>1.056119981E-2</v>
      </c>
      <c r="U1534" s="23">
        <v>3.4701085080000001E-3</v>
      </c>
      <c r="V1534" s="23">
        <f>V1533</f>
        <v>0.46877185844720004</v>
      </c>
    </row>
    <row r="1535" spans="1:22" ht="15.75" customHeight="1" x14ac:dyDescent="0.2">
      <c r="A1535" s="22">
        <f>VLOOKUP(B1534,'Sample ID by Horizon'!A:B,2,FALSE)</f>
        <v>42655</v>
      </c>
      <c r="B1535" s="21" t="s">
        <v>530</v>
      </c>
      <c r="C1535" s="21" t="s">
        <v>1299</v>
      </c>
      <c r="D1535" s="21" t="s">
        <v>1291</v>
      </c>
      <c r="E1535" s="21">
        <v>0.1</v>
      </c>
      <c r="F1535" s="21">
        <v>1.75</v>
      </c>
      <c r="G1535" s="21">
        <v>1.84</v>
      </c>
      <c r="H1535" s="21">
        <v>0.09</v>
      </c>
      <c r="I1535" s="21">
        <v>1.77</v>
      </c>
      <c r="J1535" s="23">
        <f t="shared" si="45"/>
        <v>2.0000000000000018E-2</v>
      </c>
      <c r="K1535" s="71">
        <v>70</v>
      </c>
      <c r="L1535" s="71">
        <v>0.1</v>
      </c>
      <c r="M1535" s="23">
        <f>AVERAGE(J1535:J1538)</f>
        <v>1.2500000000000011E-2</v>
      </c>
      <c r="N1535" s="23">
        <v>82.5</v>
      </c>
      <c r="O1535" s="73">
        <f>VLOOKUP(B1535,'Dry Sieve'!$B$2:$K$992,IF(C1535="#5",2,IF(C1535="#10",3,IF(C1535="#18",4,IF(C1535="#35",5,IF(C1535="#60",6,IF(C1535="#120",7,IF(C1535="#200",8,IF(C1535="&lt;200",9)))))))),FALSE)</f>
        <v>0.81</v>
      </c>
      <c r="P1535" s="23">
        <f t="shared" si="0"/>
        <v>1.2500000000000011E-2</v>
      </c>
      <c r="Q1535" s="23">
        <f t="shared" si="1"/>
        <v>0.1</v>
      </c>
      <c r="R1535" s="23">
        <f>VLOOKUP(B1535,'Dry Sieve'!$B$2:$K$992,IF(C1535="#5",2,IF(C1535="#10",3,IF(C1535="#18",4,IF(C1535="#35",5,IF(C1535="#60",6,IF(C1535="#120",7,IF(C1535="#200",8,IF(C1535="&lt;200",9)))))))),FALSE)</f>
        <v>0.81</v>
      </c>
      <c r="S1535" s="23">
        <f>VLOOKUP(B1535,'Dry Sieve'!$B$2:$K$992,10,FALSE)</f>
        <v>137.79999999999998</v>
      </c>
      <c r="T1535" s="23">
        <v>5.1433236570000004E-3</v>
      </c>
      <c r="U1535" s="23">
        <v>1.2123548619999999E-3</v>
      </c>
      <c r="V1535" s="23">
        <f>V1533</f>
        <v>0.46877185844720004</v>
      </c>
    </row>
    <row r="1536" spans="1:22" ht="15.75" customHeight="1" x14ac:dyDescent="0.2">
      <c r="A1536" s="22">
        <f>VLOOKUP(B1535,'Sample ID by Horizon'!A:B,2,FALSE)</f>
        <v>42655</v>
      </c>
      <c r="B1536" s="21" t="s">
        <v>530</v>
      </c>
      <c r="C1536" s="21" t="s">
        <v>1299</v>
      </c>
      <c r="D1536" s="21" t="s">
        <v>1292</v>
      </c>
      <c r="E1536" s="21">
        <v>0.1</v>
      </c>
      <c r="F1536" s="21">
        <v>1.72</v>
      </c>
      <c r="G1536" s="21">
        <v>1.81</v>
      </c>
      <c r="H1536" s="21">
        <v>0.09</v>
      </c>
      <c r="I1536" s="21">
        <v>1.72</v>
      </c>
      <c r="J1536" s="23">
        <f t="shared" si="45"/>
        <v>0</v>
      </c>
      <c r="K1536" s="71">
        <v>90</v>
      </c>
      <c r="L1536" s="71">
        <f t="shared" ref="L1536:N1536" si="1152">L1535</f>
        <v>0.1</v>
      </c>
      <c r="M1536" s="71">
        <f t="shared" si="1152"/>
        <v>1.2500000000000011E-2</v>
      </c>
      <c r="N1536" s="71">
        <f t="shared" si="1152"/>
        <v>82.5</v>
      </c>
      <c r="O1536" s="73">
        <f>VLOOKUP(B1536,'Dry Sieve'!$B$2:$K$992,IF(C1536="#5",2,IF(C1536="#10",3,IF(C1536="#18",4,IF(C1536="#35",5,IF(C1536="#60",6,IF(C1536="#120",7,IF(C1536="#200",8,IF(C1536="&lt;200",9)))))))),FALSE)</f>
        <v>0.81</v>
      </c>
      <c r="P1536" s="23">
        <f t="shared" si="0"/>
        <v>1.2500000000000011E-2</v>
      </c>
      <c r="Q1536" s="23">
        <f t="shared" si="1"/>
        <v>0.1</v>
      </c>
      <c r="R1536" s="23">
        <f>VLOOKUP(B1536,'Dry Sieve'!$B$2:$K$992,IF(C1536="#5",2,IF(C1536="#10",3,IF(C1536="#18",4,IF(C1536="#35",5,IF(C1536="#60",6,IF(C1536="#120",7,IF(C1536="#200",8,IF(C1536="&lt;200",9)))))))),FALSE)</f>
        <v>0.81</v>
      </c>
      <c r="S1536" s="23">
        <f>VLOOKUP(B1536,'Dry Sieve'!$B$2:$K$992,10,FALSE)</f>
        <v>137.79999999999998</v>
      </c>
      <c r="T1536" s="23">
        <v>5.1433236570000004E-3</v>
      </c>
      <c r="U1536" s="23">
        <v>1.2123548619999999E-3</v>
      </c>
      <c r="V1536" s="23">
        <f>V1533</f>
        <v>0.46877185844720004</v>
      </c>
    </row>
    <row r="1537" spans="1:22" ht="15.75" customHeight="1" x14ac:dyDescent="0.2">
      <c r="A1537" s="22">
        <f>VLOOKUP(B1536,'Sample ID by Horizon'!A:B,2,FALSE)</f>
        <v>42655</v>
      </c>
      <c r="B1537" s="21" t="s">
        <v>530</v>
      </c>
      <c r="C1537" s="21" t="s">
        <v>1299</v>
      </c>
      <c r="D1537" s="21" t="s">
        <v>1293</v>
      </c>
      <c r="E1537" s="21">
        <v>0.1</v>
      </c>
      <c r="F1537" s="21">
        <v>1.73</v>
      </c>
      <c r="G1537" s="21">
        <v>1.83</v>
      </c>
      <c r="H1537" s="21">
        <v>0.1</v>
      </c>
      <c r="I1537" s="21">
        <v>1.75</v>
      </c>
      <c r="J1537" s="23">
        <f t="shared" si="45"/>
        <v>2.0000000000000018E-2</v>
      </c>
      <c r="K1537" s="71">
        <v>80</v>
      </c>
      <c r="L1537" s="71">
        <f t="shared" ref="L1537:N1537" si="1153">L1535</f>
        <v>0.1</v>
      </c>
      <c r="M1537" s="71">
        <f t="shared" si="1153"/>
        <v>1.2500000000000011E-2</v>
      </c>
      <c r="N1537" s="71">
        <f t="shared" si="1153"/>
        <v>82.5</v>
      </c>
      <c r="O1537" s="73">
        <f>VLOOKUP(B1537,'Dry Sieve'!$B$2:$K$992,IF(C1537="#5",2,IF(C1537="#10",3,IF(C1537="#18",4,IF(C1537="#35",5,IF(C1537="#60",6,IF(C1537="#120",7,IF(C1537="#200",8,IF(C1537="&lt;200",9)))))))),FALSE)</f>
        <v>0.81</v>
      </c>
      <c r="P1537" s="23">
        <f t="shared" si="0"/>
        <v>1.2500000000000011E-2</v>
      </c>
      <c r="Q1537" s="23">
        <f t="shared" si="1"/>
        <v>0.1</v>
      </c>
      <c r="R1537" s="23">
        <f>VLOOKUP(B1537,'Dry Sieve'!$B$2:$K$992,IF(C1537="#5",2,IF(C1537="#10",3,IF(C1537="#18",4,IF(C1537="#35",5,IF(C1537="#60",6,IF(C1537="#120",7,IF(C1537="#200",8,IF(C1537="&lt;200",9)))))))),FALSE)</f>
        <v>0.81</v>
      </c>
      <c r="S1537" s="23">
        <f>VLOOKUP(B1537,'Dry Sieve'!$B$2:$K$992,10,FALSE)</f>
        <v>137.79999999999998</v>
      </c>
      <c r="T1537" s="23">
        <v>5.1433236570000004E-3</v>
      </c>
      <c r="U1537" s="23">
        <v>1.2123548619999999E-3</v>
      </c>
      <c r="V1537" s="23">
        <f>V1536</f>
        <v>0.46877185844720004</v>
      </c>
    </row>
    <row r="1538" spans="1:22" ht="15.75" customHeight="1" x14ac:dyDescent="0.2">
      <c r="A1538" s="22">
        <f>VLOOKUP(B1537,'Sample ID by Horizon'!A:B,2,FALSE)</f>
        <v>42655</v>
      </c>
      <c r="B1538" s="21" t="s">
        <v>530</v>
      </c>
      <c r="C1538" s="21" t="s">
        <v>1299</v>
      </c>
      <c r="D1538" s="21" t="s">
        <v>1294</v>
      </c>
      <c r="E1538" s="21">
        <v>0.1</v>
      </c>
      <c r="F1538" s="21">
        <v>1.75</v>
      </c>
      <c r="G1538" s="21">
        <v>1.85</v>
      </c>
      <c r="H1538" s="21">
        <v>0.1</v>
      </c>
      <c r="I1538" s="21">
        <v>1.76</v>
      </c>
      <c r="J1538" s="23">
        <f t="shared" si="45"/>
        <v>1.0000000000000009E-2</v>
      </c>
      <c r="K1538" s="71">
        <v>90</v>
      </c>
      <c r="L1538" s="71">
        <f t="shared" ref="L1538:N1538" si="1154">L1535</f>
        <v>0.1</v>
      </c>
      <c r="M1538" s="71">
        <f t="shared" si="1154"/>
        <v>1.2500000000000011E-2</v>
      </c>
      <c r="N1538" s="71">
        <f t="shared" si="1154"/>
        <v>82.5</v>
      </c>
      <c r="O1538" s="73">
        <f>VLOOKUP(B1538,'Dry Sieve'!$B$2:$K$992,IF(C1538="#5",2,IF(C1538="#10",3,IF(C1538="#18",4,IF(C1538="#35",5,IF(C1538="#60",6,IF(C1538="#120",7,IF(C1538="#200",8,IF(C1538="&lt;200",9)))))))),FALSE)</f>
        <v>0.81</v>
      </c>
      <c r="P1538" s="23">
        <f t="shared" si="0"/>
        <v>1.2500000000000011E-2</v>
      </c>
      <c r="Q1538" s="23">
        <f t="shared" si="1"/>
        <v>0.1</v>
      </c>
      <c r="R1538" s="23">
        <f>VLOOKUP(B1538,'Dry Sieve'!$B$2:$K$992,IF(C1538="#5",2,IF(C1538="#10",3,IF(C1538="#18",4,IF(C1538="#35",5,IF(C1538="#60",6,IF(C1538="#120",7,IF(C1538="#200",8,IF(C1538="&lt;200",9)))))))),FALSE)</f>
        <v>0.81</v>
      </c>
      <c r="S1538" s="23">
        <f>VLOOKUP(B1538,'Dry Sieve'!$B$2:$K$992,10,FALSE)</f>
        <v>137.79999999999998</v>
      </c>
      <c r="T1538" s="23">
        <v>5.1433236570000004E-3</v>
      </c>
      <c r="U1538" s="23">
        <v>1.2123548619999999E-3</v>
      </c>
      <c r="V1538" s="23">
        <f>V1536</f>
        <v>0.46877185844720004</v>
      </c>
    </row>
    <row r="1539" spans="1:22" ht="15.75" customHeight="1" x14ac:dyDescent="0.2">
      <c r="A1539" s="22">
        <f>VLOOKUP(B1538,'Sample ID by Horizon'!A:B,2,FALSE)</f>
        <v>42655</v>
      </c>
      <c r="B1539" s="21" t="s">
        <v>530</v>
      </c>
      <c r="C1539" s="21" t="s">
        <v>1300</v>
      </c>
      <c r="D1539" s="21" t="s">
        <v>1291</v>
      </c>
      <c r="E1539" s="21">
        <v>0.1</v>
      </c>
      <c r="F1539" s="21">
        <v>1.73</v>
      </c>
      <c r="G1539" s="21">
        <v>1.82</v>
      </c>
      <c r="H1539" s="21">
        <v>0.09</v>
      </c>
      <c r="I1539" s="21">
        <v>1.75</v>
      </c>
      <c r="J1539" s="23">
        <f t="shared" si="45"/>
        <v>2.0000000000000018E-2</v>
      </c>
      <c r="K1539" s="71">
        <v>70</v>
      </c>
      <c r="L1539" s="71">
        <v>0.1</v>
      </c>
      <c r="M1539" s="23">
        <f>AVERAGE(J1539:J1542)</f>
        <v>2.5000000000000022E-2</v>
      </c>
      <c r="N1539" s="23">
        <v>70</v>
      </c>
      <c r="O1539" s="73">
        <f>VLOOKUP(B1539,'Dry Sieve'!$B$2:$K$992,IF(C1539="#5",2,IF(C1539="#10",3,IF(C1539="#18",4,IF(C1539="#35",5,IF(C1539="#60",6,IF(C1539="#120",7,IF(C1539="#200",8,IF(C1539="&lt;200",9)))))))),FALSE)</f>
        <v>0.73</v>
      </c>
      <c r="P1539" s="23">
        <f t="shared" si="0"/>
        <v>2.5000000000000022E-2</v>
      </c>
      <c r="Q1539" s="23">
        <f t="shared" si="1"/>
        <v>0.1</v>
      </c>
      <c r="R1539" s="23">
        <f>VLOOKUP(B1539,'Dry Sieve'!$B$2:$K$992,IF(C1539="#5",2,IF(C1539="#10",3,IF(C1539="#18",4,IF(C1539="#35",5,IF(C1539="#60",6,IF(C1539="#120",7,IF(C1539="#200",8,IF(C1539="&lt;200",9)))))))),FALSE)</f>
        <v>0.73</v>
      </c>
      <c r="S1539" s="23">
        <f>VLOOKUP(B1539,'Dry Sieve'!$B$2:$K$992,10,FALSE)</f>
        <v>137.79999999999998</v>
      </c>
      <c r="T1539" s="23">
        <v>3.9731494920000002E-3</v>
      </c>
      <c r="U1539" s="23">
        <v>3.9731494920000002E-4</v>
      </c>
      <c r="V1539" s="23">
        <f>V1536</f>
        <v>0.46877185844720004</v>
      </c>
    </row>
    <row r="1540" spans="1:22" ht="15.75" customHeight="1" x14ac:dyDescent="0.2">
      <c r="A1540" s="22">
        <f>VLOOKUP(B1539,'Sample ID by Horizon'!A:B,2,FALSE)</f>
        <v>42655</v>
      </c>
      <c r="B1540" s="21" t="s">
        <v>530</v>
      </c>
      <c r="C1540" s="21" t="s">
        <v>1300</v>
      </c>
      <c r="D1540" s="21" t="s">
        <v>1292</v>
      </c>
      <c r="E1540" s="21">
        <v>0.1</v>
      </c>
      <c r="F1540" s="21">
        <v>1.73</v>
      </c>
      <c r="G1540" s="21">
        <v>1.83</v>
      </c>
      <c r="H1540" s="21">
        <v>0.1</v>
      </c>
      <c r="I1540" s="21">
        <v>1.76</v>
      </c>
      <c r="J1540" s="23">
        <f t="shared" si="45"/>
        <v>3.0000000000000027E-2</v>
      </c>
      <c r="K1540" s="71">
        <v>70</v>
      </c>
      <c r="L1540" s="71">
        <f t="shared" ref="L1540:N1540" si="1155">L1539</f>
        <v>0.1</v>
      </c>
      <c r="M1540" s="71">
        <f t="shared" si="1155"/>
        <v>2.5000000000000022E-2</v>
      </c>
      <c r="N1540" s="71">
        <f t="shared" si="1155"/>
        <v>70</v>
      </c>
      <c r="O1540" s="73">
        <f>VLOOKUP(B1540,'Dry Sieve'!$B$2:$K$992,IF(C1540="#5",2,IF(C1540="#10",3,IF(C1540="#18",4,IF(C1540="#35",5,IF(C1540="#60",6,IF(C1540="#120",7,IF(C1540="#200",8,IF(C1540="&lt;200",9)))))))),FALSE)</f>
        <v>0.73</v>
      </c>
      <c r="P1540" s="23">
        <f t="shared" si="0"/>
        <v>2.5000000000000022E-2</v>
      </c>
      <c r="Q1540" s="23">
        <f t="shared" si="1"/>
        <v>0.1</v>
      </c>
      <c r="R1540" s="23">
        <f>VLOOKUP(B1540,'Dry Sieve'!$B$2:$K$992,IF(C1540="#5",2,IF(C1540="#10",3,IF(C1540="#18",4,IF(C1540="#35",5,IF(C1540="#60",6,IF(C1540="#120",7,IF(C1540="#200",8,IF(C1540="&lt;200",9)))))))),FALSE)</f>
        <v>0.73</v>
      </c>
      <c r="S1540" s="23">
        <f>VLOOKUP(B1540,'Dry Sieve'!$B$2:$K$992,10,FALSE)</f>
        <v>137.79999999999998</v>
      </c>
      <c r="T1540" s="23">
        <v>3.9731494920000002E-3</v>
      </c>
      <c r="U1540" s="23">
        <v>3.9731494920000002E-4</v>
      </c>
      <c r="V1540" s="23">
        <f>V1539</f>
        <v>0.46877185844720004</v>
      </c>
    </row>
    <row r="1541" spans="1:22" ht="15.75" customHeight="1" x14ac:dyDescent="0.2">
      <c r="A1541" s="22">
        <f>VLOOKUP(B1540,'Sample ID by Horizon'!A:B,2,FALSE)</f>
        <v>42655</v>
      </c>
      <c r="B1541" s="21" t="s">
        <v>530</v>
      </c>
      <c r="C1541" s="21" t="s">
        <v>1300</v>
      </c>
      <c r="D1541" s="21" t="s">
        <v>1293</v>
      </c>
      <c r="E1541" s="21">
        <v>0.1</v>
      </c>
      <c r="F1541" s="21">
        <v>1.72</v>
      </c>
      <c r="G1541" s="21">
        <v>1.82</v>
      </c>
      <c r="H1541" s="21">
        <v>0.1</v>
      </c>
      <c r="I1541" s="21">
        <v>1.74</v>
      </c>
      <c r="J1541" s="23">
        <f t="shared" si="45"/>
        <v>2.0000000000000018E-2</v>
      </c>
      <c r="K1541" s="71">
        <v>80</v>
      </c>
      <c r="L1541" s="71">
        <f t="shared" ref="L1541:N1541" si="1156">L1539</f>
        <v>0.1</v>
      </c>
      <c r="M1541" s="71">
        <f t="shared" si="1156"/>
        <v>2.5000000000000022E-2</v>
      </c>
      <c r="N1541" s="71">
        <f t="shared" si="1156"/>
        <v>70</v>
      </c>
      <c r="O1541" s="73">
        <f>VLOOKUP(B1541,'Dry Sieve'!$B$2:$K$992,IF(C1541="#5",2,IF(C1541="#10",3,IF(C1541="#18",4,IF(C1541="#35",5,IF(C1541="#60",6,IF(C1541="#120",7,IF(C1541="#200",8,IF(C1541="&lt;200",9)))))))),FALSE)</f>
        <v>0.73</v>
      </c>
      <c r="P1541" s="23">
        <f t="shared" si="0"/>
        <v>2.5000000000000022E-2</v>
      </c>
      <c r="Q1541" s="23">
        <f t="shared" si="1"/>
        <v>0.1</v>
      </c>
      <c r="R1541" s="23">
        <f>VLOOKUP(B1541,'Dry Sieve'!$B$2:$K$992,IF(C1541="#5",2,IF(C1541="#10",3,IF(C1541="#18",4,IF(C1541="#35",5,IF(C1541="#60",6,IF(C1541="#120",7,IF(C1541="#200",8,IF(C1541="&lt;200",9)))))))),FALSE)</f>
        <v>0.73</v>
      </c>
      <c r="S1541" s="23">
        <f>VLOOKUP(B1541,'Dry Sieve'!$B$2:$K$992,10,FALSE)</f>
        <v>137.79999999999998</v>
      </c>
      <c r="T1541" s="23">
        <v>3.9731494920000002E-3</v>
      </c>
      <c r="U1541" s="23">
        <v>3.9731494920000002E-4</v>
      </c>
      <c r="V1541" s="23">
        <f>V1539</f>
        <v>0.46877185844720004</v>
      </c>
    </row>
    <row r="1542" spans="1:22" ht="15.75" customHeight="1" x14ac:dyDescent="0.2">
      <c r="A1542" s="22">
        <f>VLOOKUP(B1541,'Sample ID by Horizon'!A:B,2,FALSE)</f>
        <v>42655</v>
      </c>
      <c r="B1542" s="21" t="s">
        <v>530</v>
      </c>
      <c r="C1542" s="21" t="s">
        <v>1300</v>
      </c>
      <c r="D1542" s="21" t="s">
        <v>1294</v>
      </c>
      <c r="E1542" s="21">
        <v>0.1</v>
      </c>
      <c r="F1542" s="21">
        <v>1.73</v>
      </c>
      <c r="G1542" s="21">
        <v>1.82</v>
      </c>
      <c r="H1542" s="21">
        <v>0.09</v>
      </c>
      <c r="I1542" s="21">
        <v>1.76</v>
      </c>
      <c r="J1542" s="23">
        <f t="shared" si="45"/>
        <v>3.0000000000000027E-2</v>
      </c>
      <c r="K1542" s="71">
        <v>60</v>
      </c>
      <c r="L1542" s="71">
        <f t="shared" ref="L1542:N1542" si="1157">L1539</f>
        <v>0.1</v>
      </c>
      <c r="M1542" s="71">
        <f t="shared" si="1157"/>
        <v>2.5000000000000022E-2</v>
      </c>
      <c r="N1542" s="71">
        <f t="shared" si="1157"/>
        <v>70</v>
      </c>
      <c r="O1542" s="73">
        <f>VLOOKUP(B1542,'Dry Sieve'!$B$2:$K$992,IF(C1542="#5",2,IF(C1542="#10",3,IF(C1542="#18",4,IF(C1542="#35",5,IF(C1542="#60",6,IF(C1542="#120",7,IF(C1542="#200",8,IF(C1542="&lt;200",9)))))))),FALSE)</f>
        <v>0.73</v>
      </c>
      <c r="P1542" s="23">
        <f t="shared" si="0"/>
        <v>2.5000000000000022E-2</v>
      </c>
      <c r="Q1542" s="23">
        <f t="shared" si="1"/>
        <v>0.1</v>
      </c>
      <c r="R1542" s="23">
        <f>VLOOKUP(B1542,'Dry Sieve'!$B$2:$K$992,IF(C1542="#5",2,IF(C1542="#10",3,IF(C1542="#18",4,IF(C1542="#35",5,IF(C1542="#60",6,IF(C1542="#120",7,IF(C1542="#200",8,IF(C1542="&lt;200",9)))))))),FALSE)</f>
        <v>0.73</v>
      </c>
      <c r="S1542" s="23">
        <f>VLOOKUP(B1542,'Dry Sieve'!$B$2:$K$992,10,FALSE)</f>
        <v>137.79999999999998</v>
      </c>
      <c r="T1542" s="23">
        <v>3.9731494920000002E-3</v>
      </c>
      <c r="U1542" s="23">
        <v>3.9731494920000002E-4</v>
      </c>
      <c r="V1542" s="23">
        <f>V1539</f>
        <v>0.46877185844720004</v>
      </c>
    </row>
    <row r="1543" spans="1:22" ht="15.75" customHeight="1" x14ac:dyDescent="0.2">
      <c r="A1543" s="22">
        <f>VLOOKUP(B1542,'Sample ID by Horizon'!A:B,2,FALSE)</f>
        <v>42655</v>
      </c>
      <c r="B1543" s="21" t="s">
        <v>531</v>
      </c>
      <c r="C1543" s="21" t="s">
        <v>1290</v>
      </c>
      <c r="D1543" s="21" t="s">
        <v>1291</v>
      </c>
      <c r="E1543" s="21">
        <v>4.008</v>
      </c>
      <c r="F1543" s="21">
        <v>1.728</v>
      </c>
      <c r="G1543" s="21">
        <v>3.7320000000000002</v>
      </c>
      <c r="H1543" s="21">
        <v>2.004</v>
      </c>
      <c r="I1543" s="21">
        <v>1.728</v>
      </c>
      <c r="J1543" s="23">
        <f t="shared" si="45"/>
        <v>0</v>
      </c>
      <c r="K1543" s="71">
        <v>50</v>
      </c>
      <c r="L1543" s="71">
        <v>4.0017500000000004</v>
      </c>
      <c r="M1543" s="23">
        <f>AVERAGE(J1543:J1546)</f>
        <v>3.7499999999999756E-3</v>
      </c>
      <c r="N1543" s="23">
        <v>41.515915409999998</v>
      </c>
      <c r="O1543" s="73">
        <f>VLOOKUP(B1543,'Dry Sieve'!$B$2:$K$992,IF(C1543="#5",2,IF(C1543="#10",3,IF(C1543="#18",4,IF(C1543="#35",5,IF(C1543="#60",6,IF(C1543="#120",7,IF(C1543="#200",8,IF(C1543="&lt;200",9)))))))),FALSE)</f>
        <v>967</v>
      </c>
      <c r="P1543" s="23">
        <f t="shared" si="0"/>
        <v>3.7499999999999756E-3</v>
      </c>
      <c r="Q1543" s="23">
        <f t="shared" si="1"/>
        <v>4.0017499999999995</v>
      </c>
      <c r="R1543" s="23">
        <f>VLOOKUP(B1543,'Dry Sieve'!$B$2:$K$992,IF(C1543="#5",2,IF(C1543="#10",3,IF(C1543="#18",4,IF(C1543="#35",5,IF(C1543="#60",6,IF(C1543="#120",7,IF(C1543="#200",8,IF(C1543="&lt;200",9)))))))),FALSE)</f>
        <v>967</v>
      </c>
      <c r="S1543" s="23">
        <f>VLOOKUP(B1543,'Dry Sieve'!$B$2:$K$992,10,FALSE)</f>
        <v>1577.9699999999998</v>
      </c>
      <c r="T1543" s="23">
        <v>0.61223840370000004</v>
      </c>
      <c r="U1543" s="23">
        <v>0.25417637780000002</v>
      </c>
      <c r="V1543" s="23">
        <f>SUM(U1543,U1547,U1551,U1555,U1559,U1563,U1567)</f>
        <v>0.34457177769879999</v>
      </c>
    </row>
    <row r="1544" spans="1:22" ht="15.75" customHeight="1" x14ac:dyDescent="0.2">
      <c r="A1544" s="22">
        <f>VLOOKUP(B1543,'Sample ID by Horizon'!A:B,2,FALSE)</f>
        <v>42655</v>
      </c>
      <c r="B1544" s="21" t="s">
        <v>531</v>
      </c>
      <c r="C1544" s="21" t="s">
        <v>1290</v>
      </c>
      <c r="D1544" s="21" t="s">
        <v>1292</v>
      </c>
      <c r="E1544" s="21">
        <v>4.0049999999999999</v>
      </c>
      <c r="F1544" s="21">
        <v>1.732</v>
      </c>
      <c r="G1544" s="21">
        <v>4.327</v>
      </c>
      <c r="H1544" s="21">
        <v>2.5950000000000002</v>
      </c>
      <c r="I1544" s="21">
        <v>1.736</v>
      </c>
      <c r="J1544" s="23">
        <f t="shared" si="45"/>
        <v>4.0000000000000036E-3</v>
      </c>
      <c r="K1544" s="71">
        <v>64.694132330000002</v>
      </c>
      <c r="L1544" s="71">
        <f t="shared" ref="L1544:N1544" si="1158">L1543</f>
        <v>4.0017500000000004</v>
      </c>
      <c r="M1544" s="71">
        <f t="shared" si="1158"/>
        <v>3.7499999999999756E-3</v>
      </c>
      <c r="N1544" s="71">
        <f t="shared" si="1158"/>
        <v>41.515915409999998</v>
      </c>
      <c r="O1544" s="73">
        <f>VLOOKUP(B1544,'Dry Sieve'!$B$2:$K$992,IF(C1544="#5",2,IF(C1544="#10",3,IF(C1544="#18",4,IF(C1544="#35",5,IF(C1544="#60",6,IF(C1544="#120",7,IF(C1544="#200",8,IF(C1544="&lt;200",9)))))))),FALSE)</f>
        <v>967</v>
      </c>
      <c r="P1544" s="23">
        <f t="shared" si="0"/>
        <v>3.7499999999999756E-3</v>
      </c>
      <c r="Q1544" s="23">
        <f t="shared" si="1"/>
        <v>4.0017499999999995</v>
      </c>
      <c r="R1544" s="23">
        <f>VLOOKUP(B1544,'Dry Sieve'!$B$2:$K$992,IF(C1544="#5",2,IF(C1544="#10",3,IF(C1544="#18",4,IF(C1544="#35",5,IF(C1544="#60",6,IF(C1544="#120",7,IF(C1544="#200",8,IF(C1544="&lt;200",9)))))))),FALSE)</f>
        <v>967</v>
      </c>
      <c r="S1544" s="23">
        <f>VLOOKUP(B1544,'Dry Sieve'!$B$2:$K$992,10,FALSE)</f>
        <v>1577.9699999999998</v>
      </c>
      <c r="T1544" s="23">
        <v>0.61223840370000004</v>
      </c>
      <c r="U1544" s="23">
        <v>0.25417637780000002</v>
      </c>
      <c r="V1544" s="23">
        <f>V1543</f>
        <v>0.34457177769879999</v>
      </c>
    </row>
    <row r="1545" spans="1:22" ht="15.75" customHeight="1" x14ac:dyDescent="0.2">
      <c r="A1545" s="22">
        <f>VLOOKUP(B1544,'Sample ID by Horizon'!A:B,2,FALSE)</f>
        <v>42655</v>
      </c>
      <c r="B1545" s="21" t="s">
        <v>531</v>
      </c>
      <c r="C1545" s="21" t="s">
        <v>1290</v>
      </c>
      <c r="D1545" s="21" t="s">
        <v>1293</v>
      </c>
      <c r="E1545" s="21">
        <v>3.9940000000000002</v>
      </c>
      <c r="F1545" s="21">
        <v>1.7210000000000001</v>
      </c>
      <c r="G1545" s="21">
        <v>2.242</v>
      </c>
      <c r="H1545" s="21">
        <v>0.52100000000000002</v>
      </c>
      <c r="I1545" s="21">
        <v>1.722</v>
      </c>
      <c r="J1545" s="23">
        <f t="shared" si="45"/>
        <v>9.9999999999988987E-4</v>
      </c>
      <c r="K1545" s="71">
        <v>13.019529289999999</v>
      </c>
      <c r="L1545" s="71">
        <f t="shared" ref="L1545:N1545" si="1159">L1543</f>
        <v>4.0017500000000004</v>
      </c>
      <c r="M1545" s="71">
        <f t="shared" si="1159"/>
        <v>3.7499999999999756E-3</v>
      </c>
      <c r="N1545" s="71">
        <f t="shared" si="1159"/>
        <v>41.515915409999998</v>
      </c>
      <c r="O1545" s="73">
        <f>VLOOKUP(B1545,'Dry Sieve'!$B$2:$K$992,IF(C1545="#5",2,IF(C1545="#10",3,IF(C1545="#18",4,IF(C1545="#35",5,IF(C1545="#60",6,IF(C1545="#120",7,IF(C1545="#200",8,IF(C1545="&lt;200",9)))))))),FALSE)</f>
        <v>967</v>
      </c>
      <c r="P1545" s="23">
        <f t="shared" si="0"/>
        <v>3.7499999999999756E-3</v>
      </c>
      <c r="Q1545" s="23">
        <f t="shared" si="1"/>
        <v>4.0017499999999995</v>
      </c>
      <c r="R1545" s="23">
        <f>VLOOKUP(B1545,'Dry Sieve'!$B$2:$K$992,IF(C1545="#5",2,IF(C1545="#10",3,IF(C1545="#18",4,IF(C1545="#35",5,IF(C1545="#60",6,IF(C1545="#120",7,IF(C1545="#200",8,IF(C1545="&lt;200",9)))))))),FALSE)</f>
        <v>967</v>
      </c>
      <c r="S1545" s="23">
        <f>VLOOKUP(B1545,'Dry Sieve'!$B$2:$K$992,10,FALSE)</f>
        <v>1577.9699999999998</v>
      </c>
      <c r="T1545" s="23">
        <v>0.61223840370000004</v>
      </c>
      <c r="U1545" s="23">
        <v>0.25417637780000002</v>
      </c>
      <c r="V1545" s="23">
        <f>V1543</f>
        <v>0.34457177769879999</v>
      </c>
    </row>
    <row r="1546" spans="1:22" ht="15.75" customHeight="1" x14ac:dyDescent="0.2">
      <c r="A1546" s="22">
        <f>VLOOKUP(B1545,'Sample ID by Horizon'!A:B,2,FALSE)</f>
        <v>42655</v>
      </c>
      <c r="B1546" s="21" t="s">
        <v>531</v>
      </c>
      <c r="C1546" s="21" t="s">
        <v>1290</v>
      </c>
      <c r="D1546" s="21" t="s">
        <v>1294</v>
      </c>
      <c r="E1546" s="21">
        <v>4</v>
      </c>
      <c r="F1546" s="21">
        <v>1.746</v>
      </c>
      <c r="G1546" s="21">
        <v>3.29</v>
      </c>
      <c r="H1546" s="21">
        <v>1.544</v>
      </c>
      <c r="I1546" s="21">
        <v>1.756</v>
      </c>
      <c r="J1546" s="23">
        <f t="shared" si="45"/>
        <v>1.0000000000000009E-2</v>
      </c>
      <c r="K1546" s="71">
        <v>38.35</v>
      </c>
      <c r="L1546" s="71">
        <f t="shared" ref="L1546:N1546" si="1160">L1543</f>
        <v>4.0017500000000004</v>
      </c>
      <c r="M1546" s="71">
        <f t="shared" si="1160"/>
        <v>3.7499999999999756E-3</v>
      </c>
      <c r="N1546" s="71">
        <f t="shared" si="1160"/>
        <v>41.515915409999998</v>
      </c>
      <c r="O1546" s="73">
        <f>VLOOKUP(B1546,'Dry Sieve'!$B$2:$K$992,IF(C1546="#5",2,IF(C1546="#10",3,IF(C1546="#18",4,IF(C1546="#35",5,IF(C1546="#60",6,IF(C1546="#120",7,IF(C1546="#200",8,IF(C1546="&lt;200",9)))))))),FALSE)</f>
        <v>967</v>
      </c>
      <c r="P1546" s="23">
        <f t="shared" si="0"/>
        <v>3.7499999999999756E-3</v>
      </c>
      <c r="Q1546" s="23">
        <f t="shared" si="1"/>
        <v>4.0017499999999995</v>
      </c>
      <c r="R1546" s="23">
        <f>VLOOKUP(B1546,'Dry Sieve'!$B$2:$K$992,IF(C1546="#5",2,IF(C1546="#10",3,IF(C1546="#18",4,IF(C1546="#35",5,IF(C1546="#60",6,IF(C1546="#120",7,IF(C1546="#200",8,IF(C1546="&lt;200",9)))))))),FALSE)</f>
        <v>967</v>
      </c>
      <c r="S1546" s="23">
        <f>VLOOKUP(B1546,'Dry Sieve'!$B$2:$K$992,10,FALSE)</f>
        <v>1577.9699999999998</v>
      </c>
      <c r="T1546" s="23">
        <v>0.61223840370000004</v>
      </c>
      <c r="U1546" s="23">
        <v>0.25417637780000002</v>
      </c>
      <c r="V1546" s="23">
        <f>V1543</f>
        <v>0.34457177769879999</v>
      </c>
    </row>
    <row r="1547" spans="1:22" ht="15.75" customHeight="1" x14ac:dyDescent="0.2">
      <c r="A1547" s="22">
        <f>VLOOKUP(B1546,'Sample ID by Horizon'!A:B,2,FALSE)</f>
        <v>42655</v>
      </c>
      <c r="B1547" s="21" t="s">
        <v>531</v>
      </c>
      <c r="C1547" s="21" t="s">
        <v>1295</v>
      </c>
      <c r="D1547" s="21" t="s">
        <v>1291</v>
      </c>
      <c r="E1547" s="21">
        <v>4.0030000000000001</v>
      </c>
      <c r="F1547" s="21">
        <v>1.74</v>
      </c>
      <c r="G1547" s="21">
        <v>3.1160000000000001</v>
      </c>
      <c r="H1547" s="21">
        <v>1.3759999999999999</v>
      </c>
      <c r="I1547" s="21">
        <v>1.7390000000000001</v>
      </c>
      <c r="J1547" s="23">
        <f t="shared" si="45"/>
        <v>-9.9999999999988987E-4</v>
      </c>
      <c r="K1547" s="71">
        <v>34.3992006</v>
      </c>
      <c r="L1547" s="71">
        <v>4.0042499999999999</v>
      </c>
      <c r="M1547" s="23">
        <f>AVERAGE(J1547:J1550)</f>
        <v>1.100000000000001E-2</v>
      </c>
      <c r="N1547" s="23">
        <v>31.854408840000001</v>
      </c>
      <c r="O1547" s="73">
        <f>VLOOKUP(B1547,'Dry Sieve'!$B$2:$K$992,IF(C1547="#5",2,IF(C1547="#10",3,IF(C1547="#18",4,IF(C1547="#35",5,IF(C1547="#60",6,IF(C1547="#120",7,IF(C1547="#200",8,IF(C1547="&lt;200",9)))))))),FALSE)</f>
        <v>200.05</v>
      </c>
      <c r="P1547" s="23">
        <f t="shared" si="0"/>
        <v>1.100000000000001E-2</v>
      </c>
      <c r="Q1547" s="23">
        <f t="shared" si="1"/>
        <v>4.0042499999999999</v>
      </c>
      <c r="R1547" s="23">
        <f>VLOOKUP(B1547,'Dry Sieve'!$B$2:$K$992,IF(C1547="#5",2,IF(C1547="#10",3,IF(C1547="#18",4,IF(C1547="#35",5,IF(C1547="#60",6,IF(C1547="#120",7,IF(C1547="#200",8,IF(C1547="&lt;200",9)))))))),FALSE)</f>
        <v>200.05</v>
      </c>
      <c r="S1547" s="23">
        <f>VLOOKUP(B1547,'Dry Sieve'!$B$2:$K$992,10,FALSE)</f>
        <v>1577.9699999999998</v>
      </c>
      <c r="T1547" s="23">
        <v>0.126428542</v>
      </c>
      <c r="U1547" s="23">
        <v>3.4519769710000002E-2</v>
      </c>
      <c r="V1547" s="23">
        <f>V1546</f>
        <v>0.34457177769879999</v>
      </c>
    </row>
    <row r="1548" spans="1:22" ht="15.75" customHeight="1" x14ac:dyDescent="0.2">
      <c r="A1548" s="22">
        <f>VLOOKUP(B1547,'Sample ID by Horizon'!A:B,2,FALSE)</f>
        <v>42655</v>
      </c>
      <c r="B1548" s="21" t="s">
        <v>531</v>
      </c>
      <c r="C1548" s="21" t="s">
        <v>1295</v>
      </c>
      <c r="D1548" s="21" t="s">
        <v>1292</v>
      </c>
      <c r="E1548" s="21">
        <v>4.008</v>
      </c>
      <c r="F1548" s="21">
        <v>1.7609999999999999</v>
      </c>
      <c r="G1548" s="21">
        <v>2.9430000000000001</v>
      </c>
      <c r="H1548" s="21">
        <v>1.1819999999999999</v>
      </c>
      <c r="I1548" s="21">
        <v>1.7629999999999999</v>
      </c>
      <c r="J1548" s="23">
        <f t="shared" si="45"/>
        <v>2.0000000000000018E-3</v>
      </c>
      <c r="K1548" s="71">
        <v>29.441117760000001</v>
      </c>
      <c r="L1548" s="71">
        <f t="shared" ref="L1548:N1548" si="1161">L1547</f>
        <v>4.0042499999999999</v>
      </c>
      <c r="M1548" s="71">
        <f t="shared" si="1161"/>
        <v>1.100000000000001E-2</v>
      </c>
      <c r="N1548" s="71">
        <f t="shared" si="1161"/>
        <v>31.854408840000001</v>
      </c>
      <c r="O1548" s="73">
        <f>VLOOKUP(B1548,'Dry Sieve'!$B$2:$K$992,IF(C1548="#5",2,IF(C1548="#10",3,IF(C1548="#18",4,IF(C1548="#35",5,IF(C1548="#60",6,IF(C1548="#120",7,IF(C1548="#200",8,IF(C1548="&lt;200",9)))))))),FALSE)</f>
        <v>200.05</v>
      </c>
      <c r="P1548" s="23">
        <f t="shared" si="0"/>
        <v>1.100000000000001E-2</v>
      </c>
      <c r="Q1548" s="23">
        <f t="shared" si="1"/>
        <v>4.0042499999999999</v>
      </c>
      <c r="R1548" s="23">
        <f>VLOOKUP(B1548,'Dry Sieve'!$B$2:$K$992,IF(C1548="#5",2,IF(C1548="#10",3,IF(C1548="#18",4,IF(C1548="#35",5,IF(C1548="#60",6,IF(C1548="#120",7,IF(C1548="#200",8,IF(C1548="&lt;200",9)))))))),FALSE)</f>
        <v>200.05</v>
      </c>
      <c r="S1548" s="23">
        <f>VLOOKUP(B1548,'Dry Sieve'!$B$2:$K$992,10,FALSE)</f>
        <v>1577.9699999999998</v>
      </c>
      <c r="T1548" s="23">
        <v>0.126428542</v>
      </c>
      <c r="U1548" s="23">
        <v>3.4519769710000002E-2</v>
      </c>
      <c r="V1548" s="23">
        <f>V1546</f>
        <v>0.34457177769879999</v>
      </c>
    </row>
    <row r="1549" spans="1:22" ht="15.75" customHeight="1" x14ac:dyDescent="0.2">
      <c r="A1549" s="22">
        <f>VLOOKUP(B1548,'Sample ID by Horizon'!A:B,2,FALSE)</f>
        <v>42655</v>
      </c>
      <c r="B1549" s="21" t="s">
        <v>531</v>
      </c>
      <c r="C1549" s="21" t="s">
        <v>1295</v>
      </c>
      <c r="D1549" s="21" t="s">
        <v>1293</v>
      </c>
      <c r="E1549" s="21">
        <v>4.0030000000000001</v>
      </c>
      <c r="F1549" s="21">
        <v>1.73</v>
      </c>
      <c r="G1549" s="21">
        <v>3.0009999999999999</v>
      </c>
      <c r="H1549" s="21">
        <v>1.2709999999999999</v>
      </c>
      <c r="I1549" s="21">
        <v>1.738</v>
      </c>
      <c r="J1549" s="23">
        <f t="shared" si="45"/>
        <v>8.0000000000000071E-3</v>
      </c>
      <c r="K1549" s="71">
        <v>31.551336500000001</v>
      </c>
      <c r="L1549" s="71">
        <f t="shared" ref="L1549:N1549" si="1162">L1547</f>
        <v>4.0042499999999999</v>
      </c>
      <c r="M1549" s="71">
        <f t="shared" si="1162"/>
        <v>1.100000000000001E-2</v>
      </c>
      <c r="N1549" s="71">
        <f t="shared" si="1162"/>
        <v>31.854408840000001</v>
      </c>
      <c r="O1549" s="73">
        <f>VLOOKUP(B1549,'Dry Sieve'!$B$2:$K$992,IF(C1549="#5",2,IF(C1549="#10",3,IF(C1549="#18",4,IF(C1549="#35",5,IF(C1549="#60",6,IF(C1549="#120",7,IF(C1549="#200",8,IF(C1549="&lt;200",9)))))))),FALSE)</f>
        <v>200.05</v>
      </c>
      <c r="P1549" s="23">
        <f t="shared" si="0"/>
        <v>1.100000000000001E-2</v>
      </c>
      <c r="Q1549" s="23">
        <f t="shared" si="1"/>
        <v>4.0042499999999999</v>
      </c>
      <c r="R1549" s="23">
        <f>VLOOKUP(B1549,'Dry Sieve'!$B$2:$K$992,IF(C1549="#5",2,IF(C1549="#10",3,IF(C1549="#18",4,IF(C1549="#35",5,IF(C1549="#60",6,IF(C1549="#120",7,IF(C1549="#200",8,IF(C1549="&lt;200",9)))))))),FALSE)</f>
        <v>200.05</v>
      </c>
      <c r="S1549" s="23">
        <f>VLOOKUP(B1549,'Dry Sieve'!$B$2:$K$992,10,FALSE)</f>
        <v>1577.9699999999998</v>
      </c>
      <c r="T1549" s="23">
        <v>0.126428542</v>
      </c>
      <c r="U1549" s="23">
        <v>3.4519769710000002E-2</v>
      </c>
      <c r="V1549" s="23">
        <f>V1546</f>
        <v>0.34457177769879999</v>
      </c>
    </row>
    <row r="1550" spans="1:22" ht="15.75" customHeight="1" x14ac:dyDescent="0.2">
      <c r="A1550" s="22">
        <f>VLOOKUP(B1549,'Sample ID by Horizon'!A:B,2,FALSE)</f>
        <v>42655</v>
      </c>
      <c r="B1550" s="21" t="s">
        <v>531</v>
      </c>
      <c r="C1550" s="21" t="s">
        <v>1295</v>
      </c>
      <c r="D1550" s="21" t="s">
        <v>1294</v>
      </c>
      <c r="E1550" s="21">
        <v>4.0030000000000001</v>
      </c>
      <c r="F1550" s="21">
        <v>1.732</v>
      </c>
      <c r="G1550" s="21">
        <v>3.0489999999999999</v>
      </c>
      <c r="H1550" s="21">
        <v>1.3169999999999999</v>
      </c>
      <c r="I1550" s="21">
        <v>1.7669999999999999</v>
      </c>
      <c r="J1550" s="23">
        <f t="shared" si="45"/>
        <v>3.499999999999992E-2</v>
      </c>
      <c r="K1550" s="71">
        <v>32.025980509999997</v>
      </c>
      <c r="L1550" s="71">
        <f t="shared" ref="L1550:N1550" si="1163">L1547</f>
        <v>4.0042499999999999</v>
      </c>
      <c r="M1550" s="71">
        <f t="shared" si="1163"/>
        <v>1.100000000000001E-2</v>
      </c>
      <c r="N1550" s="71">
        <f t="shared" si="1163"/>
        <v>31.854408840000001</v>
      </c>
      <c r="O1550" s="73">
        <f>VLOOKUP(B1550,'Dry Sieve'!$B$2:$K$992,IF(C1550="#5",2,IF(C1550="#10",3,IF(C1550="#18",4,IF(C1550="#35",5,IF(C1550="#60",6,IF(C1550="#120",7,IF(C1550="#200",8,IF(C1550="&lt;200",9)))))))),FALSE)</f>
        <v>200.05</v>
      </c>
      <c r="P1550" s="23">
        <f t="shared" si="0"/>
        <v>1.100000000000001E-2</v>
      </c>
      <c r="Q1550" s="23">
        <f t="shared" si="1"/>
        <v>4.0042499999999999</v>
      </c>
      <c r="R1550" s="23">
        <f>VLOOKUP(B1550,'Dry Sieve'!$B$2:$K$992,IF(C1550="#5",2,IF(C1550="#10",3,IF(C1550="#18",4,IF(C1550="#35",5,IF(C1550="#60",6,IF(C1550="#120",7,IF(C1550="#200",8,IF(C1550="&lt;200",9)))))))),FALSE)</f>
        <v>200.05</v>
      </c>
      <c r="S1550" s="23">
        <f>VLOOKUP(B1550,'Dry Sieve'!$B$2:$K$992,10,FALSE)</f>
        <v>1577.9699999999998</v>
      </c>
      <c r="T1550" s="23">
        <v>0.126428542</v>
      </c>
      <c r="U1550" s="23">
        <v>3.4519769710000002E-2</v>
      </c>
      <c r="V1550" s="23">
        <f>V1549</f>
        <v>0.34457177769879999</v>
      </c>
    </row>
    <row r="1551" spans="1:22" ht="15.75" customHeight="1" x14ac:dyDescent="0.2">
      <c r="A1551" s="22">
        <f>VLOOKUP(B1550,'Sample ID by Horizon'!A:B,2,FALSE)</f>
        <v>42655</v>
      </c>
      <c r="B1551" s="21" t="s">
        <v>531</v>
      </c>
      <c r="C1551" s="21" t="s">
        <v>1296</v>
      </c>
      <c r="D1551" s="21" t="s">
        <v>1291</v>
      </c>
      <c r="E1551" s="21">
        <v>2.004</v>
      </c>
      <c r="F1551" s="21">
        <v>1.7390000000000001</v>
      </c>
      <c r="G1551" s="21">
        <v>2.33</v>
      </c>
      <c r="H1551" s="21">
        <v>0.59099999999999997</v>
      </c>
      <c r="I1551" s="21">
        <v>1.74</v>
      </c>
      <c r="J1551" s="23">
        <f t="shared" si="45"/>
        <v>9.9999999999988987E-4</v>
      </c>
      <c r="K1551" s="71">
        <v>29.441117760000001</v>
      </c>
      <c r="L1551" s="71">
        <v>2.0030000000000001</v>
      </c>
      <c r="M1551" s="23">
        <f>AVERAGE(J1551:J1554)</f>
        <v>5.7499999999999218E-3</v>
      </c>
      <c r="N1551" s="23">
        <v>31.929238730000002</v>
      </c>
      <c r="O1551" s="73">
        <f>VLOOKUP(B1551,'Dry Sieve'!$B$2:$K$992,IF(C1551="#5",2,IF(C1551="#10",3,IF(C1551="#18",4,IF(C1551="#35",5,IF(C1551="#60",6,IF(C1551="#120",7,IF(C1551="#200",8,IF(C1551="&lt;200",9)))))))),FALSE)</f>
        <v>147.1</v>
      </c>
      <c r="P1551" s="23">
        <f t="shared" si="0"/>
        <v>5.7499999999999218E-3</v>
      </c>
      <c r="Q1551" s="23">
        <f t="shared" si="1"/>
        <v>2.0029999999999997</v>
      </c>
      <c r="R1551" s="23">
        <f>VLOOKUP(B1551,'Dry Sieve'!$B$2:$K$992,IF(C1551="#5",2,IF(C1551="#10",3,IF(C1551="#18",4,IF(C1551="#35",5,IF(C1551="#60",6,IF(C1551="#120",7,IF(C1551="#200",8,IF(C1551="&lt;200",9)))))))),FALSE)</f>
        <v>147.1</v>
      </c>
      <c r="S1551" s="23">
        <f>VLOOKUP(B1551,'Dry Sieve'!$B$2:$K$992,10,FALSE)</f>
        <v>1577.9699999999998</v>
      </c>
      <c r="T1551" s="23">
        <v>9.2953428089999998E-2</v>
      </c>
      <c r="U1551" s="23">
        <v>2.119951569E-2</v>
      </c>
      <c r="V1551" s="23">
        <f>V1549</f>
        <v>0.34457177769879999</v>
      </c>
    </row>
    <row r="1552" spans="1:22" ht="15.75" customHeight="1" x14ac:dyDescent="0.2">
      <c r="A1552" s="22">
        <f>VLOOKUP(B1551,'Sample ID by Horizon'!A:B,2,FALSE)</f>
        <v>42655</v>
      </c>
      <c r="B1552" s="21" t="s">
        <v>531</v>
      </c>
      <c r="C1552" s="21" t="s">
        <v>1296</v>
      </c>
      <c r="D1552" s="21" t="s">
        <v>1292</v>
      </c>
      <c r="E1552" s="21">
        <v>2.0059999999999998</v>
      </c>
      <c r="F1552" s="21">
        <v>1.7370000000000001</v>
      </c>
      <c r="G1552" s="21">
        <v>2.3479999999999999</v>
      </c>
      <c r="H1552" s="21">
        <v>0.61099999999999999</v>
      </c>
      <c r="I1552" s="21">
        <v>1.746</v>
      </c>
      <c r="J1552" s="23">
        <f t="shared" si="45"/>
        <v>8.999999999999897E-3</v>
      </c>
      <c r="K1552" s="71">
        <v>30.009970089999999</v>
      </c>
      <c r="L1552" s="71">
        <f t="shared" ref="L1552:N1552" si="1164">L1551</f>
        <v>2.0030000000000001</v>
      </c>
      <c r="M1552" s="71">
        <f t="shared" si="1164"/>
        <v>5.7499999999999218E-3</v>
      </c>
      <c r="N1552" s="71">
        <f t="shared" si="1164"/>
        <v>31.929238730000002</v>
      </c>
      <c r="O1552" s="73">
        <f>VLOOKUP(B1552,'Dry Sieve'!$B$2:$K$992,IF(C1552="#5",2,IF(C1552="#10",3,IF(C1552="#18",4,IF(C1552="#35",5,IF(C1552="#60",6,IF(C1552="#120",7,IF(C1552="#200",8,IF(C1552="&lt;200",9)))))))),FALSE)</f>
        <v>147.1</v>
      </c>
      <c r="P1552" s="23">
        <f t="shared" si="0"/>
        <v>5.7499999999999218E-3</v>
      </c>
      <c r="Q1552" s="23">
        <f t="shared" si="1"/>
        <v>2.0029999999999997</v>
      </c>
      <c r="R1552" s="23">
        <f>VLOOKUP(B1552,'Dry Sieve'!$B$2:$K$992,IF(C1552="#5",2,IF(C1552="#10",3,IF(C1552="#18",4,IF(C1552="#35",5,IF(C1552="#60",6,IF(C1552="#120",7,IF(C1552="#200",8,IF(C1552="&lt;200",9)))))))),FALSE)</f>
        <v>147.1</v>
      </c>
      <c r="S1552" s="23">
        <f>VLOOKUP(B1552,'Dry Sieve'!$B$2:$K$992,10,FALSE)</f>
        <v>1577.9699999999998</v>
      </c>
      <c r="T1552" s="23">
        <v>9.2953428089999998E-2</v>
      </c>
      <c r="U1552" s="23">
        <v>2.119951569E-2</v>
      </c>
      <c r="V1552" s="23">
        <f>V1549</f>
        <v>0.34457177769879999</v>
      </c>
    </row>
    <row r="1553" spans="1:22" ht="15.75" customHeight="1" x14ac:dyDescent="0.2">
      <c r="A1553" s="22">
        <f>VLOOKUP(B1552,'Sample ID by Horizon'!A:B,2,FALSE)</f>
        <v>42655</v>
      </c>
      <c r="B1553" s="21" t="s">
        <v>531</v>
      </c>
      <c r="C1553" s="21" t="s">
        <v>1296</v>
      </c>
      <c r="D1553" s="21" t="s">
        <v>1293</v>
      </c>
      <c r="E1553" s="21">
        <v>2.0009999999999999</v>
      </c>
      <c r="F1553" s="21">
        <v>1.74</v>
      </c>
      <c r="G1553" s="21">
        <v>2.395</v>
      </c>
      <c r="H1553" s="21">
        <v>0.65500000000000003</v>
      </c>
      <c r="I1553" s="21">
        <v>1.748</v>
      </c>
      <c r="J1553" s="23">
        <f t="shared" si="45"/>
        <v>8.0000000000000071E-3</v>
      </c>
      <c r="K1553" s="71">
        <v>32.333833079999998</v>
      </c>
      <c r="L1553" s="71">
        <f t="shared" ref="L1553:N1553" si="1165">L1551</f>
        <v>2.0030000000000001</v>
      </c>
      <c r="M1553" s="71">
        <f t="shared" si="1165"/>
        <v>5.7499999999999218E-3</v>
      </c>
      <c r="N1553" s="71">
        <f t="shared" si="1165"/>
        <v>31.929238730000002</v>
      </c>
      <c r="O1553" s="73">
        <f>VLOOKUP(B1553,'Dry Sieve'!$B$2:$K$992,IF(C1553="#5",2,IF(C1553="#10",3,IF(C1553="#18",4,IF(C1553="#35",5,IF(C1553="#60",6,IF(C1553="#120",7,IF(C1553="#200",8,IF(C1553="&lt;200",9)))))))),FALSE)</f>
        <v>147.1</v>
      </c>
      <c r="P1553" s="23">
        <f t="shared" si="0"/>
        <v>5.7499999999999218E-3</v>
      </c>
      <c r="Q1553" s="23">
        <f t="shared" si="1"/>
        <v>2.0029999999999997</v>
      </c>
      <c r="R1553" s="23">
        <f>VLOOKUP(B1553,'Dry Sieve'!$B$2:$K$992,IF(C1553="#5",2,IF(C1553="#10",3,IF(C1553="#18",4,IF(C1553="#35",5,IF(C1553="#60",6,IF(C1553="#120",7,IF(C1553="#200",8,IF(C1553="&lt;200",9)))))))),FALSE)</f>
        <v>147.1</v>
      </c>
      <c r="S1553" s="23">
        <f>VLOOKUP(B1553,'Dry Sieve'!$B$2:$K$992,10,FALSE)</f>
        <v>1577.9699999999998</v>
      </c>
      <c r="T1553" s="23">
        <v>9.2953428089999998E-2</v>
      </c>
      <c r="U1553" s="23">
        <v>2.119951569E-2</v>
      </c>
      <c r="V1553" s="23">
        <f>V1552</f>
        <v>0.34457177769879999</v>
      </c>
    </row>
    <row r="1554" spans="1:22" ht="15.75" customHeight="1" x14ac:dyDescent="0.2">
      <c r="A1554" s="22">
        <f>VLOOKUP(B1553,'Sample ID by Horizon'!A:B,2,FALSE)</f>
        <v>42655</v>
      </c>
      <c r="B1554" s="21" t="s">
        <v>531</v>
      </c>
      <c r="C1554" s="21" t="s">
        <v>1296</v>
      </c>
      <c r="D1554" s="21" t="s">
        <v>1294</v>
      </c>
      <c r="E1554" s="21">
        <v>2.0009999999999999</v>
      </c>
      <c r="F1554" s="21">
        <v>1.7230000000000001</v>
      </c>
      <c r="G1554" s="21">
        <v>2.4470000000000001</v>
      </c>
      <c r="H1554" s="21">
        <v>0.72399999999999998</v>
      </c>
      <c r="I1554" s="21">
        <v>1.728</v>
      </c>
      <c r="J1554" s="23">
        <f t="shared" si="45"/>
        <v>4.9999999999998934E-3</v>
      </c>
      <c r="K1554" s="71">
        <v>35.93203398</v>
      </c>
      <c r="L1554" s="71">
        <f t="shared" ref="L1554:N1554" si="1166">L1551</f>
        <v>2.0030000000000001</v>
      </c>
      <c r="M1554" s="71">
        <f t="shared" si="1166"/>
        <v>5.7499999999999218E-3</v>
      </c>
      <c r="N1554" s="71">
        <f t="shared" si="1166"/>
        <v>31.929238730000002</v>
      </c>
      <c r="O1554" s="73">
        <f>VLOOKUP(B1554,'Dry Sieve'!$B$2:$K$992,IF(C1554="#5",2,IF(C1554="#10",3,IF(C1554="#18",4,IF(C1554="#35",5,IF(C1554="#60",6,IF(C1554="#120",7,IF(C1554="#200",8,IF(C1554="&lt;200",9)))))))),FALSE)</f>
        <v>147.1</v>
      </c>
      <c r="P1554" s="23">
        <f t="shared" si="0"/>
        <v>5.7499999999999218E-3</v>
      </c>
      <c r="Q1554" s="23">
        <f t="shared" si="1"/>
        <v>2.0029999999999997</v>
      </c>
      <c r="R1554" s="23">
        <f>VLOOKUP(B1554,'Dry Sieve'!$B$2:$K$992,IF(C1554="#5",2,IF(C1554="#10",3,IF(C1554="#18",4,IF(C1554="#35",5,IF(C1554="#60",6,IF(C1554="#120",7,IF(C1554="#200",8,IF(C1554="&lt;200",9)))))))),FALSE)</f>
        <v>147.1</v>
      </c>
      <c r="S1554" s="23">
        <f>VLOOKUP(B1554,'Dry Sieve'!$B$2:$K$992,10,FALSE)</f>
        <v>1577.9699999999998</v>
      </c>
      <c r="T1554" s="23">
        <v>9.2953428089999998E-2</v>
      </c>
      <c r="U1554" s="23">
        <v>2.119951569E-2</v>
      </c>
      <c r="V1554" s="23">
        <f>V1552</f>
        <v>0.34457177769879999</v>
      </c>
    </row>
    <row r="1555" spans="1:22" ht="15.75" customHeight="1" x14ac:dyDescent="0.2">
      <c r="A1555" s="22">
        <f>VLOOKUP(B1554,'Sample ID by Horizon'!A:B,2,FALSE)</f>
        <v>42655</v>
      </c>
      <c r="B1555" s="21" t="s">
        <v>531</v>
      </c>
      <c r="C1555" s="21" t="s">
        <v>1297</v>
      </c>
      <c r="D1555" s="21" t="s">
        <v>1291</v>
      </c>
      <c r="E1555" s="21">
        <v>2.0019999999999998</v>
      </c>
      <c r="F1555" s="21">
        <v>1.746</v>
      </c>
      <c r="G1555" s="21">
        <v>2.6309999999999998</v>
      </c>
      <c r="H1555" s="21">
        <v>0.88500000000000001</v>
      </c>
      <c r="I1555" s="21">
        <v>1.754</v>
      </c>
      <c r="J1555" s="23">
        <f t="shared" si="45"/>
        <v>8.0000000000000071E-3</v>
      </c>
      <c r="K1555" s="71">
        <v>43.806193810000003</v>
      </c>
      <c r="L1555" s="71">
        <v>2</v>
      </c>
      <c r="M1555" s="23">
        <f>AVERAGE(J1555:J1558)</f>
        <v>7.2500000000000342E-3</v>
      </c>
      <c r="N1555" s="23">
        <v>47.065022919999997</v>
      </c>
      <c r="O1555" s="73">
        <f>VLOOKUP(B1555,'Dry Sieve'!$B$2:$K$992,IF(C1555="#5",2,IF(C1555="#10",3,IF(C1555="#18",4,IF(C1555="#35",5,IF(C1555="#60",6,IF(C1555="#120",7,IF(C1555="#200",8,IF(C1555="&lt;200",9)))))))),FALSE)</f>
        <v>107</v>
      </c>
      <c r="P1555" s="23">
        <f t="shared" si="0"/>
        <v>7.2500000000000342E-3</v>
      </c>
      <c r="Q1555" s="23">
        <f t="shared" si="1"/>
        <v>2</v>
      </c>
      <c r="R1555" s="23">
        <f>VLOOKUP(B1555,'Dry Sieve'!$B$2:$K$992,IF(C1555="#5",2,IF(C1555="#10",3,IF(C1555="#18",4,IF(C1555="#35",5,IF(C1555="#60",6,IF(C1555="#120",7,IF(C1555="#200",8,IF(C1555="&lt;200",9)))))))),FALSE)</f>
        <v>107</v>
      </c>
      <c r="S1555" s="23">
        <f>VLOOKUP(B1555,'Dry Sieve'!$B$2:$K$992,10,FALSE)</f>
        <v>1577.9699999999998</v>
      </c>
      <c r="T1555" s="23">
        <v>6.7562833890000007E-2</v>
      </c>
      <c r="U1555" s="23">
        <v>1.8170550430000001E-2</v>
      </c>
      <c r="V1555" s="23">
        <f>V1552</f>
        <v>0.34457177769879999</v>
      </c>
    </row>
    <row r="1556" spans="1:22" ht="15.75" customHeight="1" x14ac:dyDescent="0.2">
      <c r="A1556" s="22">
        <f>VLOOKUP(B1555,'Sample ID by Horizon'!A:B,2,FALSE)</f>
        <v>42655</v>
      </c>
      <c r="B1556" s="21" t="s">
        <v>531</v>
      </c>
      <c r="C1556" s="21" t="s">
        <v>1297</v>
      </c>
      <c r="D1556" s="21" t="s">
        <v>1292</v>
      </c>
      <c r="E1556" s="21">
        <v>2.0049999999999999</v>
      </c>
      <c r="F1556" s="21">
        <v>1.73</v>
      </c>
      <c r="G1556" s="21">
        <v>2.6859999999999999</v>
      </c>
      <c r="H1556" s="21">
        <v>0.95599999999999996</v>
      </c>
      <c r="I1556" s="21">
        <v>1.738</v>
      </c>
      <c r="J1556" s="23">
        <f t="shared" si="45"/>
        <v>8.0000000000000071E-3</v>
      </c>
      <c r="K1556" s="71">
        <v>47.281795510000002</v>
      </c>
      <c r="L1556" s="71">
        <f t="shared" ref="L1556:N1556" si="1167">L1555</f>
        <v>2</v>
      </c>
      <c r="M1556" s="71">
        <f t="shared" si="1167"/>
        <v>7.2500000000000342E-3</v>
      </c>
      <c r="N1556" s="71">
        <f t="shared" si="1167"/>
        <v>47.065022919999997</v>
      </c>
      <c r="O1556" s="73">
        <f>VLOOKUP(B1556,'Dry Sieve'!$B$2:$K$992,IF(C1556="#5",2,IF(C1556="#10",3,IF(C1556="#18",4,IF(C1556="#35",5,IF(C1556="#60",6,IF(C1556="#120",7,IF(C1556="#200",8,IF(C1556="&lt;200",9)))))))),FALSE)</f>
        <v>107</v>
      </c>
      <c r="P1556" s="23">
        <f t="shared" si="0"/>
        <v>7.2500000000000342E-3</v>
      </c>
      <c r="Q1556" s="23">
        <f t="shared" si="1"/>
        <v>2</v>
      </c>
      <c r="R1556" s="23">
        <f>VLOOKUP(B1556,'Dry Sieve'!$B$2:$K$992,IF(C1556="#5",2,IF(C1556="#10",3,IF(C1556="#18",4,IF(C1556="#35",5,IF(C1556="#60",6,IF(C1556="#120",7,IF(C1556="#200",8,IF(C1556="&lt;200",9)))))))),FALSE)</f>
        <v>107</v>
      </c>
      <c r="S1556" s="23">
        <f>VLOOKUP(B1556,'Dry Sieve'!$B$2:$K$992,10,FALSE)</f>
        <v>1577.9699999999998</v>
      </c>
      <c r="T1556" s="23">
        <v>6.7562833890000007E-2</v>
      </c>
      <c r="U1556" s="23">
        <v>1.8170550430000001E-2</v>
      </c>
      <c r="V1556" s="23">
        <f>V1555</f>
        <v>0.34457177769879999</v>
      </c>
    </row>
    <row r="1557" spans="1:22" ht="15.75" customHeight="1" x14ac:dyDescent="0.2">
      <c r="A1557" s="22">
        <f>VLOOKUP(B1556,'Sample ID by Horizon'!A:B,2,FALSE)</f>
        <v>42655</v>
      </c>
      <c r="B1557" s="21" t="s">
        <v>531</v>
      </c>
      <c r="C1557" s="21" t="s">
        <v>1297</v>
      </c>
      <c r="D1557" s="21" t="s">
        <v>1293</v>
      </c>
      <c r="E1557" s="21">
        <v>1.9930000000000001</v>
      </c>
      <c r="F1557" s="21">
        <v>1.738</v>
      </c>
      <c r="G1557" s="21">
        <v>2.726</v>
      </c>
      <c r="H1557" s="21">
        <v>0.98799999999999999</v>
      </c>
      <c r="I1557" s="21">
        <v>1.746</v>
      </c>
      <c r="J1557" s="23">
        <f t="shared" si="45"/>
        <v>8.0000000000000071E-3</v>
      </c>
      <c r="K1557" s="71">
        <v>49.172102359999997</v>
      </c>
      <c r="L1557" s="71">
        <f t="shared" ref="L1557:N1557" si="1168">L1555</f>
        <v>2</v>
      </c>
      <c r="M1557" s="71">
        <f t="shared" si="1168"/>
        <v>7.2500000000000342E-3</v>
      </c>
      <c r="N1557" s="71">
        <f t="shared" si="1168"/>
        <v>47.065022919999997</v>
      </c>
      <c r="O1557" s="73">
        <f>VLOOKUP(B1557,'Dry Sieve'!$B$2:$K$992,IF(C1557="#5",2,IF(C1557="#10",3,IF(C1557="#18",4,IF(C1557="#35",5,IF(C1557="#60",6,IF(C1557="#120",7,IF(C1557="#200",8,IF(C1557="&lt;200",9)))))))),FALSE)</f>
        <v>107</v>
      </c>
      <c r="P1557" s="23">
        <f t="shared" si="0"/>
        <v>7.2500000000000342E-3</v>
      </c>
      <c r="Q1557" s="23">
        <f t="shared" si="1"/>
        <v>2</v>
      </c>
      <c r="R1557" s="23">
        <f>VLOOKUP(B1557,'Dry Sieve'!$B$2:$K$992,IF(C1557="#5",2,IF(C1557="#10",3,IF(C1557="#18",4,IF(C1557="#35",5,IF(C1557="#60",6,IF(C1557="#120",7,IF(C1557="#200",8,IF(C1557="&lt;200",9)))))))),FALSE)</f>
        <v>107</v>
      </c>
      <c r="S1557" s="23">
        <f>VLOOKUP(B1557,'Dry Sieve'!$B$2:$K$992,10,FALSE)</f>
        <v>1577.9699999999998</v>
      </c>
      <c r="T1557" s="23">
        <v>6.7562833890000007E-2</v>
      </c>
      <c r="U1557" s="23">
        <v>1.8170550430000001E-2</v>
      </c>
      <c r="V1557" s="23">
        <f>V1555</f>
        <v>0.34457177769879999</v>
      </c>
    </row>
    <row r="1558" spans="1:22" ht="15.75" customHeight="1" x14ac:dyDescent="0.2">
      <c r="A1558" s="22">
        <f>VLOOKUP(B1557,'Sample ID by Horizon'!A:B,2,FALSE)</f>
        <v>42655</v>
      </c>
      <c r="B1558" s="21" t="s">
        <v>531</v>
      </c>
      <c r="C1558" s="21" t="s">
        <v>1297</v>
      </c>
      <c r="D1558" s="21" t="s">
        <v>1294</v>
      </c>
      <c r="E1558" s="21">
        <v>2</v>
      </c>
      <c r="F1558" s="21">
        <v>1.73</v>
      </c>
      <c r="G1558" s="21">
        <v>2.6949999999999998</v>
      </c>
      <c r="H1558" s="21">
        <v>0.96499999999999997</v>
      </c>
      <c r="I1558" s="21">
        <v>1.7350000000000001</v>
      </c>
      <c r="J1558" s="23">
        <f t="shared" si="45"/>
        <v>5.0000000000001155E-3</v>
      </c>
      <c r="K1558" s="71">
        <v>48</v>
      </c>
      <c r="L1558" s="71">
        <f t="shared" ref="L1558:N1558" si="1169">L1555</f>
        <v>2</v>
      </c>
      <c r="M1558" s="71">
        <f t="shared" si="1169"/>
        <v>7.2500000000000342E-3</v>
      </c>
      <c r="N1558" s="71">
        <f t="shared" si="1169"/>
        <v>47.065022919999997</v>
      </c>
      <c r="O1558" s="73">
        <f>VLOOKUP(B1558,'Dry Sieve'!$B$2:$K$992,IF(C1558="#5",2,IF(C1558="#10",3,IF(C1558="#18",4,IF(C1558="#35",5,IF(C1558="#60",6,IF(C1558="#120",7,IF(C1558="#200",8,IF(C1558="&lt;200",9)))))))),FALSE)</f>
        <v>107</v>
      </c>
      <c r="P1558" s="23">
        <f t="shared" si="0"/>
        <v>7.2500000000000342E-3</v>
      </c>
      <c r="Q1558" s="23">
        <f t="shared" si="1"/>
        <v>2</v>
      </c>
      <c r="R1558" s="23">
        <f>VLOOKUP(B1558,'Dry Sieve'!$B$2:$K$992,IF(C1558="#5",2,IF(C1558="#10",3,IF(C1558="#18",4,IF(C1558="#35",5,IF(C1558="#60",6,IF(C1558="#120",7,IF(C1558="#200",8,IF(C1558="&lt;200",9)))))))),FALSE)</f>
        <v>107</v>
      </c>
      <c r="S1558" s="23">
        <f>VLOOKUP(B1558,'Dry Sieve'!$B$2:$K$992,10,FALSE)</f>
        <v>1577.9699999999998</v>
      </c>
      <c r="T1558" s="23">
        <v>6.7562833890000007E-2</v>
      </c>
      <c r="U1558" s="23">
        <v>1.8170550430000001E-2</v>
      </c>
      <c r="V1558" s="23">
        <f>V1555</f>
        <v>0.34457177769879999</v>
      </c>
    </row>
    <row r="1559" spans="1:22" ht="15.75" customHeight="1" x14ac:dyDescent="0.2">
      <c r="A1559" s="22">
        <f>VLOOKUP(B1558,'Sample ID by Horizon'!A:B,2,FALSE)</f>
        <v>42655</v>
      </c>
      <c r="B1559" s="21" t="s">
        <v>531</v>
      </c>
      <c r="C1559" s="21" t="s">
        <v>1298</v>
      </c>
      <c r="D1559" s="21" t="s">
        <v>1291</v>
      </c>
      <c r="E1559" s="21">
        <v>2</v>
      </c>
      <c r="F1559" s="21">
        <v>1.724</v>
      </c>
      <c r="G1559" s="21">
        <v>2.887</v>
      </c>
      <c r="H1559" s="21">
        <v>1.163</v>
      </c>
      <c r="I1559" s="21">
        <v>1.7430000000000001</v>
      </c>
      <c r="J1559" s="23">
        <f t="shared" si="45"/>
        <v>1.9000000000000128E-2</v>
      </c>
      <c r="K1559" s="71">
        <v>57.2</v>
      </c>
      <c r="L1559" s="71">
        <v>1.9997499999999999</v>
      </c>
      <c r="M1559" s="23">
        <f>AVERAGE(J1559:J1562)</f>
        <v>1.7000000000000015E-2</v>
      </c>
      <c r="N1559" s="23">
        <v>58.120097549999997</v>
      </c>
      <c r="O1559" s="73">
        <f>VLOOKUP(B1559,'Dry Sieve'!$B$2:$K$992,IF(C1559="#5",2,IF(C1559="#10",3,IF(C1559="#18",4,IF(C1559="#35",5,IF(C1559="#60",6,IF(C1559="#120",7,IF(C1559="#200",8,IF(C1559="&lt;200",9)))))))),FALSE)</f>
        <v>72.27</v>
      </c>
      <c r="P1559" s="23">
        <f t="shared" si="0"/>
        <v>1.7000000000000015E-2</v>
      </c>
      <c r="Q1559" s="23">
        <f t="shared" si="1"/>
        <v>1.9997500000000001</v>
      </c>
      <c r="R1559" s="23">
        <f>VLOOKUP(B1559,'Dry Sieve'!$B$2:$K$992,IF(C1559="#5",2,IF(C1559="#10",3,IF(C1559="#18",4,IF(C1559="#35",5,IF(C1559="#60",6,IF(C1559="#120",7,IF(C1559="#200",8,IF(C1559="&lt;200",9)))))))),FALSE)</f>
        <v>72.27</v>
      </c>
      <c r="S1559" s="23">
        <f>VLOOKUP(B1559,'Dry Sieve'!$B$2:$K$992,10,FALSE)</f>
        <v>1577.9699999999998</v>
      </c>
      <c r="T1559" s="23">
        <v>4.5410006660000002E-2</v>
      </c>
      <c r="U1559" s="23">
        <v>1.1311002929999999E-2</v>
      </c>
      <c r="V1559" s="23">
        <f>V1558</f>
        <v>0.34457177769879999</v>
      </c>
    </row>
    <row r="1560" spans="1:22" ht="15.75" customHeight="1" x14ac:dyDescent="0.2">
      <c r="A1560" s="22">
        <f>VLOOKUP(B1559,'Sample ID by Horizon'!A:B,2,FALSE)</f>
        <v>42655</v>
      </c>
      <c r="B1560" s="21" t="s">
        <v>531</v>
      </c>
      <c r="C1560" s="21" t="s">
        <v>1298</v>
      </c>
      <c r="D1560" s="21" t="s">
        <v>1292</v>
      </c>
      <c r="E1560" s="21">
        <v>2</v>
      </c>
      <c r="F1560" s="21">
        <v>1.7270000000000001</v>
      </c>
      <c r="G1560" s="21">
        <v>2.9620000000000002</v>
      </c>
      <c r="H1560" s="21">
        <v>1.2350000000000001</v>
      </c>
      <c r="I1560" s="21">
        <v>1.7430000000000001</v>
      </c>
      <c r="J1560" s="23">
        <f t="shared" si="45"/>
        <v>1.6000000000000014E-2</v>
      </c>
      <c r="K1560" s="71">
        <v>60.95</v>
      </c>
      <c r="L1560" s="71">
        <f t="shared" ref="L1560:N1560" si="1170">L1559</f>
        <v>1.9997499999999999</v>
      </c>
      <c r="M1560" s="71">
        <f t="shared" si="1170"/>
        <v>1.7000000000000015E-2</v>
      </c>
      <c r="N1560" s="71">
        <f t="shared" si="1170"/>
        <v>58.120097549999997</v>
      </c>
      <c r="O1560" s="73">
        <f>VLOOKUP(B1560,'Dry Sieve'!$B$2:$K$992,IF(C1560="#5",2,IF(C1560="#10",3,IF(C1560="#18",4,IF(C1560="#35",5,IF(C1560="#60",6,IF(C1560="#120",7,IF(C1560="#200",8,IF(C1560="&lt;200",9)))))))),FALSE)</f>
        <v>72.27</v>
      </c>
      <c r="P1560" s="23">
        <f t="shared" si="0"/>
        <v>1.7000000000000015E-2</v>
      </c>
      <c r="Q1560" s="23">
        <f t="shared" si="1"/>
        <v>1.9997500000000001</v>
      </c>
      <c r="R1560" s="23">
        <f>VLOOKUP(B1560,'Dry Sieve'!$B$2:$K$992,IF(C1560="#5",2,IF(C1560="#10",3,IF(C1560="#18",4,IF(C1560="#35",5,IF(C1560="#60",6,IF(C1560="#120",7,IF(C1560="#200",8,IF(C1560="&lt;200",9)))))))),FALSE)</f>
        <v>72.27</v>
      </c>
      <c r="S1560" s="23">
        <f>VLOOKUP(B1560,'Dry Sieve'!$B$2:$K$992,10,FALSE)</f>
        <v>1577.9699999999998</v>
      </c>
      <c r="T1560" s="23">
        <v>4.5410006660000002E-2</v>
      </c>
      <c r="U1560" s="23">
        <v>1.1311002929999999E-2</v>
      </c>
      <c r="V1560" s="23">
        <f>V1558</f>
        <v>0.34457177769879999</v>
      </c>
    </row>
    <row r="1561" spans="1:22" ht="15.75" customHeight="1" x14ac:dyDescent="0.2">
      <c r="A1561" s="22">
        <f>VLOOKUP(B1560,'Sample ID by Horizon'!A:B,2,FALSE)</f>
        <v>42655</v>
      </c>
      <c r="B1561" s="21" t="s">
        <v>531</v>
      </c>
      <c r="C1561" s="21" t="s">
        <v>1298</v>
      </c>
      <c r="D1561" s="21" t="s">
        <v>1293</v>
      </c>
      <c r="E1561" s="21">
        <v>2</v>
      </c>
      <c r="F1561" s="21">
        <v>1.724</v>
      </c>
      <c r="G1561" s="21">
        <v>2.8130000000000002</v>
      </c>
      <c r="H1561" s="21">
        <v>1.089</v>
      </c>
      <c r="I1561" s="21">
        <v>1.742</v>
      </c>
      <c r="J1561" s="23">
        <f t="shared" si="45"/>
        <v>1.8000000000000016E-2</v>
      </c>
      <c r="K1561" s="71">
        <v>53.55</v>
      </c>
      <c r="L1561" s="71">
        <f t="shared" ref="L1561:N1561" si="1171">L1559</f>
        <v>1.9997499999999999</v>
      </c>
      <c r="M1561" s="71">
        <f t="shared" si="1171"/>
        <v>1.7000000000000015E-2</v>
      </c>
      <c r="N1561" s="71">
        <f t="shared" si="1171"/>
        <v>58.120097549999997</v>
      </c>
      <c r="O1561" s="73">
        <f>VLOOKUP(B1561,'Dry Sieve'!$B$2:$K$992,IF(C1561="#5",2,IF(C1561="#10",3,IF(C1561="#18",4,IF(C1561="#35",5,IF(C1561="#60",6,IF(C1561="#120",7,IF(C1561="#200",8,IF(C1561="&lt;200",9)))))))),FALSE)</f>
        <v>72.27</v>
      </c>
      <c r="P1561" s="23">
        <f t="shared" si="0"/>
        <v>1.7000000000000015E-2</v>
      </c>
      <c r="Q1561" s="23">
        <f t="shared" si="1"/>
        <v>1.9997500000000001</v>
      </c>
      <c r="R1561" s="23">
        <f>VLOOKUP(B1561,'Dry Sieve'!$B$2:$K$992,IF(C1561="#5",2,IF(C1561="#10",3,IF(C1561="#18",4,IF(C1561="#35",5,IF(C1561="#60",6,IF(C1561="#120",7,IF(C1561="#200",8,IF(C1561="&lt;200",9)))))))),FALSE)</f>
        <v>72.27</v>
      </c>
      <c r="S1561" s="23">
        <f>VLOOKUP(B1561,'Dry Sieve'!$B$2:$K$992,10,FALSE)</f>
        <v>1577.9699999999998</v>
      </c>
      <c r="T1561" s="23">
        <v>4.5410006660000002E-2</v>
      </c>
      <c r="U1561" s="23">
        <v>1.1311002929999999E-2</v>
      </c>
      <c r="V1561" s="23">
        <f>V1558</f>
        <v>0.34457177769879999</v>
      </c>
    </row>
    <row r="1562" spans="1:22" ht="15.75" customHeight="1" x14ac:dyDescent="0.2">
      <c r="A1562" s="22">
        <f>VLOOKUP(B1561,'Sample ID by Horizon'!A:B,2,FALSE)</f>
        <v>42655</v>
      </c>
      <c r="B1562" s="21" t="s">
        <v>531</v>
      </c>
      <c r="C1562" s="21" t="s">
        <v>1298</v>
      </c>
      <c r="D1562" s="21" t="s">
        <v>1294</v>
      </c>
      <c r="E1562" s="21">
        <v>1.9990000000000001</v>
      </c>
      <c r="F1562" s="21">
        <v>1.7450000000000001</v>
      </c>
      <c r="G1562" s="21">
        <v>2.9750000000000001</v>
      </c>
      <c r="H1562" s="21">
        <v>1.23</v>
      </c>
      <c r="I1562" s="21">
        <v>1.76</v>
      </c>
      <c r="J1562" s="23">
        <f t="shared" si="45"/>
        <v>1.4999999999999902E-2</v>
      </c>
      <c r="K1562" s="71">
        <v>60.780390199999999</v>
      </c>
      <c r="L1562" s="71">
        <f t="shared" ref="L1562:N1562" si="1172">L1559</f>
        <v>1.9997499999999999</v>
      </c>
      <c r="M1562" s="71">
        <f t="shared" si="1172"/>
        <v>1.7000000000000015E-2</v>
      </c>
      <c r="N1562" s="71">
        <f t="shared" si="1172"/>
        <v>58.120097549999997</v>
      </c>
      <c r="O1562" s="73">
        <f>VLOOKUP(B1562,'Dry Sieve'!$B$2:$K$992,IF(C1562="#5",2,IF(C1562="#10",3,IF(C1562="#18",4,IF(C1562="#35",5,IF(C1562="#60",6,IF(C1562="#120",7,IF(C1562="#200",8,IF(C1562="&lt;200",9)))))))),FALSE)</f>
        <v>72.27</v>
      </c>
      <c r="P1562" s="23">
        <f t="shared" si="0"/>
        <v>1.7000000000000015E-2</v>
      </c>
      <c r="Q1562" s="23">
        <f t="shared" si="1"/>
        <v>1.9997500000000001</v>
      </c>
      <c r="R1562" s="23">
        <f>VLOOKUP(B1562,'Dry Sieve'!$B$2:$K$992,IF(C1562="#5",2,IF(C1562="#10",3,IF(C1562="#18",4,IF(C1562="#35",5,IF(C1562="#60",6,IF(C1562="#120",7,IF(C1562="#200",8,IF(C1562="&lt;200",9)))))))),FALSE)</f>
        <v>72.27</v>
      </c>
      <c r="S1562" s="23">
        <f>VLOOKUP(B1562,'Dry Sieve'!$B$2:$K$992,10,FALSE)</f>
        <v>1577.9699999999998</v>
      </c>
      <c r="T1562" s="23">
        <v>4.5410006660000002E-2</v>
      </c>
      <c r="U1562" s="23">
        <v>1.1311002929999999E-2</v>
      </c>
      <c r="V1562" s="23">
        <f>V1561</f>
        <v>0.34457177769879999</v>
      </c>
    </row>
    <row r="1563" spans="1:22" ht="15.75" customHeight="1" x14ac:dyDescent="0.2">
      <c r="A1563" s="22">
        <f>VLOOKUP(B1562,'Sample ID by Horizon'!A:B,2,FALSE)</f>
        <v>42655</v>
      </c>
      <c r="B1563" s="21" t="s">
        <v>531</v>
      </c>
      <c r="C1563" s="21" t="s">
        <v>1299</v>
      </c>
      <c r="D1563" s="21" t="s">
        <v>1291</v>
      </c>
      <c r="E1563" s="21">
        <v>1.0009999999999999</v>
      </c>
      <c r="F1563" s="21">
        <v>1.7470000000000001</v>
      </c>
      <c r="G1563" s="21">
        <v>2.5190000000000001</v>
      </c>
      <c r="H1563" s="21">
        <v>0.77200000000000002</v>
      </c>
      <c r="I1563" s="21">
        <v>1.774</v>
      </c>
      <c r="J1563" s="23">
        <f t="shared" si="45"/>
        <v>2.6999999999999913E-2</v>
      </c>
      <c r="K1563" s="71">
        <v>74.425574429999998</v>
      </c>
      <c r="L1563" s="71">
        <v>1.0004999999999999</v>
      </c>
      <c r="M1563" s="23">
        <f>AVERAGE(J1563:J1566)</f>
        <v>3.0999999999999917E-2</v>
      </c>
      <c r="N1563" s="23">
        <v>75.138836159999997</v>
      </c>
      <c r="O1563" s="73">
        <f>VLOOKUP(B1563,'Dry Sieve'!$B$2:$K$992,IF(C1563="#5",2,IF(C1563="#10",3,IF(C1563="#18",4,IF(C1563="#35",5,IF(C1563="#60",6,IF(C1563="#120",7,IF(C1563="#200",8,IF(C1563="&lt;200",9)))))))),FALSE)</f>
        <v>32.33</v>
      </c>
      <c r="P1563" s="23">
        <f t="shared" si="0"/>
        <v>3.0999999999999917E-2</v>
      </c>
      <c r="Q1563" s="23">
        <f t="shared" si="1"/>
        <v>1.0004999999999999</v>
      </c>
      <c r="R1563" s="23">
        <f>VLOOKUP(B1563,'Dry Sieve'!$B$2:$K$992,IF(C1563="#5",2,IF(C1563="#10",3,IF(C1563="#18",4,IF(C1563="#35",5,IF(C1563="#60",6,IF(C1563="#120",7,IF(C1563="#200",8,IF(C1563="&lt;200",9)))))))),FALSE)</f>
        <v>32.33</v>
      </c>
      <c r="S1563" s="23">
        <f>VLOOKUP(B1563,'Dry Sieve'!$B$2:$K$992,10,FALSE)</f>
        <v>1577.9699999999998</v>
      </c>
      <c r="T1563" s="23">
        <v>1.985352755E-2</v>
      </c>
      <c r="U1563" s="23">
        <v>4.2622027249999998E-3</v>
      </c>
      <c r="V1563" s="23">
        <f>V1561</f>
        <v>0.34457177769879999</v>
      </c>
    </row>
    <row r="1564" spans="1:22" ht="15.75" customHeight="1" x14ac:dyDescent="0.2">
      <c r="A1564" s="22">
        <f>VLOOKUP(B1563,'Sample ID by Horizon'!A:B,2,FALSE)</f>
        <v>42655</v>
      </c>
      <c r="B1564" s="21" t="s">
        <v>531</v>
      </c>
      <c r="C1564" s="21" t="s">
        <v>1299</v>
      </c>
      <c r="D1564" s="21" t="s">
        <v>1292</v>
      </c>
      <c r="E1564" s="21">
        <v>1.0009999999999999</v>
      </c>
      <c r="F1564" s="21">
        <v>1.722</v>
      </c>
      <c r="G1564" s="21">
        <v>2.4540000000000002</v>
      </c>
      <c r="H1564" s="21">
        <v>0.73199999999999998</v>
      </c>
      <c r="I1564" s="21">
        <v>1.7509999999999999</v>
      </c>
      <c r="J1564" s="23">
        <f t="shared" si="45"/>
        <v>2.8999999999999915E-2</v>
      </c>
      <c r="K1564" s="71">
        <v>70.22977023</v>
      </c>
      <c r="L1564" s="71">
        <f t="shared" ref="L1564:N1564" si="1173">L1563</f>
        <v>1.0004999999999999</v>
      </c>
      <c r="M1564" s="71">
        <f t="shared" si="1173"/>
        <v>3.0999999999999917E-2</v>
      </c>
      <c r="N1564" s="71">
        <f t="shared" si="1173"/>
        <v>75.138836159999997</v>
      </c>
      <c r="O1564" s="73">
        <f>VLOOKUP(B1564,'Dry Sieve'!$B$2:$K$992,IF(C1564="#5",2,IF(C1564="#10",3,IF(C1564="#18",4,IF(C1564="#35",5,IF(C1564="#60",6,IF(C1564="#120",7,IF(C1564="#200",8,IF(C1564="&lt;200",9)))))))),FALSE)</f>
        <v>32.33</v>
      </c>
      <c r="P1564" s="23">
        <f t="shared" si="0"/>
        <v>3.0999999999999917E-2</v>
      </c>
      <c r="Q1564" s="23">
        <f t="shared" si="1"/>
        <v>1.0004999999999999</v>
      </c>
      <c r="R1564" s="23">
        <f>VLOOKUP(B1564,'Dry Sieve'!$B$2:$K$992,IF(C1564="#5",2,IF(C1564="#10",3,IF(C1564="#18",4,IF(C1564="#35",5,IF(C1564="#60",6,IF(C1564="#120",7,IF(C1564="#200",8,IF(C1564="&lt;200",9)))))))),FALSE)</f>
        <v>32.33</v>
      </c>
      <c r="S1564" s="23">
        <f>VLOOKUP(B1564,'Dry Sieve'!$B$2:$K$992,10,FALSE)</f>
        <v>1577.9699999999998</v>
      </c>
      <c r="T1564" s="23">
        <v>1.985352755E-2</v>
      </c>
      <c r="U1564" s="23">
        <v>4.2622027249999998E-3</v>
      </c>
      <c r="V1564" s="23">
        <f>V1561</f>
        <v>0.34457177769879999</v>
      </c>
    </row>
    <row r="1565" spans="1:22" ht="15.75" customHeight="1" x14ac:dyDescent="0.2">
      <c r="A1565" s="22">
        <f>VLOOKUP(B1564,'Sample ID by Horizon'!A:B,2,FALSE)</f>
        <v>42655</v>
      </c>
      <c r="B1565" s="21" t="s">
        <v>531</v>
      </c>
      <c r="C1565" s="21" t="s">
        <v>1299</v>
      </c>
      <c r="D1565" s="21" t="s">
        <v>1293</v>
      </c>
      <c r="E1565" s="21">
        <v>1</v>
      </c>
      <c r="F1565" s="21">
        <v>1.7330000000000001</v>
      </c>
      <c r="G1565" s="21">
        <v>2.5529999999999999</v>
      </c>
      <c r="H1565" s="21">
        <v>0.82</v>
      </c>
      <c r="I1565" s="21">
        <v>1.7669999999999999</v>
      </c>
      <c r="J1565" s="23">
        <f t="shared" si="45"/>
        <v>3.3999999999999808E-2</v>
      </c>
      <c r="K1565" s="71">
        <v>78.599999999999994</v>
      </c>
      <c r="L1565" s="71">
        <f t="shared" ref="L1565:N1565" si="1174">L1563</f>
        <v>1.0004999999999999</v>
      </c>
      <c r="M1565" s="71">
        <f t="shared" si="1174"/>
        <v>3.0999999999999917E-2</v>
      </c>
      <c r="N1565" s="71">
        <f t="shared" si="1174"/>
        <v>75.138836159999997</v>
      </c>
      <c r="O1565" s="73">
        <f>VLOOKUP(B1565,'Dry Sieve'!$B$2:$K$992,IF(C1565="#5",2,IF(C1565="#10",3,IF(C1565="#18",4,IF(C1565="#35",5,IF(C1565="#60",6,IF(C1565="#120",7,IF(C1565="#200",8,IF(C1565="&lt;200",9)))))))),FALSE)</f>
        <v>32.33</v>
      </c>
      <c r="P1565" s="23">
        <f t="shared" si="0"/>
        <v>3.0999999999999917E-2</v>
      </c>
      <c r="Q1565" s="23">
        <f t="shared" si="1"/>
        <v>1.0004999999999999</v>
      </c>
      <c r="R1565" s="23">
        <f>VLOOKUP(B1565,'Dry Sieve'!$B$2:$K$992,IF(C1565="#5",2,IF(C1565="#10",3,IF(C1565="#18",4,IF(C1565="#35",5,IF(C1565="#60",6,IF(C1565="#120",7,IF(C1565="#200",8,IF(C1565="&lt;200",9)))))))),FALSE)</f>
        <v>32.33</v>
      </c>
      <c r="S1565" s="23">
        <f>VLOOKUP(B1565,'Dry Sieve'!$B$2:$K$992,10,FALSE)</f>
        <v>1577.9699999999998</v>
      </c>
      <c r="T1565" s="23">
        <v>1.985352755E-2</v>
      </c>
      <c r="U1565" s="23">
        <v>4.2622027249999998E-3</v>
      </c>
      <c r="V1565" s="23">
        <f>V1564</f>
        <v>0.34457177769879999</v>
      </c>
    </row>
    <row r="1566" spans="1:22" ht="15.75" customHeight="1" x14ac:dyDescent="0.2">
      <c r="A1566" s="22">
        <f>VLOOKUP(B1565,'Sample ID by Horizon'!A:B,2,FALSE)</f>
        <v>42655</v>
      </c>
      <c r="B1566" s="21" t="s">
        <v>531</v>
      </c>
      <c r="C1566" s="21" t="s">
        <v>1299</v>
      </c>
      <c r="D1566" s="21" t="s">
        <v>1294</v>
      </c>
      <c r="E1566" s="21">
        <v>1</v>
      </c>
      <c r="F1566" s="21">
        <v>1.746</v>
      </c>
      <c r="G1566" s="21">
        <v>2.5529999999999999</v>
      </c>
      <c r="H1566" s="21">
        <v>0.80700000000000005</v>
      </c>
      <c r="I1566" s="21">
        <v>1.78</v>
      </c>
      <c r="J1566" s="23">
        <f t="shared" si="45"/>
        <v>3.400000000000003E-2</v>
      </c>
      <c r="K1566" s="71">
        <v>77.3</v>
      </c>
      <c r="L1566" s="71">
        <f t="shared" ref="L1566:N1566" si="1175">L1563</f>
        <v>1.0004999999999999</v>
      </c>
      <c r="M1566" s="71">
        <f t="shared" si="1175"/>
        <v>3.0999999999999917E-2</v>
      </c>
      <c r="N1566" s="71">
        <f t="shared" si="1175"/>
        <v>75.138836159999997</v>
      </c>
      <c r="O1566" s="73">
        <f>VLOOKUP(B1566,'Dry Sieve'!$B$2:$K$992,IF(C1566="#5",2,IF(C1566="#10",3,IF(C1566="#18",4,IF(C1566="#35",5,IF(C1566="#60",6,IF(C1566="#120",7,IF(C1566="#200",8,IF(C1566="&lt;200",9)))))))),FALSE)</f>
        <v>32.33</v>
      </c>
      <c r="P1566" s="23">
        <f t="shared" si="0"/>
        <v>3.0999999999999917E-2</v>
      </c>
      <c r="Q1566" s="23">
        <f t="shared" si="1"/>
        <v>1.0004999999999999</v>
      </c>
      <c r="R1566" s="23">
        <f>VLOOKUP(B1566,'Dry Sieve'!$B$2:$K$992,IF(C1566="#5",2,IF(C1566="#10",3,IF(C1566="#18",4,IF(C1566="#35",5,IF(C1566="#60",6,IF(C1566="#120",7,IF(C1566="#200",8,IF(C1566="&lt;200",9)))))))),FALSE)</f>
        <v>32.33</v>
      </c>
      <c r="S1566" s="23">
        <f>VLOOKUP(B1566,'Dry Sieve'!$B$2:$K$992,10,FALSE)</f>
        <v>1577.9699999999998</v>
      </c>
      <c r="T1566" s="23">
        <v>1.985352755E-2</v>
      </c>
      <c r="U1566" s="23">
        <v>4.2622027249999998E-3</v>
      </c>
      <c r="V1566" s="23">
        <f>V1564</f>
        <v>0.34457177769879999</v>
      </c>
    </row>
    <row r="1567" spans="1:22" ht="15.75" customHeight="1" x14ac:dyDescent="0.2">
      <c r="A1567" s="22">
        <f>VLOOKUP(B1566,'Sample ID by Horizon'!A:B,2,FALSE)</f>
        <v>42655</v>
      </c>
      <c r="B1567" s="21" t="s">
        <v>531</v>
      </c>
      <c r="C1567" s="21" t="s">
        <v>1300</v>
      </c>
      <c r="D1567" s="21" t="s">
        <v>1291</v>
      </c>
      <c r="E1567" s="21">
        <v>1</v>
      </c>
      <c r="F1567" s="21">
        <v>1.7330000000000001</v>
      </c>
      <c r="G1567" s="21">
        <v>2.5739999999999998</v>
      </c>
      <c r="H1567" s="21">
        <v>0.84099999999999997</v>
      </c>
      <c r="I1567" s="21">
        <v>1.831</v>
      </c>
      <c r="J1567" s="23">
        <f t="shared" si="45"/>
        <v>9.7999999999999865E-2</v>
      </c>
      <c r="K1567" s="71">
        <v>74.3</v>
      </c>
      <c r="L1567" s="71">
        <v>0.99975000000000003</v>
      </c>
      <c r="M1567" s="23">
        <f>AVERAGE(J1567:J1570)</f>
        <v>9.3249999999999944E-2</v>
      </c>
      <c r="N1567" s="23">
        <v>74.92108872</v>
      </c>
      <c r="O1567" s="73">
        <f>VLOOKUP(B1567,'Dry Sieve'!$B$2:$K$992,IF(C1567="#5",2,IF(C1567="#10",3,IF(C1567="#18",4,IF(C1567="#35",5,IF(C1567="#60",6,IF(C1567="#120",7,IF(C1567="#200",8,IF(C1567="&lt;200",9)))))))),FALSE)</f>
        <v>15.16</v>
      </c>
      <c r="P1567" s="23">
        <f t="shared" si="0"/>
        <v>9.3249999999999944E-2</v>
      </c>
      <c r="Q1567" s="23">
        <f t="shared" si="1"/>
        <v>0.99974999999999992</v>
      </c>
      <c r="R1567" s="23">
        <f>VLOOKUP(B1567,'Dry Sieve'!$B$2:$K$992,IF(C1567="#5",2,IF(C1567="#10",3,IF(C1567="#18",4,IF(C1567="#35",5,IF(C1567="#60",6,IF(C1567="#120",7,IF(C1567="#200",8,IF(C1567="&lt;200",9)))))))),FALSE)</f>
        <v>15.16</v>
      </c>
      <c r="S1567" s="23">
        <f>VLOOKUP(B1567,'Dry Sieve'!$B$2:$K$992,10,FALSE)</f>
        <v>1577.9699999999998</v>
      </c>
      <c r="T1567" s="23">
        <v>8.7111773319999992E-3</v>
      </c>
      <c r="U1567" s="23">
        <v>9.3235841380000001E-4</v>
      </c>
      <c r="V1567" s="23">
        <f>V1564</f>
        <v>0.34457177769879999</v>
      </c>
    </row>
    <row r="1568" spans="1:22" ht="15.75" customHeight="1" x14ac:dyDescent="0.2">
      <c r="A1568" s="22">
        <f>VLOOKUP(B1567,'Sample ID by Horizon'!A:B,2,FALSE)</f>
        <v>42655</v>
      </c>
      <c r="B1568" s="21" t="s">
        <v>531</v>
      </c>
      <c r="C1568" s="21" t="s">
        <v>1300</v>
      </c>
      <c r="D1568" s="21" t="s">
        <v>1292</v>
      </c>
      <c r="E1568" s="21">
        <v>1.0009999999999999</v>
      </c>
      <c r="F1568" s="21">
        <v>1.7410000000000001</v>
      </c>
      <c r="G1568" s="21">
        <v>2.5720000000000001</v>
      </c>
      <c r="H1568" s="21">
        <v>0.83099999999999996</v>
      </c>
      <c r="I1568" s="21">
        <v>1.835</v>
      </c>
      <c r="J1568" s="23">
        <f t="shared" si="45"/>
        <v>9.3999999999999861E-2</v>
      </c>
      <c r="K1568" s="71">
        <v>73.626373630000003</v>
      </c>
      <c r="L1568" s="71">
        <f t="shared" ref="L1568:N1568" si="1176">L1567</f>
        <v>0.99975000000000003</v>
      </c>
      <c r="M1568" s="71">
        <f t="shared" si="1176"/>
        <v>9.3249999999999944E-2</v>
      </c>
      <c r="N1568" s="71">
        <f t="shared" si="1176"/>
        <v>74.92108872</v>
      </c>
      <c r="O1568" s="73">
        <f>VLOOKUP(B1568,'Dry Sieve'!$B$2:$K$992,IF(C1568="#5",2,IF(C1568="#10",3,IF(C1568="#18",4,IF(C1568="#35",5,IF(C1568="#60",6,IF(C1568="#120",7,IF(C1568="#200",8,IF(C1568="&lt;200",9)))))))),FALSE)</f>
        <v>15.16</v>
      </c>
      <c r="P1568" s="23">
        <f t="shared" si="0"/>
        <v>9.3249999999999944E-2</v>
      </c>
      <c r="Q1568" s="23">
        <f t="shared" si="1"/>
        <v>0.99974999999999992</v>
      </c>
      <c r="R1568" s="23">
        <f>VLOOKUP(B1568,'Dry Sieve'!$B$2:$K$992,IF(C1568="#5",2,IF(C1568="#10",3,IF(C1568="#18",4,IF(C1568="#35",5,IF(C1568="#60",6,IF(C1568="#120",7,IF(C1568="#200",8,IF(C1568="&lt;200",9)))))))),FALSE)</f>
        <v>15.16</v>
      </c>
      <c r="S1568" s="23">
        <f>VLOOKUP(B1568,'Dry Sieve'!$B$2:$K$992,10,FALSE)</f>
        <v>1577.9699999999998</v>
      </c>
      <c r="T1568" s="23">
        <v>8.7111773319999992E-3</v>
      </c>
      <c r="U1568" s="23">
        <v>9.3235841380000001E-4</v>
      </c>
      <c r="V1568" s="23">
        <f>V1567</f>
        <v>0.34457177769879999</v>
      </c>
    </row>
    <row r="1569" spans="1:22" ht="15.75" customHeight="1" x14ac:dyDescent="0.2">
      <c r="A1569" s="22">
        <f>VLOOKUP(B1568,'Sample ID by Horizon'!A:B,2,FALSE)</f>
        <v>42655</v>
      </c>
      <c r="B1569" s="21" t="s">
        <v>531</v>
      </c>
      <c r="C1569" s="21" t="s">
        <v>1300</v>
      </c>
      <c r="D1569" s="21" t="s">
        <v>1293</v>
      </c>
      <c r="E1569" s="21">
        <v>0.997</v>
      </c>
      <c r="F1569" s="21">
        <v>1.726</v>
      </c>
      <c r="G1569" s="21">
        <v>2.5600999999999998</v>
      </c>
      <c r="H1569" s="21">
        <v>0.83409999999999995</v>
      </c>
      <c r="I1569" s="21">
        <v>1.8129999999999999</v>
      </c>
      <c r="J1569" s="23">
        <f t="shared" si="45"/>
        <v>8.6999999999999966E-2</v>
      </c>
      <c r="K1569" s="71">
        <v>74.934804409999998</v>
      </c>
      <c r="L1569" s="71">
        <f t="shared" ref="L1569:N1569" si="1177">L1567</f>
        <v>0.99975000000000003</v>
      </c>
      <c r="M1569" s="71">
        <f t="shared" si="1177"/>
        <v>9.3249999999999944E-2</v>
      </c>
      <c r="N1569" s="71">
        <f t="shared" si="1177"/>
        <v>74.92108872</v>
      </c>
      <c r="O1569" s="73">
        <f>VLOOKUP(B1569,'Dry Sieve'!$B$2:$K$992,IF(C1569="#5",2,IF(C1569="#10",3,IF(C1569="#18",4,IF(C1569="#35",5,IF(C1569="#60",6,IF(C1569="#120",7,IF(C1569="#200",8,IF(C1569="&lt;200",9)))))))),FALSE)</f>
        <v>15.16</v>
      </c>
      <c r="P1569" s="23">
        <f t="shared" si="0"/>
        <v>9.3249999999999944E-2</v>
      </c>
      <c r="Q1569" s="23">
        <f t="shared" si="1"/>
        <v>0.99974999999999992</v>
      </c>
      <c r="R1569" s="23">
        <f>VLOOKUP(B1569,'Dry Sieve'!$B$2:$K$992,IF(C1569="#5",2,IF(C1569="#10",3,IF(C1569="#18",4,IF(C1569="#35",5,IF(C1569="#60",6,IF(C1569="#120",7,IF(C1569="#200",8,IF(C1569="&lt;200",9)))))))),FALSE)</f>
        <v>15.16</v>
      </c>
      <c r="S1569" s="23">
        <f>VLOOKUP(B1569,'Dry Sieve'!$B$2:$K$992,10,FALSE)</f>
        <v>1577.9699999999998</v>
      </c>
      <c r="T1569" s="23">
        <v>8.7111773319999992E-3</v>
      </c>
      <c r="U1569" s="23">
        <v>9.3235841380000001E-4</v>
      </c>
      <c r="V1569" s="23">
        <f>V1567</f>
        <v>0.34457177769879999</v>
      </c>
    </row>
    <row r="1570" spans="1:22" ht="15.75" customHeight="1" x14ac:dyDescent="0.2">
      <c r="A1570" s="22">
        <f>VLOOKUP(B1569,'Sample ID by Horizon'!A:B,2,FALSE)</f>
        <v>42655</v>
      </c>
      <c r="B1570" s="21" t="s">
        <v>531</v>
      </c>
      <c r="C1570" s="21" t="s">
        <v>1300</v>
      </c>
      <c r="D1570" s="21" t="s">
        <v>1294</v>
      </c>
      <c r="E1570" s="21">
        <v>1.0009999999999999</v>
      </c>
      <c r="F1570" s="21">
        <v>1.738</v>
      </c>
      <c r="G1570" s="21">
        <v>2.601</v>
      </c>
      <c r="H1570" s="21">
        <v>0.86299999999999999</v>
      </c>
      <c r="I1570" s="21">
        <v>1.8320000000000001</v>
      </c>
      <c r="J1570" s="23">
        <f t="shared" si="45"/>
        <v>9.4000000000000083E-2</v>
      </c>
      <c r="K1570" s="71">
        <v>76.82317682</v>
      </c>
      <c r="L1570" s="71">
        <f t="shared" ref="L1570:N1570" si="1178">L1567</f>
        <v>0.99975000000000003</v>
      </c>
      <c r="M1570" s="71">
        <f t="shared" si="1178"/>
        <v>9.3249999999999944E-2</v>
      </c>
      <c r="N1570" s="71">
        <f t="shared" si="1178"/>
        <v>74.92108872</v>
      </c>
      <c r="O1570" s="73">
        <f>VLOOKUP(B1570,'Dry Sieve'!$B$2:$K$992,IF(C1570="#5",2,IF(C1570="#10",3,IF(C1570="#18",4,IF(C1570="#35",5,IF(C1570="#60",6,IF(C1570="#120",7,IF(C1570="#200",8,IF(C1570="&lt;200",9)))))))),FALSE)</f>
        <v>15.16</v>
      </c>
      <c r="P1570" s="23">
        <f t="shared" si="0"/>
        <v>9.3249999999999944E-2</v>
      </c>
      <c r="Q1570" s="23">
        <f t="shared" si="1"/>
        <v>0.99974999999999992</v>
      </c>
      <c r="R1570" s="23">
        <f>VLOOKUP(B1570,'Dry Sieve'!$B$2:$K$992,IF(C1570="#5",2,IF(C1570="#10",3,IF(C1570="#18",4,IF(C1570="#35",5,IF(C1570="#60",6,IF(C1570="#120",7,IF(C1570="#200",8,IF(C1570="&lt;200",9)))))))),FALSE)</f>
        <v>15.16</v>
      </c>
      <c r="S1570" s="23">
        <f>VLOOKUP(B1570,'Dry Sieve'!$B$2:$K$992,10,FALSE)</f>
        <v>1577.9699999999998</v>
      </c>
      <c r="T1570" s="23">
        <v>8.7111773319999992E-3</v>
      </c>
      <c r="U1570" s="23">
        <v>9.3235841380000001E-4</v>
      </c>
      <c r="V1570" s="23">
        <f>V1567</f>
        <v>0.34457177769879999</v>
      </c>
    </row>
    <row r="1571" spans="1:22" ht="15.75" customHeight="1" x14ac:dyDescent="0.2">
      <c r="A1571" s="22">
        <f>VLOOKUP(B1570,'Sample ID by Horizon'!A:B,2,FALSE)</f>
        <v>42655</v>
      </c>
      <c r="B1571" s="21" t="s">
        <v>532</v>
      </c>
      <c r="C1571" s="21" t="s">
        <v>1290</v>
      </c>
      <c r="D1571" s="21" t="s">
        <v>1291</v>
      </c>
      <c r="E1571" s="21">
        <v>4.0339999999999998</v>
      </c>
      <c r="F1571" s="21">
        <v>1.728</v>
      </c>
      <c r="G1571" s="21">
        <v>2.4849999999999999</v>
      </c>
      <c r="H1571" s="21">
        <v>0.75700000000000001</v>
      </c>
      <c r="I1571" s="21">
        <v>1.7390000000000001</v>
      </c>
      <c r="J1571" s="23">
        <f t="shared" si="45"/>
        <v>1.1000000000000121E-2</v>
      </c>
      <c r="K1571" s="71">
        <v>18.492811110000002</v>
      </c>
      <c r="L1571" s="71">
        <v>4.0092499999999998</v>
      </c>
      <c r="M1571" s="23">
        <f>AVERAGE(J1571:J1574)</f>
        <v>3.1499999999999972E-2</v>
      </c>
      <c r="N1571" s="23">
        <v>15.4313532</v>
      </c>
      <c r="O1571" s="73">
        <f>VLOOKUP(B1571,'Dry Sieve'!$B$2:$K$992,IF(C1571="#5",2,IF(C1571="#10",3,IF(C1571="#18",4,IF(C1571="#35",5,IF(C1571="#60",6,IF(C1571="#120",7,IF(C1571="#200",8,IF(C1571="&lt;200",9)))))))),FALSE)</f>
        <v>1318</v>
      </c>
      <c r="P1571" s="23">
        <f t="shared" si="0"/>
        <v>3.1499999999999972E-2</v>
      </c>
      <c r="Q1571" s="23">
        <f t="shared" si="1"/>
        <v>4.0092499999999998</v>
      </c>
      <c r="R1571" s="23">
        <f>VLOOKUP(B1571,'Dry Sieve'!$B$2:$K$992,IF(C1571="#5",2,IF(C1571="#10",3,IF(C1571="#18",4,IF(C1571="#35",5,IF(C1571="#60",6,IF(C1571="#120",7,IF(C1571="#200",8,IF(C1571="&lt;200",9)))))))),FALSE)</f>
        <v>1318</v>
      </c>
      <c r="S1571" s="23">
        <f>VLOOKUP(B1571,'Dry Sieve'!$B$2:$K$992,10,FALSE)</f>
        <v>2140.0700000000002</v>
      </c>
      <c r="T1571" s="23">
        <v>0.61102893670000002</v>
      </c>
      <c r="U1571" s="23">
        <v>9.4290033369999998E-2</v>
      </c>
      <c r="V1571" s="23">
        <f>SUM(U1571,U1575,U1579,U1583,U1587,U1591,U1595)</f>
        <v>0.14061166333970002</v>
      </c>
    </row>
    <row r="1572" spans="1:22" ht="15.75" customHeight="1" x14ac:dyDescent="0.2">
      <c r="A1572" s="22">
        <f>VLOOKUP(B1571,'Sample ID by Horizon'!A:B,2,FALSE)</f>
        <v>42655</v>
      </c>
      <c r="B1572" s="21" t="s">
        <v>532</v>
      </c>
      <c r="C1572" s="21" t="s">
        <v>1290</v>
      </c>
      <c r="D1572" s="21" t="s">
        <v>1292</v>
      </c>
      <c r="E1572" s="21">
        <v>3.9660000000000002</v>
      </c>
      <c r="F1572" s="21">
        <v>1.7310000000000001</v>
      </c>
      <c r="G1572" s="21">
        <v>2.1589999999999998</v>
      </c>
      <c r="H1572" s="21">
        <v>0.42799999999999999</v>
      </c>
      <c r="I1572" s="21">
        <v>1.7689999999999999</v>
      </c>
      <c r="J1572" s="23">
        <f t="shared" si="45"/>
        <v>3.7999999999999812E-2</v>
      </c>
      <c r="K1572" s="71">
        <v>9.8335854769999997</v>
      </c>
      <c r="L1572" s="71">
        <f t="shared" ref="L1572:N1572" si="1179">L1571</f>
        <v>4.0092499999999998</v>
      </c>
      <c r="M1572" s="71">
        <f t="shared" si="1179"/>
        <v>3.1499999999999972E-2</v>
      </c>
      <c r="N1572" s="71">
        <f t="shared" si="1179"/>
        <v>15.4313532</v>
      </c>
      <c r="O1572" s="73">
        <f>VLOOKUP(B1572,'Dry Sieve'!$B$2:$K$992,IF(C1572="#5",2,IF(C1572="#10",3,IF(C1572="#18",4,IF(C1572="#35",5,IF(C1572="#60",6,IF(C1572="#120",7,IF(C1572="#200",8,IF(C1572="&lt;200",9)))))))),FALSE)</f>
        <v>1318</v>
      </c>
      <c r="P1572" s="23">
        <f t="shared" si="0"/>
        <v>3.1499999999999972E-2</v>
      </c>
      <c r="Q1572" s="23">
        <f t="shared" si="1"/>
        <v>4.0092499999999998</v>
      </c>
      <c r="R1572" s="23">
        <f>VLOOKUP(B1572,'Dry Sieve'!$B$2:$K$992,IF(C1572="#5",2,IF(C1572="#10",3,IF(C1572="#18",4,IF(C1572="#35",5,IF(C1572="#60",6,IF(C1572="#120",7,IF(C1572="#200",8,IF(C1572="&lt;200",9)))))))),FALSE)</f>
        <v>1318</v>
      </c>
      <c r="S1572" s="23">
        <f>VLOOKUP(B1572,'Dry Sieve'!$B$2:$K$992,10,FALSE)</f>
        <v>2140.0700000000002</v>
      </c>
      <c r="T1572" s="23">
        <v>0.61102893670000002</v>
      </c>
      <c r="U1572" s="23">
        <v>9.4290033369999998E-2</v>
      </c>
      <c r="V1572" s="23">
        <f>V1571</f>
        <v>0.14061166333970002</v>
      </c>
    </row>
    <row r="1573" spans="1:22" ht="15.75" customHeight="1" x14ac:dyDescent="0.2">
      <c r="A1573" s="22">
        <f>VLOOKUP(B1572,'Sample ID by Horizon'!A:B,2,FALSE)</f>
        <v>42655</v>
      </c>
      <c r="B1573" s="21" t="s">
        <v>532</v>
      </c>
      <c r="C1573" s="21" t="s">
        <v>1290</v>
      </c>
      <c r="D1573" s="21" t="s">
        <v>1293</v>
      </c>
      <c r="E1573" s="21">
        <v>4.0419999999999998</v>
      </c>
      <c r="F1573" s="21">
        <v>1.7210000000000001</v>
      </c>
      <c r="G1573" s="21">
        <v>2.5089999999999999</v>
      </c>
      <c r="H1573" s="21">
        <v>0.78800000000000003</v>
      </c>
      <c r="I1573" s="21">
        <v>1.76</v>
      </c>
      <c r="J1573" s="23">
        <f t="shared" si="45"/>
        <v>3.8999999999999924E-2</v>
      </c>
      <c r="K1573" s="71">
        <v>18.53043048</v>
      </c>
      <c r="L1573" s="71">
        <f t="shared" ref="L1573:N1573" si="1180">L1571</f>
        <v>4.0092499999999998</v>
      </c>
      <c r="M1573" s="71">
        <f t="shared" si="1180"/>
        <v>3.1499999999999972E-2</v>
      </c>
      <c r="N1573" s="71">
        <f t="shared" si="1180"/>
        <v>15.4313532</v>
      </c>
      <c r="O1573" s="73">
        <f>VLOOKUP(B1573,'Dry Sieve'!$B$2:$K$992,IF(C1573="#5",2,IF(C1573="#10",3,IF(C1573="#18",4,IF(C1573="#35",5,IF(C1573="#60",6,IF(C1573="#120",7,IF(C1573="#200",8,IF(C1573="&lt;200",9)))))))),FALSE)</f>
        <v>1318</v>
      </c>
      <c r="P1573" s="23">
        <f t="shared" si="0"/>
        <v>3.1499999999999972E-2</v>
      </c>
      <c r="Q1573" s="23">
        <f t="shared" si="1"/>
        <v>4.0092499999999998</v>
      </c>
      <c r="R1573" s="23">
        <f>VLOOKUP(B1573,'Dry Sieve'!$B$2:$K$992,IF(C1573="#5",2,IF(C1573="#10",3,IF(C1573="#18",4,IF(C1573="#35",5,IF(C1573="#60",6,IF(C1573="#120",7,IF(C1573="#200",8,IF(C1573="&lt;200",9)))))))),FALSE)</f>
        <v>1318</v>
      </c>
      <c r="S1573" s="23">
        <f>VLOOKUP(B1573,'Dry Sieve'!$B$2:$K$992,10,FALSE)</f>
        <v>2140.0700000000002</v>
      </c>
      <c r="T1573" s="23">
        <v>0.61102893670000002</v>
      </c>
      <c r="U1573" s="23">
        <v>9.4290033369999998E-2</v>
      </c>
      <c r="V1573" s="23">
        <f>V1571</f>
        <v>0.14061166333970002</v>
      </c>
    </row>
    <row r="1574" spans="1:22" ht="15.75" customHeight="1" x14ac:dyDescent="0.2">
      <c r="A1574" s="22">
        <f>VLOOKUP(B1573,'Sample ID by Horizon'!A:B,2,FALSE)</f>
        <v>42655</v>
      </c>
      <c r="B1574" s="21" t="s">
        <v>532</v>
      </c>
      <c r="C1574" s="21" t="s">
        <v>1290</v>
      </c>
      <c r="D1574" s="21" t="s">
        <v>1294</v>
      </c>
      <c r="E1574" s="21">
        <v>3.9950000000000001</v>
      </c>
      <c r="F1574" s="21">
        <v>1.746</v>
      </c>
      <c r="G1574" s="21">
        <v>2.3780000000000001</v>
      </c>
      <c r="H1574" s="21">
        <v>0.63200000000000001</v>
      </c>
      <c r="I1574" s="21">
        <v>1.784</v>
      </c>
      <c r="J1574" s="23">
        <f t="shared" si="45"/>
        <v>3.8000000000000034E-2</v>
      </c>
      <c r="K1574" s="71">
        <v>14.86858573</v>
      </c>
      <c r="L1574" s="71">
        <f t="shared" ref="L1574:N1574" si="1181">L1571</f>
        <v>4.0092499999999998</v>
      </c>
      <c r="M1574" s="71">
        <f t="shared" si="1181"/>
        <v>3.1499999999999972E-2</v>
      </c>
      <c r="N1574" s="71">
        <f t="shared" si="1181"/>
        <v>15.4313532</v>
      </c>
      <c r="O1574" s="73">
        <f>VLOOKUP(B1574,'Dry Sieve'!$B$2:$K$992,IF(C1574="#5",2,IF(C1574="#10",3,IF(C1574="#18",4,IF(C1574="#35",5,IF(C1574="#60",6,IF(C1574="#120",7,IF(C1574="#200",8,IF(C1574="&lt;200",9)))))))),FALSE)</f>
        <v>1318</v>
      </c>
      <c r="P1574" s="23">
        <f t="shared" si="0"/>
        <v>3.1499999999999972E-2</v>
      </c>
      <c r="Q1574" s="23">
        <f t="shared" si="1"/>
        <v>4.0092499999999998</v>
      </c>
      <c r="R1574" s="23">
        <f>VLOOKUP(B1574,'Dry Sieve'!$B$2:$K$992,IF(C1574="#5",2,IF(C1574="#10",3,IF(C1574="#18",4,IF(C1574="#35",5,IF(C1574="#60",6,IF(C1574="#120",7,IF(C1574="#200",8,IF(C1574="&lt;200",9)))))))),FALSE)</f>
        <v>1318</v>
      </c>
      <c r="S1574" s="23">
        <f>VLOOKUP(B1574,'Dry Sieve'!$B$2:$K$992,10,FALSE)</f>
        <v>2140.0700000000002</v>
      </c>
      <c r="T1574" s="23">
        <v>0.61102893670000002</v>
      </c>
      <c r="U1574" s="23">
        <v>9.4290033369999998E-2</v>
      </c>
      <c r="V1574" s="23">
        <f>V1571</f>
        <v>0.14061166333970002</v>
      </c>
    </row>
    <row r="1575" spans="1:22" ht="15.75" customHeight="1" x14ac:dyDescent="0.2">
      <c r="A1575" s="22">
        <f>VLOOKUP(B1574,'Sample ID by Horizon'!A:B,2,FALSE)</f>
        <v>42655</v>
      </c>
      <c r="B1575" s="21" t="s">
        <v>532</v>
      </c>
      <c r="C1575" s="21" t="s">
        <v>1295</v>
      </c>
      <c r="D1575" s="21" t="s">
        <v>1291</v>
      </c>
      <c r="E1575" s="21">
        <v>3.996</v>
      </c>
      <c r="F1575" s="21">
        <v>1.7370000000000001</v>
      </c>
      <c r="G1575" s="21">
        <v>2.3660000000000001</v>
      </c>
      <c r="H1575" s="21">
        <v>0.629</v>
      </c>
      <c r="I1575" s="21">
        <v>1.748</v>
      </c>
      <c r="J1575" s="23">
        <f t="shared" si="45"/>
        <v>1.0999999999999899E-2</v>
      </c>
      <c r="K1575" s="71">
        <v>15.46546547</v>
      </c>
      <c r="L1575" s="71">
        <v>4.0092499999999998</v>
      </c>
      <c r="M1575" s="23">
        <f>AVERAGE(J1575:J1578)</f>
        <v>3.4499999999999975E-2</v>
      </c>
      <c r="N1575" s="23">
        <v>15.726836929999999</v>
      </c>
      <c r="O1575" s="73">
        <f>VLOOKUP(B1575,'Dry Sieve'!$B$2:$K$992,IF(C1575="#5",2,IF(C1575="#10",3,IF(C1575="#18",4,IF(C1575="#35",5,IF(C1575="#60",6,IF(C1575="#120",7,IF(C1575="#200",8,IF(C1575="&lt;200",9)))))))),FALSE)</f>
        <v>303.64999999999998</v>
      </c>
      <c r="P1575" s="23">
        <f t="shared" si="0"/>
        <v>3.4499999999999975E-2</v>
      </c>
      <c r="Q1575" s="23">
        <f t="shared" si="1"/>
        <v>4.0092499999999998</v>
      </c>
      <c r="R1575" s="23">
        <f>VLOOKUP(B1575,'Dry Sieve'!$B$2:$K$992,IF(C1575="#5",2,IF(C1575="#10",3,IF(C1575="#18",4,IF(C1575="#35",5,IF(C1575="#60",6,IF(C1575="#120",7,IF(C1575="#200",8,IF(C1575="&lt;200",9)))))))),FALSE)</f>
        <v>303.64999999999998</v>
      </c>
      <c r="S1575" s="23">
        <f>VLOOKUP(B1575,'Dry Sieve'!$B$2:$K$992,10,FALSE)</f>
        <v>2140.0700000000002</v>
      </c>
      <c r="T1575" s="23">
        <v>0.1406669227</v>
      </c>
      <c r="U1575" s="23">
        <v>1.8962106459999999E-2</v>
      </c>
      <c r="V1575" s="23">
        <f>V1574</f>
        <v>0.14061166333970002</v>
      </c>
    </row>
    <row r="1576" spans="1:22" ht="15.75" customHeight="1" x14ac:dyDescent="0.2">
      <c r="A1576" s="22">
        <f>VLOOKUP(B1575,'Sample ID by Horizon'!A:B,2,FALSE)</f>
        <v>42655</v>
      </c>
      <c r="B1576" s="21" t="s">
        <v>532</v>
      </c>
      <c r="C1576" s="21" t="s">
        <v>1295</v>
      </c>
      <c r="D1576" s="21" t="s">
        <v>1292</v>
      </c>
      <c r="E1576" s="21">
        <v>4.0179999999999998</v>
      </c>
      <c r="F1576" s="21">
        <v>1.7609999999999999</v>
      </c>
      <c r="G1576" s="21">
        <v>2.339</v>
      </c>
      <c r="H1576" s="21">
        <v>0.57799999999999996</v>
      </c>
      <c r="I1576" s="21">
        <v>1.823</v>
      </c>
      <c r="J1576" s="23">
        <f t="shared" si="45"/>
        <v>6.2000000000000055E-2</v>
      </c>
      <c r="K1576" s="71">
        <v>12.84221005</v>
      </c>
      <c r="L1576" s="71">
        <f t="shared" ref="L1576:N1576" si="1182">L1575</f>
        <v>4.0092499999999998</v>
      </c>
      <c r="M1576" s="71">
        <f t="shared" si="1182"/>
        <v>3.4499999999999975E-2</v>
      </c>
      <c r="N1576" s="71">
        <f t="shared" si="1182"/>
        <v>15.726836929999999</v>
      </c>
      <c r="O1576" s="73">
        <f>VLOOKUP(B1576,'Dry Sieve'!$B$2:$K$992,IF(C1576="#5",2,IF(C1576="#10",3,IF(C1576="#18",4,IF(C1576="#35",5,IF(C1576="#60",6,IF(C1576="#120",7,IF(C1576="#200",8,IF(C1576="&lt;200",9)))))))),FALSE)</f>
        <v>303.64999999999998</v>
      </c>
      <c r="P1576" s="23">
        <f t="shared" si="0"/>
        <v>3.4499999999999975E-2</v>
      </c>
      <c r="Q1576" s="23">
        <f t="shared" si="1"/>
        <v>4.0092499999999998</v>
      </c>
      <c r="R1576" s="23">
        <f>VLOOKUP(B1576,'Dry Sieve'!$B$2:$K$992,IF(C1576="#5",2,IF(C1576="#10",3,IF(C1576="#18",4,IF(C1576="#35",5,IF(C1576="#60",6,IF(C1576="#120",7,IF(C1576="#200",8,IF(C1576="&lt;200",9)))))))),FALSE)</f>
        <v>303.64999999999998</v>
      </c>
      <c r="S1576" s="23">
        <f>VLOOKUP(B1576,'Dry Sieve'!$B$2:$K$992,10,FALSE)</f>
        <v>2140.0700000000002</v>
      </c>
      <c r="T1576" s="23">
        <v>0.1406669227</v>
      </c>
      <c r="U1576" s="23">
        <v>1.8962106459999999E-2</v>
      </c>
      <c r="V1576" s="23">
        <f>V1574</f>
        <v>0.14061166333970002</v>
      </c>
    </row>
    <row r="1577" spans="1:22" ht="15.75" customHeight="1" x14ac:dyDescent="0.2">
      <c r="A1577" s="22">
        <f>VLOOKUP(B1576,'Sample ID by Horizon'!A:B,2,FALSE)</f>
        <v>42655</v>
      </c>
      <c r="B1577" s="21" t="s">
        <v>532</v>
      </c>
      <c r="C1577" s="21" t="s">
        <v>1295</v>
      </c>
      <c r="D1577" s="21" t="s">
        <v>1293</v>
      </c>
      <c r="E1577" s="21">
        <v>4.0069999999999997</v>
      </c>
      <c r="F1577" s="21">
        <v>1.73</v>
      </c>
      <c r="G1577" s="21">
        <v>2.4329999999999998</v>
      </c>
      <c r="H1577" s="21">
        <v>0.70299999999999996</v>
      </c>
      <c r="I1577" s="21">
        <v>1.7549999999999999</v>
      </c>
      <c r="J1577" s="23">
        <f t="shared" si="45"/>
        <v>2.4999999999999911E-2</v>
      </c>
      <c r="K1577" s="71">
        <v>16.920389320000002</v>
      </c>
      <c r="L1577" s="71">
        <f t="shared" ref="L1577:N1577" si="1183">L1575</f>
        <v>4.0092499999999998</v>
      </c>
      <c r="M1577" s="71">
        <f t="shared" si="1183"/>
        <v>3.4499999999999975E-2</v>
      </c>
      <c r="N1577" s="71">
        <f t="shared" si="1183"/>
        <v>15.726836929999999</v>
      </c>
      <c r="O1577" s="73">
        <f>VLOOKUP(B1577,'Dry Sieve'!$B$2:$K$992,IF(C1577="#5",2,IF(C1577="#10",3,IF(C1577="#18",4,IF(C1577="#35",5,IF(C1577="#60",6,IF(C1577="#120",7,IF(C1577="#200",8,IF(C1577="&lt;200",9)))))))),FALSE)</f>
        <v>303.64999999999998</v>
      </c>
      <c r="P1577" s="23">
        <f t="shared" si="0"/>
        <v>3.4499999999999975E-2</v>
      </c>
      <c r="Q1577" s="23">
        <f t="shared" si="1"/>
        <v>4.0092499999999998</v>
      </c>
      <c r="R1577" s="23">
        <f>VLOOKUP(B1577,'Dry Sieve'!$B$2:$K$992,IF(C1577="#5",2,IF(C1577="#10",3,IF(C1577="#18",4,IF(C1577="#35",5,IF(C1577="#60",6,IF(C1577="#120",7,IF(C1577="#200",8,IF(C1577="&lt;200",9)))))))),FALSE)</f>
        <v>303.64999999999998</v>
      </c>
      <c r="S1577" s="23">
        <f>VLOOKUP(B1577,'Dry Sieve'!$B$2:$K$992,10,FALSE)</f>
        <v>2140.0700000000002</v>
      </c>
      <c r="T1577" s="23">
        <v>0.1406669227</v>
      </c>
      <c r="U1577" s="23">
        <v>1.8962106459999999E-2</v>
      </c>
      <c r="V1577" s="23">
        <f>V1574</f>
        <v>0.14061166333970002</v>
      </c>
    </row>
    <row r="1578" spans="1:22" ht="15.75" customHeight="1" x14ac:dyDescent="0.2">
      <c r="A1578" s="22">
        <f>VLOOKUP(B1577,'Sample ID by Horizon'!A:B,2,FALSE)</f>
        <v>42655</v>
      </c>
      <c r="B1578" s="21" t="s">
        <v>532</v>
      </c>
      <c r="C1578" s="21" t="s">
        <v>1295</v>
      </c>
      <c r="D1578" s="21" t="s">
        <v>1294</v>
      </c>
      <c r="E1578" s="21">
        <v>4.016</v>
      </c>
      <c r="F1578" s="21">
        <v>1.732</v>
      </c>
      <c r="G1578" s="21">
        <v>2.4820000000000002</v>
      </c>
      <c r="H1578" s="21">
        <v>0.75</v>
      </c>
      <c r="I1578" s="21">
        <v>1.772</v>
      </c>
      <c r="J1578" s="23">
        <f t="shared" si="45"/>
        <v>4.0000000000000036E-2</v>
      </c>
      <c r="K1578" s="71">
        <v>17.679282870000002</v>
      </c>
      <c r="L1578" s="71">
        <f t="shared" ref="L1578:N1578" si="1184">L1575</f>
        <v>4.0092499999999998</v>
      </c>
      <c r="M1578" s="71">
        <f t="shared" si="1184"/>
        <v>3.4499999999999975E-2</v>
      </c>
      <c r="N1578" s="71">
        <f t="shared" si="1184"/>
        <v>15.726836929999999</v>
      </c>
      <c r="O1578" s="73">
        <f>VLOOKUP(B1578,'Dry Sieve'!$B$2:$K$992,IF(C1578="#5",2,IF(C1578="#10",3,IF(C1578="#18",4,IF(C1578="#35",5,IF(C1578="#60",6,IF(C1578="#120",7,IF(C1578="#200",8,IF(C1578="&lt;200",9)))))))),FALSE)</f>
        <v>303.64999999999998</v>
      </c>
      <c r="P1578" s="23">
        <f t="shared" si="0"/>
        <v>3.4499999999999975E-2</v>
      </c>
      <c r="Q1578" s="23">
        <f t="shared" si="1"/>
        <v>4.0092499999999998</v>
      </c>
      <c r="R1578" s="23">
        <f>VLOOKUP(B1578,'Dry Sieve'!$B$2:$K$992,IF(C1578="#5",2,IF(C1578="#10",3,IF(C1578="#18",4,IF(C1578="#35",5,IF(C1578="#60",6,IF(C1578="#120",7,IF(C1578="#200",8,IF(C1578="&lt;200",9)))))))),FALSE)</f>
        <v>303.64999999999998</v>
      </c>
      <c r="S1578" s="23">
        <f>VLOOKUP(B1578,'Dry Sieve'!$B$2:$K$992,10,FALSE)</f>
        <v>2140.0700000000002</v>
      </c>
      <c r="T1578" s="23">
        <v>0.1406669227</v>
      </c>
      <c r="U1578" s="23">
        <v>1.8962106459999999E-2</v>
      </c>
      <c r="V1578" s="23">
        <f>V1577</f>
        <v>0.14061166333970002</v>
      </c>
    </row>
    <row r="1579" spans="1:22" ht="15.75" customHeight="1" x14ac:dyDescent="0.2">
      <c r="A1579" s="22">
        <f>VLOOKUP(B1578,'Sample ID by Horizon'!A:B,2,FALSE)</f>
        <v>42655</v>
      </c>
      <c r="B1579" s="21" t="s">
        <v>532</v>
      </c>
      <c r="C1579" s="21" t="s">
        <v>1296</v>
      </c>
      <c r="D1579" s="21" t="s">
        <v>1291</v>
      </c>
      <c r="E1579" s="21">
        <v>2.004</v>
      </c>
      <c r="F1579" s="21">
        <v>1.7370000000000001</v>
      </c>
      <c r="G1579" s="21">
        <v>2.1669999999999998</v>
      </c>
      <c r="H1579" s="21">
        <v>0.43</v>
      </c>
      <c r="I1579" s="21">
        <v>1.79</v>
      </c>
      <c r="J1579" s="23">
        <f t="shared" si="45"/>
        <v>5.2999999999999936E-2</v>
      </c>
      <c r="K1579" s="71">
        <v>18.812375249999999</v>
      </c>
      <c r="L1579" s="71">
        <v>2.0034999999999998</v>
      </c>
      <c r="M1579" s="23">
        <f>AVERAGE(J1579:J1582)</f>
        <v>3.0499999999999916E-2</v>
      </c>
      <c r="N1579" s="23">
        <v>20.265103409999998</v>
      </c>
      <c r="O1579" s="73">
        <f>VLOOKUP(B1579,'Dry Sieve'!$B$2:$K$992,IF(C1579="#5",2,IF(C1579="#10",3,IF(C1579="#18",4,IF(C1579="#35",5,IF(C1579="#60",6,IF(C1579="#120",7,IF(C1579="#200",8,IF(C1579="&lt;200",9)))))))),FALSE)</f>
        <v>186.22</v>
      </c>
      <c r="P1579" s="23">
        <f t="shared" si="0"/>
        <v>3.0499999999999916E-2</v>
      </c>
      <c r="Q1579" s="23">
        <f t="shared" si="1"/>
        <v>2.0034999999999998</v>
      </c>
      <c r="R1579" s="23">
        <f>VLOOKUP(B1579,'Dry Sieve'!$B$2:$K$992,IF(C1579="#5",2,IF(C1579="#10",3,IF(C1579="#18",4,IF(C1579="#35",5,IF(C1579="#60",6,IF(C1579="#120",7,IF(C1579="#200",8,IF(C1579="&lt;200",9)))))))),FALSE)</f>
        <v>186.22</v>
      </c>
      <c r="S1579" s="23">
        <f>VLOOKUP(B1579,'Dry Sieve'!$B$2:$K$992,10,FALSE)</f>
        <v>2140.0700000000002</v>
      </c>
      <c r="T1579" s="23">
        <v>8.5691171809999994E-2</v>
      </c>
      <c r="U1579" s="23">
        <v>1.2403860419999999E-2</v>
      </c>
      <c r="V1579" s="23">
        <f>V1577</f>
        <v>0.14061166333970002</v>
      </c>
    </row>
    <row r="1580" spans="1:22" ht="15.75" customHeight="1" x14ac:dyDescent="0.2">
      <c r="A1580" s="22">
        <f>VLOOKUP(B1579,'Sample ID by Horizon'!A:B,2,FALSE)</f>
        <v>42655</v>
      </c>
      <c r="B1580" s="21" t="s">
        <v>532</v>
      </c>
      <c r="C1580" s="21" t="s">
        <v>1296</v>
      </c>
      <c r="D1580" s="21" t="s">
        <v>1292</v>
      </c>
      <c r="E1580" s="21">
        <v>2.0049999999999999</v>
      </c>
      <c r="F1580" s="21">
        <v>1.7350000000000001</v>
      </c>
      <c r="G1580" s="21">
        <v>2.173</v>
      </c>
      <c r="H1580" s="21">
        <v>0.438</v>
      </c>
      <c r="I1580" s="21">
        <v>1.7569999999999999</v>
      </c>
      <c r="J1580" s="23">
        <f t="shared" si="45"/>
        <v>2.1999999999999797E-2</v>
      </c>
      <c r="K1580" s="71">
        <v>20.748129680000002</v>
      </c>
      <c r="L1580" s="71">
        <f t="shared" ref="L1580:N1580" si="1185">L1579</f>
        <v>2.0034999999999998</v>
      </c>
      <c r="M1580" s="71">
        <f t="shared" si="1185"/>
        <v>3.0499999999999916E-2</v>
      </c>
      <c r="N1580" s="71">
        <f t="shared" si="1185"/>
        <v>20.265103409999998</v>
      </c>
      <c r="O1580" s="73">
        <f>VLOOKUP(B1580,'Dry Sieve'!$B$2:$K$992,IF(C1580="#5",2,IF(C1580="#10",3,IF(C1580="#18",4,IF(C1580="#35",5,IF(C1580="#60",6,IF(C1580="#120",7,IF(C1580="#200",8,IF(C1580="&lt;200",9)))))))),FALSE)</f>
        <v>186.22</v>
      </c>
      <c r="P1580" s="23">
        <f t="shared" si="0"/>
        <v>3.0499999999999916E-2</v>
      </c>
      <c r="Q1580" s="23">
        <f t="shared" si="1"/>
        <v>2.0034999999999998</v>
      </c>
      <c r="R1580" s="23">
        <f>VLOOKUP(B1580,'Dry Sieve'!$B$2:$K$992,IF(C1580="#5",2,IF(C1580="#10",3,IF(C1580="#18",4,IF(C1580="#35",5,IF(C1580="#60",6,IF(C1580="#120",7,IF(C1580="#200",8,IF(C1580="&lt;200",9)))))))),FALSE)</f>
        <v>186.22</v>
      </c>
      <c r="S1580" s="23">
        <f>VLOOKUP(B1580,'Dry Sieve'!$B$2:$K$992,10,FALSE)</f>
        <v>2140.0700000000002</v>
      </c>
      <c r="T1580" s="23">
        <v>8.5691171809999994E-2</v>
      </c>
      <c r="U1580" s="23">
        <v>1.2403860419999999E-2</v>
      </c>
      <c r="V1580" s="23">
        <f>V1577</f>
        <v>0.14061166333970002</v>
      </c>
    </row>
    <row r="1581" spans="1:22" ht="15.75" customHeight="1" x14ac:dyDescent="0.2">
      <c r="A1581" s="22">
        <f>VLOOKUP(B1580,'Sample ID by Horizon'!A:B,2,FALSE)</f>
        <v>42655</v>
      </c>
      <c r="B1581" s="21" t="s">
        <v>532</v>
      </c>
      <c r="C1581" s="21" t="s">
        <v>1296</v>
      </c>
      <c r="D1581" s="21" t="s">
        <v>1293</v>
      </c>
      <c r="E1581" s="21">
        <v>2.0009999999999999</v>
      </c>
      <c r="F1581" s="21">
        <v>1.738</v>
      </c>
      <c r="G1581" s="21">
        <v>2.2000000000000002</v>
      </c>
      <c r="H1581" s="21">
        <v>0.46200000000000002</v>
      </c>
      <c r="I1581" s="21">
        <v>1.7609999999999999</v>
      </c>
      <c r="J1581" s="23">
        <f t="shared" si="45"/>
        <v>2.2999999999999909E-2</v>
      </c>
      <c r="K1581" s="71">
        <v>21.93903048</v>
      </c>
      <c r="L1581" s="71">
        <f t="shared" ref="L1581:N1581" si="1186">L1579</f>
        <v>2.0034999999999998</v>
      </c>
      <c r="M1581" s="71">
        <f t="shared" si="1186"/>
        <v>3.0499999999999916E-2</v>
      </c>
      <c r="N1581" s="71">
        <f t="shared" si="1186"/>
        <v>20.265103409999998</v>
      </c>
      <c r="O1581" s="73">
        <f>VLOOKUP(B1581,'Dry Sieve'!$B$2:$K$992,IF(C1581="#5",2,IF(C1581="#10",3,IF(C1581="#18",4,IF(C1581="#35",5,IF(C1581="#60",6,IF(C1581="#120",7,IF(C1581="#200",8,IF(C1581="&lt;200",9)))))))),FALSE)</f>
        <v>186.22</v>
      </c>
      <c r="P1581" s="23">
        <f t="shared" si="0"/>
        <v>3.0499999999999916E-2</v>
      </c>
      <c r="Q1581" s="23">
        <f t="shared" si="1"/>
        <v>2.0034999999999998</v>
      </c>
      <c r="R1581" s="23">
        <f>VLOOKUP(B1581,'Dry Sieve'!$B$2:$K$992,IF(C1581="#5",2,IF(C1581="#10",3,IF(C1581="#18",4,IF(C1581="#35",5,IF(C1581="#60",6,IF(C1581="#120",7,IF(C1581="#200",8,IF(C1581="&lt;200",9)))))))),FALSE)</f>
        <v>186.22</v>
      </c>
      <c r="S1581" s="23">
        <f>VLOOKUP(B1581,'Dry Sieve'!$B$2:$K$992,10,FALSE)</f>
        <v>2140.0700000000002</v>
      </c>
      <c r="T1581" s="23">
        <v>8.5691171809999994E-2</v>
      </c>
      <c r="U1581" s="23">
        <v>1.2403860419999999E-2</v>
      </c>
      <c r="V1581" s="23">
        <f>V1580</f>
        <v>0.14061166333970002</v>
      </c>
    </row>
    <row r="1582" spans="1:22" ht="15.75" customHeight="1" x14ac:dyDescent="0.2">
      <c r="A1582" s="22">
        <f>VLOOKUP(B1581,'Sample ID by Horizon'!A:B,2,FALSE)</f>
        <v>42655</v>
      </c>
      <c r="B1582" s="21" t="s">
        <v>532</v>
      </c>
      <c r="C1582" s="21" t="s">
        <v>1296</v>
      </c>
      <c r="D1582" s="21" t="s">
        <v>1294</v>
      </c>
      <c r="E1582" s="21">
        <v>2.004</v>
      </c>
      <c r="F1582" s="21">
        <v>1.7210000000000001</v>
      </c>
      <c r="G1582" s="21">
        <v>2.137</v>
      </c>
      <c r="H1582" s="21">
        <v>0.41599999999999998</v>
      </c>
      <c r="I1582" s="21">
        <v>1.7450000000000001</v>
      </c>
      <c r="J1582" s="23">
        <f t="shared" si="45"/>
        <v>2.4000000000000021E-2</v>
      </c>
      <c r="K1582" s="71">
        <v>19.560878240000001</v>
      </c>
      <c r="L1582" s="71">
        <f t="shared" ref="L1582:N1582" si="1187">L1579</f>
        <v>2.0034999999999998</v>
      </c>
      <c r="M1582" s="71">
        <f t="shared" si="1187"/>
        <v>3.0499999999999916E-2</v>
      </c>
      <c r="N1582" s="71">
        <f t="shared" si="1187"/>
        <v>20.265103409999998</v>
      </c>
      <c r="O1582" s="73">
        <f>VLOOKUP(B1582,'Dry Sieve'!$B$2:$K$992,IF(C1582="#5",2,IF(C1582="#10",3,IF(C1582="#18",4,IF(C1582="#35",5,IF(C1582="#60",6,IF(C1582="#120",7,IF(C1582="#200",8,IF(C1582="&lt;200",9)))))))),FALSE)</f>
        <v>186.22</v>
      </c>
      <c r="P1582" s="23">
        <f t="shared" si="0"/>
        <v>3.0499999999999916E-2</v>
      </c>
      <c r="Q1582" s="23">
        <f t="shared" si="1"/>
        <v>2.0034999999999998</v>
      </c>
      <c r="R1582" s="23">
        <f>VLOOKUP(B1582,'Dry Sieve'!$B$2:$K$992,IF(C1582="#5",2,IF(C1582="#10",3,IF(C1582="#18",4,IF(C1582="#35",5,IF(C1582="#60",6,IF(C1582="#120",7,IF(C1582="#200",8,IF(C1582="&lt;200",9)))))))),FALSE)</f>
        <v>186.22</v>
      </c>
      <c r="S1582" s="23">
        <f>VLOOKUP(B1582,'Dry Sieve'!$B$2:$K$992,10,FALSE)</f>
        <v>2140.0700000000002</v>
      </c>
      <c r="T1582" s="23">
        <v>8.5691171809999994E-2</v>
      </c>
      <c r="U1582" s="23">
        <v>1.2403860419999999E-2</v>
      </c>
      <c r="V1582" s="23">
        <f>V1580</f>
        <v>0.14061166333970002</v>
      </c>
    </row>
    <row r="1583" spans="1:22" ht="15.75" customHeight="1" x14ac:dyDescent="0.2">
      <c r="A1583" s="22">
        <f>VLOOKUP(B1582,'Sample ID by Horizon'!A:B,2,FALSE)</f>
        <v>42655</v>
      </c>
      <c r="B1583" s="21" t="s">
        <v>532</v>
      </c>
      <c r="C1583" s="21" t="s">
        <v>1297</v>
      </c>
      <c r="D1583" s="21" t="s">
        <v>1291</v>
      </c>
      <c r="E1583" s="21">
        <v>2.0049999999999999</v>
      </c>
      <c r="F1583" s="21">
        <v>1.7470000000000001</v>
      </c>
      <c r="G1583" s="21">
        <v>2.2240000000000002</v>
      </c>
      <c r="H1583" s="21">
        <v>0.47699999999999998</v>
      </c>
      <c r="I1583" s="21">
        <v>1.776</v>
      </c>
      <c r="J1583" s="23">
        <f t="shared" si="45"/>
        <v>2.8999999999999915E-2</v>
      </c>
      <c r="K1583" s="71">
        <v>22.344139649999999</v>
      </c>
      <c r="L1583" s="71">
        <v>2.0024999999999999</v>
      </c>
      <c r="M1583" s="23">
        <f>AVERAGE(J1583:J1586)</f>
        <v>4.6249999999999958E-2</v>
      </c>
      <c r="N1583" s="23">
        <v>23.146874740000001</v>
      </c>
      <c r="O1583" s="73">
        <f>VLOOKUP(B1583,'Dry Sieve'!$B$2:$K$992,IF(C1583="#5",2,IF(C1583="#10",3,IF(C1583="#18",4,IF(C1583="#35",5,IF(C1583="#60",6,IF(C1583="#120",7,IF(C1583="#200",8,IF(C1583="&lt;200",9)))))))),FALSE)</f>
        <v>124.22</v>
      </c>
      <c r="P1583" s="23">
        <f t="shared" si="0"/>
        <v>4.6249999999999958E-2</v>
      </c>
      <c r="Q1583" s="23">
        <f t="shared" si="1"/>
        <v>2.0024999999999999</v>
      </c>
      <c r="R1583" s="23">
        <f>VLOOKUP(B1583,'Dry Sieve'!$B$2:$K$992,IF(C1583="#5",2,IF(C1583="#10",3,IF(C1583="#18",4,IF(C1583="#35",5,IF(C1583="#60",6,IF(C1583="#120",7,IF(C1583="#200",8,IF(C1583="&lt;200",9)))))))),FALSE)</f>
        <v>124.22</v>
      </c>
      <c r="S1583" s="23">
        <f>VLOOKUP(B1583,'Dry Sieve'!$B$2:$K$992,10,FALSE)</f>
        <v>2140.0700000000002</v>
      </c>
      <c r="T1583" s="23">
        <v>5.6704219370000003E-2</v>
      </c>
      <c r="U1583" s="23">
        <v>7.5001455040000003E-3</v>
      </c>
      <c r="V1583" s="23">
        <f>V1580</f>
        <v>0.14061166333970002</v>
      </c>
    </row>
    <row r="1584" spans="1:22" ht="15.75" customHeight="1" x14ac:dyDescent="0.2">
      <c r="A1584" s="22">
        <f>VLOOKUP(B1583,'Sample ID by Horizon'!A:B,2,FALSE)</f>
        <v>42655</v>
      </c>
      <c r="B1584" s="21" t="s">
        <v>532</v>
      </c>
      <c r="C1584" s="21" t="s">
        <v>1297</v>
      </c>
      <c r="D1584" s="21" t="s">
        <v>1292</v>
      </c>
      <c r="E1584" s="21">
        <v>2.0030000000000001</v>
      </c>
      <c r="F1584" s="21">
        <v>1.7290000000000001</v>
      </c>
      <c r="G1584" s="21">
        <v>2.2120000000000002</v>
      </c>
      <c r="H1584" s="21">
        <v>0.48299999999999998</v>
      </c>
      <c r="I1584" s="21">
        <v>1.7529999999999999</v>
      </c>
      <c r="J1584" s="23">
        <f t="shared" si="45"/>
        <v>2.3999999999999799E-2</v>
      </c>
      <c r="K1584" s="71">
        <v>22.91562656</v>
      </c>
      <c r="L1584" s="71">
        <f t="shared" ref="L1584:N1584" si="1188">L1583</f>
        <v>2.0024999999999999</v>
      </c>
      <c r="M1584" s="71">
        <f t="shared" si="1188"/>
        <v>4.6249999999999958E-2</v>
      </c>
      <c r="N1584" s="71">
        <f t="shared" si="1188"/>
        <v>23.146874740000001</v>
      </c>
      <c r="O1584" s="73">
        <f>VLOOKUP(B1584,'Dry Sieve'!$B$2:$K$992,IF(C1584="#5",2,IF(C1584="#10",3,IF(C1584="#18",4,IF(C1584="#35",5,IF(C1584="#60",6,IF(C1584="#120",7,IF(C1584="#200",8,IF(C1584="&lt;200",9)))))))),FALSE)</f>
        <v>124.22</v>
      </c>
      <c r="P1584" s="23">
        <f t="shared" si="0"/>
        <v>4.6249999999999958E-2</v>
      </c>
      <c r="Q1584" s="23">
        <f t="shared" si="1"/>
        <v>2.0024999999999999</v>
      </c>
      <c r="R1584" s="23">
        <f>VLOOKUP(B1584,'Dry Sieve'!$B$2:$K$992,IF(C1584="#5",2,IF(C1584="#10",3,IF(C1584="#18",4,IF(C1584="#35",5,IF(C1584="#60",6,IF(C1584="#120",7,IF(C1584="#200",8,IF(C1584="&lt;200",9)))))))),FALSE)</f>
        <v>124.22</v>
      </c>
      <c r="S1584" s="23">
        <f>VLOOKUP(B1584,'Dry Sieve'!$B$2:$K$992,10,FALSE)</f>
        <v>2140.0700000000002</v>
      </c>
      <c r="T1584" s="23">
        <v>5.6704219370000003E-2</v>
      </c>
      <c r="U1584" s="23">
        <v>7.5001455040000003E-3</v>
      </c>
      <c r="V1584" s="23">
        <f>V1583</f>
        <v>0.14061166333970002</v>
      </c>
    </row>
    <row r="1585" spans="1:22" ht="15.75" customHeight="1" x14ac:dyDescent="0.2">
      <c r="A1585" s="22">
        <f>VLOOKUP(B1584,'Sample ID by Horizon'!A:B,2,FALSE)</f>
        <v>42655</v>
      </c>
      <c r="B1585" s="21" t="s">
        <v>532</v>
      </c>
      <c r="C1585" s="21" t="s">
        <v>1297</v>
      </c>
      <c r="D1585" s="21" t="s">
        <v>1293</v>
      </c>
      <c r="E1585" s="21">
        <v>2.0030000000000001</v>
      </c>
      <c r="F1585" s="21">
        <v>1.738</v>
      </c>
      <c r="G1585" s="21">
        <v>2.266</v>
      </c>
      <c r="H1585" s="21">
        <v>0.52800000000000002</v>
      </c>
      <c r="I1585" s="21">
        <v>1.806</v>
      </c>
      <c r="J1585" s="23">
        <f t="shared" si="45"/>
        <v>6.800000000000006E-2</v>
      </c>
      <c r="K1585" s="71">
        <v>22.96555167</v>
      </c>
      <c r="L1585" s="71">
        <f t="shared" ref="L1585:N1585" si="1189">L1583</f>
        <v>2.0024999999999999</v>
      </c>
      <c r="M1585" s="71">
        <f t="shared" si="1189"/>
        <v>4.6249999999999958E-2</v>
      </c>
      <c r="N1585" s="71">
        <f t="shared" si="1189"/>
        <v>23.146874740000001</v>
      </c>
      <c r="O1585" s="73">
        <f>VLOOKUP(B1585,'Dry Sieve'!$B$2:$K$992,IF(C1585="#5",2,IF(C1585="#10",3,IF(C1585="#18",4,IF(C1585="#35",5,IF(C1585="#60",6,IF(C1585="#120",7,IF(C1585="#200",8,IF(C1585="&lt;200",9)))))))),FALSE)</f>
        <v>124.22</v>
      </c>
      <c r="P1585" s="23">
        <f t="shared" si="0"/>
        <v>4.6249999999999958E-2</v>
      </c>
      <c r="Q1585" s="23">
        <f t="shared" si="1"/>
        <v>2.0024999999999999</v>
      </c>
      <c r="R1585" s="23">
        <f>VLOOKUP(B1585,'Dry Sieve'!$B$2:$K$992,IF(C1585="#5",2,IF(C1585="#10",3,IF(C1585="#18",4,IF(C1585="#35",5,IF(C1585="#60",6,IF(C1585="#120",7,IF(C1585="#200",8,IF(C1585="&lt;200",9)))))))),FALSE)</f>
        <v>124.22</v>
      </c>
      <c r="S1585" s="23">
        <f>VLOOKUP(B1585,'Dry Sieve'!$B$2:$K$992,10,FALSE)</f>
        <v>2140.0700000000002</v>
      </c>
      <c r="T1585" s="23">
        <v>5.6704219370000003E-2</v>
      </c>
      <c r="U1585" s="23">
        <v>7.5001455040000003E-3</v>
      </c>
      <c r="V1585" s="23">
        <f>V1583</f>
        <v>0.14061166333970002</v>
      </c>
    </row>
    <row r="1586" spans="1:22" ht="15.75" customHeight="1" x14ac:dyDescent="0.2">
      <c r="A1586" s="22">
        <f>VLOOKUP(B1585,'Sample ID by Horizon'!A:B,2,FALSE)</f>
        <v>42655</v>
      </c>
      <c r="B1586" s="21" t="s">
        <v>532</v>
      </c>
      <c r="C1586" s="21" t="s">
        <v>1297</v>
      </c>
      <c r="D1586" s="21" t="s">
        <v>1294</v>
      </c>
      <c r="E1586" s="21">
        <v>1.9990000000000001</v>
      </c>
      <c r="F1586" s="21">
        <v>1.73</v>
      </c>
      <c r="G1586" s="21">
        <v>2.2810000000000001</v>
      </c>
      <c r="H1586" s="21">
        <v>0.55100000000000005</v>
      </c>
      <c r="I1586" s="21">
        <v>1.794</v>
      </c>
      <c r="J1586" s="23">
        <f t="shared" si="45"/>
        <v>6.4000000000000057E-2</v>
      </c>
      <c r="K1586" s="71">
        <v>24.36218109</v>
      </c>
      <c r="L1586" s="71">
        <f t="shared" ref="L1586:N1586" si="1190">L1583</f>
        <v>2.0024999999999999</v>
      </c>
      <c r="M1586" s="71">
        <f t="shared" si="1190"/>
        <v>4.6249999999999958E-2</v>
      </c>
      <c r="N1586" s="71">
        <f t="shared" si="1190"/>
        <v>23.146874740000001</v>
      </c>
      <c r="O1586" s="73">
        <f>VLOOKUP(B1586,'Dry Sieve'!$B$2:$K$992,IF(C1586="#5",2,IF(C1586="#10",3,IF(C1586="#18",4,IF(C1586="#35",5,IF(C1586="#60",6,IF(C1586="#120",7,IF(C1586="#200",8,IF(C1586="&lt;200",9)))))))),FALSE)</f>
        <v>124.22</v>
      </c>
      <c r="P1586" s="23">
        <f t="shared" si="0"/>
        <v>4.6249999999999958E-2</v>
      </c>
      <c r="Q1586" s="23">
        <f t="shared" si="1"/>
        <v>2.0024999999999999</v>
      </c>
      <c r="R1586" s="23">
        <f>VLOOKUP(B1586,'Dry Sieve'!$B$2:$K$992,IF(C1586="#5",2,IF(C1586="#10",3,IF(C1586="#18",4,IF(C1586="#35",5,IF(C1586="#60",6,IF(C1586="#120",7,IF(C1586="#200",8,IF(C1586="&lt;200",9)))))))),FALSE)</f>
        <v>124.22</v>
      </c>
      <c r="S1586" s="23">
        <f>VLOOKUP(B1586,'Dry Sieve'!$B$2:$K$992,10,FALSE)</f>
        <v>2140.0700000000002</v>
      </c>
      <c r="T1586" s="23">
        <v>5.6704219370000003E-2</v>
      </c>
      <c r="U1586" s="23">
        <v>7.5001455040000003E-3</v>
      </c>
      <c r="V1586" s="23">
        <f>V1583</f>
        <v>0.14061166333970002</v>
      </c>
    </row>
    <row r="1587" spans="1:22" ht="15.75" customHeight="1" x14ac:dyDescent="0.2">
      <c r="A1587" s="22">
        <f>VLOOKUP(B1586,'Sample ID by Horizon'!A:B,2,FALSE)</f>
        <v>42655</v>
      </c>
      <c r="B1587" s="21" t="s">
        <v>532</v>
      </c>
      <c r="C1587" s="21" t="s">
        <v>1298</v>
      </c>
      <c r="D1587" s="21" t="s">
        <v>1291</v>
      </c>
      <c r="E1587" s="21">
        <v>2.0019999999999998</v>
      </c>
      <c r="F1587" s="21">
        <v>1.7250000000000001</v>
      </c>
      <c r="G1587" s="21">
        <v>2.597</v>
      </c>
      <c r="H1587" s="21">
        <v>0.872</v>
      </c>
      <c r="I1587" s="21">
        <v>1.857</v>
      </c>
      <c r="J1587" s="23">
        <f t="shared" si="45"/>
        <v>0.1319999999999999</v>
      </c>
      <c r="K1587" s="71">
        <v>36.963036959999997</v>
      </c>
      <c r="L1587" s="71">
        <v>2.0005000000000002</v>
      </c>
      <c r="M1587" s="23">
        <f>AVERAGE(J1587:J1590)</f>
        <v>8.1499999999999906E-2</v>
      </c>
      <c r="N1587" s="23">
        <v>39.505183180000003</v>
      </c>
      <c r="O1587" s="73">
        <f>VLOOKUP(B1587,'Dry Sieve'!$B$2:$K$992,IF(C1587="#5",2,IF(C1587="#10",3,IF(C1587="#18",4,IF(C1587="#35",5,IF(C1587="#60",6,IF(C1587="#120",7,IF(C1587="#200",8,IF(C1587="&lt;200",9)))))))),FALSE)</f>
        <v>59.17</v>
      </c>
      <c r="P1587" s="23">
        <f t="shared" si="0"/>
        <v>8.1499999999999906E-2</v>
      </c>
      <c r="Q1587" s="23">
        <f t="shared" si="1"/>
        <v>2.0004999999999997</v>
      </c>
      <c r="R1587" s="23">
        <f>VLOOKUP(B1587,'Dry Sieve'!$B$2:$K$992,IF(C1587="#5",2,IF(C1587="#10",3,IF(C1587="#18",4,IF(C1587="#35",5,IF(C1587="#60",6,IF(C1587="#120",7,IF(C1587="#200",8,IF(C1587="&lt;200",9)))))))),FALSE)</f>
        <v>59.17</v>
      </c>
      <c r="S1587" s="23">
        <f>VLOOKUP(B1587,'Dry Sieve'!$B$2:$K$992,10,FALSE)</f>
        <v>2140.0700000000002</v>
      </c>
      <c r="T1587" s="23">
        <v>2.652222831E-2</v>
      </c>
      <c r="U1587" s="23">
        <v>4.4904235190000004E-3</v>
      </c>
      <c r="V1587" s="23">
        <f>V1586</f>
        <v>0.14061166333970002</v>
      </c>
    </row>
    <row r="1588" spans="1:22" ht="15.75" customHeight="1" x14ac:dyDescent="0.2">
      <c r="A1588" s="22">
        <f>VLOOKUP(B1587,'Sample ID by Horizon'!A:B,2,FALSE)</f>
        <v>42655</v>
      </c>
      <c r="B1588" s="21" t="s">
        <v>532</v>
      </c>
      <c r="C1588" s="21" t="s">
        <v>1298</v>
      </c>
      <c r="D1588" s="21" t="s">
        <v>1292</v>
      </c>
      <c r="E1588" s="21">
        <v>1.9970000000000001</v>
      </c>
      <c r="F1588" s="21">
        <v>1.726</v>
      </c>
      <c r="G1588" s="21">
        <v>2.6509999999999998</v>
      </c>
      <c r="H1588" s="21">
        <v>0.92500000000000004</v>
      </c>
      <c r="I1588" s="21">
        <v>1.7809999999999999</v>
      </c>
      <c r="J1588" s="23">
        <f t="shared" si="45"/>
        <v>5.4999999999999938E-2</v>
      </c>
      <c r="K1588" s="71">
        <v>43.565348020000002</v>
      </c>
      <c r="L1588" s="71">
        <f t="shared" ref="L1588:N1588" si="1191">L1587</f>
        <v>2.0005000000000002</v>
      </c>
      <c r="M1588" s="71">
        <f t="shared" si="1191"/>
        <v>8.1499999999999906E-2</v>
      </c>
      <c r="N1588" s="71">
        <f t="shared" si="1191"/>
        <v>39.505183180000003</v>
      </c>
      <c r="O1588" s="73">
        <f>VLOOKUP(B1588,'Dry Sieve'!$B$2:$K$992,IF(C1588="#5",2,IF(C1588="#10",3,IF(C1588="#18",4,IF(C1588="#35",5,IF(C1588="#60",6,IF(C1588="#120",7,IF(C1588="#200",8,IF(C1588="&lt;200",9)))))))),FALSE)</f>
        <v>59.17</v>
      </c>
      <c r="P1588" s="23">
        <f t="shared" si="0"/>
        <v>8.1499999999999906E-2</v>
      </c>
      <c r="Q1588" s="23">
        <f t="shared" si="1"/>
        <v>2.0004999999999997</v>
      </c>
      <c r="R1588" s="23">
        <f>VLOOKUP(B1588,'Dry Sieve'!$B$2:$K$992,IF(C1588="#5",2,IF(C1588="#10",3,IF(C1588="#18",4,IF(C1588="#35",5,IF(C1588="#60",6,IF(C1588="#120",7,IF(C1588="#200",8,IF(C1588="&lt;200",9)))))))),FALSE)</f>
        <v>59.17</v>
      </c>
      <c r="S1588" s="23">
        <f>VLOOKUP(B1588,'Dry Sieve'!$B$2:$K$992,10,FALSE)</f>
        <v>2140.0700000000002</v>
      </c>
      <c r="T1588" s="23">
        <v>2.652222831E-2</v>
      </c>
      <c r="U1588" s="23">
        <v>4.4904235190000004E-3</v>
      </c>
      <c r="V1588" s="23">
        <f>V1586</f>
        <v>0.14061166333970002</v>
      </c>
    </row>
    <row r="1589" spans="1:22" ht="15.75" customHeight="1" x14ac:dyDescent="0.2">
      <c r="A1589" s="22">
        <f>VLOOKUP(B1588,'Sample ID by Horizon'!A:B,2,FALSE)</f>
        <v>42655</v>
      </c>
      <c r="B1589" s="21" t="s">
        <v>532</v>
      </c>
      <c r="C1589" s="21" t="s">
        <v>1298</v>
      </c>
      <c r="D1589" s="21" t="s">
        <v>1293</v>
      </c>
      <c r="E1589" s="21">
        <v>2.0009999999999999</v>
      </c>
      <c r="F1589" s="21">
        <v>1.722</v>
      </c>
      <c r="G1589" s="21">
        <v>2.569</v>
      </c>
      <c r="H1589" s="21">
        <v>0.84699999999999998</v>
      </c>
      <c r="I1589" s="21">
        <v>1.7749999999999999</v>
      </c>
      <c r="J1589" s="23">
        <f t="shared" si="45"/>
        <v>5.2999999999999936E-2</v>
      </c>
      <c r="K1589" s="71">
        <v>39.680159920000001</v>
      </c>
      <c r="L1589" s="71">
        <f t="shared" ref="L1589:N1589" si="1192">L1587</f>
        <v>2.0005000000000002</v>
      </c>
      <c r="M1589" s="71">
        <f t="shared" si="1192"/>
        <v>8.1499999999999906E-2</v>
      </c>
      <c r="N1589" s="71">
        <f t="shared" si="1192"/>
        <v>39.505183180000003</v>
      </c>
      <c r="O1589" s="73">
        <f>VLOOKUP(B1589,'Dry Sieve'!$B$2:$K$992,IF(C1589="#5",2,IF(C1589="#10",3,IF(C1589="#18",4,IF(C1589="#35",5,IF(C1589="#60",6,IF(C1589="#120",7,IF(C1589="#200",8,IF(C1589="&lt;200",9)))))))),FALSE)</f>
        <v>59.17</v>
      </c>
      <c r="P1589" s="23">
        <f t="shared" si="0"/>
        <v>8.1499999999999906E-2</v>
      </c>
      <c r="Q1589" s="23">
        <f t="shared" si="1"/>
        <v>2.0004999999999997</v>
      </c>
      <c r="R1589" s="23">
        <f>VLOOKUP(B1589,'Dry Sieve'!$B$2:$K$992,IF(C1589="#5",2,IF(C1589="#10",3,IF(C1589="#18",4,IF(C1589="#35",5,IF(C1589="#60",6,IF(C1589="#120",7,IF(C1589="#200",8,IF(C1589="&lt;200",9)))))))),FALSE)</f>
        <v>59.17</v>
      </c>
      <c r="S1589" s="23">
        <f>VLOOKUP(B1589,'Dry Sieve'!$B$2:$K$992,10,FALSE)</f>
        <v>2140.0700000000002</v>
      </c>
      <c r="T1589" s="23">
        <v>2.652222831E-2</v>
      </c>
      <c r="U1589" s="23">
        <v>4.4904235190000004E-3</v>
      </c>
      <c r="V1589" s="23">
        <f>V1586</f>
        <v>0.14061166333970002</v>
      </c>
    </row>
    <row r="1590" spans="1:22" ht="15.75" customHeight="1" x14ac:dyDescent="0.2">
      <c r="A1590" s="22">
        <f>VLOOKUP(B1589,'Sample ID by Horizon'!A:B,2,FALSE)</f>
        <v>42655</v>
      </c>
      <c r="B1590" s="21" t="s">
        <v>532</v>
      </c>
      <c r="C1590" s="21" t="s">
        <v>1298</v>
      </c>
      <c r="D1590" s="21" t="s">
        <v>1294</v>
      </c>
      <c r="E1590" s="21">
        <v>2.0019999999999998</v>
      </c>
      <c r="F1590" s="21">
        <v>1.7430000000000001</v>
      </c>
      <c r="G1590" s="21">
        <v>2.5859999999999999</v>
      </c>
      <c r="H1590" s="21">
        <v>0.84299999999999997</v>
      </c>
      <c r="I1590" s="21">
        <v>1.829</v>
      </c>
      <c r="J1590" s="23">
        <f t="shared" si="45"/>
        <v>8.5999999999999854E-2</v>
      </c>
      <c r="K1590" s="71">
        <v>37.812187809999998</v>
      </c>
      <c r="L1590" s="71">
        <f t="shared" ref="L1590:N1590" si="1193">L1587</f>
        <v>2.0005000000000002</v>
      </c>
      <c r="M1590" s="71">
        <f t="shared" si="1193"/>
        <v>8.1499999999999906E-2</v>
      </c>
      <c r="N1590" s="71">
        <f t="shared" si="1193"/>
        <v>39.505183180000003</v>
      </c>
      <c r="O1590" s="73">
        <f>VLOOKUP(B1590,'Dry Sieve'!$B$2:$K$992,IF(C1590="#5",2,IF(C1590="#10",3,IF(C1590="#18",4,IF(C1590="#35",5,IF(C1590="#60",6,IF(C1590="#120",7,IF(C1590="#200",8,IF(C1590="&lt;200",9)))))))),FALSE)</f>
        <v>59.17</v>
      </c>
      <c r="P1590" s="23">
        <f t="shared" si="0"/>
        <v>8.1499999999999906E-2</v>
      </c>
      <c r="Q1590" s="23">
        <f t="shared" si="1"/>
        <v>2.0004999999999997</v>
      </c>
      <c r="R1590" s="23">
        <f>VLOOKUP(B1590,'Dry Sieve'!$B$2:$K$992,IF(C1590="#5",2,IF(C1590="#10",3,IF(C1590="#18",4,IF(C1590="#35",5,IF(C1590="#60",6,IF(C1590="#120",7,IF(C1590="#200",8,IF(C1590="&lt;200",9)))))))),FALSE)</f>
        <v>59.17</v>
      </c>
      <c r="S1590" s="23">
        <f>VLOOKUP(B1590,'Dry Sieve'!$B$2:$K$992,10,FALSE)</f>
        <v>2140.0700000000002</v>
      </c>
      <c r="T1590" s="23">
        <v>2.652222831E-2</v>
      </c>
      <c r="U1590" s="23">
        <v>4.4904235190000004E-3</v>
      </c>
      <c r="V1590" s="23">
        <f>V1589</f>
        <v>0.14061166333970002</v>
      </c>
    </row>
    <row r="1591" spans="1:22" ht="15.75" customHeight="1" x14ac:dyDescent="0.2">
      <c r="A1591" s="22">
        <f>VLOOKUP(B1590,'Sample ID by Horizon'!A:B,2,FALSE)</f>
        <v>42655</v>
      </c>
      <c r="B1591" s="21" t="s">
        <v>532</v>
      </c>
      <c r="C1591" s="21" t="s">
        <v>1299</v>
      </c>
      <c r="D1591" s="21" t="s">
        <v>1291</v>
      </c>
      <c r="E1591" s="21">
        <v>0.998</v>
      </c>
      <c r="F1591" s="21">
        <v>1.7470000000000001</v>
      </c>
      <c r="G1591" s="21">
        <v>2.4140000000000001</v>
      </c>
      <c r="H1591" s="21">
        <v>0.66700000000000004</v>
      </c>
      <c r="I1591" s="21">
        <v>1.8140000000000001</v>
      </c>
      <c r="J1591" s="23">
        <f t="shared" si="45"/>
        <v>6.6999999999999948E-2</v>
      </c>
      <c r="K1591" s="71">
        <v>60.12024048</v>
      </c>
      <c r="L1591" s="71">
        <v>0.99950000000000006</v>
      </c>
      <c r="M1591" s="23">
        <f>AVERAGE(J1591:J1594)</f>
        <v>7.2000000000000008E-2</v>
      </c>
      <c r="N1591" s="23">
        <v>60.624530200000002</v>
      </c>
      <c r="O1591" s="73">
        <f>VLOOKUP(B1591,'Dry Sieve'!$B$2:$K$992,IF(C1591="#5",2,IF(C1591="#10",3,IF(C1591="#18",4,IF(C1591="#35",5,IF(C1591="#60",6,IF(C1591="#120",7,IF(C1591="#200",8,IF(C1591="&lt;200",9)))))))),FALSE)</f>
        <v>32.71</v>
      </c>
      <c r="P1591" s="23">
        <f t="shared" si="0"/>
        <v>7.2000000000000008E-2</v>
      </c>
      <c r="Q1591" s="23">
        <f t="shared" si="1"/>
        <v>0.99950000000000006</v>
      </c>
      <c r="R1591" s="23">
        <f>VLOOKUP(B1591,'Dry Sieve'!$B$2:$K$992,IF(C1591="#5",2,IF(C1591="#10",3,IF(C1591="#18",4,IF(C1591="#35",5,IF(C1591="#60",6,IF(C1591="#120",7,IF(C1591="#200",8,IF(C1591="&lt;200",9)))))))),FALSE)</f>
        <v>32.71</v>
      </c>
      <c r="S1591" s="23">
        <f>VLOOKUP(B1591,'Dry Sieve'!$B$2:$K$992,10,FALSE)</f>
        <v>2140.0700000000002</v>
      </c>
      <c r="T1591" s="23">
        <v>1.4183508879999999E-2</v>
      </c>
      <c r="U1591" s="23">
        <v>2.4567673209999999E-3</v>
      </c>
      <c r="V1591" s="23">
        <f>V1589</f>
        <v>0.14061166333970002</v>
      </c>
    </row>
    <row r="1592" spans="1:22" ht="15.75" customHeight="1" x14ac:dyDescent="0.2">
      <c r="A1592" s="22">
        <f>VLOOKUP(B1591,'Sample ID by Horizon'!A:B,2,FALSE)</f>
        <v>42655</v>
      </c>
      <c r="B1592" s="21" t="s">
        <v>532</v>
      </c>
      <c r="C1592" s="21" t="s">
        <v>1299</v>
      </c>
      <c r="D1592" s="21" t="s">
        <v>1292</v>
      </c>
      <c r="E1592" s="21">
        <v>0.998</v>
      </c>
      <c r="F1592" s="21">
        <v>1.722</v>
      </c>
      <c r="G1592" s="21">
        <v>2.3380000000000001</v>
      </c>
      <c r="H1592" s="21">
        <v>0.61599999999999999</v>
      </c>
      <c r="I1592" s="21">
        <v>1.794</v>
      </c>
      <c r="J1592" s="23">
        <f t="shared" si="45"/>
        <v>7.2000000000000064E-2</v>
      </c>
      <c r="K1592" s="71">
        <v>54.509018040000001</v>
      </c>
      <c r="L1592" s="71">
        <f t="shared" ref="L1592:N1592" si="1194">L1591</f>
        <v>0.99950000000000006</v>
      </c>
      <c r="M1592" s="71">
        <f t="shared" si="1194"/>
        <v>7.2000000000000008E-2</v>
      </c>
      <c r="N1592" s="71">
        <f t="shared" si="1194"/>
        <v>60.624530200000002</v>
      </c>
      <c r="O1592" s="73">
        <f>VLOOKUP(B1592,'Dry Sieve'!$B$2:$K$992,IF(C1592="#5",2,IF(C1592="#10",3,IF(C1592="#18",4,IF(C1592="#35",5,IF(C1592="#60",6,IF(C1592="#120",7,IF(C1592="#200",8,IF(C1592="&lt;200",9)))))))),FALSE)</f>
        <v>32.71</v>
      </c>
      <c r="P1592" s="23">
        <f t="shared" si="0"/>
        <v>7.2000000000000008E-2</v>
      </c>
      <c r="Q1592" s="23">
        <f t="shared" si="1"/>
        <v>0.99950000000000006</v>
      </c>
      <c r="R1592" s="23">
        <f>VLOOKUP(B1592,'Dry Sieve'!$B$2:$K$992,IF(C1592="#5",2,IF(C1592="#10",3,IF(C1592="#18",4,IF(C1592="#35",5,IF(C1592="#60",6,IF(C1592="#120",7,IF(C1592="#200",8,IF(C1592="&lt;200",9)))))))),FALSE)</f>
        <v>32.71</v>
      </c>
      <c r="S1592" s="23">
        <f>VLOOKUP(B1592,'Dry Sieve'!$B$2:$K$992,10,FALSE)</f>
        <v>2140.0700000000002</v>
      </c>
      <c r="T1592" s="23">
        <v>1.4183508879999999E-2</v>
      </c>
      <c r="U1592" s="23">
        <v>2.4567673209999999E-3</v>
      </c>
      <c r="V1592" s="23">
        <f>V1589</f>
        <v>0.14061166333970002</v>
      </c>
    </row>
    <row r="1593" spans="1:22" ht="15.75" customHeight="1" x14ac:dyDescent="0.2">
      <c r="A1593" s="22">
        <f>VLOOKUP(B1592,'Sample ID by Horizon'!A:B,2,FALSE)</f>
        <v>42655</v>
      </c>
      <c r="B1593" s="21" t="s">
        <v>532</v>
      </c>
      <c r="C1593" s="21" t="s">
        <v>1299</v>
      </c>
      <c r="D1593" s="21" t="s">
        <v>1293</v>
      </c>
      <c r="E1593" s="21">
        <v>1.002</v>
      </c>
      <c r="F1593" s="21">
        <v>1.73</v>
      </c>
      <c r="G1593" s="21">
        <v>2.4470000000000001</v>
      </c>
      <c r="H1593" s="21">
        <v>0.71699999999999997</v>
      </c>
      <c r="I1593" s="21">
        <v>1.79</v>
      </c>
      <c r="J1593" s="23">
        <f t="shared" si="45"/>
        <v>6.0000000000000053E-2</v>
      </c>
      <c r="K1593" s="71">
        <v>65.568862280000005</v>
      </c>
      <c r="L1593" s="71">
        <f t="shared" ref="L1593:N1593" si="1195">L1591</f>
        <v>0.99950000000000006</v>
      </c>
      <c r="M1593" s="71">
        <f t="shared" si="1195"/>
        <v>7.2000000000000008E-2</v>
      </c>
      <c r="N1593" s="71">
        <f t="shared" si="1195"/>
        <v>60.624530200000002</v>
      </c>
      <c r="O1593" s="73">
        <f>VLOOKUP(B1593,'Dry Sieve'!$B$2:$K$992,IF(C1593="#5",2,IF(C1593="#10",3,IF(C1593="#18",4,IF(C1593="#35",5,IF(C1593="#60",6,IF(C1593="#120",7,IF(C1593="#200",8,IF(C1593="&lt;200",9)))))))),FALSE)</f>
        <v>32.71</v>
      </c>
      <c r="P1593" s="23">
        <f t="shared" si="0"/>
        <v>7.2000000000000008E-2</v>
      </c>
      <c r="Q1593" s="23">
        <f t="shared" si="1"/>
        <v>0.99950000000000006</v>
      </c>
      <c r="R1593" s="23">
        <f>VLOOKUP(B1593,'Dry Sieve'!$B$2:$K$992,IF(C1593="#5",2,IF(C1593="#10",3,IF(C1593="#18",4,IF(C1593="#35",5,IF(C1593="#60",6,IF(C1593="#120",7,IF(C1593="#200",8,IF(C1593="&lt;200",9)))))))),FALSE)</f>
        <v>32.71</v>
      </c>
      <c r="S1593" s="23">
        <f>VLOOKUP(B1593,'Dry Sieve'!$B$2:$K$992,10,FALSE)</f>
        <v>2140.0700000000002</v>
      </c>
      <c r="T1593" s="23">
        <v>1.4183508879999999E-2</v>
      </c>
      <c r="U1593" s="23">
        <v>2.4567673209999999E-3</v>
      </c>
      <c r="V1593" s="23">
        <f>V1592</f>
        <v>0.14061166333970002</v>
      </c>
    </row>
    <row r="1594" spans="1:22" ht="15.75" customHeight="1" x14ac:dyDescent="0.2">
      <c r="A1594" s="22">
        <f>VLOOKUP(B1593,'Sample ID by Horizon'!A:B,2,FALSE)</f>
        <v>42655</v>
      </c>
      <c r="B1594" s="21" t="s">
        <v>532</v>
      </c>
      <c r="C1594" s="21" t="s">
        <v>1299</v>
      </c>
      <c r="D1594" s="21" t="s">
        <v>1294</v>
      </c>
      <c r="E1594" s="21">
        <v>1</v>
      </c>
      <c r="F1594" s="21">
        <v>1.7470000000000001</v>
      </c>
      <c r="G1594" s="21">
        <v>2.4590000000000001</v>
      </c>
      <c r="H1594" s="21">
        <v>0.71199999999999997</v>
      </c>
      <c r="I1594" s="21">
        <v>1.8360000000000001</v>
      </c>
      <c r="J1594" s="23">
        <f t="shared" si="45"/>
        <v>8.8999999999999968E-2</v>
      </c>
      <c r="K1594" s="71">
        <v>62.3</v>
      </c>
      <c r="L1594" s="71">
        <f t="shared" ref="L1594:N1594" si="1196">L1591</f>
        <v>0.99950000000000006</v>
      </c>
      <c r="M1594" s="71">
        <f t="shared" si="1196"/>
        <v>7.2000000000000008E-2</v>
      </c>
      <c r="N1594" s="71">
        <f t="shared" si="1196"/>
        <v>60.624530200000002</v>
      </c>
      <c r="O1594" s="73">
        <f>VLOOKUP(B1594,'Dry Sieve'!$B$2:$K$992,IF(C1594="#5",2,IF(C1594="#10",3,IF(C1594="#18",4,IF(C1594="#35",5,IF(C1594="#60",6,IF(C1594="#120",7,IF(C1594="#200",8,IF(C1594="&lt;200",9)))))))),FALSE)</f>
        <v>32.71</v>
      </c>
      <c r="P1594" s="23">
        <f t="shared" si="0"/>
        <v>7.2000000000000008E-2</v>
      </c>
      <c r="Q1594" s="23">
        <f t="shared" si="1"/>
        <v>0.99950000000000006</v>
      </c>
      <c r="R1594" s="23">
        <f>VLOOKUP(B1594,'Dry Sieve'!$B$2:$K$992,IF(C1594="#5",2,IF(C1594="#10",3,IF(C1594="#18",4,IF(C1594="#35",5,IF(C1594="#60",6,IF(C1594="#120",7,IF(C1594="#200",8,IF(C1594="&lt;200",9)))))))),FALSE)</f>
        <v>32.71</v>
      </c>
      <c r="S1594" s="23">
        <f>VLOOKUP(B1594,'Dry Sieve'!$B$2:$K$992,10,FALSE)</f>
        <v>2140.0700000000002</v>
      </c>
      <c r="T1594" s="23">
        <v>1.4183508879999999E-2</v>
      </c>
      <c r="U1594" s="23">
        <v>2.4567673209999999E-3</v>
      </c>
      <c r="V1594" s="23">
        <f>V1592</f>
        <v>0.14061166333970002</v>
      </c>
    </row>
    <row r="1595" spans="1:22" ht="15.75" customHeight="1" x14ac:dyDescent="0.2">
      <c r="A1595" s="22">
        <f>VLOOKUP(B1594,'Sample ID by Horizon'!A:B,2,FALSE)</f>
        <v>42655</v>
      </c>
      <c r="B1595" s="21" t="s">
        <v>532</v>
      </c>
      <c r="C1595" s="21" t="s">
        <v>1300</v>
      </c>
      <c r="D1595" s="21" t="s">
        <v>1291</v>
      </c>
      <c r="E1595" s="21">
        <v>0.996</v>
      </c>
      <c r="F1595" s="21">
        <v>1.7330000000000001</v>
      </c>
      <c r="G1595" s="21">
        <v>2.5449999999999999</v>
      </c>
      <c r="H1595" s="21">
        <v>0.81200000000000006</v>
      </c>
      <c r="I1595" s="21">
        <v>1.9359999999999999</v>
      </c>
      <c r="J1595" s="23">
        <f t="shared" si="45"/>
        <v>0.20299999999999985</v>
      </c>
      <c r="K1595" s="71">
        <v>61.14457831</v>
      </c>
      <c r="L1595" s="71">
        <v>0.99750000000000005</v>
      </c>
      <c r="M1595" s="23">
        <f>AVERAGE(J1595:J1598)</f>
        <v>0.20899999999999991</v>
      </c>
      <c r="N1595" s="23">
        <v>58.847972839999997</v>
      </c>
      <c r="O1595" s="73">
        <f>VLOOKUP(B1595,'Dry Sieve'!$B$2:$K$992,IF(C1595="#5",2,IF(C1595="#10",3,IF(C1595="#18",4,IF(C1595="#35",5,IF(C1595="#60",6,IF(C1595="#120",7,IF(C1595="#200",8,IF(C1595="&lt;200",9)))))))),FALSE)</f>
        <v>16.37</v>
      </c>
      <c r="P1595" s="23">
        <f t="shared" si="0"/>
        <v>0.20899999999999991</v>
      </c>
      <c r="Q1595" s="23">
        <f t="shared" si="1"/>
        <v>0.99749999999999994</v>
      </c>
      <c r="R1595" s="23">
        <f>VLOOKUP(B1595,'Dry Sieve'!$B$2:$K$992,IF(C1595="#5",2,IF(C1595="#10",3,IF(C1595="#18",4,IF(C1595="#35",5,IF(C1595="#60",6,IF(C1595="#120",7,IF(C1595="#200",8,IF(C1595="&lt;200",9)))))))),FALSE)</f>
        <v>16.37</v>
      </c>
      <c r="S1595" s="23">
        <f>VLOOKUP(B1595,'Dry Sieve'!$B$2:$K$992,10,FALSE)</f>
        <v>2140.0700000000002</v>
      </c>
      <c r="T1595" s="23">
        <v>6.0465756909999996E-3</v>
      </c>
      <c r="U1595" s="23">
        <v>5.0832674570000004E-4</v>
      </c>
      <c r="V1595" s="23">
        <f>V1592</f>
        <v>0.14061166333970002</v>
      </c>
    </row>
    <row r="1596" spans="1:22" ht="15.75" customHeight="1" x14ac:dyDescent="0.2">
      <c r="A1596" s="22">
        <f>VLOOKUP(B1595,'Sample ID by Horizon'!A:B,2,FALSE)</f>
        <v>42655</v>
      </c>
      <c r="B1596" s="21" t="s">
        <v>532</v>
      </c>
      <c r="C1596" s="21" t="s">
        <v>1300</v>
      </c>
      <c r="D1596" s="21" t="s">
        <v>1292</v>
      </c>
      <c r="E1596" s="21">
        <v>0.996</v>
      </c>
      <c r="F1596" s="21">
        <v>1.7350000000000001</v>
      </c>
      <c r="G1596" s="21">
        <v>2.528</v>
      </c>
      <c r="H1596" s="21">
        <v>0.79300000000000004</v>
      </c>
      <c r="I1596" s="21">
        <v>1.9390000000000001</v>
      </c>
      <c r="J1596" s="23">
        <f t="shared" si="45"/>
        <v>0.20399999999999996</v>
      </c>
      <c r="K1596" s="71">
        <v>59.136546180000003</v>
      </c>
      <c r="L1596" s="71">
        <f t="shared" ref="L1596:N1596" si="1197">L1595</f>
        <v>0.99750000000000005</v>
      </c>
      <c r="M1596" s="71">
        <f t="shared" si="1197"/>
        <v>0.20899999999999991</v>
      </c>
      <c r="N1596" s="71">
        <f t="shared" si="1197"/>
        <v>58.847972839999997</v>
      </c>
      <c r="O1596" s="73">
        <f>VLOOKUP(B1596,'Dry Sieve'!$B$2:$K$992,IF(C1596="#5",2,IF(C1596="#10",3,IF(C1596="#18",4,IF(C1596="#35",5,IF(C1596="#60",6,IF(C1596="#120",7,IF(C1596="#200",8,IF(C1596="&lt;200",9)))))))),FALSE)</f>
        <v>16.37</v>
      </c>
      <c r="P1596" s="23">
        <f t="shared" si="0"/>
        <v>0.20899999999999991</v>
      </c>
      <c r="Q1596" s="23">
        <f t="shared" si="1"/>
        <v>0.99749999999999994</v>
      </c>
      <c r="R1596" s="23">
        <f>VLOOKUP(B1596,'Dry Sieve'!$B$2:$K$992,IF(C1596="#5",2,IF(C1596="#10",3,IF(C1596="#18",4,IF(C1596="#35",5,IF(C1596="#60",6,IF(C1596="#120",7,IF(C1596="#200",8,IF(C1596="&lt;200",9)))))))),FALSE)</f>
        <v>16.37</v>
      </c>
      <c r="S1596" s="23">
        <f>VLOOKUP(B1596,'Dry Sieve'!$B$2:$K$992,10,FALSE)</f>
        <v>2140.0700000000002</v>
      </c>
      <c r="T1596" s="23">
        <v>6.0465756909999996E-3</v>
      </c>
      <c r="U1596" s="23">
        <v>5.0832674570000004E-4</v>
      </c>
      <c r="V1596" s="23">
        <f>V1595</f>
        <v>0.14061166333970002</v>
      </c>
    </row>
    <row r="1597" spans="1:22" ht="15.75" customHeight="1" x14ac:dyDescent="0.2">
      <c r="A1597" s="22">
        <f>VLOOKUP(B1596,'Sample ID by Horizon'!A:B,2,FALSE)</f>
        <v>42655</v>
      </c>
      <c r="B1597" s="21" t="s">
        <v>532</v>
      </c>
      <c r="C1597" s="21" t="s">
        <v>1300</v>
      </c>
      <c r="D1597" s="21" t="s">
        <v>1293</v>
      </c>
      <c r="E1597" s="21">
        <v>0.997</v>
      </c>
      <c r="F1597" s="21">
        <v>1.7250000000000001</v>
      </c>
      <c r="G1597" s="21">
        <v>2.4980000000000002</v>
      </c>
      <c r="H1597" s="21">
        <v>0.77300000000000002</v>
      </c>
      <c r="I1597" s="21">
        <v>1.9350000000000001</v>
      </c>
      <c r="J1597" s="23">
        <f t="shared" si="45"/>
        <v>0.20999999999999996</v>
      </c>
      <c r="K1597" s="71">
        <v>56.469408219999998</v>
      </c>
      <c r="L1597" s="71">
        <f t="shared" ref="L1597:N1597" si="1198">L1595</f>
        <v>0.99750000000000005</v>
      </c>
      <c r="M1597" s="71">
        <f t="shared" si="1198"/>
        <v>0.20899999999999991</v>
      </c>
      <c r="N1597" s="71">
        <f t="shared" si="1198"/>
        <v>58.847972839999997</v>
      </c>
      <c r="O1597" s="73">
        <f>VLOOKUP(B1597,'Dry Sieve'!$B$2:$K$992,IF(C1597="#5",2,IF(C1597="#10",3,IF(C1597="#18",4,IF(C1597="#35",5,IF(C1597="#60",6,IF(C1597="#120",7,IF(C1597="#200",8,IF(C1597="&lt;200",9)))))))),FALSE)</f>
        <v>16.37</v>
      </c>
      <c r="P1597" s="23">
        <f t="shared" si="0"/>
        <v>0.20899999999999991</v>
      </c>
      <c r="Q1597" s="23">
        <f t="shared" si="1"/>
        <v>0.99749999999999994</v>
      </c>
      <c r="R1597" s="23">
        <f>VLOOKUP(B1597,'Dry Sieve'!$B$2:$K$992,IF(C1597="#5",2,IF(C1597="#10",3,IF(C1597="#18",4,IF(C1597="#35",5,IF(C1597="#60",6,IF(C1597="#120",7,IF(C1597="#200",8,IF(C1597="&lt;200",9)))))))),FALSE)</f>
        <v>16.37</v>
      </c>
      <c r="S1597" s="23">
        <f>VLOOKUP(B1597,'Dry Sieve'!$B$2:$K$992,10,FALSE)</f>
        <v>2140.0700000000002</v>
      </c>
      <c r="T1597" s="23">
        <v>6.0465756909999996E-3</v>
      </c>
      <c r="U1597" s="23">
        <v>5.0832674570000004E-4</v>
      </c>
      <c r="V1597" s="23">
        <f>V1595</f>
        <v>0.14061166333970002</v>
      </c>
    </row>
    <row r="1598" spans="1:22" ht="15.75" customHeight="1" x14ac:dyDescent="0.2">
      <c r="A1598" s="22">
        <f>VLOOKUP(B1597,'Sample ID by Horizon'!A:B,2,FALSE)</f>
        <v>42655</v>
      </c>
      <c r="B1598" s="21" t="s">
        <v>532</v>
      </c>
      <c r="C1598" s="21" t="s">
        <v>1300</v>
      </c>
      <c r="D1598" s="21" t="s">
        <v>1294</v>
      </c>
      <c r="E1598" s="21">
        <v>1.0009999999999999</v>
      </c>
      <c r="F1598" s="21">
        <v>1.7370000000000001</v>
      </c>
      <c r="G1598" s="21">
        <v>2.5430000000000001</v>
      </c>
      <c r="H1598" s="21">
        <v>0.80600000000000005</v>
      </c>
      <c r="I1598" s="21">
        <v>1.956</v>
      </c>
      <c r="J1598" s="23">
        <f t="shared" si="45"/>
        <v>0.21899999999999986</v>
      </c>
      <c r="K1598" s="71">
        <v>58.64135864</v>
      </c>
      <c r="L1598" s="71">
        <f t="shared" ref="L1598:N1598" si="1199">L1595</f>
        <v>0.99750000000000005</v>
      </c>
      <c r="M1598" s="71">
        <f t="shared" si="1199"/>
        <v>0.20899999999999991</v>
      </c>
      <c r="N1598" s="71">
        <f t="shared" si="1199"/>
        <v>58.847972839999997</v>
      </c>
      <c r="O1598" s="73">
        <f>VLOOKUP(B1598,'Dry Sieve'!$B$2:$K$992,IF(C1598="#5",2,IF(C1598="#10",3,IF(C1598="#18",4,IF(C1598="#35",5,IF(C1598="#60",6,IF(C1598="#120",7,IF(C1598="#200",8,IF(C1598="&lt;200",9)))))))),FALSE)</f>
        <v>16.37</v>
      </c>
      <c r="P1598" s="23">
        <f t="shared" si="0"/>
        <v>0.20899999999999991</v>
      </c>
      <c r="Q1598" s="23">
        <f t="shared" si="1"/>
        <v>0.99749999999999994</v>
      </c>
      <c r="R1598" s="23">
        <f>VLOOKUP(B1598,'Dry Sieve'!$B$2:$K$992,IF(C1598="#5",2,IF(C1598="#10",3,IF(C1598="#18",4,IF(C1598="#35",5,IF(C1598="#60",6,IF(C1598="#120",7,IF(C1598="#200",8,IF(C1598="&lt;200",9)))))))),FALSE)</f>
        <v>16.37</v>
      </c>
      <c r="S1598" s="23">
        <f>VLOOKUP(B1598,'Dry Sieve'!$B$2:$K$992,10,FALSE)</f>
        <v>2140.0700000000002</v>
      </c>
      <c r="T1598" s="23">
        <v>6.0465756909999996E-3</v>
      </c>
      <c r="U1598" s="23">
        <v>5.0832674570000004E-4</v>
      </c>
      <c r="V1598" s="23">
        <f>V1595</f>
        <v>0.14061166333970002</v>
      </c>
    </row>
    <row r="1599" spans="1:22" ht="15.75" customHeight="1" x14ac:dyDescent="0.2">
      <c r="A1599" s="22">
        <f>VLOOKUP(B1598,'Sample ID by Horizon'!A:B,2,FALSE)</f>
        <v>42655</v>
      </c>
      <c r="B1599" s="21" t="s">
        <v>533</v>
      </c>
      <c r="C1599" s="21" t="s">
        <v>1290</v>
      </c>
      <c r="D1599" s="21" t="s">
        <v>1291</v>
      </c>
      <c r="E1599" s="21">
        <v>4.0039999999999996</v>
      </c>
      <c r="F1599" s="21">
        <v>1.728</v>
      </c>
      <c r="G1599" s="21">
        <v>2.34</v>
      </c>
      <c r="H1599" s="21">
        <v>0.61199999999999999</v>
      </c>
      <c r="I1599" s="21">
        <v>1.74</v>
      </c>
      <c r="J1599" s="23">
        <f t="shared" si="45"/>
        <v>1.2000000000000011E-2</v>
      </c>
      <c r="K1599" s="71">
        <v>14.98501499</v>
      </c>
      <c r="L1599" s="71">
        <v>4.0030000000000001</v>
      </c>
      <c r="M1599" s="23">
        <f>AVERAGE(J1599:J1602)</f>
        <v>2.300000000000002E-2</v>
      </c>
      <c r="N1599" s="23">
        <v>25.909805710000001</v>
      </c>
      <c r="O1599" s="73">
        <f>VLOOKUP(B1599,'Dry Sieve'!$B$2:$K$992,IF(C1599="#5",2,IF(C1599="#10",3,IF(C1599="#18",4,IF(C1599="#35",5,IF(C1599="#60",6,IF(C1599="#120",7,IF(C1599="#200",8,IF(C1599="&lt;200",9)))))))),FALSE)</f>
        <v>69.489999999999995</v>
      </c>
      <c r="P1599" s="23">
        <f t="shared" si="0"/>
        <v>2.300000000000002E-2</v>
      </c>
      <c r="Q1599" s="23">
        <f t="shared" si="1"/>
        <v>4.0030000000000001</v>
      </c>
      <c r="R1599" s="23">
        <f>VLOOKUP(B1599,'Dry Sieve'!$B$2:$K$992,IF(C1599="#5",2,IF(C1599="#10",3,IF(C1599="#18",4,IF(C1599="#35",5,IF(C1599="#60",6,IF(C1599="#120",7,IF(C1599="#200",8,IF(C1599="&lt;200",9)))))))),FALSE)</f>
        <v>69.489999999999995</v>
      </c>
      <c r="S1599" s="23">
        <f>VLOOKUP(B1599,'Dry Sieve'!$B$2:$K$992,10,FALSE)</f>
        <v>83.969999999999985</v>
      </c>
      <c r="T1599" s="23">
        <v>0.82280257180000005</v>
      </c>
      <c r="U1599" s="23">
        <v>0.21318654770000001</v>
      </c>
      <c r="V1599" s="23">
        <f>SUM(U1599,U1603,U1607,U1611,U1615,U1619,U1623)</f>
        <v>0.26045409954340004</v>
      </c>
    </row>
    <row r="1600" spans="1:22" ht="15.75" customHeight="1" x14ac:dyDescent="0.2">
      <c r="A1600" s="22">
        <f>VLOOKUP(B1599,'Sample ID by Horizon'!A:B,2,FALSE)</f>
        <v>42655</v>
      </c>
      <c r="B1600" s="21" t="s">
        <v>533</v>
      </c>
      <c r="C1600" s="21" t="s">
        <v>1290</v>
      </c>
      <c r="D1600" s="21" t="s">
        <v>1292</v>
      </c>
      <c r="E1600" s="21">
        <v>4.0069999999999997</v>
      </c>
      <c r="F1600" s="21">
        <v>1.734</v>
      </c>
      <c r="G1600" s="21">
        <v>3.45</v>
      </c>
      <c r="H1600" s="21">
        <v>1.716</v>
      </c>
      <c r="I1600" s="21">
        <v>1.75</v>
      </c>
      <c r="J1600" s="23">
        <f t="shared" si="45"/>
        <v>1.6000000000000014E-2</v>
      </c>
      <c r="K1600" s="71">
        <v>42.425754929999997</v>
      </c>
      <c r="L1600" s="71">
        <f t="shared" ref="L1600:N1600" si="1200">L1599</f>
        <v>4.0030000000000001</v>
      </c>
      <c r="M1600" s="71">
        <f t="shared" si="1200"/>
        <v>2.300000000000002E-2</v>
      </c>
      <c r="N1600" s="71">
        <f t="shared" si="1200"/>
        <v>25.909805710000001</v>
      </c>
      <c r="O1600" s="73">
        <f>VLOOKUP(B1600,'Dry Sieve'!$B$2:$K$992,IF(C1600="#5",2,IF(C1600="#10",3,IF(C1600="#18",4,IF(C1600="#35",5,IF(C1600="#60",6,IF(C1600="#120",7,IF(C1600="#200",8,IF(C1600="&lt;200",9)))))))),FALSE)</f>
        <v>69.489999999999995</v>
      </c>
      <c r="P1600" s="23">
        <f t="shared" si="0"/>
        <v>2.300000000000002E-2</v>
      </c>
      <c r="Q1600" s="23">
        <f t="shared" si="1"/>
        <v>4.0030000000000001</v>
      </c>
      <c r="R1600" s="23">
        <f>VLOOKUP(B1600,'Dry Sieve'!$B$2:$K$992,IF(C1600="#5",2,IF(C1600="#10",3,IF(C1600="#18",4,IF(C1600="#35",5,IF(C1600="#60",6,IF(C1600="#120",7,IF(C1600="#200",8,IF(C1600="&lt;200",9)))))))),FALSE)</f>
        <v>69.489999999999995</v>
      </c>
      <c r="S1600" s="23">
        <f>VLOOKUP(B1600,'Dry Sieve'!$B$2:$K$992,10,FALSE)</f>
        <v>83.969999999999985</v>
      </c>
      <c r="T1600" s="23">
        <v>0.82280257180000005</v>
      </c>
      <c r="U1600" s="23">
        <v>0.21318654770000001</v>
      </c>
      <c r="V1600" s="23">
        <f>V1599</f>
        <v>0.26045409954340004</v>
      </c>
    </row>
    <row r="1601" spans="1:22" ht="15.75" customHeight="1" x14ac:dyDescent="0.2">
      <c r="A1601" s="22">
        <f>VLOOKUP(B1600,'Sample ID by Horizon'!A:B,2,FALSE)</f>
        <v>42655</v>
      </c>
      <c r="B1601" s="21" t="s">
        <v>533</v>
      </c>
      <c r="C1601" s="21" t="s">
        <v>1290</v>
      </c>
      <c r="D1601" s="21" t="s">
        <v>1293</v>
      </c>
      <c r="E1601" s="21">
        <v>4.01</v>
      </c>
      <c r="F1601" s="21">
        <v>1.72</v>
      </c>
      <c r="G1601" s="21">
        <v>2.82</v>
      </c>
      <c r="H1601" s="21">
        <v>1.1000000000000001</v>
      </c>
      <c r="I1601" s="21">
        <v>1.76</v>
      </c>
      <c r="J1601" s="23">
        <f t="shared" si="45"/>
        <v>4.0000000000000036E-2</v>
      </c>
      <c r="K1601" s="71">
        <v>26.433915209999999</v>
      </c>
      <c r="L1601" s="71">
        <f t="shared" ref="L1601:N1601" si="1201">L1599</f>
        <v>4.0030000000000001</v>
      </c>
      <c r="M1601" s="71">
        <f t="shared" si="1201"/>
        <v>2.300000000000002E-2</v>
      </c>
      <c r="N1601" s="71">
        <f t="shared" si="1201"/>
        <v>25.909805710000001</v>
      </c>
      <c r="O1601" s="73">
        <f>VLOOKUP(B1601,'Dry Sieve'!$B$2:$K$992,IF(C1601="#5",2,IF(C1601="#10",3,IF(C1601="#18",4,IF(C1601="#35",5,IF(C1601="#60",6,IF(C1601="#120",7,IF(C1601="#200",8,IF(C1601="&lt;200",9)))))))),FALSE)</f>
        <v>69.489999999999995</v>
      </c>
      <c r="P1601" s="23">
        <f t="shared" si="0"/>
        <v>2.300000000000002E-2</v>
      </c>
      <c r="Q1601" s="23">
        <f t="shared" si="1"/>
        <v>4.0030000000000001</v>
      </c>
      <c r="R1601" s="23">
        <f>VLOOKUP(B1601,'Dry Sieve'!$B$2:$K$992,IF(C1601="#5",2,IF(C1601="#10",3,IF(C1601="#18",4,IF(C1601="#35",5,IF(C1601="#60",6,IF(C1601="#120",7,IF(C1601="#200",8,IF(C1601="&lt;200",9)))))))),FALSE)</f>
        <v>69.489999999999995</v>
      </c>
      <c r="S1601" s="23">
        <f>VLOOKUP(B1601,'Dry Sieve'!$B$2:$K$992,10,FALSE)</f>
        <v>83.969999999999985</v>
      </c>
      <c r="T1601" s="23">
        <v>0.82280257180000005</v>
      </c>
      <c r="U1601" s="23">
        <v>0.21318654770000001</v>
      </c>
      <c r="V1601" s="23">
        <f>V1599</f>
        <v>0.26045409954340004</v>
      </c>
    </row>
    <row r="1602" spans="1:22" ht="15.75" customHeight="1" x14ac:dyDescent="0.2">
      <c r="A1602" s="22">
        <f>VLOOKUP(B1601,'Sample ID by Horizon'!A:B,2,FALSE)</f>
        <v>42655</v>
      </c>
      <c r="B1602" s="21" t="s">
        <v>533</v>
      </c>
      <c r="C1602" s="21" t="s">
        <v>1290</v>
      </c>
      <c r="D1602" s="21" t="s">
        <v>1294</v>
      </c>
      <c r="E1602" s="21">
        <v>3.9910000000000001</v>
      </c>
      <c r="F1602" s="21">
        <v>1.746</v>
      </c>
      <c r="G1602" s="21">
        <v>2.56</v>
      </c>
      <c r="H1602" s="21">
        <v>0.81399999999999995</v>
      </c>
      <c r="I1602" s="21">
        <v>1.77</v>
      </c>
      <c r="J1602" s="23">
        <f t="shared" si="45"/>
        <v>2.4000000000000021E-2</v>
      </c>
      <c r="K1602" s="71">
        <v>19.79453771</v>
      </c>
      <c r="L1602" s="71">
        <f t="shared" ref="L1602:N1602" si="1202">L1599</f>
        <v>4.0030000000000001</v>
      </c>
      <c r="M1602" s="71">
        <f t="shared" si="1202"/>
        <v>2.300000000000002E-2</v>
      </c>
      <c r="N1602" s="71">
        <f t="shared" si="1202"/>
        <v>25.909805710000001</v>
      </c>
      <c r="O1602" s="73">
        <f>VLOOKUP(B1602,'Dry Sieve'!$B$2:$K$992,IF(C1602="#5",2,IF(C1602="#10",3,IF(C1602="#18",4,IF(C1602="#35",5,IF(C1602="#60",6,IF(C1602="#120",7,IF(C1602="#200",8,IF(C1602="&lt;200",9)))))))),FALSE)</f>
        <v>69.489999999999995</v>
      </c>
      <c r="P1602" s="23">
        <f t="shared" si="0"/>
        <v>2.300000000000002E-2</v>
      </c>
      <c r="Q1602" s="23">
        <f t="shared" si="1"/>
        <v>4.0030000000000001</v>
      </c>
      <c r="R1602" s="23">
        <f>VLOOKUP(B1602,'Dry Sieve'!$B$2:$K$992,IF(C1602="#5",2,IF(C1602="#10",3,IF(C1602="#18",4,IF(C1602="#35",5,IF(C1602="#60",6,IF(C1602="#120",7,IF(C1602="#200",8,IF(C1602="&lt;200",9)))))))),FALSE)</f>
        <v>69.489999999999995</v>
      </c>
      <c r="S1602" s="23">
        <f>VLOOKUP(B1602,'Dry Sieve'!$B$2:$K$992,10,FALSE)</f>
        <v>83.969999999999985</v>
      </c>
      <c r="T1602" s="23">
        <v>0.82280257180000005</v>
      </c>
      <c r="U1602" s="23">
        <v>0.21318654770000001</v>
      </c>
      <c r="V1602" s="23">
        <f>V1599</f>
        <v>0.26045409954340004</v>
      </c>
    </row>
    <row r="1603" spans="1:22" ht="15.75" customHeight="1" x14ac:dyDescent="0.2">
      <c r="A1603" s="22">
        <f>VLOOKUP(B1602,'Sample ID by Horizon'!A:B,2,FALSE)</f>
        <v>42655</v>
      </c>
      <c r="B1603" s="21" t="s">
        <v>533</v>
      </c>
      <c r="C1603" s="21" t="s">
        <v>1295</v>
      </c>
      <c r="D1603" s="21" t="s">
        <v>1291</v>
      </c>
      <c r="E1603" s="21">
        <v>4.0010000000000003</v>
      </c>
      <c r="F1603" s="21">
        <v>1.738</v>
      </c>
      <c r="G1603" s="21">
        <v>2.61</v>
      </c>
      <c r="H1603" s="21">
        <v>0.872</v>
      </c>
      <c r="I1603" s="21">
        <v>1.79</v>
      </c>
      <c r="J1603" s="23">
        <f t="shared" si="45"/>
        <v>5.2000000000000046E-2</v>
      </c>
      <c r="K1603" s="71">
        <v>20.49487628</v>
      </c>
      <c r="L1603" s="71">
        <v>3.9980000000000002</v>
      </c>
      <c r="M1603" s="23">
        <f>AVERAGE(J1603:J1606)</f>
        <v>5.7500000000000051E-2</v>
      </c>
      <c r="N1603" s="23">
        <v>22.634662689999999</v>
      </c>
      <c r="O1603" s="73">
        <f>VLOOKUP(B1603,'Dry Sieve'!$B$2:$K$992,IF(C1603="#5",2,IF(C1603="#10",3,IF(C1603="#18",4,IF(C1603="#35",5,IF(C1603="#60",6,IF(C1603="#120",7,IF(C1603="#200",8,IF(C1603="&lt;200",9)))))))),FALSE)</f>
        <v>7.76</v>
      </c>
      <c r="P1603" s="23">
        <f t="shared" si="0"/>
        <v>5.7500000000000051E-2</v>
      </c>
      <c r="Q1603" s="23">
        <f t="shared" si="1"/>
        <v>3.9980000000000002</v>
      </c>
      <c r="R1603" s="23">
        <f>VLOOKUP(B1603,'Dry Sieve'!$B$2:$K$992,IF(C1603="#5",2,IF(C1603="#10",3,IF(C1603="#18",4,IF(C1603="#35",5,IF(C1603="#60",6,IF(C1603="#120",7,IF(C1603="#200",8,IF(C1603="&lt;200",9)))))))),FALSE)</f>
        <v>7.76</v>
      </c>
      <c r="S1603" s="23">
        <f>VLOOKUP(B1603,'Dry Sieve'!$B$2:$K$992,10,FALSE)</f>
        <v>83.969999999999985</v>
      </c>
      <c r="T1603" s="23">
        <v>9.1084842169999999E-2</v>
      </c>
      <c r="U1603" s="23">
        <v>1.7671497250000001E-2</v>
      </c>
      <c r="V1603" s="23">
        <f>V1602</f>
        <v>0.26045409954340004</v>
      </c>
    </row>
    <row r="1604" spans="1:22" ht="15.75" customHeight="1" x14ac:dyDescent="0.2">
      <c r="A1604" s="22">
        <f>VLOOKUP(B1603,'Sample ID by Horizon'!A:B,2,FALSE)</f>
        <v>42655</v>
      </c>
      <c r="B1604" s="21" t="s">
        <v>533</v>
      </c>
      <c r="C1604" s="21" t="s">
        <v>1295</v>
      </c>
      <c r="D1604" s="21" t="s">
        <v>1292</v>
      </c>
      <c r="E1604" s="21">
        <v>3.9950000000000001</v>
      </c>
      <c r="F1604" s="21">
        <v>1.76</v>
      </c>
      <c r="G1604" s="21">
        <v>2.7</v>
      </c>
      <c r="H1604" s="21">
        <v>0.94</v>
      </c>
      <c r="I1604" s="21">
        <v>1.85</v>
      </c>
      <c r="J1604" s="23">
        <f t="shared" si="45"/>
        <v>9.000000000000008E-2</v>
      </c>
      <c r="K1604" s="71">
        <v>21.276595740000001</v>
      </c>
      <c r="L1604" s="71">
        <f t="shared" ref="L1604:N1604" si="1203">L1603</f>
        <v>3.9980000000000002</v>
      </c>
      <c r="M1604" s="71">
        <f t="shared" si="1203"/>
        <v>5.7500000000000051E-2</v>
      </c>
      <c r="N1604" s="71">
        <f t="shared" si="1203"/>
        <v>22.634662689999999</v>
      </c>
      <c r="O1604" s="73">
        <f>VLOOKUP(B1604,'Dry Sieve'!$B$2:$K$992,IF(C1604="#5",2,IF(C1604="#10",3,IF(C1604="#18",4,IF(C1604="#35",5,IF(C1604="#60",6,IF(C1604="#120",7,IF(C1604="#200",8,IF(C1604="&lt;200",9)))))))),FALSE)</f>
        <v>7.76</v>
      </c>
      <c r="P1604" s="23">
        <f t="shared" si="0"/>
        <v>5.7500000000000051E-2</v>
      </c>
      <c r="Q1604" s="23">
        <f t="shared" si="1"/>
        <v>3.9980000000000002</v>
      </c>
      <c r="R1604" s="23">
        <f>VLOOKUP(B1604,'Dry Sieve'!$B$2:$K$992,IF(C1604="#5",2,IF(C1604="#10",3,IF(C1604="#18",4,IF(C1604="#35",5,IF(C1604="#60",6,IF(C1604="#120",7,IF(C1604="#200",8,IF(C1604="&lt;200",9)))))))),FALSE)</f>
        <v>7.76</v>
      </c>
      <c r="S1604" s="23">
        <f>VLOOKUP(B1604,'Dry Sieve'!$B$2:$K$992,10,FALSE)</f>
        <v>83.969999999999985</v>
      </c>
      <c r="T1604" s="23">
        <v>9.1084842169999999E-2</v>
      </c>
      <c r="U1604" s="23">
        <v>1.7671497250000001E-2</v>
      </c>
      <c r="V1604" s="23">
        <f>V1602</f>
        <v>0.26045409954340004</v>
      </c>
    </row>
    <row r="1605" spans="1:22" ht="15.75" customHeight="1" x14ac:dyDescent="0.2">
      <c r="A1605" s="22">
        <f>VLOOKUP(B1604,'Sample ID by Horizon'!A:B,2,FALSE)</f>
        <v>42655</v>
      </c>
      <c r="B1605" s="21" t="s">
        <v>533</v>
      </c>
      <c r="C1605" s="21" t="s">
        <v>1295</v>
      </c>
      <c r="D1605" s="21" t="s">
        <v>1293</v>
      </c>
      <c r="E1605" s="21">
        <v>3.9940000000000002</v>
      </c>
      <c r="F1605" s="21">
        <v>1.73</v>
      </c>
      <c r="G1605" s="21">
        <v>2.6</v>
      </c>
      <c r="H1605" s="21">
        <v>0.87</v>
      </c>
      <c r="I1605" s="21">
        <v>1.77</v>
      </c>
      <c r="J1605" s="23">
        <f t="shared" si="45"/>
        <v>4.0000000000000036E-2</v>
      </c>
      <c r="K1605" s="71">
        <v>20.781171759999999</v>
      </c>
      <c r="L1605" s="71">
        <f t="shared" ref="L1605:N1605" si="1204">L1603</f>
        <v>3.9980000000000002</v>
      </c>
      <c r="M1605" s="71">
        <f t="shared" si="1204"/>
        <v>5.7500000000000051E-2</v>
      </c>
      <c r="N1605" s="71">
        <f t="shared" si="1204"/>
        <v>22.634662689999999</v>
      </c>
      <c r="O1605" s="73">
        <f>VLOOKUP(B1605,'Dry Sieve'!$B$2:$K$992,IF(C1605="#5",2,IF(C1605="#10",3,IF(C1605="#18",4,IF(C1605="#35",5,IF(C1605="#60",6,IF(C1605="#120",7,IF(C1605="#200",8,IF(C1605="&lt;200",9)))))))),FALSE)</f>
        <v>7.76</v>
      </c>
      <c r="P1605" s="23">
        <f t="shared" si="0"/>
        <v>5.7500000000000051E-2</v>
      </c>
      <c r="Q1605" s="23">
        <f t="shared" si="1"/>
        <v>3.9980000000000002</v>
      </c>
      <c r="R1605" s="23">
        <f>VLOOKUP(B1605,'Dry Sieve'!$B$2:$K$992,IF(C1605="#5",2,IF(C1605="#10",3,IF(C1605="#18",4,IF(C1605="#35",5,IF(C1605="#60",6,IF(C1605="#120",7,IF(C1605="#200",8,IF(C1605="&lt;200",9)))))))),FALSE)</f>
        <v>7.76</v>
      </c>
      <c r="S1605" s="23">
        <f>VLOOKUP(B1605,'Dry Sieve'!$B$2:$K$992,10,FALSE)</f>
        <v>83.969999999999985</v>
      </c>
      <c r="T1605" s="23">
        <v>9.1084842169999999E-2</v>
      </c>
      <c r="U1605" s="23">
        <v>1.7671497250000001E-2</v>
      </c>
      <c r="V1605" s="23">
        <f>V1602</f>
        <v>0.26045409954340004</v>
      </c>
    </row>
    <row r="1606" spans="1:22" ht="15.75" customHeight="1" x14ac:dyDescent="0.2">
      <c r="A1606" s="22">
        <f>VLOOKUP(B1605,'Sample ID by Horizon'!A:B,2,FALSE)</f>
        <v>42655</v>
      </c>
      <c r="B1606" s="21" t="s">
        <v>533</v>
      </c>
      <c r="C1606" s="21" t="s">
        <v>1295</v>
      </c>
      <c r="D1606" s="21" t="s">
        <v>1294</v>
      </c>
      <c r="E1606" s="21">
        <v>4.0019999999999998</v>
      </c>
      <c r="F1606" s="21">
        <v>1.732</v>
      </c>
      <c r="G1606" s="21">
        <v>2.9</v>
      </c>
      <c r="H1606" s="21">
        <v>1.1679999999999999</v>
      </c>
      <c r="I1606" s="21">
        <v>1.78</v>
      </c>
      <c r="J1606" s="23">
        <f t="shared" si="45"/>
        <v>4.8000000000000043E-2</v>
      </c>
      <c r="K1606" s="71">
        <v>27.986007000000001</v>
      </c>
      <c r="L1606" s="71">
        <f t="shared" ref="L1606:N1606" si="1205">L1603</f>
        <v>3.9980000000000002</v>
      </c>
      <c r="M1606" s="71">
        <f t="shared" si="1205"/>
        <v>5.7500000000000051E-2</v>
      </c>
      <c r="N1606" s="71">
        <f t="shared" si="1205"/>
        <v>22.634662689999999</v>
      </c>
      <c r="O1606" s="73">
        <f>VLOOKUP(B1606,'Dry Sieve'!$B$2:$K$992,IF(C1606="#5",2,IF(C1606="#10",3,IF(C1606="#18",4,IF(C1606="#35",5,IF(C1606="#60",6,IF(C1606="#120",7,IF(C1606="#200",8,IF(C1606="&lt;200",9)))))))),FALSE)</f>
        <v>7.76</v>
      </c>
      <c r="P1606" s="23">
        <f t="shared" si="0"/>
        <v>5.7500000000000051E-2</v>
      </c>
      <c r="Q1606" s="23">
        <f t="shared" si="1"/>
        <v>3.9980000000000002</v>
      </c>
      <c r="R1606" s="23">
        <f>VLOOKUP(B1606,'Dry Sieve'!$B$2:$K$992,IF(C1606="#5",2,IF(C1606="#10",3,IF(C1606="#18",4,IF(C1606="#35",5,IF(C1606="#60",6,IF(C1606="#120",7,IF(C1606="#200",8,IF(C1606="&lt;200",9)))))))),FALSE)</f>
        <v>7.76</v>
      </c>
      <c r="S1606" s="23">
        <f>VLOOKUP(B1606,'Dry Sieve'!$B$2:$K$992,10,FALSE)</f>
        <v>83.969999999999985</v>
      </c>
      <c r="T1606" s="23">
        <v>9.1084842169999999E-2</v>
      </c>
      <c r="U1606" s="23">
        <v>1.7671497250000001E-2</v>
      </c>
      <c r="V1606" s="23">
        <f>V1605</f>
        <v>0.26045409954340004</v>
      </c>
    </row>
    <row r="1607" spans="1:22" ht="15.75" customHeight="1" x14ac:dyDescent="0.2">
      <c r="A1607" s="22">
        <f>VLOOKUP(B1606,'Sample ID by Horizon'!A:B,2,FALSE)</f>
        <v>42655</v>
      </c>
      <c r="B1607" s="21" t="s">
        <v>533</v>
      </c>
      <c r="C1607" s="21" t="s">
        <v>1296</v>
      </c>
      <c r="D1607" s="21" t="s">
        <v>1291</v>
      </c>
      <c r="E1607" s="21">
        <v>0.501</v>
      </c>
      <c r="F1607" s="21">
        <v>1.748</v>
      </c>
      <c r="G1607" s="21">
        <v>2.16</v>
      </c>
      <c r="H1607" s="21">
        <v>0.41199999999999998</v>
      </c>
      <c r="I1607" s="21">
        <v>1.82</v>
      </c>
      <c r="J1607" s="23">
        <f t="shared" si="45"/>
        <v>7.2000000000000064E-2</v>
      </c>
      <c r="K1607" s="71">
        <v>67.864271459999998</v>
      </c>
      <c r="L1607" s="71">
        <v>0.501</v>
      </c>
      <c r="M1607" s="23">
        <f>AVERAGE(J1607:J1610)</f>
        <v>8.3500000000000019E-2</v>
      </c>
      <c r="N1607" s="23">
        <v>71.856287429999995</v>
      </c>
      <c r="O1607" s="73">
        <f>VLOOKUP(B1607,'Dry Sieve'!$B$2:$K$992,IF(C1607="#5",2,IF(C1607="#10",3,IF(C1607="#18",4,IF(C1607="#35",5,IF(C1607="#60",6,IF(C1607="#120",7,IF(C1607="#200",8,IF(C1607="&lt;200",9)))))))),FALSE)</f>
        <v>3.83</v>
      </c>
      <c r="P1607" s="23">
        <f t="shared" si="0"/>
        <v>8.3500000000000019E-2</v>
      </c>
      <c r="Q1607" s="23">
        <f t="shared" si="1"/>
        <v>0.501</v>
      </c>
      <c r="R1607" s="23">
        <f>VLOOKUP(B1607,'Dry Sieve'!$B$2:$K$992,IF(C1607="#5",2,IF(C1607="#10",3,IF(C1607="#18",4,IF(C1607="#35",5,IF(C1607="#60",6,IF(C1607="#120",7,IF(C1607="#200",8,IF(C1607="&lt;200",9)))))))),FALSE)</f>
        <v>3.83</v>
      </c>
      <c r="S1607" s="23">
        <f>VLOOKUP(B1607,'Dry Sieve'!$B$2:$K$992,10,FALSE)</f>
        <v>83.969999999999985</v>
      </c>
      <c r="T1607" s="23">
        <v>3.8009606610000003E-2</v>
      </c>
      <c r="U1607" s="23">
        <v>1.9508780119999999E-2</v>
      </c>
      <c r="V1607" s="23">
        <f>V1605</f>
        <v>0.26045409954340004</v>
      </c>
    </row>
    <row r="1608" spans="1:22" ht="15.75" customHeight="1" x14ac:dyDescent="0.2">
      <c r="A1608" s="22">
        <f>VLOOKUP(B1607,'Sample ID by Horizon'!A:B,2,FALSE)</f>
        <v>42655</v>
      </c>
      <c r="B1608" s="21" t="s">
        <v>533</v>
      </c>
      <c r="C1608" s="21" t="s">
        <v>1296</v>
      </c>
      <c r="D1608" s="21" t="s">
        <v>1292</v>
      </c>
      <c r="E1608" s="21">
        <v>0.501</v>
      </c>
      <c r="F1608" s="21">
        <v>1.738</v>
      </c>
      <c r="G1608" s="21">
        <v>2.1800000000000002</v>
      </c>
      <c r="H1608" s="21">
        <v>0.442</v>
      </c>
      <c r="I1608" s="21">
        <v>1.81</v>
      </c>
      <c r="J1608" s="23">
        <f t="shared" si="45"/>
        <v>7.2000000000000064E-2</v>
      </c>
      <c r="K1608" s="71">
        <v>73.852295409999996</v>
      </c>
      <c r="L1608" s="71">
        <f t="shared" ref="L1608:N1608" si="1206">L1607</f>
        <v>0.501</v>
      </c>
      <c r="M1608" s="71">
        <f t="shared" si="1206"/>
        <v>8.3500000000000019E-2</v>
      </c>
      <c r="N1608" s="71">
        <f t="shared" si="1206"/>
        <v>71.856287429999995</v>
      </c>
      <c r="O1608" s="73">
        <f>VLOOKUP(B1608,'Dry Sieve'!$B$2:$K$992,IF(C1608="#5",2,IF(C1608="#10",3,IF(C1608="#18",4,IF(C1608="#35",5,IF(C1608="#60",6,IF(C1608="#120",7,IF(C1608="#200",8,IF(C1608="&lt;200",9)))))))),FALSE)</f>
        <v>3.83</v>
      </c>
      <c r="P1608" s="23">
        <f t="shared" si="0"/>
        <v>8.3500000000000019E-2</v>
      </c>
      <c r="Q1608" s="23">
        <f t="shared" si="1"/>
        <v>0.501</v>
      </c>
      <c r="R1608" s="23">
        <f>VLOOKUP(B1608,'Dry Sieve'!$B$2:$K$992,IF(C1608="#5",2,IF(C1608="#10",3,IF(C1608="#18",4,IF(C1608="#35",5,IF(C1608="#60",6,IF(C1608="#120",7,IF(C1608="#200",8,IF(C1608="&lt;200",9)))))))),FALSE)</f>
        <v>3.83</v>
      </c>
      <c r="S1608" s="23">
        <f>VLOOKUP(B1608,'Dry Sieve'!$B$2:$K$992,10,FALSE)</f>
        <v>83.969999999999985</v>
      </c>
      <c r="T1608" s="23">
        <v>3.8009606610000003E-2</v>
      </c>
      <c r="U1608" s="23">
        <v>1.9508780119999999E-2</v>
      </c>
      <c r="V1608" s="23">
        <f>V1605</f>
        <v>0.26045409954340004</v>
      </c>
    </row>
    <row r="1609" spans="1:22" ht="15.75" customHeight="1" x14ac:dyDescent="0.2">
      <c r="A1609" s="22">
        <f>VLOOKUP(B1608,'Sample ID by Horizon'!A:B,2,FALSE)</f>
        <v>42655</v>
      </c>
      <c r="B1609" s="21" t="s">
        <v>533</v>
      </c>
      <c r="C1609" s="21" t="s">
        <v>1296</v>
      </c>
      <c r="D1609" s="21" t="s">
        <v>1293</v>
      </c>
      <c r="E1609" s="21">
        <v>0.501</v>
      </c>
      <c r="F1609" s="21">
        <v>1.7390000000000001</v>
      </c>
      <c r="G1609" s="21">
        <v>2.1800000000000002</v>
      </c>
      <c r="H1609" s="21">
        <v>0.441</v>
      </c>
      <c r="I1609" s="21">
        <v>1.84</v>
      </c>
      <c r="J1609" s="23">
        <f t="shared" si="45"/>
        <v>0.10099999999999998</v>
      </c>
      <c r="K1609" s="71">
        <v>67.864271459999998</v>
      </c>
      <c r="L1609" s="71">
        <f t="shared" ref="L1609:N1609" si="1207">L1607</f>
        <v>0.501</v>
      </c>
      <c r="M1609" s="71">
        <f t="shared" si="1207"/>
        <v>8.3500000000000019E-2</v>
      </c>
      <c r="N1609" s="71">
        <f t="shared" si="1207"/>
        <v>71.856287429999995</v>
      </c>
      <c r="O1609" s="73">
        <f>VLOOKUP(B1609,'Dry Sieve'!$B$2:$K$992,IF(C1609="#5",2,IF(C1609="#10",3,IF(C1609="#18",4,IF(C1609="#35",5,IF(C1609="#60",6,IF(C1609="#120",7,IF(C1609="#200",8,IF(C1609="&lt;200",9)))))))),FALSE)</f>
        <v>3.83</v>
      </c>
      <c r="P1609" s="23">
        <f t="shared" si="0"/>
        <v>8.3500000000000019E-2</v>
      </c>
      <c r="Q1609" s="23">
        <f t="shared" si="1"/>
        <v>0.501</v>
      </c>
      <c r="R1609" s="23">
        <f>VLOOKUP(B1609,'Dry Sieve'!$B$2:$K$992,IF(C1609="#5",2,IF(C1609="#10",3,IF(C1609="#18",4,IF(C1609="#35",5,IF(C1609="#60",6,IF(C1609="#120",7,IF(C1609="#200",8,IF(C1609="&lt;200",9)))))))),FALSE)</f>
        <v>3.83</v>
      </c>
      <c r="S1609" s="23">
        <f>VLOOKUP(B1609,'Dry Sieve'!$B$2:$K$992,10,FALSE)</f>
        <v>83.969999999999985</v>
      </c>
      <c r="T1609" s="23">
        <v>3.8009606610000003E-2</v>
      </c>
      <c r="U1609" s="23">
        <v>1.9508780119999999E-2</v>
      </c>
      <c r="V1609" s="23">
        <f>V1608</f>
        <v>0.26045409954340004</v>
      </c>
    </row>
    <row r="1610" spans="1:22" ht="15.75" customHeight="1" x14ac:dyDescent="0.2">
      <c r="A1610" s="22">
        <f>VLOOKUP(B1609,'Sample ID by Horizon'!A:B,2,FALSE)</f>
        <v>42655</v>
      </c>
      <c r="B1610" s="21" t="s">
        <v>533</v>
      </c>
      <c r="C1610" s="21" t="s">
        <v>1296</v>
      </c>
      <c r="D1610" s="21" t="s">
        <v>1294</v>
      </c>
      <c r="E1610" s="21">
        <v>0.501</v>
      </c>
      <c r="F1610" s="21">
        <v>1.7210000000000001</v>
      </c>
      <c r="G1610" s="21">
        <v>2.2000000000000002</v>
      </c>
      <c r="H1610" s="21">
        <v>0.47899999999999998</v>
      </c>
      <c r="I1610" s="21">
        <v>1.81</v>
      </c>
      <c r="J1610" s="23">
        <f t="shared" si="45"/>
        <v>8.8999999999999968E-2</v>
      </c>
      <c r="K1610" s="71">
        <v>77.844311379999994</v>
      </c>
      <c r="L1610" s="71">
        <f t="shared" ref="L1610:N1610" si="1208">L1607</f>
        <v>0.501</v>
      </c>
      <c r="M1610" s="71">
        <f t="shared" si="1208"/>
        <v>8.3500000000000019E-2</v>
      </c>
      <c r="N1610" s="71">
        <f t="shared" si="1208"/>
        <v>71.856287429999995</v>
      </c>
      <c r="O1610" s="73">
        <f>VLOOKUP(B1610,'Dry Sieve'!$B$2:$K$992,IF(C1610="#5",2,IF(C1610="#10",3,IF(C1610="#18",4,IF(C1610="#35",5,IF(C1610="#60",6,IF(C1610="#120",7,IF(C1610="#200",8,IF(C1610="&lt;200",9)))))))),FALSE)</f>
        <v>3.83</v>
      </c>
      <c r="P1610" s="23">
        <f t="shared" si="0"/>
        <v>8.3500000000000019E-2</v>
      </c>
      <c r="Q1610" s="23">
        <f t="shared" si="1"/>
        <v>0.501</v>
      </c>
      <c r="R1610" s="23">
        <f>VLOOKUP(B1610,'Dry Sieve'!$B$2:$K$992,IF(C1610="#5",2,IF(C1610="#10",3,IF(C1610="#18",4,IF(C1610="#35",5,IF(C1610="#60",6,IF(C1610="#120",7,IF(C1610="#200",8,IF(C1610="&lt;200",9)))))))),FALSE)</f>
        <v>3.83</v>
      </c>
      <c r="S1610" s="23">
        <f>VLOOKUP(B1610,'Dry Sieve'!$B$2:$K$992,10,FALSE)</f>
        <v>83.969999999999985</v>
      </c>
      <c r="T1610" s="23">
        <v>3.8009606610000003E-2</v>
      </c>
      <c r="U1610" s="23">
        <v>1.9508780119999999E-2</v>
      </c>
      <c r="V1610" s="23">
        <f>V1608</f>
        <v>0.26045409954340004</v>
      </c>
    </row>
    <row r="1611" spans="1:22" ht="15.75" customHeight="1" x14ac:dyDescent="0.2">
      <c r="A1611" s="22">
        <f>VLOOKUP(B1610,'Sample ID by Horizon'!A:B,2,FALSE)</f>
        <v>42655</v>
      </c>
      <c r="B1611" s="21" t="s">
        <v>533</v>
      </c>
      <c r="C1611" s="21" t="s">
        <v>1297</v>
      </c>
      <c r="D1611" s="21" t="s">
        <v>1291</v>
      </c>
      <c r="E1611" s="21">
        <v>0.4</v>
      </c>
      <c r="F1611" s="21">
        <v>1.7470000000000001</v>
      </c>
      <c r="G1611" s="21">
        <v>2.09</v>
      </c>
      <c r="H1611" s="21">
        <v>0.34300000000000003</v>
      </c>
      <c r="I1611" s="21">
        <v>1.8</v>
      </c>
      <c r="J1611" s="23">
        <f t="shared" si="45"/>
        <v>5.2999999999999936E-2</v>
      </c>
      <c r="K1611" s="71">
        <v>72.5</v>
      </c>
      <c r="L1611" s="71">
        <v>0.4</v>
      </c>
      <c r="M1611" s="23">
        <f>AVERAGE(J1611:J1614)</f>
        <v>6.1749999999999972E-2</v>
      </c>
      <c r="N1611" s="23">
        <v>75.625</v>
      </c>
      <c r="O1611" s="73">
        <f>VLOOKUP(B1611,'Dry Sieve'!$B$2:$K$992,IF(C1611="#5",2,IF(C1611="#10",3,IF(C1611="#18",4,IF(C1611="#35",5,IF(C1611="#60",6,IF(C1611="#120",7,IF(C1611="#200",8,IF(C1611="&lt;200",9)))))))),FALSE)</f>
        <v>1.78</v>
      </c>
      <c r="P1611" s="23">
        <f t="shared" si="0"/>
        <v>6.1749999999999972E-2</v>
      </c>
      <c r="Q1611" s="23">
        <f t="shared" si="1"/>
        <v>0.4</v>
      </c>
      <c r="R1611" s="23">
        <f>VLOOKUP(B1611,'Dry Sieve'!$B$2:$K$992,IF(C1611="#5",2,IF(C1611="#10",3,IF(C1611="#18",4,IF(C1611="#35",5,IF(C1611="#60",6,IF(C1611="#120",7,IF(C1611="#200",8,IF(C1611="&lt;200",9)))))))),FALSE)</f>
        <v>1.78</v>
      </c>
      <c r="S1611" s="23">
        <f>VLOOKUP(B1611,'Dry Sieve'!$B$2:$K$992,10,FALSE)</f>
        <v>83.969999999999985</v>
      </c>
      <c r="T1611" s="23">
        <v>1.7925598429999998E-2</v>
      </c>
      <c r="U1611" s="23">
        <v>7.7464193210000001E-3</v>
      </c>
      <c r="V1611" s="23">
        <f>V1608</f>
        <v>0.26045409954340004</v>
      </c>
    </row>
    <row r="1612" spans="1:22" ht="15.75" customHeight="1" x14ac:dyDescent="0.2">
      <c r="A1612" s="22">
        <f>VLOOKUP(B1611,'Sample ID by Horizon'!A:B,2,FALSE)</f>
        <v>42655</v>
      </c>
      <c r="B1612" s="21" t="s">
        <v>533</v>
      </c>
      <c r="C1612" s="21" t="s">
        <v>1297</v>
      </c>
      <c r="D1612" s="21" t="s">
        <v>1292</v>
      </c>
      <c r="E1612" s="21">
        <v>0.4</v>
      </c>
      <c r="F1612" s="21">
        <v>1.7290000000000001</v>
      </c>
      <c r="G1612" s="21">
        <v>2.1</v>
      </c>
      <c r="H1612" s="21">
        <v>0.371</v>
      </c>
      <c r="I1612" s="21">
        <v>1.8</v>
      </c>
      <c r="J1612" s="23">
        <f t="shared" si="45"/>
        <v>7.0999999999999952E-2</v>
      </c>
      <c r="K1612" s="71">
        <v>75</v>
      </c>
      <c r="L1612" s="71">
        <f t="shared" ref="L1612:N1612" si="1209">L1611</f>
        <v>0.4</v>
      </c>
      <c r="M1612" s="71">
        <f t="shared" si="1209"/>
        <v>6.1749999999999972E-2</v>
      </c>
      <c r="N1612" s="71">
        <f t="shared" si="1209"/>
        <v>75.625</v>
      </c>
      <c r="O1612" s="73">
        <f>VLOOKUP(B1612,'Dry Sieve'!$B$2:$K$992,IF(C1612="#5",2,IF(C1612="#10",3,IF(C1612="#18",4,IF(C1612="#35",5,IF(C1612="#60",6,IF(C1612="#120",7,IF(C1612="#200",8,IF(C1612="&lt;200",9)))))))),FALSE)</f>
        <v>1.78</v>
      </c>
      <c r="P1612" s="23">
        <f t="shared" si="0"/>
        <v>6.1749999999999972E-2</v>
      </c>
      <c r="Q1612" s="23">
        <f t="shared" si="1"/>
        <v>0.4</v>
      </c>
      <c r="R1612" s="23">
        <f>VLOOKUP(B1612,'Dry Sieve'!$B$2:$K$992,IF(C1612="#5",2,IF(C1612="#10",3,IF(C1612="#18",4,IF(C1612="#35",5,IF(C1612="#60",6,IF(C1612="#120",7,IF(C1612="#200",8,IF(C1612="&lt;200",9)))))))),FALSE)</f>
        <v>1.78</v>
      </c>
      <c r="S1612" s="23">
        <f>VLOOKUP(B1612,'Dry Sieve'!$B$2:$K$992,10,FALSE)</f>
        <v>83.969999999999985</v>
      </c>
      <c r="T1612" s="23">
        <v>1.7925598429999998E-2</v>
      </c>
      <c r="U1612" s="23">
        <v>7.7464193210000001E-3</v>
      </c>
      <c r="V1612" s="23">
        <f>V1611</f>
        <v>0.26045409954340004</v>
      </c>
    </row>
    <row r="1613" spans="1:22" ht="15.75" customHeight="1" x14ac:dyDescent="0.2">
      <c r="A1613" s="22">
        <f>VLOOKUP(B1612,'Sample ID by Horizon'!A:B,2,FALSE)</f>
        <v>42655</v>
      </c>
      <c r="B1613" s="21" t="s">
        <v>533</v>
      </c>
      <c r="C1613" s="21" t="s">
        <v>1297</v>
      </c>
      <c r="D1613" s="21" t="s">
        <v>1293</v>
      </c>
      <c r="E1613" s="21">
        <v>0.4</v>
      </c>
      <c r="F1613" s="21">
        <v>1.7370000000000001</v>
      </c>
      <c r="G1613" s="21">
        <v>2.1</v>
      </c>
      <c r="H1613" s="21">
        <v>0.36299999999999999</v>
      </c>
      <c r="I1613" s="21">
        <v>1.8</v>
      </c>
      <c r="J1613" s="23">
        <f t="shared" si="45"/>
        <v>6.2999999999999945E-2</v>
      </c>
      <c r="K1613" s="71">
        <v>75</v>
      </c>
      <c r="L1613" s="71">
        <f t="shared" ref="L1613:N1613" si="1210">L1611</f>
        <v>0.4</v>
      </c>
      <c r="M1613" s="71">
        <f t="shared" si="1210"/>
        <v>6.1749999999999972E-2</v>
      </c>
      <c r="N1613" s="71">
        <f t="shared" si="1210"/>
        <v>75.625</v>
      </c>
      <c r="O1613" s="73">
        <f>VLOOKUP(B1613,'Dry Sieve'!$B$2:$K$992,IF(C1613="#5",2,IF(C1613="#10",3,IF(C1613="#18",4,IF(C1613="#35",5,IF(C1613="#60",6,IF(C1613="#120",7,IF(C1613="#200",8,IF(C1613="&lt;200",9)))))))),FALSE)</f>
        <v>1.78</v>
      </c>
      <c r="P1613" s="23">
        <f t="shared" si="0"/>
        <v>6.1749999999999972E-2</v>
      </c>
      <c r="Q1613" s="23">
        <f t="shared" si="1"/>
        <v>0.4</v>
      </c>
      <c r="R1613" s="23">
        <f>VLOOKUP(B1613,'Dry Sieve'!$B$2:$K$992,IF(C1613="#5",2,IF(C1613="#10",3,IF(C1613="#18",4,IF(C1613="#35",5,IF(C1613="#60",6,IF(C1613="#120",7,IF(C1613="#200",8,IF(C1613="&lt;200",9)))))))),FALSE)</f>
        <v>1.78</v>
      </c>
      <c r="S1613" s="23">
        <f>VLOOKUP(B1613,'Dry Sieve'!$B$2:$K$992,10,FALSE)</f>
        <v>83.969999999999985</v>
      </c>
      <c r="T1613" s="23">
        <v>1.7925598429999998E-2</v>
      </c>
      <c r="U1613" s="23">
        <v>7.7464193210000001E-3</v>
      </c>
      <c r="V1613" s="23">
        <f>V1611</f>
        <v>0.26045409954340004</v>
      </c>
    </row>
    <row r="1614" spans="1:22" ht="15.75" customHeight="1" x14ac:dyDescent="0.2">
      <c r="A1614" s="22">
        <f>VLOOKUP(B1613,'Sample ID by Horizon'!A:B,2,FALSE)</f>
        <v>42655</v>
      </c>
      <c r="B1614" s="21" t="s">
        <v>533</v>
      </c>
      <c r="C1614" s="21" t="s">
        <v>1297</v>
      </c>
      <c r="D1614" s="21" t="s">
        <v>1294</v>
      </c>
      <c r="E1614" s="21">
        <v>0.4</v>
      </c>
      <c r="F1614" s="21">
        <v>1.73</v>
      </c>
      <c r="G1614" s="21">
        <v>2.11</v>
      </c>
      <c r="H1614" s="21">
        <v>0.38</v>
      </c>
      <c r="I1614" s="21">
        <v>1.79</v>
      </c>
      <c r="J1614" s="23">
        <f t="shared" si="45"/>
        <v>6.0000000000000053E-2</v>
      </c>
      <c r="K1614" s="71">
        <v>80</v>
      </c>
      <c r="L1614" s="71">
        <f t="shared" ref="L1614:N1614" si="1211">L1611</f>
        <v>0.4</v>
      </c>
      <c r="M1614" s="71">
        <f t="shared" si="1211"/>
        <v>6.1749999999999972E-2</v>
      </c>
      <c r="N1614" s="71">
        <f t="shared" si="1211"/>
        <v>75.625</v>
      </c>
      <c r="O1614" s="73">
        <f>VLOOKUP(B1614,'Dry Sieve'!$B$2:$K$992,IF(C1614="#5",2,IF(C1614="#10",3,IF(C1614="#18",4,IF(C1614="#35",5,IF(C1614="#60",6,IF(C1614="#120",7,IF(C1614="#200",8,IF(C1614="&lt;200",9)))))))),FALSE)</f>
        <v>1.78</v>
      </c>
      <c r="P1614" s="23">
        <f t="shared" si="0"/>
        <v>6.1749999999999972E-2</v>
      </c>
      <c r="Q1614" s="23">
        <f t="shared" si="1"/>
        <v>0.4</v>
      </c>
      <c r="R1614" s="23">
        <f>VLOOKUP(B1614,'Dry Sieve'!$B$2:$K$992,IF(C1614="#5",2,IF(C1614="#10",3,IF(C1614="#18",4,IF(C1614="#35",5,IF(C1614="#60",6,IF(C1614="#120",7,IF(C1614="#200",8,IF(C1614="&lt;200",9)))))))),FALSE)</f>
        <v>1.78</v>
      </c>
      <c r="S1614" s="23">
        <f>VLOOKUP(B1614,'Dry Sieve'!$B$2:$K$992,10,FALSE)</f>
        <v>83.969999999999985</v>
      </c>
      <c r="T1614" s="23">
        <v>1.7925598429999998E-2</v>
      </c>
      <c r="U1614" s="23">
        <v>7.7464193210000001E-3</v>
      </c>
      <c r="V1614" s="23">
        <f>V1611</f>
        <v>0.26045409954340004</v>
      </c>
    </row>
    <row r="1615" spans="1:22" ht="15.75" customHeight="1" x14ac:dyDescent="0.2">
      <c r="A1615" s="22">
        <f>VLOOKUP(B1614,'Sample ID by Horizon'!A:B,2,FALSE)</f>
        <v>42655</v>
      </c>
      <c r="B1615" s="21" t="s">
        <v>533</v>
      </c>
      <c r="C1615" s="21" t="s">
        <v>1298</v>
      </c>
      <c r="D1615" s="21" t="s">
        <v>1291</v>
      </c>
      <c r="E1615" s="21">
        <v>0.14000000000000001</v>
      </c>
      <c r="F1615" s="21">
        <v>1.7250000000000001</v>
      </c>
      <c r="G1615" s="21">
        <v>1.85</v>
      </c>
      <c r="H1615" s="21">
        <v>0.125</v>
      </c>
      <c r="I1615" s="21">
        <v>1.75</v>
      </c>
      <c r="J1615" s="23">
        <f t="shared" si="45"/>
        <v>2.4999999999999911E-2</v>
      </c>
      <c r="K1615" s="71">
        <v>71.428571430000005</v>
      </c>
      <c r="L1615" s="71">
        <v>0.14000000000000001</v>
      </c>
      <c r="M1615" s="23">
        <f>AVERAGE(J1615:J1618)</f>
        <v>1.974999999999999E-2</v>
      </c>
      <c r="N1615" s="23">
        <v>75</v>
      </c>
      <c r="O1615" s="73">
        <f>VLOOKUP(B1615,'Dry Sieve'!$B$2:$K$992,IF(C1615="#5",2,IF(C1615="#10",3,IF(C1615="#18",4,IF(C1615="#35",5,IF(C1615="#60",6,IF(C1615="#120",7,IF(C1615="#200",8,IF(C1615="&lt;200",9)))))))),FALSE)</f>
        <v>0.63</v>
      </c>
      <c r="P1615" s="23">
        <f t="shared" si="0"/>
        <v>1.974999999999999E-2</v>
      </c>
      <c r="Q1615" s="23">
        <f t="shared" si="1"/>
        <v>0.14000000000000001</v>
      </c>
      <c r="R1615" s="23">
        <f>VLOOKUP(B1615,'Dry Sieve'!$B$2:$K$992,IF(C1615="#5",2,IF(C1615="#10",3,IF(C1615="#18",4,IF(C1615="#35",5,IF(C1615="#60",6,IF(C1615="#120",7,IF(C1615="#200",8,IF(C1615="&lt;200",9)))))))),FALSE)</f>
        <v>0.63</v>
      </c>
      <c r="S1615" s="23">
        <f>VLOOKUP(B1615,'Dry Sieve'!$B$2:$K$992,10,FALSE)</f>
        <v>83.969999999999985</v>
      </c>
      <c r="T1615" s="23">
        <v>6.444265809E-3</v>
      </c>
      <c r="U1615" s="23">
        <v>2.0713711530000001E-3</v>
      </c>
      <c r="V1615" s="23">
        <f>V1614</f>
        <v>0.26045409954340004</v>
      </c>
    </row>
    <row r="1616" spans="1:22" ht="15.75" customHeight="1" x14ac:dyDescent="0.2">
      <c r="A1616" s="22">
        <f>VLOOKUP(B1615,'Sample ID by Horizon'!A:B,2,FALSE)</f>
        <v>42655</v>
      </c>
      <c r="B1616" s="21" t="s">
        <v>533</v>
      </c>
      <c r="C1616" s="21" t="s">
        <v>1298</v>
      </c>
      <c r="D1616" s="21" t="s">
        <v>1292</v>
      </c>
      <c r="E1616" s="21">
        <v>0.14000000000000001</v>
      </c>
      <c r="F1616" s="21">
        <v>1.726</v>
      </c>
      <c r="G1616" s="21">
        <v>1.86</v>
      </c>
      <c r="H1616" s="21">
        <v>0.13400000000000001</v>
      </c>
      <c r="I1616" s="21">
        <v>1.75</v>
      </c>
      <c r="J1616" s="23">
        <f t="shared" si="45"/>
        <v>2.4000000000000021E-2</v>
      </c>
      <c r="K1616" s="71">
        <v>78.571428569999995</v>
      </c>
      <c r="L1616" s="71">
        <f t="shared" ref="L1616:N1616" si="1212">L1615</f>
        <v>0.14000000000000001</v>
      </c>
      <c r="M1616" s="71">
        <f t="shared" si="1212"/>
        <v>1.974999999999999E-2</v>
      </c>
      <c r="N1616" s="71">
        <f t="shared" si="1212"/>
        <v>75</v>
      </c>
      <c r="O1616" s="73">
        <f>VLOOKUP(B1616,'Dry Sieve'!$B$2:$K$992,IF(C1616="#5",2,IF(C1616="#10",3,IF(C1616="#18",4,IF(C1616="#35",5,IF(C1616="#60",6,IF(C1616="#120",7,IF(C1616="#200",8,IF(C1616="&lt;200",9)))))))),FALSE)</f>
        <v>0.63</v>
      </c>
      <c r="P1616" s="23">
        <f t="shared" si="0"/>
        <v>1.974999999999999E-2</v>
      </c>
      <c r="Q1616" s="23">
        <f t="shared" si="1"/>
        <v>0.14000000000000001</v>
      </c>
      <c r="R1616" s="23">
        <f>VLOOKUP(B1616,'Dry Sieve'!$B$2:$K$992,IF(C1616="#5",2,IF(C1616="#10",3,IF(C1616="#18",4,IF(C1616="#35",5,IF(C1616="#60",6,IF(C1616="#120",7,IF(C1616="#200",8,IF(C1616="&lt;200",9)))))))),FALSE)</f>
        <v>0.63</v>
      </c>
      <c r="S1616" s="23">
        <f>VLOOKUP(B1616,'Dry Sieve'!$B$2:$K$992,10,FALSE)</f>
        <v>83.969999999999985</v>
      </c>
      <c r="T1616" s="23">
        <v>6.444265809E-3</v>
      </c>
      <c r="U1616" s="23">
        <v>2.0713711530000001E-3</v>
      </c>
      <c r="V1616" s="23">
        <f>V1614</f>
        <v>0.26045409954340004</v>
      </c>
    </row>
    <row r="1617" spans="1:22" ht="15.75" customHeight="1" x14ac:dyDescent="0.2">
      <c r="A1617" s="22">
        <f>VLOOKUP(B1616,'Sample ID by Horizon'!A:B,2,FALSE)</f>
        <v>42655</v>
      </c>
      <c r="B1617" s="21" t="s">
        <v>533</v>
      </c>
      <c r="C1617" s="21" t="s">
        <v>1298</v>
      </c>
      <c r="D1617" s="21" t="s">
        <v>1293</v>
      </c>
      <c r="E1617" s="21">
        <v>0.14000000000000001</v>
      </c>
      <c r="F1617" s="21">
        <v>1.73</v>
      </c>
      <c r="G1617" s="21">
        <v>1.86</v>
      </c>
      <c r="H1617" s="21">
        <v>0.13</v>
      </c>
      <c r="I1617" s="21">
        <v>1.75</v>
      </c>
      <c r="J1617" s="23">
        <f t="shared" si="45"/>
        <v>2.0000000000000018E-2</v>
      </c>
      <c r="K1617" s="71">
        <v>78.571428569999995</v>
      </c>
      <c r="L1617" s="71">
        <f t="shared" ref="L1617:N1617" si="1213">L1615</f>
        <v>0.14000000000000001</v>
      </c>
      <c r="M1617" s="71">
        <f t="shared" si="1213"/>
        <v>1.974999999999999E-2</v>
      </c>
      <c r="N1617" s="71">
        <f t="shared" si="1213"/>
        <v>75</v>
      </c>
      <c r="O1617" s="73">
        <f>VLOOKUP(B1617,'Dry Sieve'!$B$2:$K$992,IF(C1617="#5",2,IF(C1617="#10",3,IF(C1617="#18",4,IF(C1617="#35",5,IF(C1617="#60",6,IF(C1617="#120",7,IF(C1617="#200",8,IF(C1617="&lt;200",9)))))))),FALSE)</f>
        <v>0.63</v>
      </c>
      <c r="P1617" s="23">
        <f t="shared" si="0"/>
        <v>1.974999999999999E-2</v>
      </c>
      <c r="Q1617" s="23">
        <f t="shared" si="1"/>
        <v>0.14000000000000001</v>
      </c>
      <c r="R1617" s="23">
        <f>VLOOKUP(B1617,'Dry Sieve'!$B$2:$K$992,IF(C1617="#5",2,IF(C1617="#10",3,IF(C1617="#18",4,IF(C1617="#35",5,IF(C1617="#60",6,IF(C1617="#120",7,IF(C1617="#200",8,IF(C1617="&lt;200",9)))))))),FALSE)</f>
        <v>0.63</v>
      </c>
      <c r="S1617" s="23">
        <f>VLOOKUP(B1617,'Dry Sieve'!$B$2:$K$992,10,FALSE)</f>
        <v>83.969999999999985</v>
      </c>
      <c r="T1617" s="23">
        <v>6.444265809E-3</v>
      </c>
      <c r="U1617" s="23">
        <v>2.0713711530000001E-3</v>
      </c>
      <c r="V1617" s="23">
        <f>V1614</f>
        <v>0.26045409954340004</v>
      </c>
    </row>
    <row r="1618" spans="1:22" ht="15.75" customHeight="1" x14ac:dyDescent="0.2">
      <c r="A1618" s="22">
        <f>VLOOKUP(B1617,'Sample ID by Horizon'!A:B,2,FALSE)</f>
        <v>42655</v>
      </c>
      <c r="B1618" s="21" t="s">
        <v>533</v>
      </c>
      <c r="C1618" s="21" t="s">
        <v>1298</v>
      </c>
      <c r="D1618" s="21" t="s">
        <v>1294</v>
      </c>
      <c r="E1618" s="21">
        <v>0.14000000000000001</v>
      </c>
      <c r="F1618" s="21">
        <v>1.76</v>
      </c>
      <c r="G1618" s="21">
        <v>1.87</v>
      </c>
      <c r="H1618" s="21">
        <v>0.11</v>
      </c>
      <c r="I1618" s="21">
        <v>1.77</v>
      </c>
      <c r="J1618" s="23">
        <f t="shared" si="45"/>
        <v>1.0000000000000009E-2</v>
      </c>
      <c r="K1618" s="71">
        <v>71.428571430000005</v>
      </c>
      <c r="L1618" s="71">
        <f t="shared" ref="L1618:N1618" si="1214">L1615</f>
        <v>0.14000000000000001</v>
      </c>
      <c r="M1618" s="71">
        <f t="shared" si="1214"/>
        <v>1.974999999999999E-2</v>
      </c>
      <c r="N1618" s="71">
        <f t="shared" si="1214"/>
        <v>75</v>
      </c>
      <c r="O1618" s="73">
        <f>VLOOKUP(B1618,'Dry Sieve'!$B$2:$K$992,IF(C1618="#5",2,IF(C1618="#10",3,IF(C1618="#18",4,IF(C1618="#35",5,IF(C1618="#60",6,IF(C1618="#120",7,IF(C1618="#200",8,IF(C1618="&lt;200",9)))))))),FALSE)</f>
        <v>0.63</v>
      </c>
      <c r="P1618" s="23">
        <f t="shared" si="0"/>
        <v>1.974999999999999E-2</v>
      </c>
      <c r="Q1618" s="23">
        <f t="shared" si="1"/>
        <v>0.14000000000000001</v>
      </c>
      <c r="R1618" s="23">
        <f>VLOOKUP(B1618,'Dry Sieve'!$B$2:$K$992,IF(C1618="#5",2,IF(C1618="#10",3,IF(C1618="#18",4,IF(C1618="#35",5,IF(C1618="#60",6,IF(C1618="#120",7,IF(C1618="#200",8,IF(C1618="&lt;200",9)))))))),FALSE)</f>
        <v>0.63</v>
      </c>
      <c r="S1618" s="23">
        <f>VLOOKUP(B1618,'Dry Sieve'!$B$2:$K$992,10,FALSE)</f>
        <v>83.969999999999985</v>
      </c>
      <c r="T1618" s="23">
        <v>6.444265809E-3</v>
      </c>
      <c r="U1618" s="23">
        <v>2.0713711530000001E-3</v>
      </c>
      <c r="V1618" s="23">
        <f>V1617</f>
        <v>0.26045409954340004</v>
      </c>
    </row>
    <row r="1619" spans="1:22" ht="15.75" customHeight="1" x14ac:dyDescent="0.2">
      <c r="A1619" s="22">
        <f>VLOOKUP(B1618,'Sample ID by Horizon'!A:B,2,FALSE)</f>
        <v>42655</v>
      </c>
      <c r="B1619" s="21" t="s">
        <v>533</v>
      </c>
      <c r="C1619" s="21" t="s">
        <v>1299</v>
      </c>
      <c r="D1619" s="21" t="s">
        <v>1291</v>
      </c>
      <c r="E1619" s="21">
        <v>0.05</v>
      </c>
      <c r="F1619" s="21">
        <v>1.74</v>
      </c>
      <c r="G1619" s="21">
        <v>1.8</v>
      </c>
      <c r="H1619" s="21">
        <v>0.06</v>
      </c>
      <c r="I1619" s="21">
        <v>1.77</v>
      </c>
      <c r="J1619" s="23">
        <f t="shared" si="45"/>
        <v>3.0000000000000027E-2</v>
      </c>
      <c r="K1619" s="71">
        <v>60</v>
      </c>
      <c r="L1619" s="71">
        <v>0.05</v>
      </c>
      <c r="M1619" s="23">
        <f>AVERAGE(J1619:J1622)</f>
        <v>2.250000000000002E-2</v>
      </c>
      <c r="N1619" s="23">
        <v>60</v>
      </c>
      <c r="O1619" s="73">
        <f>VLOOKUP(B1619,'Dry Sieve'!$B$2:$K$992,IF(C1619="#5",2,IF(C1619="#10",3,IF(C1619="#18",4,IF(C1619="#35",5,IF(C1619="#60",6,IF(C1619="#120",7,IF(C1619="#200",8,IF(C1619="&lt;200",9)))))))),FALSE)</f>
        <v>0.24</v>
      </c>
      <c r="P1619" s="23">
        <f t="shared" si="0"/>
        <v>2.250000000000002E-2</v>
      </c>
      <c r="Q1619" s="23">
        <f t="shared" si="1"/>
        <v>0.05</v>
      </c>
      <c r="R1619" s="23">
        <f>VLOOKUP(B1619,'Dry Sieve'!$B$2:$K$992,IF(C1619="#5",2,IF(C1619="#10",3,IF(C1619="#18",4,IF(C1619="#35",5,IF(C1619="#60",6,IF(C1619="#120",7,IF(C1619="#200",8,IF(C1619="&lt;200",9)))))))),FALSE)</f>
        <v>0.24</v>
      </c>
      <c r="S1619" s="23">
        <f>VLOOKUP(B1619,'Dry Sieve'!$B$2:$K$992,10,FALSE)</f>
        <v>83.969999999999985</v>
      </c>
      <c r="T1619" s="23">
        <v>1.5719899959999999E-3</v>
      </c>
      <c r="U1619" s="23">
        <v>2.6948399939999998E-4</v>
      </c>
      <c r="V1619" s="23">
        <f>V1617</f>
        <v>0.26045409954340004</v>
      </c>
    </row>
    <row r="1620" spans="1:22" ht="15.75" customHeight="1" x14ac:dyDescent="0.2">
      <c r="A1620" s="22">
        <f>VLOOKUP(B1619,'Sample ID by Horizon'!A:B,2,FALSE)</f>
        <v>42655</v>
      </c>
      <c r="B1620" s="21" t="s">
        <v>533</v>
      </c>
      <c r="C1620" s="21" t="s">
        <v>1299</v>
      </c>
      <c r="D1620" s="21" t="s">
        <v>1292</v>
      </c>
      <c r="E1620" s="21">
        <v>0.05</v>
      </c>
      <c r="F1620" s="21">
        <v>1.72</v>
      </c>
      <c r="G1620" s="21">
        <v>1.78</v>
      </c>
      <c r="H1620" s="21">
        <v>0.06</v>
      </c>
      <c r="I1620" s="21">
        <v>1.74</v>
      </c>
      <c r="J1620" s="23">
        <f t="shared" si="45"/>
        <v>2.0000000000000018E-2</v>
      </c>
      <c r="K1620" s="71">
        <v>80</v>
      </c>
      <c r="L1620" s="71">
        <f t="shared" ref="L1620:N1620" si="1215">L1619</f>
        <v>0.05</v>
      </c>
      <c r="M1620" s="71">
        <f t="shared" si="1215"/>
        <v>2.250000000000002E-2</v>
      </c>
      <c r="N1620" s="71">
        <f t="shared" si="1215"/>
        <v>60</v>
      </c>
      <c r="O1620" s="73">
        <f>VLOOKUP(B1620,'Dry Sieve'!$B$2:$K$992,IF(C1620="#5",2,IF(C1620="#10",3,IF(C1620="#18",4,IF(C1620="#35",5,IF(C1620="#60",6,IF(C1620="#120",7,IF(C1620="#200",8,IF(C1620="&lt;200",9)))))))),FALSE)</f>
        <v>0.24</v>
      </c>
      <c r="P1620" s="23">
        <f t="shared" si="0"/>
        <v>2.250000000000002E-2</v>
      </c>
      <c r="Q1620" s="23">
        <f t="shared" si="1"/>
        <v>0.05</v>
      </c>
      <c r="R1620" s="23">
        <f>VLOOKUP(B1620,'Dry Sieve'!$B$2:$K$992,IF(C1620="#5",2,IF(C1620="#10",3,IF(C1620="#18",4,IF(C1620="#35",5,IF(C1620="#60",6,IF(C1620="#120",7,IF(C1620="#200",8,IF(C1620="&lt;200",9)))))))),FALSE)</f>
        <v>0.24</v>
      </c>
      <c r="S1620" s="23">
        <f>VLOOKUP(B1620,'Dry Sieve'!$B$2:$K$992,10,FALSE)</f>
        <v>83.969999999999985</v>
      </c>
      <c r="T1620" s="23">
        <v>1.5719899959999999E-3</v>
      </c>
      <c r="U1620" s="23">
        <v>2.6948399939999998E-4</v>
      </c>
      <c r="V1620" s="23">
        <f>V1617</f>
        <v>0.26045409954340004</v>
      </c>
    </row>
    <row r="1621" spans="1:22" ht="15.75" customHeight="1" x14ac:dyDescent="0.2">
      <c r="A1621" s="22">
        <f>VLOOKUP(B1620,'Sample ID by Horizon'!A:B,2,FALSE)</f>
        <v>42655</v>
      </c>
      <c r="B1621" s="21" t="s">
        <v>533</v>
      </c>
      <c r="C1621" s="21" t="s">
        <v>1299</v>
      </c>
      <c r="D1621" s="21" t="s">
        <v>1293</v>
      </c>
      <c r="E1621" s="21">
        <v>0.05</v>
      </c>
      <c r="F1621" s="21">
        <v>1.73</v>
      </c>
      <c r="G1621" s="21">
        <v>1.78</v>
      </c>
      <c r="H1621" s="21">
        <v>0.05</v>
      </c>
      <c r="I1621" s="21">
        <v>1.75</v>
      </c>
      <c r="J1621" s="23">
        <f t="shared" si="45"/>
        <v>2.0000000000000018E-2</v>
      </c>
      <c r="K1621" s="71">
        <v>60</v>
      </c>
      <c r="L1621" s="71">
        <f t="shared" ref="L1621:N1621" si="1216">L1619</f>
        <v>0.05</v>
      </c>
      <c r="M1621" s="71">
        <f t="shared" si="1216"/>
        <v>2.250000000000002E-2</v>
      </c>
      <c r="N1621" s="71">
        <f t="shared" si="1216"/>
        <v>60</v>
      </c>
      <c r="O1621" s="73">
        <f>VLOOKUP(B1621,'Dry Sieve'!$B$2:$K$992,IF(C1621="#5",2,IF(C1621="#10",3,IF(C1621="#18",4,IF(C1621="#35",5,IF(C1621="#60",6,IF(C1621="#120",7,IF(C1621="#200",8,IF(C1621="&lt;200",9)))))))),FALSE)</f>
        <v>0.24</v>
      </c>
      <c r="P1621" s="23">
        <f t="shared" si="0"/>
        <v>2.250000000000002E-2</v>
      </c>
      <c r="Q1621" s="23">
        <f t="shared" si="1"/>
        <v>0.05</v>
      </c>
      <c r="R1621" s="23">
        <f>VLOOKUP(B1621,'Dry Sieve'!$B$2:$K$992,IF(C1621="#5",2,IF(C1621="#10",3,IF(C1621="#18",4,IF(C1621="#35",5,IF(C1621="#60",6,IF(C1621="#120",7,IF(C1621="#200",8,IF(C1621="&lt;200",9)))))))),FALSE)</f>
        <v>0.24</v>
      </c>
      <c r="S1621" s="23">
        <f>VLOOKUP(B1621,'Dry Sieve'!$B$2:$K$992,10,FALSE)</f>
        <v>83.969999999999985</v>
      </c>
      <c r="T1621" s="23">
        <v>1.5719899959999999E-3</v>
      </c>
      <c r="U1621" s="23">
        <v>2.6948399939999998E-4</v>
      </c>
      <c r="V1621" s="23">
        <f>V1620</f>
        <v>0.26045409954340004</v>
      </c>
    </row>
    <row r="1622" spans="1:22" ht="15.75" customHeight="1" x14ac:dyDescent="0.2">
      <c r="A1622" s="22">
        <f>VLOOKUP(B1621,'Sample ID by Horizon'!A:B,2,FALSE)</f>
        <v>42655</v>
      </c>
      <c r="B1622" s="21" t="s">
        <v>533</v>
      </c>
      <c r="C1622" s="21" t="s">
        <v>1299</v>
      </c>
      <c r="D1622" s="21" t="s">
        <v>1294</v>
      </c>
      <c r="E1622" s="21">
        <v>0.05</v>
      </c>
      <c r="F1622" s="21">
        <v>1.75</v>
      </c>
      <c r="G1622" s="21">
        <v>1.79</v>
      </c>
      <c r="H1622" s="21">
        <v>0.04</v>
      </c>
      <c r="I1622" s="21">
        <v>1.77</v>
      </c>
      <c r="J1622" s="23">
        <f t="shared" si="45"/>
        <v>2.0000000000000018E-2</v>
      </c>
      <c r="K1622" s="71">
        <v>40</v>
      </c>
      <c r="L1622" s="71">
        <f t="shared" ref="L1622:N1622" si="1217">L1619</f>
        <v>0.05</v>
      </c>
      <c r="M1622" s="71">
        <f t="shared" si="1217"/>
        <v>2.250000000000002E-2</v>
      </c>
      <c r="N1622" s="71">
        <f t="shared" si="1217"/>
        <v>60</v>
      </c>
      <c r="O1622" s="73">
        <f>VLOOKUP(B1622,'Dry Sieve'!$B$2:$K$992,IF(C1622="#5",2,IF(C1622="#10",3,IF(C1622="#18",4,IF(C1622="#35",5,IF(C1622="#60",6,IF(C1622="#120",7,IF(C1622="#200",8,IF(C1622="&lt;200",9)))))))),FALSE)</f>
        <v>0.24</v>
      </c>
      <c r="P1622" s="23">
        <f t="shared" si="0"/>
        <v>2.250000000000002E-2</v>
      </c>
      <c r="Q1622" s="23">
        <f t="shared" si="1"/>
        <v>0.05</v>
      </c>
      <c r="R1622" s="23">
        <f>VLOOKUP(B1622,'Dry Sieve'!$B$2:$K$992,IF(C1622="#5",2,IF(C1622="#10",3,IF(C1622="#18",4,IF(C1622="#35",5,IF(C1622="#60",6,IF(C1622="#120",7,IF(C1622="#200",8,IF(C1622="&lt;200",9)))))))),FALSE)</f>
        <v>0.24</v>
      </c>
      <c r="S1622" s="23">
        <f>VLOOKUP(B1622,'Dry Sieve'!$B$2:$K$992,10,FALSE)</f>
        <v>83.969999999999985</v>
      </c>
      <c r="T1622" s="23">
        <v>1.5719899959999999E-3</v>
      </c>
      <c r="U1622" s="23">
        <v>2.6948399939999998E-4</v>
      </c>
      <c r="V1622" s="23">
        <f>V1620</f>
        <v>0.26045409954340004</v>
      </c>
    </row>
    <row r="1623" spans="1:22" ht="15.75" customHeight="1" x14ac:dyDescent="0.2">
      <c r="A1623" s="22">
        <f>VLOOKUP(B1622,'Sample ID by Horizon'!A:B,2,FALSE)</f>
        <v>42655</v>
      </c>
      <c r="B1623" s="21" t="s">
        <v>533</v>
      </c>
      <c r="C1623" s="21" t="s">
        <v>1300</v>
      </c>
      <c r="D1623" s="21" t="s">
        <v>1291</v>
      </c>
      <c r="E1623" s="21"/>
      <c r="F1623" s="21"/>
      <c r="G1623" s="21"/>
      <c r="H1623" s="21"/>
      <c r="I1623" s="21"/>
      <c r="J1623" s="23">
        <f t="shared" si="45"/>
        <v>0</v>
      </c>
      <c r="K1623" s="71" t="s">
        <v>1438</v>
      </c>
      <c r="L1623" s="71" t="s">
        <v>1438</v>
      </c>
      <c r="M1623" s="23">
        <f>AVERAGE(J1623:J1626)</f>
        <v>0</v>
      </c>
      <c r="N1623" s="23" t="s">
        <v>1438</v>
      </c>
      <c r="O1623" s="73">
        <f>VLOOKUP(B1623,'Dry Sieve'!$B$2:$K$992,IF(C1623="#5",2,IF(C1623="#10",3,IF(C1623="#18",4,IF(C1623="#35",5,IF(C1623="#60",6,IF(C1623="#120",7,IF(C1623="#200",8,IF(C1623="&lt;200",9)))))))),FALSE)</f>
        <v>0.17</v>
      </c>
      <c r="P1623" s="23">
        <f t="shared" si="0"/>
        <v>0</v>
      </c>
      <c r="Q1623" s="23">
        <f t="shared" si="1"/>
        <v>0</v>
      </c>
      <c r="R1623" s="23">
        <f>VLOOKUP(B1623,'Dry Sieve'!$B$2:$K$992,IF(C1623="#5",2,IF(C1623="#10",3,IF(C1623="#18",4,IF(C1623="#35",5,IF(C1623="#60",6,IF(C1623="#120",7,IF(C1623="#200",8,IF(C1623="&lt;200",9)))))))),FALSE)</f>
        <v>0.17</v>
      </c>
      <c r="S1623" s="23">
        <f>VLOOKUP(B1623,'Dry Sieve'!$B$2:$K$992,10,FALSE)</f>
        <v>83.969999999999985</v>
      </c>
      <c r="T1623" s="23" t="s">
        <v>1438</v>
      </c>
      <c r="U1623" s="23">
        <v>0</v>
      </c>
      <c r="V1623" s="23">
        <f>V1620</f>
        <v>0.26045409954340004</v>
      </c>
    </row>
    <row r="1624" spans="1:22" ht="15.75" customHeight="1" x14ac:dyDescent="0.2">
      <c r="A1624" s="22">
        <f>VLOOKUP(B1623,'Sample ID by Horizon'!A:B,2,FALSE)</f>
        <v>42655</v>
      </c>
      <c r="B1624" s="21" t="s">
        <v>533</v>
      </c>
      <c r="C1624" s="21" t="s">
        <v>1300</v>
      </c>
      <c r="D1624" s="21" t="s">
        <v>1292</v>
      </c>
      <c r="E1624" s="21"/>
      <c r="F1624" s="21"/>
      <c r="G1624" s="21"/>
      <c r="H1624" s="21"/>
      <c r="I1624" s="21"/>
      <c r="J1624" s="23">
        <f t="shared" si="45"/>
        <v>0</v>
      </c>
      <c r="K1624" s="71" t="s">
        <v>1438</v>
      </c>
      <c r="L1624" s="71" t="str">
        <f t="shared" ref="L1624:N1624" si="1218">L1623</f>
        <v/>
      </c>
      <c r="M1624" s="71">
        <f t="shared" si="1218"/>
        <v>0</v>
      </c>
      <c r="N1624" s="71" t="str">
        <f t="shared" si="1218"/>
        <v/>
      </c>
      <c r="O1624" s="73">
        <f>VLOOKUP(B1624,'Dry Sieve'!$B$2:$K$992,IF(C1624="#5",2,IF(C1624="#10",3,IF(C1624="#18",4,IF(C1624="#35",5,IF(C1624="#60",6,IF(C1624="#120",7,IF(C1624="#200",8,IF(C1624="&lt;200",9)))))))),FALSE)</f>
        <v>0.17</v>
      </c>
      <c r="P1624" s="23">
        <f t="shared" si="0"/>
        <v>0</v>
      </c>
      <c r="Q1624" s="23">
        <f t="shared" si="1"/>
        <v>0</v>
      </c>
      <c r="R1624" s="23">
        <f>VLOOKUP(B1624,'Dry Sieve'!$B$2:$K$992,IF(C1624="#5",2,IF(C1624="#10",3,IF(C1624="#18",4,IF(C1624="#35",5,IF(C1624="#60",6,IF(C1624="#120",7,IF(C1624="#200",8,IF(C1624="&lt;200",9)))))))),FALSE)</f>
        <v>0.17</v>
      </c>
      <c r="S1624" s="23">
        <f>VLOOKUP(B1624,'Dry Sieve'!$B$2:$K$992,10,FALSE)</f>
        <v>83.969999999999985</v>
      </c>
      <c r="T1624" s="23" t="s">
        <v>1438</v>
      </c>
      <c r="U1624" s="23">
        <v>0</v>
      </c>
      <c r="V1624" s="23">
        <f>V1623</f>
        <v>0.26045409954340004</v>
      </c>
    </row>
    <row r="1625" spans="1:22" ht="15.75" customHeight="1" x14ac:dyDescent="0.2">
      <c r="A1625" s="22">
        <f>VLOOKUP(B1624,'Sample ID by Horizon'!A:B,2,FALSE)</f>
        <v>42655</v>
      </c>
      <c r="B1625" s="21" t="s">
        <v>533</v>
      </c>
      <c r="C1625" s="21" t="s">
        <v>1300</v>
      </c>
      <c r="D1625" s="21" t="s">
        <v>1293</v>
      </c>
      <c r="E1625" s="21"/>
      <c r="F1625" s="21"/>
      <c r="G1625" s="21"/>
      <c r="H1625" s="21"/>
      <c r="I1625" s="21"/>
      <c r="J1625" s="23">
        <f t="shared" si="45"/>
        <v>0</v>
      </c>
      <c r="K1625" s="71" t="s">
        <v>1438</v>
      </c>
      <c r="L1625" s="71" t="str">
        <f t="shared" ref="L1625:N1625" si="1219">L1623</f>
        <v/>
      </c>
      <c r="M1625" s="71">
        <f t="shared" si="1219"/>
        <v>0</v>
      </c>
      <c r="N1625" s="71" t="str">
        <f t="shared" si="1219"/>
        <v/>
      </c>
      <c r="O1625" s="73">
        <f>VLOOKUP(B1625,'Dry Sieve'!$B$2:$K$992,IF(C1625="#5",2,IF(C1625="#10",3,IF(C1625="#18",4,IF(C1625="#35",5,IF(C1625="#60",6,IF(C1625="#120",7,IF(C1625="#200",8,IF(C1625="&lt;200",9)))))))),FALSE)</f>
        <v>0.17</v>
      </c>
      <c r="P1625" s="23">
        <f t="shared" si="0"/>
        <v>0</v>
      </c>
      <c r="Q1625" s="23">
        <f t="shared" si="1"/>
        <v>0</v>
      </c>
      <c r="R1625" s="23">
        <f>VLOOKUP(B1625,'Dry Sieve'!$B$2:$K$992,IF(C1625="#5",2,IF(C1625="#10",3,IF(C1625="#18",4,IF(C1625="#35",5,IF(C1625="#60",6,IF(C1625="#120",7,IF(C1625="#200",8,IF(C1625="&lt;200",9)))))))),FALSE)</f>
        <v>0.17</v>
      </c>
      <c r="S1625" s="23">
        <f>VLOOKUP(B1625,'Dry Sieve'!$B$2:$K$992,10,FALSE)</f>
        <v>83.969999999999985</v>
      </c>
      <c r="T1625" s="23" t="s">
        <v>1438</v>
      </c>
      <c r="U1625" s="23">
        <v>0</v>
      </c>
      <c r="V1625" s="23">
        <f>V1623</f>
        <v>0.26045409954340004</v>
      </c>
    </row>
    <row r="1626" spans="1:22" ht="15.75" customHeight="1" x14ac:dyDescent="0.2">
      <c r="A1626" s="22">
        <f>VLOOKUP(B1625,'Sample ID by Horizon'!A:B,2,FALSE)</f>
        <v>42655</v>
      </c>
      <c r="B1626" s="21" t="s">
        <v>533</v>
      </c>
      <c r="C1626" s="21" t="s">
        <v>1300</v>
      </c>
      <c r="D1626" s="21" t="s">
        <v>1294</v>
      </c>
      <c r="E1626" s="21"/>
      <c r="F1626" s="21"/>
      <c r="G1626" s="21"/>
      <c r="H1626" s="21"/>
      <c r="I1626" s="21"/>
      <c r="J1626" s="23">
        <f t="shared" si="45"/>
        <v>0</v>
      </c>
      <c r="K1626" s="71" t="s">
        <v>1438</v>
      </c>
      <c r="L1626" s="71" t="str">
        <f t="shared" ref="L1626:N1626" si="1220">L1623</f>
        <v/>
      </c>
      <c r="M1626" s="71">
        <f t="shared" si="1220"/>
        <v>0</v>
      </c>
      <c r="N1626" s="71" t="str">
        <f t="shared" si="1220"/>
        <v/>
      </c>
      <c r="O1626" s="73">
        <f>VLOOKUP(B1626,'Dry Sieve'!$B$2:$K$992,IF(C1626="#5",2,IF(C1626="#10",3,IF(C1626="#18",4,IF(C1626="#35",5,IF(C1626="#60",6,IF(C1626="#120",7,IF(C1626="#200",8,IF(C1626="&lt;200",9)))))))),FALSE)</f>
        <v>0.17</v>
      </c>
      <c r="P1626" s="23">
        <f t="shared" si="0"/>
        <v>0</v>
      </c>
      <c r="Q1626" s="23">
        <f t="shared" si="1"/>
        <v>0</v>
      </c>
      <c r="R1626" s="23">
        <f>VLOOKUP(B1626,'Dry Sieve'!$B$2:$K$992,IF(C1626="#5",2,IF(C1626="#10",3,IF(C1626="#18",4,IF(C1626="#35",5,IF(C1626="#60",6,IF(C1626="#120",7,IF(C1626="#200",8,IF(C1626="&lt;200",9)))))))),FALSE)</f>
        <v>0.17</v>
      </c>
      <c r="S1626" s="23">
        <f>VLOOKUP(B1626,'Dry Sieve'!$B$2:$K$992,10,FALSE)</f>
        <v>83.969999999999985</v>
      </c>
      <c r="T1626" s="23" t="s">
        <v>1438</v>
      </c>
      <c r="U1626" s="23">
        <v>0</v>
      </c>
      <c r="V1626" s="23">
        <f>V1623</f>
        <v>0.26045409954340004</v>
      </c>
    </row>
    <row r="1627" spans="1:22" ht="15.75" customHeight="1" x14ac:dyDescent="0.2">
      <c r="A1627" s="22">
        <f>VLOOKUP(B1626,'Sample ID by Horizon'!A:B,2,FALSE)</f>
        <v>42655</v>
      </c>
      <c r="B1627" s="21" t="s">
        <v>534</v>
      </c>
      <c r="C1627" s="21" t="s">
        <v>1290</v>
      </c>
      <c r="D1627" s="21" t="s">
        <v>1291</v>
      </c>
      <c r="E1627" s="21"/>
      <c r="F1627" s="21"/>
      <c r="G1627" s="21"/>
      <c r="H1627" s="21"/>
      <c r="I1627" s="21"/>
      <c r="J1627" s="23">
        <f t="shared" si="45"/>
        <v>0</v>
      </c>
      <c r="K1627" s="71" t="s">
        <v>1438</v>
      </c>
      <c r="L1627" s="71" t="s">
        <v>1438</v>
      </c>
      <c r="M1627" s="23">
        <f>AVERAGE(J1627:J1630)</f>
        <v>0</v>
      </c>
      <c r="N1627" s="23" t="s">
        <v>1438</v>
      </c>
      <c r="O1627" s="73">
        <f>VLOOKUP(B1627,'Dry Sieve'!$B$2:$K$992,IF(C1627="#5",2,IF(C1627="#10",3,IF(C1627="#18",4,IF(C1627="#35",5,IF(C1627="#60",6,IF(C1627="#120",7,IF(C1627="#200",8,IF(C1627="&lt;200",9)))))))),FALSE)</f>
        <v>36.78</v>
      </c>
      <c r="P1627" s="23">
        <f t="shared" si="0"/>
        <v>0</v>
      </c>
      <c r="Q1627" s="23">
        <f t="shared" si="1"/>
        <v>0</v>
      </c>
      <c r="R1627" s="23">
        <f>VLOOKUP(B1627,'Dry Sieve'!$B$2:$K$992,IF(C1627="#5",2,IF(C1627="#10",3,IF(C1627="#18",4,IF(C1627="#35",5,IF(C1627="#60",6,IF(C1627="#120",7,IF(C1627="#200",8,IF(C1627="&lt;200",9)))))))),FALSE)</f>
        <v>36.78</v>
      </c>
      <c r="S1627" s="23">
        <f>VLOOKUP(B1627,'Dry Sieve'!$B$2:$K$992,10,FALSE)</f>
        <v>37.47</v>
      </c>
      <c r="T1627" s="23" t="s">
        <v>1438</v>
      </c>
      <c r="U1627" s="23">
        <v>0</v>
      </c>
      <c r="V1627" s="23">
        <f>SUM(U1627,U1631,U1635,U1639,U1643,U1647,U1651)</f>
        <v>0</v>
      </c>
    </row>
    <row r="1628" spans="1:22" ht="15.75" customHeight="1" x14ac:dyDescent="0.2">
      <c r="A1628" s="22">
        <f>VLOOKUP(B1627,'Sample ID by Horizon'!A:B,2,FALSE)</f>
        <v>42655</v>
      </c>
      <c r="B1628" s="21" t="s">
        <v>534</v>
      </c>
      <c r="C1628" s="21" t="s">
        <v>1290</v>
      </c>
      <c r="D1628" s="21" t="s">
        <v>1292</v>
      </c>
      <c r="E1628" s="21"/>
      <c r="F1628" s="21"/>
      <c r="G1628" s="21"/>
      <c r="H1628" s="21"/>
      <c r="I1628" s="21"/>
      <c r="J1628" s="23">
        <f t="shared" si="45"/>
        <v>0</v>
      </c>
      <c r="K1628" s="71" t="s">
        <v>1438</v>
      </c>
      <c r="L1628" s="71" t="str">
        <f t="shared" ref="L1628:N1628" si="1221">L1627</f>
        <v/>
      </c>
      <c r="M1628" s="71">
        <f t="shared" si="1221"/>
        <v>0</v>
      </c>
      <c r="N1628" s="71" t="str">
        <f t="shared" si="1221"/>
        <v/>
      </c>
      <c r="O1628" s="73">
        <f>VLOOKUP(B1628,'Dry Sieve'!$B$2:$K$992,IF(C1628="#5",2,IF(C1628="#10",3,IF(C1628="#18",4,IF(C1628="#35",5,IF(C1628="#60",6,IF(C1628="#120",7,IF(C1628="#200",8,IF(C1628="&lt;200",9)))))))),FALSE)</f>
        <v>36.78</v>
      </c>
      <c r="P1628" s="23">
        <f t="shared" si="0"/>
        <v>0</v>
      </c>
      <c r="Q1628" s="23">
        <f t="shared" si="1"/>
        <v>0</v>
      </c>
      <c r="R1628" s="23">
        <f>VLOOKUP(B1628,'Dry Sieve'!$B$2:$K$992,IF(C1628="#5",2,IF(C1628="#10",3,IF(C1628="#18",4,IF(C1628="#35",5,IF(C1628="#60",6,IF(C1628="#120",7,IF(C1628="#200",8,IF(C1628="&lt;200",9)))))))),FALSE)</f>
        <v>36.78</v>
      </c>
      <c r="S1628" s="23">
        <f>VLOOKUP(B1628,'Dry Sieve'!$B$2:$K$992,10,FALSE)</f>
        <v>37.47</v>
      </c>
      <c r="T1628" s="23" t="s">
        <v>1438</v>
      </c>
      <c r="U1628" s="23">
        <v>0</v>
      </c>
      <c r="V1628" s="23">
        <f>V1627</f>
        <v>0</v>
      </c>
    </row>
    <row r="1629" spans="1:22" ht="15.75" customHeight="1" x14ac:dyDescent="0.2">
      <c r="A1629" s="22">
        <f>VLOOKUP(B1628,'Sample ID by Horizon'!A:B,2,FALSE)</f>
        <v>42655</v>
      </c>
      <c r="B1629" s="21" t="s">
        <v>534</v>
      </c>
      <c r="C1629" s="21" t="s">
        <v>1290</v>
      </c>
      <c r="D1629" s="21" t="s">
        <v>1293</v>
      </c>
      <c r="E1629" s="21"/>
      <c r="F1629" s="21"/>
      <c r="G1629" s="21"/>
      <c r="H1629" s="21"/>
      <c r="I1629" s="21"/>
      <c r="J1629" s="23">
        <f t="shared" si="45"/>
        <v>0</v>
      </c>
      <c r="K1629" s="71" t="s">
        <v>1438</v>
      </c>
      <c r="L1629" s="71" t="str">
        <f t="shared" ref="L1629:N1629" si="1222">L1627</f>
        <v/>
      </c>
      <c r="M1629" s="71">
        <f t="shared" si="1222"/>
        <v>0</v>
      </c>
      <c r="N1629" s="71" t="str">
        <f t="shared" si="1222"/>
        <v/>
      </c>
      <c r="O1629" s="73">
        <f>VLOOKUP(B1629,'Dry Sieve'!$B$2:$K$992,IF(C1629="#5",2,IF(C1629="#10",3,IF(C1629="#18",4,IF(C1629="#35",5,IF(C1629="#60",6,IF(C1629="#120",7,IF(C1629="#200",8,IF(C1629="&lt;200",9)))))))),FALSE)</f>
        <v>36.78</v>
      </c>
      <c r="P1629" s="23">
        <f t="shared" si="0"/>
        <v>0</v>
      </c>
      <c r="Q1629" s="23">
        <f t="shared" si="1"/>
        <v>0</v>
      </c>
      <c r="R1629" s="23">
        <f>VLOOKUP(B1629,'Dry Sieve'!$B$2:$K$992,IF(C1629="#5",2,IF(C1629="#10",3,IF(C1629="#18",4,IF(C1629="#35",5,IF(C1629="#60",6,IF(C1629="#120",7,IF(C1629="#200",8,IF(C1629="&lt;200",9)))))))),FALSE)</f>
        <v>36.78</v>
      </c>
      <c r="S1629" s="23">
        <f>VLOOKUP(B1629,'Dry Sieve'!$B$2:$K$992,10,FALSE)</f>
        <v>37.47</v>
      </c>
      <c r="T1629" s="23" t="s">
        <v>1438</v>
      </c>
      <c r="U1629" s="23">
        <v>0</v>
      </c>
      <c r="V1629" s="23">
        <f>V1627</f>
        <v>0</v>
      </c>
    </row>
    <row r="1630" spans="1:22" ht="15.75" customHeight="1" x14ac:dyDescent="0.2">
      <c r="A1630" s="22">
        <f>VLOOKUP(B1629,'Sample ID by Horizon'!A:B,2,FALSE)</f>
        <v>42655</v>
      </c>
      <c r="B1630" s="21" t="s">
        <v>534</v>
      </c>
      <c r="C1630" s="21" t="s">
        <v>1290</v>
      </c>
      <c r="D1630" s="21" t="s">
        <v>1294</v>
      </c>
      <c r="E1630" s="21"/>
      <c r="F1630" s="21"/>
      <c r="G1630" s="21"/>
      <c r="H1630" s="21"/>
      <c r="I1630" s="21"/>
      <c r="J1630" s="23">
        <f t="shared" si="45"/>
        <v>0</v>
      </c>
      <c r="K1630" s="71" t="s">
        <v>1438</v>
      </c>
      <c r="L1630" s="71" t="str">
        <f t="shared" ref="L1630:N1630" si="1223">L1627</f>
        <v/>
      </c>
      <c r="M1630" s="71">
        <f t="shared" si="1223"/>
        <v>0</v>
      </c>
      <c r="N1630" s="71" t="str">
        <f t="shared" si="1223"/>
        <v/>
      </c>
      <c r="O1630" s="73">
        <f>VLOOKUP(B1630,'Dry Sieve'!$B$2:$K$992,IF(C1630="#5",2,IF(C1630="#10",3,IF(C1630="#18",4,IF(C1630="#35",5,IF(C1630="#60",6,IF(C1630="#120",7,IF(C1630="#200",8,IF(C1630="&lt;200",9)))))))),FALSE)</f>
        <v>36.78</v>
      </c>
      <c r="P1630" s="23">
        <f t="shared" si="0"/>
        <v>0</v>
      </c>
      <c r="Q1630" s="23">
        <f t="shared" si="1"/>
        <v>0</v>
      </c>
      <c r="R1630" s="23">
        <f>VLOOKUP(B1630,'Dry Sieve'!$B$2:$K$992,IF(C1630="#5",2,IF(C1630="#10",3,IF(C1630="#18",4,IF(C1630="#35",5,IF(C1630="#60",6,IF(C1630="#120",7,IF(C1630="#200",8,IF(C1630="&lt;200",9)))))))),FALSE)</f>
        <v>36.78</v>
      </c>
      <c r="S1630" s="23">
        <f>VLOOKUP(B1630,'Dry Sieve'!$B$2:$K$992,10,FALSE)</f>
        <v>37.47</v>
      </c>
      <c r="T1630" s="23" t="s">
        <v>1438</v>
      </c>
      <c r="U1630" s="23">
        <v>0</v>
      </c>
      <c r="V1630" s="23">
        <f>V1627</f>
        <v>0</v>
      </c>
    </row>
    <row r="1631" spans="1:22" ht="15.75" customHeight="1" x14ac:dyDescent="0.2">
      <c r="A1631" s="22">
        <f>VLOOKUP(B1630,'Sample ID by Horizon'!A:B,2,FALSE)</f>
        <v>42655</v>
      </c>
      <c r="B1631" s="21" t="s">
        <v>534</v>
      </c>
      <c r="C1631" s="21" t="s">
        <v>1295</v>
      </c>
      <c r="D1631" s="21" t="s">
        <v>1291</v>
      </c>
      <c r="E1631" s="21"/>
      <c r="F1631" s="21"/>
      <c r="G1631" s="21"/>
      <c r="H1631" s="21"/>
      <c r="I1631" s="21"/>
      <c r="J1631" s="23">
        <f t="shared" si="45"/>
        <v>0</v>
      </c>
      <c r="K1631" s="71" t="s">
        <v>1438</v>
      </c>
      <c r="L1631" s="71" t="s">
        <v>1438</v>
      </c>
      <c r="M1631" s="23">
        <f>AVERAGE(J1631:J1634)</f>
        <v>0</v>
      </c>
      <c r="N1631" s="23" t="s">
        <v>1438</v>
      </c>
      <c r="O1631" s="73">
        <f>VLOOKUP(B1631,'Dry Sieve'!$B$2:$K$992,IF(C1631="#5",2,IF(C1631="#10",3,IF(C1631="#18",4,IF(C1631="#35",5,IF(C1631="#60",6,IF(C1631="#120",7,IF(C1631="#200",8,IF(C1631="&lt;200",9)))))))),FALSE)</f>
        <v>0.28000000000000003</v>
      </c>
      <c r="P1631" s="23">
        <f t="shared" si="0"/>
        <v>0</v>
      </c>
      <c r="Q1631" s="23">
        <f t="shared" si="1"/>
        <v>0</v>
      </c>
      <c r="R1631" s="23">
        <f>VLOOKUP(B1631,'Dry Sieve'!$B$2:$K$992,IF(C1631="#5",2,IF(C1631="#10",3,IF(C1631="#18",4,IF(C1631="#35",5,IF(C1631="#60",6,IF(C1631="#120",7,IF(C1631="#200",8,IF(C1631="&lt;200",9)))))))),FALSE)</f>
        <v>0.28000000000000003</v>
      </c>
      <c r="S1631" s="23">
        <f>VLOOKUP(B1631,'Dry Sieve'!$B$2:$K$992,10,FALSE)</f>
        <v>37.47</v>
      </c>
      <c r="T1631" s="23" t="s">
        <v>1438</v>
      </c>
      <c r="U1631" s="23">
        <v>0</v>
      </c>
      <c r="V1631" s="23">
        <f>V1630</f>
        <v>0</v>
      </c>
    </row>
    <row r="1632" spans="1:22" ht="15.75" customHeight="1" x14ac:dyDescent="0.2">
      <c r="A1632" s="22">
        <f>VLOOKUP(B1631,'Sample ID by Horizon'!A:B,2,FALSE)</f>
        <v>42655</v>
      </c>
      <c r="B1632" s="21" t="s">
        <v>534</v>
      </c>
      <c r="C1632" s="21" t="s">
        <v>1295</v>
      </c>
      <c r="D1632" s="21" t="s">
        <v>1292</v>
      </c>
      <c r="E1632" s="21"/>
      <c r="F1632" s="21"/>
      <c r="G1632" s="21"/>
      <c r="H1632" s="21"/>
      <c r="I1632" s="21"/>
      <c r="J1632" s="23">
        <f t="shared" si="45"/>
        <v>0</v>
      </c>
      <c r="K1632" s="71" t="s">
        <v>1438</v>
      </c>
      <c r="L1632" s="71" t="str">
        <f t="shared" ref="L1632:N1632" si="1224">L1631</f>
        <v/>
      </c>
      <c r="M1632" s="71">
        <f t="shared" si="1224"/>
        <v>0</v>
      </c>
      <c r="N1632" s="71" t="str">
        <f t="shared" si="1224"/>
        <v/>
      </c>
      <c r="O1632" s="73">
        <f>VLOOKUP(B1632,'Dry Sieve'!$B$2:$K$992,IF(C1632="#5",2,IF(C1632="#10",3,IF(C1632="#18",4,IF(C1632="#35",5,IF(C1632="#60",6,IF(C1632="#120",7,IF(C1632="#200",8,IF(C1632="&lt;200",9)))))))),FALSE)</f>
        <v>0.28000000000000003</v>
      </c>
      <c r="P1632" s="23">
        <f t="shared" si="0"/>
        <v>0</v>
      </c>
      <c r="Q1632" s="23">
        <f t="shared" si="1"/>
        <v>0</v>
      </c>
      <c r="R1632" s="23">
        <f>VLOOKUP(B1632,'Dry Sieve'!$B$2:$K$992,IF(C1632="#5",2,IF(C1632="#10",3,IF(C1632="#18",4,IF(C1632="#35",5,IF(C1632="#60",6,IF(C1632="#120",7,IF(C1632="#200",8,IF(C1632="&lt;200",9)))))))),FALSE)</f>
        <v>0.28000000000000003</v>
      </c>
      <c r="S1632" s="23">
        <f>VLOOKUP(B1632,'Dry Sieve'!$B$2:$K$992,10,FALSE)</f>
        <v>37.47</v>
      </c>
      <c r="T1632" s="23" t="s">
        <v>1438</v>
      </c>
      <c r="U1632" s="23">
        <v>0</v>
      </c>
      <c r="V1632" s="23">
        <f>V1630</f>
        <v>0</v>
      </c>
    </row>
    <row r="1633" spans="1:22" ht="15.75" customHeight="1" x14ac:dyDescent="0.2">
      <c r="A1633" s="22">
        <f>VLOOKUP(B1632,'Sample ID by Horizon'!A:B,2,FALSE)</f>
        <v>42655</v>
      </c>
      <c r="B1633" s="21" t="s">
        <v>534</v>
      </c>
      <c r="C1633" s="21" t="s">
        <v>1295</v>
      </c>
      <c r="D1633" s="21" t="s">
        <v>1293</v>
      </c>
      <c r="E1633" s="21"/>
      <c r="F1633" s="21"/>
      <c r="G1633" s="21"/>
      <c r="H1633" s="21"/>
      <c r="I1633" s="21"/>
      <c r="J1633" s="23">
        <f t="shared" si="45"/>
        <v>0</v>
      </c>
      <c r="K1633" s="71" t="s">
        <v>1438</v>
      </c>
      <c r="L1633" s="71" t="str">
        <f t="shared" ref="L1633:N1633" si="1225">L1631</f>
        <v/>
      </c>
      <c r="M1633" s="71">
        <f t="shared" si="1225"/>
        <v>0</v>
      </c>
      <c r="N1633" s="71" t="str">
        <f t="shared" si="1225"/>
        <v/>
      </c>
      <c r="O1633" s="73">
        <f>VLOOKUP(B1633,'Dry Sieve'!$B$2:$K$992,IF(C1633="#5",2,IF(C1633="#10",3,IF(C1633="#18",4,IF(C1633="#35",5,IF(C1633="#60",6,IF(C1633="#120",7,IF(C1633="#200",8,IF(C1633="&lt;200",9)))))))),FALSE)</f>
        <v>0.28000000000000003</v>
      </c>
      <c r="P1633" s="23">
        <f t="shared" si="0"/>
        <v>0</v>
      </c>
      <c r="Q1633" s="23">
        <f t="shared" si="1"/>
        <v>0</v>
      </c>
      <c r="R1633" s="23">
        <f>VLOOKUP(B1633,'Dry Sieve'!$B$2:$K$992,IF(C1633="#5",2,IF(C1633="#10",3,IF(C1633="#18",4,IF(C1633="#35",5,IF(C1633="#60",6,IF(C1633="#120",7,IF(C1633="#200",8,IF(C1633="&lt;200",9)))))))),FALSE)</f>
        <v>0.28000000000000003</v>
      </c>
      <c r="S1633" s="23">
        <f>VLOOKUP(B1633,'Dry Sieve'!$B$2:$K$992,10,FALSE)</f>
        <v>37.47</v>
      </c>
      <c r="T1633" s="23" t="s">
        <v>1438</v>
      </c>
      <c r="U1633" s="23">
        <v>0</v>
      </c>
      <c r="V1633" s="23">
        <f>V1630</f>
        <v>0</v>
      </c>
    </row>
    <row r="1634" spans="1:22" ht="15.75" customHeight="1" x14ac:dyDescent="0.2">
      <c r="A1634" s="22">
        <f>VLOOKUP(B1633,'Sample ID by Horizon'!A:B,2,FALSE)</f>
        <v>42655</v>
      </c>
      <c r="B1634" s="21" t="s">
        <v>534</v>
      </c>
      <c r="C1634" s="21" t="s">
        <v>1295</v>
      </c>
      <c r="D1634" s="21" t="s">
        <v>1294</v>
      </c>
      <c r="E1634" s="21"/>
      <c r="F1634" s="21"/>
      <c r="G1634" s="21"/>
      <c r="H1634" s="21"/>
      <c r="I1634" s="21"/>
      <c r="J1634" s="23">
        <f t="shared" si="45"/>
        <v>0</v>
      </c>
      <c r="K1634" s="71" t="s">
        <v>1438</v>
      </c>
      <c r="L1634" s="71" t="str">
        <f t="shared" ref="L1634:N1634" si="1226">L1631</f>
        <v/>
      </c>
      <c r="M1634" s="71">
        <f t="shared" si="1226"/>
        <v>0</v>
      </c>
      <c r="N1634" s="71" t="str">
        <f t="shared" si="1226"/>
        <v/>
      </c>
      <c r="O1634" s="73">
        <f>VLOOKUP(B1634,'Dry Sieve'!$B$2:$K$992,IF(C1634="#5",2,IF(C1634="#10",3,IF(C1634="#18",4,IF(C1634="#35",5,IF(C1634="#60",6,IF(C1634="#120",7,IF(C1634="#200",8,IF(C1634="&lt;200",9)))))))),FALSE)</f>
        <v>0.28000000000000003</v>
      </c>
      <c r="P1634" s="23">
        <f t="shared" si="0"/>
        <v>0</v>
      </c>
      <c r="Q1634" s="23">
        <f t="shared" si="1"/>
        <v>0</v>
      </c>
      <c r="R1634" s="23">
        <f>VLOOKUP(B1634,'Dry Sieve'!$B$2:$K$992,IF(C1634="#5",2,IF(C1634="#10",3,IF(C1634="#18",4,IF(C1634="#35",5,IF(C1634="#60",6,IF(C1634="#120",7,IF(C1634="#200",8,IF(C1634="&lt;200",9)))))))),FALSE)</f>
        <v>0.28000000000000003</v>
      </c>
      <c r="S1634" s="23">
        <f>VLOOKUP(B1634,'Dry Sieve'!$B$2:$K$992,10,FALSE)</f>
        <v>37.47</v>
      </c>
      <c r="T1634" s="23" t="s">
        <v>1438</v>
      </c>
      <c r="U1634" s="23">
        <v>0</v>
      </c>
      <c r="V1634" s="23">
        <f>V1633</f>
        <v>0</v>
      </c>
    </row>
    <row r="1635" spans="1:22" ht="15.75" customHeight="1" x14ac:dyDescent="0.2">
      <c r="A1635" s="22">
        <f>VLOOKUP(B1634,'Sample ID by Horizon'!A:B,2,FALSE)</f>
        <v>42655</v>
      </c>
      <c r="B1635" s="21" t="s">
        <v>534</v>
      </c>
      <c r="C1635" s="21" t="s">
        <v>1296</v>
      </c>
      <c r="D1635" s="21" t="s">
        <v>1291</v>
      </c>
      <c r="E1635" s="21"/>
      <c r="F1635" s="21"/>
      <c r="G1635" s="21"/>
      <c r="H1635" s="21"/>
      <c r="I1635" s="21"/>
      <c r="J1635" s="23">
        <f t="shared" si="45"/>
        <v>0</v>
      </c>
      <c r="K1635" s="71" t="s">
        <v>1438</v>
      </c>
      <c r="L1635" s="71" t="s">
        <v>1438</v>
      </c>
      <c r="M1635" s="23">
        <f>AVERAGE(J1635:J1638)</f>
        <v>0</v>
      </c>
      <c r="N1635" s="23" t="s">
        <v>1438</v>
      </c>
      <c r="O1635" s="73">
        <f>VLOOKUP(B1635,'Dry Sieve'!$B$2:$K$992,IF(C1635="#5",2,IF(C1635="#10",3,IF(C1635="#18",4,IF(C1635="#35",5,IF(C1635="#60",6,IF(C1635="#120",7,IF(C1635="#200",8,IF(C1635="&lt;200",9)))))))),FALSE)</f>
        <v>0.05</v>
      </c>
      <c r="P1635" s="23">
        <f t="shared" si="0"/>
        <v>0</v>
      </c>
      <c r="Q1635" s="23">
        <f t="shared" si="1"/>
        <v>0</v>
      </c>
      <c r="R1635" s="23">
        <f>VLOOKUP(B1635,'Dry Sieve'!$B$2:$K$992,IF(C1635="#5",2,IF(C1635="#10",3,IF(C1635="#18",4,IF(C1635="#35",5,IF(C1635="#60",6,IF(C1635="#120",7,IF(C1635="#200",8,IF(C1635="&lt;200",9)))))))),FALSE)</f>
        <v>0.05</v>
      </c>
      <c r="S1635" s="23">
        <f>VLOOKUP(B1635,'Dry Sieve'!$B$2:$K$992,10,FALSE)</f>
        <v>37.47</v>
      </c>
      <c r="T1635" s="23" t="s">
        <v>1438</v>
      </c>
      <c r="U1635" s="23">
        <v>0</v>
      </c>
      <c r="V1635" s="23">
        <f>V1633</f>
        <v>0</v>
      </c>
    </row>
    <row r="1636" spans="1:22" ht="15.75" customHeight="1" x14ac:dyDescent="0.2">
      <c r="A1636" s="22">
        <f>VLOOKUP(B1635,'Sample ID by Horizon'!A:B,2,FALSE)</f>
        <v>42655</v>
      </c>
      <c r="B1636" s="21" t="s">
        <v>534</v>
      </c>
      <c r="C1636" s="21" t="s">
        <v>1296</v>
      </c>
      <c r="D1636" s="21" t="s">
        <v>1292</v>
      </c>
      <c r="E1636" s="21"/>
      <c r="F1636" s="21"/>
      <c r="G1636" s="21"/>
      <c r="H1636" s="21"/>
      <c r="I1636" s="21"/>
      <c r="J1636" s="23">
        <f t="shared" si="45"/>
        <v>0</v>
      </c>
      <c r="K1636" s="71" t="s">
        <v>1438</v>
      </c>
      <c r="L1636" s="71" t="str">
        <f t="shared" ref="L1636:N1636" si="1227">L1635</f>
        <v/>
      </c>
      <c r="M1636" s="71">
        <f t="shared" si="1227"/>
        <v>0</v>
      </c>
      <c r="N1636" s="71" t="str">
        <f t="shared" si="1227"/>
        <v/>
      </c>
      <c r="O1636" s="73">
        <f>VLOOKUP(B1636,'Dry Sieve'!$B$2:$K$992,IF(C1636="#5",2,IF(C1636="#10",3,IF(C1636="#18",4,IF(C1636="#35",5,IF(C1636="#60",6,IF(C1636="#120",7,IF(C1636="#200",8,IF(C1636="&lt;200",9)))))))),FALSE)</f>
        <v>0.05</v>
      </c>
      <c r="P1636" s="23">
        <f t="shared" si="0"/>
        <v>0</v>
      </c>
      <c r="Q1636" s="23">
        <f t="shared" si="1"/>
        <v>0</v>
      </c>
      <c r="R1636" s="23">
        <f>VLOOKUP(B1636,'Dry Sieve'!$B$2:$K$992,IF(C1636="#5",2,IF(C1636="#10",3,IF(C1636="#18",4,IF(C1636="#35",5,IF(C1636="#60",6,IF(C1636="#120",7,IF(C1636="#200",8,IF(C1636="&lt;200",9)))))))),FALSE)</f>
        <v>0.05</v>
      </c>
      <c r="S1636" s="23">
        <f>VLOOKUP(B1636,'Dry Sieve'!$B$2:$K$992,10,FALSE)</f>
        <v>37.47</v>
      </c>
      <c r="T1636" s="23" t="s">
        <v>1438</v>
      </c>
      <c r="U1636" s="23">
        <v>0</v>
      </c>
      <c r="V1636" s="23">
        <f>V1633</f>
        <v>0</v>
      </c>
    </row>
    <row r="1637" spans="1:22" ht="15.75" customHeight="1" x14ac:dyDescent="0.2">
      <c r="A1637" s="22">
        <f>VLOOKUP(B1636,'Sample ID by Horizon'!A:B,2,FALSE)</f>
        <v>42655</v>
      </c>
      <c r="B1637" s="21" t="s">
        <v>534</v>
      </c>
      <c r="C1637" s="21" t="s">
        <v>1296</v>
      </c>
      <c r="D1637" s="21" t="s">
        <v>1293</v>
      </c>
      <c r="E1637" s="21"/>
      <c r="F1637" s="21"/>
      <c r="G1637" s="21"/>
      <c r="H1637" s="21"/>
      <c r="I1637" s="21"/>
      <c r="J1637" s="23">
        <f t="shared" si="45"/>
        <v>0</v>
      </c>
      <c r="K1637" s="71" t="s">
        <v>1438</v>
      </c>
      <c r="L1637" s="71" t="str">
        <f t="shared" ref="L1637:N1637" si="1228">L1635</f>
        <v/>
      </c>
      <c r="M1637" s="71">
        <f t="shared" si="1228"/>
        <v>0</v>
      </c>
      <c r="N1637" s="71" t="str">
        <f t="shared" si="1228"/>
        <v/>
      </c>
      <c r="O1637" s="73">
        <f>VLOOKUP(B1637,'Dry Sieve'!$B$2:$K$992,IF(C1637="#5",2,IF(C1637="#10",3,IF(C1637="#18",4,IF(C1637="#35",5,IF(C1637="#60",6,IF(C1637="#120",7,IF(C1637="#200",8,IF(C1637="&lt;200",9)))))))),FALSE)</f>
        <v>0.05</v>
      </c>
      <c r="P1637" s="23">
        <f t="shared" si="0"/>
        <v>0</v>
      </c>
      <c r="Q1637" s="23">
        <f t="shared" si="1"/>
        <v>0</v>
      </c>
      <c r="R1637" s="23">
        <f>VLOOKUP(B1637,'Dry Sieve'!$B$2:$K$992,IF(C1637="#5",2,IF(C1637="#10",3,IF(C1637="#18",4,IF(C1637="#35",5,IF(C1637="#60",6,IF(C1637="#120",7,IF(C1637="#200",8,IF(C1637="&lt;200",9)))))))),FALSE)</f>
        <v>0.05</v>
      </c>
      <c r="S1637" s="23">
        <f>VLOOKUP(B1637,'Dry Sieve'!$B$2:$K$992,10,FALSE)</f>
        <v>37.47</v>
      </c>
      <c r="T1637" s="23" t="s">
        <v>1438</v>
      </c>
      <c r="U1637" s="23">
        <v>0</v>
      </c>
      <c r="V1637" s="23">
        <f>V1636</f>
        <v>0</v>
      </c>
    </row>
    <row r="1638" spans="1:22" ht="15.75" customHeight="1" x14ac:dyDescent="0.2">
      <c r="A1638" s="22">
        <f>VLOOKUP(B1637,'Sample ID by Horizon'!A:B,2,FALSE)</f>
        <v>42655</v>
      </c>
      <c r="B1638" s="21" t="s">
        <v>534</v>
      </c>
      <c r="C1638" s="21" t="s">
        <v>1296</v>
      </c>
      <c r="D1638" s="21" t="s">
        <v>1294</v>
      </c>
      <c r="E1638" s="21"/>
      <c r="F1638" s="21"/>
      <c r="G1638" s="21"/>
      <c r="H1638" s="21"/>
      <c r="I1638" s="21"/>
      <c r="J1638" s="23">
        <f t="shared" si="45"/>
        <v>0</v>
      </c>
      <c r="K1638" s="71" t="s">
        <v>1438</v>
      </c>
      <c r="L1638" s="71" t="str">
        <f t="shared" ref="L1638:N1638" si="1229">L1635</f>
        <v/>
      </c>
      <c r="M1638" s="71">
        <f t="shared" si="1229"/>
        <v>0</v>
      </c>
      <c r="N1638" s="71" t="str">
        <f t="shared" si="1229"/>
        <v/>
      </c>
      <c r="O1638" s="73">
        <f>VLOOKUP(B1638,'Dry Sieve'!$B$2:$K$992,IF(C1638="#5",2,IF(C1638="#10",3,IF(C1638="#18",4,IF(C1638="#35",5,IF(C1638="#60",6,IF(C1638="#120",7,IF(C1638="#200",8,IF(C1638="&lt;200",9)))))))),FALSE)</f>
        <v>0.05</v>
      </c>
      <c r="P1638" s="23">
        <f t="shared" si="0"/>
        <v>0</v>
      </c>
      <c r="Q1638" s="23">
        <f t="shared" si="1"/>
        <v>0</v>
      </c>
      <c r="R1638" s="23">
        <f>VLOOKUP(B1638,'Dry Sieve'!$B$2:$K$992,IF(C1638="#5",2,IF(C1638="#10",3,IF(C1638="#18",4,IF(C1638="#35",5,IF(C1638="#60",6,IF(C1638="#120",7,IF(C1638="#200",8,IF(C1638="&lt;200",9)))))))),FALSE)</f>
        <v>0.05</v>
      </c>
      <c r="S1638" s="23">
        <f>VLOOKUP(B1638,'Dry Sieve'!$B$2:$K$992,10,FALSE)</f>
        <v>37.47</v>
      </c>
      <c r="T1638" s="23" t="s">
        <v>1438</v>
      </c>
      <c r="U1638" s="23">
        <v>0</v>
      </c>
      <c r="V1638" s="23">
        <f>V1636</f>
        <v>0</v>
      </c>
    </row>
    <row r="1639" spans="1:22" ht="15.75" customHeight="1" x14ac:dyDescent="0.2">
      <c r="A1639" s="22">
        <f>VLOOKUP(B1638,'Sample ID by Horizon'!A:B,2,FALSE)</f>
        <v>42655</v>
      </c>
      <c r="B1639" s="21" t="s">
        <v>534</v>
      </c>
      <c r="C1639" s="21" t="s">
        <v>1297</v>
      </c>
      <c r="D1639" s="21" t="s">
        <v>1291</v>
      </c>
      <c r="E1639" s="21"/>
      <c r="F1639" s="21"/>
      <c r="G1639" s="21"/>
      <c r="H1639" s="21"/>
      <c r="I1639" s="21"/>
      <c r="J1639" s="23">
        <f t="shared" si="45"/>
        <v>0</v>
      </c>
      <c r="K1639" s="71" t="s">
        <v>1438</v>
      </c>
      <c r="L1639" s="71" t="s">
        <v>1438</v>
      </c>
      <c r="M1639" s="23">
        <f>AVERAGE(J1639:J1642)</f>
        <v>0</v>
      </c>
      <c r="N1639" s="23" t="s">
        <v>1438</v>
      </c>
      <c r="O1639" s="73">
        <f>VLOOKUP(B1639,'Dry Sieve'!$B$2:$K$992,IF(C1639="#5",2,IF(C1639="#10",3,IF(C1639="#18",4,IF(C1639="#35",5,IF(C1639="#60",6,IF(C1639="#120",7,IF(C1639="#200",8,IF(C1639="&lt;200",9)))))))),FALSE)</f>
        <v>0.05</v>
      </c>
      <c r="P1639" s="23">
        <f t="shared" si="0"/>
        <v>0</v>
      </c>
      <c r="Q1639" s="23">
        <f t="shared" si="1"/>
        <v>0</v>
      </c>
      <c r="R1639" s="23">
        <f>VLOOKUP(B1639,'Dry Sieve'!$B$2:$K$992,IF(C1639="#5",2,IF(C1639="#10",3,IF(C1639="#18",4,IF(C1639="#35",5,IF(C1639="#60",6,IF(C1639="#120",7,IF(C1639="#200",8,IF(C1639="&lt;200",9)))))))),FALSE)</f>
        <v>0.05</v>
      </c>
      <c r="S1639" s="23">
        <f>VLOOKUP(B1639,'Dry Sieve'!$B$2:$K$992,10,FALSE)</f>
        <v>37.47</v>
      </c>
      <c r="T1639" s="23" t="s">
        <v>1438</v>
      </c>
      <c r="U1639" s="23">
        <v>0</v>
      </c>
      <c r="V1639" s="23">
        <f>V1636</f>
        <v>0</v>
      </c>
    </row>
    <row r="1640" spans="1:22" ht="15.75" customHeight="1" x14ac:dyDescent="0.2">
      <c r="A1640" s="22">
        <f>VLOOKUP(B1639,'Sample ID by Horizon'!A:B,2,FALSE)</f>
        <v>42655</v>
      </c>
      <c r="B1640" s="21" t="s">
        <v>534</v>
      </c>
      <c r="C1640" s="21" t="s">
        <v>1297</v>
      </c>
      <c r="D1640" s="21" t="s">
        <v>1292</v>
      </c>
      <c r="E1640" s="21"/>
      <c r="F1640" s="21"/>
      <c r="G1640" s="21"/>
      <c r="H1640" s="21"/>
      <c r="I1640" s="21"/>
      <c r="J1640" s="23">
        <f t="shared" si="45"/>
        <v>0</v>
      </c>
      <c r="K1640" s="71" t="s">
        <v>1438</v>
      </c>
      <c r="L1640" s="71" t="str">
        <f t="shared" ref="L1640:N1640" si="1230">L1639</f>
        <v/>
      </c>
      <c r="M1640" s="71">
        <f t="shared" si="1230"/>
        <v>0</v>
      </c>
      <c r="N1640" s="71" t="str">
        <f t="shared" si="1230"/>
        <v/>
      </c>
      <c r="O1640" s="73">
        <f>VLOOKUP(B1640,'Dry Sieve'!$B$2:$K$992,IF(C1640="#5",2,IF(C1640="#10",3,IF(C1640="#18",4,IF(C1640="#35",5,IF(C1640="#60",6,IF(C1640="#120",7,IF(C1640="#200",8,IF(C1640="&lt;200",9)))))))),FALSE)</f>
        <v>0.05</v>
      </c>
      <c r="P1640" s="23">
        <f t="shared" si="0"/>
        <v>0</v>
      </c>
      <c r="Q1640" s="23">
        <f t="shared" si="1"/>
        <v>0</v>
      </c>
      <c r="R1640" s="23">
        <f>VLOOKUP(B1640,'Dry Sieve'!$B$2:$K$992,IF(C1640="#5",2,IF(C1640="#10",3,IF(C1640="#18",4,IF(C1640="#35",5,IF(C1640="#60",6,IF(C1640="#120",7,IF(C1640="#200",8,IF(C1640="&lt;200",9)))))))),FALSE)</f>
        <v>0.05</v>
      </c>
      <c r="S1640" s="23">
        <f>VLOOKUP(B1640,'Dry Sieve'!$B$2:$K$992,10,FALSE)</f>
        <v>37.47</v>
      </c>
      <c r="T1640" s="23" t="s">
        <v>1438</v>
      </c>
      <c r="U1640" s="23">
        <v>0</v>
      </c>
      <c r="V1640" s="23">
        <f>V1639</f>
        <v>0</v>
      </c>
    </row>
    <row r="1641" spans="1:22" ht="15.75" customHeight="1" x14ac:dyDescent="0.2">
      <c r="A1641" s="22">
        <f>VLOOKUP(B1640,'Sample ID by Horizon'!A:B,2,FALSE)</f>
        <v>42655</v>
      </c>
      <c r="B1641" s="21" t="s">
        <v>534</v>
      </c>
      <c r="C1641" s="21" t="s">
        <v>1297</v>
      </c>
      <c r="D1641" s="21" t="s">
        <v>1293</v>
      </c>
      <c r="E1641" s="21"/>
      <c r="F1641" s="21"/>
      <c r="G1641" s="21"/>
      <c r="H1641" s="21"/>
      <c r="I1641" s="21"/>
      <c r="J1641" s="23">
        <f t="shared" si="45"/>
        <v>0</v>
      </c>
      <c r="K1641" s="71" t="s">
        <v>1438</v>
      </c>
      <c r="L1641" s="71" t="str">
        <f t="shared" ref="L1641:N1641" si="1231">L1639</f>
        <v/>
      </c>
      <c r="M1641" s="71">
        <f t="shared" si="1231"/>
        <v>0</v>
      </c>
      <c r="N1641" s="71" t="str">
        <f t="shared" si="1231"/>
        <v/>
      </c>
      <c r="O1641" s="73">
        <f>VLOOKUP(B1641,'Dry Sieve'!$B$2:$K$992,IF(C1641="#5",2,IF(C1641="#10",3,IF(C1641="#18",4,IF(C1641="#35",5,IF(C1641="#60",6,IF(C1641="#120",7,IF(C1641="#200",8,IF(C1641="&lt;200",9)))))))),FALSE)</f>
        <v>0.05</v>
      </c>
      <c r="P1641" s="23">
        <f t="shared" si="0"/>
        <v>0</v>
      </c>
      <c r="Q1641" s="23">
        <f t="shared" si="1"/>
        <v>0</v>
      </c>
      <c r="R1641" s="23">
        <f>VLOOKUP(B1641,'Dry Sieve'!$B$2:$K$992,IF(C1641="#5",2,IF(C1641="#10",3,IF(C1641="#18",4,IF(C1641="#35",5,IF(C1641="#60",6,IF(C1641="#120",7,IF(C1641="#200",8,IF(C1641="&lt;200",9)))))))),FALSE)</f>
        <v>0.05</v>
      </c>
      <c r="S1641" s="23">
        <f>VLOOKUP(B1641,'Dry Sieve'!$B$2:$K$992,10,FALSE)</f>
        <v>37.47</v>
      </c>
      <c r="T1641" s="23" t="s">
        <v>1438</v>
      </c>
      <c r="U1641" s="23">
        <v>0</v>
      </c>
      <c r="V1641" s="23">
        <f>V1639</f>
        <v>0</v>
      </c>
    </row>
    <row r="1642" spans="1:22" ht="15.75" customHeight="1" x14ac:dyDescent="0.2">
      <c r="A1642" s="22">
        <f>VLOOKUP(B1641,'Sample ID by Horizon'!A:B,2,FALSE)</f>
        <v>42655</v>
      </c>
      <c r="B1642" s="21" t="s">
        <v>534</v>
      </c>
      <c r="C1642" s="21" t="s">
        <v>1297</v>
      </c>
      <c r="D1642" s="21" t="s">
        <v>1294</v>
      </c>
      <c r="E1642" s="21"/>
      <c r="F1642" s="21"/>
      <c r="G1642" s="21"/>
      <c r="H1642" s="21"/>
      <c r="I1642" s="21"/>
      <c r="J1642" s="23">
        <f t="shared" si="45"/>
        <v>0</v>
      </c>
      <c r="K1642" s="71" t="s">
        <v>1438</v>
      </c>
      <c r="L1642" s="71" t="str">
        <f t="shared" ref="L1642:N1642" si="1232">L1639</f>
        <v/>
      </c>
      <c r="M1642" s="71">
        <f t="shared" si="1232"/>
        <v>0</v>
      </c>
      <c r="N1642" s="71" t="str">
        <f t="shared" si="1232"/>
        <v/>
      </c>
      <c r="O1642" s="73">
        <f>VLOOKUP(B1642,'Dry Sieve'!$B$2:$K$992,IF(C1642="#5",2,IF(C1642="#10",3,IF(C1642="#18",4,IF(C1642="#35",5,IF(C1642="#60",6,IF(C1642="#120",7,IF(C1642="#200",8,IF(C1642="&lt;200",9)))))))),FALSE)</f>
        <v>0.05</v>
      </c>
      <c r="P1642" s="23">
        <f t="shared" si="0"/>
        <v>0</v>
      </c>
      <c r="Q1642" s="23">
        <f t="shared" si="1"/>
        <v>0</v>
      </c>
      <c r="R1642" s="23">
        <f>VLOOKUP(B1642,'Dry Sieve'!$B$2:$K$992,IF(C1642="#5",2,IF(C1642="#10",3,IF(C1642="#18",4,IF(C1642="#35",5,IF(C1642="#60",6,IF(C1642="#120",7,IF(C1642="#200",8,IF(C1642="&lt;200",9)))))))),FALSE)</f>
        <v>0.05</v>
      </c>
      <c r="S1642" s="23">
        <f>VLOOKUP(B1642,'Dry Sieve'!$B$2:$K$992,10,FALSE)</f>
        <v>37.47</v>
      </c>
      <c r="T1642" s="23" t="s">
        <v>1438</v>
      </c>
      <c r="U1642" s="23">
        <v>0</v>
      </c>
      <c r="V1642" s="23">
        <f>V1639</f>
        <v>0</v>
      </c>
    </row>
    <row r="1643" spans="1:22" ht="15.75" customHeight="1" x14ac:dyDescent="0.2">
      <c r="A1643" s="22">
        <f>VLOOKUP(B1642,'Sample ID by Horizon'!A:B,2,FALSE)</f>
        <v>42655</v>
      </c>
      <c r="B1643" s="21" t="s">
        <v>534</v>
      </c>
      <c r="C1643" s="21" t="s">
        <v>1298</v>
      </c>
      <c r="D1643" s="21" t="s">
        <v>1291</v>
      </c>
      <c r="E1643" s="21"/>
      <c r="F1643" s="21"/>
      <c r="G1643" s="21"/>
      <c r="H1643" s="21"/>
      <c r="I1643" s="21"/>
      <c r="J1643" s="23">
        <f t="shared" si="45"/>
        <v>0</v>
      </c>
      <c r="K1643" s="71" t="s">
        <v>1438</v>
      </c>
      <c r="L1643" s="71" t="s">
        <v>1438</v>
      </c>
      <c r="M1643" s="23">
        <f>AVERAGE(J1643:J1646)</f>
        <v>0</v>
      </c>
      <c r="N1643" s="23" t="s">
        <v>1438</v>
      </c>
      <c r="O1643" s="73">
        <f>VLOOKUP(B1643,'Dry Sieve'!$B$2:$K$992,IF(C1643="#5",2,IF(C1643="#10",3,IF(C1643="#18",4,IF(C1643="#35",5,IF(C1643="#60",6,IF(C1643="#120",7,IF(C1643="#200",8,IF(C1643="&lt;200",9)))))))),FALSE)</f>
        <v>0.04</v>
      </c>
      <c r="P1643" s="23">
        <f t="shared" si="0"/>
        <v>0</v>
      </c>
      <c r="Q1643" s="23">
        <f t="shared" si="1"/>
        <v>0</v>
      </c>
      <c r="R1643" s="23">
        <f>VLOOKUP(B1643,'Dry Sieve'!$B$2:$K$992,IF(C1643="#5",2,IF(C1643="#10",3,IF(C1643="#18",4,IF(C1643="#35",5,IF(C1643="#60",6,IF(C1643="#120",7,IF(C1643="#200",8,IF(C1643="&lt;200",9)))))))),FALSE)</f>
        <v>0.04</v>
      </c>
      <c r="S1643" s="23">
        <f>VLOOKUP(B1643,'Dry Sieve'!$B$2:$K$992,10,FALSE)</f>
        <v>37.47</v>
      </c>
      <c r="T1643" s="23" t="s">
        <v>1438</v>
      </c>
      <c r="U1643" s="23">
        <v>0</v>
      </c>
      <c r="V1643" s="23">
        <f>V1642</f>
        <v>0</v>
      </c>
    </row>
    <row r="1644" spans="1:22" ht="15.75" customHeight="1" x14ac:dyDescent="0.2">
      <c r="A1644" s="22">
        <f>VLOOKUP(B1643,'Sample ID by Horizon'!A:B,2,FALSE)</f>
        <v>42655</v>
      </c>
      <c r="B1644" s="21" t="s">
        <v>534</v>
      </c>
      <c r="C1644" s="21" t="s">
        <v>1298</v>
      </c>
      <c r="D1644" s="21" t="s">
        <v>1292</v>
      </c>
      <c r="E1644" s="21"/>
      <c r="F1644" s="21"/>
      <c r="G1644" s="21"/>
      <c r="H1644" s="21"/>
      <c r="I1644" s="21"/>
      <c r="J1644" s="23">
        <f t="shared" si="45"/>
        <v>0</v>
      </c>
      <c r="K1644" s="71" t="s">
        <v>1438</v>
      </c>
      <c r="L1644" s="71" t="str">
        <f t="shared" ref="L1644:N1644" si="1233">L1643</f>
        <v/>
      </c>
      <c r="M1644" s="71">
        <f t="shared" si="1233"/>
        <v>0</v>
      </c>
      <c r="N1644" s="71" t="str">
        <f t="shared" si="1233"/>
        <v/>
      </c>
      <c r="O1644" s="73">
        <f>VLOOKUP(B1644,'Dry Sieve'!$B$2:$K$992,IF(C1644="#5",2,IF(C1644="#10",3,IF(C1644="#18",4,IF(C1644="#35",5,IF(C1644="#60",6,IF(C1644="#120",7,IF(C1644="#200",8,IF(C1644="&lt;200",9)))))))),FALSE)</f>
        <v>0.04</v>
      </c>
      <c r="P1644" s="23">
        <f t="shared" si="0"/>
        <v>0</v>
      </c>
      <c r="Q1644" s="23">
        <f t="shared" si="1"/>
        <v>0</v>
      </c>
      <c r="R1644" s="23">
        <f>VLOOKUP(B1644,'Dry Sieve'!$B$2:$K$992,IF(C1644="#5",2,IF(C1644="#10",3,IF(C1644="#18",4,IF(C1644="#35",5,IF(C1644="#60",6,IF(C1644="#120",7,IF(C1644="#200",8,IF(C1644="&lt;200",9)))))))),FALSE)</f>
        <v>0.04</v>
      </c>
      <c r="S1644" s="23">
        <f>VLOOKUP(B1644,'Dry Sieve'!$B$2:$K$992,10,FALSE)</f>
        <v>37.47</v>
      </c>
      <c r="T1644" s="23" t="s">
        <v>1438</v>
      </c>
      <c r="U1644" s="23">
        <v>0</v>
      </c>
      <c r="V1644" s="23">
        <f>V1642</f>
        <v>0</v>
      </c>
    </row>
    <row r="1645" spans="1:22" ht="15.75" customHeight="1" x14ac:dyDescent="0.2">
      <c r="A1645" s="22">
        <f>VLOOKUP(B1644,'Sample ID by Horizon'!A:B,2,FALSE)</f>
        <v>42655</v>
      </c>
      <c r="B1645" s="21" t="s">
        <v>534</v>
      </c>
      <c r="C1645" s="21" t="s">
        <v>1298</v>
      </c>
      <c r="D1645" s="21" t="s">
        <v>1293</v>
      </c>
      <c r="E1645" s="21"/>
      <c r="F1645" s="21"/>
      <c r="G1645" s="21"/>
      <c r="H1645" s="21"/>
      <c r="I1645" s="21"/>
      <c r="J1645" s="23">
        <f t="shared" si="45"/>
        <v>0</v>
      </c>
      <c r="K1645" s="71" t="s">
        <v>1438</v>
      </c>
      <c r="L1645" s="71" t="str">
        <f t="shared" ref="L1645:N1645" si="1234">L1643</f>
        <v/>
      </c>
      <c r="M1645" s="71">
        <f t="shared" si="1234"/>
        <v>0</v>
      </c>
      <c r="N1645" s="71" t="str">
        <f t="shared" si="1234"/>
        <v/>
      </c>
      <c r="O1645" s="73">
        <f>VLOOKUP(B1645,'Dry Sieve'!$B$2:$K$992,IF(C1645="#5",2,IF(C1645="#10",3,IF(C1645="#18",4,IF(C1645="#35",5,IF(C1645="#60",6,IF(C1645="#120",7,IF(C1645="#200",8,IF(C1645="&lt;200",9)))))))),FALSE)</f>
        <v>0.04</v>
      </c>
      <c r="P1645" s="23">
        <f t="shared" si="0"/>
        <v>0</v>
      </c>
      <c r="Q1645" s="23">
        <f t="shared" si="1"/>
        <v>0</v>
      </c>
      <c r="R1645" s="23">
        <f>VLOOKUP(B1645,'Dry Sieve'!$B$2:$K$992,IF(C1645="#5",2,IF(C1645="#10",3,IF(C1645="#18",4,IF(C1645="#35",5,IF(C1645="#60",6,IF(C1645="#120",7,IF(C1645="#200",8,IF(C1645="&lt;200",9)))))))),FALSE)</f>
        <v>0.04</v>
      </c>
      <c r="S1645" s="23">
        <f>VLOOKUP(B1645,'Dry Sieve'!$B$2:$K$992,10,FALSE)</f>
        <v>37.47</v>
      </c>
      <c r="T1645" s="23" t="s">
        <v>1438</v>
      </c>
      <c r="U1645" s="23">
        <v>0</v>
      </c>
      <c r="V1645" s="23">
        <f>V1642</f>
        <v>0</v>
      </c>
    </row>
    <row r="1646" spans="1:22" ht="15.75" customHeight="1" x14ac:dyDescent="0.2">
      <c r="A1646" s="22">
        <f>VLOOKUP(B1645,'Sample ID by Horizon'!A:B,2,FALSE)</f>
        <v>42655</v>
      </c>
      <c r="B1646" s="21" t="s">
        <v>534</v>
      </c>
      <c r="C1646" s="21" t="s">
        <v>1298</v>
      </c>
      <c r="D1646" s="21" t="s">
        <v>1294</v>
      </c>
      <c r="E1646" s="21"/>
      <c r="F1646" s="21"/>
      <c r="G1646" s="21"/>
      <c r="H1646" s="21"/>
      <c r="I1646" s="21"/>
      <c r="J1646" s="23">
        <f t="shared" si="45"/>
        <v>0</v>
      </c>
      <c r="K1646" s="71" t="s">
        <v>1438</v>
      </c>
      <c r="L1646" s="71" t="str">
        <f t="shared" ref="L1646:N1646" si="1235">L1643</f>
        <v/>
      </c>
      <c r="M1646" s="71">
        <f t="shared" si="1235"/>
        <v>0</v>
      </c>
      <c r="N1646" s="71" t="str">
        <f t="shared" si="1235"/>
        <v/>
      </c>
      <c r="O1646" s="73">
        <f>VLOOKUP(B1646,'Dry Sieve'!$B$2:$K$992,IF(C1646="#5",2,IF(C1646="#10",3,IF(C1646="#18",4,IF(C1646="#35",5,IF(C1646="#60",6,IF(C1646="#120",7,IF(C1646="#200",8,IF(C1646="&lt;200",9)))))))),FALSE)</f>
        <v>0.04</v>
      </c>
      <c r="P1646" s="23">
        <f t="shared" si="0"/>
        <v>0</v>
      </c>
      <c r="Q1646" s="23">
        <f t="shared" si="1"/>
        <v>0</v>
      </c>
      <c r="R1646" s="23">
        <f>VLOOKUP(B1646,'Dry Sieve'!$B$2:$K$992,IF(C1646="#5",2,IF(C1646="#10",3,IF(C1646="#18",4,IF(C1646="#35",5,IF(C1646="#60",6,IF(C1646="#120",7,IF(C1646="#200",8,IF(C1646="&lt;200",9)))))))),FALSE)</f>
        <v>0.04</v>
      </c>
      <c r="S1646" s="23">
        <f>VLOOKUP(B1646,'Dry Sieve'!$B$2:$K$992,10,FALSE)</f>
        <v>37.47</v>
      </c>
      <c r="T1646" s="23" t="s">
        <v>1438</v>
      </c>
      <c r="U1646" s="23">
        <v>0</v>
      </c>
      <c r="V1646" s="23">
        <f>V1645</f>
        <v>0</v>
      </c>
    </row>
    <row r="1647" spans="1:22" ht="15.75" customHeight="1" x14ac:dyDescent="0.2">
      <c r="A1647" s="22">
        <f>VLOOKUP(B1646,'Sample ID by Horizon'!A:B,2,FALSE)</f>
        <v>42655</v>
      </c>
      <c r="B1647" s="21" t="s">
        <v>534</v>
      </c>
      <c r="C1647" s="21" t="s">
        <v>1299</v>
      </c>
      <c r="D1647" s="21" t="s">
        <v>1291</v>
      </c>
      <c r="E1647" s="21"/>
      <c r="F1647" s="21"/>
      <c r="G1647" s="21"/>
      <c r="H1647" s="21"/>
      <c r="I1647" s="21"/>
      <c r="J1647" s="23">
        <f t="shared" si="45"/>
        <v>0</v>
      </c>
      <c r="K1647" s="71" t="s">
        <v>1438</v>
      </c>
      <c r="L1647" s="71" t="s">
        <v>1438</v>
      </c>
      <c r="M1647" s="23">
        <f>AVERAGE(J1647:J1650)</f>
        <v>0</v>
      </c>
      <c r="N1647" s="23" t="s">
        <v>1438</v>
      </c>
      <c r="O1647" s="73">
        <f>VLOOKUP(B1647,'Dry Sieve'!$B$2:$K$992,IF(C1647="#5",2,IF(C1647="#10",3,IF(C1647="#18",4,IF(C1647="#35",5,IF(C1647="#60",6,IF(C1647="#120",7,IF(C1647="#200",8,IF(C1647="&lt;200",9)))))))),FALSE)</f>
        <v>0.04</v>
      </c>
      <c r="P1647" s="23">
        <f t="shared" si="0"/>
        <v>0</v>
      </c>
      <c r="Q1647" s="23">
        <f t="shared" si="1"/>
        <v>0</v>
      </c>
      <c r="R1647" s="23">
        <f>VLOOKUP(B1647,'Dry Sieve'!$B$2:$K$992,IF(C1647="#5",2,IF(C1647="#10",3,IF(C1647="#18",4,IF(C1647="#35",5,IF(C1647="#60",6,IF(C1647="#120",7,IF(C1647="#200",8,IF(C1647="&lt;200",9)))))))),FALSE)</f>
        <v>0.04</v>
      </c>
      <c r="S1647" s="23">
        <f>VLOOKUP(B1647,'Dry Sieve'!$B$2:$K$992,10,FALSE)</f>
        <v>37.47</v>
      </c>
      <c r="T1647" s="23" t="s">
        <v>1438</v>
      </c>
      <c r="U1647" s="23">
        <v>0</v>
      </c>
      <c r="V1647" s="23">
        <f>V1645</f>
        <v>0</v>
      </c>
    </row>
    <row r="1648" spans="1:22" ht="15.75" customHeight="1" x14ac:dyDescent="0.2">
      <c r="A1648" s="22">
        <f>VLOOKUP(B1647,'Sample ID by Horizon'!A:B,2,FALSE)</f>
        <v>42655</v>
      </c>
      <c r="B1648" s="21" t="s">
        <v>534</v>
      </c>
      <c r="C1648" s="21" t="s">
        <v>1299</v>
      </c>
      <c r="D1648" s="21" t="s">
        <v>1292</v>
      </c>
      <c r="E1648" s="21"/>
      <c r="F1648" s="21"/>
      <c r="G1648" s="21"/>
      <c r="H1648" s="21"/>
      <c r="I1648" s="21"/>
      <c r="J1648" s="23">
        <f t="shared" si="45"/>
        <v>0</v>
      </c>
      <c r="K1648" s="71" t="s">
        <v>1438</v>
      </c>
      <c r="L1648" s="71" t="str">
        <f t="shared" ref="L1648:N1648" si="1236">L1647</f>
        <v/>
      </c>
      <c r="M1648" s="71">
        <f t="shared" si="1236"/>
        <v>0</v>
      </c>
      <c r="N1648" s="71" t="str">
        <f t="shared" si="1236"/>
        <v/>
      </c>
      <c r="O1648" s="73">
        <f>VLOOKUP(B1648,'Dry Sieve'!$B$2:$K$992,IF(C1648="#5",2,IF(C1648="#10",3,IF(C1648="#18",4,IF(C1648="#35",5,IF(C1648="#60",6,IF(C1648="#120",7,IF(C1648="#200",8,IF(C1648="&lt;200",9)))))))),FALSE)</f>
        <v>0.04</v>
      </c>
      <c r="P1648" s="23">
        <f t="shared" si="0"/>
        <v>0</v>
      </c>
      <c r="Q1648" s="23">
        <f t="shared" si="1"/>
        <v>0</v>
      </c>
      <c r="R1648" s="23">
        <f>VLOOKUP(B1648,'Dry Sieve'!$B$2:$K$992,IF(C1648="#5",2,IF(C1648="#10",3,IF(C1648="#18",4,IF(C1648="#35",5,IF(C1648="#60",6,IF(C1648="#120",7,IF(C1648="#200",8,IF(C1648="&lt;200",9)))))))),FALSE)</f>
        <v>0.04</v>
      </c>
      <c r="S1648" s="23">
        <f>VLOOKUP(B1648,'Dry Sieve'!$B$2:$K$992,10,FALSE)</f>
        <v>37.47</v>
      </c>
      <c r="T1648" s="23" t="s">
        <v>1438</v>
      </c>
      <c r="U1648" s="23">
        <v>0</v>
      </c>
      <c r="V1648" s="23">
        <f>V1645</f>
        <v>0</v>
      </c>
    </row>
    <row r="1649" spans="1:22" ht="15.75" customHeight="1" x14ac:dyDescent="0.2">
      <c r="A1649" s="22">
        <f>VLOOKUP(B1648,'Sample ID by Horizon'!A:B,2,FALSE)</f>
        <v>42655</v>
      </c>
      <c r="B1649" s="21" t="s">
        <v>534</v>
      </c>
      <c r="C1649" s="21" t="s">
        <v>1299</v>
      </c>
      <c r="D1649" s="21" t="s">
        <v>1293</v>
      </c>
      <c r="E1649" s="21"/>
      <c r="F1649" s="21"/>
      <c r="G1649" s="21"/>
      <c r="H1649" s="21"/>
      <c r="I1649" s="21"/>
      <c r="J1649" s="23">
        <f t="shared" si="45"/>
        <v>0</v>
      </c>
      <c r="K1649" s="71" t="s">
        <v>1438</v>
      </c>
      <c r="L1649" s="71" t="str">
        <f t="shared" ref="L1649:N1649" si="1237">L1647</f>
        <v/>
      </c>
      <c r="M1649" s="71">
        <f t="shared" si="1237"/>
        <v>0</v>
      </c>
      <c r="N1649" s="71" t="str">
        <f t="shared" si="1237"/>
        <v/>
      </c>
      <c r="O1649" s="73">
        <f>VLOOKUP(B1649,'Dry Sieve'!$B$2:$K$992,IF(C1649="#5",2,IF(C1649="#10",3,IF(C1649="#18",4,IF(C1649="#35",5,IF(C1649="#60",6,IF(C1649="#120",7,IF(C1649="#200",8,IF(C1649="&lt;200",9)))))))),FALSE)</f>
        <v>0.04</v>
      </c>
      <c r="P1649" s="23">
        <f t="shared" si="0"/>
        <v>0</v>
      </c>
      <c r="Q1649" s="23">
        <f t="shared" si="1"/>
        <v>0</v>
      </c>
      <c r="R1649" s="23">
        <f>VLOOKUP(B1649,'Dry Sieve'!$B$2:$K$992,IF(C1649="#5",2,IF(C1649="#10",3,IF(C1649="#18",4,IF(C1649="#35",5,IF(C1649="#60",6,IF(C1649="#120",7,IF(C1649="#200",8,IF(C1649="&lt;200",9)))))))),FALSE)</f>
        <v>0.04</v>
      </c>
      <c r="S1649" s="23">
        <f>VLOOKUP(B1649,'Dry Sieve'!$B$2:$K$992,10,FALSE)</f>
        <v>37.47</v>
      </c>
      <c r="T1649" s="23" t="s">
        <v>1438</v>
      </c>
      <c r="U1649" s="23">
        <v>0</v>
      </c>
      <c r="V1649" s="23">
        <f>V1648</f>
        <v>0</v>
      </c>
    </row>
    <row r="1650" spans="1:22" ht="15.75" customHeight="1" x14ac:dyDescent="0.2">
      <c r="A1650" s="22">
        <f>VLOOKUP(B1649,'Sample ID by Horizon'!A:B,2,FALSE)</f>
        <v>42655</v>
      </c>
      <c r="B1650" s="21" t="s">
        <v>534</v>
      </c>
      <c r="C1650" s="21" t="s">
        <v>1299</v>
      </c>
      <c r="D1650" s="21" t="s">
        <v>1294</v>
      </c>
      <c r="E1650" s="21"/>
      <c r="F1650" s="21"/>
      <c r="G1650" s="21"/>
      <c r="H1650" s="21"/>
      <c r="I1650" s="21"/>
      <c r="J1650" s="23">
        <f t="shared" si="45"/>
        <v>0</v>
      </c>
      <c r="K1650" s="71" t="s">
        <v>1438</v>
      </c>
      <c r="L1650" s="71" t="str">
        <f t="shared" ref="L1650:N1650" si="1238">L1647</f>
        <v/>
      </c>
      <c r="M1650" s="71">
        <f t="shared" si="1238"/>
        <v>0</v>
      </c>
      <c r="N1650" s="71" t="str">
        <f t="shared" si="1238"/>
        <v/>
      </c>
      <c r="O1650" s="73">
        <f>VLOOKUP(B1650,'Dry Sieve'!$B$2:$K$992,IF(C1650="#5",2,IF(C1650="#10",3,IF(C1650="#18",4,IF(C1650="#35",5,IF(C1650="#60",6,IF(C1650="#120",7,IF(C1650="#200",8,IF(C1650="&lt;200",9)))))))),FALSE)</f>
        <v>0.04</v>
      </c>
      <c r="P1650" s="23">
        <f t="shared" si="0"/>
        <v>0</v>
      </c>
      <c r="Q1650" s="23">
        <f t="shared" si="1"/>
        <v>0</v>
      </c>
      <c r="R1650" s="23">
        <f>VLOOKUP(B1650,'Dry Sieve'!$B$2:$K$992,IF(C1650="#5",2,IF(C1650="#10",3,IF(C1650="#18",4,IF(C1650="#35",5,IF(C1650="#60",6,IF(C1650="#120",7,IF(C1650="#200",8,IF(C1650="&lt;200",9)))))))),FALSE)</f>
        <v>0.04</v>
      </c>
      <c r="S1650" s="23">
        <f>VLOOKUP(B1650,'Dry Sieve'!$B$2:$K$992,10,FALSE)</f>
        <v>37.47</v>
      </c>
      <c r="T1650" s="23" t="s">
        <v>1438</v>
      </c>
      <c r="U1650" s="23">
        <v>0</v>
      </c>
      <c r="V1650" s="23">
        <f>V1648</f>
        <v>0</v>
      </c>
    </row>
    <row r="1651" spans="1:22" ht="15.75" customHeight="1" x14ac:dyDescent="0.2">
      <c r="A1651" s="22">
        <f>VLOOKUP(B1650,'Sample ID by Horizon'!A:B,2,FALSE)</f>
        <v>42655</v>
      </c>
      <c r="B1651" s="21" t="s">
        <v>534</v>
      </c>
      <c r="C1651" s="21" t="s">
        <v>1300</v>
      </c>
      <c r="D1651" s="21" t="s">
        <v>1291</v>
      </c>
      <c r="E1651" s="21"/>
      <c r="F1651" s="21"/>
      <c r="G1651" s="21"/>
      <c r="H1651" s="21"/>
      <c r="I1651" s="21"/>
      <c r="J1651" s="23">
        <f t="shared" si="45"/>
        <v>0</v>
      </c>
      <c r="K1651" s="71" t="s">
        <v>1438</v>
      </c>
      <c r="L1651" s="71" t="s">
        <v>1438</v>
      </c>
      <c r="M1651" s="23">
        <f>AVERAGE(J1651:J1654)</f>
        <v>0</v>
      </c>
      <c r="N1651" s="23" t="s">
        <v>1438</v>
      </c>
      <c r="O1651" s="73">
        <f>VLOOKUP(B1651,'Dry Sieve'!$B$2:$K$992,IF(C1651="#5",2,IF(C1651="#10",3,IF(C1651="#18",4,IF(C1651="#35",5,IF(C1651="#60",6,IF(C1651="#120",7,IF(C1651="#200",8,IF(C1651="&lt;200",9)))))))),FALSE)</f>
        <v>0.17</v>
      </c>
      <c r="P1651" s="23">
        <f t="shared" si="0"/>
        <v>0</v>
      </c>
      <c r="Q1651" s="23">
        <f t="shared" si="1"/>
        <v>0</v>
      </c>
      <c r="R1651" s="23">
        <f>VLOOKUP(B1651,'Dry Sieve'!$B$2:$K$992,IF(C1651="#5",2,IF(C1651="#10",3,IF(C1651="#18",4,IF(C1651="#35",5,IF(C1651="#60",6,IF(C1651="#120",7,IF(C1651="#200",8,IF(C1651="&lt;200",9)))))))),FALSE)</f>
        <v>0.17</v>
      </c>
      <c r="S1651" s="23">
        <f>VLOOKUP(B1651,'Dry Sieve'!$B$2:$K$992,10,FALSE)</f>
        <v>37.47</v>
      </c>
      <c r="T1651" s="23" t="s">
        <v>1438</v>
      </c>
      <c r="U1651" s="23">
        <v>0</v>
      </c>
      <c r="V1651" s="23">
        <f>V1648</f>
        <v>0</v>
      </c>
    </row>
    <row r="1652" spans="1:22" ht="15.75" customHeight="1" x14ac:dyDescent="0.2">
      <c r="A1652" s="22">
        <f>VLOOKUP(B1651,'Sample ID by Horizon'!A:B,2,FALSE)</f>
        <v>42655</v>
      </c>
      <c r="B1652" s="21" t="s">
        <v>534</v>
      </c>
      <c r="C1652" s="21" t="s">
        <v>1300</v>
      </c>
      <c r="D1652" s="21" t="s">
        <v>1292</v>
      </c>
      <c r="E1652" s="21"/>
      <c r="F1652" s="21"/>
      <c r="G1652" s="21"/>
      <c r="H1652" s="21"/>
      <c r="I1652" s="21"/>
      <c r="J1652" s="23">
        <f t="shared" si="45"/>
        <v>0</v>
      </c>
      <c r="K1652" s="71" t="s">
        <v>1438</v>
      </c>
      <c r="L1652" s="71" t="str">
        <f t="shared" ref="L1652:N1652" si="1239">L1651</f>
        <v/>
      </c>
      <c r="M1652" s="71">
        <f t="shared" si="1239"/>
        <v>0</v>
      </c>
      <c r="N1652" s="71" t="str">
        <f t="shared" si="1239"/>
        <v/>
      </c>
      <c r="O1652" s="73">
        <f>VLOOKUP(B1652,'Dry Sieve'!$B$2:$K$992,IF(C1652="#5",2,IF(C1652="#10",3,IF(C1652="#18",4,IF(C1652="#35",5,IF(C1652="#60",6,IF(C1652="#120",7,IF(C1652="#200",8,IF(C1652="&lt;200",9)))))))),FALSE)</f>
        <v>0.17</v>
      </c>
      <c r="P1652" s="23">
        <f t="shared" si="0"/>
        <v>0</v>
      </c>
      <c r="Q1652" s="23">
        <f t="shared" si="1"/>
        <v>0</v>
      </c>
      <c r="R1652" s="23">
        <f>VLOOKUP(B1652,'Dry Sieve'!$B$2:$K$992,IF(C1652="#5",2,IF(C1652="#10",3,IF(C1652="#18",4,IF(C1652="#35",5,IF(C1652="#60",6,IF(C1652="#120",7,IF(C1652="#200",8,IF(C1652="&lt;200",9)))))))),FALSE)</f>
        <v>0.17</v>
      </c>
      <c r="S1652" s="23">
        <f>VLOOKUP(B1652,'Dry Sieve'!$B$2:$K$992,10,FALSE)</f>
        <v>37.47</v>
      </c>
      <c r="T1652" s="23" t="s">
        <v>1438</v>
      </c>
      <c r="U1652" s="23">
        <v>0</v>
      </c>
      <c r="V1652" s="23">
        <f>V1651</f>
        <v>0</v>
      </c>
    </row>
    <row r="1653" spans="1:22" ht="15.75" customHeight="1" x14ac:dyDescent="0.2">
      <c r="A1653" s="22">
        <f>VLOOKUP(B1652,'Sample ID by Horizon'!A:B,2,FALSE)</f>
        <v>42655</v>
      </c>
      <c r="B1653" s="21" t="s">
        <v>534</v>
      </c>
      <c r="C1653" s="21" t="s">
        <v>1300</v>
      </c>
      <c r="D1653" s="21" t="s">
        <v>1293</v>
      </c>
      <c r="E1653" s="21"/>
      <c r="F1653" s="21"/>
      <c r="G1653" s="21"/>
      <c r="H1653" s="21"/>
      <c r="I1653" s="21"/>
      <c r="J1653" s="23">
        <f t="shared" si="45"/>
        <v>0</v>
      </c>
      <c r="K1653" s="71" t="s">
        <v>1438</v>
      </c>
      <c r="L1653" s="71" t="str">
        <f t="shared" ref="L1653:N1653" si="1240">L1651</f>
        <v/>
      </c>
      <c r="M1653" s="71">
        <f t="shared" si="1240"/>
        <v>0</v>
      </c>
      <c r="N1653" s="71" t="str">
        <f t="shared" si="1240"/>
        <v/>
      </c>
      <c r="O1653" s="73">
        <f>VLOOKUP(B1653,'Dry Sieve'!$B$2:$K$992,IF(C1653="#5",2,IF(C1653="#10",3,IF(C1653="#18",4,IF(C1653="#35",5,IF(C1653="#60",6,IF(C1653="#120",7,IF(C1653="#200",8,IF(C1653="&lt;200",9)))))))),FALSE)</f>
        <v>0.17</v>
      </c>
      <c r="P1653" s="23">
        <f t="shared" si="0"/>
        <v>0</v>
      </c>
      <c r="Q1653" s="23">
        <f t="shared" si="1"/>
        <v>0</v>
      </c>
      <c r="R1653" s="23">
        <f>VLOOKUP(B1653,'Dry Sieve'!$B$2:$K$992,IF(C1653="#5",2,IF(C1653="#10",3,IF(C1653="#18",4,IF(C1653="#35",5,IF(C1653="#60",6,IF(C1653="#120",7,IF(C1653="#200",8,IF(C1653="&lt;200",9)))))))),FALSE)</f>
        <v>0.17</v>
      </c>
      <c r="S1653" s="23">
        <f>VLOOKUP(B1653,'Dry Sieve'!$B$2:$K$992,10,FALSE)</f>
        <v>37.47</v>
      </c>
      <c r="T1653" s="23" t="s">
        <v>1438</v>
      </c>
      <c r="U1653" s="23">
        <v>0</v>
      </c>
      <c r="V1653" s="23">
        <f>V1651</f>
        <v>0</v>
      </c>
    </row>
    <row r="1654" spans="1:22" ht="15.75" customHeight="1" x14ac:dyDescent="0.2">
      <c r="A1654" s="22">
        <f>VLOOKUP(B1653,'Sample ID by Horizon'!A:B,2,FALSE)</f>
        <v>42655</v>
      </c>
      <c r="B1654" s="21" t="s">
        <v>534</v>
      </c>
      <c r="C1654" s="21" t="s">
        <v>1300</v>
      </c>
      <c r="D1654" s="21" t="s">
        <v>1294</v>
      </c>
      <c r="E1654" s="21"/>
      <c r="F1654" s="21"/>
      <c r="G1654" s="21"/>
      <c r="H1654" s="21"/>
      <c r="I1654" s="21"/>
      <c r="J1654" s="23">
        <f t="shared" si="45"/>
        <v>0</v>
      </c>
      <c r="K1654" s="71" t="s">
        <v>1438</v>
      </c>
      <c r="L1654" s="71" t="str">
        <f t="shared" ref="L1654:N1654" si="1241">L1651</f>
        <v/>
      </c>
      <c r="M1654" s="71">
        <f t="shared" si="1241"/>
        <v>0</v>
      </c>
      <c r="N1654" s="71" t="str">
        <f t="shared" si="1241"/>
        <v/>
      </c>
      <c r="O1654" s="73">
        <f>VLOOKUP(B1654,'Dry Sieve'!$B$2:$K$992,IF(C1654="#5",2,IF(C1654="#10",3,IF(C1654="#18",4,IF(C1654="#35",5,IF(C1654="#60",6,IF(C1654="#120",7,IF(C1654="#200",8,IF(C1654="&lt;200",9)))))))),FALSE)</f>
        <v>0.17</v>
      </c>
      <c r="P1654" s="23">
        <f t="shared" si="0"/>
        <v>0</v>
      </c>
      <c r="Q1654" s="23">
        <f t="shared" si="1"/>
        <v>0</v>
      </c>
      <c r="R1654" s="23">
        <f>VLOOKUP(B1654,'Dry Sieve'!$B$2:$K$992,IF(C1654="#5",2,IF(C1654="#10",3,IF(C1654="#18",4,IF(C1654="#35",5,IF(C1654="#60",6,IF(C1654="#120",7,IF(C1654="#200",8,IF(C1654="&lt;200",9)))))))),FALSE)</f>
        <v>0.17</v>
      </c>
      <c r="S1654" s="23">
        <f>VLOOKUP(B1654,'Dry Sieve'!$B$2:$K$992,10,FALSE)</f>
        <v>37.47</v>
      </c>
      <c r="T1654" s="23" t="s">
        <v>1438</v>
      </c>
      <c r="U1654" s="23">
        <v>0</v>
      </c>
      <c r="V1654" s="23">
        <f>V1651</f>
        <v>0</v>
      </c>
    </row>
    <row r="1655" spans="1:22" ht="15.75" customHeight="1" x14ac:dyDescent="0.2">
      <c r="A1655" s="22">
        <f>VLOOKUP(B1654,'Sample ID by Horizon'!A:B,2,FALSE)</f>
        <v>42655</v>
      </c>
      <c r="B1655" s="21" t="s">
        <v>535</v>
      </c>
      <c r="C1655" s="21" t="s">
        <v>1290</v>
      </c>
      <c r="D1655" s="21" t="s">
        <v>1291</v>
      </c>
      <c r="E1655" s="21">
        <v>3.9940000000000002</v>
      </c>
      <c r="F1655" s="21">
        <v>1.7290000000000001</v>
      </c>
      <c r="G1655" s="21">
        <v>4.5270000000000001</v>
      </c>
      <c r="H1655" s="21">
        <v>2.798</v>
      </c>
      <c r="I1655" s="21">
        <v>1.7849999999999999</v>
      </c>
      <c r="J1655" s="23">
        <f t="shared" si="45"/>
        <v>5.5999999999999828E-2</v>
      </c>
      <c r="K1655" s="71">
        <v>68.652979470000005</v>
      </c>
      <c r="L1655" s="71">
        <v>4.0027499999999998</v>
      </c>
      <c r="M1655" s="23">
        <f>AVERAGE(J1655:J1658)</f>
        <v>0.26024999999999987</v>
      </c>
      <c r="N1655" s="23">
        <v>67.388127569999995</v>
      </c>
      <c r="O1655" s="73">
        <f>VLOOKUP(B1655,'Dry Sieve'!$B$2:$K$992,IF(C1655="#5",2,IF(C1655="#10",3,IF(C1655="#18",4,IF(C1655="#35",5,IF(C1655="#60",6,IF(C1655="#120",7,IF(C1655="#200",8,IF(C1655="&lt;200",9)))))))),FALSE)</f>
        <v>148.29</v>
      </c>
      <c r="P1655" s="23">
        <f t="shared" si="0"/>
        <v>0.26024999999999987</v>
      </c>
      <c r="Q1655" s="23">
        <f t="shared" si="1"/>
        <v>4.0027500000000007</v>
      </c>
      <c r="R1655" s="23">
        <f>VLOOKUP(B1655,'Dry Sieve'!$B$2:$K$992,IF(C1655="#5",2,IF(C1655="#10",3,IF(C1655="#18",4,IF(C1655="#35",5,IF(C1655="#60",6,IF(C1655="#120",7,IF(C1655="#200",8,IF(C1655="&lt;200",9)))))))),FALSE)</f>
        <v>148.29</v>
      </c>
      <c r="S1655" s="23">
        <f>VLOOKUP(B1655,'Dry Sieve'!$B$2:$K$992,10,FALSE)</f>
        <v>160.12999999999997</v>
      </c>
      <c r="T1655" s="23">
        <v>0.86584968709999999</v>
      </c>
      <c r="U1655" s="23">
        <v>0.58347989170000003</v>
      </c>
      <c r="V1655" s="23">
        <f>SUM(U1655,U1659,U1663,U1667,U1671,U1675,U1679)</f>
        <v>0.60498021725675999</v>
      </c>
    </row>
    <row r="1656" spans="1:22" ht="15.75" customHeight="1" x14ac:dyDescent="0.2">
      <c r="A1656" s="22">
        <f>VLOOKUP(B1655,'Sample ID by Horizon'!A:B,2,FALSE)</f>
        <v>42655</v>
      </c>
      <c r="B1656" s="21" t="s">
        <v>535</v>
      </c>
      <c r="C1656" s="21" t="s">
        <v>1290</v>
      </c>
      <c r="D1656" s="21" t="s">
        <v>1292</v>
      </c>
      <c r="E1656" s="21">
        <v>4.0140000000000002</v>
      </c>
      <c r="F1656" s="21">
        <v>1.7330000000000001</v>
      </c>
      <c r="G1656" s="21">
        <v>4.0789999999999997</v>
      </c>
      <c r="H1656" s="21">
        <v>2.3460000000000001</v>
      </c>
      <c r="I1656" s="21">
        <v>1.8959999999999999</v>
      </c>
      <c r="J1656" s="23">
        <f t="shared" si="45"/>
        <v>0.16299999999999981</v>
      </c>
      <c r="K1656" s="71">
        <v>54.384653710000002</v>
      </c>
      <c r="L1656" s="71">
        <f t="shared" ref="L1656:N1656" si="1242">L1655</f>
        <v>4.0027499999999998</v>
      </c>
      <c r="M1656" s="71">
        <f t="shared" si="1242"/>
        <v>0.26024999999999987</v>
      </c>
      <c r="N1656" s="71">
        <f t="shared" si="1242"/>
        <v>67.388127569999995</v>
      </c>
      <c r="O1656" s="73">
        <f>VLOOKUP(B1656,'Dry Sieve'!$B$2:$K$992,IF(C1656="#5",2,IF(C1656="#10",3,IF(C1656="#18",4,IF(C1656="#35",5,IF(C1656="#60",6,IF(C1656="#120",7,IF(C1656="#200",8,IF(C1656="&lt;200",9)))))))),FALSE)</f>
        <v>148.29</v>
      </c>
      <c r="P1656" s="23">
        <f t="shared" si="0"/>
        <v>0.26024999999999987</v>
      </c>
      <c r="Q1656" s="23">
        <f t="shared" si="1"/>
        <v>4.0027500000000007</v>
      </c>
      <c r="R1656" s="23">
        <f>VLOOKUP(B1656,'Dry Sieve'!$B$2:$K$992,IF(C1656="#5",2,IF(C1656="#10",3,IF(C1656="#18",4,IF(C1656="#35",5,IF(C1656="#60",6,IF(C1656="#120",7,IF(C1656="#200",8,IF(C1656="&lt;200",9)))))))),FALSE)</f>
        <v>148.29</v>
      </c>
      <c r="S1656" s="23">
        <f>VLOOKUP(B1656,'Dry Sieve'!$B$2:$K$992,10,FALSE)</f>
        <v>160.12999999999997</v>
      </c>
      <c r="T1656" s="23">
        <v>0.86584968709999999</v>
      </c>
      <c r="U1656" s="23">
        <v>0.58347989170000003</v>
      </c>
      <c r="V1656" s="23">
        <f>V1655</f>
        <v>0.60498021725675999</v>
      </c>
    </row>
    <row r="1657" spans="1:22" ht="15.75" customHeight="1" x14ac:dyDescent="0.2">
      <c r="A1657" s="22">
        <f>VLOOKUP(B1656,'Sample ID by Horizon'!A:B,2,FALSE)</f>
        <v>42655</v>
      </c>
      <c r="B1657" s="21" t="s">
        <v>535</v>
      </c>
      <c r="C1657" s="21" t="s">
        <v>1290</v>
      </c>
      <c r="D1657" s="21" t="s">
        <v>1293</v>
      </c>
      <c r="E1657" s="21">
        <v>4.0090000000000003</v>
      </c>
      <c r="F1657" s="21">
        <v>1.7190000000000001</v>
      </c>
      <c r="G1657" s="21">
        <v>4.9630000000000001</v>
      </c>
      <c r="H1657" s="21">
        <v>3.2440000000000002</v>
      </c>
      <c r="I1657" s="21">
        <v>2.238</v>
      </c>
      <c r="J1657" s="23">
        <f t="shared" si="45"/>
        <v>0.51899999999999991</v>
      </c>
      <c r="K1657" s="71">
        <v>67.972062859999994</v>
      </c>
      <c r="L1657" s="71">
        <f t="shared" ref="L1657:N1657" si="1243">L1655</f>
        <v>4.0027499999999998</v>
      </c>
      <c r="M1657" s="71">
        <f t="shared" si="1243"/>
        <v>0.26024999999999987</v>
      </c>
      <c r="N1657" s="71">
        <f t="shared" si="1243"/>
        <v>67.388127569999995</v>
      </c>
      <c r="O1657" s="73">
        <f>VLOOKUP(B1657,'Dry Sieve'!$B$2:$K$992,IF(C1657="#5",2,IF(C1657="#10",3,IF(C1657="#18",4,IF(C1657="#35",5,IF(C1657="#60",6,IF(C1657="#120",7,IF(C1657="#200",8,IF(C1657="&lt;200",9)))))))),FALSE)</f>
        <v>148.29</v>
      </c>
      <c r="P1657" s="23">
        <f t="shared" si="0"/>
        <v>0.26024999999999987</v>
      </c>
      <c r="Q1657" s="23">
        <f t="shared" si="1"/>
        <v>4.0027500000000007</v>
      </c>
      <c r="R1657" s="23">
        <f>VLOOKUP(B1657,'Dry Sieve'!$B$2:$K$992,IF(C1657="#5",2,IF(C1657="#10",3,IF(C1657="#18",4,IF(C1657="#35",5,IF(C1657="#60",6,IF(C1657="#120",7,IF(C1657="#200",8,IF(C1657="&lt;200",9)))))))),FALSE)</f>
        <v>148.29</v>
      </c>
      <c r="S1657" s="23">
        <f>VLOOKUP(B1657,'Dry Sieve'!$B$2:$K$992,10,FALSE)</f>
        <v>160.12999999999997</v>
      </c>
      <c r="T1657" s="23">
        <v>0.86584968709999999</v>
      </c>
      <c r="U1657" s="23">
        <v>0.58347989170000003</v>
      </c>
      <c r="V1657" s="23">
        <f>V1655</f>
        <v>0.60498021725675999</v>
      </c>
    </row>
    <row r="1658" spans="1:22" ht="15.75" customHeight="1" x14ac:dyDescent="0.2">
      <c r="A1658" s="22">
        <f>VLOOKUP(B1657,'Sample ID by Horizon'!A:B,2,FALSE)</f>
        <v>42655</v>
      </c>
      <c r="B1658" s="21" t="s">
        <v>535</v>
      </c>
      <c r="C1658" s="21" t="s">
        <v>1290</v>
      </c>
      <c r="D1658" s="21" t="s">
        <v>1294</v>
      </c>
      <c r="E1658" s="21">
        <v>3.9940000000000002</v>
      </c>
      <c r="F1658" s="21">
        <v>1.7450000000000001</v>
      </c>
      <c r="G1658" s="21">
        <v>5.1849999999999996</v>
      </c>
      <c r="H1658" s="21">
        <v>3.44</v>
      </c>
      <c r="I1658" s="21">
        <v>2.048</v>
      </c>
      <c r="J1658" s="23">
        <f t="shared" si="45"/>
        <v>0.30299999999999994</v>
      </c>
      <c r="K1658" s="71">
        <v>78.542814219999997</v>
      </c>
      <c r="L1658" s="71">
        <f t="shared" ref="L1658:N1658" si="1244">L1655</f>
        <v>4.0027499999999998</v>
      </c>
      <c r="M1658" s="71">
        <f t="shared" si="1244"/>
        <v>0.26024999999999987</v>
      </c>
      <c r="N1658" s="71">
        <f t="shared" si="1244"/>
        <v>67.388127569999995</v>
      </c>
      <c r="O1658" s="73">
        <f>VLOOKUP(B1658,'Dry Sieve'!$B$2:$K$992,IF(C1658="#5",2,IF(C1658="#10",3,IF(C1658="#18",4,IF(C1658="#35",5,IF(C1658="#60",6,IF(C1658="#120",7,IF(C1658="#200",8,IF(C1658="&lt;200",9)))))))),FALSE)</f>
        <v>148.29</v>
      </c>
      <c r="P1658" s="23">
        <f t="shared" si="0"/>
        <v>0.26024999999999987</v>
      </c>
      <c r="Q1658" s="23">
        <f t="shared" si="1"/>
        <v>4.0027500000000007</v>
      </c>
      <c r="R1658" s="23">
        <f>VLOOKUP(B1658,'Dry Sieve'!$B$2:$K$992,IF(C1658="#5",2,IF(C1658="#10",3,IF(C1658="#18",4,IF(C1658="#35",5,IF(C1658="#60",6,IF(C1658="#120",7,IF(C1658="#200",8,IF(C1658="&lt;200",9)))))))),FALSE)</f>
        <v>148.29</v>
      </c>
      <c r="S1658" s="23">
        <f>VLOOKUP(B1658,'Dry Sieve'!$B$2:$K$992,10,FALSE)</f>
        <v>160.12999999999997</v>
      </c>
      <c r="T1658" s="23">
        <v>0.86584968709999999</v>
      </c>
      <c r="U1658" s="23">
        <v>0.58347989170000003</v>
      </c>
      <c r="V1658" s="23">
        <f>V1655</f>
        <v>0.60498021725675999</v>
      </c>
    </row>
    <row r="1659" spans="1:22" ht="15.75" customHeight="1" x14ac:dyDescent="0.2">
      <c r="A1659" s="22">
        <f>VLOOKUP(B1658,'Sample ID by Horizon'!A:B,2,FALSE)</f>
        <v>42655</v>
      </c>
      <c r="B1659" s="21" t="s">
        <v>535</v>
      </c>
      <c r="C1659" s="21" t="s">
        <v>1295</v>
      </c>
      <c r="D1659" s="21" t="s">
        <v>1291</v>
      </c>
      <c r="E1659" s="21">
        <v>1.2509999999999999</v>
      </c>
      <c r="F1659" s="21">
        <v>1.7370000000000001</v>
      </c>
      <c r="G1659" s="21">
        <v>2.387</v>
      </c>
      <c r="H1659" s="21">
        <v>0.65</v>
      </c>
      <c r="I1659" s="21">
        <v>1.9650000000000001</v>
      </c>
      <c r="J1659" s="23">
        <f t="shared" si="45"/>
        <v>0.22799999999999998</v>
      </c>
      <c r="K1659" s="71">
        <v>33.733013589999999</v>
      </c>
      <c r="L1659" s="71">
        <v>1.2562500000000001</v>
      </c>
      <c r="M1659" s="23">
        <f>AVERAGE(J1659:J1662)</f>
        <v>0.1885</v>
      </c>
      <c r="N1659" s="23">
        <v>39.88688131</v>
      </c>
      <c r="O1659" s="73">
        <f>VLOOKUP(B1659,'Dry Sieve'!$B$2:$K$992,IF(C1659="#5",2,IF(C1659="#10",3,IF(C1659="#18",4,IF(C1659="#35",5,IF(C1659="#60",6,IF(C1659="#120",7,IF(C1659="#200",8,IF(C1659="&lt;200",9)))))))),FALSE)</f>
        <v>7.14</v>
      </c>
      <c r="P1659" s="23">
        <f t="shared" si="0"/>
        <v>0.1885</v>
      </c>
      <c r="Q1659" s="23">
        <f t="shared" si="1"/>
        <v>1.2562499999999999</v>
      </c>
      <c r="R1659" s="23">
        <f>VLOOKUP(B1659,'Dry Sieve'!$B$2:$K$992,IF(C1659="#5",2,IF(C1659="#10",3,IF(C1659="#18",4,IF(C1659="#35",5,IF(C1659="#60",6,IF(C1659="#120",7,IF(C1659="#200",8,IF(C1659="&lt;200",9)))))))),FALSE)</f>
        <v>7.14</v>
      </c>
      <c r="S1659" s="23">
        <f>VLOOKUP(B1659,'Dry Sieve'!$B$2:$K$992,10,FALSE)</f>
        <v>160.12999999999997</v>
      </c>
      <c r="T1659" s="23">
        <v>3.7898237529999997E-2</v>
      </c>
      <c r="U1659" s="23">
        <v>1.2956935730000001E-2</v>
      </c>
      <c r="V1659" s="23">
        <f>V1658</f>
        <v>0.60498021725675999</v>
      </c>
    </row>
    <row r="1660" spans="1:22" ht="15.75" customHeight="1" x14ac:dyDescent="0.2">
      <c r="A1660" s="22">
        <f>VLOOKUP(B1659,'Sample ID by Horizon'!A:B,2,FALSE)</f>
        <v>42655</v>
      </c>
      <c r="B1660" s="21" t="s">
        <v>535</v>
      </c>
      <c r="C1660" s="21" t="s">
        <v>1295</v>
      </c>
      <c r="D1660" s="21" t="s">
        <v>1292</v>
      </c>
      <c r="E1660" s="21">
        <v>1.262</v>
      </c>
      <c r="F1660" s="21">
        <v>1.758</v>
      </c>
      <c r="G1660" s="21">
        <v>2.4140000000000001</v>
      </c>
      <c r="H1660" s="21">
        <v>0.65600000000000003</v>
      </c>
      <c r="I1660" s="21">
        <v>1.9670000000000001</v>
      </c>
      <c r="J1660" s="23">
        <f t="shared" si="45"/>
        <v>0.20900000000000007</v>
      </c>
      <c r="K1660" s="71">
        <v>35.419968300000001</v>
      </c>
      <c r="L1660" s="71">
        <f t="shared" ref="L1660:N1660" si="1245">L1659</f>
        <v>1.2562500000000001</v>
      </c>
      <c r="M1660" s="71">
        <f t="shared" si="1245"/>
        <v>0.1885</v>
      </c>
      <c r="N1660" s="71">
        <f t="shared" si="1245"/>
        <v>39.88688131</v>
      </c>
      <c r="O1660" s="73">
        <f>VLOOKUP(B1660,'Dry Sieve'!$B$2:$K$992,IF(C1660="#5",2,IF(C1660="#10",3,IF(C1660="#18",4,IF(C1660="#35",5,IF(C1660="#60",6,IF(C1660="#120",7,IF(C1660="#200",8,IF(C1660="&lt;200",9)))))))),FALSE)</f>
        <v>7.14</v>
      </c>
      <c r="P1660" s="23">
        <f t="shared" si="0"/>
        <v>0.1885</v>
      </c>
      <c r="Q1660" s="23">
        <f t="shared" si="1"/>
        <v>1.2562499999999999</v>
      </c>
      <c r="R1660" s="23">
        <f>VLOOKUP(B1660,'Dry Sieve'!$B$2:$K$992,IF(C1660="#5",2,IF(C1660="#10",3,IF(C1660="#18",4,IF(C1660="#35",5,IF(C1660="#60",6,IF(C1660="#120",7,IF(C1660="#200",8,IF(C1660="&lt;200",9)))))))),FALSE)</f>
        <v>7.14</v>
      </c>
      <c r="S1660" s="23">
        <f>VLOOKUP(B1660,'Dry Sieve'!$B$2:$K$992,10,FALSE)</f>
        <v>160.12999999999997</v>
      </c>
      <c r="T1660" s="23">
        <v>3.7898237529999997E-2</v>
      </c>
      <c r="U1660" s="23">
        <v>1.2956935730000001E-2</v>
      </c>
      <c r="V1660" s="23">
        <f>V1658</f>
        <v>0.60498021725675999</v>
      </c>
    </row>
    <row r="1661" spans="1:22" ht="15.75" customHeight="1" x14ac:dyDescent="0.2">
      <c r="A1661" s="22">
        <f>VLOOKUP(B1660,'Sample ID by Horizon'!A:B,2,FALSE)</f>
        <v>42655</v>
      </c>
      <c r="B1661" s="21" t="s">
        <v>535</v>
      </c>
      <c r="C1661" s="21" t="s">
        <v>1295</v>
      </c>
      <c r="D1661" s="21" t="s">
        <v>1293</v>
      </c>
      <c r="E1661" s="21">
        <v>1.252</v>
      </c>
      <c r="F1661" s="21">
        <v>1.73</v>
      </c>
      <c r="G1661" s="21">
        <v>2.37</v>
      </c>
      <c r="H1661" s="21">
        <v>0.64</v>
      </c>
      <c r="I1661" s="21">
        <v>1.905</v>
      </c>
      <c r="J1661" s="23">
        <f t="shared" si="45"/>
        <v>0.17500000000000004</v>
      </c>
      <c r="K1661" s="71">
        <v>37.140575079999998</v>
      </c>
      <c r="L1661" s="71">
        <f t="shared" ref="L1661:N1661" si="1246">L1659</f>
        <v>1.2562500000000001</v>
      </c>
      <c r="M1661" s="71">
        <f t="shared" si="1246"/>
        <v>0.1885</v>
      </c>
      <c r="N1661" s="71">
        <f t="shared" si="1246"/>
        <v>39.88688131</v>
      </c>
      <c r="O1661" s="73">
        <f>VLOOKUP(B1661,'Dry Sieve'!$B$2:$K$992,IF(C1661="#5",2,IF(C1661="#10",3,IF(C1661="#18",4,IF(C1661="#35",5,IF(C1661="#60",6,IF(C1661="#120",7,IF(C1661="#200",8,IF(C1661="&lt;200",9)))))))),FALSE)</f>
        <v>7.14</v>
      </c>
      <c r="P1661" s="23">
        <f t="shared" si="0"/>
        <v>0.1885</v>
      </c>
      <c r="Q1661" s="23">
        <f t="shared" si="1"/>
        <v>1.2562499999999999</v>
      </c>
      <c r="R1661" s="23">
        <f>VLOOKUP(B1661,'Dry Sieve'!$B$2:$K$992,IF(C1661="#5",2,IF(C1661="#10",3,IF(C1661="#18",4,IF(C1661="#35",5,IF(C1661="#60",6,IF(C1661="#120",7,IF(C1661="#200",8,IF(C1661="&lt;200",9)))))))),FALSE)</f>
        <v>7.14</v>
      </c>
      <c r="S1661" s="23">
        <f>VLOOKUP(B1661,'Dry Sieve'!$B$2:$K$992,10,FALSE)</f>
        <v>160.12999999999997</v>
      </c>
      <c r="T1661" s="23">
        <v>3.7898237529999997E-2</v>
      </c>
      <c r="U1661" s="23">
        <v>1.2956935730000001E-2</v>
      </c>
      <c r="V1661" s="23">
        <f>V1658</f>
        <v>0.60498021725675999</v>
      </c>
    </row>
    <row r="1662" spans="1:22" ht="15.75" customHeight="1" x14ac:dyDescent="0.2">
      <c r="A1662" s="22">
        <f>VLOOKUP(B1661,'Sample ID by Horizon'!A:B,2,FALSE)</f>
        <v>42655</v>
      </c>
      <c r="B1662" s="21" t="s">
        <v>535</v>
      </c>
      <c r="C1662" s="21" t="s">
        <v>1295</v>
      </c>
      <c r="D1662" s="21" t="s">
        <v>1294</v>
      </c>
      <c r="E1662" s="21">
        <v>1.26</v>
      </c>
      <c r="F1662" s="21">
        <v>1.7310000000000001</v>
      </c>
      <c r="G1662" s="21">
        <v>2.544</v>
      </c>
      <c r="H1662" s="21">
        <v>0.81299999999999994</v>
      </c>
      <c r="I1662" s="21">
        <v>1.873</v>
      </c>
      <c r="J1662" s="23">
        <f t="shared" si="45"/>
        <v>0.1419999999999999</v>
      </c>
      <c r="K1662" s="71">
        <v>53.25396825</v>
      </c>
      <c r="L1662" s="71">
        <f t="shared" ref="L1662:N1662" si="1247">L1659</f>
        <v>1.2562500000000001</v>
      </c>
      <c r="M1662" s="71">
        <f t="shared" si="1247"/>
        <v>0.1885</v>
      </c>
      <c r="N1662" s="71">
        <f t="shared" si="1247"/>
        <v>39.88688131</v>
      </c>
      <c r="O1662" s="73">
        <f>VLOOKUP(B1662,'Dry Sieve'!$B$2:$K$992,IF(C1662="#5",2,IF(C1662="#10",3,IF(C1662="#18",4,IF(C1662="#35",5,IF(C1662="#60",6,IF(C1662="#120",7,IF(C1662="#200",8,IF(C1662="&lt;200",9)))))))),FALSE)</f>
        <v>7.14</v>
      </c>
      <c r="P1662" s="23">
        <f t="shared" si="0"/>
        <v>0.1885</v>
      </c>
      <c r="Q1662" s="23">
        <f t="shared" si="1"/>
        <v>1.2562499999999999</v>
      </c>
      <c r="R1662" s="23">
        <f>VLOOKUP(B1662,'Dry Sieve'!$B$2:$K$992,IF(C1662="#5",2,IF(C1662="#10",3,IF(C1662="#18",4,IF(C1662="#35",5,IF(C1662="#60",6,IF(C1662="#120",7,IF(C1662="#200",8,IF(C1662="&lt;200",9)))))))),FALSE)</f>
        <v>7.14</v>
      </c>
      <c r="S1662" s="23">
        <f>VLOOKUP(B1662,'Dry Sieve'!$B$2:$K$992,10,FALSE)</f>
        <v>160.12999999999997</v>
      </c>
      <c r="T1662" s="23">
        <v>3.7898237529999997E-2</v>
      </c>
      <c r="U1662" s="23">
        <v>1.2956935730000001E-2</v>
      </c>
      <c r="V1662" s="23">
        <f>V1661</f>
        <v>0.60498021725675999</v>
      </c>
    </row>
    <row r="1663" spans="1:22" ht="15.75" customHeight="1" x14ac:dyDescent="0.2">
      <c r="A1663" s="22">
        <f>VLOOKUP(B1662,'Sample ID by Horizon'!A:B,2,FALSE)</f>
        <v>42655</v>
      </c>
      <c r="B1663" s="21" t="s">
        <v>535</v>
      </c>
      <c r="C1663" s="21" t="s">
        <v>1296</v>
      </c>
      <c r="D1663" s="21" t="s">
        <v>1291</v>
      </c>
      <c r="E1663" s="21">
        <v>0.51</v>
      </c>
      <c r="F1663" s="21">
        <v>1.7410000000000001</v>
      </c>
      <c r="G1663" s="21">
        <v>2.1139999999999999</v>
      </c>
      <c r="H1663" s="21">
        <v>0.373</v>
      </c>
      <c r="I1663" s="21">
        <v>1.81</v>
      </c>
      <c r="J1663" s="23">
        <f t="shared" si="45"/>
        <v>6.899999999999995E-2</v>
      </c>
      <c r="K1663" s="71">
        <v>59.60784314</v>
      </c>
      <c r="L1663" s="71">
        <v>0.50375000000000003</v>
      </c>
      <c r="M1663" s="23">
        <f>AVERAGE(J1663:J1666)</f>
        <v>7.3499999999999899E-2</v>
      </c>
      <c r="N1663" s="23">
        <v>53.724415280000002</v>
      </c>
      <c r="O1663" s="73">
        <f>VLOOKUP(B1663,'Dry Sieve'!$B$2:$K$992,IF(C1663="#5",2,IF(C1663="#10",3,IF(C1663="#18",4,IF(C1663="#35",5,IF(C1663="#60",6,IF(C1663="#120",7,IF(C1663="#200",8,IF(C1663="&lt;200",9)))))))),FALSE)</f>
        <v>2.56</v>
      </c>
      <c r="P1663" s="23">
        <f t="shared" si="0"/>
        <v>7.3499999999999899E-2</v>
      </c>
      <c r="Q1663" s="23">
        <f t="shared" si="1"/>
        <v>0.50375000000000003</v>
      </c>
      <c r="R1663" s="23">
        <f>VLOOKUP(B1663,'Dry Sieve'!$B$2:$K$992,IF(C1663="#5",2,IF(C1663="#10",3,IF(C1663="#18",4,IF(C1663="#35",5,IF(C1663="#60",6,IF(C1663="#120",7,IF(C1663="#200",8,IF(C1663="&lt;200",9)))))))),FALSE)</f>
        <v>2.56</v>
      </c>
      <c r="S1663" s="23">
        <f>VLOOKUP(B1663,'Dry Sieve'!$B$2:$K$992,10,FALSE)</f>
        <v>160.12999999999997</v>
      </c>
      <c r="T1663" s="23">
        <v>1.3654414470000001E-2</v>
      </c>
      <c r="U1663" s="23">
        <v>5.2398245249999998E-3</v>
      </c>
      <c r="V1663" s="23">
        <f>V1661</f>
        <v>0.60498021725675999</v>
      </c>
    </row>
    <row r="1664" spans="1:22" ht="15.75" customHeight="1" x14ac:dyDescent="0.2">
      <c r="A1664" s="22">
        <f>VLOOKUP(B1663,'Sample ID by Horizon'!A:B,2,FALSE)</f>
        <v>42655</v>
      </c>
      <c r="B1664" s="21" t="s">
        <v>535</v>
      </c>
      <c r="C1664" s="21" t="s">
        <v>1296</v>
      </c>
      <c r="D1664" s="21" t="s">
        <v>1292</v>
      </c>
      <c r="E1664" s="21">
        <v>0.501</v>
      </c>
      <c r="F1664" s="21">
        <v>1.7370000000000001</v>
      </c>
      <c r="G1664" s="21">
        <v>2.077</v>
      </c>
      <c r="H1664" s="21">
        <v>0.34</v>
      </c>
      <c r="I1664" s="21">
        <v>1.8049999999999999</v>
      </c>
      <c r="J1664" s="23">
        <f t="shared" si="45"/>
        <v>6.7999999999999838E-2</v>
      </c>
      <c r="K1664" s="71">
        <v>54.291417170000003</v>
      </c>
      <c r="L1664" s="71">
        <f t="shared" ref="L1664:N1664" si="1248">L1663</f>
        <v>0.50375000000000003</v>
      </c>
      <c r="M1664" s="71">
        <f t="shared" si="1248"/>
        <v>7.3499999999999899E-2</v>
      </c>
      <c r="N1664" s="71">
        <f t="shared" si="1248"/>
        <v>53.724415280000002</v>
      </c>
      <c r="O1664" s="73">
        <f>VLOOKUP(B1664,'Dry Sieve'!$B$2:$K$992,IF(C1664="#5",2,IF(C1664="#10",3,IF(C1664="#18",4,IF(C1664="#35",5,IF(C1664="#60",6,IF(C1664="#120",7,IF(C1664="#200",8,IF(C1664="&lt;200",9)))))))),FALSE)</f>
        <v>2.56</v>
      </c>
      <c r="P1664" s="23">
        <f t="shared" si="0"/>
        <v>7.3499999999999899E-2</v>
      </c>
      <c r="Q1664" s="23">
        <f t="shared" si="1"/>
        <v>0.50375000000000003</v>
      </c>
      <c r="R1664" s="23">
        <f>VLOOKUP(B1664,'Dry Sieve'!$B$2:$K$992,IF(C1664="#5",2,IF(C1664="#10",3,IF(C1664="#18",4,IF(C1664="#35",5,IF(C1664="#60",6,IF(C1664="#120",7,IF(C1664="#200",8,IF(C1664="&lt;200",9)))))))),FALSE)</f>
        <v>2.56</v>
      </c>
      <c r="S1664" s="23">
        <f>VLOOKUP(B1664,'Dry Sieve'!$B$2:$K$992,10,FALSE)</f>
        <v>160.12999999999997</v>
      </c>
      <c r="T1664" s="23">
        <v>1.3654414470000001E-2</v>
      </c>
      <c r="U1664" s="23">
        <v>5.2398245249999998E-3</v>
      </c>
      <c r="V1664" s="23">
        <f>V1661</f>
        <v>0.60498021725675999</v>
      </c>
    </row>
    <row r="1665" spans="1:22" ht="15.75" customHeight="1" x14ac:dyDescent="0.2">
      <c r="A1665" s="22">
        <f>VLOOKUP(B1664,'Sample ID by Horizon'!A:B,2,FALSE)</f>
        <v>42655</v>
      </c>
      <c r="B1665" s="21" t="s">
        <v>535</v>
      </c>
      <c r="C1665" s="21" t="s">
        <v>1296</v>
      </c>
      <c r="D1665" s="21" t="s">
        <v>1293</v>
      </c>
      <c r="E1665" s="21">
        <v>0.503</v>
      </c>
      <c r="F1665" s="21">
        <v>1.7390000000000001</v>
      </c>
      <c r="G1665" s="21">
        <v>2.1040000000000001</v>
      </c>
      <c r="H1665" s="21">
        <v>0.36499999999999999</v>
      </c>
      <c r="I1665" s="21">
        <v>1.853</v>
      </c>
      <c r="J1665" s="23">
        <f t="shared" si="45"/>
        <v>0.11399999999999988</v>
      </c>
      <c r="K1665" s="71">
        <v>49.900596419999999</v>
      </c>
      <c r="L1665" s="71">
        <f t="shared" ref="L1665:N1665" si="1249">L1663</f>
        <v>0.50375000000000003</v>
      </c>
      <c r="M1665" s="71">
        <f t="shared" si="1249"/>
        <v>7.3499999999999899E-2</v>
      </c>
      <c r="N1665" s="71">
        <f t="shared" si="1249"/>
        <v>53.724415280000002</v>
      </c>
      <c r="O1665" s="73">
        <f>VLOOKUP(B1665,'Dry Sieve'!$B$2:$K$992,IF(C1665="#5",2,IF(C1665="#10",3,IF(C1665="#18",4,IF(C1665="#35",5,IF(C1665="#60",6,IF(C1665="#120",7,IF(C1665="#200",8,IF(C1665="&lt;200",9)))))))),FALSE)</f>
        <v>2.56</v>
      </c>
      <c r="P1665" s="23">
        <f t="shared" si="0"/>
        <v>7.3499999999999899E-2</v>
      </c>
      <c r="Q1665" s="23">
        <f t="shared" si="1"/>
        <v>0.50375000000000003</v>
      </c>
      <c r="R1665" s="23">
        <f>VLOOKUP(B1665,'Dry Sieve'!$B$2:$K$992,IF(C1665="#5",2,IF(C1665="#10",3,IF(C1665="#18",4,IF(C1665="#35",5,IF(C1665="#60",6,IF(C1665="#120",7,IF(C1665="#200",8,IF(C1665="&lt;200",9)))))))),FALSE)</f>
        <v>2.56</v>
      </c>
      <c r="S1665" s="23">
        <f>VLOOKUP(B1665,'Dry Sieve'!$B$2:$K$992,10,FALSE)</f>
        <v>160.12999999999997</v>
      </c>
      <c r="T1665" s="23">
        <v>1.3654414470000001E-2</v>
      </c>
      <c r="U1665" s="23">
        <v>5.2398245249999998E-3</v>
      </c>
      <c r="V1665" s="23">
        <f>V1664</f>
        <v>0.60498021725675999</v>
      </c>
    </row>
    <row r="1666" spans="1:22" ht="15.75" customHeight="1" x14ac:dyDescent="0.2">
      <c r="A1666" s="22">
        <f>VLOOKUP(B1665,'Sample ID by Horizon'!A:B,2,FALSE)</f>
        <v>42655</v>
      </c>
      <c r="B1666" s="21" t="s">
        <v>535</v>
      </c>
      <c r="C1666" s="21" t="s">
        <v>1296</v>
      </c>
      <c r="D1666" s="21" t="s">
        <v>1294</v>
      </c>
      <c r="E1666" s="21">
        <v>0.501</v>
      </c>
      <c r="F1666" s="21">
        <v>1.722</v>
      </c>
      <c r="G1666" s="21">
        <v>2.0209999999999999</v>
      </c>
      <c r="H1666" s="21">
        <v>0.29899999999999999</v>
      </c>
      <c r="I1666" s="21">
        <v>1.7649999999999999</v>
      </c>
      <c r="J1666" s="23">
        <f t="shared" si="45"/>
        <v>4.2999999999999927E-2</v>
      </c>
      <c r="K1666" s="71">
        <v>51.09780439</v>
      </c>
      <c r="L1666" s="71">
        <f t="shared" ref="L1666:N1666" si="1250">L1663</f>
        <v>0.50375000000000003</v>
      </c>
      <c r="M1666" s="71">
        <f t="shared" si="1250"/>
        <v>7.3499999999999899E-2</v>
      </c>
      <c r="N1666" s="71">
        <f t="shared" si="1250"/>
        <v>53.724415280000002</v>
      </c>
      <c r="O1666" s="73">
        <f>VLOOKUP(B1666,'Dry Sieve'!$B$2:$K$992,IF(C1666="#5",2,IF(C1666="#10",3,IF(C1666="#18",4,IF(C1666="#35",5,IF(C1666="#60",6,IF(C1666="#120",7,IF(C1666="#200",8,IF(C1666="&lt;200",9)))))))),FALSE)</f>
        <v>2.56</v>
      </c>
      <c r="P1666" s="23">
        <f t="shared" si="0"/>
        <v>7.3499999999999899E-2</v>
      </c>
      <c r="Q1666" s="23">
        <f t="shared" si="1"/>
        <v>0.50375000000000003</v>
      </c>
      <c r="R1666" s="23">
        <f>VLOOKUP(B1666,'Dry Sieve'!$B$2:$K$992,IF(C1666="#5",2,IF(C1666="#10",3,IF(C1666="#18",4,IF(C1666="#35",5,IF(C1666="#60",6,IF(C1666="#120",7,IF(C1666="#200",8,IF(C1666="&lt;200",9)))))))),FALSE)</f>
        <v>2.56</v>
      </c>
      <c r="S1666" s="23">
        <f>VLOOKUP(B1666,'Dry Sieve'!$B$2:$K$992,10,FALSE)</f>
        <v>160.12999999999997</v>
      </c>
      <c r="T1666" s="23">
        <v>1.3654414470000001E-2</v>
      </c>
      <c r="U1666" s="23">
        <v>5.2398245249999998E-3</v>
      </c>
      <c r="V1666" s="23">
        <f>V1664</f>
        <v>0.60498021725675999</v>
      </c>
    </row>
    <row r="1667" spans="1:22" ht="15.75" customHeight="1" x14ac:dyDescent="0.2">
      <c r="A1667" s="22">
        <f>VLOOKUP(B1666,'Sample ID by Horizon'!A:B,2,FALSE)</f>
        <v>42655</v>
      </c>
      <c r="B1667" s="21" t="s">
        <v>535</v>
      </c>
      <c r="C1667" s="21" t="s">
        <v>1297</v>
      </c>
      <c r="D1667" s="21" t="s">
        <v>1291</v>
      </c>
      <c r="E1667" s="21">
        <v>0.30399999999999999</v>
      </c>
      <c r="F1667" s="21">
        <v>1.7470000000000001</v>
      </c>
      <c r="G1667" s="21">
        <v>1.972</v>
      </c>
      <c r="H1667" s="21">
        <v>0.22500000000000001</v>
      </c>
      <c r="I1667" s="21">
        <v>1.784</v>
      </c>
      <c r="J1667" s="23">
        <f t="shared" si="45"/>
        <v>3.6999999999999922E-2</v>
      </c>
      <c r="K1667" s="71">
        <v>61.842105259999997</v>
      </c>
      <c r="L1667" s="71">
        <v>0.30199999999999999</v>
      </c>
      <c r="M1667" s="23">
        <f>AVERAGE(J1667:J1670)</f>
        <v>2.674999999999994E-2</v>
      </c>
      <c r="N1667" s="23">
        <v>60.710285519999999</v>
      </c>
      <c r="O1667" s="73">
        <f>VLOOKUP(B1667,'Dry Sieve'!$B$2:$K$992,IF(C1667="#5",2,IF(C1667="#10",3,IF(C1667="#18",4,IF(C1667="#35",5,IF(C1667="#60",6,IF(C1667="#120",7,IF(C1667="#200",8,IF(C1667="&lt;200",9)))))))),FALSE)</f>
        <v>1.08</v>
      </c>
      <c r="P1667" s="23">
        <f t="shared" si="0"/>
        <v>2.674999999999994E-2</v>
      </c>
      <c r="Q1667" s="23">
        <f t="shared" si="1"/>
        <v>0.22649999999999998</v>
      </c>
      <c r="R1667" s="23">
        <f>VLOOKUP(B1667,'Dry Sieve'!$B$2:$K$992,IF(C1667="#5",2,IF(C1667="#10",3,IF(C1667="#18",4,IF(C1667="#35",5,IF(C1667="#60",6,IF(C1667="#120",7,IF(C1667="#200",8,IF(C1667="&lt;200",9)))))))),FALSE)</f>
        <v>1.08</v>
      </c>
      <c r="S1667" s="23">
        <f>VLOOKUP(B1667,'Dry Sieve'!$B$2:$K$992,10,FALSE)</f>
        <v>160.12999999999997</v>
      </c>
      <c r="T1667" s="23">
        <v>5.9479818339999999E-3</v>
      </c>
      <c r="U1667" s="23">
        <v>2.0634495740000001E-3</v>
      </c>
      <c r="V1667" s="23">
        <f>V1664</f>
        <v>0.60498021725675999</v>
      </c>
    </row>
    <row r="1668" spans="1:22" ht="15.75" customHeight="1" x14ac:dyDescent="0.2">
      <c r="A1668" s="22">
        <f>VLOOKUP(B1667,'Sample ID by Horizon'!A:B,2,FALSE)</f>
        <v>42655</v>
      </c>
      <c r="B1668" s="21" t="s">
        <v>535</v>
      </c>
      <c r="C1668" s="21" t="s">
        <v>1297</v>
      </c>
      <c r="D1668" s="21" t="s">
        <v>1292</v>
      </c>
      <c r="E1668" s="21">
        <v>0.29899999999999999</v>
      </c>
      <c r="F1668" s="21">
        <v>1.7290000000000001</v>
      </c>
      <c r="G1668" s="21">
        <v>1.9490000000000001</v>
      </c>
      <c r="H1668" s="21">
        <v>0.22</v>
      </c>
      <c r="I1668" s="21">
        <v>1.764</v>
      </c>
      <c r="J1668" s="23">
        <f t="shared" si="45"/>
        <v>3.499999999999992E-2</v>
      </c>
      <c r="K1668" s="71">
        <v>61.872909700000001</v>
      </c>
      <c r="L1668" s="71">
        <f t="shared" ref="L1668:N1668" si="1251">L1667</f>
        <v>0.30199999999999999</v>
      </c>
      <c r="M1668" s="71">
        <f t="shared" si="1251"/>
        <v>2.674999999999994E-2</v>
      </c>
      <c r="N1668" s="71">
        <f t="shared" si="1251"/>
        <v>60.710285519999999</v>
      </c>
      <c r="O1668" s="73">
        <f>VLOOKUP(B1668,'Dry Sieve'!$B$2:$K$992,IF(C1668="#5",2,IF(C1668="#10",3,IF(C1668="#18",4,IF(C1668="#35",5,IF(C1668="#60",6,IF(C1668="#120",7,IF(C1668="#200",8,IF(C1668="&lt;200",9)))))))),FALSE)</f>
        <v>1.08</v>
      </c>
      <c r="P1668" s="23">
        <f t="shared" si="0"/>
        <v>2.674999999999994E-2</v>
      </c>
      <c r="Q1668" s="23">
        <f t="shared" si="1"/>
        <v>0.22649999999999998</v>
      </c>
      <c r="R1668" s="23">
        <f>VLOOKUP(B1668,'Dry Sieve'!$B$2:$K$992,IF(C1668="#5",2,IF(C1668="#10",3,IF(C1668="#18",4,IF(C1668="#35",5,IF(C1668="#60",6,IF(C1668="#120",7,IF(C1668="#200",8,IF(C1668="&lt;200",9)))))))),FALSE)</f>
        <v>1.08</v>
      </c>
      <c r="S1668" s="23">
        <f>VLOOKUP(B1668,'Dry Sieve'!$B$2:$K$992,10,FALSE)</f>
        <v>160.12999999999997</v>
      </c>
      <c r="T1668" s="23">
        <v>5.9479818339999999E-3</v>
      </c>
      <c r="U1668" s="23">
        <v>2.0634495740000001E-3</v>
      </c>
      <c r="V1668" s="23">
        <f>V1667</f>
        <v>0.60498021725675999</v>
      </c>
    </row>
    <row r="1669" spans="1:22" ht="15.75" customHeight="1" x14ac:dyDescent="0.2">
      <c r="A1669" s="22">
        <f>VLOOKUP(B1668,'Sample ID by Horizon'!A:B,2,FALSE)</f>
        <v>42655</v>
      </c>
      <c r="B1669" s="21" t="s">
        <v>535</v>
      </c>
      <c r="C1669" s="21" t="s">
        <v>1297</v>
      </c>
      <c r="D1669" s="21" t="s">
        <v>1293</v>
      </c>
      <c r="E1669" s="21">
        <v>0.30299999999999999</v>
      </c>
      <c r="F1669" s="21">
        <v>1.7370000000000001</v>
      </c>
      <c r="G1669" s="21">
        <v>1.9490000000000001</v>
      </c>
      <c r="H1669" s="21">
        <v>0.21199999999999999</v>
      </c>
      <c r="I1669" s="21">
        <v>1.772</v>
      </c>
      <c r="J1669" s="23">
        <f t="shared" si="45"/>
        <v>3.499999999999992E-2</v>
      </c>
      <c r="K1669" s="71">
        <v>58.415841579999999</v>
      </c>
      <c r="L1669" s="71">
        <f t="shared" ref="L1669:N1669" si="1252">L1667</f>
        <v>0.30199999999999999</v>
      </c>
      <c r="M1669" s="71">
        <f t="shared" si="1252"/>
        <v>2.674999999999994E-2</v>
      </c>
      <c r="N1669" s="71">
        <f t="shared" si="1252"/>
        <v>60.710285519999999</v>
      </c>
      <c r="O1669" s="73">
        <f>VLOOKUP(B1669,'Dry Sieve'!$B$2:$K$992,IF(C1669="#5",2,IF(C1669="#10",3,IF(C1669="#18",4,IF(C1669="#35",5,IF(C1669="#60",6,IF(C1669="#120",7,IF(C1669="#200",8,IF(C1669="&lt;200",9)))))))),FALSE)</f>
        <v>1.08</v>
      </c>
      <c r="P1669" s="23">
        <f t="shared" si="0"/>
        <v>2.674999999999994E-2</v>
      </c>
      <c r="Q1669" s="23">
        <f t="shared" si="1"/>
        <v>0.22649999999999998</v>
      </c>
      <c r="R1669" s="23">
        <f>VLOOKUP(B1669,'Dry Sieve'!$B$2:$K$992,IF(C1669="#5",2,IF(C1669="#10",3,IF(C1669="#18",4,IF(C1669="#35",5,IF(C1669="#60",6,IF(C1669="#120",7,IF(C1669="#200",8,IF(C1669="&lt;200",9)))))))),FALSE)</f>
        <v>1.08</v>
      </c>
      <c r="S1669" s="23">
        <f>VLOOKUP(B1669,'Dry Sieve'!$B$2:$K$992,10,FALSE)</f>
        <v>160.12999999999997</v>
      </c>
      <c r="T1669" s="23">
        <v>5.9479818339999999E-3</v>
      </c>
      <c r="U1669" s="23">
        <v>2.0634495740000001E-3</v>
      </c>
      <c r="V1669" s="23">
        <f>V1667</f>
        <v>0.60498021725675999</v>
      </c>
    </row>
    <row r="1670" spans="1:22" ht="15.75" customHeight="1" x14ac:dyDescent="0.2">
      <c r="A1670" s="22">
        <f>VLOOKUP(B1669,'Sample ID by Horizon'!A:B,2,FALSE)</f>
        <v>42655</v>
      </c>
      <c r="B1670" s="21" t="s">
        <v>535</v>
      </c>
      <c r="C1670" s="21" t="s">
        <v>1297</v>
      </c>
      <c r="D1670" s="21" t="s">
        <v>1294</v>
      </c>
      <c r="E1670" s="21"/>
      <c r="F1670" s="21"/>
      <c r="G1670" s="21"/>
      <c r="H1670" s="21"/>
      <c r="I1670" s="21"/>
      <c r="J1670" s="23">
        <f t="shared" si="45"/>
        <v>0</v>
      </c>
      <c r="K1670" s="71" t="s">
        <v>1438</v>
      </c>
      <c r="L1670" s="71">
        <f t="shared" ref="L1670:N1670" si="1253">L1667</f>
        <v>0.30199999999999999</v>
      </c>
      <c r="M1670" s="71">
        <f t="shared" si="1253"/>
        <v>2.674999999999994E-2</v>
      </c>
      <c r="N1670" s="71">
        <f t="shared" si="1253"/>
        <v>60.710285519999999</v>
      </c>
      <c r="O1670" s="73">
        <f>VLOOKUP(B1670,'Dry Sieve'!$B$2:$K$992,IF(C1670="#5",2,IF(C1670="#10",3,IF(C1670="#18",4,IF(C1670="#35",5,IF(C1670="#60",6,IF(C1670="#120",7,IF(C1670="#200",8,IF(C1670="&lt;200",9)))))))),FALSE)</f>
        <v>1.08</v>
      </c>
      <c r="P1670" s="23">
        <f t="shared" si="0"/>
        <v>2.674999999999994E-2</v>
      </c>
      <c r="Q1670" s="23">
        <f t="shared" si="1"/>
        <v>0.22649999999999998</v>
      </c>
      <c r="R1670" s="23">
        <f>VLOOKUP(B1670,'Dry Sieve'!$B$2:$K$992,IF(C1670="#5",2,IF(C1670="#10",3,IF(C1670="#18",4,IF(C1670="#35",5,IF(C1670="#60",6,IF(C1670="#120",7,IF(C1670="#200",8,IF(C1670="&lt;200",9)))))))),FALSE)</f>
        <v>1.08</v>
      </c>
      <c r="S1670" s="23">
        <f>VLOOKUP(B1670,'Dry Sieve'!$B$2:$K$992,10,FALSE)</f>
        <v>160.12999999999997</v>
      </c>
      <c r="T1670" s="23">
        <v>5.9479818339999999E-3</v>
      </c>
      <c r="U1670" s="23">
        <v>2.0634495740000001E-3</v>
      </c>
      <c r="V1670" s="23">
        <f>V1667</f>
        <v>0.60498021725675999</v>
      </c>
    </row>
    <row r="1671" spans="1:22" ht="15.75" customHeight="1" x14ac:dyDescent="0.2">
      <c r="A1671" s="22">
        <f>VLOOKUP(B1670,'Sample ID by Horizon'!A:B,2,FALSE)</f>
        <v>42655</v>
      </c>
      <c r="B1671" s="21" t="s">
        <v>535</v>
      </c>
      <c r="C1671" s="21" t="s">
        <v>1298</v>
      </c>
      <c r="D1671" s="21" t="s">
        <v>1291</v>
      </c>
      <c r="E1671" s="21">
        <v>0.10199999999999999</v>
      </c>
      <c r="F1671" s="21">
        <v>1.7250000000000001</v>
      </c>
      <c r="G1671" s="21">
        <v>1.8109999999999999</v>
      </c>
      <c r="H1671" s="21">
        <v>8.5999999999999993E-2</v>
      </c>
      <c r="I1671" s="21">
        <v>1.7370000000000001</v>
      </c>
      <c r="J1671" s="23">
        <f t="shared" si="45"/>
        <v>1.2000000000000011E-2</v>
      </c>
      <c r="K1671" s="71">
        <v>72.549019610000002</v>
      </c>
      <c r="L1671" s="71">
        <v>0.10349999999999999</v>
      </c>
      <c r="M1671" s="23">
        <f>AVERAGE(J1671:J1674)</f>
        <v>1.1499999999999955E-2</v>
      </c>
      <c r="N1671" s="23">
        <v>72.493806210000002</v>
      </c>
      <c r="O1671" s="73">
        <f>VLOOKUP(B1671,'Dry Sieve'!$B$2:$K$992,IF(C1671="#5",2,IF(C1671="#10",3,IF(C1671="#18",4,IF(C1671="#35",5,IF(C1671="#60",6,IF(C1671="#120",7,IF(C1671="#200",8,IF(C1671="&lt;200",9)))))))),FALSE)</f>
        <v>0.56999999999999995</v>
      </c>
      <c r="P1671" s="23">
        <f t="shared" si="0"/>
        <v>1.1499999999999955E-2</v>
      </c>
      <c r="Q1671" s="23">
        <f t="shared" si="1"/>
        <v>0.10350000000000001</v>
      </c>
      <c r="R1671" s="23">
        <f>VLOOKUP(B1671,'Dry Sieve'!$B$2:$K$992,IF(C1671="#5",2,IF(C1671="#10",3,IF(C1671="#18",4,IF(C1671="#35",5,IF(C1671="#60",6,IF(C1671="#120",7,IF(C1671="#200",8,IF(C1671="&lt;200",9)))))))),FALSE)</f>
        <v>0.56999999999999995</v>
      </c>
      <c r="S1671" s="23">
        <f>VLOOKUP(B1671,'Dry Sieve'!$B$2:$K$992,10,FALSE)</f>
        <v>160.12999999999997</v>
      </c>
      <c r="T1671" s="23">
        <v>3.1640958390000001E-3</v>
      </c>
      <c r="U1671" s="23">
        <v>9.8304578819999994E-4</v>
      </c>
      <c r="V1671" s="23">
        <f>V1670</f>
        <v>0.60498021725675999</v>
      </c>
    </row>
    <row r="1672" spans="1:22" ht="15.75" customHeight="1" x14ac:dyDescent="0.2">
      <c r="A1672" s="22">
        <f>VLOOKUP(B1671,'Sample ID by Horizon'!A:B,2,FALSE)</f>
        <v>42655</v>
      </c>
      <c r="B1672" s="21" t="s">
        <v>535</v>
      </c>
      <c r="C1672" s="21" t="s">
        <v>1298</v>
      </c>
      <c r="D1672" s="21" t="s">
        <v>1292</v>
      </c>
      <c r="E1672" s="21">
        <v>0.104</v>
      </c>
      <c r="F1672" s="21">
        <v>1.7270000000000001</v>
      </c>
      <c r="G1672" s="21">
        <v>1.8140000000000001</v>
      </c>
      <c r="H1672" s="21">
        <v>8.6999999999999994E-2</v>
      </c>
      <c r="I1672" s="21">
        <v>1.736</v>
      </c>
      <c r="J1672" s="23">
        <f t="shared" si="45"/>
        <v>8.999999999999897E-3</v>
      </c>
      <c r="K1672" s="71">
        <v>75</v>
      </c>
      <c r="L1672" s="71">
        <f t="shared" ref="L1672:N1672" si="1254">L1671</f>
        <v>0.10349999999999999</v>
      </c>
      <c r="M1672" s="71">
        <f t="shared" si="1254"/>
        <v>1.1499999999999955E-2</v>
      </c>
      <c r="N1672" s="71">
        <f t="shared" si="1254"/>
        <v>72.493806210000002</v>
      </c>
      <c r="O1672" s="73">
        <f>VLOOKUP(B1672,'Dry Sieve'!$B$2:$K$992,IF(C1672="#5",2,IF(C1672="#10",3,IF(C1672="#18",4,IF(C1672="#35",5,IF(C1672="#60",6,IF(C1672="#120",7,IF(C1672="#200",8,IF(C1672="&lt;200",9)))))))),FALSE)</f>
        <v>0.56999999999999995</v>
      </c>
      <c r="P1672" s="23">
        <f t="shared" si="0"/>
        <v>1.1499999999999955E-2</v>
      </c>
      <c r="Q1672" s="23">
        <f t="shared" si="1"/>
        <v>0.10350000000000001</v>
      </c>
      <c r="R1672" s="23">
        <f>VLOOKUP(B1672,'Dry Sieve'!$B$2:$K$992,IF(C1672="#5",2,IF(C1672="#10",3,IF(C1672="#18",4,IF(C1672="#35",5,IF(C1672="#60",6,IF(C1672="#120",7,IF(C1672="#200",8,IF(C1672="&lt;200",9)))))))),FALSE)</f>
        <v>0.56999999999999995</v>
      </c>
      <c r="S1672" s="23">
        <f>VLOOKUP(B1672,'Dry Sieve'!$B$2:$K$992,10,FALSE)</f>
        <v>160.12999999999997</v>
      </c>
      <c r="T1672" s="23">
        <v>3.1640958390000001E-3</v>
      </c>
      <c r="U1672" s="23">
        <v>9.8304578819999994E-4</v>
      </c>
      <c r="V1672" s="23">
        <f>V1670</f>
        <v>0.60498021725675999</v>
      </c>
    </row>
    <row r="1673" spans="1:22" ht="15.75" customHeight="1" x14ac:dyDescent="0.2">
      <c r="A1673" s="22">
        <f>VLOOKUP(B1672,'Sample ID by Horizon'!A:B,2,FALSE)</f>
        <v>42655</v>
      </c>
      <c r="B1673" s="21" t="s">
        <v>535</v>
      </c>
      <c r="C1673" s="21" t="s">
        <v>1298</v>
      </c>
      <c r="D1673" s="21" t="s">
        <v>1293</v>
      </c>
      <c r="E1673" s="21">
        <v>0.107</v>
      </c>
      <c r="F1673" s="21">
        <v>1.7230000000000001</v>
      </c>
      <c r="G1673" s="21">
        <v>1.8129999999999999</v>
      </c>
      <c r="H1673" s="21">
        <v>0.09</v>
      </c>
      <c r="I1673" s="21">
        <v>1.7390000000000001</v>
      </c>
      <c r="J1673" s="23">
        <f t="shared" si="45"/>
        <v>1.6000000000000014E-2</v>
      </c>
      <c r="K1673" s="71">
        <v>69.1588785</v>
      </c>
      <c r="L1673" s="71">
        <f t="shared" ref="L1673:N1673" si="1255">L1671</f>
        <v>0.10349999999999999</v>
      </c>
      <c r="M1673" s="71">
        <f t="shared" si="1255"/>
        <v>1.1499999999999955E-2</v>
      </c>
      <c r="N1673" s="71">
        <f t="shared" si="1255"/>
        <v>72.493806210000002</v>
      </c>
      <c r="O1673" s="73">
        <f>VLOOKUP(B1673,'Dry Sieve'!$B$2:$K$992,IF(C1673="#5",2,IF(C1673="#10",3,IF(C1673="#18",4,IF(C1673="#35",5,IF(C1673="#60",6,IF(C1673="#120",7,IF(C1673="#200",8,IF(C1673="&lt;200",9)))))))),FALSE)</f>
        <v>0.56999999999999995</v>
      </c>
      <c r="P1673" s="23">
        <f t="shared" si="0"/>
        <v>1.1499999999999955E-2</v>
      </c>
      <c r="Q1673" s="23">
        <f t="shared" si="1"/>
        <v>0.10350000000000001</v>
      </c>
      <c r="R1673" s="23">
        <f>VLOOKUP(B1673,'Dry Sieve'!$B$2:$K$992,IF(C1673="#5",2,IF(C1673="#10",3,IF(C1673="#18",4,IF(C1673="#35",5,IF(C1673="#60",6,IF(C1673="#120",7,IF(C1673="#200",8,IF(C1673="&lt;200",9)))))))),FALSE)</f>
        <v>0.56999999999999995</v>
      </c>
      <c r="S1673" s="23">
        <f>VLOOKUP(B1673,'Dry Sieve'!$B$2:$K$992,10,FALSE)</f>
        <v>160.12999999999997</v>
      </c>
      <c r="T1673" s="23">
        <v>3.1640958390000001E-3</v>
      </c>
      <c r="U1673" s="23">
        <v>9.8304578819999994E-4</v>
      </c>
      <c r="V1673" s="23">
        <f>V1670</f>
        <v>0.60498021725675999</v>
      </c>
    </row>
    <row r="1674" spans="1:22" ht="15.75" customHeight="1" x14ac:dyDescent="0.2">
      <c r="A1674" s="22">
        <f>VLOOKUP(B1673,'Sample ID by Horizon'!A:B,2,FALSE)</f>
        <v>42655</v>
      </c>
      <c r="B1674" s="21" t="s">
        <v>535</v>
      </c>
      <c r="C1674" s="21" t="s">
        <v>1298</v>
      </c>
      <c r="D1674" s="21" t="s">
        <v>1294</v>
      </c>
      <c r="E1674" s="21">
        <v>0.10100000000000001</v>
      </c>
      <c r="F1674" s="21">
        <v>1.7430000000000001</v>
      </c>
      <c r="G1674" s="21">
        <v>1.8260000000000001</v>
      </c>
      <c r="H1674" s="21">
        <v>8.3000000000000004E-2</v>
      </c>
      <c r="I1674" s="21">
        <v>1.752</v>
      </c>
      <c r="J1674" s="23">
        <f t="shared" si="45"/>
        <v>8.999999999999897E-3</v>
      </c>
      <c r="K1674" s="71">
        <v>73.267326729999994</v>
      </c>
      <c r="L1674" s="71">
        <f t="shared" ref="L1674:N1674" si="1256">L1671</f>
        <v>0.10349999999999999</v>
      </c>
      <c r="M1674" s="71">
        <f t="shared" si="1256"/>
        <v>1.1499999999999955E-2</v>
      </c>
      <c r="N1674" s="71">
        <f t="shared" si="1256"/>
        <v>72.493806210000002</v>
      </c>
      <c r="O1674" s="73">
        <f>VLOOKUP(B1674,'Dry Sieve'!$B$2:$K$992,IF(C1674="#5",2,IF(C1674="#10",3,IF(C1674="#18",4,IF(C1674="#35",5,IF(C1674="#60",6,IF(C1674="#120",7,IF(C1674="#200",8,IF(C1674="&lt;200",9)))))))),FALSE)</f>
        <v>0.56999999999999995</v>
      </c>
      <c r="P1674" s="23">
        <f t="shared" si="0"/>
        <v>1.1499999999999955E-2</v>
      </c>
      <c r="Q1674" s="23">
        <f t="shared" si="1"/>
        <v>0.10350000000000001</v>
      </c>
      <c r="R1674" s="23">
        <f>VLOOKUP(B1674,'Dry Sieve'!$B$2:$K$992,IF(C1674="#5",2,IF(C1674="#10",3,IF(C1674="#18",4,IF(C1674="#35",5,IF(C1674="#60",6,IF(C1674="#120",7,IF(C1674="#200",8,IF(C1674="&lt;200",9)))))))),FALSE)</f>
        <v>0.56999999999999995</v>
      </c>
      <c r="S1674" s="23">
        <f>VLOOKUP(B1674,'Dry Sieve'!$B$2:$K$992,10,FALSE)</f>
        <v>160.12999999999997</v>
      </c>
      <c r="T1674" s="23">
        <v>3.1640958390000001E-3</v>
      </c>
      <c r="U1674" s="23">
        <v>9.8304578819999994E-4</v>
      </c>
      <c r="V1674" s="23">
        <f>V1673</f>
        <v>0.60498021725675999</v>
      </c>
    </row>
    <row r="1675" spans="1:22" ht="15.75" customHeight="1" x14ac:dyDescent="0.2">
      <c r="A1675" s="22">
        <f>VLOOKUP(B1674,'Sample ID by Horizon'!A:B,2,FALSE)</f>
        <v>42655</v>
      </c>
      <c r="B1675" s="21" t="s">
        <v>535</v>
      </c>
      <c r="C1675" s="21" t="s">
        <v>1299</v>
      </c>
      <c r="D1675" s="21" t="s">
        <v>1291</v>
      </c>
      <c r="E1675" s="21">
        <v>8.1000000000000003E-2</v>
      </c>
      <c r="F1675" s="21">
        <v>1.7470000000000001</v>
      </c>
      <c r="G1675" s="21">
        <v>1.8180000000000001</v>
      </c>
      <c r="H1675" s="21">
        <v>7.0999999999999994E-2</v>
      </c>
      <c r="I1675" s="21">
        <v>1.7629999999999999</v>
      </c>
      <c r="J1675" s="23">
        <f t="shared" si="45"/>
        <v>1.5999999999999792E-2</v>
      </c>
      <c r="K1675" s="71">
        <v>67.90123457</v>
      </c>
      <c r="L1675" s="71">
        <v>5.8999999999999997E-2</v>
      </c>
      <c r="M1675" s="23">
        <f>AVERAGE(J1675:J1678)</f>
        <v>1.0749999999999982E-2</v>
      </c>
      <c r="N1675" s="23">
        <v>71.791254010000003</v>
      </c>
      <c r="O1675" s="73">
        <f>VLOOKUP(B1675,'Dry Sieve'!$B$2:$K$992,IF(C1675="#5",2,IF(C1675="#10",3,IF(C1675="#18",4,IF(C1675="#35",5,IF(C1675="#60",6,IF(C1675="#120",7,IF(C1675="#200",8,IF(C1675="&lt;200",9)))))))),FALSE)</f>
        <v>0.23</v>
      </c>
      <c r="P1675" s="23">
        <f t="shared" si="0"/>
        <v>1.0749999999999982E-2</v>
      </c>
      <c r="Q1675" s="23">
        <f t="shared" si="1"/>
        <v>4.4250000000000005E-2</v>
      </c>
      <c r="R1675" s="23">
        <f>VLOOKUP(B1675,'Dry Sieve'!$B$2:$K$992,IF(C1675="#5",2,IF(C1675="#10",3,IF(C1675="#18",4,IF(C1675="#35",5,IF(C1675="#60",6,IF(C1675="#120",7,IF(C1675="#200",8,IF(C1675="&lt;200",9)))))))),FALSE)</f>
        <v>0.23</v>
      </c>
      <c r="S1675" s="23">
        <f>VLOOKUP(B1675,'Dry Sieve'!$B$2:$K$992,10,FALSE)</f>
        <v>160.12999999999997</v>
      </c>
      <c r="T1675" s="23">
        <v>1.0873933290000001E-3</v>
      </c>
      <c r="U1675" s="23">
        <v>2.2304380199999999E-4</v>
      </c>
      <c r="V1675" s="23">
        <f>V1673</f>
        <v>0.60498021725675999</v>
      </c>
    </row>
    <row r="1676" spans="1:22" ht="15.75" customHeight="1" x14ac:dyDescent="0.2">
      <c r="A1676" s="22">
        <f>VLOOKUP(B1675,'Sample ID by Horizon'!A:B,2,FALSE)</f>
        <v>42655</v>
      </c>
      <c r="B1676" s="21" t="s">
        <v>535</v>
      </c>
      <c r="C1676" s="21" t="s">
        <v>1299</v>
      </c>
      <c r="D1676" s="21" t="s">
        <v>1292</v>
      </c>
      <c r="E1676" s="21">
        <v>7.0000000000000007E-2</v>
      </c>
      <c r="F1676" s="21">
        <v>1.722</v>
      </c>
      <c r="G1676" s="21">
        <v>1.7829999999999999</v>
      </c>
      <c r="H1676" s="21">
        <v>6.0999999999999999E-2</v>
      </c>
      <c r="I1676" s="21">
        <v>1.7390000000000001</v>
      </c>
      <c r="J1676" s="23">
        <f t="shared" si="45"/>
        <v>1.7000000000000126E-2</v>
      </c>
      <c r="K1676" s="71">
        <v>62.857142860000003</v>
      </c>
      <c r="L1676" s="71">
        <f t="shared" ref="L1676:N1676" si="1257">L1675</f>
        <v>5.8999999999999997E-2</v>
      </c>
      <c r="M1676" s="71">
        <f t="shared" si="1257"/>
        <v>1.0749999999999982E-2</v>
      </c>
      <c r="N1676" s="71">
        <f t="shared" si="1257"/>
        <v>71.791254010000003</v>
      </c>
      <c r="O1676" s="73">
        <f>VLOOKUP(B1676,'Dry Sieve'!$B$2:$K$992,IF(C1676="#5",2,IF(C1676="#10",3,IF(C1676="#18",4,IF(C1676="#35",5,IF(C1676="#60",6,IF(C1676="#120",7,IF(C1676="#200",8,IF(C1676="&lt;200",9)))))))),FALSE)</f>
        <v>0.23</v>
      </c>
      <c r="P1676" s="23">
        <f t="shared" si="0"/>
        <v>1.0749999999999982E-2</v>
      </c>
      <c r="Q1676" s="23">
        <f t="shared" si="1"/>
        <v>4.4250000000000005E-2</v>
      </c>
      <c r="R1676" s="23">
        <f>VLOOKUP(B1676,'Dry Sieve'!$B$2:$K$992,IF(C1676="#5",2,IF(C1676="#10",3,IF(C1676="#18",4,IF(C1676="#35",5,IF(C1676="#60",6,IF(C1676="#120",7,IF(C1676="#200",8,IF(C1676="&lt;200",9)))))))),FALSE)</f>
        <v>0.23</v>
      </c>
      <c r="S1676" s="23">
        <f>VLOOKUP(B1676,'Dry Sieve'!$B$2:$K$992,10,FALSE)</f>
        <v>160.12999999999997</v>
      </c>
      <c r="T1676" s="23">
        <v>1.0873933290000001E-3</v>
      </c>
      <c r="U1676" s="23">
        <v>2.2304380199999999E-4</v>
      </c>
      <c r="V1676" s="23">
        <f>V1673</f>
        <v>0.60498021725675999</v>
      </c>
    </row>
    <row r="1677" spans="1:22" ht="15.75" customHeight="1" x14ac:dyDescent="0.2">
      <c r="A1677" s="22">
        <f>VLOOKUP(B1676,'Sample ID by Horizon'!A:B,2,FALSE)</f>
        <v>42655</v>
      </c>
      <c r="B1677" s="21" t="s">
        <v>535</v>
      </c>
      <c r="C1677" s="21" t="s">
        <v>1299</v>
      </c>
      <c r="D1677" s="21" t="s">
        <v>1293</v>
      </c>
      <c r="E1677" s="21">
        <v>2.5999999999999999E-2</v>
      </c>
      <c r="F1677" s="21">
        <v>1.7310000000000001</v>
      </c>
      <c r="G1677" s="21">
        <v>1.7629999999999999</v>
      </c>
      <c r="H1677" s="21">
        <v>3.2000000000000001E-2</v>
      </c>
      <c r="I1677" s="21">
        <v>1.7410000000000001</v>
      </c>
      <c r="J1677" s="23">
        <f t="shared" si="45"/>
        <v>1.0000000000000009E-2</v>
      </c>
      <c r="K1677" s="71">
        <v>84.61538462</v>
      </c>
      <c r="L1677" s="71">
        <f t="shared" ref="L1677:N1677" si="1258">L1675</f>
        <v>5.8999999999999997E-2</v>
      </c>
      <c r="M1677" s="71">
        <f t="shared" si="1258"/>
        <v>1.0749999999999982E-2</v>
      </c>
      <c r="N1677" s="71">
        <f t="shared" si="1258"/>
        <v>71.791254010000003</v>
      </c>
      <c r="O1677" s="73">
        <f>VLOOKUP(B1677,'Dry Sieve'!$B$2:$K$992,IF(C1677="#5",2,IF(C1677="#10",3,IF(C1677="#18",4,IF(C1677="#35",5,IF(C1677="#60",6,IF(C1677="#120",7,IF(C1677="#200",8,IF(C1677="&lt;200",9)))))))),FALSE)</f>
        <v>0.23</v>
      </c>
      <c r="P1677" s="23">
        <f t="shared" si="0"/>
        <v>1.0749999999999982E-2</v>
      </c>
      <c r="Q1677" s="23">
        <f t="shared" si="1"/>
        <v>4.4250000000000005E-2</v>
      </c>
      <c r="R1677" s="23">
        <f>VLOOKUP(B1677,'Dry Sieve'!$B$2:$K$992,IF(C1677="#5",2,IF(C1677="#10",3,IF(C1677="#18",4,IF(C1677="#35",5,IF(C1677="#60",6,IF(C1677="#120",7,IF(C1677="#200",8,IF(C1677="&lt;200",9)))))))),FALSE)</f>
        <v>0.23</v>
      </c>
      <c r="S1677" s="23">
        <f>VLOOKUP(B1677,'Dry Sieve'!$B$2:$K$992,10,FALSE)</f>
        <v>160.12999999999997</v>
      </c>
      <c r="T1677" s="23">
        <v>1.0873933290000001E-3</v>
      </c>
      <c r="U1677" s="23">
        <v>2.2304380199999999E-4</v>
      </c>
      <c r="V1677" s="23">
        <f>V1676</f>
        <v>0.60498021725675999</v>
      </c>
    </row>
    <row r="1678" spans="1:22" ht="15.75" customHeight="1" x14ac:dyDescent="0.2">
      <c r="A1678" s="22">
        <f>VLOOKUP(B1677,'Sample ID by Horizon'!A:B,2,FALSE)</f>
        <v>42655</v>
      </c>
      <c r="B1678" s="21" t="s">
        <v>535</v>
      </c>
      <c r="C1678" s="21" t="s">
        <v>1299</v>
      </c>
      <c r="D1678" s="21" t="s">
        <v>1294</v>
      </c>
      <c r="E1678" s="21"/>
      <c r="F1678" s="21"/>
      <c r="G1678" s="21"/>
      <c r="H1678" s="21"/>
      <c r="I1678" s="21"/>
      <c r="J1678" s="23">
        <f t="shared" si="45"/>
        <v>0</v>
      </c>
      <c r="K1678" s="71" t="s">
        <v>1438</v>
      </c>
      <c r="L1678" s="71">
        <f t="shared" ref="L1678:N1678" si="1259">L1675</f>
        <v>5.8999999999999997E-2</v>
      </c>
      <c r="M1678" s="71">
        <f t="shared" si="1259"/>
        <v>1.0749999999999982E-2</v>
      </c>
      <c r="N1678" s="71">
        <f t="shared" si="1259"/>
        <v>71.791254010000003</v>
      </c>
      <c r="O1678" s="73">
        <f>VLOOKUP(B1678,'Dry Sieve'!$B$2:$K$992,IF(C1678="#5",2,IF(C1678="#10",3,IF(C1678="#18",4,IF(C1678="#35",5,IF(C1678="#60",6,IF(C1678="#120",7,IF(C1678="#200",8,IF(C1678="&lt;200",9)))))))),FALSE)</f>
        <v>0.23</v>
      </c>
      <c r="P1678" s="23">
        <f t="shared" si="0"/>
        <v>1.0749999999999982E-2</v>
      </c>
      <c r="Q1678" s="23">
        <f t="shared" si="1"/>
        <v>4.4250000000000005E-2</v>
      </c>
      <c r="R1678" s="23">
        <f>VLOOKUP(B1678,'Dry Sieve'!$B$2:$K$992,IF(C1678="#5",2,IF(C1678="#10",3,IF(C1678="#18",4,IF(C1678="#35",5,IF(C1678="#60",6,IF(C1678="#120",7,IF(C1678="#200",8,IF(C1678="&lt;200",9)))))))),FALSE)</f>
        <v>0.23</v>
      </c>
      <c r="S1678" s="23">
        <f>VLOOKUP(B1678,'Dry Sieve'!$B$2:$K$992,10,FALSE)</f>
        <v>160.12999999999997</v>
      </c>
      <c r="T1678" s="23">
        <v>1.0873933290000001E-3</v>
      </c>
      <c r="U1678" s="23">
        <v>2.2304380199999999E-4</v>
      </c>
      <c r="V1678" s="23">
        <f>V1676</f>
        <v>0.60498021725675999</v>
      </c>
    </row>
    <row r="1679" spans="1:22" ht="15.75" customHeight="1" x14ac:dyDescent="0.2">
      <c r="A1679" s="22">
        <f>VLOOKUP(B1678,'Sample ID by Horizon'!A:B,2,FALSE)</f>
        <v>42655</v>
      </c>
      <c r="B1679" s="21" t="s">
        <v>535</v>
      </c>
      <c r="C1679" s="21" t="s">
        <v>1300</v>
      </c>
      <c r="D1679" s="21" t="s">
        <v>1291</v>
      </c>
      <c r="E1679" s="21">
        <v>4.1000000000000002E-2</v>
      </c>
      <c r="F1679" s="21">
        <v>1.7330000000000001</v>
      </c>
      <c r="G1679" s="21">
        <v>1.77</v>
      </c>
      <c r="H1679" s="21">
        <v>3.6999999999999998E-2</v>
      </c>
      <c r="I1679" s="21">
        <v>1.7430000000000001</v>
      </c>
      <c r="J1679" s="23">
        <f t="shared" si="45"/>
        <v>1.0000000000000009E-2</v>
      </c>
      <c r="K1679" s="71">
        <v>65.853658539999998</v>
      </c>
      <c r="L1679" s="71">
        <v>3.2000000000000001E-2</v>
      </c>
      <c r="M1679" s="23">
        <f>AVERAGE(J1679:J1682)</f>
        <v>1.0749999999999982E-2</v>
      </c>
      <c r="N1679" s="23">
        <v>53.1416957</v>
      </c>
      <c r="O1679" s="73">
        <f>VLOOKUP(B1679,'Dry Sieve'!$B$2:$K$992,IF(C1679="#5",2,IF(C1679="#10",3,IF(C1679="#18",4,IF(C1679="#35",5,IF(C1679="#60",6,IF(C1679="#120",7,IF(C1679="#200",8,IF(C1679="&lt;200",9)))))))),FALSE)</f>
        <v>0.13</v>
      </c>
      <c r="P1679" s="23">
        <f t="shared" si="0"/>
        <v>1.0749999999999982E-2</v>
      </c>
      <c r="Q1679" s="23">
        <f t="shared" si="1"/>
        <v>2.4000000000000004E-2</v>
      </c>
      <c r="R1679" s="23">
        <f>VLOOKUP(B1679,'Dry Sieve'!$B$2:$K$992,IF(C1679="#5",2,IF(C1679="#10",3,IF(C1679="#18",4,IF(C1679="#35",5,IF(C1679="#60",6,IF(C1679="#120",7,IF(C1679="#200",8,IF(C1679="&lt;200",9)))))))),FALSE)</f>
        <v>0.13</v>
      </c>
      <c r="S1679" s="23">
        <f>VLOOKUP(B1679,'Dry Sieve'!$B$2:$K$992,10,FALSE)</f>
        <v>160.12999999999997</v>
      </c>
      <c r="T1679" s="23">
        <v>4.4820354299999999E-4</v>
      </c>
      <c r="U1679" s="23">
        <v>3.4026137560000001E-5</v>
      </c>
      <c r="V1679" s="23">
        <f>V1676</f>
        <v>0.60498021725675999</v>
      </c>
    </row>
    <row r="1680" spans="1:22" ht="15.75" customHeight="1" x14ac:dyDescent="0.2">
      <c r="A1680" s="22">
        <f>VLOOKUP(B1679,'Sample ID by Horizon'!A:B,2,FALSE)</f>
        <v>42655</v>
      </c>
      <c r="B1680" s="21" t="s">
        <v>535</v>
      </c>
      <c r="C1680" s="21" t="s">
        <v>1300</v>
      </c>
      <c r="D1680" s="21" t="s">
        <v>1292</v>
      </c>
      <c r="E1680" s="21">
        <v>3.5000000000000003E-2</v>
      </c>
      <c r="F1680" s="21">
        <v>1.734</v>
      </c>
      <c r="G1680" s="21">
        <v>1.768</v>
      </c>
      <c r="H1680" s="21">
        <v>3.4000000000000002E-2</v>
      </c>
      <c r="I1680" s="21">
        <v>1.7509999999999999</v>
      </c>
      <c r="J1680" s="23">
        <f t="shared" si="45"/>
        <v>1.6999999999999904E-2</v>
      </c>
      <c r="K1680" s="71">
        <v>48.571428570000002</v>
      </c>
      <c r="L1680" s="71">
        <f t="shared" ref="L1680:N1680" si="1260">L1679</f>
        <v>3.2000000000000001E-2</v>
      </c>
      <c r="M1680" s="71">
        <f t="shared" si="1260"/>
        <v>1.0749999999999982E-2</v>
      </c>
      <c r="N1680" s="71">
        <f t="shared" si="1260"/>
        <v>53.1416957</v>
      </c>
      <c r="O1680" s="73">
        <f>VLOOKUP(B1680,'Dry Sieve'!$B$2:$K$992,IF(C1680="#5",2,IF(C1680="#10",3,IF(C1680="#18",4,IF(C1680="#35",5,IF(C1680="#60",6,IF(C1680="#120",7,IF(C1680="#200",8,IF(C1680="&lt;200",9)))))))),FALSE)</f>
        <v>0.13</v>
      </c>
      <c r="P1680" s="23">
        <f t="shared" si="0"/>
        <v>1.0749999999999982E-2</v>
      </c>
      <c r="Q1680" s="23">
        <f t="shared" si="1"/>
        <v>2.4000000000000004E-2</v>
      </c>
      <c r="R1680" s="23">
        <f>VLOOKUP(B1680,'Dry Sieve'!$B$2:$K$992,IF(C1680="#5",2,IF(C1680="#10",3,IF(C1680="#18",4,IF(C1680="#35",5,IF(C1680="#60",6,IF(C1680="#120",7,IF(C1680="#200",8,IF(C1680="&lt;200",9)))))))),FALSE)</f>
        <v>0.13</v>
      </c>
      <c r="S1680" s="23">
        <f>VLOOKUP(B1680,'Dry Sieve'!$B$2:$K$992,10,FALSE)</f>
        <v>160.12999999999997</v>
      </c>
      <c r="T1680" s="23">
        <v>4.4820354299999999E-4</v>
      </c>
      <c r="U1680" s="23">
        <v>3.4026137560000001E-5</v>
      </c>
      <c r="V1680" s="23">
        <f>V1679</f>
        <v>0.60498021725675999</v>
      </c>
    </row>
    <row r="1681" spans="1:22" ht="15.75" customHeight="1" x14ac:dyDescent="0.2">
      <c r="A1681" s="22">
        <f>VLOOKUP(B1680,'Sample ID by Horizon'!A:B,2,FALSE)</f>
        <v>42655</v>
      </c>
      <c r="B1681" s="21" t="s">
        <v>535</v>
      </c>
      <c r="C1681" s="21" t="s">
        <v>1300</v>
      </c>
      <c r="D1681" s="21" t="s">
        <v>1293</v>
      </c>
      <c r="E1681" s="21">
        <v>0.02</v>
      </c>
      <c r="F1681" s="21">
        <v>1.724</v>
      </c>
      <c r="G1681" s="21">
        <v>1.7490000000000001</v>
      </c>
      <c r="H1681" s="21">
        <v>2.5000000000000001E-2</v>
      </c>
      <c r="I1681" s="21">
        <v>1.74</v>
      </c>
      <c r="J1681" s="23">
        <f t="shared" si="45"/>
        <v>1.6000000000000014E-2</v>
      </c>
      <c r="K1681" s="71">
        <v>45</v>
      </c>
      <c r="L1681" s="71">
        <f t="shared" ref="L1681:N1681" si="1261">L1679</f>
        <v>3.2000000000000001E-2</v>
      </c>
      <c r="M1681" s="71">
        <f t="shared" si="1261"/>
        <v>1.0749999999999982E-2</v>
      </c>
      <c r="N1681" s="71">
        <f t="shared" si="1261"/>
        <v>53.1416957</v>
      </c>
      <c r="O1681" s="73">
        <f>VLOOKUP(B1681,'Dry Sieve'!$B$2:$K$992,IF(C1681="#5",2,IF(C1681="#10",3,IF(C1681="#18",4,IF(C1681="#35",5,IF(C1681="#60",6,IF(C1681="#120",7,IF(C1681="#200",8,IF(C1681="&lt;200",9)))))))),FALSE)</f>
        <v>0.13</v>
      </c>
      <c r="P1681" s="23">
        <f t="shared" si="0"/>
        <v>1.0749999999999982E-2</v>
      </c>
      <c r="Q1681" s="23">
        <f t="shared" si="1"/>
        <v>2.4000000000000004E-2</v>
      </c>
      <c r="R1681" s="23">
        <f>VLOOKUP(B1681,'Dry Sieve'!$B$2:$K$992,IF(C1681="#5",2,IF(C1681="#10",3,IF(C1681="#18",4,IF(C1681="#35",5,IF(C1681="#60",6,IF(C1681="#120",7,IF(C1681="#200",8,IF(C1681="&lt;200",9)))))))),FALSE)</f>
        <v>0.13</v>
      </c>
      <c r="S1681" s="23">
        <f>VLOOKUP(B1681,'Dry Sieve'!$B$2:$K$992,10,FALSE)</f>
        <v>160.12999999999997</v>
      </c>
      <c r="T1681" s="23">
        <v>4.4820354299999999E-4</v>
      </c>
      <c r="U1681" s="23">
        <v>3.4026137560000001E-5</v>
      </c>
      <c r="V1681" s="23">
        <f>V1679</f>
        <v>0.60498021725675999</v>
      </c>
    </row>
    <row r="1682" spans="1:22" ht="15.75" customHeight="1" x14ac:dyDescent="0.2">
      <c r="A1682" s="22">
        <f>VLOOKUP(B1681,'Sample ID by Horizon'!A:B,2,FALSE)</f>
        <v>42655</v>
      </c>
      <c r="B1682" s="21" t="s">
        <v>535</v>
      </c>
      <c r="C1682" s="21" t="s">
        <v>1300</v>
      </c>
      <c r="D1682" s="21" t="s">
        <v>1294</v>
      </c>
      <c r="E1682" s="21"/>
      <c r="F1682" s="21"/>
      <c r="G1682" s="21"/>
      <c r="H1682" s="21"/>
      <c r="I1682" s="21"/>
      <c r="J1682" s="23">
        <f t="shared" si="45"/>
        <v>0</v>
      </c>
      <c r="K1682" s="71" t="s">
        <v>1438</v>
      </c>
      <c r="L1682" s="71">
        <f t="shared" ref="L1682:N1682" si="1262">L1679</f>
        <v>3.2000000000000001E-2</v>
      </c>
      <c r="M1682" s="71">
        <f t="shared" si="1262"/>
        <v>1.0749999999999982E-2</v>
      </c>
      <c r="N1682" s="71">
        <f t="shared" si="1262"/>
        <v>53.1416957</v>
      </c>
      <c r="O1682" s="73">
        <f>VLOOKUP(B1682,'Dry Sieve'!$B$2:$K$992,IF(C1682="#5",2,IF(C1682="#10",3,IF(C1682="#18",4,IF(C1682="#35",5,IF(C1682="#60",6,IF(C1682="#120",7,IF(C1682="#200",8,IF(C1682="&lt;200",9)))))))),FALSE)</f>
        <v>0.13</v>
      </c>
      <c r="P1682" s="23">
        <f t="shared" si="0"/>
        <v>1.0749999999999982E-2</v>
      </c>
      <c r="Q1682" s="23">
        <f t="shared" si="1"/>
        <v>2.4000000000000004E-2</v>
      </c>
      <c r="R1682" s="23">
        <f>VLOOKUP(B1682,'Dry Sieve'!$B$2:$K$992,IF(C1682="#5",2,IF(C1682="#10",3,IF(C1682="#18",4,IF(C1682="#35",5,IF(C1682="#60",6,IF(C1682="#120",7,IF(C1682="#200",8,IF(C1682="&lt;200",9)))))))),FALSE)</f>
        <v>0.13</v>
      </c>
      <c r="S1682" s="23">
        <f>VLOOKUP(B1682,'Dry Sieve'!$B$2:$K$992,10,FALSE)</f>
        <v>160.12999999999997</v>
      </c>
      <c r="T1682" s="23">
        <v>4.4820354299999999E-4</v>
      </c>
      <c r="U1682" s="23">
        <v>3.4026137560000001E-5</v>
      </c>
      <c r="V1682" s="23">
        <f>V1679</f>
        <v>0.60498021725675999</v>
      </c>
    </row>
    <row r="1683" spans="1:22" ht="15.75" customHeight="1" x14ac:dyDescent="0.2">
      <c r="A1683" s="22">
        <f>VLOOKUP(B1682,'Sample ID by Horizon'!A:B,2,FALSE)</f>
        <v>42655</v>
      </c>
      <c r="B1683" s="21" t="s">
        <v>536</v>
      </c>
      <c r="C1683" s="21" t="s">
        <v>1290</v>
      </c>
      <c r="D1683" s="21" t="s">
        <v>1291</v>
      </c>
      <c r="E1683" s="21">
        <v>4</v>
      </c>
      <c r="F1683" s="21">
        <v>1.728</v>
      </c>
      <c r="G1683" s="21">
        <v>2.3730000000000002</v>
      </c>
      <c r="H1683" s="21">
        <v>0.64500000000000002</v>
      </c>
      <c r="I1683" s="21">
        <v>1.7370000000000001</v>
      </c>
      <c r="J1683" s="23">
        <f t="shared" si="45"/>
        <v>9.000000000000119E-3</v>
      </c>
      <c r="K1683" s="71">
        <v>15.9</v>
      </c>
      <c r="L1683" s="71">
        <v>4.0004999999999997</v>
      </c>
      <c r="M1683" s="23">
        <f>AVERAGE(J1683:J1686)</f>
        <v>3.0500000000000027E-2</v>
      </c>
      <c r="N1683" s="23">
        <v>29.897075229999999</v>
      </c>
      <c r="O1683" s="73">
        <f>VLOOKUP(B1683,'Dry Sieve'!$B$2:$K$992,IF(C1683="#5",2,IF(C1683="#10",3,IF(C1683="#18",4,IF(C1683="#35",5,IF(C1683="#60",6,IF(C1683="#120",7,IF(C1683="#200",8,IF(C1683="&lt;200",9)))))))),FALSE)</f>
        <v>1476</v>
      </c>
      <c r="P1683" s="23">
        <f t="shared" si="0"/>
        <v>3.0500000000000027E-2</v>
      </c>
      <c r="Q1683" s="23">
        <f t="shared" si="1"/>
        <v>4.0004999999999997</v>
      </c>
      <c r="R1683" s="23">
        <f>VLOOKUP(B1683,'Dry Sieve'!$B$2:$K$992,IF(C1683="#5",2,IF(C1683="#10",3,IF(C1683="#18",4,IF(C1683="#35",5,IF(C1683="#60",6,IF(C1683="#120",7,IF(C1683="#200",8,IF(C1683="&lt;200",9)))))))),FALSE)</f>
        <v>1476</v>
      </c>
      <c r="S1683" s="23">
        <f>VLOOKUP(B1683,'Dry Sieve'!$B$2:$K$992,10,FALSE)</f>
        <v>1690.94</v>
      </c>
      <c r="T1683" s="23">
        <v>0.86623233619999995</v>
      </c>
      <c r="U1683" s="23">
        <v>0.25897813320000002</v>
      </c>
      <c r="V1683" s="23">
        <f>SUM(U1683,U1687,U1691,U1695,U1699,U1703,U1707)</f>
        <v>0.27546707814469995</v>
      </c>
    </row>
    <row r="1684" spans="1:22" ht="15.75" customHeight="1" x14ac:dyDescent="0.2">
      <c r="A1684" s="22">
        <f>VLOOKUP(B1683,'Sample ID by Horizon'!A:B,2,FALSE)</f>
        <v>42655</v>
      </c>
      <c r="B1684" s="21" t="s">
        <v>536</v>
      </c>
      <c r="C1684" s="21" t="s">
        <v>1290</v>
      </c>
      <c r="D1684" s="21" t="s">
        <v>1292</v>
      </c>
      <c r="E1684" s="21">
        <v>4.0019999999999998</v>
      </c>
      <c r="F1684" s="21">
        <v>1.732</v>
      </c>
      <c r="G1684" s="21">
        <v>2.7690000000000001</v>
      </c>
      <c r="H1684" s="21">
        <v>1.0369999999999999</v>
      </c>
      <c r="I1684" s="21">
        <v>1.756</v>
      </c>
      <c r="J1684" s="23">
        <f t="shared" si="45"/>
        <v>2.4000000000000021E-2</v>
      </c>
      <c r="K1684" s="71">
        <v>25.31234383</v>
      </c>
      <c r="L1684" s="71">
        <f t="shared" ref="L1684:N1684" si="1263">L1683</f>
        <v>4.0004999999999997</v>
      </c>
      <c r="M1684" s="71">
        <f t="shared" si="1263"/>
        <v>3.0500000000000027E-2</v>
      </c>
      <c r="N1684" s="71">
        <f t="shared" si="1263"/>
        <v>29.897075229999999</v>
      </c>
      <c r="O1684" s="73">
        <f>VLOOKUP(B1684,'Dry Sieve'!$B$2:$K$992,IF(C1684="#5",2,IF(C1684="#10",3,IF(C1684="#18",4,IF(C1684="#35",5,IF(C1684="#60",6,IF(C1684="#120",7,IF(C1684="#200",8,IF(C1684="&lt;200",9)))))))),FALSE)</f>
        <v>1476</v>
      </c>
      <c r="P1684" s="23">
        <f t="shared" si="0"/>
        <v>3.0500000000000027E-2</v>
      </c>
      <c r="Q1684" s="23">
        <f t="shared" si="1"/>
        <v>4.0004999999999997</v>
      </c>
      <c r="R1684" s="23">
        <f>VLOOKUP(B1684,'Dry Sieve'!$B$2:$K$992,IF(C1684="#5",2,IF(C1684="#10",3,IF(C1684="#18",4,IF(C1684="#35",5,IF(C1684="#60",6,IF(C1684="#120",7,IF(C1684="#200",8,IF(C1684="&lt;200",9)))))))),FALSE)</f>
        <v>1476</v>
      </c>
      <c r="S1684" s="23">
        <f>VLOOKUP(B1684,'Dry Sieve'!$B$2:$K$992,10,FALSE)</f>
        <v>1690.94</v>
      </c>
      <c r="T1684" s="23">
        <v>0.86623233619999995</v>
      </c>
      <c r="U1684" s="23">
        <v>0.25897813320000002</v>
      </c>
      <c r="V1684" s="23">
        <f>V1683</f>
        <v>0.27546707814469995</v>
      </c>
    </row>
    <row r="1685" spans="1:22" ht="15.75" customHeight="1" x14ac:dyDescent="0.2">
      <c r="A1685" s="22">
        <f>VLOOKUP(B1684,'Sample ID by Horizon'!A:B,2,FALSE)</f>
        <v>42655</v>
      </c>
      <c r="B1685" s="21" t="s">
        <v>536</v>
      </c>
      <c r="C1685" s="21" t="s">
        <v>1290</v>
      </c>
      <c r="D1685" s="21" t="s">
        <v>1293</v>
      </c>
      <c r="E1685" s="21">
        <v>4.0019999999999998</v>
      </c>
      <c r="F1685" s="21">
        <v>1.7190000000000001</v>
      </c>
      <c r="G1685" s="21">
        <v>3.266</v>
      </c>
      <c r="H1685" s="21">
        <v>1.5469999999999999</v>
      </c>
      <c r="I1685" s="21">
        <v>1.736</v>
      </c>
      <c r="J1685" s="23">
        <f t="shared" si="45"/>
        <v>1.6999999999999904E-2</v>
      </c>
      <c r="K1685" s="71">
        <v>38.23088456</v>
      </c>
      <c r="L1685" s="71">
        <f t="shared" ref="L1685:N1685" si="1264">L1683</f>
        <v>4.0004999999999997</v>
      </c>
      <c r="M1685" s="71">
        <f t="shared" si="1264"/>
        <v>3.0500000000000027E-2</v>
      </c>
      <c r="N1685" s="71">
        <f t="shared" si="1264"/>
        <v>29.897075229999999</v>
      </c>
      <c r="O1685" s="73">
        <f>VLOOKUP(B1685,'Dry Sieve'!$B$2:$K$992,IF(C1685="#5",2,IF(C1685="#10",3,IF(C1685="#18",4,IF(C1685="#35",5,IF(C1685="#60",6,IF(C1685="#120",7,IF(C1685="#200",8,IF(C1685="&lt;200",9)))))))),FALSE)</f>
        <v>1476</v>
      </c>
      <c r="P1685" s="23">
        <f t="shared" si="0"/>
        <v>3.0500000000000027E-2</v>
      </c>
      <c r="Q1685" s="23">
        <f t="shared" si="1"/>
        <v>4.0004999999999997</v>
      </c>
      <c r="R1685" s="23">
        <f>VLOOKUP(B1685,'Dry Sieve'!$B$2:$K$992,IF(C1685="#5",2,IF(C1685="#10",3,IF(C1685="#18",4,IF(C1685="#35",5,IF(C1685="#60",6,IF(C1685="#120",7,IF(C1685="#200",8,IF(C1685="&lt;200",9)))))))),FALSE)</f>
        <v>1476</v>
      </c>
      <c r="S1685" s="23">
        <f>VLOOKUP(B1685,'Dry Sieve'!$B$2:$K$992,10,FALSE)</f>
        <v>1690.94</v>
      </c>
      <c r="T1685" s="23">
        <v>0.86623233619999995</v>
      </c>
      <c r="U1685" s="23">
        <v>0.25897813320000002</v>
      </c>
      <c r="V1685" s="23">
        <f>V1683</f>
        <v>0.27546707814469995</v>
      </c>
    </row>
    <row r="1686" spans="1:22" ht="15.75" customHeight="1" x14ac:dyDescent="0.2">
      <c r="A1686" s="22">
        <f>VLOOKUP(B1685,'Sample ID by Horizon'!A:B,2,FALSE)</f>
        <v>42655</v>
      </c>
      <c r="B1686" s="21" t="s">
        <v>536</v>
      </c>
      <c r="C1686" s="21" t="s">
        <v>1290</v>
      </c>
      <c r="D1686" s="21" t="s">
        <v>1294</v>
      </c>
      <c r="E1686" s="21">
        <v>3.9980000000000002</v>
      </c>
      <c r="F1686" s="21">
        <v>1.746</v>
      </c>
      <c r="G1686" s="21">
        <v>3.423</v>
      </c>
      <c r="H1686" s="21">
        <v>1.677</v>
      </c>
      <c r="I1686" s="21">
        <v>1.8180000000000001</v>
      </c>
      <c r="J1686" s="23">
        <f t="shared" si="45"/>
        <v>7.2000000000000064E-2</v>
      </c>
      <c r="K1686" s="71">
        <v>40.145072540000001</v>
      </c>
      <c r="L1686" s="71">
        <f t="shared" ref="L1686:N1686" si="1265">L1683</f>
        <v>4.0004999999999997</v>
      </c>
      <c r="M1686" s="71">
        <f t="shared" si="1265"/>
        <v>3.0500000000000027E-2</v>
      </c>
      <c r="N1686" s="71">
        <f t="shared" si="1265"/>
        <v>29.897075229999999</v>
      </c>
      <c r="O1686" s="73">
        <f>VLOOKUP(B1686,'Dry Sieve'!$B$2:$K$992,IF(C1686="#5",2,IF(C1686="#10",3,IF(C1686="#18",4,IF(C1686="#35",5,IF(C1686="#60",6,IF(C1686="#120",7,IF(C1686="#200",8,IF(C1686="&lt;200",9)))))))),FALSE)</f>
        <v>1476</v>
      </c>
      <c r="P1686" s="23">
        <f t="shared" si="0"/>
        <v>3.0500000000000027E-2</v>
      </c>
      <c r="Q1686" s="23">
        <f t="shared" si="1"/>
        <v>4.0004999999999997</v>
      </c>
      <c r="R1686" s="23">
        <f>VLOOKUP(B1686,'Dry Sieve'!$B$2:$K$992,IF(C1686="#5",2,IF(C1686="#10",3,IF(C1686="#18",4,IF(C1686="#35",5,IF(C1686="#60",6,IF(C1686="#120",7,IF(C1686="#200",8,IF(C1686="&lt;200",9)))))))),FALSE)</f>
        <v>1476</v>
      </c>
      <c r="S1686" s="23">
        <f>VLOOKUP(B1686,'Dry Sieve'!$B$2:$K$992,10,FALSE)</f>
        <v>1690.94</v>
      </c>
      <c r="T1686" s="23">
        <v>0.86623233619999995</v>
      </c>
      <c r="U1686" s="23">
        <v>0.25897813320000002</v>
      </c>
      <c r="V1686" s="23">
        <f>V1683</f>
        <v>0.27546707814469995</v>
      </c>
    </row>
    <row r="1687" spans="1:22" ht="15.75" customHeight="1" x14ac:dyDescent="0.2">
      <c r="A1687" s="22">
        <f>VLOOKUP(B1686,'Sample ID by Horizon'!A:B,2,FALSE)</f>
        <v>42655</v>
      </c>
      <c r="B1687" s="21" t="s">
        <v>536</v>
      </c>
      <c r="C1687" s="21" t="s">
        <v>1295</v>
      </c>
      <c r="D1687" s="21" t="s">
        <v>1291</v>
      </c>
      <c r="E1687" s="21">
        <v>3.9969999999999999</v>
      </c>
      <c r="F1687" s="21">
        <v>1.738</v>
      </c>
      <c r="G1687" s="21">
        <v>2.2999999999999998</v>
      </c>
      <c r="H1687" s="21">
        <v>0.56200000000000006</v>
      </c>
      <c r="I1687" s="21">
        <v>1.766</v>
      </c>
      <c r="J1687" s="23">
        <f t="shared" si="45"/>
        <v>2.8000000000000025E-2</v>
      </c>
      <c r="K1687" s="71">
        <v>13.36002002</v>
      </c>
      <c r="L1687" s="71">
        <v>3.9965000000000002</v>
      </c>
      <c r="M1687" s="23">
        <f>AVERAGE(J1687:J1690)</f>
        <v>3.0249999999999944E-2</v>
      </c>
      <c r="N1687" s="23">
        <v>15.50179535</v>
      </c>
      <c r="O1687" s="73">
        <f>VLOOKUP(B1687,'Dry Sieve'!$B$2:$K$992,IF(C1687="#5",2,IF(C1687="#10",3,IF(C1687="#18",4,IF(C1687="#35",5,IF(C1687="#60",6,IF(C1687="#120",7,IF(C1687="#200",8,IF(C1687="&lt;200",9)))))))),FALSE)</f>
        <v>125.48</v>
      </c>
      <c r="P1687" s="23">
        <f t="shared" si="0"/>
        <v>3.0249999999999944E-2</v>
      </c>
      <c r="Q1687" s="23">
        <f t="shared" si="1"/>
        <v>3.9965000000000002</v>
      </c>
      <c r="R1687" s="23">
        <f>VLOOKUP(B1687,'Dry Sieve'!$B$2:$K$992,IF(C1687="#5",2,IF(C1687="#10",3,IF(C1687="#18",4,IF(C1687="#35",5,IF(C1687="#60",6,IF(C1687="#120",7,IF(C1687="#200",8,IF(C1687="&lt;200",9)))))))),FALSE)</f>
        <v>125.48</v>
      </c>
      <c r="S1687" s="23">
        <f>VLOOKUP(B1687,'Dry Sieve'!$B$2:$K$992,10,FALSE)</f>
        <v>1690.94</v>
      </c>
      <c r="T1687" s="23">
        <v>7.3645561910000004E-2</v>
      </c>
      <c r="U1687" s="23">
        <v>9.7854722499999998E-3</v>
      </c>
      <c r="V1687" s="23">
        <f>V1686</f>
        <v>0.27546707814469995</v>
      </c>
    </row>
    <row r="1688" spans="1:22" ht="15.75" customHeight="1" x14ac:dyDescent="0.2">
      <c r="A1688" s="22">
        <f>VLOOKUP(B1687,'Sample ID by Horizon'!A:B,2,FALSE)</f>
        <v>42655</v>
      </c>
      <c r="B1688" s="21" t="s">
        <v>536</v>
      </c>
      <c r="C1688" s="21" t="s">
        <v>1295</v>
      </c>
      <c r="D1688" s="21" t="s">
        <v>1292</v>
      </c>
      <c r="E1688" s="21">
        <v>4.0019999999999998</v>
      </c>
      <c r="F1688" s="21">
        <v>1.758</v>
      </c>
      <c r="G1688" s="21">
        <v>2.4119999999999999</v>
      </c>
      <c r="H1688" s="21">
        <v>0.65400000000000003</v>
      </c>
      <c r="I1688" s="21">
        <v>1.7969999999999999</v>
      </c>
      <c r="J1688" s="23">
        <f t="shared" si="45"/>
        <v>3.8999999999999924E-2</v>
      </c>
      <c r="K1688" s="71">
        <v>15.36731634</v>
      </c>
      <c r="L1688" s="71">
        <f t="shared" ref="L1688:N1688" si="1266">L1687</f>
        <v>3.9965000000000002</v>
      </c>
      <c r="M1688" s="71">
        <f t="shared" si="1266"/>
        <v>3.0249999999999944E-2</v>
      </c>
      <c r="N1688" s="71">
        <f t="shared" si="1266"/>
        <v>15.50179535</v>
      </c>
      <c r="O1688" s="73">
        <f>VLOOKUP(B1688,'Dry Sieve'!$B$2:$K$992,IF(C1688="#5",2,IF(C1688="#10",3,IF(C1688="#18",4,IF(C1688="#35",5,IF(C1688="#60",6,IF(C1688="#120",7,IF(C1688="#200",8,IF(C1688="&lt;200",9)))))))),FALSE)</f>
        <v>125.48</v>
      </c>
      <c r="P1688" s="23">
        <f t="shared" si="0"/>
        <v>3.0249999999999944E-2</v>
      </c>
      <c r="Q1688" s="23">
        <f t="shared" si="1"/>
        <v>3.9965000000000002</v>
      </c>
      <c r="R1688" s="23">
        <f>VLOOKUP(B1688,'Dry Sieve'!$B$2:$K$992,IF(C1688="#5",2,IF(C1688="#10",3,IF(C1688="#18",4,IF(C1688="#35",5,IF(C1688="#60",6,IF(C1688="#120",7,IF(C1688="#200",8,IF(C1688="&lt;200",9)))))))),FALSE)</f>
        <v>125.48</v>
      </c>
      <c r="S1688" s="23">
        <f>VLOOKUP(B1688,'Dry Sieve'!$B$2:$K$992,10,FALSE)</f>
        <v>1690.94</v>
      </c>
      <c r="T1688" s="23">
        <v>7.3645561910000004E-2</v>
      </c>
      <c r="U1688" s="23">
        <v>9.7854722499999998E-3</v>
      </c>
      <c r="V1688" s="23">
        <f>V1686</f>
        <v>0.27546707814469995</v>
      </c>
    </row>
    <row r="1689" spans="1:22" ht="15.75" customHeight="1" x14ac:dyDescent="0.2">
      <c r="A1689" s="22">
        <f>VLOOKUP(B1688,'Sample ID by Horizon'!A:B,2,FALSE)</f>
        <v>42655</v>
      </c>
      <c r="B1689" s="21" t="s">
        <v>536</v>
      </c>
      <c r="C1689" s="21" t="s">
        <v>1295</v>
      </c>
      <c r="D1689" s="21" t="s">
        <v>1293</v>
      </c>
      <c r="E1689" s="21">
        <v>3.9950000000000001</v>
      </c>
      <c r="F1689" s="21">
        <v>1.73</v>
      </c>
      <c r="G1689" s="21">
        <v>2.379</v>
      </c>
      <c r="H1689" s="21">
        <v>0.64900000000000002</v>
      </c>
      <c r="I1689" s="21">
        <v>1.7549999999999999</v>
      </c>
      <c r="J1689" s="23">
        <f t="shared" si="45"/>
        <v>2.4999999999999911E-2</v>
      </c>
      <c r="K1689" s="71">
        <v>15.61952441</v>
      </c>
      <c r="L1689" s="71">
        <f t="shared" ref="L1689:N1689" si="1267">L1687</f>
        <v>3.9965000000000002</v>
      </c>
      <c r="M1689" s="71">
        <f t="shared" si="1267"/>
        <v>3.0249999999999944E-2</v>
      </c>
      <c r="N1689" s="71">
        <f t="shared" si="1267"/>
        <v>15.50179535</v>
      </c>
      <c r="O1689" s="73">
        <f>VLOOKUP(B1689,'Dry Sieve'!$B$2:$K$992,IF(C1689="#5",2,IF(C1689="#10",3,IF(C1689="#18",4,IF(C1689="#35",5,IF(C1689="#60",6,IF(C1689="#120",7,IF(C1689="#200",8,IF(C1689="&lt;200",9)))))))),FALSE)</f>
        <v>125.48</v>
      </c>
      <c r="P1689" s="23">
        <f t="shared" si="0"/>
        <v>3.0249999999999944E-2</v>
      </c>
      <c r="Q1689" s="23">
        <f t="shared" si="1"/>
        <v>3.9965000000000002</v>
      </c>
      <c r="R1689" s="23">
        <f>VLOOKUP(B1689,'Dry Sieve'!$B$2:$K$992,IF(C1689="#5",2,IF(C1689="#10",3,IF(C1689="#18",4,IF(C1689="#35",5,IF(C1689="#60",6,IF(C1689="#120",7,IF(C1689="#200",8,IF(C1689="&lt;200",9)))))))),FALSE)</f>
        <v>125.48</v>
      </c>
      <c r="S1689" s="23">
        <f>VLOOKUP(B1689,'Dry Sieve'!$B$2:$K$992,10,FALSE)</f>
        <v>1690.94</v>
      </c>
      <c r="T1689" s="23">
        <v>7.3645561910000004E-2</v>
      </c>
      <c r="U1689" s="23">
        <v>9.7854722499999998E-3</v>
      </c>
      <c r="V1689" s="23">
        <f>V1686</f>
        <v>0.27546707814469995</v>
      </c>
    </row>
    <row r="1690" spans="1:22" ht="15.75" customHeight="1" x14ac:dyDescent="0.2">
      <c r="A1690" s="22">
        <f>VLOOKUP(B1689,'Sample ID by Horizon'!A:B,2,FALSE)</f>
        <v>42655</v>
      </c>
      <c r="B1690" s="21" t="s">
        <v>536</v>
      </c>
      <c r="C1690" s="21" t="s">
        <v>1295</v>
      </c>
      <c r="D1690" s="21" t="s">
        <v>1294</v>
      </c>
      <c r="E1690" s="21">
        <v>3.992</v>
      </c>
      <c r="F1690" s="21">
        <v>1.7310000000000001</v>
      </c>
      <c r="G1690" s="21">
        <v>2.4649999999999999</v>
      </c>
      <c r="H1690" s="21">
        <v>0.73399999999999999</v>
      </c>
      <c r="I1690" s="21">
        <v>1.76</v>
      </c>
      <c r="J1690" s="23">
        <f t="shared" si="45"/>
        <v>2.8999999999999915E-2</v>
      </c>
      <c r="K1690" s="71">
        <v>17.660320639999998</v>
      </c>
      <c r="L1690" s="71">
        <f t="shared" ref="L1690:N1690" si="1268">L1687</f>
        <v>3.9965000000000002</v>
      </c>
      <c r="M1690" s="71">
        <f t="shared" si="1268"/>
        <v>3.0249999999999944E-2</v>
      </c>
      <c r="N1690" s="71">
        <f t="shared" si="1268"/>
        <v>15.50179535</v>
      </c>
      <c r="O1690" s="73">
        <f>VLOOKUP(B1690,'Dry Sieve'!$B$2:$K$992,IF(C1690="#5",2,IF(C1690="#10",3,IF(C1690="#18",4,IF(C1690="#35",5,IF(C1690="#60",6,IF(C1690="#120",7,IF(C1690="#200",8,IF(C1690="&lt;200",9)))))))),FALSE)</f>
        <v>125.48</v>
      </c>
      <c r="P1690" s="23">
        <f t="shared" si="0"/>
        <v>3.0249999999999944E-2</v>
      </c>
      <c r="Q1690" s="23">
        <f t="shared" si="1"/>
        <v>3.9965000000000002</v>
      </c>
      <c r="R1690" s="23">
        <f>VLOOKUP(B1690,'Dry Sieve'!$B$2:$K$992,IF(C1690="#5",2,IF(C1690="#10",3,IF(C1690="#18",4,IF(C1690="#35",5,IF(C1690="#60",6,IF(C1690="#120",7,IF(C1690="#200",8,IF(C1690="&lt;200",9)))))))),FALSE)</f>
        <v>125.48</v>
      </c>
      <c r="S1690" s="23">
        <f>VLOOKUP(B1690,'Dry Sieve'!$B$2:$K$992,10,FALSE)</f>
        <v>1690.94</v>
      </c>
      <c r="T1690" s="23">
        <v>7.3645561910000004E-2</v>
      </c>
      <c r="U1690" s="23">
        <v>9.7854722499999998E-3</v>
      </c>
      <c r="V1690" s="23">
        <f>V1689</f>
        <v>0.27546707814469995</v>
      </c>
    </row>
    <row r="1691" spans="1:22" ht="15.75" customHeight="1" x14ac:dyDescent="0.2">
      <c r="A1691" s="22">
        <f>VLOOKUP(B1690,'Sample ID by Horizon'!A:B,2,FALSE)</f>
        <v>42655</v>
      </c>
      <c r="B1691" s="21" t="s">
        <v>536</v>
      </c>
      <c r="C1691" s="21" t="s">
        <v>1296</v>
      </c>
      <c r="D1691" s="21" t="s">
        <v>1291</v>
      </c>
      <c r="E1691" s="21">
        <v>2.0049999999999999</v>
      </c>
      <c r="F1691" s="21">
        <v>1.7410000000000001</v>
      </c>
      <c r="G1691" s="21">
        <v>2.1419999999999999</v>
      </c>
      <c r="H1691" s="21">
        <v>0.40100000000000002</v>
      </c>
      <c r="I1691" s="21">
        <v>1.772</v>
      </c>
      <c r="J1691" s="23">
        <f t="shared" si="45"/>
        <v>3.0999999999999917E-2</v>
      </c>
      <c r="K1691" s="71">
        <v>18.45386534</v>
      </c>
      <c r="L1691" s="71">
        <v>2.0092500000000002</v>
      </c>
      <c r="M1691" s="23">
        <f>AVERAGE(J1691:J1694)</f>
        <v>2.0249999999999935E-2</v>
      </c>
      <c r="N1691" s="23">
        <v>18.864266069999999</v>
      </c>
      <c r="O1691" s="73">
        <f>VLOOKUP(B1691,'Dry Sieve'!$B$2:$K$992,IF(C1691="#5",2,IF(C1691="#10",3,IF(C1691="#18",4,IF(C1691="#35",5,IF(C1691="#60",6,IF(C1691="#120",7,IF(C1691="#200",8,IF(C1691="&lt;200",9)))))))),FALSE)</f>
        <v>53.45</v>
      </c>
      <c r="P1691" s="23">
        <f t="shared" si="0"/>
        <v>2.0249999999999935E-2</v>
      </c>
      <c r="Q1691" s="23">
        <f t="shared" si="1"/>
        <v>2.0092500000000002</v>
      </c>
      <c r="R1691" s="23">
        <f>VLOOKUP(B1691,'Dry Sieve'!$B$2:$K$992,IF(C1691="#5",2,IF(C1691="#10",3,IF(C1691="#18",4,IF(C1691="#35",5,IF(C1691="#60",6,IF(C1691="#120",7,IF(C1691="#200",8,IF(C1691="&lt;200",9)))))))),FALSE)</f>
        <v>53.45</v>
      </c>
      <c r="S1691" s="23">
        <f>VLOOKUP(B1691,'Dry Sieve'!$B$2:$K$992,10,FALSE)</f>
        <v>1690.94</v>
      </c>
      <c r="T1691" s="23">
        <v>3.129106307E-2</v>
      </c>
      <c r="U1691" s="23">
        <v>4.2163067089999997E-3</v>
      </c>
      <c r="V1691" s="23">
        <f>V1689</f>
        <v>0.27546707814469995</v>
      </c>
    </row>
    <row r="1692" spans="1:22" ht="15.75" customHeight="1" x14ac:dyDescent="0.2">
      <c r="A1692" s="22">
        <f>VLOOKUP(B1691,'Sample ID by Horizon'!A:B,2,FALSE)</f>
        <v>42655</v>
      </c>
      <c r="B1692" s="21" t="s">
        <v>536</v>
      </c>
      <c r="C1692" s="21" t="s">
        <v>1296</v>
      </c>
      <c r="D1692" s="21" t="s">
        <v>1292</v>
      </c>
      <c r="E1692" s="21">
        <v>2.0169999999999999</v>
      </c>
      <c r="F1692" s="21">
        <v>1.7370000000000001</v>
      </c>
      <c r="G1692" s="21">
        <v>2.113</v>
      </c>
      <c r="H1692" s="21">
        <v>0.376</v>
      </c>
      <c r="I1692" s="21">
        <v>1.762</v>
      </c>
      <c r="J1692" s="23">
        <f t="shared" si="45"/>
        <v>2.4999999999999911E-2</v>
      </c>
      <c r="K1692" s="71">
        <v>17.4020823</v>
      </c>
      <c r="L1692" s="71">
        <f t="shared" ref="L1692:N1692" si="1269">L1691</f>
        <v>2.0092500000000002</v>
      </c>
      <c r="M1692" s="71">
        <f t="shared" si="1269"/>
        <v>2.0249999999999935E-2</v>
      </c>
      <c r="N1692" s="71">
        <f t="shared" si="1269"/>
        <v>18.864266069999999</v>
      </c>
      <c r="O1692" s="73">
        <f>VLOOKUP(B1692,'Dry Sieve'!$B$2:$K$992,IF(C1692="#5",2,IF(C1692="#10",3,IF(C1692="#18",4,IF(C1692="#35",5,IF(C1692="#60",6,IF(C1692="#120",7,IF(C1692="#200",8,IF(C1692="&lt;200",9)))))))),FALSE)</f>
        <v>53.45</v>
      </c>
      <c r="P1692" s="23">
        <f t="shared" si="0"/>
        <v>2.0249999999999935E-2</v>
      </c>
      <c r="Q1692" s="23">
        <f t="shared" si="1"/>
        <v>2.0092500000000002</v>
      </c>
      <c r="R1692" s="23">
        <f>VLOOKUP(B1692,'Dry Sieve'!$B$2:$K$992,IF(C1692="#5",2,IF(C1692="#10",3,IF(C1692="#18",4,IF(C1692="#35",5,IF(C1692="#60",6,IF(C1692="#120",7,IF(C1692="#200",8,IF(C1692="&lt;200",9)))))))),FALSE)</f>
        <v>53.45</v>
      </c>
      <c r="S1692" s="23">
        <f>VLOOKUP(B1692,'Dry Sieve'!$B$2:$K$992,10,FALSE)</f>
        <v>1690.94</v>
      </c>
      <c r="T1692" s="23">
        <v>3.129106307E-2</v>
      </c>
      <c r="U1692" s="23">
        <v>4.2163067089999997E-3</v>
      </c>
      <c r="V1692" s="23">
        <f>V1689</f>
        <v>0.27546707814469995</v>
      </c>
    </row>
    <row r="1693" spans="1:22" ht="15.75" customHeight="1" x14ac:dyDescent="0.2">
      <c r="A1693" s="22">
        <f>VLOOKUP(B1692,'Sample ID by Horizon'!A:B,2,FALSE)</f>
        <v>42655</v>
      </c>
      <c r="B1693" s="21" t="s">
        <v>536</v>
      </c>
      <c r="C1693" s="21" t="s">
        <v>1296</v>
      </c>
      <c r="D1693" s="21" t="s">
        <v>1293</v>
      </c>
      <c r="E1693" s="21">
        <v>2.0150000000000001</v>
      </c>
      <c r="F1693" s="21">
        <v>1.7390000000000001</v>
      </c>
      <c r="G1693" s="21">
        <v>2.153</v>
      </c>
      <c r="H1693" s="21">
        <v>0.41399999999999998</v>
      </c>
      <c r="I1693" s="21">
        <v>1.7529999999999999</v>
      </c>
      <c r="J1693" s="23">
        <f t="shared" si="45"/>
        <v>1.399999999999979E-2</v>
      </c>
      <c r="K1693" s="71">
        <v>19.85111663</v>
      </c>
      <c r="L1693" s="71">
        <f t="shared" ref="L1693:N1693" si="1270">L1691</f>
        <v>2.0092500000000002</v>
      </c>
      <c r="M1693" s="71">
        <f t="shared" si="1270"/>
        <v>2.0249999999999935E-2</v>
      </c>
      <c r="N1693" s="71">
        <f t="shared" si="1270"/>
        <v>18.864266069999999</v>
      </c>
      <c r="O1693" s="73">
        <f>VLOOKUP(B1693,'Dry Sieve'!$B$2:$K$992,IF(C1693="#5",2,IF(C1693="#10",3,IF(C1693="#18",4,IF(C1693="#35",5,IF(C1693="#60",6,IF(C1693="#120",7,IF(C1693="#200",8,IF(C1693="&lt;200",9)))))))),FALSE)</f>
        <v>53.45</v>
      </c>
      <c r="P1693" s="23">
        <f t="shared" si="0"/>
        <v>2.0249999999999935E-2</v>
      </c>
      <c r="Q1693" s="23">
        <f t="shared" si="1"/>
        <v>2.0092500000000002</v>
      </c>
      <c r="R1693" s="23">
        <f>VLOOKUP(B1693,'Dry Sieve'!$B$2:$K$992,IF(C1693="#5",2,IF(C1693="#10",3,IF(C1693="#18",4,IF(C1693="#35",5,IF(C1693="#60",6,IF(C1693="#120",7,IF(C1693="#200",8,IF(C1693="&lt;200",9)))))))),FALSE)</f>
        <v>53.45</v>
      </c>
      <c r="S1693" s="23">
        <f>VLOOKUP(B1693,'Dry Sieve'!$B$2:$K$992,10,FALSE)</f>
        <v>1690.94</v>
      </c>
      <c r="T1693" s="23">
        <v>3.129106307E-2</v>
      </c>
      <c r="U1693" s="23">
        <v>4.2163067089999997E-3</v>
      </c>
      <c r="V1693" s="23">
        <f>V1692</f>
        <v>0.27546707814469995</v>
      </c>
    </row>
    <row r="1694" spans="1:22" ht="15.75" customHeight="1" x14ac:dyDescent="0.2">
      <c r="A1694" s="22">
        <f>VLOOKUP(B1693,'Sample ID by Horizon'!A:B,2,FALSE)</f>
        <v>42655</v>
      </c>
      <c r="B1694" s="21" t="s">
        <v>536</v>
      </c>
      <c r="C1694" s="21" t="s">
        <v>1296</v>
      </c>
      <c r="D1694" s="21" t="s">
        <v>1294</v>
      </c>
      <c r="E1694" s="21">
        <v>2</v>
      </c>
      <c r="F1694" s="21">
        <v>1.722</v>
      </c>
      <c r="G1694" s="21">
        <v>2.1280000000000001</v>
      </c>
      <c r="H1694" s="21">
        <v>0.40600000000000003</v>
      </c>
      <c r="I1694" s="21">
        <v>1.7330000000000001</v>
      </c>
      <c r="J1694" s="23">
        <f t="shared" si="45"/>
        <v>1.1000000000000121E-2</v>
      </c>
      <c r="K1694" s="71">
        <v>19.75</v>
      </c>
      <c r="L1694" s="71">
        <f t="shared" ref="L1694:N1694" si="1271">L1691</f>
        <v>2.0092500000000002</v>
      </c>
      <c r="M1694" s="71">
        <f t="shared" si="1271"/>
        <v>2.0249999999999935E-2</v>
      </c>
      <c r="N1694" s="71">
        <f t="shared" si="1271"/>
        <v>18.864266069999999</v>
      </c>
      <c r="O1694" s="73">
        <f>VLOOKUP(B1694,'Dry Sieve'!$B$2:$K$992,IF(C1694="#5",2,IF(C1694="#10",3,IF(C1694="#18",4,IF(C1694="#35",5,IF(C1694="#60",6,IF(C1694="#120",7,IF(C1694="#200",8,IF(C1694="&lt;200",9)))))))),FALSE)</f>
        <v>53.45</v>
      </c>
      <c r="P1694" s="23">
        <f t="shared" si="0"/>
        <v>2.0249999999999935E-2</v>
      </c>
      <c r="Q1694" s="23">
        <f t="shared" si="1"/>
        <v>2.0092500000000002</v>
      </c>
      <c r="R1694" s="23">
        <f>VLOOKUP(B1694,'Dry Sieve'!$B$2:$K$992,IF(C1694="#5",2,IF(C1694="#10",3,IF(C1694="#18",4,IF(C1694="#35",5,IF(C1694="#60",6,IF(C1694="#120",7,IF(C1694="#200",8,IF(C1694="&lt;200",9)))))))),FALSE)</f>
        <v>53.45</v>
      </c>
      <c r="S1694" s="23">
        <f>VLOOKUP(B1694,'Dry Sieve'!$B$2:$K$992,10,FALSE)</f>
        <v>1690.94</v>
      </c>
      <c r="T1694" s="23">
        <v>3.129106307E-2</v>
      </c>
      <c r="U1694" s="23">
        <v>4.2163067089999997E-3</v>
      </c>
      <c r="V1694" s="23">
        <f>V1692</f>
        <v>0.27546707814469995</v>
      </c>
    </row>
    <row r="1695" spans="1:22" ht="15.75" customHeight="1" x14ac:dyDescent="0.2">
      <c r="A1695" s="22">
        <f>VLOOKUP(B1694,'Sample ID by Horizon'!A:B,2,FALSE)</f>
        <v>42655</v>
      </c>
      <c r="B1695" s="21" t="s">
        <v>536</v>
      </c>
      <c r="C1695" s="21" t="s">
        <v>1297</v>
      </c>
      <c r="D1695" s="21" t="s">
        <v>1291</v>
      </c>
      <c r="E1695" s="21">
        <v>2.012</v>
      </c>
      <c r="F1695" s="21">
        <v>1.746</v>
      </c>
      <c r="G1695" s="21">
        <v>2.234</v>
      </c>
      <c r="H1695" s="21">
        <v>0.48799999999999999</v>
      </c>
      <c r="I1695" s="21">
        <v>1.754</v>
      </c>
      <c r="J1695" s="23">
        <f t="shared" si="45"/>
        <v>8.0000000000000071E-3</v>
      </c>
      <c r="K1695" s="71">
        <v>23.856858849999998</v>
      </c>
      <c r="L1695" s="71">
        <v>2.0085000000000002</v>
      </c>
      <c r="M1695" s="23">
        <f>AVERAGE(J1695:J1698)</f>
        <v>1.8749999999999989E-2</v>
      </c>
      <c r="N1695" s="23">
        <v>22.529148429999999</v>
      </c>
      <c r="O1695" s="73">
        <f>VLOOKUP(B1695,'Dry Sieve'!$B$2:$K$992,IF(C1695="#5",2,IF(C1695="#10",3,IF(C1695="#18",4,IF(C1695="#35",5,IF(C1695="#60",6,IF(C1695="#120",7,IF(C1695="#200",8,IF(C1695="&lt;200",9)))))))),FALSE)</f>
        <v>19.05</v>
      </c>
      <c r="P1695" s="23">
        <f t="shared" si="0"/>
        <v>1.8749999999999989E-2</v>
      </c>
      <c r="Q1695" s="23">
        <f t="shared" si="1"/>
        <v>2.0084999999999997</v>
      </c>
      <c r="R1695" s="23">
        <f>VLOOKUP(B1695,'Dry Sieve'!$B$2:$K$992,IF(C1695="#5",2,IF(C1695="#10",3,IF(C1695="#18",4,IF(C1695="#35",5,IF(C1695="#60",6,IF(C1695="#120",7,IF(C1695="#200",8,IF(C1695="&lt;200",9)))))))),FALSE)</f>
        <v>19.05</v>
      </c>
      <c r="S1695" s="23">
        <f>VLOOKUP(B1695,'Dry Sieve'!$B$2:$K$992,10,FALSE)</f>
        <v>1690.94</v>
      </c>
      <c r="T1695" s="23">
        <v>1.1160752039999999E-2</v>
      </c>
      <c r="U1695" s="23">
        <v>1.4368127970000001E-3</v>
      </c>
      <c r="V1695" s="23">
        <f>V1692</f>
        <v>0.27546707814469995</v>
      </c>
    </row>
    <row r="1696" spans="1:22" ht="15.75" customHeight="1" x14ac:dyDescent="0.2">
      <c r="A1696" s="22">
        <f>VLOOKUP(B1695,'Sample ID by Horizon'!A:B,2,FALSE)</f>
        <v>42655</v>
      </c>
      <c r="B1696" s="21" t="s">
        <v>536</v>
      </c>
      <c r="C1696" s="21" t="s">
        <v>1297</v>
      </c>
      <c r="D1696" s="21" t="s">
        <v>1292</v>
      </c>
      <c r="E1696" s="21">
        <v>2.0110000000000001</v>
      </c>
      <c r="F1696" s="21">
        <v>1.7290000000000001</v>
      </c>
      <c r="G1696" s="21">
        <v>2.1789999999999998</v>
      </c>
      <c r="H1696" s="21">
        <v>0.45</v>
      </c>
      <c r="I1696" s="21">
        <v>1.7490000000000001</v>
      </c>
      <c r="J1696" s="23">
        <f t="shared" si="45"/>
        <v>2.0000000000000018E-2</v>
      </c>
      <c r="K1696" s="71">
        <v>21.38239682</v>
      </c>
      <c r="L1696" s="71">
        <f t="shared" ref="L1696:N1696" si="1272">L1695</f>
        <v>2.0085000000000002</v>
      </c>
      <c r="M1696" s="71">
        <f t="shared" si="1272"/>
        <v>1.8749999999999989E-2</v>
      </c>
      <c r="N1696" s="71">
        <f t="shared" si="1272"/>
        <v>22.529148429999999</v>
      </c>
      <c r="O1696" s="73">
        <f>VLOOKUP(B1696,'Dry Sieve'!$B$2:$K$992,IF(C1696="#5",2,IF(C1696="#10",3,IF(C1696="#18",4,IF(C1696="#35",5,IF(C1696="#60",6,IF(C1696="#120",7,IF(C1696="#200",8,IF(C1696="&lt;200",9)))))))),FALSE)</f>
        <v>19.05</v>
      </c>
      <c r="P1696" s="23">
        <f t="shared" si="0"/>
        <v>1.8749999999999989E-2</v>
      </c>
      <c r="Q1696" s="23">
        <f t="shared" si="1"/>
        <v>2.0084999999999997</v>
      </c>
      <c r="R1696" s="23">
        <f>VLOOKUP(B1696,'Dry Sieve'!$B$2:$K$992,IF(C1696="#5",2,IF(C1696="#10",3,IF(C1696="#18",4,IF(C1696="#35",5,IF(C1696="#60",6,IF(C1696="#120",7,IF(C1696="#200",8,IF(C1696="&lt;200",9)))))))),FALSE)</f>
        <v>19.05</v>
      </c>
      <c r="S1696" s="23">
        <f>VLOOKUP(B1696,'Dry Sieve'!$B$2:$K$992,10,FALSE)</f>
        <v>1690.94</v>
      </c>
      <c r="T1696" s="23">
        <v>1.1160752039999999E-2</v>
      </c>
      <c r="U1696" s="23">
        <v>1.4368127970000001E-3</v>
      </c>
      <c r="V1696" s="23">
        <f>V1695</f>
        <v>0.27546707814469995</v>
      </c>
    </row>
    <row r="1697" spans="1:22" ht="15.75" customHeight="1" x14ac:dyDescent="0.2">
      <c r="A1697" s="22">
        <f>VLOOKUP(B1696,'Sample ID by Horizon'!A:B,2,FALSE)</f>
        <v>42655</v>
      </c>
      <c r="B1697" s="21" t="s">
        <v>536</v>
      </c>
      <c r="C1697" s="21" t="s">
        <v>1297</v>
      </c>
      <c r="D1697" s="21" t="s">
        <v>1293</v>
      </c>
      <c r="E1697" s="21">
        <v>2.0059999999999998</v>
      </c>
      <c r="F1697" s="21">
        <v>1.7370000000000001</v>
      </c>
      <c r="G1697" s="21">
        <v>2.1819999999999999</v>
      </c>
      <c r="H1697" s="21">
        <v>0.44500000000000001</v>
      </c>
      <c r="I1697" s="21">
        <v>1.762</v>
      </c>
      <c r="J1697" s="23">
        <f t="shared" si="45"/>
        <v>2.4999999999999911E-2</v>
      </c>
      <c r="K1697" s="71">
        <v>20.937188429999999</v>
      </c>
      <c r="L1697" s="71">
        <f t="shared" ref="L1697:N1697" si="1273">L1695</f>
        <v>2.0085000000000002</v>
      </c>
      <c r="M1697" s="71">
        <f t="shared" si="1273"/>
        <v>1.8749999999999989E-2</v>
      </c>
      <c r="N1697" s="71">
        <f t="shared" si="1273"/>
        <v>22.529148429999999</v>
      </c>
      <c r="O1697" s="73">
        <f>VLOOKUP(B1697,'Dry Sieve'!$B$2:$K$992,IF(C1697="#5",2,IF(C1697="#10",3,IF(C1697="#18",4,IF(C1697="#35",5,IF(C1697="#60",6,IF(C1697="#120",7,IF(C1697="#200",8,IF(C1697="&lt;200",9)))))))),FALSE)</f>
        <v>19.05</v>
      </c>
      <c r="P1697" s="23">
        <f t="shared" si="0"/>
        <v>1.8749999999999989E-2</v>
      </c>
      <c r="Q1697" s="23">
        <f t="shared" si="1"/>
        <v>2.0084999999999997</v>
      </c>
      <c r="R1697" s="23">
        <f>VLOOKUP(B1697,'Dry Sieve'!$B$2:$K$992,IF(C1697="#5",2,IF(C1697="#10",3,IF(C1697="#18",4,IF(C1697="#35",5,IF(C1697="#60",6,IF(C1697="#120",7,IF(C1697="#200",8,IF(C1697="&lt;200",9)))))))),FALSE)</f>
        <v>19.05</v>
      </c>
      <c r="S1697" s="23">
        <f>VLOOKUP(B1697,'Dry Sieve'!$B$2:$K$992,10,FALSE)</f>
        <v>1690.94</v>
      </c>
      <c r="T1697" s="23">
        <v>1.1160752039999999E-2</v>
      </c>
      <c r="U1697" s="23">
        <v>1.4368127970000001E-3</v>
      </c>
      <c r="V1697" s="23">
        <f>V1695</f>
        <v>0.27546707814469995</v>
      </c>
    </row>
    <row r="1698" spans="1:22" ht="15.75" customHeight="1" x14ac:dyDescent="0.2">
      <c r="A1698" s="22">
        <f>VLOOKUP(B1697,'Sample ID by Horizon'!A:B,2,FALSE)</f>
        <v>42655</v>
      </c>
      <c r="B1698" s="21" t="s">
        <v>536</v>
      </c>
      <c r="C1698" s="21" t="s">
        <v>1297</v>
      </c>
      <c r="D1698" s="21" t="s">
        <v>1294</v>
      </c>
      <c r="E1698" s="21">
        <v>2.0049999999999999</v>
      </c>
      <c r="F1698" s="21">
        <v>1.73</v>
      </c>
      <c r="G1698" s="21">
        <v>2.2320000000000002</v>
      </c>
      <c r="H1698" s="21">
        <v>0.502</v>
      </c>
      <c r="I1698" s="21">
        <v>1.752</v>
      </c>
      <c r="J1698" s="23">
        <f t="shared" si="45"/>
        <v>2.200000000000002E-2</v>
      </c>
      <c r="K1698" s="71">
        <v>23.940149630000001</v>
      </c>
      <c r="L1698" s="71">
        <f t="shared" ref="L1698:N1698" si="1274">L1695</f>
        <v>2.0085000000000002</v>
      </c>
      <c r="M1698" s="71">
        <f t="shared" si="1274"/>
        <v>1.8749999999999989E-2</v>
      </c>
      <c r="N1698" s="71">
        <f t="shared" si="1274"/>
        <v>22.529148429999999</v>
      </c>
      <c r="O1698" s="73">
        <f>VLOOKUP(B1698,'Dry Sieve'!$B$2:$K$992,IF(C1698="#5",2,IF(C1698="#10",3,IF(C1698="#18",4,IF(C1698="#35",5,IF(C1698="#60",6,IF(C1698="#120",7,IF(C1698="#200",8,IF(C1698="&lt;200",9)))))))),FALSE)</f>
        <v>19.05</v>
      </c>
      <c r="P1698" s="23">
        <f t="shared" si="0"/>
        <v>1.8749999999999989E-2</v>
      </c>
      <c r="Q1698" s="23">
        <f t="shared" si="1"/>
        <v>2.0084999999999997</v>
      </c>
      <c r="R1698" s="23">
        <f>VLOOKUP(B1698,'Dry Sieve'!$B$2:$K$992,IF(C1698="#5",2,IF(C1698="#10",3,IF(C1698="#18",4,IF(C1698="#35",5,IF(C1698="#60",6,IF(C1698="#120",7,IF(C1698="#200",8,IF(C1698="&lt;200",9)))))))),FALSE)</f>
        <v>19.05</v>
      </c>
      <c r="S1698" s="23">
        <f>VLOOKUP(B1698,'Dry Sieve'!$B$2:$K$992,10,FALSE)</f>
        <v>1690.94</v>
      </c>
      <c r="T1698" s="23">
        <v>1.1160752039999999E-2</v>
      </c>
      <c r="U1698" s="23">
        <v>1.4368127970000001E-3</v>
      </c>
      <c r="V1698" s="23">
        <f>V1695</f>
        <v>0.27546707814469995</v>
      </c>
    </row>
    <row r="1699" spans="1:22" ht="15.75" customHeight="1" x14ac:dyDescent="0.2">
      <c r="A1699" s="22">
        <f>VLOOKUP(B1698,'Sample ID by Horizon'!A:B,2,FALSE)</f>
        <v>42655</v>
      </c>
      <c r="B1699" s="21" t="s">
        <v>536</v>
      </c>
      <c r="C1699" s="21" t="s">
        <v>1298</v>
      </c>
      <c r="D1699" s="21" t="s">
        <v>1291</v>
      </c>
      <c r="E1699" s="21">
        <v>1.7070000000000001</v>
      </c>
      <c r="F1699" s="21">
        <v>1.7250000000000001</v>
      </c>
      <c r="G1699" s="21">
        <v>2.298</v>
      </c>
      <c r="H1699" s="21">
        <v>0.57299999999999995</v>
      </c>
      <c r="I1699" s="21">
        <v>1.7430000000000001</v>
      </c>
      <c r="J1699" s="23">
        <f t="shared" si="45"/>
        <v>1.8000000000000016E-2</v>
      </c>
      <c r="K1699" s="71">
        <v>32.513181019999998</v>
      </c>
      <c r="L1699" s="71">
        <v>1.7037500000000001</v>
      </c>
      <c r="M1699" s="23">
        <f>AVERAGE(J1699:J1702)</f>
        <v>1.6249999999999987E-2</v>
      </c>
      <c r="N1699" s="23">
        <v>33.276792909999998</v>
      </c>
      <c r="O1699" s="73">
        <f>VLOOKUP(B1699,'Dry Sieve'!$B$2:$K$992,IF(C1699="#5",2,IF(C1699="#10",3,IF(C1699="#18",4,IF(C1699="#35",5,IF(C1699="#60",6,IF(C1699="#120",7,IF(C1699="#200",8,IF(C1699="&lt;200",9)))))))),FALSE)</f>
        <v>7.03</v>
      </c>
      <c r="P1699" s="23">
        <f t="shared" si="0"/>
        <v>1.6249999999999987E-2</v>
      </c>
      <c r="Q1699" s="23">
        <f t="shared" si="1"/>
        <v>1.7037499999999999</v>
      </c>
      <c r="R1699" s="23">
        <f>VLOOKUP(B1699,'Dry Sieve'!$B$2:$K$992,IF(C1699="#5",2,IF(C1699="#10",3,IF(C1699="#18",4,IF(C1699="#35",5,IF(C1699="#60",6,IF(C1699="#120",7,IF(C1699="#200",8,IF(C1699="&lt;200",9)))))))),FALSE)</f>
        <v>7.03</v>
      </c>
      <c r="S1699" s="23">
        <f>VLOOKUP(B1699,'Dry Sieve'!$B$2:$K$992,10,FALSE)</f>
        <v>1690.94</v>
      </c>
      <c r="T1699" s="23">
        <v>4.1177980159999997E-3</v>
      </c>
      <c r="U1699" s="23">
        <v>5.8725905060000002E-4</v>
      </c>
      <c r="V1699" s="23">
        <f>V1698</f>
        <v>0.27546707814469995</v>
      </c>
    </row>
    <row r="1700" spans="1:22" ht="15.75" customHeight="1" x14ac:dyDescent="0.2">
      <c r="A1700" s="22">
        <f>VLOOKUP(B1699,'Sample ID by Horizon'!A:B,2,FALSE)</f>
        <v>42655</v>
      </c>
      <c r="B1700" s="21" t="s">
        <v>536</v>
      </c>
      <c r="C1700" s="21" t="s">
        <v>1298</v>
      </c>
      <c r="D1700" s="21" t="s">
        <v>1292</v>
      </c>
      <c r="E1700" s="21">
        <v>1.7070000000000001</v>
      </c>
      <c r="F1700" s="21">
        <v>1.726</v>
      </c>
      <c r="G1700" s="21">
        <v>2.3690000000000002</v>
      </c>
      <c r="H1700" s="21">
        <v>0.64300000000000002</v>
      </c>
      <c r="I1700" s="21">
        <v>1.742</v>
      </c>
      <c r="J1700" s="23">
        <f t="shared" si="45"/>
        <v>1.6000000000000014E-2</v>
      </c>
      <c r="K1700" s="71">
        <v>36.731107209999998</v>
      </c>
      <c r="L1700" s="71">
        <f t="shared" ref="L1700:N1700" si="1275">L1699</f>
        <v>1.7037500000000001</v>
      </c>
      <c r="M1700" s="71">
        <f t="shared" si="1275"/>
        <v>1.6249999999999987E-2</v>
      </c>
      <c r="N1700" s="71">
        <f t="shared" si="1275"/>
        <v>33.276792909999998</v>
      </c>
      <c r="O1700" s="73">
        <f>VLOOKUP(B1700,'Dry Sieve'!$B$2:$K$992,IF(C1700="#5",2,IF(C1700="#10",3,IF(C1700="#18",4,IF(C1700="#35",5,IF(C1700="#60",6,IF(C1700="#120",7,IF(C1700="#200",8,IF(C1700="&lt;200",9)))))))),FALSE)</f>
        <v>7.03</v>
      </c>
      <c r="P1700" s="23">
        <f t="shared" si="0"/>
        <v>1.6249999999999987E-2</v>
      </c>
      <c r="Q1700" s="23">
        <f t="shared" si="1"/>
        <v>1.7037499999999999</v>
      </c>
      <c r="R1700" s="23">
        <f>VLOOKUP(B1700,'Dry Sieve'!$B$2:$K$992,IF(C1700="#5",2,IF(C1700="#10",3,IF(C1700="#18",4,IF(C1700="#35",5,IF(C1700="#60",6,IF(C1700="#120",7,IF(C1700="#200",8,IF(C1700="&lt;200",9)))))))),FALSE)</f>
        <v>7.03</v>
      </c>
      <c r="S1700" s="23">
        <f>VLOOKUP(B1700,'Dry Sieve'!$B$2:$K$992,10,FALSE)</f>
        <v>1690.94</v>
      </c>
      <c r="T1700" s="23">
        <v>4.1177980159999997E-3</v>
      </c>
      <c r="U1700" s="23">
        <v>5.8725905060000002E-4</v>
      </c>
      <c r="V1700" s="23">
        <f>V1698</f>
        <v>0.27546707814469995</v>
      </c>
    </row>
    <row r="1701" spans="1:22" ht="15.75" customHeight="1" x14ac:dyDescent="0.2">
      <c r="A1701" s="22">
        <f>VLOOKUP(B1700,'Sample ID by Horizon'!A:B,2,FALSE)</f>
        <v>42655</v>
      </c>
      <c r="B1701" s="21" t="s">
        <v>536</v>
      </c>
      <c r="C1701" s="21" t="s">
        <v>1298</v>
      </c>
      <c r="D1701" s="21" t="s">
        <v>1293</v>
      </c>
      <c r="E1701" s="21">
        <v>1.7</v>
      </c>
      <c r="F1701" s="21">
        <v>1.7230000000000001</v>
      </c>
      <c r="G1701" s="21">
        <v>2.2599999999999998</v>
      </c>
      <c r="H1701" s="21">
        <v>0.53700000000000003</v>
      </c>
      <c r="I1701" s="21">
        <v>1.7370000000000001</v>
      </c>
      <c r="J1701" s="23">
        <f t="shared" si="45"/>
        <v>1.4000000000000012E-2</v>
      </c>
      <c r="K1701" s="71">
        <v>30.764705880000001</v>
      </c>
      <c r="L1701" s="71">
        <f t="shared" ref="L1701:N1701" si="1276">L1699</f>
        <v>1.7037500000000001</v>
      </c>
      <c r="M1701" s="71">
        <f t="shared" si="1276"/>
        <v>1.6249999999999987E-2</v>
      </c>
      <c r="N1701" s="71">
        <f t="shared" si="1276"/>
        <v>33.276792909999998</v>
      </c>
      <c r="O1701" s="73">
        <f>VLOOKUP(B1701,'Dry Sieve'!$B$2:$K$992,IF(C1701="#5",2,IF(C1701="#10",3,IF(C1701="#18",4,IF(C1701="#35",5,IF(C1701="#60",6,IF(C1701="#120",7,IF(C1701="#200",8,IF(C1701="&lt;200",9)))))))),FALSE)</f>
        <v>7.03</v>
      </c>
      <c r="P1701" s="23">
        <f t="shared" si="0"/>
        <v>1.6249999999999987E-2</v>
      </c>
      <c r="Q1701" s="23">
        <f t="shared" si="1"/>
        <v>1.7037499999999999</v>
      </c>
      <c r="R1701" s="23">
        <f>VLOOKUP(B1701,'Dry Sieve'!$B$2:$K$992,IF(C1701="#5",2,IF(C1701="#10",3,IF(C1701="#18",4,IF(C1701="#35",5,IF(C1701="#60",6,IF(C1701="#120",7,IF(C1701="#200",8,IF(C1701="&lt;200",9)))))))),FALSE)</f>
        <v>7.03</v>
      </c>
      <c r="S1701" s="23">
        <f>VLOOKUP(B1701,'Dry Sieve'!$B$2:$K$992,10,FALSE)</f>
        <v>1690.94</v>
      </c>
      <c r="T1701" s="23">
        <v>4.1177980159999997E-3</v>
      </c>
      <c r="U1701" s="23">
        <v>5.8725905060000002E-4</v>
      </c>
      <c r="V1701" s="23">
        <f>V1698</f>
        <v>0.27546707814469995</v>
      </c>
    </row>
    <row r="1702" spans="1:22" ht="15.75" customHeight="1" x14ac:dyDescent="0.2">
      <c r="A1702" s="22">
        <f>VLOOKUP(B1701,'Sample ID by Horizon'!A:B,2,FALSE)</f>
        <v>42655</v>
      </c>
      <c r="B1702" s="21" t="s">
        <v>536</v>
      </c>
      <c r="C1702" s="21" t="s">
        <v>1298</v>
      </c>
      <c r="D1702" s="21" t="s">
        <v>1294</v>
      </c>
      <c r="E1702" s="21">
        <v>1.7010000000000001</v>
      </c>
      <c r="F1702" s="21">
        <v>1.7430000000000001</v>
      </c>
      <c r="G1702" s="21">
        <v>2.323</v>
      </c>
      <c r="H1702" s="21">
        <v>0.57999999999999996</v>
      </c>
      <c r="I1702" s="21">
        <v>1.76</v>
      </c>
      <c r="J1702" s="23">
        <f t="shared" si="45"/>
        <v>1.6999999999999904E-2</v>
      </c>
      <c r="K1702" s="71">
        <v>33.098177540000002</v>
      </c>
      <c r="L1702" s="71">
        <f t="shared" ref="L1702:N1702" si="1277">L1699</f>
        <v>1.7037500000000001</v>
      </c>
      <c r="M1702" s="71">
        <f t="shared" si="1277"/>
        <v>1.6249999999999987E-2</v>
      </c>
      <c r="N1702" s="71">
        <f t="shared" si="1277"/>
        <v>33.276792909999998</v>
      </c>
      <c r="O1702" s="73">
        <f>VLOOKUP(B1702,'Dry Sieve'!$B$2:$K$992,IF(C1702="#5",2,IF(C1702="#10",3,IF(C1702="#18",4,IF(C1702="#35",5,IF(C1702="#60",6,IF(C1702="#120",7,IF(C1702="#200",8,IF(C1702="&lt;200",9)))))))),FALSE)</f>
        <v>7.03</v>
      </c>
      <c r="P1702" s="23">
        <f t="shared" si="0"/>
        <v>1.6249999999999987E-2</v>
      </c>
      <c r="Q1702" s="23">
        <f t="shared" si="1"/>
        <v>1.7037499999999999</v>
      </c>
      <c r="R1702" s="23">
        <f>VLOOKUP(B1702,'Dry Sieve'!$B$2:$K$992,IF(C1702="#5",2,IF(C1702="#10",3,IF(C1702="#18",4,IF(C1702="#35",5,IF(C1702="#60",6,IF(C1702="#120",7,IF(C1702="#200",8,IF(C1702="&lt;200",9)))))))),FALSE)</f>
        <v>7.03</v>
      </c>
      <c r="S1702" s="23">
        <f>VLOOKUP(B1702,'Dry Sieve'!$B$2:$K$992,10,FALSE)</f>
        <v>1690.94</v>
      </c>
      <c r="T1702" s="23">
        <v>4.1177980159999997E-3</v>
      </c>
      <c r="U1702" s="23">
        <v>5.8725905060000002E-4</v>
      </c>
      <c r="V1702" s="23">
        <f>V1701</f>
        <v>0.27546707814469995</v>
      </c>
    </row>
    <row r="1703" spans="1:22" ht="15.75" customHeight="1" x14ac:dyDescent="0.2">
      <c r="A1703" s="22">
        <f>VLOOKUP(B1702,'Sample ID by Horizon'!A:B,2,FALSE)</f>
        <v>42655</v>
      </c>
      <c r="B1703" s="21" t="s">
        <v>536</v>
      </c>
      <c r="C1703" s="21" t="s">
        <v>1299</v>
      </c>
      <c r="D1703" s="21" t="s">
        <v>1291</v>
      </c>
      <c r="E1703" s="21">
        <v>0.80300000000000005</v>
      </c>
      <c r="F1703" s="21">
        <v>1.7470000000000001</v>
      </c>
      <c r="G1703" s="21">
        <v>2.2050000000000001</v>
      </c>
      <c r="H1703" s="21">
        <v>0.45800000000000002</v>
      </c>
      <c r="I1703" s="21">
        <v>1.758</v>
      </c>
      <c r="J1703" s="23">
        <f t="shared" si="45"/>
        <v>1.0999999999999899E-2</v>
      </c>
      <c r="K1703" s="71">
        <v>55.666251559999999</v>
      </c>
      <c r="L1703" s="71">
        <v>0.80874999999999997</v>
      </c>
      <c r="M1703" s="23">
        <f>AVERAGE(J1703:J1706)</f>
        <v>1.7749999999999932E-2</v>
      </c>
      <c r="N1703" s="23">
        <v>56.19720255</v>
      </c>
      <c r="O1703" s="73">
        <f>VLOOKUP(B1703,'Dry Sieve'!$B$2:$K$992,IF(C1703="#5",2,IF(C1703="#10",3,IF(C1703="#18",4,IF(C1703="#35",5,IF(C1703="#60",6,IF(C1703="#120",7,IF(C1703="#200",8,IF(C1703="&lt;200",9)))))))),FALSE)</f>
        <v>3.53</v>
      </c>
      <c r="P1703" s="23">
        <f t="shared" si="0"/>
        <v>1.7749999999999932E-2</v>
      </c>
      <c r="Q1703" s="23">
        <f t="shared" si="1"/>
        <v>0.80875000000000008</v>
      </c>
      <c r="R1703" s="23">
        <f>VLOOKUP(B1703,'Dry Sieve'!$B$2:$K$992,IF(C1703="#5",2,IF(C1703="#10",3,IF(C1703="#18",4,IF(C1703="#35",5,IF(C1703="#60",6,IF(C1703="#120",7,IF(C1703="#200",8,IF(C1703="&lt;200",9)))))))),FALSE)</f>
        <v>3.53</v>
      </c>
      <c r="S1703" s="23">
        <f>VLOOKUP(B1703,'Dry Sieve'!$B$2:$K$992,10,FALSE)</f>
        <v>1690.94</v>
      </c>
      <c r="T1703" s="23">
        <v>2.0417788339999999E-3</v>
      </c>
      <c r="U1703" s="23">
        <v>3.2783502489999998E-4</v>
      </c>
      <c r="V1703" s="23">
        <f>V1701</f>
        <v>0.27546707814469995</v>
      </c>
    </row>
    <row r="1704" spans="1:22" ht="15.75" customHeight="1" x14ac:dyDescent="0.2">
      <c r="A1704" s="22">
        <f>VLOOKUP(B1703,'Sample ID by Horizon'!A:B,2,FALSE)</f>
        <v>42655</v>
      </c>
      <c r="B1704" s="21" t="s">
        <v>536</v>
      </c>
      <c r="C1704" s="21" t="s">
        <v>1299</v>
      </c>
      <c r="D1704" s="21" t="s">
        <v>1292</v>
      </c>
      <c r="E1704" s="21">
        <v>0.81100000000000005</v>
      </c>
      <c r="F1704" s="21">
        <v>1.7210000000000001</v>
      </c>
      <c r="G1704" s="21">
        <v>2.19</v>
      </c>
      <c r="H1704" s="21">
        <v>0.46899999999999997</v>
      </c>
      <c r="I1704" s="21">
        <v>1.732</v>
      </c>
      <c r="J1704" s="23">
        <f t="shared" si="45"/>
        <v>1.0999999999999899E-2</v>
      </c>
      <c r="K1704" s="71">
        <v>56.473489520000001</v>
      </c>
      <c r="L1704" s="71">
        <f t="shared" ref="L1704:N1704" si="1278">L1703</f>
        <v>0.80874999999999997</v>
      </c>
      <c r="M1704" s="71">
        <f t="shared" si="1278"/>
        <v>1.7749999999999932E-2</v>
      </c>
      <c r="N1704" s="71">
        <f t="shared" si="1278"/>
        <v>56.19720255</v>
      </c>
      <c r="O1704" s="73">
        <f>VLOOKUP(B1704,'Dry Sieve'!$B$2:$K$992,IF(C1704="#5",2,IF(C1704="#10",3,IF(C1704="#18",4,IF(C1704="#35",5,IF(C1704="#60",6,IF(C1704="#120",7,IF(C1704="#200",8,IF(C1704="&lt;200",9)))))))),FALSE)</f>
        <v>3.53</v>
      </c>
      <c r="P1704" s="23">
        <f t="shared" si="0"/>
        <v>1.7749999999999932E-2</v>
      </c>
      <c r="Q1704" s="23">
        <f t="shared" si="1"/>
        <v>0.80875000000000008</v>
      </c>
      <c r="R1704" s="23">
        <f>VLOOKUP(B1704,'Dry Sieve'!$B$2:$K$992,IF(C1704="#5",2,IF(C1704="#10",3,IF(C1704="#18",4,IF(C1704="#35",5,IF(C1704="#60",6,IF(C1704="#120",7,IF(C1704="#200",8,IF(C1704="&lt;200",9)))))))),FALSE)</f>
        <v>3.53</v>
      </c>
      <c r="S1704" s="23">
        <f>VLOOKUP(B1704,'Dry Sieve'!$B$2:$K$992,10,FALSE)</f>
        <v>1690.94</v>
      </c>
      <c r="T1704" s="23">
        <v>2.0417788339999999E-3</v>
      </c>
      <c r="U1704" s="23">
        <v>3.2783502489999998E-4</v>
      </c>
      <c r="V1704" s="23">
        <f>V1701</f>
        <v>0.27546707814469995</v>
      </c>
    </row>
    <row r="1705" spans="1:22" ht="15.75" customHeight="1" x14ac:dyDescent="0.2">
      <c r="A1705" s="22">
        <f>VLOOKUP(B1704,'Sample ID by Horizon'!A:B,2,FALSE)</f>
        <v>42655</v>
      </c>
      <c r="B1705" s="21" t="s">
        <v>536</v>
      </c>
      <c r="C1705" s="21" t="s">
        <v>1299</v>
      </c>
      <c r="D1705" s="21" t="s">
        <v>1293</v>
      </c>
      <c r="E1705" s="21">
        <v>0.81</v>
      </c>
      <c r="F1705" s="21">
        <v>1.73</v>
      </c>
      <c r="G1705" s="21">
        <v>2.2309999999999999</v>
      </c>
      <c r="H1705" s="21">
        <v>0.501</v>
      </c>
      <c r="I1705" s="21">
        <v>1.758</v>
      </c>
      <c r="J1705" s="23">
        <f t="shared" si="45"/>
        <v>2.8000000000000025E-2</v>
      </c>
      <c r="K1705" s="71">
        <v>58.395061730000002</v>
      </c>
      <c r="L1705" s="71">
        <f t="shared" ref="L1705:N1705" si="1279">L1703</f>
        <v>0.80874999999999997</v>
      </c>
      <c r="M1705" s="71">
        <f t="shared" si="1279"/>
        <v>1.7749999999999932E-2</v>
      </c>
      <c r="N1705" s="71">
        <f t="shared" si="1279"/>
        <v>56.19720255</v>
      </c>
      <c r="O1705" s="73">
        <f>VLOOKUP(B1705,'Dry Sieve'!$B$2:$K$992,IF(C1705="#5",2,IF(C1705="#10",3,IF(C1705="#18",4,IF(C1705="#35",5,IF(C1705="#60",6,IF(C1705="#120",7,IF(C1705="#200",8,IF(C1705="&lt;200",9)))))))),FALSE)</f>
        <v>3.53</v>
      </c>
      <c r="P1705" s="23">
        <f t="shared" si="0"/>
        <v>1.7749999999999932E-2</v>
      </c>
      <c r="Q1705" s="23">
        <f t="shared" si="1"/>
        <v>0.80875000000000008</v>
      </c>
      <c r="R1705" s="23">
        <f>VLOOKUP(B1705,'Dry Sieve'!$B$2:$K$992,IF(C1705="#5",2,IF(C1705="#10",3,IF(C1705="#18",4,IF(C1705="#35",5,IF(C1705="#60",6,IF(C1705="#120",7,IF(C1705="#200",8,IF(C1705="&lt;200",9)))))))),FALSE)</f>
        <v>3.53</v>
      </c>
      <c r="S1705" s="23">
        <f>VLOOKUP(B1705,'Dry Sieve'!$B$2:$K$992,10,FALSE)</f>
        <v>1690.94</v>
      </c>
      <c r="T1705" s="23">
        <v>2.0417788339999999E-3</v>
      </c>
      <c r="U1705" s="23">
        <v>3.2783502489999998E-4</v>
      </c>
      <c r="V1705" s="23">
        <f>V1704</f>
        <v>0.27546707814469995</v>
      </c>
    </row>
    <row r="1706" spans="1:22" ht="15.75" customHeight="1" x14ac:dyDescent="0.2">
      <c r="A1706" s="22">
        <f>VLOOKUP(B1705,'Sample ID by Horizon'!A:B,2,FALSE)</f>
        <v>42655</v>
      </c>
      <c r="B1706" s="21" t="s">
        <v>536</v>
      </c>
      <c r="C1706" s="21" t="s">
        <v>1299</v>
      </c>
      <c r="D1706" s="21" t="s">
        <v>1294</v>
      </c>
      <c r="E1706" s="21">
        <v>0.81100000000000005</v>
      </c>
      <c r="F1706" s="21">
        <v>1.7470000000000001</v>
      </c>
      <c r="G1706" s="21">
        <v>2.2080000000000002</v>
      </c>
      <c r="H1706" s="21">
        <v>0.46100000000000002</v>
      </c>
      <c r="I1706" s="21">
        <v>1.768</v>
      </c>
      <c r="J1706" s="23">
        <f t="shared" si="45"/>
        <v>2.0999999999999908E-2</v>
      </c>
      <c r="K1706" s="71">
        <v>54.254007399999999</v>
      </c>
      <c r="L1706" s="71">
        <f t="shared" ref="L1706:N1706" si="1280">L1703</f>
        <v>0.80874999999999997</v>
      </c>
      <c r="M1706" s="71">
        <f t="shared" si="1280"/>
        <v>1.7749999999999932E-2</v>
      </c>
      <c r="N1706" s="71">
        <f t="shared" si="1280"/>
        <v>56.19720255</v>
      </c>
      <c r="O1706" s="73">
        <f>VLOOKUP(B1706,'Dry Sieve'!$B$2:$K$992,IF(C1706="#5",2,IF(C1706="#10",3,IF(C1706="#18",4,IF(C1706="#35",5,IF(C1706="#60",6,IF(C1706="#120",7,IF(C1706="#200",8,IF(C1706="&lt;200",9)))))))),FALSE)</f>
        <v>3.53</v>
      </c>
      <c r="P1706" s="23">
        <f t="shared" si="0"/>
        <v>1.7749999999999932E-2</v>
      </c>
      <c r="Q1706" s="23">
        <f t="shared" si="1"/>
        <v>0.80875000000000008</v>
      </c>
      <c r="R1706" s="23">
        <f>VLOOKUP(B1706,'Dry Sieve'!$B$2:$K$992,IF(C1706="#5",2,IF(C1706="#10",3,IF(C1706="#18",4,IF(C1706="#35",5,IF(C1706="#60",6,IF(C1706="#120",7,IF(C1706="#200",8,IF(C1706="&lt;200",9)))))))),FALSE)</f>
        <v>3.53</v>
      </c>
      <c r="S1706" s="23">
        <f>VLOOKUP(B1706,'Dry Sieve'!$B$2:$K$992,10,FALSE)</f>
        <v>1690.94</v>
      </c>
      <c r="T1706" s="23">
        <v>2.0417788339999999E-3</v>
      </c>
      <c r="U1706" s="23">
        <v>3.2783502489999998E-4</v>
      </c>
      <c r="V1706" s="23">
        <f>V1704</f>
        <v>0.27546707814469995</v>
      </c>
    </row>
    <row r="1707" spans="1:22" ht="15.75" customHeight="1" x14ac:dyDescent="0.2">
      <c r="A1707" s="22">
        <f>VLOOKUP(B1706,'Sample ID by Horizon'!A:B,2,FALSE)</f>
        <v>42655</v>
      </c>
      <c r="B1707" s="21" t="s">
        <v>536</v>
      </c>
      <c r="C1707" s="21" t="s">
        <v>1300</v>
      </c>
      <c r="D1707" s="21" t="s">
        <v>1291</v>
      </c>
      <c r="E1707" s="21">
        <v>0.69599999999999995</v>
      </c>
      <c r="F1707" s="21">
        <v>1.7330000000000001</v>
      </c>
      <c r="G1707" s="21">
        <v>2.2050000000000001</v>
      </c>
      <c r="H1707" s="21">
        <v>0.47199999999999998</v>
      </c>
      <c r="I1707" s="21">
        <v>1.8140000000000001</v>
      </c>
      <c r="J1707" s="23">
        <f t="shared" si="45"/>
        <v>8.0999999999999961E-2</v>
      </c>
      <c r="K1707" s="71">
        <v>56.178160920000003</v>
      </c>
      <c r="L1707" s="71">
        <v>0.70799999999999996</v>
      </c>
      <c r="M1707" s="23">
        <f>AVERAGE(J1707:J1710)</f>
        <v>7.8499999999999959E-2</v>
      </c>
      <c r="N1707" s="23">
        <v>60.424634580000003</v>
      </c>
      <c r="O1707" s="73">
        <f>VLOOKUP(B1707,'Dry Sieve'!$B$2:$K$992,IF(C1707="#5",2,IF(C1707="#10",3,IF(C1707="#18",4,IF(C1707="#35",5,IF(C1707="#60",6,IF(C1707="#120",7,IF(C1707="#200",8,IF(C1707="&lt;200",9)))))))),FALSE)</f>
        <v>2.98</v>
      </c>
      <c r="P1707" s="23">
        <f t="shared" si="0"/>
        <v>7.8499999999999959E-2</v>
      </c>
      <c r="Q1707" s="23">
        <f t="shared" si="1"/>
        <v>0.70799999999999996</v>
      </c>
      <c r="R1707" s="23">
        <f>VLOOKUP(B1707,'Dry Sieve'!$B$2:$K$992,IF(C1707="#5",2,IF(C1707="#10",3,IF(C1707="#18",4,IF(C1707="#35",5,IF(C1707="#60",6,IF(C1707="#120",7,IF(C1707="#200",8,IF(C1707="&lt;200",9)))))))),FALSE)</f>
        <v>2.98</v>
      </c>
      <c r="S1707" s="23">
        <f>VLOOKUP(B1707,'Dry Sieve'!$B$2:$K$992,10,FALSE)</f>
        <v>1690.94</v>
      </c>
      <c r="T1707" s="23">
        <v>1.566933419E-3</v>
      </c>
      <c r="U1707" s="23">
        <v>1.3525911320000001E-4</v>
      </c>
      <c r="V1707" s="23">
        <f>V1704</f>
        <v>0.27546707814469995</v>
      </c>
    </row>
    <row r="1708" spans="1:22" ht="15.75" customHeight="1" x14ac:dyDescent="0.2">
      <c r="A1708" s="22">
        <f>VLOOKUP(B1707,'Sample ID by Horizon'!A:B,2,FALSE)</f>
        <v>42655</v>
      </c>
      <c r="B1708" s="21" t="s">
        <v>536</v>
      </c>
      <c r="C1708" s="21" t="s">
        <v>1300</v>
      </c>
      <c r="D1708" s="21" t="s">
        <v>1292</v>
      </c>
      <c r="E1708" s="21">
        <v>0.71399999999999997</v>
      </c>
      <c r="F1708" s="21">
        <v>1.734</v>
      </c>
      <c r="G1708" s="21">
        <v>2.25</v>
      </c>
      <c r="H1708" s="21">
        <v>0.51600000000000001</v>
      </c>
      <c r="I1708" s="21">
        <v>1.8149999999999999</v>
      </c>
      <c r="J1708" s="23">
        <f t="shared" si="45"/>
        <v>8.0999999999999961E-2</v>
      </c>
      <c r="K1708" s="71">
        <v>60.924369749999997</v>
      </c>
      <c r="L1708" s="71">
        <f t="shared" ref="L1708:N1708" si="1281">L1707</f>
        <v>0.70799999999999996</v>
      </c>
      <c r="M1708" s="71">
        <f t="shared" si="1281"/>
        <v>7.8499999999999959E-2</v>
      </c>
      <c r="N1708" s="71">
        <f t="shared" si="1281"/>
        <v>60.424634580000003</v>
      </c>
      <c r="O1708" s="73">
        <f>VLOOKUP(B1708,'Dry Sieve'!$B$2:$K$992,IF(C1708="#5",2,IF(C1708="#10",3,IF(C1708="#18",4,IF(C1708="#35",5,IF(C1708="#60",6,IF(C1708="#120",7,IF(C1708="#200",8,IF(C1708="&lt;200",9)))))))),FALSE)</f>
        <v>2.98</v>
      </c>
      <c r="P1708" s="23">
        <f t="shared" si="0"/>
        <v>7.8499999999999959E-2</v>
      </c>
      <c r="Q1708" s="23">
        <f t="shared" si="1"/>
        <v>0.70799999999999996</v>
      </c>
      <c r="R1708" s="23">
        <f>VLOOKUP(B1708,'Dry Sieve'!$B$2:$K$992,IF(C1708="#5",2,IF(C1708="#10",3,IF(C1708="#18",4,IF(C1708="#35",5,IF(C1708="#60",6,IF(C1708="#120",7,IF(C1708="#200",8,IF(C1708="&lt;200",9)))))))),FALSE)</f>
        <v>2.98</v>
      </c>
      <c r="S1708" s="23">
        <f>VLOOKUP(B1708,'Dry Sieve'!$B$2:$K$992,10,FALSE)</f>
        <v>1690.94</v>
      </c>
      <c r="T1708" s="23">
        <v>1.566933419E-3</v>
      </c>
      <c r="U1708" s="23">
        <v>1.3525911320000001E-4</v>
      </c>
      <c r="V1708" s="23">
        <f>V1707</f>
        <v>0.27546707814469995</v>
      </c>
    </row>
    <row r="1709" spans="1:22" ht="15.75" customHeight="1" x14ac:dyDescent="0.2">
      <c r="A1709" s="22">
        <f>VLOOKUP(B1708,'Sample ID by Horizon'!A:B,2,FALSE)</f>
        <v>42655</v>
      </c>
      <c r="B1709" s="21" t="s">
        <v>536</v>
      </c>
      <c r="C1709" s="21" t="s">
        <v>1300</v>
      </c>
      <c r="D1709" s="21" t="s">
        <v>1293</v>
      </c>
      <c r="E1709" s="21">
        <v>0.71299999999999997</v>
      </c>
      <c r="F1709" s="21">
        <v>1.724</v>
      </c>
      <c r="G1709" s="21">
        <v>2.2669999999999999</v>
      </c>
      <c r="H1709" s="21">
        <v>0.54300000000000004</v>
      </c>
      <c r="I1709" s="21">
        <v>1.8009999999999999</v>
      </c>
      <c r="J1709" s="23">
        <f t="shared" si="45"/>
        <v>7.6999999999999957E-2</v>
      </c>
      <c r="K1709" s="71">
        <v>65.357643760000002</v>
      </c>
      <c r="L1709" s="71">
        <f t="shared" ref="L1709:N1709" si="1282">L1707</f>
        <v>0.70799999999999996</v>
      </c>
      <c r="M1709" s="71">
        <f t="shared" si="1282"/>
        <v>7.8499999999999959E-2</v>
      </c>
      <c r="N1709" s="71">
        <f t="shared" si="1282"/>
        <v>60.424634580000003</v>
      </c>
      <c r="O1709" s="73">
        <f>VLOOKUP(B1709,'Dry Sieve'!$B$2:$K$992,IF(C1709="#5",2,IF(C1709="#10",3,IF(C1709="#18",4,IF(C1709="#35",5,IF(C1709="#60",6,IF(C1709="#120",7,IF(C1709="#200",8,IF(C1709="&lt;200",9)))))))),FALSE)</f>
        <v>2.98</v>
      </c>
      <c r="P1709" s="23">
        <f t="shared" si="0"/>
        <v>7.8499999999999959E-2</v>
      </c>
      <c r="Q1709" s="23">
        <f t="shared" si="1"/>
        <v>0.70799999999999996</v>
      </c>
      <c r="R1709" s="23">
        <f>VLOOKUP(B1709,'Dry Sieve'!$B$2:$K$992,IF(C1709="#5",2,IF(C1709="#10",3,IF(C1709="#18",4,IF(C1709="#35",5,IF(C1709="#60",6,IF(C1709="#120",7,IF(C1709="#200",8,IF(C1709="&lt;200",9)))))))),FALSE)</f>
        <v>2.98</v>
      </c>
      <c r="S1709" s="23">
        <f>VLOOKUP(B1709,'Dry Sieve'!$B$2:$K$992,10,FALSE)</f>
        <v>1690.94</v>
      </c>
      <c r="T1709" s="23">
        <v>1.566933419E-3</v>
      </c>
      <c r="U1709" s="23">
        <v>1.3525911320000001E-4</v>
      </c>
      <c r="V1709" s="23">
        <f>V1707</f>
        <v>0.27546707814469995</v>
      </c>
    </row>
    <row r="1710" spans="1:22" ht="15.75" customHeight="1" x14ac:dyDescent="0.2">
      <c r="A1710" s="22">
        <f>VLOOKUP(B1709,'Sample ID by Horizon'!A:B,2,FALSE)</f>
        <v>42655</v>
      </c>
      <c r="B1710" s="21" t="s">
        <v>536</v>
      </c>
      <c r="C1710" s="21" t="s">
        <v>1300</v>
      </c>
      <c r="D1710" s="21" t="s">
        <v>1294</v>
      </c>
      <c r="E1710" s="21">
        <v>0.70899999999999996</v>
      </c>
      <c r="F1710" s="21">
        <v>1.7370000000000001</v>
      </c>
      <c r="G1710" s="21">
        <v>2.2320000000000002</v>
      </c>
      <c r="H1710" s="21">
        <v>0.495</v>
      </c>
      <c r="I1710" s="21">
        <v>1.8120000000000001</v>
      </c>
      <c r="J1710" s="23">
        <f t="shared" si="45"/>
        <v>7.4999999999999956E-2</v>
      </c>
      <c r="K1710" s="71">
        <v>59.238363890000002</v>
      </c>
      <c r="L1710" s="71">
        <f t="shared" ref="L1710:N1710" si="1283">L1707</f>
        <v>0.70799999999999996</v>
      </c>
      <c r="M1710" s="71">
        <f t="shared" si="1283"/>
        <v>7.8499999999999959E-2</v>
      </c>
      <c r="N1710" s="71">
        <f t="shared" si="1283"/>
        <v>60.424634580000003</v>
      </c>
      <c r="O1710" s="73">
        <f>VLOOKUP(B1710,'Dry Sieve'!$B$2:$K$992,IF(C1710="#5",2,IF(C1710="#10",3,IF(C1710="#18",4,IF(C1710="#35",5,IF(C1710="#60",6,IF(C1710="#120",7,IF(C1710="#200",8,IF(C1710="&lt;200",9)))))))),FALSE)</f>
        <v>2.98</v>
      </c>
      <c r="P1710" s="23">
        <f t="shared" si="0"/>
        <v>7.8499999999999959E-2</v>
      </c>
      <c r="Q1710" s="23">
        <f t="shared" si="1"/>
        <v>0.70799999999999996</v>
      </c>
      <c r="R1710" s="23">
        <f>VLOOKUP(B1710,'Dry Sieve'!$B$2:$K$992,IF(C1710="#5",2,IF(C1710="#10",3,IF(C1710="#18",4,IF(C1710="#35",5,IF(C1710="#60",6,IF(C1710="#120",7,IF(C1710="#200",8,IF(C1710="&lt;200",9)))))))),FALSE)</f>
        <v>2.98</v>
      </c>
      <c r="S1710" s="23">
        <f>VLOOKUP(B1710,'Dry Sieve'!$B$2:$K$992,10,FALSE)</f>
        <v>1690.94</v>
      </c>
      <c r="T1710" s="23">
        <v>1.566933419E-3</v>
      </c>
      <c r="U1710" s="23">
        <v>1.3525911320000001E-4</v>
      </c>
      <c r="V1710" s="23">
        <f>V1707</f>
        <v>0.27546707814469995</v>
      </c>
    </row>
    <row r="1711" spans="1:22" ht="15.75" customHeight="1" x14ac:dyDescent="0.2">
      <c r="A1711" s="22">
        <f>VLOOKUP(B1710,'Sample ID by Horizon'!A:B,2,FALSE)</f>
        <v>42655</v>
      </c>
      <c r="B1711" s="21" t="s">
        <v>537</v>
      </c>
      <c r="C1711" s="21" t="s">
        <v>1290</v>
      </c>
      <c r="D1711" s="21" t="s">
        <v>1291</v>
      </c>
      <c r="E1711" s="21">
        <v>4.0010000000000003</v>
      </c>
      <c r="F1711" s="21">
        <v>1.7290000000000001</v>
      </c>
      <c r="G1711" s="21">
        <v>2.2839999999999998</v>
      </c>
      <c r="H1711" s="21">
        <v>0.55500000000000005</v>
      </c>
      <c r="I1711" s="21">
        <v>1.7270000000000001</v>
      </c>
      <c r="J1711" s="23">
        <f t="shared" si="45"/>
        <v>-2.0000000000000018E-3</v>
      </c>
      <c r="K1711" s="71">
        <v>13.92151962</v>
      </c>
      <c r="L1711" s="71">
        <v>4.0022500000000001</v>
      </c>
      <c r="M1711" s="23">
        <f>AVERAGE(J1711:J1714)</f>
        <v>-2.7499999999999747E-3</v>
      </c>
      <c r="N1711" s="23">
        <v>9.269026985</v>
      </c>
      <c r="O1711" s="73">
        <f>VLOOKUP(B1711,'Dry Sieve'!$B$2:$K$992,IF(C1711="#5",2,IF(C1711="#10",3,IF(C1711="#18",4,IF(C1711="#35",5,IF(C1711="#60",6,IF(C1711="#120",7,IF(C1711="#200",8,IF(C1711="&lt;200",9)))))))),FALSE)</f>
        <v>2027</v>
      </c>
      <c r="P1711" s="23">
        <f t="shared" si="0"/>
        <v>-2.7499999999999747E-3</v>
      </c>
      <c r="Q1711" s="23">
        <f t="shared" si="1"/>
        <v>4.0022500000000001</v>
      </c>
      <c r="R1711" s="23">
        <f>VLOOKUP(B1711,'Dry Sieve'!$B$2:$K$992,IF(C1711="#5",2,IF(C1711="#10",3,IF(C1711="#18",4,IF(C1711="#35",5,IF(C1711="#60",6,IF(C1711="#120",7,IF(C1711="#200",8,IF(C1711="&lt;200",9)))))))),FALSE)</f>
        <v>2027</v>
      </c>
      <c r="S1711" s="23">
        <f>VLOOKUP(B1711,'Dry Sieve'!$B$2:$K$992,10,FALSE)</f>
        <v>2398.63</v>
      </c>
      <c r="T1711" s="23">
        <v>0.84564638110000001</v>
      </c>
      <c r="U1711" s="23">
        <v>7.8383191259999999E-2</v>
      </c>
      <c r="V1711" s="23">
        <f>SUM(U1711,U1715,U1719,U1723,U1727,U1731,U1735)</f>
        <v>9.2383403746299997E-2</v>
      </c>
    </row>
    <row r="1712" spans="1:22" ht="15.75" customHeight="1" x14ac:dyDescent="0.2">
      <c r="A1712" s="22">
        <f>VLOOKUP(B1711,'Sample ID by Horizon'!A:B,2,FALSE)</f>
        <v>42655</v>
      </c>
      <c r="B1712" s="21" t="s">
        <v>537</v>
      </c>
      <c r="C1712" s="21" t="s">
        <v>1290</v>
      </c>
      <c r="D1712" s="21" t="s">
        <v>1292</v>
      </c>
      <c r="E1712" s="21">
        <v>4.0019999999999998</v>
      </c>
      <c r="F1712" s="21">
        <v>1.732</v>
      </c>
      <c r="G1712" s="21">
        <v>2.113</v>
      </c>
      <c r="H1712" s="21">
        <v>0.38100000000000001</v>
      </c>
      <c r="I1712" s="21">
        <v>1.7290000000000001</v>
      </c>
      <c r="J1712" s="23">
        <f t="shared" si="45"/>
        <v>-2.9999999999998916E-3</v>
      </c>
      <c r="K1712" s="71">
        <v>9.5952023989999997</v>
      </c>
      <c r="L1712" s="71">
        <f t="shared" ref="L1712:N1712" si="1284">L1711</f>
        <v>4.0022500000000001</v>
      </c>
      <c r="M1712" s="71">
        <f t="shared" si="1284"/>
        <v>-2.7499999999999747E-3</v>
      </c>
      <c r="N1712" s="71">
        <f t="shared" si="1284"/>
        <v>9.269026985</v>
      </c>
      <c r="O1712" s="73">
        <f>VLOOKUP(B1712,'Dry Sieve'!$B$2:$K$992,IF(C1712="#5",2,IF(C1712="#10",3,IF(C1712="#18",4,IF(C1712="#35",5,IF(C1712="#60",6,IF(C1712="#120",7,IF(C1712="#200",8,IF(C1712="&lt;200",9)))))))),FALSE)</f>
        <v>2027</v>
      </c>
      <c r="P1712" s="23">
        <f t="shared" si="0"/>
        <v>-2.7499999999999747E-3</v>
      </c>
      <c r="Q1712" s="23">
        <f t="shared" si="1"/>
        <v>4.0022500000000001</v>
      </c>
      <c r="R1712" s="23">
        <f>VLOOKUP(B1712,'Dry Sieve'!$B$2:$K$992,IF(C1712="#5",2,IF(C1712="#10",3,IF(C1712="#18",4,IF(C1712="#35",5,IF(C1712="#60",6,IF(C1712="#120",7,IF(C1712="#200",8,IF(C1712="&lt;200",9)))))))),FALSE)</f>
        <v>2027</v>
      </c>
      <c r="S1712" s="23">
        <f>VLOOKUP(B1712,'Dry Sieve'!$B$2:$K$992,10,FALSE)</f>
        <v>2398.63</v>
      </c>
      <c r="T1712" s="23">
        <v>0.84564638110000001</v>
      </c>
      <c r="U1712" s="23">
        <v>7.8383191259999999E-2</v>
      </c>
      <c r="V1712" s="23">
        <f>V1711</f>
        <v>9.2383403746299997E-2</v>
      </c>
    </row>
    <row r="1713" spans="1:22" ht="15.75" customHeight="1" x14ac:dyDescent="0.2">
      <c r="A1713" s="22">
        <f>VLOOKUP(B1712,'Sample ID by Horizon'!A:B,2,FALSE)</f>
        <v>42655</v>
      </c>
      <c r="B1713" s="21" t="s">
        <v>537</v>
      </c>
      <c r="C1713" s="21" t="s">
        <v>1290</v>
      </c>
      <c r="D1713" s="21" t="s">
        <v>1293</v>
      </c>
      <c r="E1713" s="21">
        <v>4</v>
      </c>
      <c r="F1713" s="21">
        <v>1.7190000000000001</v>
      </c>
      <c r="G1713" s="21">
        <v>1.8420000000000001</v>
      </c>
      <c r="H1713" s="21">
        <v>0.123</v>
      </c>
      <c r="I1713" s="21">
        <v>1.716</v>
      </c>
      <c r="J1713" s="23">
        <f t="shared" si="45"/>
        <v>-3.0000000000001137E-3</v>
      </c>
      <c r="K1713" s="71">
        <v>3.15</v>
      </c>
      <c r="L1713" s="71">
        <f t="shared" ref="L1713:N1713" si="1285">L1711</f>
        <v>4.0022500000000001</v>
      </c>
      <c r="M1713" s="71">
        <f t="shared" si="1285"/>
        <v>-2.7499999999999747E-3</v>
      </c>
      <c r="N1713" s="71">
        <f t="shared" si="1285"/>
        <v>9.269026985</v>
      </c>
      <c r="O1713" s="73">
        <f>VLOOKUP(B1713,'Dry Sieve'!$B$2:$K$992,IF(C1713="#5",2,IF(C1713="#10",3,IF(C1713="#18",4,IF(C1713="#35",5,IF(C1713="#60",6,IF(C1713="#120",7,IF(C1713="#200",8,IF(C1713="&lt;200",9)))))))),FALSE)</f>
        <v>2027</v>
      </c>
      <c r="P1713" s="23">
        <f t="shared" si="0"/>
        <v>-2.7499999999999747E-3</v>
      </c>
      <c r="Q1713" s="23">
        <f t="shared" si="1"/>
        <v>4.0022500000000001</v>
      </c>
      <c r="R1713" s="23">
        <f>VLOOKUP(B1713,'Dry Sieve'!$B$2:$K$992,IF(C1713="#5",2,IF(C1713="#10",3,IF(C1713="#18",4,IF(C1713="#35",5,IF(C1713="#60",6,IF(C1713="#120",7,IF(C1713="#200",8,IF(C1713="&lt;200",9)))))))),FALSE)</f>
        <v>2027</v>
      </c>
      <c r="S1713" s="23">
        <f>VLOOKUP(B1713,'Dry Sieve'!$B$2:$K$992,10,FALSE)</f>
        <v>2398.63</v>
      </c>
      <c r="T1713" s="23">
        <v>0.84564638110000001</v>
      </c>
      <c r="U1713" s="23">
        <v>7.8383191259999999E-2</v>
      </c>
      <c r="V1713" s="23">
        <f>V1711</f>
        <v>9.2383403746299997E-2</v>
      </c>
    </row>
    <row r="1714" spans="1:22" ht="15.75" customHeight="1" x14ac:dyDescent="0.2">
      <c r="A1714" s="22">
        <f>VLOOKUP(B1713,'Sample ID by Horizon'!A:B,2,FALSE)</f>
        <v>42655</v>
      </c>
      <c r="B1714" s="21" t="s">
        <v>537</v>
      </c>
      <c r="C1714" s="21" t="s">
        <v>1290</v>
      </c>
      <c r="D1714" s="21" t="s">
        <v>1294</v>
      </c>
      <c r="E1714" s="21">
        <v>4.0060000000000002</v>
      </c>
      <c r="F1714" s="21">
        <v>1.746</v>
      </c>
      <c r="G1714" s="21">
        <v>2.16</v>
      </c>
      <c r="H1714" s="21">
        <v>0.41399999999999998</v>
      </c>
      <c r="I1714" s="21">
        <v>1.7430000000000001</v>
      </c>
      <c r="J1714" s="23">
        <f t="shared" si="45"/>
        <v>-2.9999999999998916E-3</v>
      </c>
      <c r="K1714" s="71">
        <v>10.40938592</v>
      </c>
      <c r="L1714" s="71">
        <f t="shared" ref="L1714:N1714" si="1286">L1711</f>
        <v>4.0022500000000001</v>
      </c>
      <c r="M1714" s="71">
        <f t="shared" si="1286"/>
        <v>-2.7499999999999747E-3</v>
      </c>
      <c r="N1714" s="71">
        <f t="shared" si="1286"/>
        <v>9.269026985</v>
      </c>
      <c r="O1714" s="73">
        <f>VLOOKUP(B1714,'Dry Sieve'!$B$2:$K$992,IF(C1714="#5",2,IF(C1714="#10",3,IF(C1714="#18",4,IF(C1714="#35",5,IF(C1714="#60",6,IF(C1714="#120",7,IF(C1714="#200",8,IF(C1714="&lt;200",9)))))))),FALSE)</f>
        <v>2027</v>
      </c>
      <c r="P1714" s="23">
        <f t="shared" si="0"/>
        <v>-2.7499999999999747E-3</v>
      </c>
      <c r="Q1714" s="23">
        <f t="shared" si="1"/>
        <v>4.0022500000000001</v>
      </c>
      <c r="R1714" s="23">
        <f>VLOOKUP(B1714,'Dry Sieve'!$B$2:$K$992,IF(C1714="#5",2,IF(C1714="#10",3,IF(C1714="#18",4,IF(C1714="#35",5,IF(C1714="#60",6,IF(C1714="#120",7,IF(C1714="#200",8,IF(C1714="&lt;200",9)))))))),FALSE)</f>
        <v>2027</v>
      </c>
      <c r="S1714" s="23">
        <f>VLOOKUP(B1714,'Dry Sieve'!$B$2:$K$992,10,FALSE)</f>
        <v>2398.63</v>
      </c>
      <c r="T1714" s="23">
        <v>0.84564638110000001</v>
      </c>
      <c r="U1714" s="23">
        <v>7.8383191259999999E-2</v>
      </c>
      <c r="V1714" s="23">
        <f>V1711</f>
        <v>9.2383403746299997E-2</v>
      </c>
    </row>
    <row r="1715" spans="1:22" ht="15.75" customHeight="1" x14ac:dyDescent="0.2">
      <c r="A1715" s="22">
        <f>VLOOKUP(B1714,'Sample ID by Horizon'!A:B,2,FALSE)</f>
        <v>42655</v>
      </c>
      <c r="B1715" s="21" t="s">
        <v>537</v>
      </c>
      <c r="C1715" s="21" t="s">
        <v>1295</v>
      </c>
      <c r="D1715" s="21" t="s">
        <v>1291</v>
      </c>
      <c r="E1715" s="21">
        <v>4.0060000000000002</v>
      </c>
      <c r="F1715" s="21">
        <v>1.738</v>
      </c>
      <c r="G1715" s="21">
        <v>2.073</v>
      </c>
      <c r="H1715" s="21">
        <v>0.33500000000000002</v>
      </c>
      <c r="I1715" s="21">
        <v>1.736</v>
      </c>
      <c r="J1715" s="23">
        <f t="shared" si="45"/>
        <v>-2.0000000000000018E-3</v>
      </c>
      <c r="K1715" s="71">
        <v>8.4123814279999998</v>
      </c>
      <c r="L1715" s="71">
        <v>4.0015000000000001</v>
      </c>
      <c r="M1715" s="23">
        <f>AVERAGE(J1715:J1718)</f>
        <v>2.2500000000000298E-3</v>
      </c>
      <c r="N1715" s="23">
        <v>9.3093453569999998</v>
      </c>
      <c r="O1715" s="73">
        <f>VLOOKUP(B1715,'Dry Sieve'!$B$2:$K$992,IF(C1715="#5",2,IF(C1715="#10",3,IF(C1715="#18",4,IF(C1715="#35",5,IF(C1715="#60",6,IF(C1715="#120",7,IF(C1715="#200",8,IF(C1715="&lt;200",9)))))))),FALSE)</f>
        <v>173.91</v>
      </c>
      <c r="P1715" s="23">
        <f t="shared" si="0"/>
        <v>2.2500000000000298E-3</v>
      </c>
      <c r="Q1715" s="23">
        <f t="shared" si="1"/>
        <v>4.0015000000000001</v>
      </c>
      <c r="R1715" s="23">
        <f>VLOOKUP(B1715,'Dry Sieve'!$B$2:$K$992,IF(C1715="#5",2,IF(C1715="#10",3,IF(C1715="#18",4,IF(C1715="#35",5,IF(C1715="#60",6,IF(C1715="#120",7,IF(C1715="#200",8,IF(C1715="&lt;200",9)))))))),FALSE)</f>
        <v>173.91</v>
      </c>
      <c r="S1715" s="23">
        <f>VLOOKUP(B1715,'Dry Sieve'!$B$2:$K$992,10,FALSE)</f>
        <v>2398.63</v>
      </c>
      <c r="T1715" s="23">
        <v>7.2463119490000005E-2</v>
      </c>
      <c r="U1715" s="23">
        <v>5.7821503280000002E-3</v>
      </c>
      <c r="V1715" s="23">
        <f>V1714</f>
        <v>9.2383403746299997E-2</v>
      </c>
    </row>
    <row r="1716" spans="1:22" ht="15.75" customHeight="1" x14ac:dyDescent="0.2">
      <c r="A1716" s="22">
        <f>VLOOKUP(B1715,'Sample ID by Horizon'!A:B,2,FALSE)</f>
        <v>42655</v>
      </c>
      <c r="B1716" s="21" t="s">
        <v>537</v>
      </c>
      <c r="C1716" s="21" t="s">
        <v>1295</v>
      </c>
      <c r="D1716" s="21" t="s">
        <v>1292</v>
      </c>
      <c r="E1716" s="21">
        <v>4</v>
      </c>
      <c r="F1716" s="21">
        <v>1.76</v>
      </c>
      <c r="G1716" s="21">
        <v>2.13</v>
      </c>
      <c r="H1716" s="21">
        <v>0.37</v>
      </c>
      <c r="I1716" s="21">
        <v>1.758</v>
      </c>
      <c r="J1716" s="23">
        <f t="shared" si="45"/>
        <v>-2.0000000000000018E-3</v>
      </c>
      <c r="K1716" s="71">
        <v>9.3000000000000007</v>
      </c>
      <c r="L1716" s="71">
        <f t="shared" ref="L1716:N1716" si="1287">L1715</f>
        <v>4.0015000000000001</v>
      </c>
      <c r="M1716" s="71">
        <f t="shared" si="1287"/>
        <v>2.2500000000000298E-3</v>
      </c>
      <c r="N1716" s="71">
        <f t="shared" si="1287"/>
        <v>9.3093453569999998</v>
      </c>
      <c r="O1716" s="73">
        <f>VLOOKUP(B1716,'Dry Sieve'!$B$2:$K$992,IF(C1716="#5",2,IF(C1716="#10",3,IF(C1716="#18",4,IF(C1716="#35",5,IF(C1716="#60",6,IF(C1716="#120",7,IF(C1716="#200",8,IF(C1716="&lt;200",9)))))))),FALSE)</f>
        <v>173.91</v>
      </c>
      <c r="P1716" s="23">
        <f t="shared" si="0"/>
        <v>2.2500000000000298E-3</v>
      </c>
      <c r="Q1716" s="23">
        <f t="shared" si="1"/>
        <v>4.0015000000000001</v>
      </c>
      <c r="R1716" s="23">
        <f>VLOOKUP(B1716,'Dry Sieve'!$B$2:$K$992,IF(C1716="#5",2,IF(C1716="#10",3,IF(C1716="#18",4,IF(C1716="#35",5,IF(C1716="#60",6,IF(C1716="#120",7,IF(C1716="#200",8,IF(C1716="&lt;200",9)))))))),FALSE)</f>
        <v>173.91</v>
      </c>
      <c r="S1716" s="23">
        <f>VLOOKUP(B1716,'Dry Sieve'!$B$2:$K$992,10,FALSE)</f>
        <v>2398.63</v>
      </c>
      <c r="T1716" s="23">
        <v>7.2463119490000005E-2</v>
      </c>
      <c r="U1716" s="23">
        <v>5.7821503280000002E-3</v>
      </c>
      <c r="V1716" s="23">
        <f>V1714</f>
        <v>9.2383403746299997E-2</v>
      </c>
    </row>
    <row r="1717" spans="1:22" ht="15.75" customHeight="1" x14ac:dyDescent="0.2">
      <c r="A1717" s="22">
        <f>VLOOKUP(B1716,'Sample ID by Horizon'!A:B,2,FALSE)</f>
        <v>42655</v>
      </c>
      <c r="B1717" s="21" t="s">
        <v>537</v>
      </c>
      <c r="C1717" s="21" t="s">
        <v>1295</v>
      </c>
      <c r="D1717" s="21" t="s">
        <v>1293</v>
      </c>
      <c r="E1717" s="21">
        <v>4</v>
      </c>
      <c r="F1717" s="21">
        <v>1.73</v>
      </c>
      <c r="G1717" s="21">
        <v>2.08</v>
      </c>
      <c r="H1717" s="21">
        <v>0.35</v>
      </c>
      <c r="I1717" s="21">
        <v>1.7310000000000001</v>
      </c>
      <c r="J1717" s="23">
        <f t="shared" si="45"/>
        <v>1.0000000000001119E-3</v>
      </c>
      <c r="K1717" s="71">
        <v>8.7249999999999996</v>
      </c>
      <c r="L1717" s="71">
        <f t="shared" ref="L1717:N1717" si="1288">L1715</f>
        <v>4.0015000000000001</v>
      </c>
      <c r="M1717" s="71">
        <f t="shared" si="1288"/>
        <v>2.2500000000000298E-3</v>
      </c>
      <c r="N1717" s="71">
        <f t="shared" si="1288"/>
        <v>9.3093453569999998</v>
      </c>
      <c r="O1717" s="73">
        <f>VLOOKUP(B1717,'Dry Sieve'!$B$2:$K$992,IF(C1717="#5",2,IF(C1717="#10",3,IF(C1717="#18",4,IF(C1717="#35",5,IF(C1717="#60",6,IF(C1717="#120",7,IF(C1717="#200",8,IF(C1717="&lt;200",9)))))))),FALSE)</f>
        <v>173.91</v>
      </c>
      <c r="P1717" s="23">
        <f t="shared" si="0"/>
        <v>2.2500000000000298E-3</v>
      </c>
      <c r="Q1717" s="23">
        <f t="shared" si="1"/>
        <v>4.0015000000000001</v>
      </c>
      <c r="R1717" s="23">
        <f>VLOOKUP(B1717,'Dry Sieve'!$B$2:$K$992,IF(C1717="#5",2,IF(C1717="#10",3,IF(C1717="#18",4,IF(C1717="#35",5,IF(C1717="#60",6,IF(C1717="#120",7,IF(C1717="#200",8,IF(C1717="&lt;200",9)))))))),FALSE)</f>
        <v>173.91</v>
      </c>
      <c r="S1717" s="23">
        <f>VLOOKUP(B1717,'Dry Sieve'!$B$2:$K$992,10,FALSE)</f>
        <v>2398.63</v>
      </c>
      <c r="T1717" s="23">
        <v>7.2463119490000005E-2</v>
      </c>
      <c r="U1717" s="23">
        <v>5.7821503280000002E-3</v>
      </c>
      <c r="V1717" s="23">
        <f>V1714</f>
        <v>9.2383403746299997E-2</v>
      </c>
    </row>
    <row r="1718" spans="1:22" ht="15.75" customHeight="1" x14ac:dyDescent="0.2">
      <c r="A1718" s="22">
        <f>VLOOKUP(B1717,'Sample ID by Horizon'!A:B,2,FALSE)</f>
        <v>42655</v>
      </c>
      <c r="B1718" s="21" t="s">
        <v>537</v>
      </c>
      <c r="C1718" s="21" t="s">
        <v>1295</v>
      </c>
      <c r="D1718" s="21" t="s">
        <v>1294</v>
      </c>
      <c r="E1718" s="21">
        <v>4</v>
      </c>
      <c r="F1718" s="21">
        <v>1.7310000000000001</v>
      </c>
      <c r="G1718" s="21">
        <v>2.1749999999999998</v>
      </c>
      <c r="H1718" s="21">
        <v>0.44400000000000001</v>
      </c>
      <c r="I1718" s="21">
        <v>1.7430000000000001</v>
      </c>
      <c r="J1718" s="23">
        <f t="shared" si="45"/>
        <v>1.2000000000000011E-2</v>
      </c>
      <c r="K1718" s="71">
        <v>10.8</v>
      </c>
      <c r="L1718" s="71">
        <f t="shared" ref="L1718:N1718" si="1289">L1715</f>
        <v>4.0015000000000001</v>
      </c>
      <c r="M1718" s="71">
        <f t="shared" si="1289"/>
        <v>2.2500000000000298E-3</v>
      </c>
      <c r="N1718" s="71">
        <f t="shared" si="1289"/>
        <v>9.3093453569999998</v>
      </c>
      <c r="O1718" s="73">
        <f>VLOOKUP(B1718,'Dry Sieve'!$B$2:$K$992,IF(C1718="#5",2,IF(C1718="#10",3,IF(C1718="#18",4,IF(C1718="#35",5,IF(C1718="#60",6,IF(C1718="#120",7,IF(C1718="#200",8,IF(C1718="&lt;200",9)))))))),FALSE)</f>
        <v>173.91</v>
      </c>
      <c r="P1718" s="23">
        <f t="shared" si="0"/>
        <v>2.2500000000000298E-3</v>
      </c>
      <c r="Q1718" s="23">
        <f t="shared" si="1"/>
        <v>4.0015000000000001</v>
      </c>
      <c r="R1718" s="23">
        <f>VLOOKUP(B1718,'Dry Sieve'!$B$2:$K$992,IF(C1718="#5",2,IF(C1718="#10",3,IF(C1718="#18",4,IF(C1718="#35",5,IF(C1718="#60",6,IF(C1718="#120",7,IF(C1718="#200",8,IF(C1718="&lt;200",9)))))))),FALSE)</f>
        <v>173.91</v>
      </c>
      <c r="S1718" s="23">
        <f>VLOOKUP(B1718,'Dry Sieve'!$B$2:$K$992,10,FALSE)</f>
        <v>2398.63</v>
      </c>
      <c r="T1718" s="23">
        <v>7.2463119490000005E-2</v>
      </c>
      <c r="U1718" s="23">
        <v>5.7821503280000002E-3</v>
      </c>
      <c r="V1718" s="23">
        <f>V1717</f>
        <v>9.2383403746299997E-2</v>
      </c>
    </row>
    <row r="1719" spans="1:22" ht="15.75" customHeight="1" x14ac:dyDescent="0.2">
      <c r="A1719" s="22">
        <f>VLOOKUP(B1718,'Sample ID by Horizon'!A:B,2,FALSE)</f>
        <v>42655</v>
      </c>
      <c r="B1719" s="21" t="s">
        <v>537</v>
      </c>
      <c r="C1719" s="21" t="s">
        <v>1296</v>
      </c>
      <c r="D1719" s="21" t="s">
        <v>1291</v>
      </c>
      <c r="E1719" s="21">
        <v>2.0030000000000001</v>
      </c>
      <c r="F1719" s="21">
        <v>1.74</v>
      </c>
      <c r="G1719" s="21">
        <v>1.9890000000000001</v>
      </c>
      <c r="H1719" s="21">
        <v>0.249</v>
      </c>
      <c r="I1719" s="21">
        <v>1.7390000000000001</v>
      </c>
      <c r="J1719" s="23">
        <f t="shared" si="45"/>
        <v>-9.9999999999988987E-4</v>
      </c>
      <c r="K1719" s="71">
        <v>12.481278079999999</v>
      </c>
      <c r="L1719" s="71">
        <v>2.00475</v>
      </c>
      <c r="M1719" s="23">
        <f>AVERAGE(J1719:J1722)</f>
        <v>-1.7499999999999738E-3</v>
      </c>
      <c r="N1719" s="23">
        <v>13.86657872</v>
      </c>
      <c r="O1719" s="73">
        <f>VLOOKUP(B1719,'Dry Sieve'!$B$2:$K$992,IF(C1719="#5",2,IF(C1719="#10",3,IF(C1719="#18",4,IF(C1719="#35",5,IF(C1719="#60",6,IF(C1719="#120",7,IF(C1719="#200",8,IF(C1719="&lt;200",9)))))))),FALSE)</f>
        <v>89.91</v>
      </c>
      <c r="P1719" s="23">
        <f t="shared" si="0"/>
        <v>-1.7499999999999738E-3</v>
      </c>
      <c r="Q1719" s="23">
        <f t="shared" si="1"/>
        <v>2.00475</v>
      </c>
      <c r="R1719" s="23">
        <f>VLOOKUP(B1719,'Dry Sieve'!$B$2:$K$992,IF(C1719="#5",2,IF(C1719="#10",3,IF(C1719="#18",4,IF(C1719="#35",5,IF(C1719="#60",6,IF(C1719="#120",7,IF(C1719="#200",8,IF(C1719="&lt;200",9)))))))),FALSE)</f>
        <v>89.91</v>
      </c>
      <c r="S1719" s="23">
        <f>VLOOKUP(B1719,'Dry Sieve'!$B$2:$K$992,10,FALSE)</f>
        <v>2398.63</v>
      </c>
      <c r="T1719" s="23">
        <v>3.7516617760000003E-2</v>
      </c>
      <c r="U1719" s="23">
        <v>3.715908097E-3</v>
      </c>
      <c r="V1719" s="23">
        <f>V1717</f>
        <v>9.2383403746299997E-2</v>
      </c>
    </row>
    <row r="1720" spans="1:22" ht="15.75" customHeight="1" x14ac:dyDescent="0.2">
      <c r="A1720" s="22">
        <f>VLOOKUP(B1719,'Sample ID by Horizon'!A:B,2,FALSE)</f>
        <v>42655</v>
      </c>
      <c r="B1720" s="21" t="s">
        <v>537</v>
      </c>
      <c r="C1720" s="21" t="s">
        <v>1296</v>
      </c>
      <c r="D1720" s="21" t="s">
        <v>1292</v>
      </c>
      <c r="E1720" s="21">
        <v>2.0030000000000001</v>
      </c>
      <c r="F1720" s="21">
        <v>1.7370000000000001</v>
      </c>
      <c r="G1720" s="21">
        <v>2.008</v>
      </c>
      <c r="H1720" s="21">
        <v>0.27100000000000002</v>
      </c>
      <c r="I1720" s="21">
        <v>1.7350000000000001</v>
      </c>
      <c r="J1720" s="23">
        <f t="shared" si="45"/>
        <v>-2.0000000000000018E-3</v>
      </c>
      <c r="K1720" s="71">
        <v>13.62955567</v>
      </c>
      <c r="L1720" s="71">
        <f t="shared" ref="L1720:N1720" si="1290">L1719</f>
        <v>2.00475</v>
      </c>
      <c r="M1720" s="71">
        <f t="shared" si="1290"/>
        <v>-1.7499999999999738E-3</v>
      </c>
      <c r="N1720" s="71">
        <f t="shared" si="1290"/>
        <v>13.86657872</v>
      </c>
      <c r="O1720" s="73">
        <f>VLOOKUP(B1720,'Dry Sieve'!$B$2:$K$992,IF(C1720="#5",2,IF(C1720="#10",3,IF(C1720="#18",4,IF(C1720="#35",5,IF(C1720="#60",6,IF(C1720="#120",7,IF(C1720="#200",8,IF(C1720="&lt;200",9)))))))),FALSE)</f>
        <v>89.91</v>
      </c>
      <c r="P1720" s="23">
        <f t="shared" si="0"/>
        <v>-1.7499999999999738E-3</v>
      </c>
      <c r="Q1720" s="23">
        <f t="shared" si="1"/>
        <v>2.00475</v>
      </c>
      <c r="R1720" s="23">
        <f>VLOOKUP(B1720,'Dry Sieve'!$B$2:$K$992,IF(C1720="#5",2,IF(C1720="#10",3,IF(C1720="#18",4,IF(C1720="#35",5,IF(C1720="#60",6,IF(C1720="#120",7,IF(C1720="#200",8,IF(C1720="&lt;200",9)))))))),FALSE)</f>
        <v>89.91</v>
      </c>
      <c r="S1720" s="23">
        <f>VLOOKUP(B1720,'Dry Sieve'!$B$2:$K$992,10,FALSE)</f>
        <v>2398.63</v>
      </c>
      <c r="T1720" s="23">
        <v>3.7516617760000003E-2</v>
      </c>
      <c r="U1720" s="23">
        <v>3.715908097E-3</v>
      </c>
      <c r="V1720" s="23">
        <f>V1717</f>
        <v>9.2383403746299997E-2</v>
      </c>
    </row>
    <row r="1721" spans="1:22" ht="15.75" customHeight="1" x14ac:dyDescent="0.2">
      <c r="A1721" s="22">
        <f>VLOOKUP(B1720,'Sample ID by Horizon'!A:B,2,FALSE)</f>
        <v>42655</v>
      </c>
      <c r="B1721" s="21" t="s">
        <v>537</v>
      </c>
      <c r="C1721" s="21" t="s">
        <v>1296</v>
      </c>
      <c r="D1721" s="21" t="s">
        <v>1293</v>
      </c>
      <c r="E1721" s="21">
        <v>2.0070000000000001</v>
      </c>
      <c r="F1721" s="21">
        <v>1.7390000000000001</v>
      </c>
      <c r="G1721" s="21">
        <v>1.9950000000000001</v>
      </c>
      <c r="H1721" s="21">
        <v>0.25600000000000001</v>
      </c>
      <c r="I1721" s="21">
        <v>1.736</v>
      </c>
      <c r="J1721" s="23">
        <f t="shared" si="45"/>
        <v>-3.0000000000001137E-3</v>
      </c>
      <c r="K1721" s="71">
        <v>12.90483308</v>
      </c>
      <c r="L1721" s="71">
        <f t="shared" ref="L1721:N1721" si="1291">L1719</f>
        <v>2.00475</v>
      </c>
      <c r="M1721" s="71">
        <f t="shared" si="1291"/>
        <v>-1.7499999999999738E-3</v>
      </c>
      <c r="N1721" s="71">
        <f t="shared" si="1291"/>
        <v>13.86657872</v>
      </c>
      <c r="O1721" s="73">
        <f>VLOOKUP(B1721,'Dry Sieve'!$B$2:$K$992,IF(C1721="#5",2,IF(C1721="#10",3,IF(C1721="#18",4,IF(C1721="#35",5,IF(C1721="#60",6,IF(C1721="#120",7,IF(C1721="#200",8,IF(C1721="&lt;200",9)))))))),FALSE)</f>
        <v>89.91</v>
      </c>
      <c r="P1721" s="23">
        <f t="shared" si="0"/>
        <v>-1.7499999999999738E-3</v>
      </c>
      <c r="Q1721" s="23">
        <f t="shared" si="1"/>
        <v>2.00475</v>
      </c>
      <c r="R1721" s="23">
        <f>VLOOKUP(B1721,'Dry Sieve'!$B$2:$K$992,IF(C1721="#5",2,IF(C1721="#10",3,IF(C1721="#18",4,IF(C1721="#35",5,IF(C1721="#60",6,IF(C1721="#120",7,IF(C1721="#200",8,IF(C1721="&lt;200",9)))))))),FALSE)</f>
        <v>89.91</v>
      </c>
      <c r="S1721" s="23">
        <f>VLOOKUP(B1721,'Dry Sieve'!$B$2:$K$992,10,FALSE)</f>
        <v>2398.63</v>
      </c>
      <c r="T1721" s="23">
        <v>3.7516617760000003E-2</v>
      </c>
      <c r="U1721" s="23">
        <v>3.715908097E-3</v>
      </c>
      <c r="V1721" s="23">
        <f>V1720</f>
        <v>9.2383403746299997E-2</v>
      </c>
    </row>
    <row r="1722" spans="1:22" ht="15.75" customHeight="1" x14ac:dyDescent="0.2">
      <c r="A1722" s="22">
        <f>VLOOKUP(B1721,'Sample ID by Horizon'!A:B,2,FALSE)</f>
        <v>42655</v>
      </c>
      <c r="B1722" s="21" t="s">
        <v>537</v>
      </c>
      <c r="C1722" s="21" t="s">
        <v>1296</v>
      </c>
      <c r="D1722" s="21" t="s">
        <v>1294</v>
      </c>
      <c r="E1722" s="21">
        <v>2.0059999999999998</v>
      </c>
      <c r="F1722" s="21">
        <v>1.722</v>
      </c>
      <c r="G1722" s="21">
        <v>2.0510000000000002</v>
      </c>
      <c r="H1722" s="21">
        <v>0.32900000000000001</v>
      </c>
      <c r="I1722" s="21">
        <v>1.7210000000000001</v>
      </c>
      <c r="J1722" s="23">
        <f t="shared" si="45"/>
        <v>-9.9999999999988987E-4</v>
      </c>
      <c r="K1722" s="71">
        <v>16.450648059999999</v>
      </c>
      <c r="L1722" s="71">
        <f t="shared" ref="L1722:N1722" si="1292">L1719</f>
        <v>2.00475</v>
      </c>
      <c r="M1722" s="71">
        <f t="shared" si="1292"/>
        <v>-1.7499999999999738E-3</v>
      </c>
      <c r="N1722" s="71">
        <f t="shared" si="1292"/>
        <v>13.86657872</v>
      </c>
      <c r="O1722" s="73">
        <f>VLOOKUP(B1722,'Dry Sieve'!$B$2:$K$992,IF(C1722="#5",2,IF(C1722="#10",3,IF(C1722="#18",4,IF(C1722="#35",5,IF(C1722="#60",6,IF(C1722="#120",7,IF(C1722="#200",8,IF(C1722="&lt;200",9)))))))),FALSE)</f>
        <v>89.91</v>
      </c>
      <c r="P1722" s="23">
        <f t="shared" si="0"/>
        <v>-1.7499999999999738E-3</v>
      </c>
      <c r="Q1722" s="23">
        <f t="shared" si="1"/>
        <v>2.00475</v>
      </c>
      <c r="R1722" s="23">
        <f>VLOOKUP(B1722,'Dry Sieve'!$B$2:$K$992,IF(C1722="#5",2,IF(C1722="#10",3,IF(C1722="#18",4,IF(C1722="#35",5,IF(C1722="#60",6,IF(C1722="#120",7,IF(C1722="#200",8,IF(C1722="&lt;200",9)))))))),FALSE)</f>
        <v>89.91</v>
      </c>
      <c r="S1722" s="23">
        <f>VLOOKUP(B1722,'Dry Sieve'!$B$2:$K$992,10,FALSE)</f>
        <v>2398.63</v>
      </c>
      <c r="T1722" s="23">
        <v>3.7516617760000003E-2</v>
      </c>
      <c r="U1722" s="23">
        <v>3.715908097E-3</v>
      </c>
      <c r="V1722" s="23">
        <f>V1720</f>
        <v>9.2383403746299997E-2</v>
      </c>
    </row>
    <row r="1723" spans="1:22" ht="15.75" customHeight="1" x14ac:dyDescent="0.2">
      <c r="A1723" s="22">
        <f>VLOOKUP(B1722,'Sample ID by Horizon'!A:B,2,FALSE)</f>
        <v>42655</v>
      </c>
      <c r="B1723" s="21" t="s">
        <v>537</v>
      </c>
      <c r="C1723" s="21" t="s">
        <v>1297</v>
      </c>
      <c r="D1723" s="21" t="s">
        <v>1291</v>
      </c>
      <c r="E1723" s="21">
        <v>2.0049999999999999</v>
      </c>
      <c r="F1723" s="21">
        <v>1.746</v>
      </c>
      <c r="G1723" s="21">
        <v>2.173</v>
      </c>
      <c r="H1723" s="21">
        <v>0.42699999999999999</v>
      </c>
      <c r="I1723" s="21">
        <v>1.752</v>
      </c>
      <c r="J1723" s="23">
        <f t="shared" si="45"/>
        <v>6.0000000000000053E-3</v>
      </c>
      <c r="K1723" s="71">
        <v>20.997506229999999</v>
      </c>
      <c r="L1723" s="71">
        <v>2.004</v>
      </c>
      <c r="M1723" s="23">
        <f>AVERAGE(J1723:J1726)</f>
        <v>8.2499999999999796E-3</v>
      </c>
      <c r="N1723" s="23">
        <v>21.295277129999999</v>
      </c>
      <c r="O1723" s="73">
        <f>VLOOKUP(B1723,'Dry Sieve'!$B$2:$K$992,IF(C1723="#5",2,IF(C1723="#10",3,IF(C1723="#18",4,IF(C1723="#35",5,IF(C1723="#60",6,IF(C1723="#120",7,IF(C1723="#200",8,IF(C1723="&lt;200",9)))))))),FALSE)</f>
        <v>47.29</v>
      </c>
      <c r="P1723" s="23">
        <f t="shared" si="0"/>
        <v>8.2499999999999796E-3</v>
      </c>
      <c r="Q1723" s="23">
        <f t="shared" si="1"/>
        <v>2.004</v>
      </c>
      <c r="R1723" s="23">
        <f>VLOOKUP(B1723,'Dry Sieve'!$B$2:$K$992,IF(C1723="#5",2,IF(C1723="#10",3,IF(C1723="#18",4,IF(C1723="#35",5,IF(C1723="#60",6,IF(C1723="#120",7,IF(C1723="#200",8,IF(C1723="&lt;200",9)))))))),FALSE)</f>
        <v>47.29</v>
      </c>
      <c r="S1723" s="23">
        <f>VLOOKUP(B1723,'Dry Sieve'!$B$2:$K$992,10,FALSE)</f>
        <v>2398.63</v>
      </c>
      <c r="T1723" s="23">
        <v>1.96342571E-2</v>
      </c>
      <c r="U1723" s="23">
        <v>2.3892396929999999E-3</v>
      </c>
      <c r="V1723" s="23">
        <f>V1720</f>
        <v>9.2383403746299997E-2</v>
      </c>
    </row>
    <row r="1724" spans="1:22" ht="15.75" customHeight="1" x14ac:dyDescent="0.2">
      <c r="A1724" s="22">
        <f>VLOOKUP(B1723,'Sample ID by Horizon'!A:B,2,FALSE)</f>
        <v>42655</v>
      </c>
      <c r="B1724" s="21" t="s">
        <v>537</v>
      </c>
      <c r="C1724" s="21" t="s">
        <v>1297</v>
      </c>
      <c r="D1724" s="21" t="s">
        <v>1292</v>
      </c>
      <c r="E1724" s="21">
        <v>2.0009999999999999</v>
      </c>
      <c r="F1724" s="21">
        <v>1.7290000000000001</v>
      </c>
      <c r="G1724" s="21">
        <v>2.1659999999999999</v>
      </c>
      <c r="H1724" s="21">
        <v>0.437</v>
      </c>
      <c r="I1724" s="21">
        <v>1.7370000000000001</v>
      </c>
      <c r="J1724" s="23">
        <f t="shared" si="45"/>
        <v>8.0000000000000071E-3</v>
      </c>
      <c r="K1724" s="71">
        <v>21.439280360000001</v>
      </c>
      <c r="L1724" s="71">
        <f t="shared" ref="L1724:N1724" si="1293">L1723</f>
        <v>2.004</v>
      </c>
      <c r="M1724" s="71">
        <f t="shared" si="1293"/>
        <v>8.2499999999999796E-3</v>
      </c>
      <c r="N1724" s="71">
        <f t="shared" si="1293"/>
        <v>21.295277129999999</v>
      </c>
      <c r="O1724" s="73">
        <f>VLOOKUP(B1724,'Dry Sieve'!$B$2:$K$992,IF(C1724="#5",2,IF(C1724="#10",3,IF(C1724="#18",4,IF(C1724="#35",5,IF(C1724="#60",6,IF(C1724="#120",7,IF(C1724="#200",8,IF(C1724="&lt;200",9)))))))),FALSE)</f>
        <v>47.29</v>
      </c>
      <c r="P1724" s="23">
        <f t="shared" si="0"/>
        <v>8.2499999999999796E-3</v>
      </c>
      <c r="Q1724" s="23">
        <f t="shared" si="1"/>
        <v>2.004</v>
      </c>
      <c r="R1724" s="23">
        <f>VLOOKUP(B1724,'Dry Sieve'!$B$2:$K$992,IF(C1724="#5",2,IF(C1724="#10",3,IF(C1724="#18",4,IF(C1724="#35",5,IF(C1724="#60",6,IF(C1724="#120",7,IF(C1724="#200",8,IF(C1724="&lt;200",9)))))))),FALSE)</f>
        <v>47.29</v>
      </c>
      <c r="S1724" s="23">
        <f>VLOOKUP(B1724,'Dry Sieve'!$B$2:$K$992,10,FALSE)</f>
        <v>2398.63</v>
      </c>
      <c r="T1724" s="23">
        <v>1.96342571E-2</v>
      </c>
      <c r="U1724" s="23">
        <v>2.3892396929999999E-3</v>
      </c>
      <c r="V1724" s="23">
        <f>V1723</f>
        <v>9.2383403746299997E-2</v>
      </c>
    </row>
    <row r="1725" spans="1:22" ht="15.75" customHeight="1" x14ac:dyDescent="0.2">
      <c r="A1725" s="22">
        <f>VLOOKUP(B1724,'Sample ID by Horizon'!A:B,2,FALSE)</f>
        <v>42655</v>
      </c>
      <c r="B1725" s="21" t="s">
        <v>537</v>
      </c>
      <c r="C1725" s="21" t="s">
        <v>1297</v>
      </c>
      <c r="D1725" s="21" t="s">
        <v>1293</v>
      </c>
      <c r="E1725" s="21">
        <v>2.0059999999999998</v>
      </c>
      <c r="F1725" s="21">
        <v>1.738</v>
      </c>
      <c r="G1725" s="21">
        <v>2.1560000000000001</v>
      </c>
      <c r="H1725" s="21">
        <v>0.41799999999999998</v>
      </c>
      <c r="I1725" s="21">
        <v>1.7509999999999999</v>
      </c>
      <c r="J1725" s="23">
        <f t="shared" si="45"/>
        <v>1.2999999999999901E-2</v>
      </c>
      <c r="K1725" s="71">
        <v>20.1894317</v>
      </c>
      <c r="L1725" s="71">
        <f t="shared" ref="L1725:N1725" si="1294">L1723</f>
        <v>2.004</v>
      </c>
      <c r="M1725" s="71">
        <f t="shared" si="1294"/>
        <v>8.2499999999999796E-3</v>
      </c>
      <c r="N1725" s="71">
        <f t="shared" si="1294"/>
        <v>21.295277129999999</v>
      </c>
      <c r="O1725" s="73">
        <f>VLOOKUP(B1725,'Dry Sieve'!$B$2:$K$992,IF(C1725="#5",2,IF(C1725="#10",3,IF(C1725="#18",4,IF(C1725="#35",5,IF(C1725="#60",6,IF(C1725="#120",7,IF(C1725="#200",8,IF(C1725="&lt;200",9)))))))),FALSE)</f>
        <v>47.29</v>
      </c>
      <c r="P1725" s="23">
        <f t="shared" si="0"/>
        <v>8.2499999999999796E-3</v>
      </c>
      <c r="Q1725" s="23">
        <f t="shared" si="1"/>
        <v>2.004</v>
      </c>
      <c r="R1725" s="23">
        <f>VLOOKUP(B1725,'Dry Sieve'!$B$2:$K$992,IF(C1725="#5",2,IF(C1725="#10",3,IF(C1725="#18",4,IF(C1725="#35",5,IF(C1725="#60",6,IF(C1725="#120",7,IF(C1725="#200",8,IF(C1725="&lt;200",9)))))))),FALSE)</f>
        <v>47.29</v>
      </c>
      <c r="S1725" s="23">
        <f>VLOOKUP(B1725,'Dry Sieve'!$B$2:$K$992,10,FALSE)</f>
        <v>2398.63</v>
      </c>
      <c r="T1725" s="23">
        <v>1.96342571E-2</v>
      </c>
      <c r="U1725" s="23">
        <v>2.3892396929999999E-3</v>
      </c>
      <c r="V1725" s="23">
        <f>V1723</f>
        <v>9.2383403746299997E-2</v>
      </c>
    </row>
    <row r="1726" spans="1:22" ht="15.75" customHeight="1" x14ac:dyDescent="0.2">
      <c r="A1726" s="22">
        <f>VLOOKUP(B1725,'Sample ID by Horizon'!A:B,2,FALSE)</f>
        <v>42655</v>
      </c>
      <c r="B1726" s="21" t="s">
        <v>537</v>
      </c>
      <c r="C1726" s="21" t="s">
        <v>1297</v>
      </c>
      <c r="D1726" s="21" t="s">
        <v>1294</v>
      </c>
      <c r="E1726" s="21">
        <v>2.004</v>
      </c>
      <c r="F1726" s="21">
        <v>1.73</v>
      </c>
      <c r="G1726" s="21">
        <v>2.1880000000000002</v>
      </c>
      <c r="H1726" s="21">
        <v>0.45800000000000002</v>
      </c>
      <c r="I1726" s="21">
        <v>1.736</v>
      </c>
      <c r="J1726" s="23">
        <f t="shared" si="45"/>
        <v>6.0000000000000053E-3</v>
      </c>
      <c r="K1726" s="71">
        <v>22.554890220000001</v>
      </c>
      <c r="L1726" s="71">
        <f t="shared" ref="L1726:N1726" si="1295">L1723</f>
        <v>2.004</v>
      </c>
      <c r="M1726" s="71">
        <f t="shared" si="1295"/>
        <v>8.2499999999999796E-3</v>
      </c>
      <c r="N1726" s="71">
        <f t="shared" si="1295"/>
        <v>21.295277129999999</v>
      </c>
      <c r="O1726" s="73">
        <f>VLOOKUP(B1726,'Dry Sieve'!$B$2:$K$992,IF(C1726="#5",2,IF(C1726="#10",3,IF(C1726="#18",4,IF(C1726="#35",5,IF(C1726="#60",6,IF(C1726="#120",7,IF(C1726="#200",8,IF(C1726="&lt;200",9)))))))),FALSE)</f>
        <v>47.29</v>
      </c>
      <c r="P1726" s="23">
        <f t="shared" si="0"/>
        <v>8.2499999999999796E-3</v>
      </c>
      <c r="Q1726" s="23">
        <f t="shared" si="1"/>
        <v>2.004</v>
      </c>
      <c r="R1726" s="23">
        <f>VLOOKUP(B1726,'Dry Sieve'!$B$2:$K$992,IF(C1726="#5",2,IF(C1726="#10",3,IF(C1726="#18",4,IF(C1726="#35",5,IF(C1726="#60",6,IF(C1726="#120",7,IF(C1726="#200",8,IF(C1726="&lt;200",9)))))))),FALSE)</f>
        <v>47.29</v>
      </c>
      <c r="S1726" s="23">
        <f>VLOOKUP(B1726,'Dry Sieve'!$B$2:$K$992,10,FALSE)</f>
        <v>2398.63</v>
      </c>
      <c r="T1726" s="23">
        <v>1.96342571E-2</v>
      </c>
      <c r="U1726" s="23">
        <v>2.3892396929999999E-3</v>
      </c>
      <c r="V1726" s="23">
        <f>V1723</f>
        <v>9.2383403746299997E-2</v>
      </c>
    </row>
    <row r="1727" spans="1:22" ht="15.75" customHeight="1" x14ac:dyDescent="0.2">
      <c r="A1727" s="22">
        <f>VLOOKUP(B1726,'Sample ID by Horizon'!A:B,2,FALSE)</f>
        <v>42655</v>
      </c>
      <c r="B1727" s="21" t="s">
        <v>537</v>
      </c>
      <c r="C1727" s="21" t="s">
        <v>1298</v>
      </c>
      <c r="D1727" s="21" t="s">
        <v>1291</v>
      </c>
      <c r="E1727" s="21">
        <v>2</v>
      </c>
      <c r="F1727" s="21">
        <v>1.7250000000000001</v>
      </c>
      <c r="G1727" s="21">
        <v>2.3050000000000002</v>
      </c>
      <c r="H1727" s="21">
        <v>0.57999999999999996</v>
      </c>
      <c r="I1727" s="21">
        <v>1.7490000000000001</v>
      </c>
      <c r="J1727" s="23">
        <f t="shared" si="45"/>
        <v>2.4000000000000021E-2</v>
      </c>
      <c r="K1727" s="71">
        <v>27.8</v>
      </c>
      <c r="L1727" s="71">
        <v>2.0037500000000001</v>
      </c>
      <c r="M1727" s="23">
        <f>AVERAGE(J1727:J1730)</f>
        <v>1.0749999999999982E-2</v>
      </c>
      <c r="N1727" s="23">
        <v>27.97111263</v>
      </c>
      <c r="O1727" s="73">
        <f>VLOOKUP(B1727,'Dry Sieve'!$B$2:$K$992,IF(C1727="#5",2,IF(C1727="#10",3,IF(C1727="#18",4,IF(C1727="#35",5,IF(C1727="#60",6,IF(C1727="#120",7,IF(C1727="#200",8,IF(C1727="&lt;200",9)))))))),FALSE)</f>
        <v>24.88</v>
      </c>
      <c r="P1727" s="23">
        <f t="shared" si="0"/>
        <v>1.0749999999999982E-2</v>
      </c>
      <c r="Q1727" s="23">
        <f t="shared" si="1"/>
        <v>2.0037500000000001</v>
      </c>
      <c r="R1727" s="23">
        <f>VLOOKUP(B1727,'Dry Sieve'!$B$2:$K$992,IF(C1727="#5",2,IF(C1727="#10",3,IF(C1727="#18",4,IF(C1727="#35",5,IF(C1727="#60",6,IF(C1727="#120",7,IF(C1727="#200",8,IF(C1727="&lt;200",9)))))))),FALSE)</f>
        <v>24.88</v>
      </c>
      <c r="S1727" s="23">
        <f>VLOOKUP(B1727,'Dry Sieve'!$B$2:$K$992,10,FALSE)</f>
        <v>2398.63</v>
      </c>
      <c r="T1727" s="23">
        <v>1.031693937E-2</v>
      </c>
      <c r="U1727" s="23">
        <v>1.2367554560000001E-3</v>
      </c>
      <c r="V1727" s="23">
        <f>V1726</f>
        <v>9.2383403746299997E-2</v>
      </c>
    </row>
    <row r="1728" spans="1:22" ht="15.75" customHeight="1" x14ac:dyDescent="0.2">
      <c r="A1728" s="22">
        <f>VLOOKUP(B1727,'Sample ID by Horizon'!A:B,2,FALSE)</f>
        <v>42655</v>
      </c>
      <c r="B1728" s="21" t="s">
        <v>537</v>
      </c>
      <c r="C1728" s="21" t="s">
        <v>1298</v>
      </c>
      <c r="D1728" s="21" t="s">
        <v>1292</v>
      </c>
      <c r="E1728" s="21">
        <v>2.008</v>
      </c>
      <c r="F1728" s="21">
        <v>1.726</v>
      </c>
      <c r="G1728" s="21">
        <v>2.34</v>
      </c>
      <c r="H1728" s="21">
        <v>0.61399999999999999</v>
      </c>
      <c r="I1728" s="21">
        <v>1.754</v>
      </c>
      <c r="J1728" s="23">
        <f t="shared" si="45"/>
        <v>2.8000000000000025E-2</v>
      </c>
      <c r="K1728" s="71">
        <v>29.183266929999998</v>
      </c>
      <c r="L1728" s="71">
        <f t="shared" ref="L1728:N1728" si="1296">L1727</f>
        <v>2.0037500000000001</v>
      </c>
      <c r="M1728" s="71">
        <f t="shared" si="1296"/>
        <v>1.0749999999999982E-2</v>
      </c>
      <c r="N1728" s="71">
        <f t="shared" si="1296"/>
        <v>27.97111263</v>
      </c>
      <c r="O1728" s="73">
        <f>VLOOKUP(B1728,'Dry Sieve'!$B$2:$K$992,IF(C1728="#5",2,IF(C1728="#10",3,IF(C1728="#18",4,IF(C1728="#35",5,IF(C1728="#60",6,IF(C1728="#120",7,IF(C1728="#200",8,IF(C1728="&lt;200",9)))))))),FALSE)</f>
        <v>24.88</v>
      </c>
      <c r="P1728" s="23">
        <f t="shared" si="0"/>
        <v>1.0749999999999982E-2</v>
      </c>
      <c r="Q1728" s="23">
        <f t="shared" si="1"/>
        <v>2.0037500000000001</v>
      </c>
      <c r="R1728" s="23">
        <f>VLOOKUP(B1728,'Dry Sieve'!$B$2:$K$992,IF(C1728="#5",2,IF(C1728="#10",3,IF(C1728="#18",4,IF(C1728="#35",5,IF(C1728="#60",6,IF(C1728="#120",7,IF(C1728="#200",8,IF(C1728="&lt;200",9)))))))),FALSE)</f>
        <v>24.88</v>
      </c>
      <c r="S1728" s="23">
        <f>VLOOKUP(B1728,'Dry Sieve'!$B$2:$K$992,10,FALSE)</f>
        <v>2398.63</v>
      </c>
      <c r="T1728" s="23">
        <v>1.031693937E-2</v>
      </c>
      <c r="U1728" s="23">
        <v>1.2367554560000001E-3</v>
      </c>
      <c r="V1728" s="23">
        <f>V1726</f>
        <v>9.2383403746299997E-2</v>
      </c>
    </row>
    <row r="1729" spans="1:22" ht="15.75" customHeight="1" x14ac:dyDescent="0.2">
      <c r="A1729" s="22">
        <f>VLOOKUP(B1728,'Sample ID by Horizon'!A:B,2,FALSE)</f>
        <v>42655</v>
      </c>
      <c r="B1729" s="21" t="s">
        <v>537</v>
      </c>
      <c r="C1729" s="21" t="s">
        <v>1298</v>
      </c>
      <c r="D1729" s="21" t="s">
        <v>1293</v>
      </c>
      <c r="E1729" s="21">
        <v>2.0019999999999998</v>
      </c>
      <c r="F1729" s="21">
        <v>1.7230000000000001</v>
      </c>
      <c r="G1729" s="21">
        <v>2.25</v>
      </c>
      <c r="H1729" s="21">
        <v>0.52700000000000002</v>
      </c>
      <c r="I1729" s="21">
        <v>1.7370000000000001</v>
      </c>
      <c r="J1729" s="23">
        <f t="shared" si="45"/>
        <v>1.4000000000000012E-2</v>
      </c>
      <c r="K1729" s="71">
        <v>25.624375619999999</v>
      </c>
      <c r="L1729" s="71">
        <f t="shared" ref="L1729:N1729" si="1297">L1727</f>
        <v>2.0037500000000001</v>
      </c>
      <c r="M1729" s="71">
        <f t="shared" si="1297"/>
        <v>1.0749999999999982E-2</v>
      </c>
      <c r="N1729" s="71">
        <f t="shared" si="1297"/>
        <v>27.97111263</v>
      </c>
      <c r="O1729" s="73">
        <f>VLOOKUP(B1729,'Dry Sieve'!$B$2:$K$992,IF(C1729="#5",2,IF(C1729="#10",3,IF(C1729="#18",4,IF(C1729="#35",5,IF(C1729="#60",6,IF(C1729="#120",7,IF(C1729="#200",8,IF(C1729="&lt;200",9)))))))),FALSE)</f>
        <v>24.88</v>
      </c>
      <c r="P1729" s="23">
        <f t="shared" si="0"/>
        <v>1.0749999999999982E-2</v>
      </c>
      <c r="Q1729" s="23">
        <f t="shared" si="1"/>
        <v>2.0037500000000001</v>
      </c>
      <c r="R1729" s="23">
        <f>VLOOKUP(B1729,'Dry Sieve'!$B$2:$K$992,IF(C1729="#5",2,IF(C1729="#10",3,IF(C1729="#18",4,IF(C1729="#35",5,IF(C1729="#60",6,IF(C1729="#120",7,IF(C1729="#200",8,IF(C1729="&lt;200",9)))))))),FALSE)</f>
        <v>24.88</v>
      </c>
      <c r="S1729" s="23">
        <f>VLOOKUP(B1729,'Dry Sieve'!$B$2:$K$992,10,FALSE)</f>
        <v>2398.63</v>
      </c>
      <c r="T1729" s="23">
        <v>1.031693937E-2</v>
      </c>
      <c r="U1729" s="23">
        <v>1.2367554560000001E-3</v>
      </c>
      <c r="V1729" s="23">
        <f>V1726</f>
        <v>9.2383403746299997E-2</v>
      </c>
    </row>
    <row r="1730" spans="1:22" ht="15.75" customHeight="1" x14ac:dyDescent="0.2">
      <c r="A1730" s="22">
        <f>VLOOKUP(B1729,'Sample ID by Horizon'!A:B,2,FALSE)</f>
        <v>42655</v>
      </c>
      <c r="B1730" s="21" t="s">
        <v>537</v>
      </c>
      <c r="C1730" s="21" t="s">
        <v>1298</v>
      </c>
      <c r="D1730" s="21" t="s">
        <v>1294</v>
      </c>
      <c r="E1730" s="21">
        <v>2.0049999999999999</v>
      </c>
      <c r="F1730" s="21">
        <v>1.7430000000000001</v>
      </c>
      <c r="G1730" s="21">
        <v>2.3069999999999999</v>
      </c>
      <c r="H1730" s="21">
        <v>0.56399999999999995</v>
      </c>
      <c r="I1730" s="21">
        <v>1.72</v>
      </c>
      <c r="J1730" s="23">
        <f t="shared" si="45"/>
        <v>-2.3000000000000131E-2</v>
      </c>
      <c r="K1730" s="71">
        <v>29.276807980000001</v>
      </c>
      <c r="L1730" s="71">
        <f t="shared" ref="L1730:N1730" si="1298">L1727</f>
        <v>2.0037500000000001</v>
      </c>
      <c r="M1730" s="71">
        <f t="shared" si="1298"/>
        <v>1.0749999999999982E-2</v>
      </c>
      <c r="N1730" s="71">
        <f t="shared" si="1298"/>
        <v>27.97111263</v>
      </c>
      <c r="O1730" s="73">
        <f>VLOOKUP(B1730,'Dry Sieve'!$B$2:$K$992,IF(C1730="#5",2,IF(C1730="#10",3,IF(C1730="#18",4,IF(C1730="#35",5,IF(C1730="#60",6,IF(C1730="#120",7,IF(C1730="#200",8,IF(C1730="&lt;200",9)))))))),FALSE)</f>
        <v>24.88</v>
      </c>
      <c r="P1730" s="23">
        <f t="shared" si="0"/>
        <v>1.0749999999999982E-2</v>
      </c>
      <c r="Q1730" s="23">
        <f t="shared" si="1"/>
        <v>2.0037500000000001</v>
      </c>
      <c r="R1730" s="23">
        <f>VLOOKUP(B1730,'Dry Sieve'!$B$2:$K$992,IF(C1730="#5",2,IF(C1730="#10",3,IF(C1730="#18",4,IF(C1730="#35",5,IF(C1730="#60",6,IF(C1730="#120",7,IF(C1730="#200",8,IF(C1730="&lt;200",9)))))))),FALSE)</f>
        <v>24.88</v>
      </c>
      <c r="S1730" s="23">
        <f>VLOOKUP(B1730,'Dry Sieve'!$B$2:$K$992,10,FALSE)</f>
        <v>2398.63</v>
      </c>
      <c r="T1730" s="23">
        <v>1.031693937E-2</v>
      </c>
      <c r="U1730" s="23">
        <v>1.2367554560000001E-3</v>
      </c>
      <c r="V1730" s="23">
        <f>V1729</f>
        <v>9.2383403746299997E-2</v>
      </c>
    </row>
    <row r="1731" spans="1:22" ht="15.75" customHeight="1" x14ac:dyDescent="0.2">
      <c r="A1731" s="22">
        <f>VLOOKUP(B1730,'Sample ID by Horizon'!A:B,2,FALSE)</f>
        <v>42655</v>
      </c>
      <c r="B1731" s="21" t="s">
        <v>537</v>
      </c>
      <c r="C1731" s="21" t="s">
        <v>1299</v>
      </c>
      <c r="D1731" s="21" t="s">
        <v>1291</v>
      </c>
      <c r="E1731" s="21">
        <v>1.0089999999999999</v>
      </c>
      <c r="F1731" s="21">
        <v>1.7470000000000001</v>
      </c>
      <c r="G1731" s="21">
        <v>2.3029999999999999</v>
      </c>
      <c r="H1731" s="21">
        <v>0.55600000000000005</v>
      </c>
      <c r="I1731" s="21">
        <v>1.8129999999999999</v>
      </c>
      <c r="J1731" s="23">
        <f t="shared" si="45"/>
        <v>6.5999999999999837E-2</v>
      </c>
      <c r="K1731" s="71">
        <v>48.562933600000001</v>
      </c>
      <c r="L1731" s="71">
        <v>1.0075000000000001</v>
      </c>
      <c r="M1731" s="23">
        <f>AVERAGE(J1731:J1734)</f>
        <v>6.1499999999999944E-2</v>
      </c>
      <c r="N1731" s="23">
        <v>48.710392550000002</v>
      </c>
      <c r="O1731" s="73">
        <f>VLOOKUP(B1731,'Dry Sieve'!$B$2:$K$992,IF(C1731="#5",2,IF(C1731="#10",3,IF(C1731="#18",4,IF(C1731="#35",5,IF(C1731="#60",6,IF(C1731="#120",7,IF(C1731="#200",8,IF(C1731="&lt;200",9)))))))),FALSE)</f>
        <v>11.94</v>
      </c>
      <c r="P1731" s="23">
        <f t="shared" si="0"/>
        <v>6.1499999999999944E-2</v>
      </c>
      <c r="Q1731" s="23">
        <f t="shared" si="1"/>
        <v>1.0075000000000001</v>
      </c>
      <c r="R1731" s="23">
        <f>VLOOKUP(B1731,'Dry Sieve'!$B$2:$K$992,IF(C1731="#5",2,IF(C1731="#10",3,IF(C1731="#18",4,IF(C1731="#35",5,IF(C1731="#60",6,IF(C1731="#120",7,IF(C1731="#200",8,IF(C1731="&lt;200",9)))))))),FALSE)</f>
        <v>11.94</v>
      </c>
      <c r="S1731" s="23">
        <f>VLOOKUP(B1731,'Dry Sieve'!$B$2:$K$992,10,FALSE)</f>
        <v>2398.63</v>
      </c>
      <c r="T1731" s="23">
        <v>4.6739832019999997E-3</v>
      </c>
      <c r="U1731" s="23">
        <v>6.5049016149999999E-4</v>
      </c>
      <c r="V1731" s="23">
        <f>V1729</f>
        <v>9.2383403746299997E-2</v>
      </c>
    </row>
    <row r="1732" spans="1:22" ht="15.75" customHeight="1" x14ac:dyDescent="0.2">
      <c r="A1732" s="22">
        <f>VLOOKUP(B1731,'Sample ID by Horizon'!A:B,2,FALSE)</f>
        <v>42655</v>
      </c>
      <c r="B1732" s="21" t="s">
        <v>537</v>
      </c>
      <c r="C1732" s="21" t="s">
        <v>1299</v>
      </c>
      <c r="D1732" s="21" t="s">
        <v>1292</v>
      </c>
      <c r="E1732" s="21">
        <v>1.0069999999999999</v>
      </c>
      <c r="F1732" s="21">
        <v>1.722</v>
      </c>
      <c r="G1732" s="21">
        <v>2.206</v>
      </c>
      <c r="H1732" s="21">
        <v>0.48399999999999999</v>
      </c>
      <c r="I1732" s="21">
        <v>1.792</v>
      </c>
      <c r="J1732" s="23">
        <f t="shared" si="45"/>
        <v>7.0000000000000062E-2</v>
      </c>
      <c r="K1732" s="71">
        <v>41.1122145</v>
      </c>
      <c r="L1732" s="71">
        <f t="shared" ref="L1732:N1732" si="1299">L1731</f>
        <v>1.0075000000000001</v>
      </c>
      <c r="M1732" s="71">
        <f t="shared" si="1299"/>
        <v>6.1499999999999944E-2</v>
      </c>
      <c r="N1732" s="71">
        <f t="shared" si="1299"/>
        <v>48.710392550000002</v>
      </c>
      <c r="O1732" s="73">
        <f>VLOOKUP(B1732,'Dry Sieve'!$B$2:$K$992,IF(C1732="#5",2,IF(C1732="#10",3,IF(C1732="#18",4,IF(C1732="#35",5,IF(C1732="#60",6,IF(C1732="#120",7,IF(C1732="#200",8,IF(C1732="&lt;200",9)))))))),FALSE)</f>
        <v>11.94</v>
      </c>
      <c r="P1732" s="23">
        <f t="shared" si="0"/>
        <v>6.1499999999999944E-2</v>
      </c>
      <c r="Q1732" s="23">
        <f t="shared" si="1"/>
        <v>1.0075000000000001</v>
      </c>
      <c r="R1732" s="23">
        <f>VLOOKUP(B1732,'Dry Sieve'!$B$2:$K$992,IF(C1732="#5",2,IF(C1732="#10",3,IF(C1732="#18",4,IF(C1732="#35",5,IF(C1732="#60",6,IF(C1732="#120",7,IF(C1732="#200",8,IF(C1732="&lt;200",9)))))))),FALSE)</f>
        <v>11.94</v>
      </c>
      <c r="S1732" s="23">
        <f>VLOOKUP(B1732,'Dry Sieve'!$B$2:$K$992,10,FALSE)</f>
        <v>2398.63</v>
      </c>
      <c r="T1732" s="23">
        <v>4.6739832019999997E-3</v>
      </c>
      <c r="U1732" s="23">
        <v>6.5049016149999999E-4</v>
      </c>
      <c r="V1732" s="23">
        <f>V1729</f>
        <v>9.2383403746299997E-2</v>
      </c>
    </row>
    <row r="1733" spans="1:22" ht="15.75" customHeight="1" x14ac:dyDescent="0.2">
      <c r="A1733" s="22">
        <f>VLOOKUP(B1732,'Sample ID by Horizon'!A:B,2,FALSE)</f>
        <v>42655</v>
      </c>
      <c r="B1733" s="21" t="s">
        <v>537</v>
      </c>
      <c r="C1733" s="21" t="s">
        <v>1299</v>
      </c>
      <c r="D1733" s="21" t="s">
        <v>1293</v>
      </c>
      <c r="E1733" s="21">
        <v>1.008</v>
      </c>
      <c r="F1733" s="21">
        <v>1.7310000000000001</v>
      </c>
      <c r="G1733" s="21">
        <v>2.3119999999999998</v>
      </c>
      <c r="H1733" s="21">
        <v>0.58099999999999996</v>
      </c>
      <c r="I1733" s="21">
        <v>1.7949999999999999</v>
      </c>
      <c r="J1733" s="23">
        <f t="shared" si="45"/>
        <v>6.3999999999999835E-2</v>
      </c>
      <c r="K1733" s="71">
        <v>51.289682540000001</v>
      </c>
      <c r="L1733" s="71">
        <f t="shared" ref="L1733:N1733" si="1300">L1731</f>
        <v>1.0075000000000001</v>
      </c>
      <c r="M1733" s="71">
        <f t="shared" si="1300"/>
        <v>6.1499999999999944E-2</v>
      </c>
      <c r="N1733" s="71">
        <f t="shared" si="1300"/>
        <v>48.710392550000002</v>
      </c>
      <c r="O1733" s="73">
        <f>VLOOKUP(B1733,'Dry Sieve'!$B$2:$K$992,IF(C1733="#5",2,IF(C1733="#10",3,IF(C1733="#18",4,IF(C1733="#35",5,IF(C1733="#60",6,IF(C1733="#120",7,IF(C1733="#200",8,IF(C1733="&lt;200",9)))))))),FALSE)</f>
        <v>11.94</v>
      </c>
      <c r="P1733" s="23">
        <f t="shared" si="0"/>
        <v>6.1499999999999944E-2</v>
      </c>
      <c r="Q1733" s="23">
        <f t="shared" si="1"/>
        <v>1.0075000000000001</v>
      </c>
      <c r="R1733" s="23">
        <f>VLOOKUP(B1733,'Dry Sieve'!$B$2:$K$992,IF(C1733="#5",2,IF(C1733="#10",3,IF(C1733="#18",4,IF(C1733="#35",5,IF(C1733="#60",6,IF(C1733="#120",7,IF(C1733="#200",8,IF(C1733="&lt;200",9)))))))),FALSE)</f>
        <v>11.94</v>
      </c>
      <c r="S1733" s="23">
        <f>VLOOKUP(B1733,'Dry Sieve'!$B$2:$K$992,10,FALSE)</f>
        <v>2398.63</v>
      </c>
      <c r="T1733" s="23">
        <v>4.6739832019999997E-3</v>
      </c>
      <c r="U1733" s="23">
        <v>6.5049016149999999E-4</v>
      </c>
      <c r="V1733" s="23">
        <f>V1732</f>
        <v>9.2383403746299997E-2</v>
      </c>
    </row>
    <row r="1734" spans="1:22" ht="15.75" customHeight="1" x14ac:dyDescent="0.2">
      <c r="A1734" s="22">
        <f>VLOOKUP(B1733,'Sample ID by Horizon'!A:B,2,FALSE)</f>
        <v>42655</v>
      </c>
      <c r="B1734" s="21" t="s">
        <v>537</v>
      </c>
      <c r="C1734" s="21" t="s">
        <v>1299</v>
      </c>
      <c r="D1734" s="21" t="s">
        <v>1294</v>
      </c>
      <c r="E1734" s="21">
        <v>1.006</v>
      </c>
      <c r="F1734" s="21">
        <v>1.748</v>
      </c>
      <c r="G1734" s="21">
        <v>2.3359999999999999</v>
      </c>
      <c r="H1734" s="21">
        <v>0.58799999999999997</v>
      </c>
      <c r="I1734" s="21">
        <v>1.794</v>
      </c>
      <c r="J1734" s="23">
        <f t="shared" si="45"/>
        <v>4.6000000000000041E-2</v>
      </c>
      <c r="K1734" s="71">
        <v>53.876739559999997</v>
      </c>
      <c r="L1734" s="71">
        <f t="shared" ref="L1734:N1734" si="1301">L1731</f>
        <v>1.0075000000000001</v>
      </c>
      <c r="M1734" s="71">
        <f t="shared" si="1301"/>
        <v>6.1499999999999944E-2</v>
      </c>
      <c r="N1734" s="71">
        <f t="shared" si="1301"/>
        <v>48.710392550000002</v>
      </c>
      <c r="O1734" s="73">
        <f>VLOOKUP(B1734,'Dry Sieve'!$B$2:$K$992,IF(C1734="#5",2,IF(C1734="#10",3,IF(C1734="#18",4,IF(C1734="#35",5,IF(C1734="#60",6,IF(C1734="#120",7,IF(C1734="#200",8,IF(C1734="&lt;200",9)))))))),FALSE)</f>
        <v>11.94</v>
      </c>
      <c r="P1734" s="23">
        <f t="shared" si="0"/>
        <v>6.1499999999999944E-2</v>
      </c>
      <c r="Q1734" s="23">
        <f t="shared" si="1"/>
        <v>1.0075000000000001</v>
      </c>
      <c r="R1734" s="23">
        <f>VLOOKUP(B1734,'Dry Sieve'!$B$2:$K$992,IF(C1734="#5",2,IF(C1734="#10",3,IF(C1734="#18",4,IF(C1734="#35",5,IF(C1734="#60",6,IF(C1734="#120",7,IF(C1734="#200",8,IF(C1734="&lt;200",9)))))))),FALSE)</f>
        <v>11.94</v>
      </c>
      <c r="S1734" s="23">
        <f>VLOOKUP(B1734,'Dry Sieve'!$B$2:$K$992,10,FALSE)</f>
        <v>2398.63</v>
      </c>
      <c r="T1734" s="23">
        <v>4.6739832019999997E-3</v>
      </c>
      <c r="U1734" s="23">
        <v>6.5049016149999999E-4</v>
      </c>
      <c r="V1734" s="23">
        <f>V1732</f>
        <v>9.2383403746299997E-2</v>
      </c>
    </row>
    <row r="1735" spans="1:22" ht="15.75" customHeight="1" x14ac:dyDescent="0.2">
      <c r="A1735" s="22">
        <f>VLOOKUP(B1734,'Sample ID by Horizon'!A:B,2,FALSE)</f>
        <v>42655</v>
      </c>
      <c r="B1735" s="21" t="s">
        <v>537</v>
      </c>
      <c r="C1735" s="21" t="s">
        <v>1300</v>
      </c>
      <c r="D1735" s="21" t="s">
        <v>1291</v>
      </c>
      <c r="E1735" s="21">
        <v>1.01</v>
      </c>
      <c r="F1735" s="21">
        <v>1.734</v>
      </c>
      <c r="G1735" s="21">
        <v>2.4350000000000001</v>
      </c>
      <c r="H1735" s="21">
        <v>0.70099999999999996</v>
      </c>
      <c r="I1735" s="21">
        <v>1.8260000000000001</v>
      </c>
      <c r="J1735" s="23">
        <f t="shared" si="45"/>
        <v>9.2000000000000082E-2</v>
      </c>
      <c r="K1735" s="71">
        <v>60.297029700000003</v>
      </c>
      <c r="L1735" s="71">
        <v>1.00925</v>
      </c>
      <c r="M1735" s="23">
        <f>AVERAGE(J1735:J1738)</f>
        <v>9.2999999999999972E-2</v>
      </c>
      <c r="N1735" s="23">
        <v>60.139252540000001</v>
      </c>
      <c r="O1735" s="73">
        <f>VLOOKUP(B1735,'Dry Sieve'!$B$2:$K$992,IF(C1735="#5",2,IF(C1735="#10",3,IF(C1735="#18",4,IF(C1735="#35",5,IF(C1735="#60",6,IF(C1735="#120",7,IF(C1735="#200",8,IF(C1735="&lt;200",9)))))))),FALSE)</f>
        <v>6.94</v>
      </c>
      <c r="P1735" s="23">
        <f t="shared" si="0"/>
        <v>9.2999999999999972E-2</v>
      </c>
      <c r="Q1735" s="23">
        <f t="shared" si="1"/>
        <v>1.00925</v>
      </c>
      <c r="R1735" s="23">
        <f>VLOOKUP(B1735,'Dry Sieve'!$B$2:$K$992,IF(C1735="#5",2,IF(C1735="#10",3,IF(C1735="#18",4,IF(C1735="#35",5,IF(C1735="#60",6,IF(C1735="#120",7,IF(C1735="#200",8,IF(C1735="&lt;200",9)))))))),FALSE)</f>
        <v>6.94</v>
      </c>
      <c r="S1735" s="23">
        <f>VLOOKUP(B1735,'Dry Sieve'!$B$2:$K$992,10,FALSE)</f>
        <v>2398.63</v>
      </c>
      <c r="T1735" s="23">
        <v>2.6267058350000001E-3</v>
      </c>
      <c r="U1735" s="23">
        <v>2.2566875079999999E-4</v>
      </c>
      <c r="V1735" s="23">
        <f>V1732</f>
        <v>9.2383403746299997E-2</v>
      </c>
    </row>
    <row r="1736" spans="1:22" ht="15.75" customHeight="1" x14ac:dyDescent="0.2">
      <c r="A1736" s="22">
        <f>VLOOKUP(B1735,'Sample ID by Horizon'!A:B,2,FALSE)</f>
        <v>42655</v>
      </c>
      <c r="B1736" s="21" t="s">
        <v>537</v>
      </c>
      <c r="C1736" s="21" t="s">
        <v>1300</v>
      </c>
      <c r="D1736" s="21" t="s">
        <v>1292</v>
      </c>
      <c r="E1736" s="21">
        <v>1.0069999999999999</v>
      </c>
      <c r="F1736" s="21">
        <v>1.7350000000000001</v>
      </c>
      <c r="G1736" s="21">
        <v>2.4</v>
      </c>
      <c r="H1736" s="21">
        <v>0.66500000000000004</v>
      </c>
      <c r="I1736" s="21">
        <v>1.8260000000000001</v>
      </c>
      <c r="J1736" s="23">
        <f t="shared" si="45"/>
        <v>9.099999999999997E-2</v>
      </c>
      <c r="K1736" s="71">
        <v>57.000993049999998</v>
      </c>
      <c r="L1736" s="71">
        <f t="shared" ref="L1736:N1736" si="1302">L1735</f>
        <v>1.00925</v>
      </c>
      <c r="M1736" s="71">
        <f t="shared" si="1302"/>
        <v>9.2999999999999972E-2</v>
      </c>
      <c r="N1736" s="71">
        <f t="shared" si="1302"/>
        <v>60.139252540000001</v>
      </c>
      <c r="O1736" s="73">
        <f>VLOOKUP(B1736,'Dry Sieve'!$B$2:$K$992,IF(C1736="#5",2,IF(C1736="#10",3,IF(C1736="#18",4,IF(C1736="#35",5,IF(C1736="#60",6,IF(C1736="#120",7,IF(C1736="#200",8,IF(C1736="&lt;200",9)))))))),FALSE)</f>
        <v>6.94</v>
      </c>
      <c r="P1736" s="23">
        <f t="shared" si="0"/>
        <v>9.2999999999999972E-2</v>
      </c>
      <c r="Q1736" s="23">
        <f t="shared" si="1"/>
        <v>1.00925</v>
      </c>
      <c r="R1736" s="23">
        <f>VLOOKUP(B1736,'Dry Sieve'!$B$2:$K$992,IF(C1736="#5",2,IF(C1736="#10",3,IF(C1736="#18",4,IF(C1736="#35",5,IF(C1736="#60",6,IF(C1736="#120",7,IF(C1736="#200",8,IF(C1736="&lt;200",9)))))))),FALSE)</f>
        <v>6.94</v>
      </c>
      <c r="S1736" s="23">
        <f>VLOOKUP(B1736,'Dry Sieve'!$B$2:$K$992,10,FALSE)</f>
        <v>2398.63</v>
      </c>
      <c r="T1736" s="23">
        <v>2.6267058350000001E-3</v>
      </c>
      <c r="U1736" s="23">
        <v>2.2566875079999999E-4</v>
      </c>
      <c r="V1736" s="23">
        <f>V1735</f>
        <v>9.2383403746299997E-2</v>
      </c>
    </row>
    <row r="1737" spans="1:22" ht="15.75" customHeight="1" x14ac:dyDescent="0.2">
      <c r="A1737" s="22">
        <f>VLOOKUP(B1736,'Sample ID by Horizon'!A:B,2,FALSE)</f>
        <v>42655</v>
      </c>
      <c r="B1737" s="21" t="s">
        <v>537</v>
      </c>
      <c r="C1737" s="21" t="s">
        <v>1300</v>
      </c>
      <c r="D1737" s="21" t="s">
        <v>1293</v>
      </c>
      <c r="E1737" s="21">
        <v>1.008</v>
      </c>
      <c r="F1737" s="21">
        <v>1.724</v>
      </c>
      <c r="G1737" s="21">
        <v>2.423</v>
      </c>
      <c r="H1737" s="21">
        <v>0.69899999999999995</v>
      </c>
      <c r="I1737" s="21">
        <v>1.823</v>
      </c>
      <c r="J1737" s="23">
        <f t="shared" si="45"/>
        <v>9.8999999999999977E-2</v>
      </c>
      <c r="K1737" s="71">
        <v>59.52380952</v>
      </c>
      <c r="L1737" s="71">
        <f t="shared" ref="L1737:N1737" si="1303">L1735</f>
        <v>1.00925</v>
      </c>
      <c r="M1737" s="71">
        <f t="shared" si="1303"/>
        <v>9.2999999999999972E-2</v>
      </c>
      <c r="N1737" s="71">
        <f t="shared" si="1303"/>
        <v>60.139252540000001</v>
      </c>
      <c r="O1737" s="73">
        <f>VLOOKUP(B1737,'Dry Sieve'!$B$2:$K$992,IF(C1737="#5",2,IF(C1737="#10",3,IF(C1737="#18",4,IF(C1737="#35",5,IF(C1737="#60",6,IF(C1737="#120",7,IF(C1737="#200",8,IF(C1737="&lt;200",9)))))))),FALSE)</f>
        <v>6.94</v>
      </c>
      <c r="P1737" s="23">
        <f t="shared" si="0"/>
        <v>9.2999999999999972E-2</v>
      </c>
      <c r="Q1737" s="23">
        <f t="shared" si="1"/>
        <v>1.00925</v>
      </c>
      <c r="R1737" s="23">
        <f>VLOOKUP(B1737,'Dry Sieve'!$B$2:$K$992,IF(C1737="#5",2,IF(C1737="#10",3,IF(C1737="#18",4,IF(C1737="#35",5,IF(C1737="#60",6,IF(C1737="#120",7,IF(C1737="#200",8,IF(C1737="&lt;200",9)))))))),FALSE)</f>
        <v>6.94</v>
      </c>
      <c r="S1737" s="23">
        <f>VLOOKUP(B1737,'Dry Sieve'!$B$2:$K$992,10,FALSE)</f>
        <v>2398.63</v>
      </c>
      <c r="T1737" s="23">
        <v>2.6267058350000001E-3</v>
      </c>
      <c r="U1737" s="23">
        <v>2.2566875079999999E-4</v>
      </c>
      <c r="V1737" s="23">
        <f>V1735</f>
        <v>9.2383403746299997E-2</v>
      </c>
    </row>
    <row r="1738" spans="1:22" ht="15.75" customHeight="1" x14ac:dyDescent="0.2">
      <c r="A1738" s="22">
        <f>VLOOKUP(B1737,'Sample ID by Horizon'!A:B,2,FALSE)</f>
        <v>42655</v>
      </c>
      <c r="B1738" s="21" t="s">
        <v>537</v>
      </c>
      <c r="C1738" s="21" t="s">
        <v>1300</v>
      </c>
      <c r="D1738" s="21" t="s">
        <v>1294</v>
      </c>
      <c r="E1738" s="21">
        <v>1.012</v>
      </c>
      <c r="F1738" s="21">
        <v>1.7370000000000001</v>
      </c>
      <c r="G1738" s="21">
        <v>2.472</v>
      </c>
      <c r="H1738" s="21">
        <v>0.73499999999999999</v>
      </c>
      <c r="I1738" s="21">
        <v>1.827</v>
      </c>
      <c r="J1738" s="23">
        <f t="shared" si="45"/>
        <v>8.9999999999999858E-2</v>
      </c>
      <c r="K1738" s="71">
        <v>63.735177870000001</v>
      </c>
      <c r="L1738" s="71">
        <f t="shared" ref="L1738:N1738" si="1304">L1735</f>
        <v>1.00925</v>
      </c>
      <c r="M1738" s="71">
        <f t="shared" si="1304"/>
        <v>9.2999999999999972E-2</v>
      </c>
      <c r="N1738" s="71">
        <f t="shared" si="1304"/>
        <v>60.139252540000001</v>
      </c>
      <c r="O1738" s="73">
        <f>VLOOKUP(B1738,'Dry Sieve'!$B$2:$K$992,IF(C1738="#5",2,IF(C1738="#10",3,IF(C1738="#18",4,IF(C1738="#35",5,IF(C1738="#60",6,IF(C1738="#120",7,IF(C1738="#200",8,IF(C1738="&lt;200",9)))))))),FALSE)</f>
        <v>6.94</v>
      </c>
      <c r="P1738" s="23">
        <f t="shared" si="0"/>
        <v>9.2999999999999972E-2</v>
      </c>
      <c r="Q1738" s="23">
        <f t="shared" si="1"/>
        <v>1.00925</v>
      </c>
      <c r="R1738" s="23">
        <f>VLOOKUP(B1738,'Dry Sieve'!$B$2:$K$992,IF(C1738="#5",2,IF(C1738="#10",3,IF(C1738="#18",4,IF(C1738="#35",5,IF(C1738="#60",6,IF(C1738="#120",7,IF(C1738="#200",8,IF(C1738="&lt;200",9)))))))),FALSE)</f>
        <v>6.94</v>
      </c>
      <c r="S1738" s="23">
        <f>VLOOKUP(B1738,'Dry Sieve'!$B$2:$K$992,10,FALSE)</f>
        <v>2398.63</v>
      </c>
      <c r="T1738" s="23">
        <v>2.6267058350000001E-3</v>
      </c>
      <c r="U1738" s="23">
        <v>2.2566875079999999E-4</v>
      </c>
      <c r="V1738" s="23">
        <f>V1735</f>
        <v>9.2383403746299997E-2</v>
      </c>
    </row>
    <row r="1739" spans="1:22" ht="15.75" customHeight="1" x14ac:dyDescent="0.2">
      <c r="A1739" s="22">
        <f>VLOOKUP(B1738,'Sample ID by Horizon'!A:B,2,FALSE)</f>
        <v>42655</v>
      </c>
      <c r="B1739" s="21" t="s">
        <v>538</v>
      </c>
      <c r="C1739" s="21" t="s">
        <v>1290</v>
      </c>
      <c r="D1739" s="21" t="s">
        <v>1291</v>
      </c>
      <c r="E1739" s="21">
        <v>3.3130000000000002</v>
      </c>
      <c r="F1739" s="21">
        <v>1.7270000000000001</v>
      </c>
      <c r="G1739" s="21">
        <v>4.2619999999999996</v>
      </c>
      <c r="H1739" s="21">
        <v>2.5350000000000001</v>
      </c>
      <c r="I1739" s="21">
        <v>1.837</v>
      </c>
      <c r="J1739" s="23">
        <f t="shared" si="45"/>
        <v>0.10999999999999988</v>
      </c>
      <c r="K1739" s="71">
        <v>73.196498640000002</v>
      </c>
      <c r="L1739" s="71">
        <v>3.7392500000000002</v>
      </c>
      <c r="M1739" s="23">
        <f>AVERAGE(J1739:J1742)</f>
        <v>0.15374999999999994</v>
      </c>
      <c r="N1739" s="23">
        <v>59.13824889</v>
      </c>
      <c r="O1739" s="73">
        <f>VLOOKUP(B1739,'Dry Sieve'!$B$2:$K$992,IF(C1739="#5",2,IF(C1739="#10",3,IF(C1739="#18",4,IF(C1739="#35",5,IF(C1739="#60",6,IF(C1739="#120",7,IF(C1739="#200",8,IF(C1739="&lt;200",9)))))))),FALSE)</f>
        <v>16.27</v>
      </c>
      <c r="P1739" s="23">
        <f t="shared" si="0"/>
        <v>0.15374999999999994</v>
      </c>
      <c r="Q1739" s="23">
        <f t="shared" si="1"/>
        <v>3.7392499999999997</v>
      </c>
      <c r="R1739" s="23">
        <f>VLOOKUP(B1739,'Dry Sieve'!$B$2:$K$992,IF(C1739="#5",2,IF(C1739="#10",3,IF(C1739="#18",4,IF(C1739="#35",5,IF(C1739="#60",6,IF(C1739="#120",7,IF(C1739="#200",8,IF(C1739="&lt;200",9)))))))),FALSE)</f>
        <v>16.27</v>
      </c>
      <c r="S1739" s="23">
        <f>VLOOKUP(B1739,'Dry Sieve'!$B$2:$K$992,10,FALSE)</f>
        <v>21.470000000000002</v>
      </c>
      <c r="T1739" s="23">
        <v>0.7266423957</v>
      </c>
      <c r="U1739" s="23">
        <v>0.42972358849999998</v>
      </c>
      <c r="V1739" s="23">
        <f>SUM(U1739,U1743,U1747,U1751,U1755,U1759,U1763)</f>
        <v>0.50309100589672007</v>
      </c>
    </row>
    <row r="1740" spans="1:22" ht="15.75" customHeight="1" x14ac:dyDescent="0.2">
      <c r="A1740" s="22">
        <f>VLOOKUP(B1739,'Sample ID by Horizon'!A:B,2,FALSE)</f>
        <v>42655</v>
      </c>
      <c r="B1740" s="21" t="s">
        <v>538</v>
      </c>
      <c r="C1740" s="21" t="s">
        <v>1290</v>
      </c>
      <c r="D1740" s="21" t="s">
        <v>1292</v>
      </c>
      <c r="E1740" s="21">
        <v>3.665</v>
      </c>
      <c r="F1740" s="21">
        <v>1.73</v>
      </c>
      <c r="G1740" s="21">
        <v>4.4619999999999997</v>
      </c>
      <c r="H1740" s="21">
        <v>2.7320000000000002</v>
      </c>
      <c r="I1740" s="21">
        <v>2.0129999999999999</v>
      </c>
      <c r="J1740" s="23">
        <f t="shared" si="45"/>
        <v>0.28299999999999992</v>
      </c>
      <c r="K1740" s="71">
        <v>66.821282400000001</v>
      </c>
      <c r="L1740" s="71">
        <f t="shared" ref="L1740:N1740" si="1305">L1739</f>
        <v>3.7392500000000002</v>
      </c>
      <c r="M1740" s="71">
        <f t="shared" si="1305"/>
        <v>0.15374999999999994</v>
      </c>
      <c r="N1740" s="71">
        <f t="shared" si="1305"/>
        <v>59.13824889</v>
      </c>
      <c r="O1740" s="73">
        <f>VLOOKUP(B1740,'Dry Sieve'!$B$2:$K$992,IF(C1740="#5",2,IF(C1740="#10",3,IF(C1740="#18",4,IF(C1740="#35",5,IF(C1740="#60",6,IF(C1740="#120",7,IF(C1740="#200",8,IF(C1740="&lt;200",9)))))))),FALSE)</f>
        <v>16.27</v>
      </c>
      <c r="P1740" s="23">
        <f t="shared" si="0"/>
        <v>0.15374999999999994</v>
      </c>
      <c r="Q1740" s="23">
        <f t="shared" si="1"/>
        <v>3.7392499999999997</v>
      </c>
      <c r="R1740" s="23">
        <f>VLOOKUP(B1740,'Dry Sieve'!$B$2:$K$992,IF(C1740="#5",2,IF(C1740="#10",3,IF(C1740="#18",4,IF(C1740="#35",5,IF(C1740="#60",6,IF(C1740="#120",7,IF(C1740="#200",8,IF(C1740="&lt;200",9)))))))),FALSE)</f>
        <v>16.27</v>
      </c>
      <c r="S1740" s="23">
        <f>VLOOKUP(B1740,'Dry Sieve'!$B$2:$K$992,10,FALSE)</f>
        <v>21.470000000000002</v>
      </c>
      <c r="T1740" s="23">
        <v>0.7266423957</v>
      </c>
      <c r="U1740" s="23">
        <v>0.42972358849999998</v>
      </c>
      <c r="V1740" s="23">
        <f>V1739</f>
        <v>0.50309100589672007</v>
      </c>
    </row>
    <row r="1741" spans="1:22" ht="15.75" customHeight="1" x14ac:dyDescent="0.2">
      <c r="A1741" s="22">
        <f>VLOOKUP(B1740,'Sample ID by Horizon'!A:B,2,FALSE)</f>
        <v>42655</v>
      </c>
      <c r="B1741" s="21" t="s">
        <v>538</v>
      </c>
      <c r="C1741" s="21" t="s">
        <v>1290</v>
      </c>
      <c r="D1741" s="21" t="s">
        <v>1293</v>
      </c>
      <c r="E1741" s="21">
        <v>3.988</v>
      </c>
      <c r="F1741" s="21">
        <v>1.718</v>
      </c>
      <c r="G1741" s="21">
        <v>4.1440000000000001</v>
      </c>
      <c r="H1741" s="21">
        <v>2.4260000000000002</v>
      </c>
      <c r="I1741" s="21">
        <v>1.857</v>
      </c>
      <c r="J1741" s="23">
        <f t="shared" si="45"/>
        <v>0.13900000000000001</v>
      </c>
      <c r="K1741" s="71">
        <v>57.34704112</v>
      </c>
      <c r="L1741" s="71">
        <f t="shared" ref="L1741:N1741" si="1306">L1739</f>
        <v>3.7392500000000002</v>
      </c>
      <c r="M1741" s="71">
        <f t="shared" si="1306"/>
        <v>0.15374999999999994</v>
      </c>
      <c r="N1741" s="71">
        <f t="shared" si="1306"/>
        <v>59.13824889</v>
      </c>
      <c r="O1741" s="73">
        <f>VLOOKUP(B1741,'Dry Sieve'!$B$2:$K$992,IF(C1741="#5",2,IF(C1741="#10",3,IF(C1741="#18",4,IF(C1741="#35",5,IF(C1741="#60",6,IF(C1741="#120",7,IF(C1741="#200",8,IF(C1741="&lt;200",9)))))))),FALSE)</f>
        <v>16.27</v>
      </c>
      <c r="P1741" s="23">
        <f t="shared" si="0"/>
        <v>0.15374999999999994</v>
      </c>
      <c r="Q1741" s="23">
        <f t="shared" si="1"/>
        <v>3.7392499999999997</v>
      </c>
      <c r="R1741" s="23">
        <f>VLOOKUP(B1741,'Dry Sieve'!$B$2:$K$992,IF(C1741="#5",2,IF(C1741="#10",3,IF(C1741="#18",4,IF(C1741="#35",5,IF(C1741="#60",6,IF(C1741="#120",7,IF(C1741="#200",8,IF(C1741="&lt;200",9)))))))),FALSE)</f>
        <v>16.27</v>
      </c>
      <c r="S1741" s="23">
        <f>VLOOKUP(B1741,'Dry Sieve'!$B$2:$K$992,10,FALSE)</f>
        <v>21.470000000000002</v>
      </c>
      <c r="T1741" s="23">
        <v>0.7266423957</v>
      </c>
      <c r="U1741" s="23">
        <v>0.42972358849999998</v>
      </c>
      <c r="V1741" s="23">
        <f>V1739</f>
        <v>0.50309100589672007</v>
      </c>
    </row>
    <row r="1742" spans="1:22" ht="15.75" customHeight="1" x14ac:dyDescent="0.2">
      <c r="A1742" s="22">
        <f>VLOOKUP(B1741,'Sample ID by Horizon'!A:B,2,FALSE)</f>
        <v>42655</v>
      </c>
      <c r="B1742" s="21" t="s">
        <v>538</v>
      </c>
      <c r="C1742" s="21" t="s">
        <v>1290</v>
      </c>
      <c r="D1742" s="21" t="s">
        <v>1294</v>
      </c>
      <c r="E1742" s="21">
        <v>3.9910000000000001</v>
      </c>
      <c r="F1742" s="21">
        <v>1.744</v>
      </c>
      <c r="G1742" s="21">
        <v>3.391</v>
      </c>
      <c r="H1742" s="21">
        <v>1.647</v>
      </c>
      <c r="I1742" s="21">
        <v>1.827</v>
      </c>
      <c r="J1742" s="23">
        <f t="shared" si="45"/>
        <v>8.2999999999999963E-2</v>
      </c>
      <c r="K1742" s="71">
        <v>39.188173390000003</v>
      </c>
      <c r="L1742" s="71">
        <f t="shared" ref="L1742:N1742" si="1307">L1739</f>
        <v>3.7392500000000002</v>
      </c>
      <c r="M1742" s="71">
        <f t="shared" si="1307"/>
        <v>0.15374999999999994</v>
      </c>
      <c r="N1742" s="71">
        <f t="shared" si="1307"/>
        <v>59.13824889</v>
      </c>
      <c r="O1742" s="73">
        <f>VLOOKUP(B1742,'Dry Sieve'!$B$2:$K$992,IF(C1742="#5",2,IF(C1742="#10",3,IF(C1742="#18",4,IF(C1742="#35",5,IF(C1742="#60",6,IF(C1742="#120",7,IF(C1742="#200",8,IF(C1742="&lt;200",9)))))))),FALSE)</f>
        <v>16.27</v>
      </c>
      <c r="P1742" s="23">
        <f t="shared" si="0"/>
        <v>0.15374999999999994</v>
      </c>
      <c r="Q1742" s="23">
        <f t="shared" si="1"/>
        <v>3.7392499999999997</v>
      </c>
      <c r="R1742" s="23">
        <f>VLOOKUP(B1742,'Dry Sieve'!$B$2:$K$992,IF(C1742="#5",2,IF(C1742="#10",3,IF(C1742="#18",4,IF(C1742="#35",5,IF(C1742="#60",6,IF(C1742="#120",7,IF(C1742="#200",8,IF(C1742="&lt;200",9)))))))),FALSE)</f>
        <v>16.27</v>
      </c>
      <c r="S1742" s="23">
        <f>VLOOKUP(B1742,'Dry Sieve'!$B$2:$K$992,10,FALSE)</f>
        <v>21.470000000000002</v>
      </c>
      <c r="T1742" s="23">
        <v>0.7266423957</v>
      </c>
      <c r="U1742" s="23">
        <v>0.42972358849999998</v>
      </c>
      <c r="V1742" s="23">
        <f>V1739</f>
        <v>0.50309100589672007</v>
      </c>
    </row>
    <row r="1743" spans="1:22" ht="15.75" customHeight="1" x14ac:dyDescent="0.2">
      <c r="A1743" s="22">
        <f>VLOOKUP(B1742,'Sample ID by Horizon'!A:B,2,FALSE)</f>
        <v>42655</v>
      </c>
      <c r="B1743" s="21" t="s">
        <v>538</v>
      </c>
      <c r="C1743" s="21" t="s">
        <v>1295</v>
      </c>
      <c r="D1743" s="21" t="s">
        <v>1291</v>
      </c>
      <c r="E1743" s="21">
        <v>0.249</v>
      </c>
      <c r="F1743" s="21">
        <v>1.736</v>
      </c>
      <c r="G1743" s="21">
        <v>1.91</v>
      </c>
      <c r="H1743" s="21">
        <v>0.17399999999999999</v>
      </c>
      <c r="I1743" s="21">
        <v>1.7569999999999999</v>
      </c>
      <c r="J1743" s="23">
        <f t="shared" si="45"/>
        <v>2.0999999999999908E-2</v>
      </c>
      <c r="K1743" s="71">
        <v>61.445783130000002</v>
      </c>
      <c r="L1743" s="71">
        <v>0.27350000000000002</v>
      </c>
      <c r="M1743" s="23">
        <f>AVERAGE(J1743:J1746)</f>
        <v>2.1749999999999992E-2</v>
      </c>
      <c r="N1743" s="23">
        <v>62.117284499999997</v>
      </c>
      <c r="O1743" s="73">
        <f>VLOOKUP(B1743,'Dry Sieve'!$B$2:$K$992,IF(C1743="#5",2,IF(C1743="#10",3,IF(C1743="#18",4,IF(C1743="#35",5,IF(C1743="#60",6,IF(C1743="#120",7,IF(C1743="#200",8,IF(C1743="&lt;200",9)))))))),FALSE)</f>
        <v>1.84</v>
      </c>
      <c r="P1743" s="23">
        <f t="shared" si="0"/>
        <v>2.1749999999999992E-2</v>
      </c>
      <c r="Q1743" s="23">
        <f t="shared" si="1"/>
        <v>0.27349999999999997</v>
      </c>
      <c r="R1743" s="23">
        <f>VLOOKUP(B1743,'Dry Sieve'!$B$2:$K$992,IF(C1743="#5",2,IF(C1743="#10",3,IF(C1743="#18",4,IF(C1743="#35",5,IF(C1743="#60",6,IF(C1743="#120",7,IF(C1743="#200",8,IF(C1743="&lt;200",9)))))))),FALSE)</f>
        <v>1.84</v>
      </c>
      <c r="S1743" s="23">
        <f>VLOOKUP(B1743,'Dry Sieve'!$B$2:$K$992,10,FALSE)</f>
        <v>21.470000000000002</v>
      </c>
      <c r="T1743" s="23">
        <v>7.8885635240000002E-2</v>
      </c>
      <c r="U1743" s="23">
        <v>4.2001383830000003E-2</v>
      </c>
      <c r="V1743" s="23">
        <f>V1742</f>
        <v>0.50309100589672007</v>
      </c>
    </row>
    <row r="1744" spans="1:22" ht="15.75" customHeight="1" x14ac:dyDescent="0.2">
      <c r="A1744" s="22">
        <f>VLOOKUP(B1743,'Sample ID by Horizon'!A:B,2,FALSE)</f>
        <v>42655</v>
      </c>
      <c r="B1744" s="21" t="s">
        <v>538</v>
      </c>
      <c r="C1744" s="21" t="s">
        <v>1295</v>
      </c>
      <c r="D1744" s="21" t="s">
        <v>1292</v>
      </c>
      <c r="E1744" s="21">
        <v>0.24299999999999999</v>
      </c>
      <c r="F1744" s="21">
        <v>1.7569999999999999</v>
      </c>
      <c r="G1744" s="21">
        <v>1.927</v>
      </c>
      <c r="H1744" s="21">
        <v>0.17</v>
      </c>
      <c r="I1744" s="21">
        <v>1.774</v>
      </c>
      <c r="J1744" s="23">
        <f t="shared" si="45"/>
        <v>1.7000000000000126E-2</v>
      </c>
      <c r="K1744" s="71">
        <v>62.962962959999999</v>
      </c>
      <c r="L1744" s="71">
        <f t="shared" ref="L1744:N1744" si="1308">L1743</f>
        <v>0.27350000000000002</v>
      </c>
      <c r="M1744" s="71">
        <f t="shared" si="1308"/>
        <v>2.1749999999999992E-2</v>
      </c>
      <c r="N1744" s="71">
        <f t="shared" si="1308"/>
        <v>62.117284499999997</v>
      </c>
      <c r="O1744" s="73">
        <f>VLOOKUP(B1744,'Dry Sieve'!$B$2:$K$992,IF(C1744="#5",2,IF(C1744="#10",3,IF(C1744="#18",4,IF(C1744="#35",5,IF(C1744="#60",6,IF(C1744="#120",7,IF(C1744="#200",8,IF(C1744="&lt;200",9)))))))),FALSE)</f>
        <v>1.84</v>
      </c>
      <c r="P1744" s="23">
        <f t="shared" si="0"/>
        <v>2.1749999999999992E-2</v>
      </c>
      <c r="Q1744" s="23">
        <f t="shared" si="1"/>
        <v>0.27349999999999997</v>
      </c>
      <c r="R1744" s="23">
        <f>VLOOKUP(B1744,'Dry Sieve'!$B$2:$K$992,IF(C1744="#5",2,IF(C1744="#10",3,IF(C1744="#18",4,IF(C1744="#35",5,IF(C1744="#60",6,IF(C1744="#120",7,IF(C1744="#200",8,IF(C1744="&lt;200",9)))))))),FALSE)</f>
        <v>1.84</v>
      </c>
      <c r="S1744" s="23">
        <f>VLOOKUP(B1744,'Dry Sieve'!$B$2:$K$992,10,FALSE)</f>
        <v>21.470000000000002</v>
      </c>
      <c r="T1744" s="23">
        <v>7.8885635240000002E-2</v>
      </c>
      <c r="U1744" s="23">
        <v>4.2001383830000003E-2</v>
      </c>
      <c r="V1744" s="23">
        <f>V1742</f>
        <v>0.50309100589672007</v>
      </c>
    </row>
    <row r="1745" spans="1:22" ht="15.75" customHeight="1" x14ac:dyDescent="0.2">
      <c r="A1745" s="22">
        <f>VLOOKUP(B1744,'Sample ID by Horizon'!A:B,2,FALSE)</f>
        <v>42655</v>
      </c>
      <c r="B1745" s="21" t="s">
        <v>538</v>
      </c>
      <c r="C1745" s="21" t="s">
        <v>1295</v>
      </c>
      <c r="D1745" s="21" t="s">
        <v>1293</v>
      </c>
      <c r="E1745" s="21">
        <v>0.28299999999999997</v>
      </c>
      <c r="F1745" s="21">
        <v>1.73</v>
      </c>
      <c r="G1745" s="21">
        <v>1.9259999999999999</v>
      </c>
      <c r="H1745" s="21">
        <v>0.19600000000000001</v>
      </c>
      <c r="I1745" s="21">
        <v>1.7549999999999999</v>
      </c>
      <c r="J1745" s="23">
        <f t="shared" si="45"/>
        <v>2.4999999999999911E-2</v>
      </c>
      <c r="K1745" s="71">
        <v>60.424028270000001</v>
      </c>
      <c r="L1745" s="71">
        <f t="shared" ref="L1745:N1745" si="1309">L1743</f>
        <v>0.27350000000000002</v>
      </c>
      <c r="M1745" s="71">
        <f t="shared" si="1309"/>
        <v>2.1749999999999992E-2</v>
      </c>
      <c r="N1745" s="71">
        <f t="shared" si="1309"/>
        <v>62.117284499999997</v>
      </c>
      <c r="O1745" s="73">
        <f>VLOOKUP(B1745,'Dry Sieve'!$B$2:$K$992,IF(C1745="#5",2,IF(C1745="#10",3,IF(C1745="#18",4,IF(C1745="#35",5,IF(C1745="#60",6,IF(C1745="#120",7,IF(C1745="#200",8,IF(C1745="&lt;200",9)))))))),FALSE)</f>
        <v>1.84</v>
      </c>
      <c r="P1745" s="23">
        <f t="shared" si="0"/>
        <v>2.1749999999999992E-2</v>
      </c>
      <c r="Q1745" s="23">
        <f t="shared" si="1"/>
        <v>0.27349999999999997</v>
      </c>
      <c r="R1745" s="23">
        <f>VLOOKUP(B1745,'Dry Sieve'!$B$2:$K$992,IF(C1745="#5",2,IF(C1745="#10",3,IF(C1745="#18",4,IF(C1745="#35",5,IF(C1745="#60",6,IF(C1745="#120",7,IF(C1745="#200",8,IF(C1745="&lt;200",9)))))))),FALSE)</f>
        <v>1.84</v>
      </c>
      <c r="S1745" s="23">
        <f>VLOOKUP(B1745,'Dry Sieve'!$B$2:$K$992,10,FALSE)</f>
        <v>21.470000000000002</v>
      </c>
      <c r="T1745" s="23">
        <v>7.8885635240000002E-2</v>
      </c>
      <c r="U1745" s="23">
        <v>4.2001383830000003E-2</v>
      </c>
      <c r="V1745" s="23">
        <f>V1742</f>
        <v>0.50309100589672007</v>
      </c>
    </row>
    <row r="1746" spans="1:22" ht="15.75" customHeight="1" x14ac:dyDescent="0.2">
      <c r="A1746" s="22">
        <f>VLOOKUP(B1745,'Sample ID by Horizon'!A:B,2,FALSE)</f>
        <v>42655</v>
      </c>
      <c r="B1746" s="21" t="s">
        <v>538</v>
      </c>
      <c r="C1746" s="21" t="s">
        <v>1295</v>
      </c>
      <c r="D1746" s="21" t="s">
        <v>1294</v>
      </c>
      <c r="E1746" s="21">
        <v>0.31900000000000001</v>
      </c>
      <c r="F1746" s="21">
        <v>1.73</v>
      </c>
      <c r="G1746" s="21">
        <v>1.9570000000000001</v>
      </c>
      <c r="H1746" s="21">
        <v>0.22700000000000001</v>
      </c>
      <c r="I1746" s="21">
        <v>1.754</v>
      </c>
      <c r="J1746" s="23">
        <f t="shared" si="45"/>
        <v>2.4000000000000021E-2</v>
      </c>
      <c r="K1746" s="71">
        <v>63.636363639999999</v>
      </c>
      <c r="L1746" s="71">
        <f t="shared" ref="L1746:N1746" si="1310">L1743</f>
        <v>0.27350000000000002</v>
      </c>
      <c r="M1746" s="71">
        <f t="shared" si="1310"/>
        <v>2.1749999999999992E-2</v>
      </c>
      <c r="N1746" s="71">
        <f t="shared" si="1310"/>
        <v>62.117284499999997</v>
      </c>
      <c r="O1746" s="73">
        <f>VLOOKUP(B1746,'Dry Sieve'!$B$2:$K$992,IF(C1746="#5",2,IF(C1746="#10",3,IF(C1746="#18",4,IF(C1746="#35",5,IF(C1746="#60",6,IF(C1746="#120",7,IF(C1746="#200",8,IF(C1746="&lt;200",9)))))))),FALSE)</f>
        <v>1.84</v>
      </c>
      <c r="P1746" s="23">
        <f t="shared" si="0"/>
        <v>2.1749999999999992E-2</v>
      </c>
      <c r="Q1746" s="23">
        <f t="shared" si="1"/>
        <v>0.27349999999999997</v>
      </c>
      <c r="R1746" s="23">
        <f>VLOOKUP(B1746,'Dry Sieve'!$B$2:$K$992,IF(C1746="#5",2,IF(C1746="#10",3,IF(C1746="#18",4,IF(C1746="#35",5,IF(C1746="#60",6,IF(C1746="#120",7,IF(C1746="#200",8,IF(C1746="&lt;200",9)))))))),FALSE)</f>
        <v>1.84</v>
      </c>
      <c r="S1746" s="23">
        <f>VLOOKUP(B1746,'Dry Sieve'!$B$2:$K$992,10,FALSE)</f>
        <v>21.470000000000002</v>
      </c>
      <c r="T1746" s="23">
        <v>7.8885635240000002E-2</v>
      </c>
      <c r="U1746" s="23">
        <v>4.2001383830000003E-2</v>
      </c>
      <c r="V1746" s="23">
        <f>V1745</f>
        <v>0.50309100589672007</v>
      </c>
    </row>
    <row r="1747" spans="1:22" ht="15.75" customHeight="1" x14ac:dyDescent="0.2">
      <c r="A1747" s="22">
        <f>VLOOKUP(B1746,'Sample ID by Horizon'!A:B,2,FALSE)</f>
        <v>42655</v>
      </c>
      <c r="B1747" s="21" t="s">
        <v>538</v>
      </c>
      <c r="C1747" s="21" t="s">
        <v>1296</v>
      </c>
      <c r="D1747" s="21" t="s">
        <v>1291</v>
      </c>
      <c r="E1747" s="21">
        <v>0.255</v>
      </c>
      <c r="F1747" s="21">
        <v>1.7370000000000001</v>
      </c>
      <c r="G1747" s="21">
        <v>1.9590000000000001</v>
      </c>
      <c r="H1747" s="21">
        <v>0.222</v>
      </c>
      <c r="I1747" s="21">
        <v>1.7769999999999999</v>
      </c>
      <c r="J1747" s="23">
        <f t="shared" si="45"/>
        <v>3.9999999999999813E-2</v>
      </c>
      <c r="K1747" s="71">
        <v>71.372549019999994</v>
      </c>
      <c r="L1747" s="71">
        <v>0.25974999999999998</v>
      </c>
      <c r="M1747" s="23">
        <f>AVERAGE(J1747:J1750)</f>
        <v>5.0499999999999878E-2</v>
      </c>
      <c r="N1747" s="23">
        <v>70.684923179999998</v>
      </c>
      <c r="O1747" s="73">
        <f>VLOOKUP(B1747,'Dry Sieve'!$B$2:$K$992,IF(C1747="#5",2,IF(C1747="#10",3,IF(C1747="#18",4,IF(C1747="#35",5,IF(C1747="#60",6,IF(C1747="#120",7,IF(C1747="#200",8,IF(C1747="&lt;200",9)))))))),FALSE)</f>
        <v>1.1599999999999999</v>
      </c>
      <c r="P1747" s="23">
        <f t="shared" si="0"/>
        <v>5.0499999999999878E-2</v>
      </c>
      <c r="Q1747" s="23">
        <f t="shared" si="1"/>
        <v>0.25975000000000004</v>
      </c>
      <c r="R1747" s="23">
        <f>VLOOKUP(B1747,'Dry Sieve'!$B$2:$K$992,IF(C1747="#5",2,IF(C1747="#10",3,IF(C1747="#18",4,IF(C1747="#35",5,IF(C1747="#60",6,IF(C1747="#120",7,IF(C1747="#200",8,IF(C1747="&lt;200",9)))))))),FALSE)</f>
        <v>1.1599999999999999</v>
      </c>
      <c r="S1747" s="23">
        <f>VLOOKUP(B1747,'Dry Sieve'!$B$2:$K$992,10,FALSE)</f>
        <v>21.470000000000002</v>
      </c>
      <c r="T1747" s="23">
        <v>4.3524706900000001E-2</v>
      </c>
      <c r="U1747" s="23">
        <v>2.1975289740000001E-2</v>
      </c>
      <c r="V1747" s="23">
        <f>V1745</f>
        <v>0.50309100589672007</v>
      </c>
    </row>
    <row r="1748" spans="1:22" ht="15.75" customHeight="1" x14ac:dyDescent="0.2">
      <c r="A1748" s="22">
        <f>VLOOKUP(B1747,'Sample ID by Horizon'!A:B,2,FALSE)</f>
        <v>42655</v>
      </c>
      <c r="B1748" s="21" t="s">
        <v>538</v>
      </c>
      <c r="C1748" s="21" t="s">
        <v>1296</v>
      </c>
      <c r="D1748" s="21" t="s">
        <v>1292</v>
      </c>
      <c r="E1748" s="21">
        <v>0.25700000000000001</v>
      </c>
      <c r="F1748" s="21">
        <v>1.7350000000000001</v>
      </c>
      <c r="G1748" s="21">
        <v>1.9710000000000001</v>
      </c>
      <c r="H1748" s="21">
        <v>0.23599999999999999</v>
      </c>
      <c r="I1748" s="21">
        <v>1.7989999999999999</v>
      </c>
      <c r="J1748" s="23">
        <f t="shared" si="45"/>
        <v>6.3999999999999835E-2</v>
      </c>
      <c r="K1748" s="71">
        <v>66.926070039999999</v>
      </c>
      <c r="L1748" s="71">
        <f t="shared" ref="L1748:N1748" si="1311">L1747</f>
        <v>0.25974999999999998</v>
      </c>
      <c r="M1748" s="71">
        <f t="shared" si="1311"/>
        <v>5.0499999999999878E-2</v>
      </c>
      <c r="N1748" s="71">
        <f t="shared" si="1311"/>
        <v>70.684923179999998</v>
      </c>
      <c r="O1748" s="73">
        <f>VLOOKUP(B1748,'Dry Sieve'!$B$2:$K$992,IF(C1748="#5",2,IF(C1748="#10",3,IF(C1748="#18",4,IF(C1748="#35",5,IF(C1748="#60",6,IF(C1748="#120",7,IF(C1748="#200",8,IF(C1748="&lt;200",9)))))))),FALSE)</f>
        <v>1.1599999999999999</v>
      </c>
      <c r="P1748" s="23">
        <f t="shared" si="0"/>
        <v>5.0499999999999878E-2</v>
      </c>
      <c r="Q1748" s="23">
        <f t="shared" si="1"/>
        <v>0.25975000000000004</v>
      </c>
      <c r="R1748" s="23">
        <f>VLOOKUP(B1748,'Dry Sieve'!$B$2:$K$992,IF(C1748="#5",2,IF(C1748="#10",3,IF(C1748="#18",4,IF(C1748="#35",5,IF(C1748="#60",6,IF(C1748="#120",7,IF(C1748="#200",8,IF(C1748="&lt;200",9)))))))),FALSE)</f>
        <v>1.1599999999999999</v>
      </c>
      <c r="S1748" s="23">
        <f>VLOOKUP(B1748,'Dry Sieve'!$B$2:$K$992,10,FALSE)</f>
        <v>21.470000000000002</v>
      </c>
      <c r="T1748" s="23">
        <v>4.3524706900000001E-2</v>
      </c>
      <c r="U1748" s="23">
        <v>2.1975289740000001E-2</v>
      </c>
      <c r="V1748" s="23">
        <f>V1745</f>
        <v>0.50309100589672007</v>
      </c>
    </row>
    <row r="1749" spans="1:22" ht="15.75" customHeight="1" x14ac:dyDescent="0.2">
      <c r="A1749" s="22">
        <f>VLOOKUP(B1748,'Sample ID by Horizon'!A:B,2,FALSE)</f>
        <v>42655</v>
      </c>
      <c r="B1749" s="21" t="s">
        <v>538</v>
      </c>
      <c r="C1749" s="21" t="s">
        <v>1296</v>
      </c>
      <c r="D1749" s="21" t="s">
        <v>1293</v>
      </c>
      <c r="E1749" s="21">
        <v>0.249</v>
      </c>
      <c r="F1749" s="21">
        <v>1.738</v>
      </c>
      <c r="G1749" s="21">
        <v>1.972</v>
      </c>
      <c r="H1749" s="21">
        <v>0.23400000000000001</v>
      </c>
      <c r="I1749" s="21">
        <v>1.7869999999999999</v>
      </c>
      <c r="J1749" s="23">
        <f t="shared" si="45"/>
        <v>4.8999999999999932E-2</v>
      </c>
      <c r="K1749" s="71">
        <v>74.297188759999997</v>
      </c>
      <c r="L1749" s="71">
        <f t="shared" ref="L1749:N1749" si="1312">L1747</f>
        <v>0.25974999999999998</v>
      </c>
      <c r="M1749" s="71">
        <f t="shared" si="1312"/>
        <v>5.0499999999999878E-2</v>
      </c>
      <c r="N1749" s="71">
        <f t="shared" si="1312"/>
        <v>70.684923179999998</v>
      </c>
      <c r="O1749" s="73">
        <f>VLOOKUP(B1749,'Dry Sieve'!$B$2:$K$992,IF(C1749="#5",2,IF(C1749="#10",3,IF(C1749="#18",4,IF(C1749="#35",5,IF(C1749="#60",6,IF(C1749="#120",7,IF(C1749="#200",8,IF(C1749="&lt;200",9)))))))),FALSE)</f>
        <v>1.1599999999999999</v>
      </c>
      <c r="P1749" s="23">
        <f t="shared" si="0"/>
        <v>5.0499999999999878E-2</v>
      </c>
      <c r="Q1749" s="23">
        <f t="shared" si="1"/>
        <v>0.25975000000000004</v>
      </c>
      <c r="R1749" s="23">
        <f>VLOOKUP(B1749,'Dry Sieve'!$B$2:$K$992,IF(C1749="#5",2,IF(C1749="#10",3,IF(C1749="#18",4,IF(C1749="#35",5,IF(C1749="#60",6,IF(C1749="#120",7,IF(C1749="#200",8,IF(C1749="&lt;200",9)))))))),FALSE)</f>
        <v>1.1599999999999999</v>
      </c>
      <c r="S1749" s="23">
        <f>VLOOKUP(B1749,'Dry Sieve'!$B$2:$K$992,10,FALSE)</f>
        <v>21.470000000000002</v>
      </c>
      <c r="T1749" s="23">
        <v>4.3524706900000001E-2</v>
      </c>
      <c r="U1749" s="23">
        <v>2.1975289740000001E-2</v>
      </c>
      <c r="V1749" s="23">
        <f>V1748</f>
        <v>0.50309100589672007</v>
      </c>
    </row>
    <row r="1750" spans="1:22" ht="15.75" customHeight="1" x14ac:dyDescent="0.2">
      <c r="A1750" s="22">
        <f>VLOOKUP(B1749,'Sample ID by Horizon'!A:B,2,FALSE)</f>
        <v>42655</v>
      </c>
      <c r="B1750" s="21" t="s">
        <v>538</v>
      </c>
      <c r="C1750" s="21" t="s">
        <v>1296</v>
      </c>
      <c r="D1750" s="21" t="s">
        <v>1294</v>
      </c>
      <c r="E1750" s="21">
        <v>0.27800000000000002</v>
      </c>
      <c r="F1750" s="21">
        <v>1.7210000000000001</v>
      </c>
      <c r="G1750" s="21">
        <v>1.9650000000000001</v>
      </c>
      <c r="H1750" s="21">
        <v>0.24399999999999999</v>
      </c>
      <c r="I1750" s="21">
        <v>1.77</v>
      </c>
      <c r="J1750" s="23">
        <f t="shared" si="45"/>
        <v>4.8999999999999932E-2</v>
      </c>
      <c r="K1750" s="71">
        <v>70.143884889999995</v>
      </c>
      <c r="L1750" s="71">
        <f t="shared" ref="L1750:N1750" si="1313">L1747</f>
        <v>0.25974999999999998</v>
      </c>
      <c r="M1750" s="71">
        <f t="shared" si="1313"/>
        <v>5.0499999999999878E-2</v>
      </c>
      <c r="N1750" s="71">
        <f t="shared" si="1313"/>
        <v>70.684923179999998</v>
      </c>
      <c r="O1750" s="73">
        <f>VLOOKUP(B1750,'Dry Sieve'!$B$2:$K$992,IF(C1750="#5",2,IF(C1750="#10",3,IF(C1750="#18",4,IF(C1750="#35",5,IF(C1750="#60",6,IF(C1750="#120",7,IF(C1750="#200",8,IF(C1750="&lt;200",9)))))))),FALSE)</f>
        <v>1.1599999999999999</v>
      </c>
      <c r="P1750" s="23">
        <f t="shared" si="0"/>
        <v>5.0499999999999878E-2</v>
      </c>
      <c r="Q1750" s="23">
        <f t="shared" si="1"/>
        <v>0.25975000000000004</v>
      </c>
      <c r="R1750" s="23">
        <f>VLOOKUP(B1750,'Dry Sieve'!$B$2:$K$992,IF(C1750="#5",2,IF(C1750="#10",3,IF(C1750="#18",4,IF(C1750="#35",5,IF(C1750="#60",6,IF(C1750="#120",7,IF(C1750="#200",8,IF(C1750="&lt;200",9)))))))),FALSE)</f>
        <v>1.1599999999999999</v>
      </c>
      <c r="S1750" s="23">
        <f>VLOOKUP(B1750,'Dry Sieve'!$B$2:$K$992,10,FALSE)</f>
        <v>21.470000000000002</v>
      </c>
      <c r="T1750" s="23">
        <v>4.3524706900000001E-2</v>
      </c>
      <c r="U1750" s="23">
        <v>2.1975289740000001E-2</v>
      </c>
      <c r="V1750" s="23">
        <f>V1748</f>
        <v>0.50309100589672007</v>
      </c>
    </row>
    <row r="1751" spans="1:22" ht="15.75" customHeight="1" x14ac:dyDescent="0.2">
      <c r="A1751" s="22">
        <f>VLOOKUP(B1750,'Sample ID by Horizon'!A:B,2,FALSE)</f>
        <v>42655</v>
      </c>
      <c r="B1751" s="21" t="s">
        <v>538</v>
      </c>
      <c r="C1751" s="21" t="s">
        <v>1297</v>
      </c>
      <c r="D1751" s="21" t="s">
        <v>1291</v>
      </c>
      <c r="E1751" s="21">
        <v>0.127</v>
      </c>
      <c r="F1751" s="21">
        <v>1.7450000000000001</v>
      </c>
      <c r="G1751" s="21">
        <v>1.8660000000000001</v>
      </c>
      <c r="H1751" s="21">
        <v>0.121</v>
      </c>
      <c r="I1751" s="21">
        <v>1.7929999999999999</v>
      </c>
      <c r="J1751" s="23">
        <f t="shared" si="45"/>
        <v>4.7999999999999821E-2</v>
      </c>
      <c r="K1751" s="71">
        <v>57.480314960000001</v>
      </c>
      <c r="L1751" s="71">
        <v>0.14249999999999999</v>
      </c>
      <c r="M1751" s="23">
        <f>AVERAGE(J1751:J1754)</f>
        <v>4.7749999999999904E-2</v>
      </c>
      <c r="N1751" s="23">
        <v>61.294280919999999</v>
      </c>
      <c r="O1751" s="73">
        <f>VLOOKUP(B1751,'Dry Sieve'!$B$2:$K$992,IF(C1751="#5",2,IF(C1751="#10",3,IF(C1751="#18",4,IF(C1751="#35",5,IF(C1751="#60",6,IF(C1751="#120",7,IF(C1751="#200",8,IF(C1751="&lt;200",9)))))))),FALSE)</f>
        <v>0.64</v>
      </c>
      <c r="P1751" s="23">
        <f t="shared" si="0"/>
        <v>4.7749999999999904E-2</v>
      </c>
      <c r="Q1751" s="23">
        <f t="shared" si="1"/>
        <v>0.14250000000000002</v>
      </c>
      <c r="R1751" s="23">
        <f>VLOOKUP(B1751,'Dry Sieve'!$B$2:$K$992,IF(C1751="#5",2,IF(C1751="#10",3,IF(C1751="#18",4,IF(C1751="#35",5,IF(C1751="#60",6,IF(C1751="#120",7,IF(C1751="#200",8,IF(C1751="&lt;200",9)))))))),FALSE)</f>
        <v>0.64</v>
      </c>
      <c r="S1751" s="23">
        <f>VLOOKUP(B1751,'Dry Sieve'!$B$2:$K$992,10,FALSE)</f>
        <v>21.470000000000002</v>
      </c>
      <c r="T1751" s="23">
        <v>1.982039402E-2</v>
      </c>
      <c r="U1751" s="23">
        <v>6.9421531370000003E-3</v>
      </c>
      <c r="V1751" s="23">
        <f>V1748</f>
        <v>0.50309100589672007</v>
      </c>
    </row>
    <row r="1752" spans="1:22" ht="15.75" customHeight="1" x14ac:dyDescent="0.2">
      <c r="A1752" s="22">
        <f>VLOOKUP(B1751,'Sample ID by Horizon'!A:B,2,FALSE)</f>
        <v>42655</v>
      </c>
      <c r="B1752" s="21" t="s">
        <v>538</v>
      </c>
      <c r="C1752" s="21" t="s">
        <v>1297</v>
      </c>
      <c r="D1752" s="21" t="s">
        <v>1292</v>
      </c>
      <c r="E1752" s="21">
        <v>0.106</v>
      </c>
      <c r="F1752" s="21">
        <v>1.728</v>
      </c>
      <c r="G1752" s="21">
        <v>1.827</v>
      </c>
      <c r="H1752" s="21">
        <v>9.9000000000000005E-2</v>
      </c>
      <c r="I1752" s="21">
        <v>1.7589999999999999</v>
      </c>
      <c r="J1752" s="23">
        <f t="shared" si="45"/>
        <v>3.0999999999999917E-2</v>
      </c>
      <c r="K1752" s="71">
        <v>64.150943400000003</v>
      </c>
      <c r="L1752" s="71">
        <f t="shared" ref="L1752:N1752" si="1314">L1751</f>
        <v>0.14249999999999999</v>
      </c>
      <c r="M1752" s="71">
        <f t="shared" si="1314"/>
        <v>4.7749999999999904E-2</v>
      </c>
      <c r="N1752" s="71">
        <f t="shared" si="1314"/>
        <v>61.294280919999999</v>
      </c>
      <c r="O1752" s="73">
        <f>VLOOKUP(B1752,'Dry Sieve'!$B$2:$K$992,IF(C1752="#5",2,IF(C1752="#10",3,IF(C1752="#18",4,IF(C1752="#35",5,IF(C1752="#60",6,IF(C1752="#120",7,IF(C1752="#200",8,IF(C1752="&lt;200",9)))))))),FALSE)</f>
        <v>0.64</v>
      </c>
      <c r="P1752" s="23">
        <f t="shared" si="0"/>
        <v>4.7749999999999904E-2</v>
      </c>
      <c r="Q1752" s="23">
        <f t="shared" si="1"/>
        <v>0.14250000000000002</v>
      </c>
      <c r="R1752" s="23">
        <f>VLOOKUP(B1752,'Dry Sieve'!$B$2:$K$992,IF(C1752="#5",2,IF(C1752="#10",3,IF(C1752="#18",4,IF(C1752="#35",5,IF(C1752="#60",6,IF(C1752="#120",7,IF(C1752="#200",8,IF(C1752="&lt;200",9)))))))),FALSE)</f>
        <v>0.64</v>
      </c>
      <c r="S1752" s="23">
        <f>VLOOKUP(B1752,'Dry Sieve'!$B$2:$K$992,10,FALSE)</f>
        <v>21.470000000000002</v>
      </c>
      <c r="T1752" s="23">
        <v>1.982039402E-2</v>
      </c>
      <c r="U1752" s="23">
        <v>6.9421531370000003E-3</v>
      </c>
      <c r="V1752" s="23">
        <f>V1751</f>
        <v>0.50309100589672007</v>
      </c>
    </row>
    <row r="1753" spans="1:22" ht="15.75" customHeight="1" x14ac:dyDescent="0.2">
      <c r="A1753" s="22">
        <f>VLOOKUP(B1752,'Sample ID by Horizon'!A:B,2,FALSE)</f>
        <v>42655</v>
      </c>
      <c r="B1753" s="21" t="s">
        <v>538</v>
      </c>
      <c r="C1753" s="21" t="s">
        <v>1297</v>
      </c>
      <c r="D1753" s="21" t="s">
        <v>1293</v>
      </c>
      <c r="E1753" s="21">
        <v>0.14599999999999999</v>
      </c>
      <c r="F1753" s="21">
        <v>1.7370000000000001</v>
      </c>
      <c r="G1753" s="21">
        <v>1.877</v>
      </c>
      <c r="H1753" s="21">
        <v>0.14000000000000001</v>
      </c>
      <c r="I1753" s="21">
        <v>1.7829999999999999</v>
      </c>
      <c r="J1753" s="23">
        <f t="shared" si="45"/>
        <v>4.5999999999999819E-2</v>
      </c>
      <c r="K1753" s="71">
        <v>64.383561639999996</v>
      </c>
      <c r="L1753" s="71">
        <f t="shared" ref="L1753:N1753" si="1315">L1751</f>
        <v>0.14249999999999999</v>
      </c>
      <c r="M1753" s="71">
        <f t="shared" si="1315"/>
        <v>4.7749999999999904E-2</v>
      </c>
      <c r="N1753" s="71">
        <f t="shared" si="1315"/>
        <v>61.294280919999999</v>
      </c>
      <c r="O1753" s="73">
        <f>VLOOKUP(B1753,'Dry Sieve'!$B$2:$K$992,IF(C1753="#5",2,IF(C1753="#10",3,IF(C1753="#18",4,IF(C1753="#35",5,IF(C1753="#60",6,IF(C1753="#120",7,IF(C1753="#200",8,IF(C1753="&lt;200",9)))))))),FALSE)</f>
        <v>0.64</v>
      </c>
      <c r="P1753" s="23">
        <f t="shared" si="0"/>
        <v>4.7749999999999904E-2</v>
      </c>
      <c r="Q1753" s="23">
        <f t="shared" si="1"/>
        <v>0.14250000000000002</v>
      </c>
      <c r="R1753" s="23">
        <f>VLOOKUP(B1753,'Dry Sieve'!$B$2:$K$992,IF(C1753="#5",2,IF(C1753="#10",3,IF(C1753="#18",4,IF(C1753="#35",5,IF(C1753="#60",6,IF(C1753="#120",7,IF(C1753="#200",8,IF(C1753="&lt;200",9)))))))),FALSE)</f>
        <v>0.64</v>
      </c>
      <c r="S1753" s="23">
        <f>VLOOKUP(B1753,'Dry Sieve'!$B$2:$K$992,10,FALSE)</f>
        <v>21.470000000000002</v>
      </c>
      <c r="T1753" s="23">
        <v>1.982039402E-2</v>
      </c>
      <c r="U1753" s="23">
        <v>6.9421531370000003E-3</v>
      </c>
      <c r="V1753" s="23">
        <f>V1751</f>
        <v>0.50309100589672007</v>
      </c>
    </row>
    <row r="1754" spans="1:22" ht="15.75" customHeight="1" x14ac:dyDescent="0.2">
      <c r="A1754" s="22">
        <f>VLOOKUP(B1753,'Sample ID by Horizon'!A:B,2,FALSE)</f>
        <v>42655</v>
      </c>
      <c r="B1754" s="21" t="s">
        <v>538</v>
      </c>
      <c r="C1754" s="21" t="s">
        <v>1297</v>
      </c>
      <c r="D1754" s="21" t="s">
        <v>1294</v>
      </c>
      <c r="E1754" s="21">
        <v>0.191</v>
      </c>
      <c r="F1754" s="21">
        <v>1.73</v>
      </c>
      <c r="G1754" s="21">
        <v>1.909</v>
      </c>
      <c r="H1754" s="21">
        <v>0.17899999999999999</v>
      </c>
      <c r="I1754" s="21">
        <v>1.796</v>
      </c>
      <c r="J1754" s="23">
        <f t="shared" si="45"/>
        <v>6.6000000000000059E-2</v>
      </c>
      <c r="K1754" s="71">
        <v>59.162303659999999</v>
      </c>
      <c r="L1754" s="71">
        <f t="shared" ref="L1754:N1754" si="1316">L1751</f>
        <v>0.14249999999999999</v>
      </c>
      <c r="M1754" s="71">
        <f t="shared" si="1316"/>
        <v>4.7749999999999904E-2</v>
      </c>
      <c r="N1754" s="71">
        <f t="shared" si="1316"/>
        <v>61.294280919999999</v>
      </c>
      <c r="O1754" s="73">
        <f>VLOOKUP(B1754,'Dry Sieve'!$B$2:$K$992,IF(C1754="#5",2,IF(C1754="#10",3,IF(C1754="#18",4,IF(C1754="#35",5,IF(C1754="#60",6,IF(C1754="#120",7,IF(C1754="#200",8,IF(C1754="&lt;200",9)))))))),FALSE)</f>
        <v>0.64</v>
      </c>
      <c r="P1754" s="23">
        <f t="shared" si="0"/>
        <v>4.7749999999999904E-2</v>
      </c>
      <c r="Q1754" s="23">
        <f t="shared" si="1"/>
        <v>0.14250000000000002</v>
      </c>
      <c r="R1754" s="23">
        <f>VLOOKUP(B1754,'Dry Sieve'!$B$2:$K$992,IF(C1754="#5",2,IF(C1754="#10",3,IF(C1754="#18",4,IF(C1754="#35",5,IF(C1754="#60",6,IF(C1754="#120",7,IF(C1754="#200",8,IF(C1754="&lt;200",9)))))))),FALSE)</f>
        <v>0.64</v>
      </c>
      <c r="S1754" s="23">
        <f>VLOOKUP(B1754,'Dry Sieve'!$B$2:$K$992,10,FALSE)</f>
        <v>21.470000000000002</v>
      </c>
      <c r="T1754" s="23">
        <v>1.982039402E-2</v>
      </c>
      <c r="U1754" s="23">
        <v>6.9421531370000003E-3</v>
      </c>
      <c r="V1754" s="23">
        <f>V1751</f>
        <v>0.50309100589672007</v>
      </c>
    </row>
    <row r="1755" spans="1:22" ht="15.75" customHeight="1" x14ac:dyDescent="0.2">
      <c r="A1755" s="22">
        <f>VLOOKUP(B1754,'Sample ID by Horizon'!A:B,2,FALSE)</f>
        <v>42655</v>
      </c>
      <c r="B1755" s="21" t="s">
        <v>538</v>
      </c>
      <c r="C1755" s="21" t="s">
        <v>1298</v>
      </c>
      <c r="D1755" s="21" t="s">
        <v>1291</v>
      </c>
      <c r="E1755" s="21">
        <v>0.11899999999999999</v>
      </c>
      <c r="F1755" s="21">
        <v>1.724</v>
      </c>
      <c r="G1755" s="21">
        <v>1.839</v>
      </c>
      <c r="H1755" s="21">
        <v>0.115</v>
      </c>
      <c r="I1755" s="21">
        <v>1.7829999999999999</v>
      </c>
      <c r="J1755" s="23">
        <f t="shared" si="45"/>
        <v>5.8999999999999941E-2</v>
      </c>
      <c r="K1755" s="71">
        <v>47.058823529999998</v>
      </c>
      <c r="L1755" s="71">
        <v>0.114</v>
      </c>
      <c r="M1755" s="23">
        <f>AVERAGE(J1755:J1758)</f>
        <v>6.2999999999999945E-2</v>
      </c>
      <c r="N1755" s="23">
        <v>44.08844912</v>
      </c>
      <c r="O1755" s="73">
        <f>VLOOKUP(B1755,'Dry Sieve'!$B$2:$K$992,IF(C1755="#5",2,IF(C1755="#10",3,IF(C1755="#18",4,IF(C1755="#35",5,IF(C1755="#60",6,IF(C1755="#120",7,IF(C1755="#200",8,IF(C1755="&lt;200",9)))))))),FALSE)</f>
        <v>0.53</v>
      </c>
      <c r="P1755" s="23">
        <f t="shared" si="0"/>
        <v>6.2999999999999945E-2</v>
      </c>
      <c r="Q1755" s="23">
        <f t="shared" si="1"/>
        <v>0.11399999999999999</v>
      </c>
      <c r="R1755" s="23">
        <f>VLOOKUP(B1755,'Dry Sieve'!$B$2:$K$992,IF(C1755="#5",2,IF(C1755="#10",3,IF(C1755="#18",4,IF(C1755="#35",5,IF(C1755="#60",6,IF(C1755="#120",7,IF(C1755="#200",8,IF(C1755="&lt;200",9)))))))),FALSE)</f>
        <v>0.53</v>
      </c>
      <c r="S1755" s="23">
        <f>VLOOKUP(B1755,'Dry Sieve'!$B$2:$K$992,10,FALSE)</f>
        <v>21.470000000000002</v>
      </c>
      <c r="T1755" s="23">
        <v>1.10435614E-2</v>
      </c>
      <c r="U1755" s="23">
        <v>2.086686406E-3</v>
      </c>
      <c r="V1755" s="23">
        <f>V1754</f>
        <v>0.50309100589672007</v>
      </c>
    </row>
    <row r="1756" spans="1:22" ht="15.75" customHeight="1" x14ac:dyDescent="0.2">
      <c r="A1756" s="22">
        <f>VLOOKUP(B1755,'Sample ID by Horizon'!A:B,2,FALSE)</f>
        <v>42655</v>
      </c>
      <c r="B1756" s="21" t="s">
        <v>538</v>
      </c>
      <c r="C1756" s="21" t="s">
        <v>1298</v>
      </c>
      <c r="D1756" s="21" t="s">
        <v>1292</v>
      </c>
      <c r="E1756" s="21">
        <v>0.11799999999999999</v>
      </c>
      <c r="F1756" s="21">
        <v>1.7250000000000001</v>
      </c>
      <c r="G1756" s="21">
        <v>1.841</v>
      </c>
      <c r="H1756" s="21">
        <v>0.11600000000000001</v>
      </c>
      <c r="I1756" s="21">
        <v>1.794</v>
      </c>
      <c r="J1756" s="23">
        <f t="shared" si="45"/>
        <v>6.899999999999995E-2</v>
      </c>
      <c r="K1756" s="71">
        <v>39.830508469999998</v>
      </c>
      <c r="L1756" s="71">
        <f t="shared" ref="L1756:N1756" si="1317">L1755</f>
        <v>0.114</v>
      </c>
      <c r="M1756" s="71">
        <f t="shared" si="1317"/>
        <v>6.2999999999999945E-2</v>
      </c>
      <c r="N1756" s="71">
        <f t="shared" si="1317"/>
        <v>44.08844912</v>
      </c>
      <c r="O1756" s="73">
        <f>VLOOKUP(B1756,'Dry Sieve'!$B$2:$K$992,IF(C1756="#5",2,IF(C1756="#10",3,IF(C1756="#18",4,IF(C1756="#35",5,IF(C1756="#60",6,IF(C1756="#120",7,IF(C1756="#200",8,IF(C1756="&lt;200",9)))))))),FALSE)</f>
        <v>0.53</v>
      </c>
      <c r="P1756" s="23">
        <f t="shared" si="0"/>
        <v>6.2999999999999945E-2</v>
      </c>
      <c r="Q1756" s="23">
        <f t="shared" si="1"/>
        <v>0.11399999999999999</v>
      </c>
      <c r="R1756" s="23">
        <f>VLOOKUP(B1756,'Dry Sieve'!$B$2:$K$992,IF(C1756="#5",2,IF(C1756="#10",3,IF(C1756="#18",4,IF(C1756="#35",5,IF(C1756="#60",6,IF(C1756="#120",7,IF(C1756="#200",8,IF(C1756="&lt;200",9)))))))),FALSE)</f>
        <v>0.53</v>
      </c>
      <c r="S1756" s="23">
        <f>VLOOKUP(B1756,'Dry Sieve'!$B$2:$K$992,10,FALSE)</f>
        <v>21.470000000000002</v>
      </c>
      <c r="T1756" s="23">
        <v>1.10435614E-2</v>
      </c>
      <c r="U1756" s="23">
        <v>2.086686406E-3</v>
      </c>
      <c r="V1756" s="23">
        <f>V1754</f>
        <v>0.50309100589672007</v>
      </c>
    </row>
    <row r="1757" spans="1:22" ht="15.75" customHeight="1" x14ac:dyDescent="0.2">
      <c r="A1757" s="22">
        <f>VLOOKUP(B1756,'Sample ID by Horizon'!A:B,2,FALSE)</f>
        <v>42655</v>
      </c>
      <c r="B1757" s="21" t="s">
        <v>538</v>
      </c>
      <c r="C1757" s="21" t="s">
        <v>1298</v>
      </c>
      <c r="D1757" s="21" t="s">
        <v>1293</v>
      </c>
      <c r="E1757" s="21">
        <v>0.108</v>
      </c>
      <c r="F1757" s="21">
        <v>1.722</v>
      </c>
      <c r="G1757" s="21">
        <v>1.8320000000000001</v>
      </c>
      <c r="H1757" s="21">
        <v>0.11</v>
      </c>
      <c r="I1757" s="21">
        <v>1.7849999999999999</v>
      </c>
      <c r="J1757" s="23">
        <f t="shared" si="45"/>
        <v>6.2999999999999945E-2</v>
      </c>
      <c r="K1757" s="71">
        <v>43.518518520000001</v>
      </c>
      <c r="L1757" s="71">
        <f t="shared" ref="L1757:N1757" si="1318">L1755</f>
        <v>0.114</v>
      </c>
      <c r="M1757" s="71">
        <f t="shared" si="1318"/>
        <v>6.2999999999999945E-2</v>
      </c>
      <c r="N1757" s="71">
        <f t="shared" si="1318"/>
        <v>44.08844912</v>
      </c>
      <c r="O1757" s="73">
        <f>VLOOKUP(B1757,'Dry Sieve'!$B$2:$K$992,IF(C1757="#5",2,IF(C1757="#10",3,IF(C1757="#18",4,IF(C1757="#35",5,IF(C1757="#60",6,IF(C1757="#120",7,IF(C1757="#200",8,IF(C1757="&lt;200",9)))))))),FALSE)</f>
        <v>0.53</v>
      </c>
      <c r="P1757" s="23">
        <f t="shared" si="0"/>
        <v>6.2999999999999945E-2</v>
      </c>
      <c r="Q1757" s="23">
        <f t="shared" si="1"/>
        <v>0.11399999999999999</v>
      </c>
      <c r="R1757" s="23">
        <f>VLOOKUP(B1757,'Dry Sieve'!$B$2:$K$992,IF(C1757="#5",2,IF(C1757="#10",3,IF(C1757="#18",4,IF(C1757="#35",5,IF(C1757="#60",6,IF(C1757="#120",7,IF(C1757="#200",8,IF(C1757="&lt;200",9)))))))),FALSE)</f>
        <v>0.53</v>
      </c>
      <c r="S1757" s="23">
        <f>VLOOKUP(B1757,'Dry Sieve'!$B$2:$K$992,10,FALSE)</f>
        <v>21.470000000000002</v>
      </c>
      <c r="T1757" s="23">
        <v>1.10435614E-2</v>
      </c>
      <c r="U1757" s="23">
        <v>2.086686406E-3</v>
      </c>
      <c r="V1757" s="23">
        <f>V1754</f>
        <v>0.50309100589672007</v>
      </c>
    </row>
    <row r="1758" spans="1:22" ht="15.75" customHeight="1" x14ac:dyDescent="0.2">
      <c r="A1758" s="22">
        <f>VLOOKUP(B1757,'Sample ID by Horizon'!A:B,2,FALSE)</f>
        <v>42655</v>
      </c>
      <c r="B1758" s="21" t="s">
        <v>538</v>
      </c>
      <c r="C1758" s="21" t="s">
        <v>1298</v>
      </c>
      <c r="D1758" s="21" t="s">
        <v>1294</v>
      </c>
      <c r="E1758" s="21">
        <v>0.111</v>
      </c>
      <c r="F1758" s="21">
        <v>1.74</v>
      </c>
      <c r="G1758" s="21">
        <v>1.8520000000000001</v>
      </c>
      <c r="H1758" s="21">
        <v>0.112</v>
      </c>
      <c r="I1758" s="21">
        <v>1.8009999999999999</v>
      </c>
      <c r="J1758" s="23">
        <f t="shared" si="45"/>
        <v>6.0999999999999943E-2</v>
      </c>
      <c r="K1758" s="71">
        <v>45.945945950000002</v>
      </c>
      <c r="L1758" s="71">
        <f t="shared" ref="L1758:N1758" si="1319">L1755</f>
        <v>0.114</v>
      </c>
      <c r="M1758" s="71">
        <f t="shared" si="1319"/>
        <v>6.2999999999999945E-2</v>
      </c>
      <c r="N1758" s="71">
        <f t="shared" si="1319"/>
        <v>44.08844912</v>
      </c>
      <c r="O1758" s="73">
        <f>VLOOKUP(B1758,'Dry Sieve'!$B$2:$K$992,IF(C1758="#5",2,IF(C1758="#10",3,IF(C1758="#18",4,IF(C1758="#35",5,IF(C1758="#60",6,IF(C1758="#120",7,IF(C1758="#200",8,IF(C1758="&lt;200",9)))))))),FALSE)</f>
        <v>0.53</v>
      </c>
      <c r="P1758" s="23">
        <f t="shared" si="0"/>
        <v>6.2999999999999945E-2</v>
      </c>
      <c r="Q1758" s="23">
        <f t="shared" si="1"/>
        <v>0.11399999999999999</v>
      </c>
      <c r="R1758" s="23">
        <f>VLOOKUP(B1758,'Dry Sieve'!$B$2:$K$992,IF(C1758="#5",2,IF(C1758="#10",3,IF(C1758="#18",4,IF(C1758="#35",5,IF(C1758="#60",6,IF(C1758="#120",7,IF(C1758="#200",8,IF(C1758="&lt;200",9)))))))),FALSE)</f>
        <v>0.53</v>
      </c>
      <c r="S1758" s="23">
        <f>VLOOKUP(B1758,'Dry Sieve'!$B$2:$K$992,10,FALSE)</f>
        <v>21.470000000000002</v>
      </c>
      <c r="T1758" s="23">
        <v>1.10435614E-2</v>
      </c>
      <c r="U1758" s="23">
        <v>2.086686406E-3</v>
      </c>
      <c r="V1758" s="23">
        <f>V1757</f>
        <v>0.50309100589672007</v>
      </c>
    </row>
    <row r="1759" spans="1:22" ht="15.75" customHeight="1" x14ac:dyDescent="0.2">
      <c r="A1759" s="22">
        <f>VLOOKUP(B1758,'Sample ID by Horizon'!A:B,2,FALSE)</f>
        <v>42655</v>
      </c>
      <c r="B1759" s="21" t="s">
        <v>538</v>
      </c>
      <c r="C1759" s="21" t="s">
        <v>1299</v>
      </c>
      <c r="D1759" s="21" t="s">
        <v>1291</v>
      </c>
      <c r="E1759" s="21">
        <v>9.1999999999999998E-2</v>
      </c>
      <c r="F1759" s="21">
        <v>1.7450000000000001</v>
      </c>
      <c r="G1759" s="21">
        <v>1.837</v>
      </c>
      <c r="H1759" s="21">
        <v>9.1999999999999998E-2</v>
      </c>
      <c r="I1759" s="21">
        <v>1.8160000000000001</v>
      </c>
      <c r="J1759" s="23">
        <f t="shared" si="45"/>
        <v>7.0999999999999952E-2</v>
      </c>
      <c r="K1759" s="71">
        <v>22.826086960000001</v>
      </c>
      <c r="L1759" s="71">
        <v>9.5750000000000002E-2</v>
      </c>
      <c r="M1759" s="23">
        <f>AVERAGE(J1759:J1762)</f>
        <v>7.3249999999999982E-2</v>
      </c>
      <c r="N1759" s="23">
        <v>26.048020139999998</v>
      </c>
      <c r="O1759" s="73">
        <f>VLOOKUP(B1759,'Dry Sieve'!$B$2:$K$992,IF(C1759="#5",2,IF(C1759="#10",3,IF(C1759="#18",4,IF(C1759="#35",5,IF(C1759="#60",6,IF(C1759="#120",7,IF(C1759="#200",8,IF(C1759="&lt;200",9)))))))),FALSE)</f>
        <v>0.42</v>
      </c>
      <c r="P1759" s="23">
        <f t="shared" si="0"/>
        <v>7.3249999999999982E-2</v>
      </c>
      <c r="Q1759" s="23">
        <f t="shared" si="1"/>
        <v>9.5750000000000002E-2</v>
      </c>
      <c r="R1759" s="23">
        <f>VLOOKUP(B1759,'Dry Sieve'!$B$2:$K$992,IF(C1759="#5",2,IF(C1759="#10",3,IF(C1759="#18",4,IF(C1759="#35",5,IF(C1759="#60",6,IF(C1759="#120",7,IF(C1759="#200",8,IF(C1759="&lt;200",9)))))))),FALSE)</f>
        <v>0.42</v>
      </c>
      <c r="S1759" s="23">
        <f>VLOOKUP(B1759,'Dry Sieve'!$B$2:$K$992,10,FALSE)</f>
        <v>21.470000000000002</v>
      </c>
      <c r="T1759" s="23">
        <v>4.5968568690000003E-3</v>
      </c>
      <c r="U1759" s="23">
        <v>3.4211148660000002E-4</v>
      </c>
      <c r="V1759" s="23">
        <f>V1757</f>
        <v>0.50309100589672007</v>
      </c>
    </row>
    <row r="1760" spans="1:22" ht="15.75" customHeight="1" x14ac:dyDescent="0.2">
      <c r="A1760" s="22">
        <f>VLOOKUP(B1759,'Sample ID by Horizon'!A:B,2,FALSE)</f>
        <v>42655</v>
      </c>
      <c r="B1760" s="21" t="s">
        <v>538</v>
      </c>
      <c r="C1760" s="21" t="s">
        <v>1299</v>
      </c>
      <c r="D1760" s="21" t="s">
        <v>1292</v>
      </c>
      <c r="E1760" s="21">
        <v>0.09</v>
      </c>
      <c r="F1760" s="21">
        <v>1.72</v>
      </c>
      <c r="G1760" s="21">
        <v>1.81</v>
      </c>
      <c r="H1760" s="21">
        <v>0.09</v>
      </c>
      <c r="I1760" s="21">
        <v>1.7969999999999999</v>
      </c>
      <c r="J1760" s="23">
        <f t="shared" si="45"/>
        <v>7.6999999999999957E-2</v>
      </c>
      <c r="K1760" s="71">
        <v>14.44444444</v>
      </c>
      <c r="L1760" s="71">
        <f t="shared" ref="L1760:N1760" si="1320">L1759</f>
        <v>9.5750000000000002E-2</v>
      </c>
      <c r="M1760" s="71">
        <f t="shared" si="1320"/>
        <v>7.3249999999999982E-2</v>
      </c>
      <c r="N1760" s="71">
        <f t="shared" si="1320"/>
        <v>26.048020139999998</v>
      </c>
      <c r="O1760" s="73">
        <f>VLOOKUP(B1760,'Dry Sieve'!$B$2:$K$992,IF(C1760="#5",2,IF(C1760="#10",3,IF(C1760="#18",4,IF(C1760="#35",5,IF(C1760="#60",6,IF(C1760="#120",7,IF(C1760="#200",8,IF(C1760="&lt;200",9)))))))),FALSE)</f>
        <v>0.42</v>
      </c>
      <c r="P1760" s="23">
        <f t="shared" si="0"/>
        <v>7.3249999999999982E-2</v>
      </c>
      <c r="Q1760" s="23">
        <f t="shared" si="1"/>
        <v>9.5750000000000002E-2</v>
      </c>
      <c r="R1760" s="23">
        <f>VLOOKUP(B1760,'Dry Sieve'!$B$2:$K$992,IF(C1760="#5",2,IF(C1760="#10",3,IF(C1760="#18",4,IF(C1760="#35",5,IF(C1760="#60",6,IF(C1760="#120",7,IF(C1760="#200",8,IF(C1760="&lt;200",9)))))))),FALSE)</f>
        <v>0.42</v>
      </c>
      <c r="S1760" s="23">
        <f>VLOOKUP(B1760,'Dry Sieve'!$B$2:$K$992,10,FALSE)</f>
        <v>21.470000000000002</v>
      </c>
      <c r="T1760" s="23">
        <v>4.5968568690000003E-3</v>
      </c>
      <c r="U1760" s="23">
        <v>3.4211148660000002E-4</v>
      </c>
      <c r="V1760" s="23">
        <f>V1757</f>
        <v>0.50309100589672007</v>
      </c>
    </row>
    <row r="1761" spans="1:22" ht="15.75" customHeight="1" x14ac:dyDescent="0.2">
      <c r="A1761" s="22">
        <f>VLOOKUP(B1760,'Sample ID by Horizon'!A:B,2,FALSE)</f>
        <v>42655</v>
      </c>
      <c r="B1761" s="21" t="s">
        <v>538</v>
      </c>
      <c r="C1761" s="21" t="s">
        <v>1299</v>
      </c>
      <c r="D1761" s="21" t="s">
        <v>1293</v>
      </c>
      <c r="E1761" s="21">
        <v>9.5000000000000001E-2</v>
      </c>
      <c r="F1761" s="21">
        <v>1.7270000000000001</v>
      </c>
      <c r="G1761" s="21">
        <v>1.8320000000000001</v>
      </c>
      <c r="H1761" s="21">
        <v>0.105</v>
      </c>
      <c r="I1761" s="21">
        <v>1.798</v>
      </c>
      <c r="J1761" s="23">
        <f t="shared" si="45"/>
        <v>7.0999999999999952E-2</v>
      </c>
      <c r="K1761" s="71">
        <v>35.78947368</v>
      </c>
      <c r="L1761" s="71">
        <f t="shared" ref="L1761:N1761" si="1321">L1759</f>
        <v>9.5750000000000002E-2</v>
      </c>
      <c r="M1761" s="71">
        <f t="shared" si="1321"/>
        <v>7.3249999999999982E-2</v>
      </c>
      <c r="N1761" s="71">
        <f t="shared" si="1321"/>
        <v>26.048020139999998</v>
      </c>
      <c r="O1761" s="73">
        <f>VLOOKUP(B1761,'Dry Sieve'!$B$2:$K$992,IF(C1761="#5",2,IF(C1761="#10",3,IF(C1761="#18",4,IF(C1761="#35",5,IF(C1761="#60",6,IF(C1761="#120",7,IF(C1761="#200",8,IF(C1761="&lt;200",9)))))))),FALSE)</f>
        <v>0.42</v>
      </c>
      <c r="P1761" s="23">
        <f t="shared" si="0"/>
        <v>7.3249999999999982E-2</v>
      </c>
      <c r="Q1761" s="23">
        <f t="shared" si="1"/>
        <v>9.5750000000000002E-2</v>
      </c>
      <c r="R1761" s="23">
        <f>VLOOKUP(B1761,'Dry Sieve'!$B$2:$K$992,IF(C1761="#5",2,IF(C1761="#10",3,IF(C1761="#18",4,IF(C1761="#35",5,IF(C1761="#60",6,IF(C1761="#120",7,IF(C1761="#200",8,IF(C1761="&lt;200",9)))))))),FALSE)</f>
        <v>0.42</v>
      </c>
      <c r="S1761" s="23">
        <f>VLOOKUP(B1761,'Dry Sieve'!$B$2:$K$992,10,FALSE)</f>
        <v>21.470000000000002</v>
      </c>
      <c r="T1761" s="23">
        <v>4.5968568690000003E-3</v>
      </c>
      <c r="U1761" s="23">
        <v>3.4211148660000002E-4</v>
      </c>
      <c r="V1761" s="23">
        <f>V1760</f>
        <v>0.50309100589672007</v>
      </c>
    </row>
    <row r="1762" spans="1:22" ht="15.75" customHeight="1" x14ac:dyDescent="0.2">
      <c r="A1762" s="22">
        <f>VLOOKUP(B1761,'Sample ID by Horizon'!A:B,2,FALSE)</f>
        <v>42655</v>
      </c>
      <c r="B1762" s="21" t="s">
        <v>538</v>
      </c>
      <c r="C1762" s="21" t="s">
        <v>1299</v>
      </c>
      <c r="D1762" s="21" t="s">
        <v>1294</v>
      </c>
      <c r="E1762" s="21">
        <v>0.106</v>
      </c>
      <c r="F1762" s="21">
        <v>1.746</v>
      </c>
      <c r="G1762" s="21">
        <v>1.853</v>
      </c>
      <c r="H1762" s="21">
        <v>0.107</v>
      </c>
      <c r="I1762" s="21">
        <v>1.82</v>
      </c>
      <c r="J1762" s="23">
        <f t="shared" si="45"/>
        <v>7.4000000000000066E-2</v>
      </c>
      <c r="K1762" s="71">
        <v>31.13207547</v>
      </c>
      <c r="L1762" s="71">
        <f t="shared" ref="L1762:N1762" si="1322">L1759</f>
        <v>9.5750000000000002E-2</v>
      </c>
      <c r="M1762" s="71">
        <f t="shared" si="1322"/>
        <v>7.3249999999999982E-2</v>
      </c>
      <c r="N1762" s="71">
        <f t="shared" si="1322"/>
        <v>26.048020139999998</v>
      </c>
      <c r="O1762" s="73">
        <f>VLOOKUP(B1762,'Dry Sieve'!$B$2:$K$992,IF(C1762="#5",2,IF(C1762="#10",3,IF(C1762="#18",4,IF(C1762="#35",5,IF(C1762="#60",6,IF(C1762="#120",7,IF(C1762="#200",8,IF(C1762="&lt;200",9)))))))),FALSE)</f>
        <v>0.42</v>
      </c>
      <c r="P1762" s="23">
        <f t="shared" si="0"/>
        <v>7.3249999999999982E-2</v>
      </c>
      <c r="Q1762" s="23">
        <f t="shared" si="1"/>
        <v>9.5750000000000002E-2</v>
      </c>
      <c r="R1762" s="23">
        <f>VLOOKUP(B1762,'Dry Sieve'!$B$2:$K$992,IF(C1762="#5",2,IF(C1762="#10",3,IF(C1762="#18",4,IF(C1762="#35",5,IF(C1762="#60",6,IF(C1762="#120",7,IF(C1762="#200",8,IF(C1762="&lt;200",9)))))))),FALSE)</f>
        <v>0.42</v>
      </c>
      <c r="S1762" s="23">
        <f>VLOOKUP(B1762,'Dry Sieve'!$B$2:$K$992,10,FALSE)</f>
        <v>21.470000000000002</v>
      </c>
      <c r="T1762" s="23">
        <v>4.5968568690000003E-3</v>
      </c>
      <c r="U1762" s="23">
        <v>3.4211148660000002E-4</v>
      </c>
      <c r="V1762" s="23">
        <f>V1760</f>
        <v>0.50309100589672007</v>
      </c>
    </row>
    <row r="1763" spans="1:22" ht="15.75" customHeight="1" x14ac:dyDescent="0.2">
      <c r="A1763" s="22">
        <f>VLOOKUP(B1762,'Sample ID by Horizon'!A:B,2,FALSE)</f>
        <v>42655</v>
      </c>
      <c r="B1763" s="21" t="s">
        <v>538</v>
      </c>
      <c r="C1763" s="21" t="s">
        <v>1300</v>
      </c>
      <c r="D1763" s="21" t="s">
        <v>1291</v>
      </c>
      <c r="E1763" s="21">
        <v>6.6000000000000003E-2</v>
      </c>
      <c r="F1763" s="21">
        <v>1.7310000000000001</v>
      </c>
      <c r="G1763" s="21">
        <v>1.796</v>
      </c>
      <c r="H1763" s="21">
        <v>6.5000000000000002E-2</v>
      </c>
      <c r="I1763" s="21">
        <v>1.788</v>
      </c>
      <c r="J1763" s="23">
        <f t="shared" si="45"/>
        <v>5.699999999999994E-2</v>
      </c>
      <c r="K1763" s="71">
        <v>12.121212119999999</v>
      </c>
      <c r="L1763" s="71">
        <v>5.6250000000000001E-2</v>
      </c>
      <c r="M1763" s="23">
        <f>AVERAGE(J1763:J1766)</f>
        <v>5.1999999999999991E-2</v>
      </c>
      <c r="N1763" s="23">
        <v>13.57603211</v>
      </c>
      <c r="O1763" s="73">
        <f>VLOOKUP(B1763,'Dry Sieve'!$B$2:$K$992,IF(C1763="#5",2,IF(C1763="#10",3,IF(C1763="#18",4,IF(C1763="#35",5,IF(C1763="#60",6,IF(C1763="#120",7,IF(C1763="#200",8,IF(C1763="&lt;200",9)))))))),FALSE)</f>
        <v>0.28999999999999998</v>
      </c>
      <c r="P1763" s="23">
        <f t="shared" si="0"/>
        <v>5.1999999999999991E-2</v>
      </c>
      <c r="Q1763" s="23">
        <f t="shared" si="1"/>
        <v>5.6250000000000001E-2</v>
      </c>
      <c r="R1763" s="23">
        <f>VLOOKUP(B1763,'Dry Sieve'!$B$2:$K$992,IF(C1763="#5",2,IF(C1763="#10",3,IF(C1763="#18",4,IF(C1763="#35",5,IF(C1763="#60",6,IF(C1763="#120",7,IF(C1763="#200",8,IF(C1763="&lt;200",9)))))))),FALSE)</f>
        <v>0.28999999999999998</v>
      </c>
      <c r="S1763" s="23">
        <f>VLOOKUP(B1763,'Dry Sieve'!$B$2:$K$992,10,FALSE)</f>
        <v>21.470000000000002</v>
      </c>
      <c r="T1763" s="23">
        <v>1.020545464E-3</v>
      </c>
      <c r="U1763" s="23">
        <v>1.9792797120000001E-5</v>
      </c>
      <c r="V1763" s="23">
        <f>V1760</f>
        <v>0.50309100589672007</v>
      </c>
    </row>
    <row r="1764" spans="1:22" ht="15.75" customHeight="1" x14ac:dyDescent="0.2">
      <c r="A1764" s="22">
        <f>VLOOKUP(B1763,'Sample ID by Horizon'!A:B,2,FALSE)</f>
        <v>42655</v>
      </c>
      <c r="B1764" s="21" t="s">
        <v>538</v>
      </c>
      <c r="C1764" s="21" t="s">
        <v>1300</v>
      </c>
      <c r="D1764" s="21" t="s">
        <v>1292</v>
      </c>
      <c r="E1764" s="21">
        <v>6.0999999999999999E-2</v>
      </c>
      <c r="F1764" s="21">
        <v>1.732</v>
      </c>
      <c r="G1764" s="21">
        <v>1.792</v>
      </c>
      <c r="H1764" s="21">
        <v>0.06</v>
      </c>
      <c r="I1764" s="21">
        <v>1.782</v>
      </c>
      <c r="J1764" s="23">
        <f t="shared" si="45"/>
        <v>5.0000000000000044E-2</v>
      </c>
      <c r="K1764" s="71">
        <v>16.393442619999998</v>
      </c>
      <c r="L1764" s="71">
        <f t="shared" ref="L1764:N1764" si="1323">L1763</f>
        <v>5.6250000000000001E-2</v>
      </c>
      <c r="M1764" s="71">
        <f t="shared" si="1323"/>
        <v>5.1999999999999991E-2</v>
      </c>
      <c r="N1764" s="71">
        <f t="shared" si="1323"/>
        <v>13.57603211</v>
      </c>
      <c r="O1764" s="73">
        <f>VLOOKUP(B1764,'Dry Sieve'!$B$2:$K$992,IF(C1764="#5",2,IF(C1764="#10",3,IF(C1764="#18",4,IF(C1764="#35",5,IF(C1764="#60",6,IF(C1764="#120",7,IF(C1764="#200",8,IF(C1764="&lt;200",9)))))))),FALSE)</f>
        <v>0.28999999999999998</v>
      </c>
      <c r="P1764" s="23">
        <f t="shared" si="0"/>
        <v>5.1999999999999991E-2</v>
      </c>
      <c r="Q1764" s="23">
        <f t="shared" si="1"/>
        <v>5.6250000000000001E-2</v>
      </c>
      <c r="R1764" s="23">
        <f>VLOOKUP(B1764,'Dry Sieve'!$B$2:$K$992,IF(C1764="#5",2,IF(C1764="#10",3,IF(C1764="#18",4,IF(C1764="#35",5,IF(C1764="#60",6,IF(C1764="#120",7,IF(C1764="#200",8,IF(C1764="&lt;200",9)))))))),FALSE)</f>
        <v>0.28999999999999998</v>
      </c>
      <c r="S1764" s="23">
        <f>VLOOKUP(B1764,'Dry Sieve'!$B$2:$K$992,10,FALSE)</f>
        <v>21.470000000000002</v>
      </c>
      <c r="T1764" s="23">
        <v>1.020545464E-3</v>
      </c>
      <c r="U1764" s="23">
        <v>1.9792797120000001E-5</v>
      </c>
      <c r="V1764" s="23">
        <f>V1763</f>
        <v>0.50309100589672007</v>
      </c>
    </row>
    <row r="1765" spans="1:22" ht="15.75" customHeight="1" x14ac:dyDescent="0.2">
      <c r="A1765" s="22">
        <f>VLOOKUP(B1764,'Sample ID by Horizon'!A:B,2,FALSE)</f>
        <v>42655</v>
      </c>
      <c r="B1765" s="21" t="s">
        <v>538</v>
      </c>
      <c r="C1765" s="21" t="s">
        <v>1300</v>
      </c>
      <c r="D1765" s="21" t="s">
        <v>1293</v>
      </c>
      <c r="E1765" s="21">
        <v>0.06</v>
      </c>
      <c r="F1765" s="21">
        <v>1.722</v>
      </c>
      <c r="G1765" s="21">
        <v>1.7969999999999999</v>
      </c>
      <c r="H1765" s="21">
        <v>7.4999999999999997E-2</v>
      </c>
      <c r="I1765" s="21">
        <v>1.7909999999999999</v>
      </c>
      <c r="J1765" s="23">
        <f t="shared" si="45"/>
        <v>6.899999999999995E-2</v>
      </c>
      <c r="K1765" s="71">
        <v>10</v>
      </c>
      <c r="L1765" s="71">
        <f t="shared" ref="L1765:N1765" si="1324">L1763</f>
        <v>5.6250000000000001E-2</v>
      </c>
      <c r="M1765" s="71">
        <f t="shared" si="1324"/>
        <v>5.1999999999999991E-2</v>
      </c>
      <c r="N1765" s="71">
        <f t="shared" si="1324"/>
        <v>13.57603211</v>
      </c>
      <c r="O1765" s="73">
        <f>VLOOKUP(B1765,'Dry Sieve'!$B$2:$K$992,IF(C1765="#5",2,IF(C1765="#10",3,IF(C1765="#18",4,IF(C1765="#35",5,IF(C1765="#60",6,IF(C1765="#120",7,IF(C1765="#200",8,IF(C1765="&lt;200",9)))))))),FALSE)</f>
        <v>0.28999999999999998</v>
      </c>
      <c r="P1765" s="23">
        <f t="shared" si="0"/>
        <v>5.1999999999999991E-2</v>
      </c>
      <c r="Q1765" s="23">
        <f t="shared" si="1"/>
        <v>5.6250000000000001E-2</v>
      </c>
      <c r="R1765" s="23">
        <f>VLOOKUP(B1765,'Dry Sieve'!$B$2:$K$992,IF(C1765="#5",2,IF(C1765="#10",3,IF(C1765="#18",4,IF(C1765="#35",5,IF(C1765="#60",6,IF(C1765="#120",7,IF(C1765="#200",8,IF(C1765="&lt;200",9)))))))),FALSE)</f>
        <v>0.28999999999999998</v>
      </c>
      <c r="S1765" s="23">
        <f>VLOOKUP(B1765,'Dry Sieve'!$B$2:$K$992,10,FALSE)</f>
        <v>21.470000000000002</v>
      </c>
      <c r="T1765" s="23">
        <v>1.020545464E-3</v>
      </c>
      <c r="U1765" s="23">
        <v>1.9792797120000001E-5</v>
      </c>
      <c r="V1765" s="23">
        <f>V1763</f>
        <v>0.50309100589672007</v>
      </c>
    </row>
    <row r="1766" spans="1:22" ht="15.75" customHeight="1" x14ac:dyDescent="0.2">
      <c r="A1766" s="22">
        <f>VLOOKUP(B1765,'Sample ID by Horizon'!A:B,2,FALSE)</f>
        <v>42655</v>
      </c>
      <c r="B1766" s="21" t="s">
        <v>538</v>
      </c>
      <c r="C1766" s="21" t="s">
        <v>1300</v>
      </c>
      <c r="D1766" s="21" t="s">
        <v>1294</v>
      </c>
      <c r="E1766" s="21">
        <v>3.7999999999999999E-2</v>
      </c>
      <c r="F1766" s="21">
        <v>1.734</v>
      </c>
      <c r="G1766" s="21">
        <v>1.772</v>
      </c>
      <c r="H1766" s="21">
        <v>3.7999999999999999E-2</v>
      </c>
      <c r="I1766" s="21">
        <v>1.766</v>
      </c>
      <c r="J1766" s="23">
        <f t="shared" si="45"/>
        <v>3.2000000000000028E-2</v>
      </c>
      <c r="K1766" s="71">
        <v>15.78947368</v>
      </c>
      <c r="L1766" s="71">
        <f t="shared" ref="L1766:N1766" si="1325">L1763</f>
        <v>5.6250000000000001E-2</v>
      </c>
      <c r="M1766" s="71">
        <f t="shared" si="1325"/>
        <v>5.1999999999999991E-2</v>
      </c>
      <c r="N1766" s="71">
        <f t="shared" si="1325"/>
        <v>13.57603211</v>
      </c>
      <c r="O1766" s="73">
        <f>VLOOKUP(B1766,'Dry Sieve'!$B$2:$K$992,IF(C1766="#5",2,IF(C1766="#10",3,IF(C1766="#18",4,IF(C1766="#35",5,IF(C1766="#60",6,IF(C1766="#120",7,IF(C1766="#200",8,IF(C1766="&lt;200",9)))))))),FALSE)</f>
        <v>0.28999999999999998</v>
      </c>
      <c r="P1766" s="23">
        <f t="shared" si="0"/>
        <v>5.1999999999999991E-2</v>
      </c>
      <c r="Q1766" s="23">
        <f t="shared" si="1"/>
        <v>5.6250000000000001E-2</v>
      </c>
      <c r="R1766" s="23">
        <f>VLOOKUP(B1766,'Dry Sieve'!$B$2:$K$992,IF(C1766="#5",2,IF(C1766="#10",3,IF(C1766="#18",4,IF(C1766="#35",5,IF(C1766="#60",6,IF(C1766="#120",7,IF(C1766="#200",8,IF(C1766="&lt;200",9)))))))),FALSE)</f>
        <v>0.28999999999999998</v>
      </c>
      <c r="S1766" s="23">
        <f>VLOOKUP(B1766,'Dry Sieve'!$B$2:$K$992,10,FALSE)</f>
        <v>21.470000000000002</v>
      </c>
      <c r="T1766" s="23">
        <v>1.020545464E-3</v>
      </c>
      <c r="U1766" s="23">
        <v>1.9792797120000001E-5</v>
      </c>
      <c r="V1766" s="23">
        <f>V1763</f>
        <v>0.50309100589672007</v>
      </c>
    </row>
    <row r="1767" spans="1:22" ht="15.75" customHeight="1" x14ac:dyDescent="0.2">
      <c r="A1767" s="22">
        <f>VLOOKUP(B1766,'Sample ID by Horizon'!A:B,2,FALSE)</f>
        <v>42655</v>
      </c>
      <c r="B1767" s="21" t="s">
        <v>539</v>
      </c>
      <c r="C1767" s="21" t="s">
        <v>1290</v>
      </c>
      <c r="D1767" s="21" t="s">
        <v>1291</v>
      </c>
      <c r="E1767" s="21">
        <v>4.0869999999999997</v>
      </c>
      <c r="F1767" s="21">
        <v>1.7250000000000001</v>
      </c>
      <c r="G1767" s="21">
        <v>5.0179999999999998</v>
      </c>
      <c r="H1767" s="21">
        <v>3.2930000000000001</v>
      </c>
      <c r="I1767" s="21">
        <v>1.8</v>
      </c>
      <c r="J1767" s="23">
        <f t="shared" si="45"/>
        <v>7.4999999999999956E-2</v>
      </c>
      <c r="K1767" s="71">
        <v>78.737460240000004</v>
      </c>
      <c r="L1767" s="71">
        <v>4.1972500000000004</v>
      </c>
      <c r="M1767" s="23">
        <f>AVERAGE(J1767:J1770)</f>
        <v>7.8249999999999986E-2</v>
      </c>
      <c r="N1767" s="23">
        <v>87.769449179999995</v>
      </c>
      <c r="O1767" s="73">
        <f>VLOOKUP(B1767,'Dry Sieve'!$B$2:$K$992,IF(C1767="#5",2,IF(C1767="#10",3,IF(C1767="#18",4,IF(C1767="#35",5,IF(C1767="#60",6,IF(C1767="#120",7,IF(C1767="#200",8,IF(C1767="&lt;200",9)))))))),FALSE)</f>
        <v>18.25</v>
      </c>
      <c r="P1767" s="23">
        <f t="shared" si="0"/>
        <v>7.8249999999999986E-2</v>
      </c>
      <c r="Q1767" s="23">
        <f t="shared" si="1"/>
        <v>4.1972500000000004</v>
      </c>
      <c r="R1767" s="23">
        <f>VLOOKUP(B1767,'Dry Sieve'!$B$2:$K$992,IF(C1767="#5",2,IF(C1767="#10",3,IF(C1767="#18",4,IF(C1767="#35",5,IF(C1767="#60",6,IF(C1767="#120",7,IF(C1767="#200",8,IF(C1767="&lt;200",9)))))))),FALSE)</f>
        <v>18.25</v>
      </c>
      <c r="S1767" s="23">
        <f>VLOOKUP(B1767,'Dry Sieve'!$B$2:$K$992,10,FALSE)</f>
        <v>28.22</v>
      </c>
      <c r="T1767" s="23">
        <v>0.63464785059999995</v>
      </c>
      <c r="U1767" s="23">
        <v>0.55702692269999998</v>
      </c>
      <c r="V1767" s="23">
        <f>SUM(U1767,U1771,U1775,U1779,U1783,U1787,U1791)</f>
        <v>0.70604080539739988</v>
      </c>
    </row>
    <row r="1768" spans="1:22" ht="15.75" customHeight="1" x14ac:dyDescent="0.2">
      <c r="A1768" s="22">
        <f>VLOOKUP(B1767,'Sample ID by Horizon'!A:B,2,FALSE)</f>
        <v>42655</v>
      </c>
      <c r="B1768" s="21" t="s">
        <v>539</v>
      </c>
      <c r="C1768" s="21" t="s">
        <v>1290</v>
      </c>
      <c r="D1768" s="21" t="s">
        <v>1292</v>
      </c>
      <c r="E1768" s="21">
        <v>4.0279999999999996</v>
      </c>
      <c r="F1768" s="21">
        <v>1.7290000000000001</v>
      </c>
      <c r="G1768" s="21">
        <v>5.6210000000000004</v>
      </c>
      <c r="H1768" s="21">
        <v>3.8919999999999999</v>
      </c>
      <c r="I1768" s="21">
        <v>1.7969999999999999</v>
      </c>
      <c r="J1768" s="23">
        <f t="shared" si="45"/>
        <v>6.7999999999999838E-2</v>
      </c>
      <c r="K1768" s="71">
        <v>94.935451839999999</v>
      </c>
      <c r="L1768" s="71">
        <f t="shared" ref="L1768:N1768" si="1326">L1767</f>
        <v>4.1972500000000004</v>
      </c>
      <c r="M1768" s="71">
        <f t="shared" si="1326"/>
        <v>7.8249999999999986E-2</v>
      </c>
      <c r="N1768" s="71">
        <f t="shared" si="1326"/>
        <v>87.769449179999995</v>
      </c>
      <c r="O1768" s="73">
        <f>VLOOKUP(B1768,'Dry Sieve'!$B$2:$K$992,IF(C1768="#5",2,IF(C1768="#10",3,IF(C1768="#18",4,IF(C1768="#35",5,IF(C1768="#60",6,IF(C1768="#120",7,IF(C1768="#200",8,IF(C1768="&lt;200",9)))))))),FALSE)</f>
        <v>18.25</v>
      </c>
      <c r="P1768" s="23">
        <f t="shared" si="0"/>
        <v>7.8249999999999986E-2</v>
      </c>
      <c r="Q1768" s="23">
        <f t="shared" si="1"/>
        <v>4.1972500000000004</v>
      </c>
      <c r="R1768" s="23">
        <f>VLOOKUP(B1768,'Dry Sieve'!$B$2:$K$992,IF(C1768="#5",2,IF(C1768="#10",3,IF(C1768="#18",4,IF(C1768="#35",5,IF(C1768="#60",6,IF(C1768="#120",7,IF(C1768="#200",8,IF(C1768="&lt;200",9)))))))),FALSE)</f>
        <v>18.25</v>
      </c>
      <c r="S1768" s="23">
        <f>VLOOKUP(B1768,'Dry Sieve'!$B$2:$K$992,10,FALSE)</f>
        <v>28.22</v>
      </c>
      <c r="T1768" s="23">
        <v>0.63464785059999995</v>
      </c>
      <c r="U1768" s="23">
        <v>0.55702692269999998</v>
      </c>
      <c r="V1768" s="23">
        <f>V1767</f>
        <v>0.70604080539739988</v>
      </c>
    </row>
    <row r="1769" spans="1:22" ht="15.75" customHeight="1" x14ac:dyDescent="0.2">
      <c r="A1769" s="22">
        <f>VLOOKUP(B1768,'Sample ID by Horizon'!A:B,2,FALSE)</f>
        <v>42655</v>
      </c>
      <c r="B1769" s="21" t="s">
        <v>539</v>
      </c>
      <c r="C1769" s="21" t="s">
        <v>1290</v>
      </c>
      <c r="D1769" s="21" t="s">
        <v>1293</v>
      </c>
      <c r="E1769" s="21">
        <v>4.12</v>
      </c>
      <c r="F1769" s="21">
        <v>1.718</v>
      </c>
      <c r="G1769" s="21">
        <v>5.47</v>
      </c>
      <c r="H1769" s="21">
        <v>3.7519999999999998</v>
      </c>
      <c r="I1769" s="21">
        <v>1.796</v>
      </c>
      <c r="J1769" s="23">
        <f t="shared" si="45"/>
        <v>7.8000000000000069E-2</v>
      </c>
      <c r="K1769" s="71">
        <v>89.174757279999994</v>
      </c>
      <c r="L1769" s="71">
        <f t="shared" ref="L1769:N1769" si="1327">L1767</f>
        <v>4.1972500000000004</v>
      </c>
      <c r="M1769" s="71">
        <f t="shared" si="1327"/>
        <v>7.8249999999999986E-2</v>
      </c>
      <c r="N1769" s="71">
        <f t="shared" si="1327"/>
        <v>87.769449179999995</v>
      </c>
      <c r="O1769" s="73">
        <f>VLOOKUP(B1769,'Dry Sieve'!$B$2:$K$992,IF(C1769="#5",2,IF(C1769="#10",3,IF(C1769="#18",4,IF(C1769="#35",5,IF(C1769="#60",6,IF(C1769="#120",7,IF(C1769="#200",8,IF(C1769="&lt;200",9)))))))),FALSE)</f>
        <v>18.25</v>
      </c>
      <c r="P1769" s="23">
        <f t="shared" si="0"/>
        <v>7.8249999999999986E-2</v>
      </c>
      <c r="Q1769" s="23">
        <f t="shared" si="1"/>
        <v>4.1972500000000004</v>
      </c>
      <c r="R1769" s="23">
        <f>VLOOKUP(B1769,'Dry Sieve'!$B$2:$K$992,IF(C1769="#5",2,IF(C1769="#10",3,IF(C1769="#18",4,IF(C1769="#35",5,IF(C1769="#60",6,IF(C1769="#120",7,IF(C1769="#200",8,IF(C1769="&lt;200",9)))))))),FALSE)</f>
        <v>18.25</v>
      </c>
      <c r="S1769" s="23">
        <f>VLOOKUP(B1769,'Dry Sieve'!$B$2:$K$992,10,FALSE)</f>
        <v>28.22</v>
      </c>
      <c r="T1769" s="23">
        <v>0.63464785059999995</v>
      </c>
      <c r="U1769" s="23">
        <v>0.55702692269999998</v>
      </c>
      <c r="V1769" s="23">
        <f>V1767</f>
        <v>0.70604080539739988</v>
      </c>
    </row>
    <row r="1770" spans="1:22" ht="15.75" customHeight="1" x14ac:dyDescent="0.2">
      <c r="A1770" s="22">
        <f>VLOOKUP(B1769,'Sample ID by Horizon'!A:B,2,FALSE)</f>
        <v>42655</v>
      </c>
      <c r="B1770" s="21" t="s">
        <v>539</v>
      </c>
      <c r="C1770" s="21" t="s">
        <v>1290</v>
      </c>
      <c r="D1770" s="21" t="s">
        <v>1294</v>
      </c>
      <c r="E1770" s="21">
        <v>4.5540000000000003</v>
      </c>
      <c r="F1770" s="21">
        <v>1.744</v>
      </c>
      <c r="G1770" s="21">
        <v>5.8540000000000001</v>
      </c>
      <c r="H1770" s="21">
        <v>4.1100000000000003</v>
      </c>
      <c r="I1770" s="21">
        <v>1.8360000000000001</v>
      </c>
      <c r="J1770" s="23">
        <f t="shared" si="45"/>
        <v>9.2000000000000082E-2</v>
      </c>
      <c r="K1770" s="71">
        <v>88.230127359999997</v>
      </c>
      <c r="L1770" s="71">
        <f t="shared" ref="L1770:N1770" si="1328">L1767</f>
        <v>4.1972500000000004</v>
      </c>
      <c r="M1770" s="71">
        <f t="shared" si="1328"/>
        <v>7.8249999999999986E-2</v>
      </c>
      <c r="N1770" s="71">
        <f t="shared" si="1328"/>
        <v>87.769449179999995</v>
      </c>
      <c r="O1770" s="73">
        <f>VLOOKUP(B1770,'Dry Sieve'!$B$2:$K$992,IF(C1770="#5",2,IF(C1770="#10",3,IF(C1770="#18",4,IF(C1770="#35",5,IF(C1770="#60",6,IF(C1770="#120",7,IF(C1770="#200",8,IF(C1770="&lt;200",9)))))))),FALSE)</f>
        <v>18.25</v>
      </c>
      <c r="P1770" s="23">
        <f t="shared" si="0"/>
        <v>7.8249999999999986E-2</v>
      </c>
      <c r="Q1770" s="23">
        <f t="shared" si="1"/>
        <v>4.1972500000000004</v>
      </c>
      <c r="R1770" s="23">
        <f>VLOOKUP(B1770,'Dry Sieve'!$B$2:$K$992,IF(C1770="#5",2,IF(C1770="#10",3,IF(C1770="#18",4,IF(C1770="#35",5,IF(C1770="#60",6,IF(C1770="#120",7,IF(C1770="#200",8,IF(C1770="&lt;200",9)))))))),FALSE)</f>
        <v>18.25</v>
      </c>
      <c r="S1770" s="23">
        <f>VLOOKUP(B1770,'Dry Sieve'!$B$2:$K$992,10,FALSE)</f>
        <v>28.22</v>
      </c>
      <c r="T1770" s="23">
        <v>0.63464785059999995</v>
      </c>
      <c r="U1770" s="23">
        <v>0.55702692269999998</v>
      </c>
      <c r="V1770" s="23">
        <f>V1767</f>
        <v>0.70604080539739988</v>
      </c>
    </row>
    <row r="1771" spans="1:22" ht="15.75" customHeight="1" x14ac:dyDescent="0.2">
      <c r="A1771" s="22">
        <f>VLOOKUP(B1770,'Sample ID by Horizon'!A:B,2,FALSE)</f>
        <v>42655</v>
      </c>
      <c r="B1771" s="21" t="s">
        <v>539</v>
      </c>
      <c r="C1771" s="21" t="s">
        <v>1295</v>
      </c>
      <c r="D1771" s="21" t="s">
        <v>1291</v>
      </c>
      <c r="E1771" s="21">
        <v>1.0589999999999999</v>
      </c>
      <c r="F1771" s="21">
        <v>1.7370000000000001</v>
      </c>
      <c r="G1771" s="21">
        <v>2.6720000000000002</v>
      </c>
      <c r="H1771" s="21">
        <v>0.93500000000000005</v>
      </c>
      <c r="I1771" s="21">
        <v>1.869</v>
      </c>
      <c r="J1771" s="23">
        <f t="shared" si="45"/>
        <v>0.1319999999999999</v>
      </c>
      <c r="K1771" s="71">
        <v>75.82625118</v>
      </c>
      <c r="L1771" s="71">
        <v>1.0565</v>
      </c>
      <c r="M1771" s="23">
        <f>AVERAGE(J1771:J1774)</f>
        <v>9.8999999999999921E-2</v>
      </c>
      <c r="N1771" s="23">
        <v>75.599656490000001</v>
      </c>
      <c r="O1771" s="73">
        <f>VLOOKUP(B1771,'Dry Sieve'!$B$2:$K$992,IF(C1771="#5",2,IF(C1771="#10",3,IF(C1771="#18",4,IF(C1771="#35",5,IF(C1771="#60",6,IF(C1771="#120",7,IF(C1771="#200",8,IF(C1771="&lt;200",9)))))))),FALSE)</f>
        <v>4.42</v>
      </c>
      <c r="P1771" s="23">
        <f t="shared" si="0"/>
        <v>9.8999999999999921E-2</v>
      </c>
      <c r="Q1771" s="23">
        <f t="shared" si="1"/>
        <v>1.0565</v>
      </c>
      <c r="R1771" s="23">
        <f>VLOOKUP(B1771,'Dry Sieve'!$B$2:$K$992,IF(C1771="#5",2,IF(C1771="#10",3,IF(C1771="#18",4,IF(C1771="#35",5,IF(C1771="#60",6,IF(C1771="#120",7,IF(C1771="#200",8,IF(C1771="&lt;200",9)))))))),FALSE)</f>
        <v>4.42</v>
      </c>
      <c r="S1771" s="23">
        <f>VLOOKUP(B1771,'Dry Sieve'!$B$2:$K$992,10,FALSE)</f>
        <v>28.22</v>
      </c>
      <c r="T1771" s="23">
        <v>0.1419497203</v>
      </c>
      <c r="U1771" s="23">
        <v>9.1983000810000007E-2</v>
      </c>
      <c r="V1771" s="23">
        <f>V1770</f>
        <v>0.70604080539739988</v>
      </c>
    </row>
    <row r="1772" spans="1:22" ht="15.75" customHeight="1" x14ac:dyDescent="0.2">
      <c r="A1772" s="22">
        <f>VLOOKUP(B1771,'Sample ID by Horizon'!A:B,2,FALSE)</f>
        <v>42655</v>
      </c>
      <c r="B1772" s="21" t="s">
        <v>539</v>
      </c>
      <c r="C1772" s="21" t="s">
        <v>1295</v>
      </c>
      <c r="D1772" s="21" t="s">
        <v>1292</v>
      </c>
      <c r="E1772" s="21">
        <v>1.0580000000000001</v>
      </c>
      <c r="F1772" s="21">
        <v>1.758</v>
      </c>
      <c r="G1772" s="21">
        <v>2.6829999999999998</v>
      </c>
      <c r="H1772" s="21">
        <v>0.92500000000000004</v>
      </c>
      <c r="I1772" s="21">
        <v>1.869</v>
      </c>
      <c r="J1772" s="23">
        <f t="shared" si="45"/>
        <v>0.11099999999999999</v>
      </c>
      <c r="K1772" s="71">
        <v>76.937618150000006</v>
      </c>
      <c r="L1772" s="71">
        <f t="shared" ref="L1772:N1772" si="1329">L1771</f>
        <v>1.0565</v>
      </c>
      <c r="M1772" s="71">
        <f t="shared" si="1329"/>
        <v>9.8999999999999921E-2</v>
      </c>
      <c r="N1772" s="71">
        <f t="shared" si="1329"/>
        <v>75.599656490000001</v>
      </c>
      <c r="O1772" s="73">
        <f>VLOOKUP(B1772,'Dry Sieve'!$B$2:$K$992,IF(C1772="#5",2,IF(C1772="#10",3,IF(C1772="#18",4,IF(C1772="#35",5,IF(C1772="#60",6,IF(C1772="#120",7,IF(C1772="#200",8,IF(C1772="&lt;200",9)))))))),FALSE)</f>
        <v>4.42</v>
      </c>
      <c r="P1772" s="23">
        <f t="shared" si="0"/>
        <v>9.8999999999999921E-2</v>
      </c>
      <c r="Q1772" s="23">
        <f t="shared" si="1"/>
        <v>1.0565</v>
      </c>
      <c r="R1772" s="23">
        <f>VLOOKUP(B1772,'Dry Sieve'!$B$2:$K$992,IF(C1772="#5",2,IF(C1772="#10",3,IF(C1772="#18",4,IF(C1772="#35",5,IF(C1772="#60",6,IF(C1772="#120",7,IF(C1772="#200",8,IF(C1772="&lt;200",9)))))))),FALSE)</f>
        <v>4.42</v>
      </c>
      <c r="S1772" s="23">
        <f>VLOOKUP(B1772,'Dry Sieve'!$B$2:$K$992,10,FALSE)</f>
        <v>28.22</v>
      </c>
      <c r="T1772" s="23">
        <v>0.1419497203</v>
      </c>
      <c r="U1772" s="23">
        <v>9.1983000810000007E-2</v>
      </c>
      <c r="V1772" s="23">
        <f>V1770</f>
        <v>0.70604080539739988</v>
      </c>
    </row>
    <row r="1773" spans="1:22" ht="15.75" customHeight="1" x14ac:dyDescent="0.2">
      <c r="A1773" s="22">
        <f>VLOOKUP(B1772,'Sample ID by Horizon'!A:B,2,FALSE)</f>
        <v>42655</v>
      </c>
      <c r="B1773" s="21" t="s">
        <v>539</v>
      </c>
      <c r="C1773" s="21" t="s">
        <v>1295</v>
      </c>
      <c r="D1773" s="21" t="s">
        <v>1293</v>
      </c>
      <c r="E1773" s="21">
        <v>1.024</v>
      </c>
      <c r="F1773" s="21">
        <v>1.7290000000000001</v>
      </c>
      <c r="G1773" s="21">
        <v>2.6440000000000001</v>
      </c>
      <c r="H1773" s="21">
        <v>0.91500000000000004</v>
      </c>
      <c r="I1773" s="21">
        <v>1.8460000000000001</v>
      </c>
      <c r="J1773" s="23">
        <f t="shared" si="45"/>
        <v>0.11699999999999999</v>
      </c>
      <c r="K1773" s="71">
        <v>77.9296875</v>
      </c>
      <c r="L1773" s="71">
        <f t="shared" ref="L1773:N1773" si="1330">L1771</f>
        <v>1.0565</v>
      </c>
      <c r="M1773" s="71">
        <f t="shared" si="1330"/>
        <v>9.8999999999999921E-2</v>
      </c>
      <c r="N1773" s="71">
        <f t="shared" si="1330"/>
        <v>75.599656490000001</v>
      </c>
      <c r="O1773" s="73">
        <f>VLOOKUP(B1773,'Dry Sieve'!$B$2:$K$992,IF(C1773="#5",2,IF(C1773="#10",3,IF(C1773="#18",4,IF(C1773="#35",5,IF(C1773="#60",6,IF(C1773="#120",7,IF(C1773="#200",8,IF(C1773="&lt;200",9)))))))),FALSE)</f>
        <v>4.42</v>
      </c>
      <c r="P1773" s="23">
        <f t="shared" si="0"/>
        <v>9.8999999999999921E-2</v>
      </c>
      <c r="Q1773" s="23">
        <f t="shared" si="1"/>
        <v>1.0565</v>
      </c>
      <c r="R1773" s="23">
        <f>VLOOKUP(B1773,'Dry Sieve'!$B$2:$K$992,IF(C1773="#5",2,IF(C1773="#10",3,IF(C1773="#18",4,IF(C1773="#35",5,IF(C1773="#60",6,IF(C1773="#120",7,IF(C1773="#200",8,IF(C1773="&lt;200",9)))))))),FALSE)</f>
        <v>4.42</v>
      </c>
      <c r="S1773" s="23">
        <f>VLOOKUP(B1773,'Dry Sieve'!$B$2:$K$992,10,FALSE)</f>
        <v>28.22</v>
      </c>
      <c r="T1773" s="23">
        <v>0.1419497203</v>
      </c>
      <c r="U1773" s="23">
        <v>9.1983000810000007E-2</v>
      </c>
      <c r="V1773" s="23">
        <f>V1770</f>
        <v>0.70604080539739988</v>
      </c>
    </row>
    <row r="1774" spans="1:22" ht="15.75" customHeight="1" x14ac:dyDescent="0.2">
      <c r="A1774" s="22">
        <f>VLOOKUP(B1773,'Sample ID by Horizon'!A:B,2,FALSE)</f>
        <v>42655</v>
      </c>
      <c r="B1774" s="21" t="s">
        <v>539</v>
      </c>
      <c r="C1774" s="21" t="s">
        <v>1295</v>
      </c>
      <c r="D1774" s="21" t="s">
        <v>1294</v>
      </c>
      <c r="E1774" s="21">
        <v>1.085</v>
      </c>
      <c r="F1774" s="21">
        <v>1.7310000000000001</v>
      </c>
      <c r="G1774" s="21">
        <v>2.5449999999999999</v>
      </c>
      <c r="H1774" s="21">
        <v>0.81399999999999995</v>
      </c>
      <c r="I1774" s="21">
        <v>1.7669999999999999</v>
      </c>
      <c r="J1774" s="23">
        <f t="shared" si="45"/>
        <v>3.599999999999981E-2</v>
      </c>
      <c r="K1774" s="71">
        <v>71.705069120000005</v>
      </c>
      <c r="L1774" s="71">
        <f t="shared" ref="L1774:N1774" si="1331">L1771</f>
        <v>1.0565</v>
      </c>
      <c r="M1774" s="71">
        <f t="shared" si="1331"/>
        <v>9.8999999999999921E-2</v>
      </c>
      <c r="N1774" s="71">
        <f t="shared" si="1331"/>
        <v>75.599656490000001</v>
      </c>
      <c r="O1774" s="73">
        <f>VLOOKUP(B1774,'Dry Sieve'!$B$2:$K$992,IF(C1774="#5",2,IF(C1774="#10",3,IF(C1774="#18",4,IF(C1774="#35",5,IF(C1774="#60",6,IF(C1774="#120",7,IF(C1774="#200",8,IF(C1774="&lt;200",9)))))))),FALSE)</f>
        <v>4.42</v>
      </c>
      <c r="P1774" s="23">
        <f t="shared" si="0"/>
        <v>9.8999999999999921E-2</v>
      </c>
      <c r="Q1774" s="23">
        <f t="shared" si="1"/>
        <v>1.0565</v>
      </c>
      <c r="R1774" s="23">
        <f>VLOOKUP(B1774,'Dry Sieve'!$B$2:$K$992,IF(C1774="#5",2,IF(C1774="#10",3,IF(C1774="#18",4,IF(C1774="#35",5,IF(C1774="#60",6,IF(C1774="#120",7,IF(C1774="#200",8,IF(C1774="&lt;200",9)))))))),FALSE)</f>
        <v>4.42</v>
      </c>
      <c r="S1774" s="23">
        <f>VLOOKUP(B1774,'Dry Sieve'!$B$2:$K$992,10,FALSE)</f>
        <v>28.22</v>
      </c>
      <c r="T1774" s="23">
        <v>0.1419497203</v>
      </c>
      <c r="U1774" s="23">
        <v>9.1983000810000007E-2</v>
      </c>
      <c r="V1774" s="23">
        <f>V1773</f>
        <v>0.70604080539739988</v>
      </c>
    </row>
    <row r="1775" spans="1:22" ht="15.75" customHeight="1" x14ac:dyDescent="0.2">
      <c r="A1775" s="22">
        <f>VLOOKUP(B1774,'Sample ID by Horizon'!A:B,2,FALSE)</f>
        <v>42655</v>
      </c>
      <c r="B1775" s="21" t="s">
        <v>539</v>
      </c>
      <c r="C1775" s="21" t="s">
        <v>1296</v>
      </c>
      <c r="D1775" s="21" t="s">
        <v>1291</v>
      </c>
      <c r="E1775" s="21">
        <v>0.4</v>
      </c>
      <c r="F1775" s="21">
        <v>1.738</v>
      </c>
      <c r="G1775" s="21">
        <v>2.1280000000000001</v>
      </c>
      <c r="H1775" s="21">
        <v>0.39</v>
      </c>
      <c r="I1775" s="21">
        <v>1.7989999999999999</v>
      </c>
      <c r="J1775" s="23">
        <f t="shared" si="45"/>
        <v>6.0999999999999943E-2</v>
      </c>
      <c r="K1775" s="71">
        <v>82.25</v>
      </c>
      <c r="L1775" s="71">
        <v>0.4</v>
      </c>
      <c r="M1775" s="23">
        <f>AVERAGE(J1775:J1778)</f>
        <v>5.524999999999991E-2</v>
      </c>
      <c r="N1775" s="23">
        <v>81.9375</v>
      </c>
      <c r="O1775" s="73">
        <f>VLOOKUP(B1775,'Dry Sieve'!$B$2:$K$992,IF(C1775="#5",2,IF(C1775="#10",3,IF(C1775="#18",4,IF(C1775="#35",5,IF(C1775="#60",6,IF(C1775="#120",7,IF(C1775="#200",8,IF(C1775="&lt;200",9)))))))),FALSE)</f>
        <v>1.96</v>
      </c>
      <c r="P1775" s="23">
        <f t="shared" si="0"/>
        <v>5.524999999999991E-2</v>
      </c>
      <c r="Q1775" s="23">
        <f t="shared" si="1"/>
        <v>0.4</v>
      </c>
      <c r="R1775" s="23">
        <f>VLOOKUP(B1775,'Dry Sieve'!$B$2:$K$992,IF(C1775="#5",2,IF(C1775="#10",3,IF(C1775="#18",4,IF(C1775="#35",5,IF(C1775="#60",6,IF(C1775="#120",7,IF(C1775="#200",8,IF(C1775="&lt;200",9)))))))),FALSE)</f>
        <v>1.96</v>
      </c>
      <c r="S1775" s="23">
        <f>VLOOKUP(B1775,'Dry Sieve'!$B$2:$K$992,10,FALSE)</f>
        <v>28.22</v>
      </c>
      <c r="T1775" s="23">
        <v>5.9860914250000001E-2</v>
      </c>
      <c r="U1775" s="23">
        <v>3.5034669009999998E-2</v>
      </c>
      <c r="V1775" s="23">
        <f>V1773</f>
        <v>0.70604080539739988</v>
      </c>
    </row>
    <row r="1776" spans="1:22" ht="15.75" customHeight="1" x14ac:dyDescent="0.2">
      <c r="A1776" s="22">
        <f>VLOOKUP(B1775,'Sample ID by Horizon'!A:B,2,FALSE)</f>
        <v>42655</v>
      </c>
      <c r="B1776" s="21" t="s">
        <v>539</v>
      </c>
      <c r="C1776" s="21" t="s">
        <v>1296</v>
      </c>
      <c r="D1776" s="21" t="s">
        <v>1292</v>
      </c>
      <c r="E1776" s="21">
        <v>0.4</v>
      </c>
      <c r="F1776" s="21">
        <v>1.7350000000000001</v>
      </c>
      <c r="G1776" s="21">
        <v>2.1110000000000002</v>
      </c>
      <c r="H1776" s="21">
        <v>0.376</v>
      </c>
      <c r="I1776" s="21">
        <v>1.7849999999999999</v>
      </c>
      <c r="J1776" s="23">
        <f t="shared" si="45"/>
        <v>4.9999999999999822E-2</v>
      </c>
      <c r="K1776" s="71">
        <v>81.5</v>
      </c>
      <c r="L1776" s="71">
        <f t="shared" ref="L1776:N1776" si="1332">L1775</f>
        <v>0.4</v>
      </c>
      <c r="M1776" s="71">
        <f t="shared" si="1332"/>
        <v>5.524999999999991E-2</v>
      </c>
      <c r="N1776" s="71">
        <f t="shared" si="1332"/>
        <v>81.9375</v>
      </c>
      <c r="O1776" s="73">
        <f>VLOOKUP(B1776,'Dry Sieve'!$B$2:$K$992,IF(C1776="#5",2,IF(C1776="#10",3,IF(C1776="#18",4,IF(C1776="#35",5,IF(C1776="#60",6,IF(C1776="#120",7,IF(C1776="#200",8,IF(C1776="&lt;200",9)))))))),FALSE)</f>
        <v>1.96</v>
      </c>
      <c r="P1776" s="23">
        <f t="shared" si="0"/>
        <v>5.524999999999991E-2</v>
      </c>
      <c r="Q1776" s="23">
        <f t="shared" si="1"/>
        <v>0.4</v>
      </c>
      <c r="R1776" s="23">
        <f>VLOOKUP(B1776,'Dry Sieve'!$B$2:$K$992,IF(C1776="#5",2,IF(C1776="#10",3,IF(C1776="#18",4,IF(C1776="#35",5,IF(C1776="#60",6,IF(C1776="#120",7,IF(C1776="#200",8,IF(C1776="&lt;200",9)))))))),FALSE)</f>
        <v>1.96</v>
      </c>
      <c r="S1776" s="23">
        <f>VLOOKUP(B1776,'Dry Sieve'!$B$2:$K$992,10,FALSE)</f>
        <v>28.22</v>
      </c>
      <c r="T1776" s="23">
        <v>5.9860914250000001E-2</v>
      </c>
      <c r="U1776" s="23">
        <v>3.5034669009999998E-2</v>
      </c>
      <c r="V1776" s="23">
        <f>V1773</f>
        <v>0.70604080539739988</v>
      </c>
    </row>
    <row r="1777" spans="1:22" ht="15.75" customHeight="1" x14ac:dyDescent="0.2">
      <c r="A1777" s="22">
        <f>VLOOKUP(B1776,'Sample ID by Horizon'!A:B,2,FALSE)</f>
        <v>42655</v>
      </c>
      <c r="B1777" s="21" t="s">
        <v>539</v>
      </c>
      <c r="C1777" s="21" t="s">
        <v>1296</v>
      </c>
      <c r="D1777" s="21" t="s">
        <v>1293</v>
      </c>
      <c r="E1777" s="21">
        <v>0.4</v>
      </c>
      <c r="F1777" s="21">
        <v>1.7370000000000001</v>
      </c>
      <c r="G1777" s="21">
        <v>2.125</v>
      </c>
      <c r="H1777" s="21">
        <v>0.38800000000000001</v>
      </c>
      <c r="I1777" s="21">
        <v>1.7969999999999999</v>
      </c>
      <c r="J1777" s="23">
        <f t="shared" si="45"/>
        <v>5.9999999999999831E-2</v>
      </c>
      <c r="K1777" s="71">
        <v>82</v>
      </c>
      <c r="L1777" s="71">
        <f t="shared" ref="L1777:N1777" si="1333">L1775</f>
        <v>0.4</v>
      </c>
      <c r="M1777" s="71">
        <f t="shared" si="1333"/>
        <v>5.524999999999991E-2</v>
      </c>
      <c r="N1777" s="71">
        <f t="shared" si="1333"/>
        <v>81.9375</v>
      </c>
      <c r="O1777" s="73">
        <f>VLOOKUP(B1777,'Dry Sieve'!$B$2:$K$992,IF(C1777="#5",2,IF(C1777="#10",3,IF(C1777="#18",4,IF(C1777="#35",5,IF(C1777="#60",6,IF(C1777="#120",7,IF(C1777="#200",8,IF(C1777="&lt;200",9)))))))),FALSE)</f>
        <v>1.96</v>
      </c>
      <c r="P1777" s="23">
        <f t="shared" si="0"/>
        <v>5.524999999999991E-2</v>
      </c>
      <c r="Q1777" s="23">
        <f t="shared" si="1"/>
        <v>0.4</v>
      </c>
      <c r="R1777" s="23">
        <f>VLOOKUP(B1777,'Dry Sieve'!$B$2:$K$992,IF(C1777="#5",2,IF(C1777="#10",3,IF(C1777="#18",4,IF(C1777="#35",5,IF(C1777="#60",6,IF(C1777="#120",7,IF(C1777="#200",8,IF(C1777="&lt;200",9)))))))),FALSE)</f>
        <v>1.96</v>
      </c>
      <c r="S1777" s="23">
        <f>VLOOKUP(B1777,'Dry Sieve'!$B$2:$K$992,10,FALSE)</f>
        <v>28.22</v>
      </c>
      <c r="T1777" s="23">
        <v>5.9860914250000001E-2</v>
      </c>
      <c r="U1777" s="23">
        <v>3.5034669009999998E-2</v>
      </c>
      <c r="V1777" s="23">
        <f>V1776</f>
        <v>0.70604080539739988</v>
      </c>
    </row>
    <row r="1778" spans="1:22" ht="15.75" customHeight="1" x14ac:dyDescent="0.2">
      <c r="A1778" s="22">
        <f>VLOOKUP(B1777,'Sample ID by Horizon'!A:B,2,FALSE)</f>
        <v>42655</v>
      </c>
      <c r="B1778" s="21" t="s">
        <v>539</v>
      </c>
      <c r="C1778" s="21" t="s">
        <v>1296</v>
      </c>
      <c r="D1778" s="21" t="s">
        <v>1294</v>
      </c>
      <c r="E1778" s="21">
        <v>0.4</v>
      </c>
      <c r="F1778" s="21">
        <v>1.722</v>
      </c>
      <c r="G1778" s="21">
        <v>2.1</v>
      </c>
      <c r="H1778" s="21">
        <v>0.378</v>
      </c>
      <c r="I1778" s="21">
        <v>1.772</v>
      </c>
      <c r="J1778" s="23">
        <f t="shared" si="45"/>
        <v>5.0000000000000044E-2</v>
      </c>
      <c r="K1778" s="71">
        <v>82</v>
      </c>
      <c r="L1778" s="71">
        <f t="shared" ref="L1778:N1778" si="1334">L1775</f>
        <v>0.4</v>
      </c>
      <c r="M1778" s="71">
        <f t="shared" si="1334"/>
        <v>5.524999999999991E-2</v>
      </c>
      <c r="N1778" s="71">
        <f t="shared" si="1334"/>
        <v>81.9375</v>
      </c>
      <c r="O1778" s="73">
        <f>VLOOKUP(B1778,'Dry Sieve'!$B$2:$K$992,IF(C1778="#5",2,IF(C1778="#10",3,IF(C1778="#18",4,IF(C1778="#35",5,IF(C1778="#60",6,IF(C1778="#120",7,IF(C1778="#200",8,IF(C1778="&lt;200",9)))))))),FALSE)</f>
        <v>1.96</v>
      </c>
      <c r="P1778" s="23">
        <f t="shared" si="0"/>
        <v>5.524999999999991E-2</v>
      </c>
      <c r="Q1778" s="23">
        <f t="shared" si="1"/>
        <v>0.4</v>
      </c>
      <c r="R1778" s="23">
        <f>VLOOKUP(B1778,'Dry Sieve'!$B$2:$K$992,IF(C1778="#5",2,IF(C1778="#10",3,IF(C1778="#18",4,IF(C1778="#35",5,IF(C1778="#60",6,IF(C1778="#120",7,IF(C1778="#200",8,IF(C1778="&lt;200",9)))))))),FALSE)</f>
        <v>1.96</v>
      </c>
      <c r="S1778" s="23">
        <f>VLOOKUP(B1778,'Dry Sieve'!$B$2:$K$992,10,FALSE)</f>
        <v>28.22</v>
      </c>
      <c r="T1778" s="23">
        <v>5.9860914250000001E-2</v>
      </c>
      <c r="U1778" s="23">
        <v>3.5034669009999998E-2</v>
      </c>
      <c r="V1778" s="23">
        <f>V1776</f>
        <v>0.70604080539739988</v>
      </c>
    </row>
    <row r="1779" spans="1:22" ht="15.75" customHeight="1" x14ac:dyDescent="0.2">
      <c r="A1779" s="22">
        <f>VLOOKUP(B1778,'Sample ID by Horizon'!A:B,2,FALSE)</f>
        <v>42655</v>
      </c>
      <c r="B1779" s="21" t="s">
        <v>539</v>
      </c>
      <c r="C1779" s="21" t="s">
        <v>1297</v>
      </c>
      <c r="D1779" s="21" t="s">
        <v>1291</v>
      </c>
      <c r="E1779" s="21">
        <v>0.30599999999999999</v>
      </c>
      <c r="F1779" s="21">
        <v>1.7450000000000001</v>
      </c>
      <c r="G1779" s="21">
        <v>2.0430000000000001</v>
      </c>
      <c r="H1779" s="21">
        <v>0.29799999999999999</v>
      </c>
      <c r="I1779" s="21">
        <v>1.806</v>
      </c>
      <c r="J1779" s="23">
        <f t="shared" si="45"/>
        <v>6.0999999999999943E-2</v>
      </c>
      <c r="K1779" s="71">
        <v>77.450980389999998</v>
      </c>
      <c r="L1779" s="71">
        <v>0.30325000000000002</v>
      </c>
      <c r="M1779" s="23">
        <f>AVERAGE(J1779:J1782)</f>
        <v>6.6499999999999948E-2</v>
      </c>
      <c r="N1779" s="23">
        <v>76.825988530000004</v>
      </c>
      <c r="O1779" s="73">
        <f>VLOOKUP(B1779,'Dry Sieve'!$B$2:$K$992,IF(C1779="#5",2,IF(C1779="#10",3,IF(C1779="#18",4,IF(C1779="#35",5,IF(C1779="#60",6,IF(C1779="#120",7,IF(C1779="#200",8,IF(C1779="&lt;200",9)))))))),FALSE)</f>
        <v>1.36</v>
      </c>
      <c r="P1779" s="23">
        <f t="shared" si="0"/>
        <v>6.6499999999999948E-2</v>
      </c>
      <c r="Q1779" s="23">
        <f t="shared" si="1"/>
        <v>0.30325000000000002</v>
      </c>
      <c r="R1779" s="23">
        <f>VLOOKUP(B1779,'Dry Sieve'!$B$2:$K$992,IF(C1779="#5",2,IF(C1779="#10",3,IF(C1779="#18",4,IF(C1779="#35",5,IF(C1779="#60",6,IF(C1779="#120",7,IF(C1779="#200",8,IF(C1779="&lt;200",9)))))))),FALSE)</f>
        <v>1.36</v>
      </c>
      <c r="S1779" s="23">
        <f>VLOOKUP(B1779,'Dry Sieve'!$B$2:$K$992,10,FALSE)</f>
        <v>28.22</v>
      </c>
      <c r="T1779" s="23">
        <v>3.7624529449999999E-2</v>
      </c>
      <c r="U1779" s="23">
        <v>1.6517380960000001E-2</v>
      </c>
      <c r="V1779" s="23">
        <f>V1776</f>
        <v>0.70604080539739988</v>
      </c>
    </row>
    <row r="1780" spans="1:22" ht="15.75" customHeight="1" x14ac:dyDescent="0.2">
      <c r="A1780" s="22">
        <f>VLOOKUP(B1779,'Sample ID by Horizon'!A:B,2,FALSE)</f>
        <v>42655</v>
      </c>
      <c r="B1780" s="21" t="s">
        <v>539</v>
      </c>
      <c r="C1780" s="21" t="s">
        <v>1297</v>
      </c>
      <c r="D1780" s="21" t="s">
        <v>1292</v>
      </c>
      <c r="E1780" s="21">
        <v>0.30599999999999999</v>
      </c>
      <c r="F1780" s="21">
        <v>1.732</v>
      </c>
      <c r="G1780" s="21">
        <v>2.0310000000000001</v>
      </c>
      <c r="H1780" s="21">
        <v>0.29899999999999999</v>
      </c>
      <c r="I1780" s="21">
        <v>1.794</v>
      </c>
      <c r="J1780" s="23">
        <f t="shared" si="45"/>
        <v>6.2000000000000055E-2</v>
      </c>
      <c r="K1780" s="71">
        <v>77.450980389999998</v>
      </c>
      <c r="L1780" s="71">
        <f t="shared" ref="L1780:N1780" si="1335">L1779</f>
        <v>0.30325000000000002</v>
      </c>
      <c r="M1780" s="71">
        <f t="shared" si="1335"/>
        <v>6.6499999999999948E-2</v>
      </c>
      <c r="N1780" s="71">
        <f t="shared" si="1335"/>
        <v>76.825988530000004</v>
      </c>
      <c r="O1780" s="73">
        <f>VLOOKUP(B1780,'Dry Sieve'!$B$2:$K$992,IF(C1780="#5",2,IF(C1780="#10",3,IF(C1780="#18",4,IF(C1780="#35",5,IF(C1780="#60",6,IF(C1780="#120",7,IF(C1780="#200",8,IF(C1780="&lt;200",9)))))))),FALSE)</f>
        <v>1.36</v>
      </c>
      <c r="P1780" s="23">
        <f t="shared" si="0"/>
        <v>6.6499999999999948E-2</v>
      </c>
      <c r="Q1780" s="23">
        <f t="shared" si="1"/>
        <v>0.30325000000000002</v>
      </c>
      <c r="R1780" s="23">
        <f>VLOOKUP(B1780,'Dry Sieve'!$B$2:$K$992,IF(C1780="#5",2,IF(C1780="#10",3,IF(C1780="#18",4,IF(C1780="#35",5,IF(C1780="#60",6,IF(C1780="#120",7,IF(C1780="#200",8,IF(C1780="&lt;200",9)))))))),FALSE)</f>
        <v>1.36</v>
      </c>
      <c r="S1780" s="23">
        <f>VLOOKUP(B1780,'Dry Sieve'!$B$2:$K$992,10,FALSE)</f>
        <v>28.22</v>
      </c>
      <c r="T1780" s="23">
        <v>3.7624529449999999E-2</v>
      </c>
      <c r="U1780" s="23">
        <v>1.6517380960000001E-2</v>
      </c>
      <c r="V1780" s="23">
        <f>V1779</f>
        <v>0.70604080539739988</v>
      </c>
    </row>
    <row r="1781" spans="1:22" ht="15.75" customHeight="1" x14ac:dyDescent="0.2">
      <c r="A1781" s="22">
        <f>VLOOKUP(B1780,'Sample ID by Horizon'!A:B,2,FALSE)</f>
        <v>42655</v>
      </c>
      <c r="B1781" s="21" t="s">
        <v>539</v>
      </c>
      <c r="C1781" s="21" t="s">
        <v>1297</v>
      </c>
      <c r="D1781" s="21" t="s">
        <v>1293</v>
      </c>
      <c r="E1781" s="21">
        <v>0.30099999999999999</v>
      </c>
      <c r="F1781" s="21">
        <v>1.7370000000000001</v>
      </c>
      <c r="G1781" s="21">
        <v>2.04</v>
      </c>
      <c r="H1781" s="21">
        <v>0.30299999999999999</v>
      </c>
      <c r="I1781" s="21">
        <v>1.8009999999999999</v>
      </c>
      <c r="J1781" s="23">
        <f t="shared" si="45"/>
        <v>6.3999999999999835E-2</v>
      </c>
      <c r="K1781" s="71">
        <v>79.401993360000006</v>
      </c>
      <c r="L1781" s="71">
        <f t="shared" ref="L1781:N1781" si="1336">L1779</f>
        <v>0.30325000000000002</v>
      </c>
      <c r="M1781" s="71">
        <f t="shared" si="1336"/>
        <v>6.6499999999999948E-2</v>
      </c>
      <c r="N1781" s="71">
        <f t="shared" si="1336"/>
        <v>76.825988530000004</v>
      </c>
      <c r="O1781" s="73">
        <f>VLOOKUP(B1781,'Dry Sieve'!$B$2:$K$992,IF(C1781="#5",2,IF(C1781="#10",3,IF(C1781="#18",4,IF(C1781="#35",5,IF(C1781="#60",6,IF(C1781="#120",7,IF(C1781="#200",8,IF(C1781="&lt;200",9)))))))),FALSE)</f>
        <v>1.36</v>
      </c>
      <c r="P1781" s="23">
        <f t="shared" si="0"/>
        <v>6.6499999999999948E-2</v>
      </c>
      <c r="Q1781" s="23">
        <f t="shared" si="1"/>
        <v>0.30325000000000002</v>
      </c>
      <c r="R1781" s="23">
        <f>VLOOKUP(B1781,'Dry Sieve'!$B$2:$K$992,IF(C1781="#5",2,IF(C1781="#10",3,IF(C1781="#18",4,IF(C1781="#35",5,IF(C1781="#60",6,IF(C1781="#120",7,IF(C1781="#200",8,IF(C1781="&lt;200",9)))))))),FALSE)</f>
        <v>1.36</v>
      </c>
      <c r="S1781" s="23">
        <f>VLOOKUP(B1781,'Dry Sieve'!$B$2:$K$992,10,FALSE)</f>
        <v>28.22</v>
      </c>
      <c r="T1781" s="23">
        <v>3.7624529449999999E-2</v>
      </c>
      <c r="U1781" s="23">
        <v>1.6517380960000001E-2</v>
      </c>
      <c r="V1781" s="23">
        <f>V1779</f>
        <v>0.70604080539739988</v>
      </c>
    </row>
    <row r="1782" spans="1:22" ht="15.75" customHeight="1" x14ac:dyDescent="0.2">
      <c r="A1782" s="22">
        <f>VLOOKUP(B1781,'Sample ID by Horizon'!A:B,2,FALSE)</f>
        <v>42655</v>
      </c>
      <c r="B1782" s="21" t="s">
        <v>539</v>
      </c>
      <c r="C1782" s="21" t="s">
        <v>1297</v>
      </c>
      <c r="D1782" s="21" t="s">
        <v>1294</v>
      </c>
      <c r="E1782" s="21">
        <v>0.3</v>
      </c>
      <c r="F1782" s="21">
        <v>1.7290000000000001</v>
      </c>
      <c r="G1782" s="21">
        <v>2.0270000000000001</v>
      </c>
      <c r="H1782" s="21">
        <v>0.29799999999999999</v>
      </c>
      <c r="I1782" s="21">
        <v>1.8080000000000001</v>
      </c>
      <c r="J1782" s="23">
        <f t="shared" si="45"/>
        <v>7.8999999999999959E-2</v>
      </c>
      <c r="K1782" s="71">
        <v>73</v>
      </c>
      <c r="L1782" s="71">
        <f t="shared" ref="L1782:N1782" si="1337">L1779</f>
        <v>0.30325000000000002</v>
      </c>
      <c r="M1782" s="71">
        <f t="shared" si="1337"/>
        <v>6.6499999999999948E-2</v>
      </c>
      <c r="N1782" s="71">
        <f t="shared" si="1337"/>
        <v>76.825988530000004</v>
      </c>
      <c r="O1782" s="73">
        <f>VLOOKUP(B1782,'Dry Sieve'!$B$2:$K$992,IF(C1782="#5",2,IF(C1782="#10",3,IF(C1782="#18",4,IF(C1782="#35",5,IF(C1782="#60",6,IF(C1782="#120",7,IF(C1782="#200",8,IF(C1782="&lt;200",9)))))))),FALSE)</f>
        <v>1.36</v>
      </c>
      <c r="P1782" s="23">
        <f t="shared" si="0"/>
        <v>6.6499999999999948E-2</v>
      </c>
      <c r="Q1782" s="23">
        <f t="shared" si="1"/>
        <v>0.30325000000000002</v>
      </c>
      <c r="R1782" s="23">
        <f>VLOOKUP(B1782,'Dry Sieve'!$B$2:$K$992,IF(C1782="#5",2,IF(C1782="#10",3,IF(C1782="#18",4,IF(C1782="#35",5,IF(C1782="#60",6,IF(C1782="#120",7,IF(C1782="#200",8,IF(C1782="&lt;200",9)))))))),FALSE)</f>
        <v>1.36</v>
      </c>
      <c r="S1782" s="23">
        <f>VLOOKUP(B1782,'Dry Sieve'!$B$2:$K$992,10,FALSE)</f>
        <v>28.22</v>
      </c>
      <c r="T1782" s="23">
        <v>3.7624529449999999E-2</v>
      </c>
      <c r="U1782" s="23">
        <v>1.6517380960000001E-2</v>
      </c>
      <c r="V1782" s="23">
        <f>V1779</f>
        <v>0.70604080539739988</v>
      </c>
    </row>
    <row r="1783" spans="1:22" ht="15.75" customHeight="1" x14ac:dyDescent="0.2">
      <c r="A1783" s="22">
        <f>VLOOKUP(B1782,'Sample ID by Horizon'!A:B,2,FALSE)</f>
        <v>42655</v>
      </c>
      <c r="B1783" s="21" t="s">
        <v>539</v>
      </c>
      <c r="C1783" s="21" t="s">
        <v>1298</v>
      </c>
      <c r="D1783" s="21" t="s">
        <v>1291</v>
      </c>
      <c r="E1783" s="21">
        <v>0.2</v>
      </c>
      <c r="F1783" s="21">
        <v>1.7230000000000001</v>
      </c>
      <c r="G1783" s="21">
        <v>1.9219999999999999</v>
      </c>
      <c r="H1783" s="21">
        <v>0.19900000000000001</v>
      </c>
      <c r="I1783" s="21">
        <v>1.796</v>
      </c>
      <c r="J1783" s="23">
        <f t="shared" si="45"/>
        <v>7.2999999999999954E-2</v>
      </c>
      <c r="K1783" s="71">
        <v>63</v>
      </c>
      <c r="L1783" s="71">
        <v>0.19450000000000001</v>
      </c>
      <c r="M1783" s="23">
        <f>AVERAGE(J1783:J1786)</f>
        <v>8.049999999999996E-2</v>
      </c>
      <c r="N1783" s="23">
        <v>59.631642650000003</v>
      </c>
      <c r="O1783" s="73">
        <f>VLOOKUP(B1783,'Dry Sieve'!$B$2:$K$992,IF(C1783="#5",2,IF(C1783="#10",3,IF(C1783="#18",4,IF(C1783="#35",5,IF(C1783="#60",6,IF(C1783="#120",7,IF(C1783="#200",8,IF(C1783="&lt;200",9)))))))),FALSE)</f>
        <v>0.83</v>
      </c>
      <c r="P1783" s="23">
        <f t="shared" si="0"/>
        <v>8.049999999999996E-2</v>
      </c>
      <c r="Q1783" s="23">
        <f t="shared" si="1"/>
        <v>0.19450000000000001</v>
      </c>
      <c r="R1783" s="23">
        <f>VLOOKUP(B1783,'Dry Sieve'!$B$2:$K$992,IF(C1783="#5",2,IF(C1783="#10",3,IF(C1783="#18",4,IF(C1783="#35",5,IF(C1783="#60",6,IF(C1783="#120",7,IF(C1783="#200",8,IF(C1783="&lt;200",9)))))))),FALSE)</f>
        <v>0.83</v>
      </c>
      <c r="S1783" s="23">
        <f>VLOOKUP(B1783,'Dry Sieve'!$B$2:$K$992,10,FALSE)</f>
        <v>28.22</v>
      </c>
      <c r="T1783" s="23">
        <v>1.7238772119999999E-2</v>
      </c>
      <c r="U1783" s="23">
        <v>4.4056127080000004E-3</v>
      </c>
      <c r="V1783" s="23">
        <f>V1782</f>
        <v>0.70604080539739988</v>
      </c>
    </row>
    <row r="1784" spans="1:22" ht="15.75" customHeight="1" x14ac:dyDescent="0.2">
      <c r="A1784" s="22">
        <f>VLOOKUP(B1783,'Sample ID by Horizon'!A:B,2,FALSE)</f>
        <v>42655</v>
      </c>
      <c r="B1784" s="21" t="s">
        <v>539</v>
      </c>
      <c r="C1784" s="21" t="s">
        <v>1298</v>
      </c>
      <c r="D1784" s="21" t="s">
        <v>1292</v>
      </c>
      <c r="E1784" s="21">
        <v>0.20499999999999999</v>
      </c>
      <c r="F1784" s="21">
        <v>1.724</v>
      </c>
      <c r="G1784" s="21">
        <v>1.929</v>
      </c>
      <c r="H1784" s="21">
        <v>0.20499999999999999</v>
      </c>
      <c r="I1784" s="21">
        <v>1.82</v>
      </c>
      <c r="J1784" s="23">
        <f t="shared" si="45"/>
        <v>9.6000000000000085E-2</v>
      </c>
      <c r="K1784" s="71">
        <v>53.170731709999998</v>
      </c>
      <c r="L1784" s="71">
        <f t="shared" ref="L1784:N1784" si="1338">L1783</f>
        <v>0.19450000000000001</v>
      </c>
      <c r="M1784" s="71">
        <f t="shared" si="1338"/>
        <v>8.049999999999996E-2</v>
      </c>
      <c r="N1784" s="71">
        <f t="shared" si="1338"/>
        <v>59.631642650000003</v>
      </c>
      <c r="O1784" s="73">
        <f>VLOOKUP(B1784,'Dry Sieve'!$B$2:$K$992,IF(C1784="#5",2,IF(C1784="#10",3,IF(C1784="#18",4,IF(C1784="#35",5,IF(C1784="#60",6,IF(C1784="#120",7,IF(C1784="#200",8,IF(C1784="&lt;200",9)))))))),FALSE)</f>
        <v>0.83</v>
      </c>
      <c r="P1784" s="23">
        <f t="shared" si="0"/>
        <v>8.049999999999996E-2</v>
      </c>
      <c r="Q1784" s="23">
        <f t="shared" si="1"/>
        <v>0.19450000000000001</v>
      </c>
      <c r="R1784" s="23">
        <f>VLOOKUP(B1784,'Dry Sieve'!$B$2:$K$992,IF(C1784="#5",2,IF(C1784="#10",3,IF(C1784="#18",4,IF(C1784="#35",5,IF(C1784="#60",6,IF(C1784="#120",7,IF(C1784="#200",8,IF(C1784="&lt;200",9)))))))),FALSE)</f>
        <v>0.83</v>
      </c>
      <c r="S1784" s="23">
        <f>VLOOKUP(B1784,'Dry Sieve'!$B$2:$K$992,10,FALSE)</f>
        <v>28.22</v>
      </c>
      <c r="T1784" s="23">
        <v>1.7238772119999999E-2</v>
      </c>
      <c r="U1784" s="23">
        <v>4.4056127080000004E-3</v>
      </c>
      <c r="V1784" s="23">
        <f>V1782</f>
        <v>0.70604080539739988</v>
      </c>
    </row>
    <row r="1785" spans="1:22" ht="15.75" customHeight="1" x14ac:dyDescent="0.2">
      <c r="A1785" s="22">
        <f>VLOOKUP(B1784,'Sample ID by Horizon'!A:B,2,FALSE)</f>
        <v>42655</v>
      </c>
      <c r="B1785" s="21" t="s">
        <v>539</v>
      </c>
      <c r="C1785" s="21" t="s">
        <v>1298</v>
      </c>
      <c r="D1785" s="21" t="s">
        <v>1293</v>
      </c>
      <c r="E1785" s="21">
        <v>0.17</v>
      </c>
      <c r="F1785" s="21">
        <v>1.722</v>
      </c>
      <c r="G1785" s="21">
        <v>1.8939999999999999</v>
      </c>
      <c r="H1785" s="21">
        <v>0.17199999999999999</v>
      </c>
      <c r="I1785" s="21">
        <v>1.7889999999999999</v>
      </c>
      <c r="J1785" s="23">
        <f t="shared" si="45"/>
        <v>6.6999999999999948E-2</v>
      </c>
      <c r="K1785" s="71">
        <v>61.764705880000001</v>
      </c>
      <c r="L1785" s="71">
        <f t="shared" ref="L1785:N1785" si="1339">L1783</f>
        <v>0.19450000000000001</v>
      </c>
      <c r="M1785" s="71">
        <f t="shared" si="1339"/>
        <v>8.049999999999996E-2</v>
      </c>
      <c r="N1785" s="71">
        <f t="shared" si="1339"/>
        <v>59.631642650000003</v>
      </c>
      <c r="O1785" s="73">
        <f>VLOOKUP(B1785,'Dry Sieve'!$B$2:$K$992,IF(C1785="#5",2,IF(C1785="#10",3,IF(C1785="#18",4,IF(C1785="#35",5,IF(C1785="#60",6,IF(C1785="#120",7,IF(C1785="#200",8,IF(C1785="&lt;200",9)))))))),FALSE)</f>
        <v>0.83</v>
      </c>
      <c r="P1785" s="23">
        <f t="shared" si="0"/>
        <v>8.049999999999996E-2</v>
      </c>
      <c r="Q1785" s="23">
        <f t="shared" si="1"/>
        <v>0.19450000000000001</v>
      </c>
      <c r="R1785" s="23">
        <f>VLOOKUP(B1785,'Dry Sieve'!$B$2:$K$992,IF(C1785="#5",2,IF(C1785="#10",3,IF(C1785="#18",4,IF(C1785="#35",5,IF(C1785="#60",6,IF(C1785="#120",7,IF(C1785="#200",8,IF(C1785="&lt;200",9)))))))),FALSE)</f>
        <v>0.83</v>
      </c>
      <c r="S1785" s="23">
        <f>VLOOKUP(B1785,'Dry Sieve'!$B$2:$K$992,10,FALSE)</f>
        <v>28.22</v>
      </c>
      <c r="T1785" s="23">
        <v>1.7238772119999999E-2</v>
      </c>
      <c r="U1785" s="23">
        <v>4.4056127080000004E-3</v>
      </c>
      <c r="V1785" s="23">
        <f>V1782</f>
        <v>0.70604080539739988</v>
      </c>
    </row>
    <row r="1786" spans="1:22" ht="15.75" customHeight="1" x14ac:dyDescent="0.2">
      <c r="A1786" s="22">
        <f>VLOOKUP(B1785,'Sample ID by Horizon'!A:B,2,FALSE)</f>
        <v>42655</v>
      </c>
      <c r="B1786" s="21" t="s">
        <v>539</v>
      </c>
      <c r="C1786" s="21" t="s">
        <v>1298</v>
      </c>
      <c r="D1786" s="21" t="s">
        <v>1294</v>
      </c>
      <c r="E1786" s="21">
        <v>0.20300000000000001</v>
      </c>
      <c r="F1786" s="21">
        <v>1.7410000000000001</v>
      </c>
      <c r="G1786" s="21">
        <v>1.95</v>
      </c>
      <c r="H1786" s="21">
        <v>0.20899999999999999</v>
      </c>
      <c r="I1786" s="21">
        <v>1.827</v>
      </c>
      <c r="J1786" s="23">
        <f t="shared" si="45"/>
        <v>8.5999999999999854E-2</v>
      </c>
      <c r="K1786" s="71">
        <v>60.591132999999999</v>
      </c>
      <c r="L1786" s="71">
        <f t="shared" ref="L1786:N1786" si="1340">L1783</f>
        <v>0.19450000000000001</v>
      </c>
      <c r="M1786" s="71">
        <f t="shared" si="1340"/>
        <v>8.049999999999996E-2</v>
      </c>
      <c r="N1786" s="71">
        <f t="shared" si="1340"/>
        <v>59.631642650000003</v>
      </c>
      <c r="O1786" s="73">
        <f>VLOOKUP(B1786,'Dry Sieve'!$B$2:$K$992,IF(C1786="#5",2,IF(C1786="#10",3,IF(C1786="#18",4,IF(C1786="#35",5,IF(C1786="#60",6,IF(C1786="#120",7,IF(C1786="#200",8,IF(C1786="&lt;200",9)))))))),FALSE)</f>
        <v>0.83</v>
      </c>
      <c r="P1786" s="23">
        <f t="shared" si="0"/>
        <v>8.049999999999996E-2</v>
      </c>
      <c r="Q1786" s="23">
        <f t="shared" si="1"/>
        <v>0.19450000000000001</v>
      </c>
      <c r="R1786" s="23">
        <f>VLOOKUP(B1786,'Dry Sieve'!$B$2:$K$992,IF(C1786="#5",2,IF(C1786="#10",3,IF(C1786="#18",4,IF(C1786="#35",5,IF(C1786="#60",6,IF(C1786="#120",7,IF(C1786="#200",8,IF(C1786="&lt;200",9)))))))),FALSE)</f>
        <v>0.83</v>
      </c>
      <c r="S1786" s="23">
        <f>VLOOKUP(B1786,'Dry Sieve'!$B$2:$K$992,10,FALSE)</f>
        <v>28.22</v>
      </c>
      <c r="T1786" s="23">
        <v>1.7238772119999999E-2</v>
      </c>
      <c r="U1786" s="23">
        <v>4.4056127080000004E-3</v>
      </c>
      <c r="V1786" s="23">
        <f>V1785</f>
        <v>0.70604080539739988</v>
      </c>
    </row>
    <row r="1787" spans="1:22" ht="15.75" customHeight="1" x14ac:dyDescent="0.2">
      <c r="A1787" s="22">
        <f>VLOOKUP(B1786,'Sample ID by Horizon'!A:B,2,FALSE)</f>
        <v>42655</v>
      </c>
      <c r="B1787" s="21" t="s">
        <v>539</v>
      </c>
      <c r="C1787" s="21" t="s">
        <v>1299</v>
      </c>
      <c r="D1787" s="21" t="s">
        <v>1291</v>
      </c>
      <c r="E1787" s="21">
        <v>0.151</v>
      </c>
      <c r="F1787" s="21">
        <v>1.7450000000000001</v>
      </c>
      <c r="G1787" s="21">
        <v>1.895</v>
      </c>
      <c r="H1787" s="21">
        <v>0.15</v>
      </c>
      <c r="I1787" s="21">
        <v>1.84</v>
      </c>
      <c r="J1787" s="23">
        <f t="shared" si="45"/>
        <v>9.4999999999999973E-2</v>
      </c>
      <c r="K1787" s="71">
        <v>36.423841060000001</v>
      </c>
      <c r="L1787" s="71">
        <v>0.15024999999999999</v>
      </c>
      <c r="M1787" s="23">
        <f>AVERAGE(J1787:J1790)</f>
        <v>9.8249999999999948E-2</v>
      </c>
      <c r="N1787" s="23">
        <v>37.359047789999998</v>
      </c>
      <c r="O1787" s="73">
        <f>VLOOKUP(B1787,'Dry Sieve'!$B$2:$K$992,IF(C1787="#5",2,IF(C1787="#10",3,IF(C1787="#18",4,IF(C1787="#35",5,IF(C1787="#60",6,IF(C1787="#120",7,IF(C1787="#200",8,IF(C1787="&lt;200",9)))))))),FALSE)</f>
        <v>0.65</v>
      </c>
      <c r="P1787" s="23">
        <f t="shared" si="0"/>
        <v>9.8249999999999948E-2</v>
      </c>
      <c r="Q1787" s="23">
        <f t="shared" si="1"/>
        <v>0.15024999999999999</v>
      </c>
      <c r="R1787" s="23">
        <f>VLOOKUP(B1787,'Dry Sieve'!$B$2:$K$992,IF(C1787="#5",2,IF(C1787="#10",3,IF(C1787="#18",4,IF(C1787="#35",5,IF(C1787="#60",6,IF(C1787="#120",7,IF(C1787="#200",8,IF(C1787="&lt;200",9)))))))),FALSE)</f>
        <v>0.65</v>
      </c>
      <c r="S1787" s="23">
        <f>VLOOKUP(B1787,'Dry Sieve'!$B$2:$K$992,10,FALSE)</f>
        <v>28.22</v>
      </c>
      <c r="T1787" s="23">
        <v>7.9715947079999992E-3</v>
      </c>
      <c r="U1787" s="23">
        <v>8.5088910759999995E-4</v>
      </c>
      <c r="V1787" s="23">
        <f>V1785</f>
        <v>0.70604080539739988</v>
      </c>
    </row>
    <row r="1788" spans="1:22" ht="15.75" customHeight="1" x14ac:dyDescent="0.2">
      <c r="A1788" s="22">
        <f>VLOOKUP(B1787,'Sample ID by Horizon'!A:B,2,FALSE)</f>
        <v>42655</v>
      </c>
      <c r="B1788" s="21" t="s">
        <v>539</v>
      </c>
      <c r="C1788" s="21" t="s">
        <v>1299</v>
      </c>
      <c r="D1788" s="21" t="s">
        <v>1292</v>
      </c>
      <c r="E1788" s="21">
        <v>0.151</v>
      </c>
      <c r="F1788" s="21">
        <v>1.7210000000000001</v>
      </c>
      <c r="G1788" s="21">
        <v>1.8720000000000001</v>
      </c>
      <c r="H1788" s="21">
        <v>0.151</v>
      </c>
      <c r="I1788" s="21">
        <v>1.8109999999999999</v>
      </c>
      <c r="J1788" s="23">
        <f t="shared" si="45"/>
        <v>8.9999999999999858E-2</v>
      </c>
      <c r="K1788" s="71">
        <v>40.39735099</v>
      </c>
      <c r="L1788" s="71">
        <f t="shared" ref="L1788:N1788" si="1341">L1787</f>
        <v>0.15024999999999999</v>
      </c>
      <c r="M1788" s="71">
        <f t="shared" si="1341"/>
        <v>9.8249999999999948E-2</v>
      </c>
      <c r="N1788" s="71">
        <f t="shared" si="1341"/>
        <v>37.359047789999998</v>
      </c>
      <c r="O1788" s="73">
        <f>VLOOKUP(B1788,'Dry Sieve'!$B$2:$K$992,IF(C1788="#5",2,IF(C1788="#10",3,IF(C1788="#18",4,IF(C1788="#35",5,IF(C1788="#60",6,IF(C1788="#120",7,IF(C1788="#200",8,IF(C1788="&lt;200",9)))))))),FALSE)</f>
        <v>0.65</v>
      </c>
      <c r="P1788" s="23">
        <f t="shared" si="0"/>
        <v>9.8249999999999948E-2</v>
      </c>
      <c r="Q1788" s="23">
        <f t="shared" si="1"/>
        <v>0.15024999999999999</v>
      </c>
      <c r="R1788" s="23">
        <f>VLOOKUP(B1788,'Dry Sieve'!$B$2:$K$992,IF(C1788="#5",2,IF(C1788="#10",3,IF(C1788="#18",4,IF(C1788="#35",5,IF(C1788="#60",6,IF(C1788="#120",7,IF(C1788="#200",8,IF(C1788="&lt;200",9)))))))),FALSE)</f>
        <v>0.65</v>
      </c>
      <c r="S1788" s="23">
        <f>VLOOKUP(B1788,'Dry Sieve'!$B$2:$K$992,10,FALSE)</f>
        <v>28.22</v>
      </c>
      <c r="T1788" s="23">
        <v>7.9715947079999992E-3</v>
      </c>
      <c r="U1788" s="23">
        <v>8.5088910759999995E-4</v>
      </c>
      <c r="V1788" s="23">
        <f>V1785</f>
        <v>0.70604080539739988</v>
      </c>
    </row>
    <row r="1789" spans="1:22" ht="15.75" customHeight="1" x14ac:dyDescent="0.2">
      <c r="A1789" s="22">
        <f>VLOOKUP(B1788,'Sample ID by Horizon'!A:B,2,FALSE)</f>
        <v>42655</v>
      </c>
      <c r="B1789" s="21" t="s">
        <v>539</v>
      </c>
      <c r="C1789" s="21" t="s">
        <v>1299</v>
      </c>
      <c r="D1789" s="21" t="s">
        <v>1293</v>
      </c>
      <c r="E1789" s="21">
        <v>0.151</v>
      </c>
      <c r="F1789" s="21">
        <v>1.7290000000000001</v>
      </c>
      <c r="G1789" s="21">
        <v>1.8939999999999999</v>
      </c>
      <c r="H1789" s="21">
        <v>0.16500000000000001</v>
      </c>
      <c r="I1789" s="21">
        <v>1.8169999999999999</v>
      </c>
      <c r="J1789" s="23">
        <f t="shared" si="45"/>
        <v>8.7999999999999856E-2</v>
      </c>
      <c r="K1789" s="71">
        <v>50.993377479999999</v>
      </c>
      <c r="L1789" s="71">
        <f t="shared" ref="L1789:N1789" si="1342">L1787</f>
        <v>0.15024999999999999</v>
      </c>
      <c r="M1789" s="71">
        <f t="shared" si="1342"/>
        <v>9.8249999999999948E-2</v>
      </c>
      <c r="N1789" s="71">
        <f t="shared" si="1342"/>
        <v>37.359047789999998</v>
      </c>
      <c r="O1789" s="73">
        <f>VLOOKUP(B1789,'Dry Sieve'!$B$2:$K$992,IF(C1789="#5",2,IF(C1789="#10",3,IF(C1789="#18",4,IF(C1789="#35",5,IF(C1789="#60",6,IF(C1789="#120",7,IF(C1789="#200",8,IF(C1789="&lt;200",9)))))))),FALSE)</f>
        <v>0.65</v>
      </c>
      <c r="P1789" s="23">
        <f t="shared" si="0"/>
        <v>9.8249999999999948E-2</v>
      </c>
      <c r="Q1789" s="23">
        <f t="shared" si="1"/>
        <v>0.15024999999999999</v>
      </c>
      <c r="R1789" s="23">
        <f>VLOOKUP(B1789,'Dry Sieve'!$B$2:$K$992,IF(C1789="#5",2,IF(C1789="#10",3,IF(C1789="#18",4,IF(C1789="#35",5,IF(C1789="#60",6,IF(C1789="#120",7,IF(C1789="#200",8,IF(C1789="&lt;200",9)))))))),FALSE)</f>
        <v>0.65</v>
      </c>
      <c r="S1789" s="23">
        <f>VLOOKUP(B1789,'Dry Sieve'!$B$2:$K$992,10,FALSE)</f>
        <v>28.22</v>
      </c>
      <c r="T1789" s="23">
        <v>7.9715947079999992E-3</v>
      </c>
      <c r="U1789" s="23">
        <v>8.5088910759999995E-4</v>
      </c>
      <c r="V1789" s="23">
        <f>V1788</f>
        <v>0.70604080539739988</v>
      </c>
    </row>
    <row r="1790" spans="1:22" ht="15.75" customHeight="1" x14ac:dyDescent="0.2">
      <c r="A1790" s="22">
        <f>VLOOKUP(B1789,'Sample ID by Horizon'!A:B,2,FALSE)</f>
        <v>42655</v>
      </c>
      <c r="B1790" s="21" t="s">
        <v>539</v>
      </c>
      <c r="C1790" s="21" t="s">
        <v>1299</v>
      </c>
      <c r="D1790" s="21" t="s">
        <v>1294</v>
      </c>
      <c r="E1790" s="21">
        <v>0.14799999999999999</v>
      </c>
      <c r="F1790" s="21">
        <v>1.746</v>
      </c>
      <c r="G1790" s="21">
        <v>1.8979999999999999</v>
      </c>
      <c r="H1790" s="21">
        <v>0.152</v>
      </c>
      <c r="I1790" s="21">
        <v>1.8660000000000001</v>
      </c>
      <c r="J1790" s="23">
        <f t="shared" si="45"/>
        <v>0.12000000000000011</v>
      </c>
      <c r="K1790" s="71">
        <v>21.621621619999999</v>
      </c>
      <c r="L1790" s="71">
        <f t="shared" ref="L1790:N1790" si="1343">L1787</f>
        <v>0.15024999999999999</v>
      </c>
      <c r="M1790" s="71">
        <f t="shared" si="1343"/>
        <v>9.8249999999999948E-2</v>
      </c>
      <c r="N1790" s="71">
        <f t="shared" si="1343"/>
        <v>37.359047789999998</v>
      </c>
      <c r="O1790" s="73">
        <f>VLOOKUP(B1790,'Dry Sieve'!$B$2:$K$992,IF(C1790="#5",2,IF(C1790="#10",3,IF(C1790="#18",4,IF(C1790="#35",5,IF(C1790="#60",6,IF(C1790="#120",7,IF(C1790="#200",8,IF(C1790="&lt;200",9)))))))),FALSE)</f>
        <v>0.65</v>
      </c>
      <c r="P1790" s="23">
        <f t="shared" si="0"/>
        <v>9.8249999999999948E-2</v>
      </c>
      <c r="Q1790" s="23">
        <f t="shared" si="1"/>
        <v>0.15024999999999999</v>
      </c>
      <c r="R1790" s="23">
        <f>VLOOKUP(B1790,'Dry Sieve'!$B$2:$K$992,IF(C1790="#5",2,IF(C1790="#10",3,IF(C1790="#18",4,IF(C1790="#35",5,IF(C1790="#60",6,IF(C1790="#120",7,IF(C1790="#200",8,IF(C1790="&lt;200",9)))))))),FALSE)</f>
        <v>0.65</v>
      </c>
      <c r="S1790" s="23">
        <f>VLOOKUP(B1790,'Dry Sieve'!$B$2:$K$992,10,FALSE)</f>
        <v>28.22</v>
      </c>
      <c r="T1790" s="23">
        <v>7.9715947079999992E-3</v>
      </c>
      <c r="U1790" s="23">
        <v>8.5088910759999995E-4</v>
      </c>
      <c r="V1790" s="23">
        <f>V1788</f>
        <v>0.70604080539739988</v>
      </c>
    </row>
    <row r="1791" spans="1:22" ht="15.75" customHeight="1" x14ac:dyDescent="0.2">
      <c r="A1791" s="22">
        <f>VLOOKUP(B1790,'Sample ID by Horizon'!A:B,2,FALSE)</f>
        <v>42655</v>
      </c>
      <c r="B1791" s="21" t="s">
        <v>539</v>
      </c>
      <c r="C1791" s="21" t="s">
        <v>1300</v>
      </c>
      <c r="D1791" s="21" t="s">
        <v>1291</v>
      </c>
      <c r="E1791" s="21">
        <v>8.2000000000000003E-2</v>
      </c>
      <c r="F1791" s="21">
        <v>1.7310000000000001</v>
      </c>
      <c r="G1791" s="21">
        <v>1.8089999999999999</v>
      </c>
      <c r="H1791" s="21">
        <v>7.8E-2</v>
      </c>
      <c r="I1791" s="21">
        <v>1.7749999999999999</v>
      </c>
      <c r="J1791" s="23">
        <f t="shared" si="45"/>
        <v>4.3999999999999817E-2</v>
      </c>
      <c r="K1791" s="71">
        <v>41.463414630000003</v>
      </c>
      <c r="L1791" s="71">
        <v>8.1250000000000003E-2</v>
      </c>
      <c r="M1791" s="23">
        <f>AVERAGE(J1791:J1794)</f>
        <v>5.5749999999999911E-2</v>
      </c>
      <c r="N1791" s="23">
        <v>34.131285759999997</v>
      </c>
      <c r="O1791" s="73">
        <f>VLOOKUP(B1791,'Dry Sieve'!$B$2:$K$992,IF(C1791="#5",2,IF(C1791="#10",3,IF(C1791="#18",4,IF(C1791="#35",5,IF(C1791="#60",6,IF(C1791="#120",7,IF(C1791="#200",8,IF(C1791="&lt;200",9)))))))),FALSE)</f>
        <v>0.41</v>
      </c>
      <c r="P1791" s="23">
        <f t="shared" si="0"/>
        <v>5.5749999999999911E-2</v>
      </c>
      <c r="Q1791" s="23">
        <f t="shared" si="1"/>
        <v>8.1250000000000003E-2</v>
      </c>
      <c r="R1791" s="23">
        <f>VLOOKUP(B1791,'Dry Sieve'!$B$2:$K$992,IF(C1791="#5",2,IF(C1791="#10",3,IF(C1791="#18",4,IF(C1791="#35",5,IF(C1791="#60",6,IF(C1791="#120",7,IF(C1791="#200",8,IF(C1791="&lt;200",9)))))))),FALSE)</f>
        <v>0.41</v>
      </c>
      <c r="S1791" s="23">
        <f>VLOOKUP(B1791,'Dry Sieve'!$B$2:$K$992,10,FALSE)</f>
        <v>28.22</v>
      </c>
      <c r="T1791" s="23">
        <v>4.5597775720000004E-3</v>
      </c>
      <c r="U1791" s="23">
        <v>2.2233010180000001E-4</v>
      </c>
      <c r="V1791" s="23">
        <f>V1788</f>
        <v>0.70604080539739988</v>
      </c>
    </row>
    <row r="1792" spans="1:22" ht="15.75" customHeight="1" x14ac:dyDescent="0.2">
      <c r="A1792" s="22">
        <f>VLOOKUP(B1791,'Sample ID by Horizon'!A:B,2,FALSE)</f>
        <v>42655</v>
      </c>
      <c r="B1792" s="21" t="s">
        <v>539</v>
      </c>
      <c r="C1792" s="21" t="s">
        <v>1300</v>
      </c>
      <c r="D1792" s="21" t="s">
        <v>1292</v>
      </c>
      <c r="E1792" s="21">
        <v>8.1000000000000003E-2</v>
      </c>
      <c r="F1792" s="21">
        <v>1.732</v>
      </c>
      <c r="G1792" s="21">
        <v>1.8129999999999999</v>
      </c>
      <c r="H1792" s="21">
        <v>8.1000000000000003E-2</v>
      </c>
      <c r="I1792" s="21">
        <v>1.792</v>
      </c>
      <c r="J1792" s="23">
        <f t="shared" si="45"/>
        <v>6.0000000000000053E-2</v>
      </c>
      <c r="K1792" s="71">
        <v>25.925925929999998</v>
      </c>
      <c r="L1792" s="71">
        <f t="shared" ref="L1792:N1792" si="1344">L1791</f>
        <v>8.1250000000000003E-2</v>
      </c>
      <c r="M1792" s="71">
        <f t="shared" si="1344"/>
        <v>5.5749999999999911E-2</v>
      </c>
      <c r="N1792" s="71">
        <f t="shared" si="1344"/>
        <v>34.131285759999997</v>
      </c>
      <c r="O1792" s="73">
        <f>VLOOKUP(B1792,'Dry Sieve'!$B$2:$K$992,IF(C1792="#5",2,IF(C1792="#10",3,IF(C1792="#18",4,IF(C1792="#35",5,IF(C1792="#60",6,IF(C1792="#120",7,IF(C1792="#200",8,IF(C1792="&lt;200",9)))))))),FALSE)</f>
        <v>0.41</v>
      </c>
      <c r="P1792" s="23">
        <f t="shared" si="0"/>
        <v>5.5749999999999911E-2</v>
      </c>
      <c r="Q1792" s="23">
        <f t="shared" si="1"/>
        <v>8.1250000000000003E-2</v>
      </c>
      <c r="R1792" s="23">
        <f>VLOOKUP(B1792,'Dry Sieve'!$B$2:$K$992,IF(C1792="#5",2,IF(C1792="#10",3,IF(C1792="#18",4,IF(C1792="#35",5,IF(C1792="#60",6,IF(C1792="#120",7,IF(C1792="#200",8,IF(C1792="&lt;200",9)))))))),FALSE)</f>
        <v>0.41</v>
      </c>
      <c r="S1792" s="23">
        <f>VLOOKUP(B1792,'Dry Sieve'!$B$2:$K$992,10,FALSE)</f>
        <v>28.22</v>
      </c>
      <c r="T1792" s="23">
        <v>4.5597775720000004E-3</v>
      </c>
      <c r="U1792" s="23">
        <v>2.2233010180000001E-4</v>
      </c>
      <c r="V1792" s="23">
        <f>V1791</f>
        <v>0.70604080539739988</v>
      </c>
    </row>
    <row r="1793" spans="1:22" ht="15.75" customHeight="1" x14ac:dyDescent="0.2">
      <c r="A1793" s="22">
        <f>VLOOKUP(B1792,'Sample ID by Horizon'!A:B,2,FALSE)</f>
        <v>42655</v>
      </c>
      <c r="B1793" s="21" t="s">
        <v>539</v>
      </c>
      <c r="C1793" s="21" t="s">
        <v>1300</v>
      </c>
      <c r="D1793" s="21" t="s">
        <v>1293</v>
      </c>
      <c r="E1793" s="21">
        <v>8.1000000000000003E-2</v>
      </c>
      <c r="F1793" s="21">
        <v>1.722</v>
      </c>
      <c r="G1793" s="21">
        <v>1.8080000000000001</v>
      </c>
      <c r="H1793" s="21">
        <v>8.5999999999999993E-2</v>
      </c>
      <c r="I1793" s="21">
        <v>1.7789999999999999</v>
      </c>
      <c r="J1793" s="23">
        <f t="shared" si="45"/>
        <v>5.699999999999994E-2</v>
      </c>
      <c r="K1793" s="71">
        <v>35.802469139999999</v>
      </c>
      <c r="L1793" s="71">
        <f t="shared" ref="L1793:N1793" si="1345">L1791</f>
        <v>8.1250000000000003E-2</v>
      </c>
      <c r="M1793" s="71">
        <f t="shared" si="1345"/>
        <v>5.5749999999999911E-2</v>
      </c>
      <c r="N1793" s="71">
        <f t="shared" si="1345"/>
        <v>34.131285759999997</v>
      </c>
      <c r="O1793" s="73">
        <f>VLOOKUP(B1793,'Dry Sieve'!$B$2:$K$992,IF(C1793="#5",2,IF(C1793="#10",3,IF(C1793="#18",4,IF(C1793="#35",5,IF(C1793="#60",6,IF(C1793="#120",7,IF(C1793="#200",8,IF(C1793="&lt;200",9)))))))),FALSE)</f>
        <v>0.41</v>
      </c>
      <c r="P1793" s="23">
        <f t="shared" si="0"/>
        <v>5.5749999999999911E-2</v>
      </c>
      <c r="Q1793" s="23">
        <f t="shared" si="1"/>
        <v>8.1250000000000003E-2</v>
      </c>
      <c r="R1793" s="23">
        <f>VLOOKUP(B1793,'Dry Sieve'!$B$2:$K$992,IF(C1793="#5",2,IF(C1793="#10",3,IF(C1793="#18",4,IF(C1793="#35",5,IF(C1793="#60",6,IF(C1793="#120",7,IF(C1793="#200",8,IF(C1793="&lt;200",9)))))))),FALSE)</f>
        <v>0.41</v>
      </c>
      <c r="S1793" s="23">
        <f>VLOOKUP(B1793,'Dry Sieve'!$B$2:$K$992,10,FALSE)</f>
        <v>28.22</v>
      </c>
      <c r="T1793" s="23">
        <v>4.5597775720000004E-3</v>
      </c>
      <c r="U1793" s="23">
        <v>2.2233010180000001E-4</v>
      </c>
      <c r="V1793" s="23">
        <f>V1791</f>
        <v>0.70604080539739988</v>
      </c>
    </row>
    <row r="1794" spans="1:22" ht="15.75" customHeight="1" x14ac:dyDescent="0.2">
      <c r="A1794" s="22">
        <f>VLOOKUP(B1793,'Sample ID by Horizon'!A:B,2,FALSE)</f>
        <v>42655</v>
      </c>
      <c r="B1794" s="21" t="s">
        <v>539</v>
      </c>
      <c r="C1794" s="21" t="s">
        <v>1300</v>
      </c>
      <c r="D1794" s="21" t="s">
        <v>1294</v>
      </c>
      <c r="E1794" s="21">
        <v>8.1000000000000003E-2</v>
      </c>
      <c r="F1794" s="21">
        <v>1.7350000000000001</v>
      </c>
      <c r="G1794" s="21">
        <v>1.8240000000000001</v>
      </c>
      <c r="H1794" s="21">
        <v>8.8999999999999996E-2</v>
      </c>
      <c r="I1794" s="21">
        <v>1.7969999999999999</v>
      </c>
      <c r="J1794" s="23">
        <f t="shared" si="45"/>
        <v>6.1999999999999833E-2</v>
      </c>
      <c r="K1794" s="71">
        <v>33.333333330000002</v>
      </c>
      <c r="L1794" s="71">
        <f t="shared" ref="L1794:N1794" si="1346">L1791</f>
        <v>8.1250000000000003E-2</v>
      </c>
      <c r="M1794" s="71">
        <f t="shared" si="1346"/>
        <v>5.5749999999999911E-2</v>
      </c>
      <c r="N1794" s="71">
        <f t="shared" si="1346"/>
        <v>34.131285759999997</v>
      </c>
      <c r="O1794" s="73">
        <f>VLOOKUP(B1794,'Dry Sieve'!$B$2:$K$992,IF(C1794="#5",2,IF(C1794="#10",3,IF(C1794="#18",4,IF(C1794="#35",5,IF(C1794="#60",6,IF(C1794="#120",7,IF(C1794="#200",8,IF(C1794="&lt;200",9)))))))),FALSE)</f>
        <v>0.41</v>
      </c>
      <c r="P1794" s="23">
        <f t="shared" si="0"/>
        <v>5.5749999999999911E-2</v>
      </c>
      <c r="Q1794" s="23">
        <f t="shared" si="1"/>
        <v>8.1250000000000003E-2</v>
      </c>
      <c r="R1794" s="23">
        <f>VLOOKUP(B1794,'Dry Sieve'!$B$2:$K$992,IF(C1794="#5",2,IF(C1794="#10",3,IF(C1794="#18",4,IF(C1794="#35",5,IF(C1794="#60",6,IF(C1794="#120",7,IF(C1794="#200",8,IF(C1794="&lt;200",9)))))))),FALSE)</f>
        <v>0.41</v>
      </c>
      <c r="S1794" s="23">
        <f>VLOOKUP(B1794,'Dry Sieve'!$B$2:$K$992,10,FALSE)</f>
        <v>28.22</v>
      </c>
      <c r="T1794" s="23">
        <v>4.5597775720000004E-3</v>
      </c>
      <c r="U1794" s="23">
        <v>2.2233010180000001E-4</v>
      </c>
      <c r="V1794" s="23">
        <f>V1791</f>
        <v>0.70604080539739988</v>
      </c>
    </row>
    <row r="1795" spans="1:22" ht="15.75" customHeight="1" x14ac:dyDescent="0.2">
      <c r="A1795" s="22">
        <f>VLOOKUP(B1794,'Sample ID by Horizon'!A:B,2,FALSE)</f>
        <v>42655</v>
      </c>
      <c r="B1795" s="21" t="s">
        <v>540</v>
      </c>
      <c r="C1795" s="21" t="s">
        <v>1290</v>
      </c>
      <c r="D1795" s="21" t="s">
        <v>1291</v>
      </c>
      <c r="E1795" s="21">
        <v>4.0940000000000003</v>
      </c>
      <c r="F1795" s="21">
        <v>1.726</v>
      </c>
      <c r="G1795" s="21">
        <v>4.8570000000000002</v>
      </c>
      <c r="H1795" s="21">
        <v>3.1309999999999998</v>
      </c>
      <c r="I1795" s="21">
        <v>1.917</v>
      </c>
      <c r="J1795" s="23">
        <f t="shared" si="45"/>
        <v>0.19100000000000006</v>
      </c>
      <c r="K1795" s="71">
        <v>71.812408399999995</v>
      </c>
      <c r="L1795" s="71">
        <v>4.0274999999999999</v>
      </c>
      <c r="M1795" s="23">
        <f>AVERAGE(J1795:J1798)</f>
        <v>0.11149999999999993</v>
      </c>
      <c r="N1795" s="23">
        <v>61.447706510000003</v>
      </c>
      <c r="O1795" s="73">
        <f>VLOOKUP(B1795,'Dry Sieve'!$B$2:$K$992,IF(C1795="#5",2,IF(C1795="#10",3,IF(C1795="#18",4,IF(C1795="#35",5,IF(C1795="#60",6,IF(C1795="#120",7,IF(C1795="#200",8,IF(C1795="&lt;200",9)))))))),FALSE)</f>
        <v>34.6</v>
      </c>
      <c r="P1795" s="23">
        <f t="shared" si="0"/>
        <v>0.11149999999999993</v>
      </c>
      <c r="Q1795" s="23">
        <f t="shared" si="1"/>
        <v>4.0274999999999999</v>
      </c>
      <c r="R1795" s="23">
        <f>VLOOKUP(B1795,'Dry Sieve'!$B$2:$K$992,IF(C1795="#5",2,IF(C1795="#10",3,IF(C1795="#18",4,IF(C1795="#35",5,IF(C1795="#60",6,IF(C1795="#120",7,IF(C1795="#200",8,IF(C1795="&lt;200",9)))))))),FALSE)</f>
        <v>34.6</v>
      </c>
      <c r="S1795" s="23">
        <f>VLOOKUP(B1795,'Dry Sieve'!$B$2:$K$992,10,FALSE)</f>
        <v>70</v>
      </c>
      <c r="T1795" s="23">
        <v>0.48060157840000001</v>
      </c>
      <c r="U1795" s="23">
        <v>0.29531864740000002</v>
      </c>
      <c r="V1795" s="23">
        <f>SUM(U1795,U1799,U1803,U1807,U1811,U1815,U1819)</f>
        <v>0.47313516497300001</v>
      </c>
    </row>
    <row r="1796" spans="1:22" ht="15.75" customHeight="1" x14ac:dyDescent="0.2">
      <c r="A1796" s="22">
        <f>VLOOKUP(B1795,'Sample ID by Horizon'!A:B,2,FALSE)</f>
        <v>42655</v>
      </c>
      <c r="B1796" s="21" t="s">
        <v>540</v>
      </c>
      <c r="C1796" s="21" t="s">
        <v>1290</v>
      </c>
      <c r="D1796" s="21" t="s">
        <v>1292</v>
      </c>
      <c r="E1796" s="21">
        <v>4.0069999999999997</v>
      </c>
      <c r="F1796" s="21">
        <v>1.73</v>
      </c>
      <c r="G1796" s="21">
        <v>4.0750000000000002</v>
      </c>
      <c r="H1796" s="21">
        <v>2.3450000000000002</v>
      </c>
      <c r="I1796" s="21">
        <v>1.8009999999999999</v>
      </c>
      <c r="J1796" s="23">
        <f t="shared" si="45"/>
        <v>7.0999999999999952E-2</v>
      </c>
      <c r="K1796" s="71">
        <v>56.750686299999998</v>
      </c>
      <c r="L1796" s="71">
        <f t="shared" ref="L1796:N1796" si="1347">L1795</f>
        <v>4.0274999999999999</v>
      </c>
      <c r="M1796" s="71">
        <f t="shared" si="1347"/>
        <v>0.11149999999999993</v>
      </c>
      <c r="N1796" s="71">
        <f t="shared" si="1347"/>
        <v>61.447706510000003</v>
      </c>
      <c r="O1796" s="73">
        <f>VLOOKUP(B1796,'Dry Sieve'!$B$2:$K$992,IF(C1796="#5",2,IF(C1796="#10",3,IF(C1796="#18",4,IF(C1796="#35",5,IF(C1796="#60",6,IF(C1796="#120",7,IF(C1796="#200",8,IF(C1796="&lt;200",9)))))))),FALSE)</f>
        <v>34.6</v>
      </c>
      <c r="P1796" s="23">
        <f t="shared" si="0"/>
        <v>0.11149999999999993</v>
      </c>
      <c r="Q1796" s="23">
        <f t="shared" si="1"/>
        <v>4.0274999999999999</v>
      </c>
      <c r="R1796" s="23">
        <f>VLOOKUP(B1796,'Dry Sieve'!$B$2:$K$992,IF(C1796="#5",2,IF(C1796="#10",3,IF(C1796="#18",4,IF(C1796="#35",5,IF(C1796="#60",6,IF(C1796="#120",7,IF(C1796="#200",8,IF(C1796="&lt;200",9)))))))),FALSE)</f>
        <v>34.6</v>
      </c>
      <c r="S1796" s="23">
        <f>VLOOKUP(B1796,'Dry Sieve'!$B$2:$K$992,10,FALSE)</f>
        <v>70</v>
      </c>
      <c r="T1796" s="23">
        <v>0.48060157840000001</v>
      </c>
      <c r="U1796" s="23">
        <v>0.29531864740000002</v>
      </c>
      <c r="V1796" s="23">
        <f>V1795</f>
        <v>0.47313516497300001</v>
      </c>
    </row>
    <row r="1797" spans="1:22" ht="15.75" customHeight="1" x14ac:dyDescent="0.2">
      <c r="A1797" s="22">
        <f>VLOOKUP(B1796,'Sample ID by Horizon'!A:B,2,FALSE)</f>
        <v>42655</v>
      </c>
      <c r="B1797" s="21" t="s">
        <v>540</v>
      </c>
      <c r="C1797" s="21" t="s">
        <v>1290</v>
      </c>
      <c r="D1797" s="21" t="s">
        <v>1293</v>
      </c>
      <c r="E1797" s="21">
        <v>4</v>
      </c>
      <c r="F1797" s="21">
        <v>1.7170000000000001</v>
      </c>
      <c r="G1797" s="21">
        <v>3.8679999999999999</v>
      </c>
      <c r="H1797" s="21">
        <v>2.1509999999999998</v>
      </c>
      <c r="I1797" s="21">
        <v>1.7969999999999999</v>
      </c>
      <c r="J1797" s="23">
        <f t="shared" si="45"/>
        <v>7.9999999999999849E-2</v>
      </c>
      <c r="K1797" s="71">
        <v>51.774999999999999</v>
      </c>
      <c r="L1797" s="71">
        <f t="shared" ref="L1797:N1797" si="1348">L1795</f>
        <v>4.0274999999999999</v>
      </c>
      <c r="M1797" s="71">
        <f t="shared" si="1348"/>
        <v>0.11149999999999993</v>
      </c>
      <c r="N1797" s="71">
        <f t="shared" si="1348"/>
        <v>61.447706510000003</v>
      </c>
      <c r="O1797" s="73">
        <f>VLOOKUP(B1797,'Dry Sieve'!$B$2:$K$992,IF(C1797="#5",2,IF(C1797="#10",3,IF(C1797="#18",4,IF(C1797="#35",5,IF(C1797="#60",6,IF(C1797="#120",7,IF(C1797="#200",8,IF(C1797="&lt;200",9)))))))),FALSE)</f>
        <v>34.6</v>
      </c>
      <c r="P1797" s="23">
        <f t="shared" si="0"/>
        <v>0.11149999999999993</v>
      </c>
      <c r="Q1797" s="23">
        <f t="shared" si="1"/>
        <v>4.0274999999999999</v>
      </c>
      <c r="R1797" s="23">
        <f>VLOOKUP(B1797,'Dry Sieve'!$B$2:$K$992,IF(C1797="#5",2,IF(C1797="#10",3,IF(C1797="#18",4,IF(C1797="#35",5,IF(C1797="#60",6,IF(C1797="#120",7,IF(C1797="#200",8,IF(C1797="&lt;200",9)))))))),FALSE)</f>
        <v>34.6</v>
      </c>
      <c r="S1797" s="23">
        <f>VLOOKUP(B1797,'Dry Sieve'!$B$2:$K$992,10,FALSE)</f>
        <v>70</v>
      </c>
      <c r="T1797" s="23">
        <v>0.48060157840000001</v>
      </c>
      <c r="U1797" s="23">
        <v>0.29531864740000002</v>
      </c>
      <c r="V1797" s="23">
        <f>V1795</f>
        <v>0.47313516497300001</v>
      </c>
    </row>
    <row r="1798" spans="1:22" ht="15.75" customHeight="1" x14ac:dyDescent="0.2">
      <c r="A1798" s="22">
        <f>VLOOKUP(B1797,'Sample ID by Horizon'!A:B,2,FALSE)</f>
        <v>42655</v>
      </c>
      <c r="B1798" s="21" t="s">
        <v>540</v>
      </c>
      <c r="C1798" s="21" t="s">
        <v>1290</v>
      </c>
      <c r="D1798" s="21" t="s">
        <v>1294</v>
      </c>
      <c r="E1798" s="21">
        <v>4.0090000000000003</v>
      </c>
      <c r="F1798" s="21">
        <v>1.7430000000000001</v>
      </c>
      <c r="G1798" s="21">
        <v>4.4710000000000001</v>
      </c>
      <c r="H1798" s="21">
        <v>2.7280000000000002</v>
      </c>
      <c r="I1798" s="21">
        <v>1.847</v>
      </c>
      <c r="J1798" s="23">
        <f t="shared" si="45"/>
        <v>0.10399999999999987</v>
      </c>
      <c r="K1798" s="71">
        <v>65.452731349999993</v>
      </c>
      <c r="L1798" s="71">
        <f t="shared" ref="L1798:N1798" si="1349">L1795</f>
        <v>4.0274999999999999</v>
      </c>
      <c r="M1798" s="71">
        <f t="shared" si="1349"/>
        <v>0.11149999999999993</v>
      </c>
      <c r="N1798" s="71">
        <f t="shared" si="1349"/>
        <v>61.447706510000003</v>
      </c>
      <c r="O1798" s="73">
        <f>VLOOKUP(B1798,'Dry Sieve'!$B$2:$K$992,IF(C1798="#5",2,IF(C1798="#10",3,IF(C1798="#18",4,IF(C1798="#35",5,IF(C1798="#60",6,IF(C1798="#120",7,IF(C1798="#200",8,IF(C1798="&lt;200",9)))))))),FALSE)</f>
        <v>34.6</v>
      </c>
      <c r="P1798" s="23">
        <f t="shared" si="0"/>
        <v>0.11149999999999993</v>
      </c>
      <c r="Q1798" s="23">
        <f t="shared" si="1"/>
        <v>4.0274999999999999</v>
      </c>
      <c r="R1798" s="23">
        <f>VLOOKUP(B1798,'Dry Sieve'!$B$2:$K$992,IF(C1798="#5",2,IF(C1798="#10",3,IF(C1798="#18",4,IF(C1798="#35",5,IF(C1798="#60",6,IF(C1798="#120",7,IF(C1798="#200",8,IF(C1798="&lt;200",9)))))))),FALSE)</f>
        <v>34.6</v>
      </c>
      <c r="S1798" s="23">
        <f>VLOOKUP(B1798,'Dry Sieve'!$B$2:$K$992,10,FALSE)</f>
        <v>70</v>
      </c>
      <c r="T1798" s="23">
        <v>0.48060157840000001</v>
      </c>
      <c r="U1798" s="23">
        <v>0.29531864740000002</v>
      </c>
      <c r="V1798" s="23">
        <f>V1795</f>
        <v>0.47313516497300001</v>
      </c>
    </row>
    <row r="1799" spans="1:22" ht="15.75" customHeight="1" x14ac:dyDescent="0.2">
      <c r="A1799" s="22">
        <f>VLOOKUP(B1798,'Sample ID by Horizon'!A:B,2,FALSE)</f>
        <v>42655</v>
      </c>
      <c r="B1799" s="21" t="s">
        <v>540</v>
      </c>
      <c r="C1799" s="21" t="s">
        <v>1295</v>
      </c>
      <c r="D1799" s="21" t="s">
        <v>1291</v>
      </c>
      <c r="E1799" s="21">
        <v>3.0049999999999999</v>
      </c>
      <c r="F1799" s="21">
        <v>1.7370000000000001</v>
      </c>
      <c r="G1799" s="21">
        <v>3.7959999999999998</v>
      </c>
      <c r="H1799" s="21">
        <v>2.0590000000000002</v>
      </c>
      <c r="I1799" s="21">
        <v>1.92</v>
      </c>
      <c r="J1799" s="23">
        <f t="shared" si="45"/>
        <v>0.18299999999999983</v>
      </c>
      <c r="K1799" s="71">
        <v>62.429284529999997</v>
      </c>
      <c r="L1799" s="71">
        <v>3.0382500000000001</v>
      </c>
      <c r="M1799" s="23">
        <f>AVERAGE(J1799:J1802)</f>
        <v>0.14924999999999994</v>
      </c>
      <c r="N1799" s="23">
        <v>63.099384180000001</v>
      </c>
      <c r="O1799" s="73">
        <f>VLOOKUP(B1799,'Dry Sieve'!$B$2:$K$992,IF(C1799="#5",2,IF(C1799="#10",3,IF(C1799="#18",4,IF(C1799="#35",5,IF(C1799="#60",6,IF(C1799="#120",7,IF(C1799="#200",8,IF(C1799="&lt;200",9)))))))),FALSE)</f>
        <v>12.68</v>
      </c>
      <c r="P1799" s="23">
        <f t="shared" si="0"/>
        <v>0.14924999999999994</v>
      </c>
      <c r="Q1799" s="23">
        <f t="shared" si="1"/>
        <v>3.0382500000000001</v>
      </c>
      <c r="R1799" s="23">
        <f>VLOOKUP(B1799,'Dry Sieve'!$B$2:$K$992,IF(C1799="#5",2,IF(C1799="#10",3,IF(C1799="#18",4,IF(C1799="#35",5,IF(C1799="#60",6,IF(C1799="#120",7,IF(C1799="#200",8,IF(C1799="&lt;200",9)))))))),FALSE)</f>
        <v>12.68</v>
      </c>
      <c r="S1799" s="23">
        <f>VLOOKUP(B1799,'Dry Sieve'!$B$2:$K$992,10,FALSE)</f>
        <v>70</v>
      </c>
      <c r="T1799" s="23">
        <v>0.17224445460000001</v>
      </c>
      <c r="U1799" s="23">
        <v>9.3158734409999999E-2</v>
      </c>
      <c r="V1799" s="23">
        <f>V1798</f>
        <v>0.47313516497300001</v>
      </c>
    </row>
    <row r="1800" spans="1:22" ht="15.75" customHeight="1" x14ac:dyDescent="0.2">
      <c r="A1800" s="22">
        <f>VLOOKUP(B1799,'Sample ID by Horizon'!A:B,2,FALSE)</f>
        <v>42655</v>
      </c>
      <c r="B1800" s="21" t="s">
        <v>540</v>
      </c>
      <c r="C1800" s="21" t="s">
        <v>1295</v>
      </c>
      <c r="D1800" s="21" t="s">
        <v>1292</v>
      </c>
      <c r="E1800" s="21">
        <v>3.0230000000000001</v>
      </c>
      <c r="F1800" s="21">
        <v>1.758</v>
      </c>
      <c r="G1800" s="21">
        <v>4.016</v>
      </c>
      <c r="H1800" s="21">
        <v>2.258</v>
      </c>
      <c r="I1800" s="21">
        <v>1.889</v>
      </c>
      <c r="J1800" s="23">
        <f t="shared" si="45"/>
        <v>0.13100000000000001</v>
      </c>
      <c r="K1800" s="71">
        <v>70.360568970000003</v>
      </c>
      <c r="L1800" s="71">
        <f t="shared" ref="L1800:N1800" si="1350">L1799</f>
        <v>3.0382500000000001</v>
      </c>
      <c r="M1800" s="71">
        <f t="shared" si="1350"/>
        <v>0.14924999999999994</v>
      </c>
      <c r="N1800" s="71">
        <f t="shared" si="1350"/>
        <v>63.099384180000001</v>
      </c>
      <c r="O1800" s="73">
        <f>VLOOKUP(B1800,'Dry Sieve'!$B$2:$K$992,IF(C1800="#5",2,IF(C1800="#10",3,IF(C1800="#18",4,IF(C1800="#35",5,IF(C1800="#60",6,IF(C1800="#120",7,IF(C1800="#200",8,IF(C1800="&lt;200",9)))))))),FALSE)</f>
        <v>12.68</v>
      </c>
      <c r="P1800" s="23">
        <f t="shared" si="0"/>
        <v>0.14924999999999994</v>
      </c>
      <c r="Q1800" s="23">
        <f t="shared" si="1"/>
        <v>3.0382500000000001</v>
      </c>
      <c r="R1800" s="23">
        <f>VLOOKUP(B1800,'Dry Sieve'!$B$2:$K$992,IF(C1800="#5",2,IF(C1800="#10",3,IF(C1800="#18",4,IF(C1800="#35",5,IF(C1800="#60",6,IF(C1800="#120",7,IF(C1800="#200",8,IF(C1800="&lt;200",9)))))))),FALSE)</f>
        <v>12.68</v>
      </c>
      <c r="S1800" s="23">
        <f>VLOOKUP(B1800,'Dry Sieve'!$B$2:$K$992,10,FALSE)</f>
        <v>70</v>
      </c>
      <c r="T1800" s="23">
        <v>0.17224445460000001</v>
      </c>
      <c r="U1800" s="23">
        <v>9.3158734409999999E-2</v>
      </c>
      <c r="V1800" s="23">
        <f>V1798</f>
        <v>0.47313516497300001</v>
      </c>
    </row>
    <row r="1801" spans="1:22" ht="15.75" customHeight="1" x14ac:dyDescent="0.2">
      <c r="A1801" s="22">
        <f>VLOOKUP(B1800,'Sample ID by Horizon'!A:B,2,FALSE)</f>
        <v>42655</v>
      </c>
      <c r="B1801" s="21" t="s">
        <v>540</v>
      </c>
      <c r="C1801" s="21" t="s">
        <v>1295</v>
      </c>
      <c r="D1801" s="21" t="s">
        <v>1293</v>
      </c>
      <c r="E1801" s="21">
        <v>3.06</v>
      </c>
      <c r="F1801" s="21">
        <v>1.7290000000000001</v>
      </c>
      <c r="G1801" s="21">
        <v>3.7160000000000002</v>
      </c>
      <c r="H1801" s="21">
        <v>1.9870000000000001</v>
      </c>
      <c r="I1801" s="21">
        <v>1.895</v>
      </c>
      <c r="J1801" s="23">
        <f t="shared" si="45"/>
        <v>0.16599999999999993</v>
      </c>
      <c r="K1801" s="71">
        <v>59.509803920000003</v>
      </c>
      <c r="L1801" s="71">
        <f t="shared" ref="L1801:N1801" si="1351">L1799</f>
        <v>3.0382500000000001</v>
      </c>
      <c r="M1801" s="71">
        <f t="shared" si="1351"/>
        <v>0.14924999999999994</v>
      </c>
      <c r="N1801" s="71">
        <f t="shared" si="1351"/>
        <v>63.099384180000001</v>
      </c>
      <c r="O1801" s="73">
        <f>VLOOKUP(B1801,'Dry Sieve'!$B$2:$K$992,IF(C1801="#5",2,IF(C1801="#10",3,IF(C1801="#18",4,IF(C1801="#35",5,IF(C1801="#60",6,IF(C1801="#120",7,IF(C1801="#200",8,IF(C1801="&lt;200",9)))))))),FALSE)</f>
        <v>12.68</v>
      </c>
      <c r="P1801" s="23">
        <f t="shared" si="0"/>
        <v>0.14924999999999994</v>
      </c>
      <c r="Q1801" s="23">
        <f t="shared" si="1"/>
        <v>3.0382500000000001</v>
      </c>
      <c r="R1801" s="23">
        <f>VLOOKUP(B1801,'Dry Sieve'!$B$2:$K$992,IF(C1801="#5",2,IF(C1801="#10",3,IF(C1801="#18",4,IF(C1801="#35",5,IF(C1801="#60",6,IF(C1801="#120",7,IF(C1801="#200",8,IF(C1801="&lt;200",9)))))))),FALSE)</f>
        <v>12.68</v>
      </c>
      <c r="S1801" s="23">
        <f>VLOOKUP(B1801,'Dry Sieve'!$B$2:$K$992,10,FALSE)</f>
        <v>70</v>
      </c>
      <c r="T1801" s="23">
        <v>0.17224445460000001</v>
      </c>
      <c r="U1801" s="23">
        <v>9.3158734409999999E-2</v>
      </c>
      <c r="V1801" s="23">
        <f>V1798</f>
        <v>0.47313516497300001</v>
      </c>
    </row>
    <row r="1802" spans="1:22" ht="15.75" customHeight="1" x14ac:dyDescent="0.2">
      <c r="A1802" s="22">
        <f>VLOOKUP(B1801,'Sample ID by Horizon'!A:B,2,FALSE)</f>
        <v>42655</v>
      </c>
      <c r="B1802" s="21" t="s">
        <v>540</v>
      </c>
      <c r="C1802" s="21" t="s">
        <v>1295</v>
      </c>
      <c r="D1802" s="21" t="s">
        <v>1294</v>
      </c>
      <c r="E1802" s="21">
        <v>3.0649999999999999</v>
      </c>
      <c r="F1802" s="21">
        <v>1.73</v>
      </c>
      <c r="G1802" s="21">
        <v>3.6890000000000001</v>
      </c>
      <c r="H1802" s="21">
        <v>1.9590000000000001</v>
      </c>
      <c r="I1802" s="21">
        <v>1.847</v>
      </c>
      <c r="J1802" s="23">
        <f t="shared" si="45"/>
        <v>0.11699999999999999</v>
      </c>
      <c r="K1802" s="71">
        <v>60.097879280000001</v>
      </c>
      <c r="L1802" s="71">
        <f t="shared" ref="L1802:N1802" si="1352">L1799</f>
        <v>3.0382500000000001</v>
      </c>
      <c r="M1802" s="71">
        <f t="shared" si="1352"/>
        <v>0.14924999999999994</v>
      </c>
      <c r="N1802" s="71">
        <f t="shared" si="1352"/>
        <v>63.099384180000001</v>
      </c>
      <c r="O1802" s="73">
        <f>VLOOKUP(B1802,'Dry Sieve'!$B$2:$K$992,IF(C1802="#5",2,IF(C1802="#10",3,IF(C1802="#18",4,IF(C1802="#35",5,IF(C1802="#60",6,IF(C1802="#120",7,IF(C1802="#200",8,IF(C1802="&lt;200",9)))))))),FALSE)</f>
        <v>12.68</v>
      </c>
      <c r="P1802" s="23">
        <f t="shared" si="0"/>
        <v>0.14924999999999994</v>
      </c>
      <c r="Q1802" s="23">
        <f t="shared" si="1"/>
        <v>3.0382500000000001</v>
      </c>
      <c r="R1802" s="23">
        <f>VLOOKUP(B1802,'Dry Sieve'!$B$2:$K$992,IF(C1802="#5",2,IF(C1802="#10",3,IF(C1802="#18",4,IF(C1802="#35",5,IF(C1802="#60",6,IF(C1802="#120",7,IF(C1802="#200",8,IF(C1802="&lt;200",9)))))))),FALSE)</f>
        <v>12.68</v>
      </c>
      <c r="S1802" s="23">
        <f>VLOOKUP(B1802,'Dry Sieve'!$B$2:$K$992,10,FALSE)</f>
        <v>70</v>
      </c>
      <c r="T1802" s="23">
        <v>0.17224445460000001</v>
      </c>
      <c r="U1802" s="23">
        <v>9.3158734409999999E-2</v>
      </c>
      <c r="V1802" s="23">
        <f>V1801</f>
        <v>0.47313516497300001</v>
      </c>
    </row>
    <row r="1803" spans="1:22" ht="15.75" customHeight="1" x14ac:dyDescent="0.2">
      <c r="A1803" s="22">
        <f>VLOOKUP(B1802,'Sample ID by Horizon'!A:B,2,FALSE)</f>
        <v>42655</v>
      </c>
      <c r="B1803" s="21" t="s">
        <v>540</v>
      </c>
      <c r="C1803" s="21" t="s">
        <v>1296</v>
      </c>
      <c r="D1803" s="21" t="s">
        <v>1291</v>
      </c>
      <c r="E1803" s="21">
        <v>1.7509999999999999</v>
      </c>
      <c r="F1803" s="21">
        <v>1.7370000000000001</v>
      </c>
      <c r="G1803" s="21">
        <v>3.2890000000000001</v>
      </c>
      <c r="H1803" s="21">
        <v>1.552</v>
      </c>
      <c r="I1803" s="21">
        <v>1.958</v>
      </c>
      <c r="J1803" s="23">
        <f t="shared" si="45"/>
        <v>0.22099999999999986</v>
      </c>
      <c r="K1803" s="71">
        <v>76.013706450000001</v>
      </c>
      <c r="L1803" s="71">
        <v>1.75075</v>
      </c>
      <c r="M1803" s="23">
        <f>AVERAGE(J1803:J1806)</f>
        <v>0.17724999999999991</v>
      </c>
      <c r="N1803" s="23">
        <v>76.910390079999999</v>
      </c>
      <c r="O1803" s="73">
        <f>VLOOKUP(B1803,'Dry Sieve'!$B$2:$K$992,IF(C1803="#5",2,IF(C1803="#10",3,IF(C1803="#18",4,IF(C1803="#35",5,IF(C1803="#60",6,IF(C1803="#120",7,IF(C1803="#200",8,IF(C1803="&lt;200",9)))))))),FALSE)</f>
        <v>7.58</v>
      </c>
      <c r="P1803" s="23">
        <f t="shared" si="0"/>
        <v>0.17724999999999991</v>
      </c>
      <c r="Q1803" s="23">
        <f t="shared" si="1"/>
        <v>1.7507499999999998</v>
      </c>
      <c r="R1803" s="23">
        <f>VLOOKUP(B1803,'Dry Sieve'!$B$2:$K$992,IF(C1803="#5",2,IF(C1803="#10",3,IF(C1803="#18",4,IF(C1803="#35",5,IF(C1803="#60",6,IF(C1803="#120",7,IF(C1803="#200",8,IF(C1803="&lt;200",9)))))))),FALSE)</f>
        <v>7.58</v>
      </c>
      <c r="S1803" s="23">
        <f>VLOOKUP(B1803,'Dry Sieve'!$B$2:$K$992,10,FALSE)</f>
        <v>70</v>
      </c>
      <c r="T1803" s="23">
        <v>9.7322616840000001E-2</v>
      </c>
      <c r="U1803" s="23">
        <v>5.3465145890000003E-2</v>
      </c>
      <c r="V1803" s="23">
        <f>V1801</f>
        <v>0.47313516497300001</v>
      </c>
    </row>
    <row r="1804" spans="1:22" ht="15.75" customHeight="1" x14ac:dyDescent="0.2">
      <c r="A1804" s="22">
        <f>VLOOKUP(B1803,'Sample ID by Horizon'!A:B,2,FALSE)</f>
        <v>42655</v>
      </c>
      <c r="B1804" s="21" t="s">
        <v>540</v>
      </c>
      <c r="C1804" s="21" t="s">
        <v>1296</v>
      </c>
      <c r="D1804" s="21" t="s">
        <v>1292</v>
      </c>
      <c r="E1804" s="21">
        <v>1.75</v>
      </c>
      <c r="F1804" s="21">
        <v>1.736</v>
      </c>
      <c r="G1804" s="21">
        <v>3.258</v>
      </c>
      <c r="H1804" s="21">
        <v>1.522</v>
      </c>
      <c r="I1804" s="21">
        <v>1.9159999999999999</v>
      </c>
      <c r="J1804" s="23">
        <f t="shared" si="45"/>
        <v>0.17999999999999994</v>
      </c>
      <c r="K1804" s="71">
        <v>76.685714290000007</v>
      </c>
      <c r="L1804" s="71">
        <f t="shared" ref="L1804:N1804" si="1353">L1803</f>
        <v>1.75075</v>
      </c>
      <c r="M1804" s="71">
        <f t="shared" si="1353"/>
        <v>0.17724999999999991</v>
      </c>
      <c r="N1804" s="71">
        <f t="shared" si="1353"/>
        <v>76.910390079999999</v>
      </c>
      <c r="O1804" s="73">
        <f>VLOOKUP(B1804,'Dry Sieve'!$B$2:$K$992,IF(C1804="#5",2,IF(C1804="#10",3,IF(C1804="#18",4,IF(C1804="#35",5,IF(C1804="#60",6,IF(C1804="#120",7,IF(C1804="#200",8,IF(C1804="&lt;200",9)))))))),FALSE)</f>
        <v>7.58</v>
      </c>
      <c r="P1804" s="23">
        <f t="shared" si="0"/>
        <v>0.17724999999999991</v>
      </c>
      <c r="Q1804" s="23">
        <f t="shared" si="1"/>
        <v>1.7507499999999998</v>
      </c>
      <c r="R1804" s="23">
        <f>VLOOKUP(B1804,'Dry Sieve'!$B$2:$K$992,IF(C1804="#5",2,IF(C1804="#10",3,IF(C1804="#18",4,IF(C1804="#35",5,IF(C1804="#60",6,IF(C1804="#120",7,IF(C1804="#200",8,IF(C1804="&lt;200",9)))))))),FALSE)</f>
        <v>7.58</v>
      </c>
      <c r="S1804" s="23">
        <f>VLOOKUP(B1804,'Dry Sieve'!$B$2:$K$992,10,FALSE)</f>
        <v>70</v>
      </c>
      <c r="T1804" s="23">
        <v>9.7322616840000001E-2</v>
      </c>
      <c r="U1804" s="23">
        <v>5.3465145890000003E-2</v>
      </c>
      <c r="V1804" s="23">
        <f>V1801</f>
        <v>0.47313516497300001</v>
      </c>
    </row>
    <row r="1805" spans="1:22" ht="15.75" customHeight="1" x14ac:dyDescent="0.2">
      <c r="A1805" s="22">
        <f>VLOOKUP(B1804,'Sample ID by Horizon'!A:B,2,FALSE)</f>
        <v>42655</v>
      </c>
      <c r="B1805" s="21" t="s">
        <v>540</v>
      </c>
      <c r="C1805" s="21" t="s">
        <v>1296</v>
      </c>
      <c r="D1805" s="21" t="s">
        <v>1293</v>
      </c>
      <c r="E1805" s="21">
        <v>1.75</v>
      </c>
      <c r="F1805" s="21">
        <v>1.738</v>
      </c>
      <c r="G1805" s="21">
        <v>3.2719999999999998</v>
      </c>
      <c r="H1805" s="21">
        <v>1.534</v>
      </c>
      <c r="I1805" s="21">
        <v>1.8839999999999999</v>
      </c>
      <c r="J1805" s="23">
        <f t="shared" si="45"/>
        <v>0.14599999999999991</v>
      </c>
      <c r="K1805" s="71">
        <v>79.314285709999993</v>
      </c>
      <c r="L1805" s="71">
        <f t="shared" ref="L1805:N1805" si="1354">L1803</f>
        <v>1.75075</v>
      </c>
      <c r="M1805" s="71">
        <f t="shared" si="1354"/>
        <v>0.17724999999999991</v>
      </c>
      <c r="N1805" s="71">
        <f t="shared" si="1354"/>
        <v>76.910390079999999</v>
      </c>
      <c r="O1805" s="73">
        <f>VLOOKUP(B1805,'Dry Sieve'!$B$2:$K$992,IF(C1805="#5",2,IF(C1805="#10",3,IF(C1805="#18",4,IF(C1805="#35",5,IF(C1805="#60",6,IF(C1805="#120",7,IF(C1805="#200",8,IF(C1805="&lt;200",9)))))))),FALSE)</f>
        <v>7.58</v>
      </c>
      <c r="P1805" s="23">
        <f t="shared" si="0"/>
        <v>0.17724999999999991</v>
      </c>
      <c r="Q1805" s="23">
        <f t="shared" si="1"/>
        <v>1.7507499999999998</v>
      </c>
      <c r="R1805" s="23">
        <f>VLOOKUP(B1805,'Dry Sieve'!$B$2:$K$992,IF(C1805="#5",2,IF(C1805="#10",3,IF(C1805="#18",4,IF(C1805="#35",5,IF(C1805="#60",6,IF(C1805="#120",7,IF(C1805="#200",8,IF(C1805="&lt;200",9)))))))),FALSE)</f>
        <v>7.58</v>
      </c>
      <c r="S1805" s="23">
        <f>VLOOKUP(B1805,'Dry Sieve'!$B$2:$K$992,10,FALSE)</f>
        <v>70</v>
      </c>
      <c r="T1805" s="23">
        <v>9.7322616840000001E-2</v>
      </c>
      <c r="U1805" s="23">
        <v>5.3465145890000003E-2</v>
      </c>
      <c r="V1805" s="23">
        <f>V1804</f>
        <v>0.47313516497300001</v>
      </c>
    </row>
    <row r="1806" spans="1:22" ht="15.75" customHeight="1" x14ac:dyDescent="0.2">
      <c r="A1806" s="22">
        <f>VLOOKUP(B1805,'Sample ID by Horizon'!A:B,2,FALSE)</f>
        <v>42655</v>
      </c>
      <c r="B1806" s="21" t="s">
        <v>540</v>
      </c>
      <c r="C1806" s="21" t="s">
        <v>1296</v>
      </c>
      <c r="D1806" s="21" t="s">
        <v>1294</v>
      </c>
      <c r="E1806" s="21">
        <v>1.752</v>
      </c>
      <c r="F1806" s="21">
        <v>1.7210000000000001</v>
      </c>
      <c r="G1806" s="21">
        <v>3.2080000000000002</v>
      </c>
      <c r="H1806" s="21">
        <v>1.4870000000000001</v>
      </c>
      <c r="I1806" s="21">
        <v>1.883</v>
      </c>
      <c r="J1806" s="23">
        <f t="shared" si="45"/>
        <v>0.16199999999999992</v>
      </c>
      <c r="K1806" s="71">
        <v>75.627853880000004</v>
      </c>
      <c r="L1806" s="71">
        <f t="shared" ref="L1806:N1806" si="1355">L1803</f>
        <v>1.75075</v>
      </c>
      <c r="M1806" s="71">
        <f t="shared" si="1355"/>
        <v>0.17724999999999991</v>
      </c>
      <c r="N1806" s="71">
        <f t="shared" si="1355"/>
        <v>76.910390079999999</v>
      </c>
      <c r="O1806" s="73">
        <f>VLOOKUP(B1806,'Dry Sieve'!$B$2:$K$992,IF(C1806="#5",2,IF(C1806="#10",3,IF(C1806="#18",4,IF(C1806="#35",5,IF(C1806="#60",6,IF(C1806="#120",7,IF(C1806="#200",8,IF(C1806="&lt;200",9)))))))),FALSE)</f>
        <v>7.58</v>
      </c>
      <c r="P1806" s="23">
        <f t="shared" si="0"/>
        <v>0.17724999999999991</v>
      </c>
      <c r="Q1806" s="23">
        <f t="shared" si="1"/>
        <v>1.7507499999999998</v>
      </c>
      <c r="R1806" s="23">
        <f>VLOOKUP(B1806,'Dry Sieve'!$B$2:$K$992,IF(C1806="#5",2,IF(C1806="#10",3,IF(C1806="#18",4,IF(C1806="#35",5,IF(C1806="#60",6,IF(C1806="#120",7,IF(C1806="#200",8,IF(C1806="&lt;200",9)))))))),FALSE)</f>
        <v>7.58</v>
      </c>
      <c r="S1806" s="23">
        <f>VLOOKUP(B1806,'Dry Sieve'!$B$2:$K$992,10,FALSE)</f>
        <v>70</v>
      </c>
      <c r="T1806" s="23">
        <v>9.7322616840000001E-2</v>
      </c>
      <c r="U1806" s="23">
        <v>5.3465145890000003E-2</v>
      </c>
      <c r="V1806" s="23">
        <f>V1804</f>
        <v>0.47313516497300001</v>
      </c>
    </row>
    <row r="1807" spans="1:22" ht="15.75" customHeight="1" x14ac:dyDescent="0.2">
      <c r="A1807" s="22">
        <f>VLOOKUP(B1806,'Sample ID by Horizon'!A:B,2,FALSE)</f>
        <v>42655</v>
      </c>
      <c r="B1807" s="21" t="s">
        <v>540</v>
      </c>
      <c r="C1807" s="21" t="s">
        <v>1297</v>
      </c>
      <c r="D1807" s="21" t="s">
        <v>1291</v>
      </c>
      <c r="E1807" s="21">
        <v>1.153</v>
      </c>
      <c r="F1807" s="21">
        <v>1.7450000000000001</v>
      </c>
      <c r="G1807" s="21">
        <v>2.81</v>
      </c>
      <c r="H1807" s="21">
        <v>1.0649999999999999</v>
      </c>
      <c r="I1807" s="21">
        <v>1.984</v>
      </c>
      <c r="J1807" s="23">
        <f t="shared" si="45"/>
        <v>0.23899999999999988</v>
      </c>
      <c r="K1807" s="71">
        <v>71.639202080000004</v>
      </c>
      <c r="L1807" s="71">
        <v>1.1367499999999999</v>
      </c>
      <c r="M1807" s="23">
        <f>AVERAGE(J1807:J1810)</f>
        <v>0.23049999999999998</v>
      </c>
      <c r="N1807" s="23">
        <v>71.647531420000007</v>
      </c>
      <c r="O1807" s="73">
        <f>VLOOKUP(B1807,'Dry Sieve'!$B$2:$K$992,IF(C1807="#5",2,IF(C1807="#10",3,IF(C1807="#18",4,IF(C1807="#35",5,IF(C1807="#60",6,IF(C1807="#120",7,IF(C1807="#200",8,IF(C1807="&lt;200",9)))))))),FALSE)</f>
        <v>4.62</v>
      </c>
      <c r="P1807" s="23">
        <f t="shared" si="0"/>
        <v>0.23049999999999998</v>
      </c>
      <c r="Q1807" s="23">
        <f t="shared" si="1"/>
        <v>1.1367500000000001</v>
      </c>
      <c r="R1807" s="23">
        <f>VLOOKUP(B1807,'Dry Sieve'!$B$2:$K$992,IF(C1807="#5",2,IF(C1807="#10",3,IF(C1807="#18",4,IF(C1807="#35",5,IF(C1807="#60",6,IF(C1807="#120",7,IF(C1807="#200",8,IF(C1807="&lt;200",9)))))))),FALSE)</f>
        <v>4.62</v>
      </c>
      <c r="S1807" s="23">
        <f>VLOOKUP(B1807,'Dry Sieve'!$B$2:$K$992,10,FALSE)</f>
        <v>70</v>
      </c>
      <c r="T1807" s="23">
        <v>5.2617110180000003E-2</v>
      </c>
      <c r="U1807" s="23">
        <v>2.154220603E-2</v>
      </c>
      <c r="V1807" s="23">
        <f>V1804</f>
        <v>0.47313516497300001</v>
      </c>
    </row>
    <row r="1808" spans="1:22" ht="15.75" customHeight="1" x14ac:dyDescent="0.2">
      <c r="A1808" s="22">
        <f>VLOOKUP(B1807,'Sample ID by Horizon'!A:B,2,FALSE)</f>
        <v>42655</v>
      </c>
      <c r="B1808" s="21" t="s">
        <v>540</v>
      </c>
      <c r="C1808" s="21" t="s">
        <v>1297</v>
      </c>
      <c r="D1808" s="21" t="s">
        <v>1292</v>
      </c>
      <c r="E1808" s="21">
        <v>1.153</v>
      </c>
      <c r="F1808" s="21">
        <v>1.744</v>
      </c>
      <c r="G1808" s="21">
        <v>2.8050000000000002</v>
      </c>
      <c r="H1808" s="21">
        <v>1.0609999999999999</v>
      </c>
      <c r="I1808" s="21">
        <v>1.976</v>
      </c>
      <c r="J1808" s="23">
        <f t="shared" si="45"/>
        <v>0.23199999999999998</v>
      </c>
      <c r="K1808" s="71">
        <v>71.899392890000001</v>
      </c>
      <c r="L1808" s="71">
        <f t="shared" ref="L1808:N1808" si="1356">L1807</f>
        <v>1.1367499999999999</v>
      </c>
      <c r="M1808" s="71">
        <f t="shared" si="1356"/>
        <v>0.23049999999999998</v>
      </c>
      <c r="N1808" s="71">
        <f t="shared" si="1356"/>
        <v>71.647531420000007</v>
      </c>
      <c r="O1808" s="73">
        <f>VLOOKUP(B1808,'Dry Sieve'!$B$2:$K$992,IF(C1808="#5",2,IF(C1808="#10",3,IF(C1808="#18",4,IF(C1808="#35",5,IF(C1808="#60",6,IF(C1808="#120",7,IF(C1808="#200",8,IF(C1808="&lt;200",9)))))))),FALSE)</f>
        <v>4.62</v>
      </c>
      <c r="P1808" s="23">
        <f t="shared" si="0"/>
        <v>0.23049999999999998</v>
      </c>
      <c r="Q1808" s="23">
        <f t="shared" si="1"/>
        <v>1.1367500000000001</v>
      </c>
      <c r="R1808" s="23">
        <f>VLOOKUP(B1808,'Dry Sieve'!$B$2:$K$992,IF(C1808="#5",2,IF(C1808="#10",3,IF(C1808="#18",4,IF(C1808="#35",5,IF(C1808="#60",6,IF(C1808="#120",7,IF(C1808="#200",8,IF(C1808="&lt;200",9)))))))),FALSE)</f>
        <v>4.62</v>
      </c>
      <c r="S1808" s="23">
        <f>VLOOKUP(B1808,'Dry Sieve'!$B$2:$K$992,10,FALSE)</f>
        <v>70</v>
      </c>
      <c r="T1808" s="23">
        <v>5.2617110180000003E-2</v>
      </c>
      <c r="U1808" s="23">
        <v>2.154220603E-2</v>
      </c>
      <c r="V1808" s="23">
        <f>V1807</f>
        <v>0.47313516497300001</v>
      </c>
    </row>
    <row r="1809" spans="1:22" ht="15.75" customHeight="1" x14ac:dyDescent="0.2">
      <c r="A1809" s="22">
        <f>VLOOKUP(B1808,'Sample ID by Horizon'!A:B,2,FALSE)</f>
        <v>42655</v>
      </c>
      <c r="B1809" s="21" t="s">
        <v>540</v>
      </c>
      <c r="C1809" s="21" t="s">
        <v>1297</v>
      </c>
      <c r="D1809" s="21" t="s">
        <v>1293</v>
      </c>
      <c r="E1809" s="21">
        <v>1.149</v>
      </c>
      <c r="F1809" s="21">
        <v>1.736</v>
      </c>
      <c r="G1809" s="21">
        <v>2.7949999999999999</v>
      </c>
      <c r="H1809" s="21">
        <v>1.0589999999999999</v>
      </c>
      <c r="I1809" s="21">
        <v>1.9710000000000001</v>
      </c>
      <c r="J1809" s="23">
        <f t="shared" si="45"/>
        <v>0.2350000000000001</v>
      </c>
      <c r="K1809" s="71">
        <v>71.714534380000003</v>
      </c>
      <c r="L1809" s="71">
        <f t="shared" ref="L1809:N1809" si="1357">L1807</f>
        <v>1.1367499999999999</v>
      </c>
      <c r="M1809" s="71">
        <f t="shared" si="1357"/>
        <v>0.23049999999999998</v>
      </c>
      <c r="N1809" s="71">
        <f t="shared" si="1357"/>
        <v>71.647531420000007</v>
      </c>
      <c r="O1809" s="73">
        <f>VLOOKUP(B1809,'Dry Sieve'!$B$2:$K$992,IF(C1809="#5",2,IF(C1809="#10",3,IF(C1809="#18",4,IF(C1809="#35",5,IF(C1809="#60",6,IF(C1809="#120",7,IF(C1809="#200",8,IF(C1809="&lt;200",9)))))))),FALSE)</f>
        <v>4.62</v>
      </c>
      <c r="P1809" s="23">
        <f t="shared" si="0"/>
        <v>0.23049999999999998</v>
      </c>
      <c r="Q1809" s="23">
        <f t="shared" si="1"/>
        <v>1.1367500000000001</v>
      </c>
      <c r="R1809" s="23">
        <f>VLOOKUP(B1809,'Dry Sieve'!$B$2:$K$992,IF(C1809="#5",2,IF(C1809="#10",3,IF(C1809="#18",4,IF(C1809="#35",5,IF(C1809="#60",6,IF(C1809="#120",7,IF(C1809="#200",8,IF(C1809="&lt;200",9)))))))),FALSE)</f>
        <v>4.62</v>
      </c>
      <c r="S1809" s="23">
        <f>VLOOKUP(B1809,'Dry Sieve'!$B$2:$K$992,10,FALSE)</f>
        <v>70</v>
      </c>
      <c r="T1809" s="23">
        <v>5.2617110180000003E-2</v>
      </c>
      <c r="U1809" s="23">
        <v>2.154220603E-2</v>
      </c>
      <c r="V1809" s="23">
        <f>V1807</f>
        <v>0.47313516497300001</v>
      </c>
    </row>
    <row r="1810" spans="1:22" ht="15.75" customHeight="1" x14ac:dyDescent="0.2">
      <c r="A1810" s="22">
        <f>VLOOKUP(B1809,'Sample ID by Horizon'!A:B,2,FALSE)</f>
        <v>42655</v>
      </c>
      <c r="B1810" s="21" t="s">
        <v>540</v>
      </c>
      <c r="C1810" s="21" t="s">
        <v>1297</v>
      </c>
      <c r="D1810" s="21" t="s">
        <v>1294</v>
      </c>
      <c r="E1810" s="21">
        <v>1.0920000000000001</v>
      </c>
      <c r="F1810" s="21">
        <v>1.7310000000000001</v>
      </c>
      <c r="G1810" s="21">
        <v>2.726</v>
      </c>
      <c r="H1810" s="21">
        <v>0.995</v>
      </c>
      <c r="I1810" s="21">
        <v>1.9470000000000001</v>
      </c>
      <c r="J1810" s="23">
        <f t="shared" si="45"/>
        <v>0.21599999999999997</v>
      </c>
      <c r="K1810" s="71">
        <v>71.336996339999999</v>
      </c>
      <c r="L1810" s="71">
        <f t="shared" ref="L1810:N1810" si="1358">L1807</f>
        <v>1.1367499999999999</v>
      </c>
      <c r="M1810" s="71">
        <f t="shared" si="1358"/>
        <v>0.23049999999999998</v>
      </c>
      <c r="N1810" s="71">
        <f t="shared" si="1358"/>
        <v>71.647531420000007</v>
      </c>
      <c r="O1810" s="73">
        <f>VLOOKUP(B1810,'Dry Sieve'!$B$2:$K$992,IF(C1810="#5",2,IF(C1810="#10",3,IF(C1810="#18",4,IF(C1810="#35",5,IF(C1810="#60",6,IF(C1810="#120",7,IF(C1810="#200",8,IF(C1810="&lt;200",9)))))))),FALSE)</f>
        <v>4.62</v>
      </c>
      <c r="P1810" s="23">
        <f t="shared" si="0"/>
        <v>0.23049999999999998</v>
      </c>
      <c r="Q1810" s="23">
        <f t="shared" si="1"/>
        <v>1.1367500000000001</v>
      </c>
      <c r="R1810" s="23">
        <f>VLOOKUP(B1810,'Dry Sieve'!$B$2:$K$992,IF(C1810="#5",2,IF(C1810="#10",3,IF(C1810="#18",4,IF(C1810="#35",5,IF(C1810="#60",6,IF(C1810="#120",7,IF(C1810="#200",8,IF(C1810="&lt;200",9)))))))),FALSE)</f>
        <v>4.62</v>
      </c>
      <c r="S1810" s="23">
        <f>VLOOKUP(B1810,'Dry Sieve'!$B$2:$K$992,10,FALSE)</f>
        <v>70</v>
      </c>
      <c r="T1810" s="23">
        <v>5.2617110180000003E-2</v>
      </c>
      <c r="U1810" s="23">
        <v>2.154220603E-2</v>
      </c>
      <c r="V1810" s="23">
        <f>V1807</f>
        <v>0.47313516497300001</v>
      </c>
    </row>
    <row r="1811" spans="1:22" ht="15.75" customHeight="1" x14ac:dyDescent="0.2">
      <c r="A1811" s="22">
        <f>VLOOKUP(B1810,'Sample ID by Horizon'!A:B,2,FALSE)</f>
        <v>42655</v>
      </c>
      <c r="B1811" s="21" t="s">
        <v>540</v>
      </c>
      <c r="C1811" s="21" t="s">
        <v>1298</v>
      </c>
      <c r="D1811" s="21" t="s">
        <v>1291</v>
      </c>
      <c r="E1811" s="21">
        <v>0.78400000000000003</v>
      </c>
      <c r="F1811" s="21">
        <v>1.7230000000000001</v>
      </c>
      <c r="G1811" s="21">
        <v>2.4729999999999999</v>
      </c>
      <c r="H1811" s="21">
        <v>0.75</v>
      </c>
      <c r="I1811" s="21">
        <v>2.0579999999999998</v>
      </c>
      <c r="J1811" s="23">
        <f t="shared" si="45"/>
        <v>0.33499999999999974</v>
      </c>
      <c r="K1811" s="71">
        <v>52.933673470000002</v>
      </c>
      <c r="L1811" s="71">
        <v>0.78425</v>
      </c>
      <c r="M1811" s="23">
        <f>AVERAGE(J1811:J1814)</f>
        <v>0.33574999999999988</v>
      </c>
      <c r="N1811" s="23">
        <v>54.731621760000003</v>
      </c>
      <c r="O1811" s="73">
        <f>VLOOKUP(B1811,'Dry Sieve'!$B$2:$K$992,IF(C1811="#5",2,IF(C1811="#10",3,IF(C1811="#18",4,IF(C1811="#35",5,IF(C1811="#60",6,IF(C1811="#120",7,IF(C1811="#200",8,IF(C1811="&lt;200",9)))))))),FALSE)</f>
        <v>3.31</v>
      </c>
      <c r="P1811" s="23">
        <f t="shared" si="0"/>
        <v>0.33574999999999988</v>
      </c>
      <c r="Q1811" s="23">
        <f t="shared" si="1"/>
        <v>0.78425000000000011</v>
      </c>
      <c r="R1811" s="23">
        <f>VLOOKUP(B1811,'Dry Sieve'!$B$2:$K$992,IF(C1811="#5",2,IF(C1811="#10",3,IF(C1811="#18",4,IF(C1811="#35",5,IF(C1811="#60",6,IF(C1811="#120",7,IF(C1811="#200",8,IF(C1811="&lt;200",9)))))))),FALSE)</f>
        <v>3.31</v>
      </c>
      <c r="S1811" s="23">
        <f>VLOOKUP(B1811,'Dry Sieve'!$B$2:$K$992,10,FALSE)</f>
        <v>70</v>
      </c>
      <c r="T1811" s="23">
        <v>2.70419418E-2</v>
      </c>
      <c r="U1811" s="23">
        <v>6.3430685590000003E-3</v>
      </c>
      <c r="V1811" s="23">
        <f>V1810</f>
        <v>0.47313516497300001</v>
      </c>
    </row>
    <row r="1812" spans="1:22" ht="15.75" customHeight="1" x14ac:dyDescent="0.2">
      <c r="A1812" s="22">
        <f>VLOOKUP(B1811,'Sample ID by Horizon'!A:B,2,FALSE)</f>
        <v>42655</v>
      </c>
      <c r="B1812" s="21" t="s">
        <v>540</v>
      </c>
      <c r="C1812" s="21" t="s">
        <v>1298</v>
      </c>
      <c r="D1812" s="21" t="s">
        <v>1292</v>
      </c>
      <c r="E1812" s="21">
        <v>0.78300000000000003</v>
      </c>
      <c r="F1812" s="21">
        <v>1.724</v>
      </c>
      <c r="G1812" s="21">
        <v>2.4820000000000002</v>
      </c>
      <c r="H1812" s="21">
        <v>0.75800000000000001</v>
      </c>
      <c r="I1812" s="21">
        <v>2.0760000000000001</v>
      </c>
      <c r="J1812" s="23">
        <f t="shared" si="45"/>
        <v>0.35200000000000009</v>
      </c>
      <c r="K1812" s="71">
        <v>51.851851850000003</v>
      </c>
      <c r="L1812" s="71">
        <f t="shared" ref="L1812:N1812" si="1359">L1811</f>
        <v>0.78425</v>
      </c>
      <c r="M1812" s="71">
        <f t="shared" si="1359"/>
        <v>0.33574999999999988</v>
      </c>
      <c r="N1812" s="71">
        <f t="shared" si="1359"/>
        <v>54.731621760000003</v>
      </c>
      <c r="O1812" s="73">
        <f>VLOOKUP(B1812,'Dry Sieve'!$B$2:$K$992,IF(C1812="#5",2,IF(C1812="#10",3,IF(C1812="#18",4,IF(C1812="#35",5,IF(C1812="#60",6,IF(C1812="#120",7,IF(C1812="#200",8,IF(C1812="&lt;200",9)))))))),FALSE)</f>
        <v>3.31</v>
      </c>
      <c r="P1812" s="23">
        <f t="shared" si="0"/>
        <v>0.33574999999999988</v>
      </c>
      <c r="Q1812" s="23">
        <f t="shared" si="1"/>
        <v>0.78425000000000011</v>
      </c>
      <c r="R1812" s="23">
        <f>VLOOKUP(B1812,'Dry Sieve'!$B$2:$K$992,IF(C1812="#5",2,IF(C1812="#10",3,IF(C1812="#18",4,IF(C1812="#35",5,IF(C1812="#60",6,IF(C1812="#120",7,IF(C1812="#200",8,IF(C1812="&lt;200",9)))))))),FALSE)</f>
        <v>3.31</v>
      </c>
      <c r="S1812" s="23">
        <f>VLOOKUP(B1812,'Dry Sieve'!$B$2:$K$992,10,FALSE)</f>
        <v>70</v>
      </c>
      <c r="T1812" s="23">
        <v>2.70419418E-2</v>
      </c>
      <c r="U1812" s="23">
        <v>6.3430685590000003E-3</v>
      </c>
      <c r="V1812" s="23">
        <f>V1810</f>
        <v>0.47313516497300001</v>
      </c>
    </row>
    <row r="1813" spans="1:22" ht="15.75" customHeight="1" x14ac:dyDescent="0.2">
      <c r="A1813" s="22">
        <f>VLOOKUP(B1812,'Sample ID by Horizon'!A:B,2,FALSE)</f>
        <v>42655</v>
      </c>
      <c r="B1813" s="21" t="s">
        <v>540</v>
      </c>
      <c r="C1813" s="21" t="s">
        <v>1298</v>
      </c>
      <c r="D1813" s="21" t="s">
        <v>1293</v>
      </c>
      <c r="E1813" s="21">
        <v>0.78600000000000003</v>
      </c>
      <c r="F1813" s="21">
        <v>1.7210000000000001</v>
      </c>
      <c r="G1813" s="21">
        <v>2.488</v>
      </c>
      <c r="H1813" s="21">
        <v>0.76700000000000002</v>
      </c>
      <c r="I1813" s="21">
        <v>2.0419999999999998</v>
      </c>
      <c r="J1813" s="23">
        <f t="shared" si="45"/>
        <v>0.32099999999999973</v>
      </c>
      <c r="K1813" s="71">
        <v>56.743002539999999</v>
      </c>
      <c r="L1813" s="71">
        <f t="shared" ref="L1813:N1813" si="1360">L1811</f>
        <v>0.78425</v>
      </c>
      <c r="M1813" s="71">
        <f t="shared" si="1360"/>
        <v>0.33574999999999988</v>
      </c>
      <c r="N1813" s="71">
        <f t="shared" si="1360"/>
        <v>54.731621760000003</v>
      </c>
      <c r="O1813" s="73">
        <f>VLOOKUP(B1813,'Dry Sieve'!$B$2:$K$992,IF(C1813="#5",2,IF(C1813="#10",3,IF(C1813="#18",4,IF(C1813="#35",5,IF(C1813="#60",6,IF(C1813="#120",7,IF(C1813="#200",8,IF(C1813="&lt;200",9)))))))),FALSE)</f>
        <v>3.31</v>
      </c>
      <c r="P1813" s="23">
        <f t="shared" si="0"/>
        <v>0.33574999999999988</v>
      </c>
      <c r="Q1813" s="23">
        <f t="shared" si="1"/>
        <v>0.78425000000000011</v>
      </c>
      <c r="R1813" s="23">
        <f>VLOOKUP(B1813,'Dry Sieve'!$B$2:$K$992,IF(C1813="#5",2,IF(C1813="#10",3,IF(C1813="#18",4,IF(C1813="#35",5,IF(C1813="#60",6,IF(C1813="#120",7,IF(C1813="#200",8,IF(C1813="&lt;200",9)))))))),FALSE)</f>
        <v>3.31</v>
      </c>
      <c r="S1813" s="23">
        <f>VLOOKUP(B1813,'Dry Sieve'!$B$2:$K$992,10,FALSE)</f>
        <v>70</v>
      </c>
      <c r="T1813" s="23">
        <v>2.70419418E-2</v>
      </c>
      <c r="U1813" s="23">
        <v>6.3430685590000003E-3</v>
      </c>
      <c r="V1813" s="23">
        <f>V1810</f>
        <v>0.47313516497300001</v>
      </c>
    </row>
    <row r="1814" spans="1:22" ht="15.75" customHeight="1" x14ac:dyDescent="0.2">
      <c r="A1814" s="22">
        <f>VLOOKUP(B1813,'Sample ID by Horizon'!A:B,2,FALSE)</f>
        <v>42655</v>
      </c>
      <c r="B1814" s="21" t="s">
        <v>540</v>
      </c>
      <c r="C1814" s="21" t="s">
        <v>1298</v>
      </c>
      <c r="D1814" s="21" t="s">
        <v>1294</v>
      </c>
      <c r="E1814" s="21">
        <v>0.78400000000000003</v>
      </c>
      <c r="F1814" s="21">
        <v>1.7410000000000001</v>
      </c>
      <c r="G1814" s="21">
        <v>2.5259999999999998</v>
      </c>
      <c r="H1814" s="21">
        <v>0.78500000000000003</v>
      </c>
      <c r="I1814" s="21">
        <v>2.0760000000000001</v>
      </c>
      <c r="J1814" s="23">
        <f t="shared" si="45"/>
        <v>0.33499999999999996</v>
      </c>
      <c r="K1814" s="71">
        <v>57.397959180000001</v>
      </c>
      <c r="L1814" s="71">
        <f t="shared" ref="L1814:N1814" si="1361">L1811</f>
        <v>0.78425</v>
      </c>
      <c r="M1814" s="71">
        <f t="shared" si="1361"/>
        <v>0.33574999999999988</v>
      </c>
      <c r="N1814" s="71">
        <f t="shared" si="1361"/>
        <v>54.731621760000003</v>
      </c>
      <c r="O1814" s="73">
        <f>VLOOKUP(B1814,'Dry Sieve'!$B$2:$K$992,IF(C1814="#5",2,IF(C1814="#10",3,IF(C1814="#18",4,IF(C1814="#35",5,IF(C1814="#60",6,IF(C1814="#120",7,IF(C1814="#200",8,IF(C1814="&lt;200",9)))))))),FALSE)</f>
        <v>3.31</v>
      </c>
      <c r="P1814" s="23">
        <f t="shared" si="0"/>
        <v>0.33574999999999988</v>
      </c>
      <c r="Q1814" s="23">
        <f t="shared" si="1"/>
        <v>0.78425000000000011</v>
      </c>
      <c r="R1814" s="23">
        <f>VLOOKUP(B1814,'Dry Sieve'!$B$2:$K$992,IF(C1814="#5",2,IF(C1814="#10",3,IF(C1814="#18",4,IF(C1814="#35",5,IF(C1814="#60",6,IF(C1814="#120",7,IF(C1814="#200",8,IF(C1814="&lt;200",9)))))))),FALSE)</f>
        <v>3.31</v>
      </c>
      <c r="S1814" s="23">
        <f>VLOOKUP(B1814,'Dry Sieve'!$B$2:$K$992,10,FALSE)</f>
        <v>70</v>
      </c>
      <c r="T1814" s="23">
        <v>2.70419418E-2</v>
      </c>
      <c r="U1814" s="23">
        <v>6.3430685590000003E-3</v>
      </c>
      <c r="V1814" s="23">
        <f>V1813</f>
        <v>0.47313516497300001</v>
      </c>
    </row>
    <row r="1815" spans="1:22" ht="15.75" customHeight="1" x14ac:dyDescent="0.2">
      <c r="A1815" s="22">
        <f>VLOOKUP(B1814,'Sample ID by Horizon'!A:B,2,FALSE)</f>
        <v>42655</v>
      </c>
      <c r="B1815" s="21" t="s">
        <v>540</v>
      </c>
      <c r="C1815" s="21" t="s">
        <v>1299</v>
      </c>
      <c r="D1815" s="21" t="s">
        <v>1291</v>
      </c>
      <c r="E1815" s="21">
        <v>0.75</v>
      </c>
      <c r="F1815" s="21">
        <v>1.7450000000000001</v>
      </c>
      <c r="G1815" s="21">
        <v>2.476</v>
      </c>
      <c r="H1815" s="21">
        <v>0.73099999999999998</v>
      </c>
      <c r="I1815" s="21">
        <v>2.1629999999999998</v>
      </c>
      <c r="J1815" s="23">
        <f t="shared" si="45"/>
        <v>0.41799999999999971</v>
      </c>
      <c r="K1815" s="71">
        <v>41.733333330000001</v>
      </c>
      <c r="L1815" s="71">
        <v>0.75324999999999998</v>
      </c>
      <c r="M1815" s="23">
        <f>AVERAGE(J1815:J1818)</f>
        <v>0.41249999999999981</v>
      </c>
      <c r="N1815" s="23">
        <v>42.352438480000004</v>
      </c>
      <c r="O1815" s="73">
        <f>VLOOKUP(B1815,'Dry Sieve'!$B$2:$K$992,IF(C1815="#5",2,IF(C1815="#10",3,IF(C1815="#18",4,IF(C1815="#35",5,IF(C1815="#60",6,IF(C1815="#120",7,IF(C1815="#200",8,IF(C1815="&lt;200",9)))))))),FALSE)</f>
        <v>3.22</v>
      </c>
      <c r="P1815" s="23">
        <f t="shared" si="0"/>
        <v>0.41249999999999981</v>
      </c>
      <c r="Q1815" s="23">
        <f t="shared" si="1"/>
        <v>0.75324999999999998</v>
      </c>
      <c r="R1815" s="23">
        <f>VLOOKUP(B1815,'Dry Sieve'!$B$2:$K$992,IF(C1815="#5",2,IF(C1815="#10",3,IF(C1815="#18",4,IF(C1815="#35",5,IF(C1815="#60",6,IF(C1815="#120",7,IF(C1815="#200",8,IF(C1815="&lt;200",9)))))))),FALSE)</f>
        <v>3.22</v>
      </c>
      <c r="S1815" s="23">
        <f>VLOOKUP(B1815,'Dry Sieve'!$B$2:$K$992,10,FALSE)</f>
        <v>70</v>
      </c>
      <c r="T1815" s="23">
        <v>2.0809160310000002E-2</v>
      </c>
      <c r="U1815" s="23">
        <v>2.5180533759999999E-3</v>
      </c>
      <c r="V1815" s="23">
        <f>V1813</f>
        <v>0.47313516497300001</v>
      </c>
    </row>
    <row r="1816" spans="1:22" ht="15.75" customHeight="1" x14ac:dyDescent="0.2">
      <c r="A1816" s="22">
        <f>VLOOKUP(B1815,'Sample ID by Horizon'!A:B,2,FALSE)</f>
        <v>42655</v>
      </c>
      <c r="B1816" s="21" t="s">
        <v>540</v>
      </c>
      <c r="C1816" s="21" t="s">
        <v>1299</v>
      </c>
      <c r="D1816" s="21" t="s">
        <v>1292</v>
      </c>
      <c r="E1816" s="21">
        <v>0.755</v>
      </c>
      <c r="F1816" s="21">
        <v>1.7210000000000001</v>
      </c>
      <c r="G1816" s="21">
        <v>2.4550000000000001</v>
      </c>
      <c r="H1816" s="21">
        <v>0.73399999999999999</v>
      </c>
      <c r="I1816" s="21">
        <v>2.1459999999999999</v>
      </c>
      <c r="J1816" s="23">
        <f t="shared" si="45"/>
        <v>0.42499999999999982</v>
      </c>
      <c r="K1816" s="71">
        <v>40.927152319999998</v>
      </c>
      <c r="L1816" s="71">
        <f t="shared" ref="L1816:N1816" si="1362">L1815</f>
        <v>0.75324999999999998</v>
      </c>
      <c r="M1816" s="71">
        <f t="shared" si="1362"/>
        <v>0.41249999999999981</v>
      </c>
      <c r="N1816" s="71">
        <f t="shared" si="1362"/>
        <v>42.352438480000004</v>
      </c>
      <c r="O1816" s="73">
        <f>VLOOKUP(B1816,'Dry Sieve'!$B$2:$K$992,IF(C1816="#5",2,IF(C1816="#10",3,IF(C1816="#18",4,IF(C1816="#35",5,IF(C1816="#60",6,IF(C1816="#120",7,IF(C1816="#200",8,IF(C1816="&lt;200",9)))))))),FALSE)</f>
        <v>3.22</v>
      </c>
      <c r="P1816" s="23">
        <f t="shared" si="0"/>
        <v>0.41249999999999981</v>
      </c>
      <c r="Q1816" s="23">
        <f t="shared" si="1"/>
        <v>0.75324999999999998</v>
      </c>
      <c r="R1816" s="23">
        <f>VLOOKUP(B1816,'Dry Sieve'!$B$2:$K$992,IF(C1816="#5",2,IF(C1816="#10",3,IF(C1816="#18",4,IF(C1816="#35",5,IF(C1816="#60",6,IF(C1816="#120",7,IF(C1816="#200",8,IF(C1816="&lt;200",9)))))))),FALSE)</f>
        <v>3.22</v>
      </c>
      <c r="S1816" s="23">
        <f>VLOOKUP(B1816,'Dry Sieve'!$B$2:$K$992,10,FALSE)</f>
        <v>70</v>
      </c>
      <c r="T1816" s="23">
        <v>2.0809160310000002E-2</v>
      </c>
      <c r="U1816" s="23">
        <v>2.5180533759999999E-3</v>
      </c>
      <c r="V1816" s="23">
        <f>V1813</f>
        <v>0.47313516497300001</v>
      </c>
    </row>
    <row r="1817" spans="1:22" ht="15.75" customHeight="1" x14ac:dyDescent="0.2">
      <c r="A1817" s="22">
        <f>VLOOKUP(B1816,'Sample ID by Horizon'!A:B,2,FALSE)</f>
        <v>42655</v>
      </c>
      <c r="B1817" s="21" t="s">
        <v>540</v>
      </c>
      <c r="C1817" s="21" t="s">
        <v>1299</v>
      </c>
      <c r="D1817" s="21" t="s">
        <v>1293</v>
      </c>
      <c r="E1817" s="21">
        <v>0.75600000000000001</v>
      </c>
      <c r="F1817" s="21">
        <v>1.7290000000000001</v>
      </c>
      <c r="G1817" s="21">
        <v>2.4609999999999999</v>
      </c>
      <c r="H1817" s="21">
        <v>0.73199999999999998</v>
      </c>
      <c r="I1817" s="21">
        <v>2.15</v>
      </c>
      <c r="J1817" s="23">
        <f t="shared" si="45"/>
        <v>0.42099999999999982</v>
      </c>
      <c r="K1817" s="71">
        <v>41.137566139999997</v>
      </c>
      <c r="L1817" s="71">
        <f t="shared" ref="L1817:N1817" si="1363">L1815</f>
        <v>0.75324999999999998</v>
      </c>
      <c r="M1817" s="71">
        <f t="shared" si="1363"/>
        <v>0.41249999999999981</v>
      </c>
      <c r="N1817" s="71">
        <f t="shared" si="1363"/>
        <v>42.352438480000004</v>
      </c>
      <c r="O1817" s="73">
        <f>VLOOKUP(B1817,'Dry Sieve'!$B$2:$K$992,IF(C1817="#5",2,IF(C1817="#10",3,IF(C1817="#18",4,IF(C1817="#35",5,IF(C1817="#60",6,IF(C1817="#120",7,IF(C1817="#200",8,IF(C1817="&lt;200",9)))))))),FALSE)</f>
        <v>3.22</v>
      </c>
      <c r="P1817" s="23">
        <f t="shared" si="0"/>
        <v>0.41249999999999981</v>
      </c>
      <c r="Q1817" s="23">
        <f t="shared" si="1"/>
        <v>0.75324999999999998</v>
      </c>
      <c r="R1817" s="23">
        <f>VLOOKUP(B1817,'Dry Sieve'!$B$2:$K$992,IF(C1817="#5",2,IF(C1817="#10",3,IF(C1817="#18",4,IF(C1817="#35",5,IF(C1817="#60",6,IF(C1817="#120",7,IF(C1817="#200",8,IF(C1817="&lt;200",9)))))))),FALSE)</f>
        <v>3.22</v>
      </c>
      <c r="S1817" s="23">
        <f>VLOOKUP(B1817,'Dry Sieve'!$B$2:$K$992,10,FALSE)</f>
        <v>70</v>
      </c>
      <c r="T1817" s="23">
        <v>2.0809160310000002E-2</v>
      </c>
      <c r="U1817" s="23">
        <v>2.5180533759999999E-3</v>
      </c>
      <c r="V1817" s="23">
        <f>V1816</f>
        <v>0.47313516497300001</v>
      </c>
    </row>
    <row r="1818" spans="1:22" ht="15.75" customHeight="1" x14ac:dyDescent="0.2">
      <c r="A1818" s="22">
        <f>VLOOKUP(B1817,'Sample ID by Horizon'!A:B,2,FALSE)</f>
        <v>42655</v>
      </c>
      <c r="B1818" s="21" t="s">
        <v>540</v>
      </c>
      <c r="C1818" s="21" t="s">
        <v>1299</v>
      </c>
      <c r="D1818" s="21" t="s">
        <v>1294</v>
      </c>
      <c r="E1818" s="21">
        <v>0.752</v>
      </c>
      <c r="F1818" s="21">
        <v>1.7470000000000001</v>
      </c>
      <c r="G1818" s="21">
        <v>2.476</v>
      </c>
      <c r="H1818" s="21">
        <v>0.72899999999999998</v>
      </c>
      <c r="I1818" s="21">
        <v>2.133</v>
      </c>
      <c r="J1818" s="23">
        <f t="shared" si="45"/>
        <v>0.3859999999999999</v>
      </c>
      <c r="K1818" s="71">
        <v>45.611702129999998</v>
      </c>
      <c r="L1818" s="71">
        <f t="shared" ref="L1818:N1818" si="1364">L1815</f>
        <v>0.75324999999999998</v>
      </c>
      <c r="M1818" s="71">
        <f t="shared" si="1364"/>
        <v>0.41249999999999981</v>
      </c>
      <c r="N1818" s="71">
        <f t="shared" si="1364"/>
        <v>42.352438480000004</v>
      </c>
      <c r="O1818" s="73">
        <f>VLOOKUP(B1818,'Dry Sieve'!$B$2:$K$992,IF(C1818="#5",2,IF(C1818="#10",3,IF(C1818="#18",4,IF(C1818="#35",5,IF(C1818="#60",6,IF(C1818="#120",7,IF(C1818="#200",8,IF(C1818="&lt;200",9)))))))),FALSE)</f>
        <v>3.22</v>
      </c>
      <c r="P1818" s="23">
        <f t="shared" si="0"/>
        <v>0.41249999999999981</v>
      </c>
      <c r="Q1818" s="23">
        <f t="shared" si="1"/>
        <v>0.75324999999999998</v>
      </c>
      <c r="R1818" s="23">
        <f>VLOOKUP(B1818,'Dry Sieve'!$B$2:$K$992,IF(C1818="#5",2,IF(C1818="#10",3,IF(C1818="#18",4,IF(C1818="#35",5,IF(C1818="#60",6,IF(C1818="#120",7,IF(C1818="#200",8,IF(C1818="&lt;200",9)))))))),FALSE)</f>
        <v>3.22</v>
      </c>
      <c r="S1818" s="23">
        <f>VLOOKUP(B1818,'Dry Sieve'!$B$2:$K$992,10,FALSE)</f>
        <v>70</v>
      </c>
      <c r="T1818" s="23">
        <v>2.0809160310000002E-2</v>
      </c>
      <c r="U1818" s="23">
        <v>2.5180533759999999E-3</v>
      </c>
      <c r="V1818" s="23">
        <f>V1816</f>
        <v>0.47313516497300001</v>
      </c>
    </row>
    <row r="1819" spans="1:22" ht="15.75" customHeight="1" x14ac:dyDescent="0.2">
      <c r="A1819" s="22">
        <f>VLOOKUP(B1818,'Sample ID by Horizon'!A:B,2,FALSE)</f>
        <v>42655</v>
      </c>
      <c r="B1819" s="21" t="s">
        <v>540</v>
      </c>
      <c r="C1819" s="21" t="s">
        <v>1300</v>
      </c>
      <c r="D1819" s="21" t="s">
        <v>1291</v>
      </c>
      <c r="E1819" s="21">
        <v>0.501</v>
      </c>
      <c r="F1819" s="21">
        <v>1.7310000000000001</v>
      </c>
      <c r="G1819" s="21">
        <v>2.2050000000000001</v>
      </c>
      <c r="H1819" s="21">
        <v>0.47399999999999998</v>
      </c>
      <c r="I1819" s="21">
        <v>2.004</v>
      </c>
      <c r="J1819" s="23">
        <f t="shared" si="45"/>
        <v>0.27299999999999991</v>
      </c>
      <c r="K1819" s="71">
        <v>40.119760479999997</v>
      </c>
      <c r="L1819" s="71">
        <v>0.50349999999999995</v>
      </c>
      <c r="M1819" s="23">
        <f>AVERAGE(J1819:J1822)</f>
        <v>0.28349999999999986</v>
      </c>
      <c r="N1819" s="23">
        <v>39.871917680000003</v>
      </c>
      <c r="O1819" s="73">
        <f>VLOOKUP(B1819,'Dry Sieve'!$B$2:$K$992,IF(C1819="#5",2,IF(C1819="#10",3,IF(C1819="#18",4,IF(C1819="#35",5,IF(C1819="#60",6,IF(C1819="#120",7,IF(C1819="#200",8,IF(C1819="&lt;200",9)))))))),FALSE)</f>
        <v>2.2200000000000002</v>
      </c>
      <c r="P1819" s="23">
        <f t="shared" si="0"/>
        <v>0.28349999999999986</v>
      </c>
      <c r="Q1819" s="23">
        <f t="shared" si="1"/>
        <v>0.50349999999999995</v>
      </c>
      <c r="R1819" s="23">
        <f>VLOOKUP(B1819,'Dry Sieve'!$B$2:$K$992,IF(C1819="#5",2,IF(C1819="#10",3,IF(C1819="#18",4,IF(C1819="#35",5,IF(C1819="#60",6,IF(C1819="#120",7,IF(C1819="#200",8,IF(C1819="&lt;200",9)))))))),FALSE)</f>
        <v>2.2200000000000002</v>
      </c>
      <c r="S1819" s="23">
        <f>VLOOKUP(B1819,'Dry Sieve'!$B$2:$K$992,10,FALSE)</f>
        <v>70</v>
      </c>
      <c r="T1819" s="23">
        <v>1.385728472E-2</v>
      </c>
      <c r="U1819" s="23">
        <v>7.8930930800000004E-4</v>
      </c>
      <c r="V1819" s="23">
        <f>V1816</f>
        <v>0.47313516497300001</v>
      </c>
    </row>
    <row r="1820" spans="1:22" ht="15.75" customHeight="1" x14ac:dyDescent="0.2">
      <c r="A1820" s="22">
        <f>VLOOKUP(B1819,'Sample ID by Horizon'!A:B,2,FALSE)</f>
        <v>42655</v>
      </c>
      <c r="B1820" s="21" t="s">
        <v>540</v>
      </c>
      <c r="C1820" s="21" t="s">
        <v>1300</v>
      </c>
      <c r="D1820" s="21" t="s">
        <v>1292</v>
      </c>
      <c r="E1820" s="21">
        <v>0.50800000000000001</v>
      </c>
      <c r="F1820" s="21">
        <v>1.7330000000000001</v>
      </c>
      <c r="G1820" s="21">
        <v>2.2240000000000002</v>
      </c>
      <c r="H1820" s="21">
        <v>0.49099999999999999</v>
      </c>
      <c r="I1820" s="21">
        <v>2.0289999999999999</v>
      </c>
      <c r="J1820" s="23">
        <f t="shared" si="45"/>
        <v>0.29599999999999982</v>
      </c>
      <c r="K1820" s="71">
        <v>38.385826770000001</v>
      </c>
      <c r="L1820" s="71">
        <f t="shared" ref="L1820:N1820" si="1365">L1819</f>
        <v>0.50349999999999995</v>
      </c>
      <c r="M1820" s="71">
        <f t="shared" si="1365"/>
        <v>0.28349999999999986</v>
      </c>
      <c r="N1820" s="71">
        <f t="shared" si="1365"/>
        <v>39.871917680000003</v>
      </c>
      <c r="O1820" s="73">
        <f>VLOOKUP(B1820,'Dry Sieve'!$B$2:$K$992,IF(C1820="#5",2,IF(C1820="#10",3,IF(C1820="#18",4,IF(C1820="#35",5,IF(C1820="#60",6,IF(C1820="#120",7,IF(C1820="#200",8,IF(C1820="&lt;200",9)))))))),FALSE)</f>
        <v>2.2200000000000002</v>
      </c>
      <c r="P1820" s="23">
        <f t="shared" si="0"/>
        <v>0.28349999999999986</v>
      </c>
      <c r="Q1820" s="23">
        <f t="shared" si="1"/>
        <v>0.50349999999999995</v>
      </c>
      <c r="R1820" s="23">
        <f>VLOOKUP(B1820,'Dry Sieve'!$B$2:$K$992,IF(C1820="#5",2,IF(C1820="#10",3,IF(C1820="#18",4,IF(C1820="#35",5,IF(C1820="#60",6,IF(C1820="#120",7,IF(C1820="#200",8,IF(C1820="&lt;200",9)))))))),FALSE)</f>
        <v>2.2200000000000002</v>
      </c>
      <c r="S1820" s="23">
        <f>VLOOKUP(B1820,'Dry Sieve'!$B$2:$K$992,10,FALSE)</f>
        <v>70</v>
      </c>
      <c r="T1820" s="23">
        <v>1.385728472E-2</v>
      </c>
      <c r="U1820" s="23">
        <v>7.8930930800000004E-4</v>
      </c>
      <c r="V1820" s="23">
        <f>V1819</f>
        <v>0.47313516497300001</v>
      </c>
    </row>
    <row r="1821" spans="1:22" ht="15.75" customHeight="1" x14ac:dyDescent="0.2">
      <c r="A1821" s="22">
        <f>VLOOKUP(B1820,'Sample ID by Horizon'!A:B,2,FALSE)</f>
        <v>42655</v>
      </c>
      <c r="B1821" s="21" t="s">
        <v>540</v>
      </c>
      <c r="C1821" s="21" t="s">
        <v>1300</v>
      </c>
      <c r="D1821" s="21" t="s">
        <v>1293</v>
      </c>
      <c r="E1821" s="21">
        <v>0.501</v>
      </c>
      <c r="F1821" s="21">
        <v>1.722</v>
      </c>
      <c r="G1821" s="21">
        <v>2.206</v>
      </c>
      <c r="H1821" s="21">
        <v>0.48399999999999999</v>
      </c>
      <c r="I1821" s="21">
        <v>2.0139999999999998</v>
      </c>
      <c r="J1821" s="23">
        <f t="shared" si="45"/>
        <v>0.29199999999999982</v>
      </c>
      <c r="K1821" s="71">
        <v>38.32335329</v>
      </c>
      <c r="L1821" s="71">
        <f t="shared" ref="L1821:N1821" si="1366">L1819</f>
        <v>0.50349999999999995</v>
      </c>
      <c r="M1821" s="71">
        <f t="shared" si="1366"/>
        <v>0.28349999999999986</v>
      </c>
      <c r="N1821" s="71">
        <f t="shared" si="1366"/>
        <v>39.871917680000003</v>
      </c>
      <c r="O1821" s="73">
        <f>VLOOKUP(B1821,'Dry Sieve'!$B$2:$K$992,IF(C1821="#5",2,IF(C1821="#10",3,IF(C1821="#18",4,IF(C1821="#35",5,IF(C1821="#60",6,IF(C1821="#120",7,IF(C1821="#200",8,IF(C1821="&lt;200",9)))))))),FALSE)</f>
        <v>2.2200000000000002</v>
      </c>
      <c r="P1821" s="23">
        <f t="shared" si="0"/>
        <v>0.28349999999999986</v>
      </c>
      <c r="Q1821" s="23">
        <f t="shared" si="1"/>
        <v>0.50349999999999995</v>
      </c>
      <c r="R1821" s="23">
        <f>VLOOKUP(B1821,'Dry Sieve'!$B$2:$K$992,IF(C1821="#5",2,IF(C1821="#10",3,IF(C1821="#18",4,IF(C1821="#35",5,IF(C1821="#60",6,IF(C1821="#120",7,IF(C1821="#200",8,IF(C1821="&lt;200",9)))))))),FALSE)</f>
        <v>2.2200000000000002</v>
      </c>
      <c r="S1821" s="23">
        <f>VLOOKUP(B1821,'Dry Sieve'!$B$2:$K$992,10,FALSE)</f>
        <v>70</v>
      </c>
      <c r="T1821" s="23">
        <v>1.385728472E-2</v>
      </c>
      <c r="U1821" s="23">
        <v>7.8930930800000004E-4</v>
      </c>
      <c r="V1821" s="23">
        <f>V1819</f>
        <v>0.47313516497300001</v>
      </c>
    </row>
    <row r="1822" spans="1:22" ht="15.75" customHeight="1" x14ac:dyDescent="0.2">
      <c r="A1822" s="22">
        <f>VLOOKUP(B1821,'Sample ID by Horizon'!A:B,2,FALSE)</f>
        <v>42655</v>
      </c>
      <c r="B1822" s="21" t="s">
        <v>540</v>
      </c>
      <c r="C1822" s="21" t="s">
        <v>1300</v>
      </c>
      <c r="D1822" s="21" t="s">
        <v>1294</v>
      </c>
      <c r="E1822" s="21">
        <v>0.504</v>
      </c>
      <c r="F1822" s="21">
        <v>1.736</v>
      </c>
      <c r="G1822" s="21">
        <v>2.2240000000000002</v>
      </c>
      <c r="H1822" s="21">
        <v>0.48799999999999999</v>
      </c>
      <c r="I1822" s="21">
        <v>2.0089999999999999</v>
      </c>
      <c r="J1822" s="23">
        <f t="shared" si="45"/>
        <v>0.27299999999999991</v>
      </c>
      <c r="K1822" s="71">
        <v>42.658730159999998</v>
      </c>
      <c r="L1822" s="71">
        <f t="shared" ref="L1822:N1822" si="1367">L1819</f>
        <v>0.50349999999999995</v>
      </c>
      <c r="M1822" s="71">
        <f t="shared" si="1367"/>
        <v>0.28349999999999986</v>
      </c>
      <c r="N1822" s="71">
        <f t="shared" si="1367"/>
        <v>39.871917680000003</v>
      </c>
      <c r="O1822" s="73">
        <f>VLOOKUP(B1822,'Dry Sieve'!$B$2:$K$992,IF(C1822="#5",2,IF(C1822="#10",3,IF(C1822="#18",4,IF(C1822="#35",5,IF(C1822="#60",6,IF(C1822="#120",7,IF(C1822="#200",8,IF(C1822="&lt;200",9)))))))),FALSE)</f>
        <v>2.2200000000000002</v>
      </c>
      <c r="P1822" s="23">
        <f t="shared" si="0"/>
        <v>0.28349999999999986</v>
      </c>
      <c r="Q1822" s="23">
        <f t="shared" si="1"/>
        <v>0.50349999999999995</v>
      </c>
      <c r="R1822" s="23">
        <f>VLOOKUP(B1822,'Dry Sieve'!$B$2:$K$992,IF(C1822="#5",2,IF(C1822="#10",3,IF(C1822="#18",4,IF(C1822="#35",5,IF(C1822="#60",6,IF(C1822="#120",7,IF(C1822="#200",8,IF(C1822="&lt;200",9)))))))),FALSE)</f>
        <v>2.2200000000000002</v>
      </c>
      <c r="S1822" s="23">
        <f>VLOOKUP(B1822,'Dry Sieve'!$B$2:$K$992,10,FALSE)</f>
        <v>70</v>
      </c>
      <c r="T1822" s="23">
        <v>1.385728472E-2</v>
      </c>
      <c r="U1822" s="23">
        <v>7.8930930800000004E-4</v>
      </c>
      <c r="V1822" s="23">
        <f>V1819</f>
        <v>0.47313516497300001</v>
      </c>
    </row>
    <row r="1823" spans="1:22" ht="15.75" customHeight="1" x14ac:dyDescent="0.2">
      <c r="A1823" s="22">
        <f>VLOOKUP(B1822,'Sample ID by Horizon'!A:B,2,FALSE)</f>
        <v>42655</v>
      </c>
      <c r="B1823" s="21" t="s">
        <v>541</v>
      </c>
      <c r="C1823" s="21" t="s">
        <v>1290</v>
      </c>
      <c r="D1823" s="21" t="s">
        <v>1291</v>
      </c>
      <c r="E1823" s="21">
        <v>3.9950000000000001</v>
      </c>
      <c r="F1823" s="21">
        <v>1.7250000000000001</v>
      </c>
      <c r="G1823" s="21">
        <v>2.004</v>
      </c>
      <c r="H1823" s="21">
        <v>0.27900000000000003</v>
      </c>
      <c r="I1823" s="21">
        <v>1.83</v>
      </c>
      <c r="J1823" s="23">
        <f t="shared" si="45"/>
        <v>0.10499999999999998</v>
      </c>
      <c r="K1823" s="71">
        <v>4.3554443049999998</v>
      </c>
      <c r="L1823" s="71">
        <v>3.98325</v>
      </c>
      <c r="M1823" s="23">
        <f>AVERAGE(J1823:J1826)</f>
        <v>0.11724999999999997</v>
      </c>
      <c r="N1823" s="23">
        <v>7.2446805239999996</v>
      </c>
      <c r="O1823" s="73">
        <f>VLOOKUP(B1823,'Dry Sieve'!$B$2:$K$992,IF(C1823="#5",2,IF(C1823="#10",3,IF(C1823="#18",4,IF(C1823="#35",5,IF(C1823="#60",6,IF(C1823="#120",7,IF(C1823="#200",8,IF(C1823="&lt;200",9)))))))),FALSE)</f>
        <v>584.76</v>
      </c>
      <c r="P1823" s="23">
        <f t="shared" si="0"/>
        <v>0.11724999999999997</v>
      </c>
      <c r="Q1823" s="23">
        <f t="shared" si="1"/>
        <v>3.98325</v>
      </c>
      <c r="R1823" s="23">
        <f>VLOOKUP(B1823,'Dry Sieve'!$B$2:$K$992,IF(C1823="#5",2,IF(C1823="#10",3,IF(C1823="#18",4,IF(C1823="#35",5,IF(C1823="#60",6,IF(C1823="#120",7,IF(C1823="#200",8,IF(C1823="&lt;200",9)))))))),FALSE)</f>
        <v>584.76</v>
      </c>
      <c r="S1823" s="23">
        <f>VLOOKUP(B1823,'Dry Sieve'!$B$2:$K$992,10,FALSE)</f>
        <v>1604.6399999999999</v>
      </c>
      <c r="T1823" s="23">
        <v>0.35369126010000002</v>
      </c>
      <c r="U1823" s="23">
        <v>2.5623801840000002E-2</v>
      </c>
      <c r="V1823" s="23">
        <f>SUM(U1823,U1827,U1831,U1835,U1839,U1843,U1847)</f>
        <v>0.113486203993</v>
      </c>
    </row>
    <row r="1824" spans="1:22" ht="15.75" customHeight="1" x14ac:dyDescent="0.2">
      <c r="A1824" s="22">
        <f>VLOOKUP(B1823,'Sample ID by Horizon'!A:B,2,FALSE)</f>
        <v>42655</v>
      </c>
      <c r="B1824" s="21" t="s">
        <v>541</v>
      </c>
      <c r="C1824" s="21" t="s">
        <v>1290</v>
      </c>
      <c r="D1824" s="21" t="s">
        <v>1292</v>
      </c>
      <c r="E1824" s="21">
        <v>3.98</v>
      </c>
      <c r="F1824" s="21">
        <v>1.7290000000000001</v>
      </c>
      <c r="G1824" s="21">
        <v>1.9410000000000001</v>
      </c>
      <c r="H1824" s="21">
        <v>0.21199999999999999</v>
      </c>
      <c r="I1824" s="21">
        <v>1.804</v>
      </c>
      <c r="J1824" s="23">
        <f t="shared" si="45"/>
        <v>7.4999999999999956E-2</v>
      </c>
      <c r="K1824" s="71">
        <v>3.442211055</v>
      </c>
      <c r="L1824" s="71">
        <f t="shared" ref="L1824:N1824" si="1368">L1823</f>
        <v>3.98325</v>
      </c>
      <c r="M1824" s="71">
        <f t="shared" si="1368"/>
        <v>0.11724999999999997</v>
      </c>
      <c r="N1824" s="71">
        <f t="shared" si="1368"/>
        <v>7.2446805239999996</v>
      </c>
      <c r="O1824" s="73">
        <f>VLOOKUP(B1824,'Dry Sieve'!$B$2:$K$992,IF(C1824="#5",2,IF(C1824="#10",3,IF(C1824="#18",4,IF(C1824="#35",5,IF(C1824="#60",6,IF(C1824="#120",7,IF(C1824="#200",8,IF(C1824="&lt;200",9)))))))),FALSE)</f>
        <v>584.76</v>
      </c>
      <c r="P1824" s="23">
        <f t="shared" si="0"/>
        <v>0.11724999999999997</v>
      </c>
      <c r="Q1824" s="23">
        <f t="shared" si="1"/>
        <v>3.98325</v>
      </c>
      <c r="R1824" s="23">
        <f>VLOOKUP(B1824,'Dry Sieve'!$B$2:$K$992,IF(C1824="#5",2,IF(C1824="#10",3,IF(C1824="#18",4,IF(C1824="#35",5,IF(C1824="#60",6,IF(C1824="#120",7,IF(C1824="#200",8,IF(C1824="&lt;200",9)))))))),FALSE)</f>
        <v>584.76</v>
      </c>
      <c r="S1824" s="23">
        <f>VLOOKUP(B1824,'Dry Sieve'!$B$2:$K$992,10,FALSE)</f>
        <v>1604.6399999999999</v>
      </c>
      <c r="T1824" s="23">
        <v>0.35369126010000002</v>
      </c>
      <c r="U1824" s="23">
        <v>2.5623801840000002E-2</v>
      </c>
      <c r="V1824" s="23">
        <f>V1823</f>
        <v>0.113486203993</v>
      </c>
    </row>
    <row r="1825" spans="1:22" ht="15.75" customHeight="1" x14ac:dyDescent="0.2">
      <c r="A1825" s="22">
        <f>VLOOKUP(B1824,'Sample ID by Horizon'!A:B,2,FALSE)</f>
        <v>42655</v>
      </c>
      <c r="B1825" s="21" t="s">
        <v>541</v>
      </c>
      <c r="C1825" s="21" t="s">
        <v>1290</v>
      </c>
      <c r="D1825" s="21" t="s">
        <v>1293</v>
      </c>
      <c r="E1825" s="21">
        <v>4.0110000000000001</v>
      </c>
      <c r="F1825" s="21">
        <v>1.716</v>
      </c>
      <c r="G1825" s="21">
        <v>2.5409999999999999</v>
      </c>
      <c r="H1825" s="21">
        <v>0.82499999999999996</v>
      </c>
      <c r="I1825" s="21">
        <v>1.978</v>
      </c>
      <c r="J1825" s="23">
        <f t="shared" si="45"/>
        <v>0.26200000000000001</v>
      </c>
      <c r="K1825" s="71">
        <v>14.036399899999999</v>
      </c>
      <c r="L1825" s="71">
        <f t="shared" ref="L1825:N1825" si="1369">L1823</f>
        <v>3.98325</v>
      </c>
      <c r="M1825" s="71">
        <f t="shared" si="1369"/>
        <v>0.11724999999999997</v>
      </c>
      <c r="N1825" s="71">
        <f t="shared" si="1369"/>
        <v>7.2446805239999996</v>
      </c>
      <c r="O1825" s="73">
        <f>VLOOKUP(B1825,'Dry Sieve'!$B$2:$K$992,IF(C1825="#5",2,IF(C1825="#10",3,IF(C1825="#18",4,IF(C1825="#35",5,IF(C1825="#60",6,IF(C1825="#120",7,IF(C1825="#200",8,IF(C1825="&lt;200",9)))))))),FALSE)</f>
        <v>584.76</v>
      </c>
      <c r="P1825" s="23">
        <f t="shared" si="0"/>
        <v>0.11724999999999997</v>
      </c>
      <c r="Q1825" s="23">
        <f t="shared" si="1"/>
        <v>3.98325</v>
      </c>
      <c r="R1825" s="23">
        <f>VLOOKUP(B1825,'Dry Sieve'!$B$2:$K$992,IF(C1825="#5",2,IF(C1825="#10",3,IF(C1825="#18",4,IF(C1825="#35",5,IF(C1825="#60",6,IF(C1825="#120",7,IF(C1825="#200",8,IF(C1825="&lt;200",9)))))))),FALSE)</f>
        <v>584.76</v>
      </c>
      <c r="S1825" s="23">
        <f>VLOOKUP(B1825,'Dry Sieve'!$B$2:$K$992,10,FALSE)</f>
        <v>1604.6399999999999</v>
      </c>
      <c r="T1825" s="23">
        <v>0.35369126010000002</v>
      </c>
      <c r="U1825" s="23">
        <v>2.5623801840000002E-2</v>
      </c>
      <c r="V1825" s="23">
        <f>V1823</f>
        <v>0.113486203993</v>
      </c>
    </row>
    <row r="1826" spans="1:22" ht="15.75" customHeight="1" x14ac:dyDescent="0.2">
      <c r="A1826" s="22">
        <f>VLOOKUP(B1825,'Sample ID by Horizon'!A:B,2,FALSE)</f>
        <v>42655</v>
      </c>
      <c r="B1826" s="21" t="s">
        <v>541</v>
      </c>
      <c r="C1826" s="21" t="s">
        <v>1290</v>
      </c>
      <c r="D1826" s="21" t="s">
        <v>1294</v>
      </c>
      <c r="E1826" s="21">
        <v>3.9470000000000001</v>
      </c>
      <c r="F1826" s="21">
        <v>1.742</v>
      </c>
      <c r="G1826" s="21">
        <v>2.0510000000000002</v>
      </c>
      <c r="H1826" s="21">
        <v>0.309</v>
      </c>
      <c r="I1826" s="21">
        <v>1.7689999999999999</v>
      </c>
      <c r="J1826" s="23">
        <f t="shared" si="45"/>
        <v>2.6999999999999913E-2</v>
      </c>
      <c r="K1826" s="71">
        <v>7.1446668359999999</v>
      </c>
      <c r="L1826" s="71">
        <f t="shared" ref="L1826:N1826" si="1370">L1823</f>
        <v>3.98325</v>
      </c>
      <c r="M1826" s="71">
        <f t="shared" si="1370"/>
        <v>0.11724999999999997</v>
      </c>
      <c r="N1826" s="71">
        <f t="shared" si="1370"/>
        <v>7.2446805239999996</v>
      </c>
      <c r="O1826" s="73">
        <f>VLOOKUP(B1826,'Dry Sieve'!$B$2:$K$992,IF(C1826="#5",2,IF(C1826="#10",3,IF(C1826="#18",4,IF(C1826="#35",5,IF(C1826="#60",6,IF(C1826="#120",7,IF(C1826="#200",8,IF(C1826="&lt;200",9)))))))),FALSE)</f>
        <v>584.76</v>
      </c>
      <c r="P1826" s="23">
        <f t="shared" si="0"/>
        <v>0.11724999999999997</v>
      </c>
      <c r="Q1826" s="23">
        <f t="shared" si="1"/>
        <v>3.98325</v>
      </c>
      <c r="R1826" s="23">
        <f>VLOOKUP(B1826,'Dry Sieve'!$B$2:$K$992,IF(C1826="#5",2,IF(C1826="#10",3,IF(C1826="#18",4,IF(C1826="#35",5,IF(C1826="#60",6,IF(C1826="#120",7,IF(C1826="#200",8,IF(C1826="&lt;200",9)))))))),FALSE)</f>
        <v>584.76</v>
      </c>
      <c r="S1826" s="23">
        <f>VLOOKUP(B1826,'Dry Sieve'!$B$2:$K$992,10,FALSE)</f>
        <v>1604.6399999999999</v>
      </c>
      <c r="T1826" s="23">
        <v>0.35369126010000002</v>
      </c>
      <c r="U1826" s="23">
        <v>2.5623801840000002E-2</v>
      </c>
      <c r="V1826" s="23">
        <f>V1823</f>
        <v>0.113486203993</v>
      </c>
    </row>
    <row r="1827" spans="1:22" ht="15.75" customHeight="1" x14ac:dyDescent="0.2">
      <c r="A1827" s="22">
        <f>VLOOKUP(B1826,'Sample ID by Horizon'!A:B,2,FALSE)</f>
        <v>42655</v>
      </c>
      <c r="B1827" s="21" t="s">
        <v>541</v>
      </c>
      <c r="C1827" s="21" t="s">
        <v>1295</v>
      </c>
      <c r="D1827" s="21" t="s">
        <v>1291</v>
      </c>
      <c r="E1827" s="21">
        <v>3.976</v>
      </c>
      <c r="F1827" s="21">
        <v>1.7350000000000001</v>
      </c>
      <c r="G1827" s="21">
        <v>2.7650000000000001</v>
      </c>
      <c r="H1827" s="21">
        <v>1.03</v>
      </c>
      <c r="I1827" s="21">
        <v>2.282</v>
      </c>
      <c r="J1827" s="23">
        <f t="shared" si="45"/>
        <v>0.54699999999999993</v>
      </c>
      <c r="K1827" s="71">
        <v>12.147887320000001</v>
      </c>
      <c r="L1827" s="71">
        <v>4.0337500000000004</v>
      </c>
      <c r="M1827" s="23">
        <f>AVERAGE(J1827:J1830)</f>
        <v>0.44350000000000001</v>
      </c>
      <c r="N1827" s="23">
        <v>12.452481280000001</v>
      </c>
      <c r="O1827" s="73">
        <f>VLOOKUP(B1827,'Dry Sieve'!$B$2:$K$992,IF(C1827="#5",2,IF(C1827="#10",3,IF(C1827="#18",4,IF(C1827="#35",5,IF(C1827="#60",6,IF(C1827="#120",7,IF(C1827="#200",8,IF(C1827="&lt;200",9)))))))),FALSE)</f>
        <v>275.23</v>
      </c>
      <c r="P1827" s="23">
        <f t="shared" si="0"/>
        <v>0.44350000000000001</v>
      </c>
      <c r="Q1827" s="23">
        <f t="shared" si="1"/>
        <v>4.0337500000000004</v>
      </c>
      <c r="R1827" s="23">
        <f>VLOOKUP(B1827,'Dry Sieve'!$B$2:$K$992,IF(C1827="#5",2,IF(C1827="#10",3,IF(C1827="#18",4,IF(C1827="#35",5,IF(C1827="#60",6,IF(C1827="#120",7,IF(C1827="#200",8,IF(C1827="&lt;200",9)))))))),FALSE)</f>
        <v>275.23</v>
      </c>
      <c r="S1827" s="23">
        <f>VLOOKUP(B1827,'Dry Sieve'!$B$2:$K$992,10,FALSE)</f>
        <v>1604.6399999999999</v>
      </c>
      <c r="T1827" s="23">
        <v>0.15266302679999999</v>
      </c>
      <c r="U1827" s="23">
        <v>1.629457271E-2</v>
      </c>
      <c r="V1827" s="23">
        <f>V1826</f>
        <v>0.113486203993</v>
      </c>
    </row>
    <row r="1828" spans="1:22" ht="15.75" customHeight="1" x14ac:dyDescent="0.2">
      <c r="A1828" s="22">
        <f>VLOOKUP(B1827,'Sample ID by Horizon'!A:B,2,FALSE)</f>
        <v>42655</v>
      </c>
      <c r="B1828" s="21" t="s">
        <v>541</v>
      </c>
      <c r="C1828" s="21" t="s">
        <v>1295</v>
      </c>
      <c r="D1828" s="21" t="s">
        <v>1292</v>
      </c>
      <c r="E1828" s="21">
        <v>4.0890000000000004</v>
      </c>
      <c r="F1828" s="21">
        <v>1.756</v>
      </c>
      <c r="G1828" s="21">
        <v>2.5859999999999999</v>
      </c>
      <c r="H1828" s="21">
        <v>0.83</v>
      </c>
      <c r="I1828" s="21">
        <v>2.069</v>
      </c>
      <c r="J1828" s="23">
        <f t="shared" si="45"/>
        <v>0.31299999999999994</v>
      </c>
      <c r="K1828" s="71">
        <v>12.64367816</v>
      </c>
      <c r="L1828" s="71">
        <f t="shared" ref="L1828:N1828" si="1371">L1827</f>
        <v>4.0337500000000004</v>
      </c>
      <c r="M1828" s="71">
        <f t="shared" si="1371"/>
        <v>0.44350000000000001</v>
      </c>
      <c r="N1828" s="71">
        <f t="shared" si="1371"/>
        <v>12.452481280000001</v>
      </c>
      <c r="O1828" s="73">
        <f>VLOOKUP(B1828,'Dry Sieve'!$B$2:$K$992,IF(C1828="#5",2,IF(C1828="#10",3,IF(C1828="#18",4,IF(C1828="#35",5,IF(C1828="#60",6,IF(C1828="#120",7,IF(C1828="#200",8,IF(C1828="&lt;200",9)))))))),FALSE)</f>
        <v>275.23</v>
      </c>
      <c r="P1828" s="23">
        <f t="shared" si="0"/>
        <v>0.44350000000000001</v>
      </c>
      <c r="Q1828" s="23">
        <f t="shared" si="1"/>
        <v>4.0337500000000004</v>
      </c>
      <c r="R1828" s="23">
        <f>VLOOKUP(B1828,'Dry Sieve'!$B$2:$K$992,IF(C1828="#5",2,IF(C1828="#10",3,IF(C1828="#18",4,IF(C1828="#35",5,IF(C1828="#60",6,IF(C1828="#120",7,IF(C1828="#200",8,IF(C1828="&lt;200",9)))))))),FALSE)</f>
        <v>275.23</v>
      </c>
      <c r="S1828" s="23">
        <f>VLOOKUP(B1828,'Dry Sieve'!$B$2:$K$992,10,FALSE)</f>
        <v>1604.6399999999999</v>
      </c>
      <c r="T1828" s="23">
        <v>0.15266302679999999</v>
      </c>
      <c r="U1828" s="23">
        <v>1.629457271E-2</v>
      </c>
      <c r="V1828" s="23">
        <f>V1826</f>
        <v>0.113486203993</v>
      </c>
    </row>
    <row r="1829" spans="1:22" ht="15.75" customHeight="1" x14ac:dyDescent="0.2">
      <c r="A1829" s="22">
        <f>VLOOKUP(B1828,'Sample ID by Horizon'!A:B,2,FALSE)</f>
        <v>42655</v>
      </c>
      <c r="B1829" s="21" t="s">
        <v>541</v>
      </c>
      <c r="C1829" s="21" t="s">
        <v>1295</v>
      </c>
      <c r="D1829" s="21" t="s">
        <v>1293</v>
      </c>
      <c r="E1829" s="21">
        <v>4.0830000000000002</v>
      </c>
      <c r="F1829" s="21">
        <v>1.728</v>
      </c>
      <c r="G1829" s="21">
        <v>2.8879999999999999</v>
      </c>
      <c r="H1829" s="21">
        <v>1.1599999999999999</v>
      </c>
      <c r="I1829" s="21">
        <v>2.2280000000000002</v>
      </c>
      <c r="J1829" s="23">
        <f t="shared" si="45"/>
        <v>0.50000000000000022</v>
      </c>
      <c r="K1829" s="71">
        <v>16.164584860000001</v>
      </c>
      <c r="L1829" s="71">
        <f t="shared" ref="L1829:N1829" si="1372">L1827</f>
        <v>4.0337500000000004</v>
      </c>
      <c r="M1829" s="71">
        <f t="shared" si="1372"/>
        <v>0.44350000000000001</v>
      </c>
      <c r="N1829" s="71">
        <f t="shared" si="1372"/>
        <v>12.452481280000001</v>
      </c>
      <c r="O1829" s="73">
        <f>VLOOKUP(B1829,'Dry Sieve'!$B$2:$K$992,IF(C1829="#5",2,IF(C1829="#10",3,IF(C1829="#18",4,IF(C1829="#35",5,IF(C1829="#60",6,IF(C1829="#120",7,IF(C1829="#200",8,IF(C1829="&lt;200",9)))))))),FALSE)</f>
        <v>275.23</v>
      </c>
      <c r="P1829" s="23">
        <f t="shared" si="0"/>
        <v>0.44350000000000001</v>
      </c>
      <c r="Q1829" s="23">
        <f t="shared" si="1"/>
        <v>4.0337500000000004</v>
      </c>
      <c r="R1829" s="23">
        <f>VLOOKUP(B1829,'Dry Sieve'!$B$2:$K$992,IF(C1829="#5",2,IF(C1829="#10",3,IF(C1829="#18",4,IF(C1829="#35",5,IF(C1829="#60",6,IF(C1829="#120",7,IF(C1829="#200",8,IF(C1829="&lt;200",9)))))))),FALSE)</f>
        <v>275.23</v>
      </c>
      <c r="S1829" s="23">
        <f>VLOOKUP(B1829,'Dry Sieve'!$B$2:$K$992,10,FALSE)</f>
        <v>1604.6399999999999</v>
      </c>
      <c r="T1829" s="23">
        <v>0.15266302679999999</v>
      </c>
      <c r="U1829" s="23">
        <v>1.629457271E-2</v>
      </c>
      <c r="V1829" s="23">
        <f>V1826</f>
        <v>0.113486203993</v>
      </c>
    </row>
    <row r="1830" spans="1:22" ht="15.75" customHeight="1" x14ac:dyDescent="0.2">
      <c r="A1830" s="22">
        <f>VLOOKUP(B1829,'Sample ID by Horizon'!A:B,2,FALSE)</f>
        <v>42655</v>
      </c>
      <c r="B1830" s="21" t="s">
        <v>541</v>
      </c>
      <c r="C1830" s="21" t="s">
        <v>1295</v>
      </c>
      <c r="D1830" s="21" t="s">
        <v>1294</v>
      </c>
      <c r="E1830" s="21">
        <v>3.9870000000000001</v>
      </c>
      <c r="F1830" s="21">
        <v>1.728</v>
      </c>
      <c r="G1830" s="21">
        <v>2.4950000000000001</v>
      </c>
      <c r="H1830" s="21">
        <v>0.76700000000000002</v>
      </c>
      <c r="I1830" s="21">
        <v>2.1419999999999999</v>
      </c>
      <c r="J1830" s="23">
        <f t="shared" si="45"/>
        <v>0.41399999999999992</v>
      </c>
      <c r="K1830" s="71">
        <v>8.8537747679999992</v>
      </c>
      <c r="L1830" s="71">
        <f t="shared" ref="L1830:N1830" si="1373">L1827</f>
        <v>4.0337500000000004</v>
      </c>
      <c r="M1830" s="71">
        <f t="shared" si="1373"/>
        <v>0.44350000000000001</v>
      </c>
      <c r="N1830" s="71">
        <f t="shared" si="1373"/>
        <v>12.452481280000001</v>
      </c>
      <c r="O1830" s="73">
        <f>VLOOKUP(B1830,'Dry Sieve'!$B$2:$K$992,IF(C1830="#5",2,IF(C1830="#10",3,IF(C1830="#18",4,IF(C1830="#35",5,IF(C1830="#60",6,IF(C1830="#120",7,IF(C1830="#200",8,IF(C1830="&lt;200",9)))))))),FALSE)</f>
        <v>275.23</v>
      </c>
      <c r="P1830" s="23">
        <f t="shared" si="0"/>
        <v>0.44350000000000001</v>
      </c>
      <c r="Q1830" s="23">
        <f t="shared" si="1"/>
        <v>4.0337500000000004</v>
      </c>
      <c r="R1830" s="23">
        <f>VLOOKUP(B1830,'Dry Sieve'!$B$2:$K$992,IF(C1830="#5",2,IF(C1830="#10",3,IF(C1830="#18",4,IF(C1830="#35",5,IF(C1830="#60",6,IF(C1830="#120",7,IF(C1830="#200",8,IF(C1830="&lt;200",9)))))))),FALSE)</f>
        <v>275.23</v>
      </c>
      <c r="S1830" s="23">
        <f>VLOOKUP(B1830,'Dry Sieve'!$B$2:$K$992,10,FALSE)</f>
        <v>1604.6399999999999</v>
      </c>
      <c r="T1830" s="23">
        <v>0.15266302679999999</v>
      </c>
      <c r="U1830" s="23">
        <v>1.629457271E-2</v>
      </c>
      <c r="V1830" s="23">
        <f>V1829</f>
        <v>0.113486203993</v>
      </c>
    </row>
    <row r="1831" spans="1:22" ht="15.75" customHeight="1" x14ac:dyDescent="0.2">
      <c r="A1831" s="22">
        <f>VLOOKUP(B1830,'Sample ID by Horizon'!A:B,2,FALSE)</f>
        <v>42655</v>
      </c>
      <c r="B1831" s="21" t="s">
        <v>541</v>
      </c>
      <c r="C1831" s="21" t="s">
        <v>1296</v>
      </c>
      <c r="D1831" s="21" t="s">
        <v>1291</v>
      </c>
      <c r="E1831" s="21">
        <v>2.0129999999999999</v>
      </c>
      <c r="F1831" s="21">
        <v>1.736</v>
      </c>
      <c r="G1831" s="21">
        <v>2.6019999999999999</v>
      </c>
      <c r="H1831" s="21">
        <v>0.86599999999999999</v>
      </c>
      <c r="I1831" s="21">
        <v>1.9450000000000001</v>
      </c>
      <c r="J1831" s="23">
        <f t="shared" si="45"/>
        <v>0.20900000000000007</v>
      </c>
      <c r="K1831" s="71">
        <v>32.63785395</v>
      </c>
      <c r="L1831" s="71">
        <v>2.0477500000000002</v>
      </c>
      <c r="M1831" s="23">
        <f>AVERAGE(J1831:J1834)</f>
        <v>0.22475000000000006</v>
      </c>
      <c r="N1831" s="23">
        <v>34.534181699999998</v>
      </c>
      <c r="O1831" s="73">
        <f>VLOOKUP(B1831,'Dry Sieve'!$B$2:$K$992,IF(C1831="#5",2,IF(C1831="#10",3,IF(C1831="#18",4,IF(C1831="#35",5,IF(C1831="#60",6,IF(C1831="#120",7,IF(C1831="#200",8,IF(C1831="&lt;200",9)))))))),FALSE)</f>
        <v>198.8</v>
      </c>
      <c r="P1831" s="23">
        <f t="shared" si="0"/>
        <v>0.22475000000000006</v>
      </c>
      <c r="Q1831" s="23">
        <f t="shared" si="1"/>
        <v>2.0477500000000002</v>
      </c>
      <c r="R1831" s="23">
        <f>VLOOKUP(B1831,'Dry Sieve'!$B$2:$K$992,IF(C1831="#5",2,IF(C1831="#10",3,IF(C1831="#18",4,IF(C1831="#35",5,IF(C1831="#60",6,IF(C1831="#120",7,IF(C1831="#200",8,IF(C1831="&lt;200",9)))))))),FALSE)</f>
        <v>198.8</v>
      </c>
      <c r="S1831" s="23">
        <f>VLOOKUP(B1831,'Dry Sieve'!$B$2:$K$992,10,FALSE)</f>
        <v>1604.6399999999999</v>
      </c>
      <c r="T1831" s="23">
        <v>0.1102931398</v>
      </c>
      <c r="U1831" s="23">
        <v>2.720630949E-2</v>
      </c>
      <c r="V1831" s="23">
        <f>V1829</f>
        <v>0.113486203993</v>
      </c>
    </row>
    <row r="1832" spans="1:22" ht="15.75" customHeight="1" x14ac:dyDescent="0.2">
      <c r="A1832" s="22">
        <f>VLOOKUP(B1831,'Sample ID by Horizon'!A:B,2,FALSE)</f>
        <v>42655</v>
      </c>
      <c r="B1832" s="21" t="s">
        <v>541</v>
      </c>
      <c r="C1832" s="21" t="s">
        <v>1296</v>
      </c>
      <c r="D1832" s="21" t="s">
        <v>1292</v>
      </c>
      <c r="E1832" s="21">
        <v>2.073</v>
      </c>
      <c r="F1832" s="21">
        <v>1.734</v>
      </c>
      <c r="G1832" s="21">
        <v>2.5950000000000002</v>
      </c>
      <c r="H1832" s="21">
        <v>0.86099999999999999</v>
      </c>
      <c r="I1832" s="21">
        <v>1.972</v>
      </c>
      <c r="J1832" s="23">
        <f t="shared" si="45"/>
        <v>0.23799999999999999</v>
      </c>
      <c r="K1832" s="71">
        <v>30.05306319</v>
      </c>
      <c r="L1832" s="71">
        <f t="shared" ref="L1832:N1832" si="1374">L1831</f>
        <v>2.0477500000000002</v>
      </c>
      <c r="M1832" s="71">
        <f t="shared" si="1374"/>
        <v>0.22475000000000006</v>
      </c>
      <c r="N1832" s="71">
        <f t="shared" si="1374"/>
        <v>34.534181699999998</v>
      </c>
      <c r="O1832" s="73">
        <f>VLOOKUP(B1832,'Dry Sieve'!$B$2:$K$992,IF(C1832="#5",2,IF(C1832="#10",3,IF(C1832="#18",4,IF(C1832="#35",5,IF(C1832="#60",6,IF(C1832="#120",7,IF(C1832="#200",8,IF(C1832="&lt;200",9)))))))),FALSE)</f>
        <v>198.8</v>
      </c>
      <c r="P1832" s="23">
        <f t="shared" si="0"/>
        <v>0.22475000000000006</v>
      </c>
      <c r="Q1832" s="23">
        <f t="shared" si="1"/>
        <v>2.0477500000000002</v>
      </c>
      <c r="R1832" s="23">
        <f>VLOOKUP(B1832,'Dry Sieve'!$B$2:$K$992,IF(C1832="#5",2,IF(C1832="#10",3,IF(C1832="#18",4,IF(C1832="#35",5,IF(C1832="#60",6,IF(C1832="#120",7,IF(C1832="#200",8,IF(C1832="&lt;200",9)))))))),FALSE)</f>
        <v>198.8</v>
      </c>
      <c r="S1832" s="23">
        <f>VLOOKUP(B1832,'Dry Sieve'!$B$2:$K$992,10,FALSE)</f>
        <v>1604.6399999999999</v>
      </c>
      <c r="T1832" s="23">
        <v>0.1102931398</v>
      </c>
      <c r="U1832" s="23">
        <v>2.720630949E-2</v>
      </c>
      <c r="V1832" s="23">
        <f>V1829</f>
        <v>0.113486203993</v>
      </c>
    </row>
    <row r="1833" spans="1:22" ht="15.75" customHeight="1" x14ac:dyDescent="0.2">
      <c r="A1833" s="22">
        <f>VLOOKUP(B1832,'Sample ID by Horizon'!A:B,2,FALSE)</f>
        <v>42655</v>
      </c>
      <c r="B1833" s="21" t="s">
        <v>541</v>
      </c>
      <c r="C1833" s="21" t="s">
        <v>1296</v>
      </c>
      <c r="D1833" s="21" t="s">
        <v>1293</v>
      </c>
      <c r="E1833" s="21">
        <v>2.073</v>
      </c>
      <c r="F1833" s="21">
        <v>1.736</v>
      </c>
      <c r="G1833" s="21">
        <v>2.7589999999999999</v>
      </c>
      <c r="H1833" s="21">
        <v>1.0229999999999999</v>
      </c>
      <c r="I1833" s="21">
        <v>1.9530000000000001</v>
      </c>
      <c r="J1833" s="23">
        <f t="shared" si="45"/>
        <v>0.21700000000000008</v>
      </c>
      <c r="K1833" s="71">
        <v>38.880849009999999</v>
      </c>
      <c r="L1833" s="71">
        <f t="shared" ref="L1833:N1833" si="1375">L1831</f>
        <v>2.0477500000000002</v>
      </c>
      <c r="M1833" s="71">
        <f t="shared" si="1375"/>
        <v>0.22475000000000006</v>
      </c>
      <c r="N1833" s="71">
        <f t="shared" si="1375"/>
        <v>34.534181699999998</v>
      </c>
      <c r="O1833" s="73">
        <f>VLOOKUP(B1833,'Dry Sieve'!$B$2:$K$992,IF(C1833="#5",2,IF(C1833="#10",3,IF(C1833="#18",4,IF(C1833="#35",5,IF(C1833="#60",6,IF(C1833="#120",7,IF(C1833="#200",8,IF(C1833="&lt;200",9)))))))),FALSE)</f>
        <v>198.8</v>
      </c>
      <c r="P1833" s="23">
        <f t="shared" si="0"/>
        <v>0.22475000000000006</v>
      </c>
      <c r="Q1833" s="23">
        <f t="shared" si="1"/>
        <v>2.0477500000000002</v>
      </c>
      <c r="R1833" s="23">
        <f>VLOOKUP(B1833,'Dry Sieve'!$B$2:$K$992,IF(C1833="#5",2,IF(C1833="#10",3,IF(C1833="#18",4,IF(C1833="#35",5,IF(C1833="#60",6,IF(C1833="#120",7,IF(C1833="#200",8,IF(C1833="&lt;200",9)))))))),FALSE)</f>
        <v>198.8</v>
      </c>
      <c r="S1833" s="23">
        <f>VLOOKUP(B1833,'Dry Sieve'!$B$2:$K$992,10,FALSE)</f>
        <v>1604.6399999999999</v>
      </c>
      <c r="T1833" s="23">
        <v>0.1102931398</v>
      </c>
      <c r="U1833" s="23">
        <v>2.720630949E-2</v>
      </c>
      <c r="V1833" s="23">
        <f>V1832</f>
        <v>0.113486203993</v>
      </c>
    </row>
    <row r="1834" spans="1:22" ht="15.75" customHeight="1" x14ac:dyDescent="0.2">
      <c r="A1834" s="22">
        <f>VLOOKUP(B1833,'Sample ID by Horizon'!A:B,2,FALSE)</f>
        <v>42655</v>
      </c>
      <c r="B1834" s="21" t="s">
        <v>541</v>
      </c>
      <c r="C1834" s="21" t="s">
        <v>1296</v>
      </c>
      <c r="D1834" s="21" t="s">
        <v>1294</v>
      </c>
      <c r="E1834" s="21">
        <v>2.032</v>
      </c>
      <c r="F1834" s="21">
        <v>1.72</v>
      </c>
      <c r="G1834" s="21">
        <v>2.698</v>
      </c>
      <c r="H1834" s="21">
        <v>0.97799999999999998</v>
      </c>
      <c r="I1834" s="21">
        <v>1.9550000000000001</v>
      </c>
      <c r="J1834" s="23">
        <f t="shared" si="45"/>
        <v>0.2350000000000001</v>
      </c>
      <c r="K1834" s="71">
        <v>36.564960630000002</v>
      </c>
      <c r="L1834" s="71">
        <f t="shared" ref="L1834:N1834" si="1376">L1831</f>
        <v>2.0477500000000002</v>
      </c>
      <c r="M1834" s="71">
        <f t="shared" si="1376"/>
        <v>0.22475000000000006</v>
      </c>
      <c r="N1834" s="71">
        <f t="shared" si="1376"/>
        <v>34.534181699999998</v>
      </c>
      <c r="O1834" s="73">
        <f>VLOOKUP(B1834,'Dry Sieve'!$B$2:$K$992,IF(C1834="#5",2,IF(C1834="#10",3,IF(C1834="#18",4,IF(C1834="#35",5,IF(C1834="#60",6,IF(C1834="#120",7,IF(C1834="#200",8,IF(C1834="&lt;200",9)))))))),FALSE)</f>
        <v>198.8</v>
      </c>
      <c r="P1834" s="23">
        <f t="shared" si="0"/>
        <v>0.22475000000000006</v>
      </c>
      <c r="Q1834" s="23">
        <f t="shared" si="1"/>
        <v>2.0477500000000002</v>
      </c>
      <c r="R1834" s="23">
        <f>VLOOKUP(B1834,'Dry Sieve'!$B$2:$K$992,IF(C1834="#5",2,IF(C1834="#10",3,IF(C1834="#18",4,IF(C1834="#35",5,IF(C1834="#60",6,IF(C1834="#120",7,IF(C1834="#200",8,IF(C1834="&lt;200",9)))))))),FALSE)</f>
        <v>198.8</v>
      </c>
      <c r="S1834" s="23">
        <f>VLOOKUP(B1834,'Dry Sieve'!$B$2:$K$992,10,FALSE)</f>
        <v>1604.6399999999999</v>
      </c>
      <c r="T1834" s="23">
        <v>0.1102931398</v>
      </c>
      <c r="U1834" s="23">
        <v>2.720630949E-2</v>
      </c>
      <c r="V1834" s="23">
        <f>V1832</f>
        <v>0.113486203993</v>
      </c>
    </row>
    <row r="1835" spans="1:22" ht="15.75" customHeight="1" x14ac:dyDescent="0.2">
      <c r="A1835" s="22">
        <f>VLOOKUP(B1834,'Sample ID by Horizon'!A:B,2,FALSE)</f>
        <v>42655</v>
      </c>
      <c r="B1835" s="21" t="s">
        <v>541</v>
      </c>
      <c r="C1835" s="21" t="s">
        <v>1297</v>
      </c>
      <c r="D1835" s="21" t="s">
        <v>1291</v>
      </c>
      <c r="E1835" s="21">
        <v>2.036</v>
      </c>
      <c r="F1835" s="21">
        <v>1.744</v>
      </c>
      <c r="G1835" s="21">
        <v>3.2290000000000001</v>
      </c>
      <c r="H1835" s="21">
        <v>1.4850000000000001</v>
      </c>
      <c r="I1835" s="21">
        <v>2.101</v>
      </c>
      <c r="J1835" s="23">
        <f t="shared" si="45"/>
        <v>0.35699999999999998</v>
      </c>
      <c r="K1835" s="71">
        <v>55.402750490000003</v>
      </c>
      <c r="L1835" s="71">
        <v>2.0402499999999999</v>
      </c>
      <c r="M1835" s="23">
        <f>AVERAGE(J1835:J1838)</f>
        <v>0.33824999999999994</v>
      </c>
      <c r="N1835" s="23">
        <v>59.17892999</v>
      </c>
      <c r="O1835" s="73">
        <f>VLOOKUP(B1835,'Dry Sieve'!$B$2:$K$992,IF(C1835="#5",2,IF(C1835="#10",3,IF(C1835="#18",4,IF(C1835="#35",5,IF(C1835="#60",6,IF(C1835="#120",7,IF(C1835="#200",8,IF(C1835="&lt;200",9)))))))),FALSE)</f>
        <v>145.72</v>
      </c>
      <c r="P1835" s="23">
        <f t="shared" si="0"/>
        <v>0.33824999999999994</v>
      </c>
      <c r="Q1835" s="23">
        <f t="shared" si="1"/>
        <v>2.0402500000000003</v>
      </c>
      <c r="R1835" s="23">
        <f>VLOOKUP(B1835,'Dry Sieve'!$B$2:$K$992,IF(C1835="#5",2,IF(C1835="#10",3,IF(C1835="#18",4,IF(C1835="#35",5,IF(C1835="#60",6,IF(C1835="#120",7,IF(C1835="#200",8,IF(C1835="&lt;200",9)))))))),FALSE)</f>
        <v>145.72</v>
      </c>
      <c r="S1835" s="23">
        <f>VLOOKUP(B1835,'Dry Sieve'!$B$2:$K$992,10,FALSE)</f>
        <v>1604.6399999999999</v>
      </c>
      <c r="T1835" s="23">
        <v>7.575611904E-2</v>
      </c>
      <c r="U1835" s="23">
        <v>2.5618091799999999E-2</v>
      </c>
      <c r="V1835" s="23">
        <f>V1832</f>
        <v>0.113486203993</v>
      </c>
    </row>
    <row r="1836" spans="1:22" ht="15.75" customHeight="1" x14ac:dyDescent="0.2">
      <c r="A1836" s="22">
        <f>VLOOKUP(B1835,'Sample ID by Horizon'!A:B,2,FALSE)</f>
        <v>42655</v>
      </c>
      <c r="B1836" s="21" t="s">
        <v>541</v>
      </c>
      <c r="C1836" s="21" t="s">
        <v>1297</v>
      </c>
      <c r="D1836" s="21" t="s">
        <v>1292</v>
      </c>
      <c r="E1836" s="21">
        <v>2.0310000000000001</v>
      </c>
      <c r="F1836" s="21">
        <v>1.732</v>
      </c>
      <c r="G1836" s="21">
        <v>3.2869999999999999</v>
      </c>
      <c r="H1836" s="21">
        <v>1.5549999999999999</v>
      </c>
      <c r="I1836" s="21">
        <v>2.11</v>
      </c>
      <c r="J1836" s="23">
        <f t="shared" si="45"/>
        <v>0.37799999999999989</v>
      </c>
      <c r="K1836" s="71">
        <v>57.951747910000002</v>
      </c>
      <c r="L1836" s="71">
        <f t="shared" ref="L1836:N1836" si="1377">L1835</f>
        <v>2.0402499999999999</v>
      </c>
      <c r="M1836" s="71">
        <f t="shared" si="1377"/>
        <v>0.33824999999999994</v>
      </c>
      <c r="N1836" s="71">
        <f t="shared" si="1377"/>
        <v>59.17892999</v>
      </c>
      <c r="O1836" s="73">
        <f>VLOOKUP(B1836,'Dry Sieve'!$B$2:$K$992,IF(C1836="#5",2,IF(C1836="#10",3,IF(C1836="#18",4,IF(C1836="#35",5,IF(C1836="#60",6,IF(C1836="#120",7,IF(C1836="#200",8,IF(C1836="&lt;200",9)))))))),FALSE)</f>
        <v>145.72</v>
      </c>
      <c r="P1836" s="23">
        <f t="shared" si="0"/>
        <v>0.33824999999999994</v>
      </c>
      <c r="Q1836" s="23">
        <f t="shared" si="1"/>
        <v>2.0402500000000003</v>
      </c>
      <c r="R1836" s="23">
        <f>VLOOKUP(B1836,'Dry Sieve'!$B$2:$K$992,IF(C1836="#5",2,IF(C1836="#10",3,IF(C1836="#18",4,IF(C1836="#35",5,IF(C1836="#60",6,IF(C1836="#120",7,IF(C1836="#200",8,IF(C1836="&lt;200",9)))))))),FALSE)</f>
        <v>145.72</v>
      </c>
      <c r="S1836" s="23">
        <f>VLOOKUP(B1836,'Dry Sieve'!$B$2:$K$992,10,FALSE)</f>
        <v>1604.6399999999999</v>
      </c>
      <c r="T1836" s="23">
        <v>7.575611904E-2</v>
      </c>
      <c r="U1836" s="23">
        <v>2.5618091799999999E-2</v>
      </c>
      <c r="V1836" s="23">
        <f>V1835</f>
        <v>0.113486203993</v>
      </c>
    </row>
    <row r="1837" spans="1:22" ht="15.75" customHeight="1" x14ac:dyDescent="0.2">
      <c r="A1837" s="22">
        <f>VLOOKUP(B1836,'Sample ID by Horizon'!A:B,2,FALSE)</f>
        <v>42655</v>
      </c>
      <c r="B1837" s="21" t="s">
        <v>541</v>
      </c>
      <c r="C1837" s="21" t="s">
        <v>1297</v>
      </c>
      <c r="D1837" s="21" t="s">
        <v>1293</v>
      </c>
      <c r="E1837" s="21">
        <v>2.0219999999999998</v>
      </c>
      <c r="F1837" s="21">
        <v>1.7350000000000001</v>
      </c>
      <c r="G1837" s="21">
        <v>3.258</v>
      </c>
      <c r="H1837" s="21">
        <v>1.5229999999999999</v>
      </c>
      <c r="I1837" s="21">
        <v>2.0430000000000001</v>
      </c>
      <c r="J1837" s="23">
        <f t="shared" si="45"/>
        <v>0.30800000000000005</v>
      </c>
      <c r="K1837" s="71">
        <v>60.089020769999998</v>
      </c>
      <c r="L1837" s="71">
        <f t="shared" ref="L1837:N1837" si="1378">L1835</f>
        <v>2.0402499999999999</v>
      </c>
      <c r="M1837" s="71">
        <f t="shared" si="1378"/>
        <v>0.33824999999999994</v>
      </c>
      <c r="N1837" s="71">
        <f t="shared" si="1378"/>
        <v>59.17892999</v>
      </c>
      <c r="O1837" s="73">
        <f>VLOOKUP(B1837,'Dry Sieve'!$B$2:$K$992,IF(C1837="#5",2,IF(C1837="#10",3,IF(C1837="#18",4,IF(C1837="#35",5,IF(C1837="#60",6,IF(C1837="#120",7,IF(C1837="#200",8,IF(C1837="&lt;200",9)))))))),FALSE)</f>
        <v>145.72</v>
      </c>
      <c r="P1837" s="23">
        <f t="shared" si="0"/>
        <v>0.33824999999999994</v>
      </c>
      <c r="Q1837" s="23">
        <f t="shared" si="1"/>
        <v>2.0402500000000003</v>
      </c>
      <c r="R1837" s="23">
        <f>VLOOKUP(B1837,'Dry Sieve'!$B$2:$K$992,IF(C1837="#5",2,IF(C1837="#10",3,IF(C1837="#18",4,IF(C1837="#35",5,IF(C1837="#60",6,IF(C1837="#120",7,IF(C1837="#200",8,IF(C1837="&lt;200",9)))))))),FALSE)</f>
        <v>145.72</v>
      </c>
      <c r="S1837" s="23">
        <f>VLOOKUP(B1837,'Dry Sieve'!$B$2:$K$992,10,FALSE)</f>
        <v>1604.6399999999999</v>
      </c>
      <c r="T1837" s="23">
        <v>7.575611904E-2</v>
      </c>
      <c r="U1837" s="23">
        <v>2.5618091799999999E-2</v>
      </c>
      <c r="V1837" s="23">
        <f>V1835</f>
        <v>0.113486203993</v>
      </c>
    </row>
    <row r="1838" spans="1:22" ht="15.75" customHeight="1" x14ac:dyDescent="0.2">
      <c r="A1838" s="22">
        <f>VLOOKUP(B1837,'Sample ID by Horizon'!A:B,2,FALSE)</f>
        <v>42655</v>
      </c>
      <c r="B1838" s="21" t="s">
        <v>541</v>
      </c>
      <c r="C1838" s="21" t="s">
        <v>1297</v>
      </c>
      <c r="D1838" s="21" t="s">
        <v>1294</v>
      </c>
      <c r="E1838" s="21">
        <v>2.0720000000000001</v>
      </c>
      <c r="F1838" s="21">
        <v>1.728</v>
      </c>
      <c r="G1838" s="21">
        <v>3.3490000000000002</v>
      </c>
      <c r="H1838" s="21">
        <v>1.621</v>
      </c>
      <c r="I1838" s="21">
        <v>2.0379999999999998</v>
      </c>
      <c r="J1838" s="23">
        <f t="shared" si="45"/>
        <v>0.30999999999999983</v>
      </c>
      <c r="K1838" s="71">
        <v>63.272200769999998</v>
      </c>
      <c r="L1838" s="71">
        <f t="shared" ref="L1838:N1838" si="1379">L1835</f>
        <v>2.0402499999999999</v>
      </c>
      <c r="M1838" s="71">
        <f t="shared" si="1379"/>
        <v>0.33824999999999994</v>
      </c>
      <c r="N1838" s="71">
        <f t="shared" si="1379"/>
        <v>59.17892999</v>
      </c>
      <c r="O1838" s="73">
        <f>VLOOKUP(B1838,'Dry Sieve'!$B$2:$K$992,IF(C1838="#5",2,IF(C1838="#10",3,IF(C1838="#18",4,IF(C1838="#35",5,IF(C1838="#60",6,IF(C1838="#120",7,IF(C1838="#200",8,IF(C1838="&lt;200",9)))))))),FALSE)</f>
        <v>145.72</v>
      </c>
      <c r="P1838" s="23">
        <f t="shared" si="0"/>
        <v>0.33824999999999994</v>
      </c>
      <c r="Q1838" s="23">
        <f t="shared" si="1"/>
        <v>2.0402500000000003</v>
      </c>
      <c r="R1838" s="23">
        <f>VLOOKUP(B1838,'Dry Sieve'!$B$2:$K$992,IF(C1838="#5",2,IF(C1838="#10",3,IF(C1838="#18",4,IF(C1838="#35",5,IF(C1838="#60",6,IF(C1838="#120",7,IF(C1838="#200",8,IF(C1838="&lt;200",9)))))))),FALSE)</f>
        <v>145.72</v>
      </c>
      <c r="S1838" s="23">
        <f>VLOOKUP(B1838,'Dry Sieve'!$B$2:$K$992,10,FALSE)</f>
        <v>1604.6399999999999</v>
      </c>
      <c r="T1838" s="23">
        <v>7.575611904E-2</v>
      </c>
      <c r="U1838" s="23">
        <v>2.5618091799999999E-2</v>
      </c>
      <c r="V1838" s="23">
        <f>V1835</f>
        <v>0.113486203993</v>
      </c>
    </row>
    <row r="1839" spans="1:22" ht="15.75" customHeight="1" x14ac:dyDescent="0.2">
      <c r="A1839" s="22">
        <f>VLOOKUP(B1838,'Sample ID by Horizon'!A:B,2,FALSE)</f>
        <v>42655</v>
      </c>
      <c r="B1839" s="21" t="s">
        <v>541</v>
      </c>
      <c r="C1839" s="21" t="s">
        <v>1298</v>
      </c>
      <c r="D1839" s="21" t="s">
        <v>1291</v>
      </c>
      <c r="E1839" s="21">
        <v>2.0129999999999999</v>
      </c>
      <c r="F1839" s="21">
        <v>1.722</v>
      </c>
      <c r="G1839" s="21">
        <v>3.5449999999999999</v>
      </c>
      <c r="H1839" s="21">
        <v>1.823</v>
      </c>
      <c r="I1839" s="21">
        <v>2.3929999999999998</v>
      </c>
      <c r="J1839" s="23">
        <f t="shared" si="45"/>
        <v>0.67099999999999982</v>
      </c>
      <c r="K1839" s="71">
        <v>57.228017880000003</v>
      </c>
      <c r="L1839" s="71">
        <v>2.0182500000000001</v>
      </c>
      <c r="M1839" s="23">
        <f>AVERAGE(J1839:J1842)</f>
        <v>0.70924999999999994</v>
      </c>
      <c r="N1839" s="23">
        <v>56.714630280000002</v>
      </c>
      <c r="O1839" s="73">
        <f>VLOOKUP(B1839,'Dry Sieve'!$B$2:$K$992,IF(C1839="#5",2,IF(C1839="#10",3,IF(C1839="#18",4,IF(C1839="#35",5,IF(C1839="#60",6,IF(C1839="#120",7,IF(C1839="#200",8,IF(C1839="&lt;200",9)))))))),FALSE)</f>
        <v>120.97</v>
      </c>
      <c r="P1839" s="23">
        <f t="shared" si="0"/>
        <v>0.70924999999999994</v>
      </c>
      <c r="Q1839" s="23">
        <f t="shared" si="1"/>
        <v>2.0182500000000001</v>
      </c>
      <c r="R1839" s="23">
        <f>VLOOKUP(B1839,'Dry Sieve'!$B$2:$K$992,IF(C1839="#5",2,IF(C1839="#10",3,IF(C1839="#18",4,IF(C1839="#35",5,IF(C1839="#60",6,IF(C1839="#120",7,IF(C1839="#200",8,IF(C1839="&lt;200",9)))))))),FALSE)</f>
        <v>120.97</v>
      </c>
      <c r="S1839" s="23">
        <f>VLOOKUP(B1839,'Dry Sieve'!$B$2:$K$992,10,FALSE)</f>
        <v>1604.6399999999999</v>
      </c>
      <c r="T1839" s="23">
        <v>4.8895033960000001E-2</v>
      </c>
      <c r="U1839" s="23">
        <v>1.188455903E-2</v>
      </c>
      <c r="V1839" s="23">
        <f>V1838</f>
        <v>0.113486203993</v>
      </c>
    </row>
    <row r="1840" spans="1:22" ht="15.75" customHeight="1" x14ac:dyDescent="0.2">
      <c r="A1840" s="22">
        <f>VLOOKUP(B1839,'Sample ID by Horizon'!A:B,2,FALSE)</f>
        <v>42655</v>
      </c>
      <c r="B1840" s="21" t="s">
        <v>541</v>
      </c>
      <c r="C1840" s="21" t="s">
        <v>1298</v>
      </c>
      <c r="D1840" s="21" t="s">
        <v>1292</v>
      </c>
      <c r="E1840" s="21">
        <v>2.0110000000000001</v>
      </c>
      <c r="F1840" s="21">
        <v>1.7230000000000001</v>
      </c>
      <c r="G1840" s="21">
        <v>3.5590000000000002</v>
      </c>
      <c r="H1840" s="21">
        <v>1.8360000000000001</v>
      </c>
      <c r="I1840" s="21">
        <v>2.3889999999999998</v>
      </c>
      <c r="J1840" s="23">
        <f t="shared" si="45"/>
        <v>0.6659999999999997</v>
      </c>
      <c r="K1840" s="71">
        <v>58.180009949999999</v>
      </c>
      <c r="L1840" s="71">
        <f t="shared" ref="L1840:N1840" si="1380">L1839</f>
        <v>2.0182500000000001</v>
      </c>
      <c r="M1840" s="71">
        <f t="shared" si="1380"/>
        <v>0.70924999999999994</v>
      </c>
      <c r="N1840" s="71">
        <f t="shared" si="1380"/>
        <v>56.714630280000002</v>
      </c>
      <c r="O1840" s="73">
        <f>VLOOKUP(B1840,'Dry Sieve'!$B$2:$K$992,IF(C1840="#5",2,IF(C1840="#10",3,IF(C1840="#18",4,IF(C1840="#35",5,IF(C1840="#60",6,IF(C1840="#120",7,IF(C1840="#200",8,IF(C1840="&lt;200",9)))))))),FALSE)</f>
        <v>120.97</v>
      </c>
      <c r="P1840" s="23">
        <f t="shared" si="0"/>
        <v>0.70924999999999994</v>
      </c>
      <c r="Q1840" s="23">
        <f t="shared" si="1"/>
        <v>2.0182500000000001</v>
      </c>
      <c r="R1840" s="23">
        <f>VLOOKUP(B1840,'Dry Sieve'!$B$2:$K$992,IF(C1840="#5",2,IF(C1840="#10",3,IF(C1840="#18",4,IF(C1840="#35",5,IF(C1840="#60",6,IF(C1840="#120",7,IF(C1840="#200",8,IF(C1840="&lt;200",9)))))))),FALSE)</f>
        <v>120.97</v>
      </c>
      <c r="S1840" s="23">
        <f>VLOOKUP(B1840,'Dry Sieve'!$B$2:$K$992,10,FALSE)</f>
        <v>1604.6399999999999</v>
      </c>
      <c r="T1840" s="23">
        <v>4.8895033960000001E-2</v>
      </c>
      <c r="U1840" s="23">
        <v>1.188455903E-2</v>
      </c>
      <c r="V1840" s="23">
        <f>V1838</f>
        <v>0.113486203993</v>
      </c>
    </row>
    <row r="1841" spans="1:22" ht="15.75" customHeight="1" x14ac:dyDescent="0.2">
      <c r="A1841" s="22">
        <f>VLOOKUP(B1840,'Sample ID by Horizon'!A:B,2,FALSE)</f>
        <v>42655</v>
      </c>
      <c r="B1841" s="21" t="s">
        <v>541</v>
      </c>
      <c r="C1841" s="21" t="s">
        <v>1298</v>
      </c>
      <c r="D1841" s="21" t="s">
        <v>1293</v>
      </c>
      <c r="E1841" s="21">
        <v>1.992</v>
      </c>
      <c r="F1841" s="21">
        <v>1.72</v>
      </c>
      <c r="G1841" s="21">
        <v>3.6019999999999999</v>
      </c>
      <c r="H1841" s="21">
        <v>1.8819999999999999</v>
      </c>
      <c r="I1841" s="21">
        <v>2.4209999999999998</v>
      </c>
      <c r="J1841" s="23">
        <f t="shared" si="45"/>
        <v>0.70099999999999985</v>
      </c>
      <c r="K1841" s="71">
        <v>59.287148590000001</v>
      </c>
      <c r="L1841" s="71">
        <f t="shared" ref="L1841:N1841" si="1381">L1839</f>
        <v>2.0182500000000001</v>
      </c>
      <c r="M1841" s="71">
        <f t="shared" si="1381"/>
        <v>0.70924999999999994</v>
      </c>
      <c r="N1841" s="71">
        <f t="shared" si="1381"/>
        <v>56.714630280000002</v>
      </c>
      <c r="O1841" s="73">
        <f>VLOOKUP(B1841,'Dry Sieve'!$B$2:$K$992,IF(C1841="#5",2,IF(C1841="#10",3,IF(C1841="#18",4,IF(C1841="#35",5,IF(C1841="#60",6,IF(C1841="#120",7,IF(C1841="#200",8,IF(C1841="&lt;200",9)))))))),FALSE)</f>
        <v>120.97</v>
      </c>
      <c r="P1841" s="23">
        <f t="shared" si="0"/>
        <v>0.70924999999999994</v>
      </c>
      <c r="Q1841" s="23">
        <f t="shared" si="1"/>
        <v>2.0182500000000001</v>
      </c>
      <c r="R1841" s="23">
        <f>VLOOKUP(B1841,'Dry Sieve'!$B$2:$K$992,IF(C1841="#5",2,IF(C1841="#10",3,IF(C1841="#18",4,IF(C1841="#35",5,IF(C1841="#60",6,IF(C1841="#120",7,IF(C1841="#200",8,IF(C1841="&lt;200",9)))))))),FALSE)</f>
        <v>120.97</v>
      </c>
      <c r="S1841" s="23">
        <f>VLOOKUP(B1841,'Dry Sieve'!$B$2:$K$992,10,FALSE)</f>
        <v>1604.6399999999999</v>
      </c>
      <c r="T1841" s="23">
        <v>4.8895033960000001E-2</v>
      </c>
      <c r="U1841" s="23">
        <v>1.188455903E-2</v>
      </c>
      <c r="V1841" s="23">
        <f>V1838</f>
        <v>0.113486203993</v>
      </c>
    </row>
    <row r="1842" spans="1:22" ht="15.75" customHeight="1" x14ac:dyDescent="0.2">
      <c r="A1842" s="22">
        <f>VLOOKUP(B1841,'Sample ID by Horizon'!A:B,2,FALSE)</f>
        <v>42655</v>
      </c>
      <c r="B1842" s="21" t="s">
        <v>541</v>
      </c>
      <c r="C1842" s="21" t="s">
        <v>1298</v>
      </c>
      <c r="D1842" s="21" t="s">
        <v>1294</v>
      </c>
      <c r="E1842" s="21">
        <v>2.0569999999999999</v>
      </c>
      <c r="F1842" s="21">
        <v>1.74</v>
      </c>
      <c r="G1842" s="21">
        <v>3.6120000000000001</v>
      </c>
      <c r="H1842" s="21">
        <v>1.8720000000000001</v>
      </c>
      <c r="I1842" s="21">
        <v>2.5390000000000001</v>
      </c>
      <c r="J1842" s="23">
        <f t="shared" si="45"/>
        <v>0.79900000000000015</v>
      </c>
      <c r="K1842" s="71">
        <v>52.163344680000002</v>
      </c>
      <c r="L1842" s="71">
        <f t="shared" ref="L1842:N1842" si="1382">L1839</f>
        <v>2.0182500000000001</v>
      </c>
      <c r="M1842" s="71">
        <f t="shared" si="1382"/>
        <v>0.70924999999999994</v>
      </c>
      <c r="N1842" s="71">
        <f t="shared" si="1382"/>
        <v>56.714630280000002</v>
      </c>
      <c r="O1842" s="73">
        <f>VLOOKUP(B1842,'Dry Sieve'!$B$2:$K$992,IF(C1842="#5",2,IF(C1842="#10",3,IF(C1842="#18",4,IF(C1842="#35",5,IF(C1842="#60",6,IF(C1842="#120",7,IF(C1842="#200",8,IF(C1842="&lt;200",9)))))))),FALSE)</f>
        <v>120.97</v>
      </c>
      <c r="P1842" s="23">
        <f t="shared" si="0"/>
        <v>0.70924999999999994</v>
      </c>
      <c r="Q1842" s="23">
        <f t="shared" si="1"/>
        <v>2.0182500000000001</v>
      </c>
      <c r="R1842" s="23">
        <f>VLOOKUP(B1842,'Dry Sieve'!$B$2:$K$992,IF(C1842="#5",2,IF(C1842="#10",3,IF(C1842="#18",4,IF(C1842="#35",5,IF(C1842="#60",6,IF(C1842="#120",7,IF(C1842="#200",8,IF(C1842="&lt;200",9)))))))),FALSE)</f>
        <v>120.97</v>
      </c>
      <c r="S1842" s="23">
        <f>VLOOKUP(B1842,'Dry Sieve'!$B$2:$K$992,10,FALSE)</f>
        <v>1604.6399999999999</v>
      </c>
      <c r="T1842" s="23">
        <v>4.8895033960000001E-2</v>
      </c>
      <c r="U1842" s="23">
        <v>1.188455903E-2</v>
      </c>
      <c r="V1842" s="23">
        <f>V1841</f>
        <v>0.113486203993</v>
      </c>
    </row>
    <row r="1843" spans="1:22" ht="15.75" customHeight="1" x14ac:dyDescent="0.2">
      <c r="A1843" s="22">
        <f>VLOOKUP(B1842,'Sample ID by Horizon'!A:B,2,FALSE)</f>
        <v>42655</v>
      </c>
      <c r="B1843" s="21" t="s">
        <v>541</v>
      </c>
      <c r="C1843" s="21" t="s">
        <v>1299</v>
      </c>
      <c r="D1843" s="21" t="s">
        <v>1291</v>
      </c>
      <c r="E1843" s="21">
        <v>1.0129999999999999</v>
      </c>
      <c r="F1843" s="21">
        <v>1.7450000000000001</v>
      </c>
      <c r="G1843" s="21">
        <v>2.73</v>
      </c>
      <c r="H1843" s="21">
        <v>0.98499999999999999</v>
      </c>
      <c r="I1843" s="21">
        <v>2.262</v>
      </c>
      <c r="J1843" s="23">
        <f t="shared" si="45"/>
        <v>0.5169999999999999</v>
      </c>
      <c r="K1843" s="71">
        <v>46.199407700000002</v>
      </c>
      <c r="L1843" s="71">
        <v>1.0217499999999999</v>
      </c>
      <c r="M1843" s="23">
        <f>AVERAGE(J1843:J1846)</f>
        <v>0.51424999999999998</v>
      </c>
      <c r="N1843" s="23">
        <v>46.66156866</v>
      </c>
      <c r="O1843" s="73">
        <f>VLOOKUP(B1843,'Dry Sieve'!$B$2:$K$992,IF(C1843="#5",2,IF(C1843="#10",3,IF(C1843="#18",4,IF(C1843="#35",5,IF(C1843="#60",6,IF(C1843="#120",7,IF(C1843="#200",8,IF(C1843="&lt;200",9)))))))),FALSE)</f>
        <v>134.26</v>
      </c>
      <c r="P1843" s="23">
        <f t="shared" si="0"/>
        <v>0.51424999999999998</v>
      </c>
      <c r="Q1843" s="23">
        <f t="shared" si="1"/>
        <v>1.0217499999999999</v>
      </c>
      <c r="R1843" s="23">
        <f>VLOOKUP(B1843,'Dry Sieve'!$B$2:$K$992,IF(C1843="#5",2,IF(C1843="#10",3,IF(C1843="#18",4,IF(C1843="#35",5,IF(C1843="#60",6,IF(C1843="#120",7,IF(C1843="#200",8,IF(C1843="&lt;200",9)))))))),FALSE)</f>
        <v>134.26</v>
      </c>
      <c r="S1843" s="23">
        <f>VLOOKUP(B1843,'Dry Sieve'!$B$2:$K$992,10,FALSE)</f>
        <v>1604.6399999999999</v>
      </c>
      <c r="T1843" s="23">
        <v>4.1558554089999998E-2</v>
      </c>
      <c r="U1843" s="23">
        <v>5.5405352140000001E-3</v>
      </c>
      <c r="V1843" s="23">
        <f>V1841</f>
        <v>0.113486203993</v>
      </c>
    </row>
    <row r="1844" spans="1:22" ht="15.75" customHeight="1" x14ac:dyDescent="0.2">
      <c r="A1844" s="22">
        <f>VLOOKUP(B1843,'Sample ID by Horizon'!A:B,2,FALSE)</f>
        <v>42655</v>
      </c>
      <c r="B1844" s="21" t="s">
        <v>541</v>
      </c>
      <c r="C1844" s="21" t="s">
        <v>1299</v>
      </c>
      <c r="D1844" s="21" t="s">
        <v>1292</v>
      </c>
      <c r="E1844" s="21">
        <v>1.018</v>
      </c>
      <c r="F1844" s="21">
        <v>1.72</v>
      </c>
      <c r="G1844" s="21">
        <v>2.7080000000000002</v>
      </c>
      <c r="H1844" s="21">
        <v>0.98799999999999999</v>
      </c>
      <c r="I1844" s="21">
        <v>2.2050000000000001</v>
      </c>
      <c r="J1844" s="23">
        <f t="shared" si="45"/>
        <v>0.4850000000000001</v>
      </c>
      <c r="K1844" s="71">
        <v>49.410609039999997</v>
      </c>
      <c r="L1844" s="71">
        <f t="shared" ref="L1844:N1844" si="1383">L1843</f>
        <v>1.0217499999999999</v>
      </c>
      <c r="M1844" s="71">
        <f t="shared" si="1383"/>
        <v>0.51424999999999998</v>
      </c>
      <c r="N1844" s="71">
        <f t="shared" si="1383"/>
        <v>46.66156866</v>
      </c>
      <c r="O1844" s="73">
        <f>VLOOKUP(B1844,'Dry Sieve'!$B$2:$K$992,IF(C1844="#5",2,IF(C1844="#10",3,IF(C1844="#18",4,IF(C1844="#35",5,IF(C1844="#60",6,IF(C1844="#120",7,IF(C1844="#200",8,IF(C1844="&lt;200",9)))))))),FALSE)</f>
        <v>134.26</v>
      </c>
      <c r="P1844" s="23">
        <f t="shared" si="0"/>
        <v>0.51424999999999998</v>
      </c>
      <c r="Q1844" s="23">
        <f t="shared" si="1"/>
        <v>1.0217499999999999</v>
      </c>
      <c r="R1844" s="23">
        <f>VLOOKUP(B1844,'Dry Sieve'!$B$2:$K$992,IF(C1844="#5",2,IF(C1844="#10",3,IF(C1844="#18",4,IF(C1844="#35",5,IF(C1844="#60",6,IF(C1844="#120",7,IF(C1844="#200",8,IF(C1844="&lt;200",9)))))))),FALSE)</f>
        <v>134.26</v>
      </c>
      <c r="S1844" s="23">
        <f>VLOOKUP(B1844,'Dry Sieve'!$B$2:$K$992,10,FALSE)</f>
        <v>1604.6399999999999</v>
      </c>
      <c r="T1844" s="23">
        <v>4.1558554089999998E-2</v>
      </c>
      <c r="U1844" s="23">
        <v>5.5405352140000001E-3</v>
      </c>
      <c r="V1844" s="23">
        <f>V1841</f>
        <v>0.113486203993</v>
      </c>
    </row>
    <row r="1845" spans="1:22" ht="15.75" customHeight="1" x14ac:dyDescent="0.2">
      <c r="A1845" s="22">
        <f>VLOOKUP(B1844,'Sample ID by Horizon'!A:B,2,FALSE)</f>
        <v>42655</v>
      </c>
      <c r="B1845" s="21" t="s">
        <v>541</v>
      </c>
      <c r="C1845" s="21" t="s">
        <v>1299</v>
      </c>
      <c r="D1845" s="21" t="s">
        <v>1293</v>
      </c>
      <c r="E1845" s="21">
        <v>1.0209999999999999</v>
      </c>
      <c r="F1845" s="21">
        <v>1.728</v>
      </c>
      <c r="G1845" s="21">
        <v>2.7160000000000002</v>
      </c>
      <c r="H1845" s="21">
        <v>0.98799999999999999</v>
      </c>
      <c r="I1845" s="21">
        <v>2.262</v>
      </c>
      <c r="J1845" s="23">
        <f t="shared" si="45"/>
        <v>0.53400000000000003</v>
      </c>
      <c r="K1845" s="71">
        <v>44.466209599999999</v>
      </c>
      <c r="L1845" s="71">
        <f t="shared" ref="L1845:N1845" si="1384">L1843</f>
        <v>1.0217499999999999</v>
      </c>
      <c r="M1845" s="71">
        <f t="shared" si="1384"/>
        <v>0.51424999999999998</v>
      </c>
      <c r="N1845" s="71">
        <f t="shared" si="1384"/>
        <v>46.66156866</v>
      </c>
      <c r="O1845" s="73">
        <f>VLOOKUP(B1845,'Dry Sieve'!$B$2:$K$992,IF(C1845="#5",2,IF(C1845="#10",3,IF(C1845="#18",4,IF(C1845="#35",5,IF(C1845="#60",6,IF(C1845="#120",7,IF(C1845="#200",8,IF(C1845="&lt;200",9)))))))),FALSE)</f>
        <v>134.26</v>
      </c>
      <c r="P1845" s="23">
        <f t="shared" si="0"/>
        <v>0.51424999999999998</v>
      </c>
      <c r="Q1845" s="23">
        <f t="shared" si="1"/>
        <v>1.0217499999999999</v>
      </c>
      <c r="R1845" s="23">
        <f>VLOOKUP(B1845,'Dry Sieve'!$B$2:$K$992,IF(C1845="#5",2,IF(C1845="#10",3,IF(C1845="#18",4,IF(C1845="#35",5,IF(C1845="#60",6,IF(C1845="#120",7,IF(C1845="#200",8,IF(C1845="&lt;200",9)))))))),FALSE)</f>
        <v>134.26</v>
      </c>
      <c r="S1845" s="23">
        <f>VLOOKUP(B1845,'Dry Sieve'!$B$2:$K$992,10,FALSE)</f>
        <v>1604.6399999999999</v>
      </c>
      <c r="T1845" s="23">
        <v>4.1558554089999998E-2</v>
      </c>
      <c r="U1845" s="23">
        <v>5.5405352140000001E-3</v>
      </c>
      <c r="V1845" s="23">
        <f>V1844</f>
        <v>0.113486203993</v>
      </c>
    </row>
    <row r="1846" spans="1:22" ht="15.75" customHeight="1" x14ac:dyDescent="0.2">
      <c r="A1846" s="22">
        <f>VLOOKUP(B1845,'Sample ID by Horizon'!A:B,2,FALSE)</f>
        <v>42655</v>
      </c>
      <c r="B1846" s="21" t="s">
        <v>541</v>
      </c>
      <c r="C1846" s="21" t="s">
        <v>1299</v>
      </c>
      <c r="D1846" s="21" t="s">
        <v>1294</v>
      </c>
      <c r="E1846" s="21">
        <v>1.0349999999999999</v>
      </c>
      <c r="F1846" s="21">
        <v>1.7450000000000001</v>
      </c>
      <c r="G1846" s="21">
        <v>2.7480000000000002</v>
      </c>
      <c r="H1846" s="21">
        <v>1.0029999999999999</v>
      </c>
      <c r="I1846" s="21">
        <v>2.266</v>
      </c>
      <c r="J1846" s="23">
        <f t="shared" si="45"/>
        <v>0.52099999999999991</v>
      </c>
      <c r="K1846" s="71">
        <v>46.570048309999997</v>
      </c>
      <c r="L1846" s="71">
        <f t="shared" ref="L1846:N1846" si="1385">L1843</f>
        <v>1.0217499999999999</v>
      </c>
      <c r="M1846" s="71">
        <f t="shared" si="1385"/>
        <v>0.51424999999999998</v>
      </c>
      <c r="N1846" s="71">
        <f t="shared" si="1385"/>
        <v>46.66156866</v>
      </c>
      <c r="O1846" s="73">
        <f>VLOOKUP(B1846,'Dry Sieve'!$B$2:$K$992,IF(C1846="#5",2,IF(C1846="#10",3,IF(C1846="#18",4,IF(C1846="#35",5,IF(C1846="#60",6,IF(C1846="#120",7,IF(C1846="#200",8,IF(C1846="&lt;200",9)))))))),FALSE)</f>
        <v>134.26</v>
      </c>
      <c r="P1846" s="23">
        <f t="shared" si="0"/>
        <v>0.51424999999999998</v>
      </c>
      <c r="Q1846" s="23">
        <f t="shared" si="1"/>
        <v>1.0217499999999999</v>
      </c>
      <c r="R1846" s="23">
        <f>VLOOKUP(B1846,'Dry Sieve'!$B$2:$K$992,IF(C1846="#5",2,IF(C1846="#10",3,IF(C1846="#18",4,IF(C1846="#35",5,IF(C1846="#60",6,IF(C1846="#120",7,IF(C1846="#200",8,IF(C1846="&lt;200",9)))))))),FALSE)</f>
        <v>134.26</v>
      </c>
      <c r="S1846" s="23">
        <f>VLOOKUP(B1846,'Dry Sieve'!$B$2:$K$992,10,FALSE)</f>
        <v>1604.6399999999999</v>
      </c>
      <c r="T1846" s="23">
        <v>4.1558554089999998E-2</v>
      </c>
      <c r="U1846" s="23">
        <v>5.5405352140000001E-3</v>
      </c>
      <c r="V1846" s="23">
        <f>V1844</f>
        <v>0.113486203993</v>
      </c>
    </row>
    <row r="1847" spans="1:22" ht="15.75" customHeight="1" x14ac:dyDescent="0.2">
      <c r="A1847" s="22">
        <f>VLOOKUP(B1846,'Sample ID by Horizon'!A:B,2,FALSE)</f>
        <v>42655</v>
      </c>
      <c r="B1847" s="21" t="s">
        <v>541</v>
      </c>
      <c r="C1847" s="21" t="s">
        <v>1300</v>
      </c>
      <c r="D1847" s="21" t="s">
        <v>1291</v>
      </c>
      <c r="E1847" s="21">
        <v>1.0089999999999999</v>
      </c>
      <c r="F1847" s="21">
        <v>1.73</v>
      </c>
      <c r="G1847" s="21">
        <v>2.7189999999999999</v>
      </c>
      <c r="H1847" s="21">
        <v>0.98899999999999999</v>
      </c>
      <c r="I1847" s="21">
        <v>2.31</v>
      </c>
      <c r="J1847" s="23">
        <f t="shared" si="45"/>
        <v>0.58000000000000007</v>
      </c>
      <c r="K1847" s="71">
        <v>40.535183349999997</v>
      </c>
      <c r="L1847" s="71">
        <v>1.0109999999999999</v>
      </c>
      <c r="M1847" s="23">
        <f>AVERAGE(J1847:J1850)</f>
        <v>0.55649999999999999</v>
      </c>
      <c r="N1847" s="23">
        <v>43.024558259999999</v>
      </c>
      <c r="O1847" s="73">
        <f>VLOOKUP(B1847,'Dry Sieve'!$B$2:$K$992,IF(C1847="#5",2,IF(C1847="#10",3,IF(C1847="#18",4,IF(C1847="#35",5,IF(C1847="#60",6,IF(C1847="#120",7,IF(C1847="#200",8,IF(C1847="&lt;200",9)))))))),FALSE)</f>
        <v>76.56</v>
      </c>
      <c r="P1847" s="23">
        <f t="shared" si="0"/>
        <v>0.55649999999999999</v>
      </c>
      <c r="Q1847" s="23">
        <f t="shared" si="1"/>
        <v>1.0109999999999999</v>
      </c>
      <c r="R1847" s="23">
        <f>VLOOKUP(B1847,'Dry Sieve'!$B$2:$K$992,IF(C1847="#5",2,IF(C1847="#10",3,IF(C1847="#18",4,IF(C1847="#35",5,IF(C1847="#60",6,IF(C1847="#120",7,IF(C1847="#200",8,IF(C1847="&lt;200",9)))))))),FALSE)</f>
        <v>76.56</v>
      </c>
      <c r="S1847" s="23">
        <f>VLOOKUP(B1847,'Dry Sieve'!$B$2:$K$992,10,FALSE)</f>
        <v>1604.6399999999999</v>
      </c>
      <c r="T1847" s="23">
        <v>2.1448999680000001E-2</v>
      </c>
      <c r="U1847" s="23">
        <v>1.3183339089999999E-3</v>
      </c>
      <c r="V1847" s="23">
        <f>V1844</f>
        <v>0.113486203993</v>
      </c>
    </row>
    <row r="1848" spans="1:22" ht="15.75" customHeight="1" x14ac:dyDescent="0.2">
      <c r="A1848" s="22">
        <f>VLOOKUP(B1847,'Sample ID by Horizon'!A:B,2,FALSE)</f>
        <v>42655</v>
      </c>
      <c r="B1848" s="21" t="s">
        <v>541</v>
      </c>
      <c r="C1848" s="21" t="s">
        <v>1300</v>
      </c>
      <c r="D1848" s="21" t="s">
        <v>1292</v>
      </c>
      <c r="E1848" s="21">
        <v>1.006</v>
      </c>
      <c r="F1848" s="21">
        <v>1.722</v>
      </c>
      <c r="G1848" s="21">
        <v>2.7120000000000002</v>
      </c>
      <c r="H1848" s="21">
        <v>0.99</v>
      </c>
      <c r="I1848" s="21">
        <v>2.2639999999999998</v>
      </c>
      <c r="J1848" s="23">
        <f t="shared" si="45"/>
        <v>0.54199999999999982</v>
      </c>
      <c r="K1848" s="71">
        <v>44.532803180000002</v>
      </c>
      <c r="L1848" s="71">
        <f t="shared" ref="L1848:N1848" si="1386">L1847</f>
        <v>1.0109999999999999</v>
      </c>
      <c r="M1848" s="71">
        <f t="shared" si="1386"/>
        <v>0.55649999999999999</v>
      </c>
      <c r="N1848" s="71">
        <f t="shared" si="1386"/>
        <v>43.024558259999999</v>
      </c>
      <c r="O1848" s="73">
        <f>VLOOKUP(B1848,'Dry Sieve'!$B$2:$K$992,IF(C1848="#5",2,IF(C1848="#10",3,IF(C1848="#18",4,IF(C1848="#35",5,IF(C1848="#60",6,IF(C1848="#120",7,IF(C1848="#200",8,IF(C1848="&lt;200",9)))))))),FALSE)</f>
        <v>76.56</v>
      </c>
      <c r="P1848" s="23">
        <f t="shared" si="0"/>
        <v>0.55649999999999999</v>
      </c>
      <c r="Q1848" s="23">
        <f t="shared" si="1"/>
        <v>1.0109999999999999</v>
      </c>
      <c r="R1848" s="23">
        <f>VLOOKUP(B1848,'Dry Sieve'!$B$2:$K$992,IF(C1848="#5",2,IF(C1848="#10",3,IF(C1848="#18",4,IF(C1848="#35",5,IF(C1848="#60",6,IF(C1848="#120",7,IF(C1848="#200",8,IF(C1848="&lt;200",9)))))))),FALSE)</f>
        <v>76.56</v>
      </c>
      <c r="S1848" s="23">
        <f>VLOOKUP(B1848,'Dry Sieve'!$B$2:$K$992,10,FALSE)</f>
        <v>1604.6399999999999</v>
      </c>
      <c r="T1848" s="23">
        <v>2.1448999680000001E-2</v>
      </c>
      <c r="U1848" s="23">
        <v>1.3183339089999999E-3</v>
      </c>
      <c r="V1848" s="23">
        <f>V1847</f>
        <v>0.113486203993</v>
      </c>
    </row>
    <row r="1849" spans="1:22" ht="15.75" customHeight="1" x14ac:dyDescent="0.2">
      <c r="A1849" s="22">
        <f>VLOOKUP(B1848,'Sample ID by Horizon'!A:B,2,FALSE)</f>
        <v>42655</v>
      </c>
      <c r="B1849" s="21" t="s">
        <v>541</v>
      </c>
      <c r="C1849" s="21" t="s">
        <v>1300</v>
      </c>
      <c r="D1849" s="21" t="s">
        <v>1293</v>
      </c>
      <c r="E1849" s="21">
        <v>1.014</v>
      </c>
      <c r="F1849" s="21">
        <v>1.7210000000000001</v>
      </c>
      <c r="G1849" s="21">
        <v>2.7149999999999999</v>
      </c>
      <c r="H1849" s="21">
        <v>0.99399999999999999</v>
      </c>
      <c r="I1849" s="21">
        <v>2.3530000000000002</v>
      </c>
      <c r="J1849" s="23">
        <f t="shared" si="45"/>
        <v>0.63200000000000012</v>
      </c>
      <c r="K1849" s="71">
        <v>35.700197240000001</v>
      </c>
      <c r="L1849" s="71">
        <f t="shared" ref="L1849:N1849" si="1387">L1847</f>
        <v>1.0109999999999999</v>
      </c>
      <c r="M1849" s="71">
        <f t="shared" si="1387"/>
        <v>0.55649999999999999</v>
      </c>
      <c r="N1849" s="71">
        <f t="shared" si="1387"/>
        <v>43.024558259999999</v>
      </c>
      <c r="O1849" s="73">
        <f>VLOOKUP(B1849,'Dry Sieve'!$B$2:$K$992,IF(C1849="#5",2,IF(C1849="#10",3,IF(C1849="#18",4,IF(C1849="#35",5,IF(C1849="#60",6,IF(C1849="#120",7,IF(C1849="#200",8,IF(C1849="&lt;200",9)))))))),FALSE)</f>
        <v>76.56</v>
      </c>
      <c r="P1849" s="23">
        <f t="shared" si="0"/>
        <v>0.55649999999999999</v>
      </c>
      <c r="Q1849" s="23">
        <f t="shared" si="1"/>
        <v>1.0109999999999999</v>
      </c>
      <c r="R1849" s="23">
        <f>VLOOKUP(B1849,'Dry Sieve'!$B$2:$K$992,IF(C1849="#5",2,IF(C1849="#10",3,IF(C1849="#18",4,IF(C1849="#35",5,IF(C1849="#60",6,IF(C1849="#120",7,IF(C1849="#200",8,IF(C1849="&lt;200",9)))))))),FALSE)</f>
        <v>76.56</v>
      </c>
      <c r="S1849" s="23">
        <f>VLOOKUP(B1849,'Dry Sieve'!$B$2:$K$992,10,FALSE)</f>
        <v>1604.6399999999999</v>
      </c>
      <c r="T1849" s="23">
        <v>2.1448999680000001E-2</v>
      </c>
      <c r="U1849" s="23">
        <v>1.3183339089999999E-3</v>
      </c>
      <c r="V1849" s="23">
        <f>V1847</f>
        <v>0.113486203993</v>
      </c>
    </row>
    <row r="1850" spans="1:22" ht="15.75" customHeight="1" x14ac:dyDescent="0.2">
      <c r="A1850" s="22">
        <f>VLOOKUP(B1849,'Sample ID by Horizon'!A:B,2,FALSE)</f>
        <v>42655</v>
      </c>
      <c r="B1850" s="21" t="s">
        <v>541</v>
      </c>
      <c r="C1850" s="21" t="s">
        <v>1300</v>
      </c>
      <c r="D1850" s="21" t="s">
        <v>1294</v>
      </c>
      <c r="E1850" s="21">
        <v>1.0149999999999999</v>
      </c>
      <c r="F1850" s="21">
        <v>1.734</v>
      </c>
      <c r="G1850" s="21">
        <v>2.7269999999999999</v>
      </c>
      <c r="H1850" s="21">
        <v>0.99299999999999999</v>
      </c>
      <c r="I1850" s="21">
        <v>2.206</v>
      </c>
      <c r="J1850" s="23">
        <f t="shared" si="45"/>
        <v>0.47199999999999998</v>
      </c>
      <c r="K1850" s="71">
        <v>51.330049260000003</v>
      </c>
      <c r="L1850" s="71">
        <f t="shared" ref="L1850:N1850" si="1388">L1847</f>
        <v>1.0109999999999999</v>
      </c>
      <c r="M1850" s="71">
        <f t="shared" si="1388"/>
        <v>0.55649999999999999</v>
      </c>
      <c r="N1850" s="71">
        <f t="shared" si="1388"/>
        <v>43.024558259999999</v>
      </c>
      <c r="O1850" s="73">
        <f>VLOOKUP(B1850,'Dry Sieve'!$B$2:$K$992,IF(C1850="#5",2,IF(C1850="#10",3,IF(C1850="#18",4,IF(C1850="#35",5,IF(C1850="#60",6,IF(C1850="#120",7,IF(C1850="#200",8,IF(C1850="&lt;200",9)))))))),FALSE)</f>
        <v>76.56</v>
      </c>
      <c r="P1850" s="23">
        <f t="shared" si="0"/>
        <v>0.55649999999999999</v>
      </c>
      <c r="Q1850" s="23">
        <f t="shared" si="1"/>
        <v>1.0109999999999999</v>
      </c>
      <c r="R1850" s="23">
        <f>VLOOKUP(B1850,'Dry Sieve'!$B$2:$K$992,IF(C1850="#5",2,IF(C1850="#10",3,IF(C1850="#18",4,IF(C1850="#35",5,IF(C1850="#60",6,IF(C1850="#120",7,IF(C1850="#200",8,IF(C1850="&lt;200",9)))))))),FALSE)</f>
        <v>76.56</v>
      </c>
      <c r="S1850" s="23">
        <f>VLOOKUP(B1850,'Dry Sieve'!$B$2:$K$992,10,FALSE)</f>
        <v>1604.6399999999999</v>
      </c>
      <c r="T1850" s="23">
        <v>2.1448999680000001E-2</v>
      </c>
      <c r="U1850" s="23">
        <v>1.3183339089999999E-3</v>
      </c>
      <c r="V1850" s="23">
        <f>V1847</f>
        <v>0.113486203993</v>
      </c>
    </row>
    <row r="1851" spans="1:22" ht="15.75" customHeight="1" x14ac:dyDescent="0.2">
      <c r="A1851" s="22">
        <f>VLOOKUP(B1850,'Sample ID by Horizon'!A:B,2,FALSE)</f>
        <v>42655</v>
      </c>
      <c r="B1851" s="21" t="s">
        <v>542</v>
      </c>
      <c r="C1851" s="21" t="s">
        <v>1290</v>
      </c>
      <c r="D1851" s="21" t="s">
        <v>1291</v>
      </c>
      <c r="E1851" s="21">
        <v>4.0049999999999999</v>
      </c>
      <c r="F1851" s="21">
        <v>1.7190000000000001</v>
      </c>
      <c r="G1851" s="21">
        <v>1.871</v>
      </c>
      <c r="H1851" s="21">
        <v>0.152</v>
      </c>
      <c r="I1851" s="21">
        <v>1.7250000000000001</v>
      </c>
      <c r="J1851" s="23">
        <f t="shared" si="45"/>
        <v>6.0000000000000053E-3</v>
      </c>
      <c r="K1851" s="71">
        <v>3.645443196</v>
      </c>
      <c r="L1851" s="71">
        <v>4.1047500000000001</v>
      </c>
      <c r="M1851" s="23">
        <f>AVERAGE(J1851:J1854)</f>
        <v>1.7749999999999988E-2</v>
      </c>
      <c r="N1851" s="23">
        <v>2.3409883859999998</v>
      </c>
      <c r="O1851" s="73">
        <f>VLOOKUP(B1851,'Dry Sieve'!$B$2:$K$992,IF(C1851="#5",2,IF(C1851="#10",3,IF(C1851="#18",4,IF(C1851="#35",5,IF(C1851="#60",6,IF(C1851="#120",7,IF(C1851="#200",8,IF(C1851="&lt;200",9)))))))),FALSE)</f>
        <v>1029</v>
      </c>
      <c r="P1851" s="23">
        <f t="shared" si="0"/>
        <v>1.7749999999999988E-2</v>
      </c>
      <c r="Q1851" s="23">
        <f t="shared" si="1"/>
        <v>4.1047500000000001</v>
      </c>
      <c r="R1851" s="23">
        <f>VLOOKUP(B1851,'Dry Sieve'!$B$2:$K$992,IF(C1851="#5",2,IF(C1851="#10",3,IF(C1851="#18",4,IF(C1851="#35",5,IF(C1851="#60",6,IF(C1851="#120",7,IF(C1851="#200",8,IF(C1851="&lt;200",9)))))))),FALSE)</f>
        <v>1029</v>
      </c>
      <c r="S1851" s="23">
        <f>VLOOKUP(B1851,'Dry Sieve'!$B$2:$K$992,10,FALSE)</f>
        <v>2337.5</v>
      </c>
      <c r="T1851" s="23">
        <v>0.43831030500000001</v>
      </c>
      <c r="U1851" s="23">
        <v>1.026079333E-2</v>
      </c>
      <c r="V1851" s="23">
        <f>SUM(U1851,U1855,U1859,U1863,U1867,U1871,U1875)</f>
        <v>4.4043447463099995E-2</v>
      </c>
    </row>
    <row r="1852" spans="1:22" ht="15.75" customHeight="1" x14ac:dyDescent="0.2">
      <c r="A1852" s="22">
        <f>VLOOKUP(B1851,'Sample ID by Horizon'!A:B,2,FALSE)</f>
        <v>42655</v>
      </c>
      <c r="B1852" s="21" t="s">
        <v>542</v>
      </c>
      <c r="C1852" s="21" t="s">
        <v>1290</v>
      </c>
      <c r="D1852" s="21" t="s">
        <v>1292</v>
      </c>
      <c r="E1852" s="21">
        <v>4.1740000000000004</v>
      </c>
      <c r="F1852" s="21">
        <v>1.7210000000000001</v>
      </c>
      <c r="G1852" s="21">
        <v>1.841</v>
      </c>
      <c r="H1852" s="21">
        <v>0.12</v>
      </c>
      <c r="I1852" s="21">
        <v>1.7310000000000001</v>
      </c>
      <c r="J1852" s="23">
        <f t="shared" si="45"/>
        <v>1.0000000000000009E-2</v>
      </c>
      <c r="K1852" s="71">
        <v>2.6353617630000001</v>
      </c>
      <c r="L1852" s="71">
        <f t="shared" ref="L1852:N1852" si="1389">L1851</f>
        <v>4.1047500000000001</v>
      </c>
      <c r="M1852" s="71">
        <f t="shared" si="1389"/>
        <v>1.7749999999999988E-2</v>
      </c>
      <c r="N1852" s="71">
        <f t="shared" si="1389"/>
        <v>2.3409883859999998</v>
      </c>
      <c r="O1852" s="73">
        <f>VLOOKUP(B1852,'Dry Sieve'!$B$2:$K$992,IF(C1852="#5",2,IF(C1852="#10",3,IF(C1852="#18",4,IF(C1852="#35",5,IF(C1852="#60",6,IF(C1852="#120",7,IF(C1852="#200",8,IF(C1852="&lt;200",9)))))))),FALSE)</f>
        <v>1029</v>
      </c>
      <c r="P1852" s="23">
        <f t="shared" si="0"/>
        <v>1.7749999999999988E-2</v>
      </c>
      <c r="Q1852" s="23">
        <f t="shared" si="1"/>
        <v>4.1047500000000001</v>
      </c>
      <c r="R1852" s="23">
        <f>VLOOKUP(B1852,'Dry Sieve'!$B$2:$K$992,IF(C1852="#5",2,IF(C1852="#10",3,IF(C1852="#18",4,IF(C1852="#35",5,IF(C1852="#60",6,IF(C1852="#120",7,IF(C1852="#200",8,IF(C1852="&lt;200",9)))))))),FALSE)</f>
        <v>1029</v>
      </c>
      <c r="S1852" s="23">
        <f>VLOOKUP(B1852,'Dry Sieve'!$B$2:$K$992,10,FALSE)</f>
        <v>2337.5</v>
      </c>
      <c r="T1852" s="23">
        <v>0.43831030500000001</v>
      </c>
      <c r="U1852" s="23">
        <v>1.026079333E-2</v>
      </c>
      <c r="V1852" s="23">
        <f>V1851</f>
        <v>4.4043447463099995E-2</v>
      </c>
    </row>
    <row r="1853" spans="1:22" ht="15.75" customHeight="1" x14ac:dyDescent="0.2">
      <c r="A1853" s="22">
        <f>VLOOKUP(B1852,'Sample ID by Horizon'!A:B,2,FALSE)</f>
        <v>42655</v>
      </c>
      <c r="B1853" s="21" t="s">
        <v>542</v>
      </c>
      <c r="C1853" s="21" t="s">
        <v>1290</v>
      </c>
      <c r="D1853" s="21" t="s">
        <v>1293</v>
      </c>
      <c r="E1853" s="21">
        <v>4.1280000000000001</v>
      </c>
      <c r="F1853" s="21">
        <v>1.7150000000000001</v>
      </c>
      <c r="G1853" s="21">
        <v>1.82</v>
      </c>
      <c r="H1853" s="21">
        <v>0.105</v>
      </c>
      <c r="I1853" s="21">
        <v>1.7629999999999999</v>
      </c>
      <c r="J1853" s="23">
        <f t="shared" si="45"/>
        <v>4.7999999999999821E-2</v>
      </c>
      <c r="K1853" s="71">
        <v>1.3808139530000001</v>
      </c>
      <c r="L1853" s="71">
        <f t="shared" ref="L1853:N1853" si="1390">L1851</f>
        <v>4.1047500000000001</v>
      </c>
      <c r="M1853" s="71">
        <f t="shared" si="1390"/>
        <v>1.7749999999999988E-2</v>
      </c>
      <c r="N1853" s="71">
        <f t="shared" si="1390"/>
        <v>2.3409883859999998</v>
      </c>
      <c r="O1853" s="73">
        <f>VLOOKUP(B1853,'Dry Sieve'!$B$2:$K$992,IF(C1853="#5",2,IF(C1853="#10",3,IF(C1853="#18",4,IF(C1853="#35",5,IF(C1853="#60",6,IF(C1853="#120",7,IF(C1853="#200",8,IF(C1853="&lt;200",9)))))))),FALSE)</f>
        <v>1029</v>
      </c>
      <c r="P1853" s="23">
        <f t="shared" si="0"/>
        <v>1.7749999999999988E-2</v>
      </c>
      <c r="Q1853" s="23">
        <f t="shared" si="1"/>
        <v>4.1047500000000001</v>
      </c>
      <c r="R1853" s="23">
        <f>VLOOKUP(B1853,'Dry Sieve'!$B$2:$K$992,IF(C1853="#5",2,IF(C1853="#10",3,IF(C1853="#18",4,IF(C1853="#35",5,IF(C1853="#60",6,IF(C1853="#120",7,IF(C1853="#200",8,IF(C1853="&lt;200",9)))))))),FALSE)</f>
        <v>1029</v>
      </c>
      <c r="S1853" s="23">
        <f>VLOOKUP(B1853,'Dry Sieve'!$B$2:$K$992,10,FALSE)</f>
        <v>2337.5</v>
      </c>
      <c r="T1853" s="23">
        <v>0.43831030500000001</v>
      </c>
      <c r="U1853" s="23">
        <v>1.026079333E-2</v>
      </c>
      <c r="V1853" s="23">
        <f>V1851</f>
        <v>4.4043447463099995E-2</v>
      </c>
    </row>
    <row r="1854" spans="1:22" ht="15.75" customHeight="1" x14ac:dyDescent="0.2">
      <c r="A1854" s="22">
        <f>VLOOKUP(B1853,'Sample ID by Horizon'!A:B,2,FALSE)</f>
        <v>42655</v>
      </c>
      <c r="B1854" s="21" t="s">
        <v>542</v>
      </c>
      <c r="C1854" s="21" t="s">
        <v>1290</v>
      </c>
      <c r="D1854" s="21" t="s">
        <v>1294</v>
      </c>
      <c r="E1854" s="21">
        <v>4.1120000000000001</v>
      </c>
      <c r="F1854" s="21">
        <v>1.724</v>
      </c>
      <c r="G1854" s="21">
        <v>1.8009999999999999</v>
      </c>
      <c r="H1854" s="21">
        <v>7.6999999999999999E-2</v>
      </c>
      <c r="I1854" s="21">
        <v>1.7310000000000001</v>
      </c>
      <c r="J1854" s="23">
        <f t="shared" si="45"/>
        <v>7.0000000000001172E-3</v>
      </c>
      <c r="K1854" s="71">
        <v>1.70233463</v>
      </c>
      <c r="L1854" s="71">
        <f t="shared" ref="L1854:N1854" si="1391">L1851</f>
        <v>4.1047500000000001</v>
      </c>
      <c r="M1854" s="71">
        <f t="shared" si="1391"/>
        <v>1.7749999999999988E-2</v>
      </c>
      <c r="N1854" s="71">
        <f t="shared" si="1391"/>
        <v>2.3409883859999998</v>
      </c>
      <c r="O1854" s="73">
        <f>VLOOKUP(B1854,'Dry Sieve'!$B$2:$K$992,IF(C1854="#5",2,IF(C1854="#10",3,IF(C1854="#18",4,IF(C1854="#35",5,IF(C1854="#60",6,IF(C1854="#120",7,IF(C1854="#200",8,IF(C1854="&lt;200",9)))))))),FALSE)</f>
        <v>1029</v>
      </c>
      <c r="P1854" s="23">
        <f t="shared" si="0"/>
        <v>1.7749999999999988E-2</v>
      </c>
      <c r="Q1854" s="23">
        <f t="shared" si="1"/>
        <v>4.1047500000000001</v>
      </c>
      <c r="R1854" s="23">
        <f>VLOOKUP(B1854,'Dry Sieve'!$B$2:$K$992,IF(C1854="#5",2,IF(C1854="#10",3,IF(C1854="#18",4,IF(C1854="#35",5,IF(C1854="#60",6,IF(C1854="#120",7,IF(C1854="#200",8,IF(C1854="&lt;200",9)))))))),FALSE)</f>
        <v>1029</v>
      </c>
      <c r="S1854" s="23">
        <f>VLOOKUP(B1854,'Dry Sieve'!$B$2:$K$992,10,FALSE)</f>
        <v>2337.5</v>
      </c>
      <c r="T1854" s="23">
        <v>0.43831030500000001</v>
      </c>
      <c r="U1854" s="23">
        <v>1.026079333E-2</v>
      </c>
      <c r="V1854" s="23">
        <f>V1851</f>
        <v>4.4043447463099995E-2</v>
      </c>
    </row>
    <row r="1855" spans="1:22" ht="15.75" customHeight="1" x14ac:dyDescent="0.2">
      <c r="A1855" s="22">
        <f>VLOOKUP(B1854,'Sample ID by Horizon'!A:B,2,FALSE)</f>
        <v>42655</v>
      </c>
      <c r="B1855" s="21" t="s">
        <v>542</v>
      </c>
      <c r="C1855" s="21" t="s">
        <v>1295</v>
      </c>
      <c r="D1855" s="21" t="s">
        <v>1291</v>
      </c>
      <c r="E1855" s="21">
        <v>4.056</v>
      </c>
      <c r="F1855" s="21">
        <v>1.742</v>
      </c>
      <c r="G1855" s="21">
        <v>2.08</v>
      </c>
      <c r="H1855" s="21">
        <v>0.33800000000000002</v>
      </c>
      <c r="I1855" s="21">
        <v>1.7669999999999999</v>
      </c>
      <c r="J1855" s="23">
        <f t="shared" si="45"/>
        <v>2.4999999999999911E-2</v>
      </c>
      <c r="K1855" s="71">
        <v>7.7169625249999996</v>
      </c>
      <c r="L1855" s="71">
        <v>4.0672499999999996</v>
      </c>
      <c r="M1855" s="23">
        <f>AVERAGE(J1855:J1858)</f>
        <v>6.8249999999999922E-2</v>
      </c>
      <c r="N1855" s="23">
        <v>6.8350954850000001</v>
      </c>
      <c r="O1855" s="73">
        <f>VLOOKUP(B1855,'Dry Sieve'!$B$2:$K$992,IF(C1855="#5",2,IF(C1855="#10",3,IF(C1855="#18",4,IF(C1855="#35",5,IF(C1855="#60",6,IF(C1855="#120",7,IF(C1855="#200",8,IF(C1855="&lt;200",9)))))))),FALSE)</f>
        <v>301.02</v>
      </c>
      <c r="P1855" s="23">
        <f t="shared" si="0"/>
        <v>6.8249999999999922E-2</v>
      </c>
      <c r="Q1855" s="23">
        <f t="shared" si="1"/>
        <v>4.0672499999999996</v>
      </c>
      <c r="R1855" s="23">
        <f>VLOOKUP(B1855,'Dry Sieve'!$B$2:$K$992,IF(C1855="#5",2,IF(C1855="#10",3,IF(C1855="#18",4,IF(C1855="#35",5,IF(C1855="#60",6,IF(C1855="#120",7,IF(C1855="#200",8,IF(C1855="&lt;200",9)))))))),FALSE)</f>
        <v>301.02</v>
      </c>
      <c r="S1855" s="23">
        <f>VLOOKUP(B1855,'Dry Sieve'!$B$2:$K$992,10,FALSE)</f>
        <v>2337.5</v>
      </c>
      <c r="T1855" s="23">
        <v>0.12661765559999999</v>
      </c>
      <c r="U1855" s="23">
        <v>7.4180894269999997E-3</v>
      </c>
      <c r="V1855" s="23">
        <f>V1854</f>
        <v>4.4043447463099995E-2</v>
      </c>
    </row>
    <row r="1856" spans="1:22" ht="15.75" customHeight="1" x14ac:dyDescent="0.2">
      <c r="A1856" s="22">
        <f>VLOOKUP(B1855,'Sample ID by Horizon'!A:B,2,FALSE)</f>
        <v>42655</v>
      </c>
      <c r="B1856" s="21" t="s">
        <v>542</v>
      </c>
      <c r="C1856" s="21" t="s">
        <v>1295</v>
      </c>
      <c r="D1856" s="21" t="s">
        <v>1292</v>
      </c>
      <c r="E1856" s="21">
        <v>4.165</v>
      </c>
      <c r="F1856" s="21">
        <v>1.7310000000000001</v>
      </c>
      <c r="G1856" s="21">
        <v>2.149</v>
      </c>
      <c r="H1856" s="21">
        <v>0.41799999999999998</v>
      </c>
      <c r="I1856" s="21">
        <v>1.8240000000000001</v>
      </c>
      <c r="J1856" s="23">
        <f t="shared" si="45"/>
        <v>9.2999999999999972E-2</v>
      </c>
      <c r="K1856" s="71">
        <v>7.8031212480000001</v>
      </c>
      <c r="L1856" s="71">
        <f t="shared" ref="L1856:N1856" si="1392">L1855</f>
        <v>4.0672499999999996</v>
      </c>
      <c r="M1856" s="71">
        <f t="shared" si="1392"/>
        <v>6.8249999999999922E-2</v>
      </c>
      <c r="N1856" s="71">
        <f t="shared" si="1392"/>
        <v>6.8350954850000001</v>
      </c>
      <c r="O1856" s="73">
        <f>VLOOKUP(B1856,'Dry Sieve'!$B$2:$K$992,IF(C1856="#5",2,IF(C1856="#10",3,IF(C1856="#18",4,IF(C1856="#35",5,IF(C1856="#60",6,IF(C1856="#120",7,IF(C1856="#200",8,IF(C1856="&lt;200",9)))))))),FALSE)</f>
        <v>301.02</v>
      </c>
      <c r="P1856" s="23">
        <f t="shared" si="0"/>
        <v>6.8249999999999922E-2</v>
      </c>
      <c r="Q1856" s="23">
        <f t="shared" si="1"/>
        <v>4.0672499999999996</v>
      </c>
      <c r="R1856" s="23">
        <f>VLOOKUP(B1856,'Dry Sieve'!$B$2:$K$992,IF(C1856="#5",2,IF(C1856="#10",3,IF(C1856="#18",4,IF(C1856="#35",5,IF(C1856="#60",6,IF(C1856="#120",7,IF(C1856="#200",8,IF(C1856="&lt;200",9)))))))),FALSE)</f>
        <v>301.02</v>
      </c>
      <c r="S1856" s="23">
        <f>VLOOKUP(B1856,'Dry Sieve'!$B$2:$K$992,10,FALSE)</f>
        <v>2337.5</v>
      </c>
      <c r="T1856" s="23">
        <v>0.12661765559999999</v>
      </c>
      <c r="U1856" s="23">
        <v>7.4180894269999997E-3</v>
      </c>
      <c r="V1856" s="23">
        <f>V1854</f>
        <v>4.4043447463099995E-2</v>
      </c>
    </row>
    <row r="1857" spans="1:22" ht="15.75" customHeight="1" x14ac:dyDescent="0.2">
      <c r="A1857" s="22">
        <f>VLOOKUP(B1856,'Sample ID by Horizon'!A:B,2,FALSE)</f>
        <v>42655</v>
      </c>
      <c r="B1857" s="21" t="s">
        <v>542</v>
      </c>
      <c r="C1857" s="21" t="s">
        <v>1295</v>
      </c>
      <c r="D1857" s="21" t="s">
        <v>1293</v>
      </c>
      <c r="E1857" s="21">
        <v>3.9550000000000001</v>
      </c>
      <c r="F1857" s="21">
        <v>1.7270000000000001</v>
      </c>
      <c r="G1857" s="21">
        <v>2.0539999999999998</v>
      </c>
      <c r="H1857" s="21">
        <v>0.32700000000000001</v>
      </c>
      <c r="I1857" s="21">
        <v>1.7729999999999999</v>
      </c>
      <c r="J1857" s="23">
        <f t="shared" si="45"/>
        <v>4.5999999999999819E-2</v>
      </c>
      <c r="K1857" s="71">
        <v>7.1049304680000001</v>
      </c>
      <c r="L1857" s="71">
        <f t="shared" ref="L1857:N1857" si="1393">L1855</f>
        <v>4.0672499999999996</v>
      </c>
      <c r="M1857" s="71">
        <f t="shared" si="1393"/>
        <v>6.8249999999999922E-2</v>
      </c>
      <c r="N1857" s="71">
        <f t="shared" si="1393"/>
        <v>6.8350954850000001</v>
      </c>
      <c r="O1857" s="73">
        <f>VLOOKUP(B1857,'Dry Sieve'!$B$2:$K$992,IF(C1857="#5",2,IF(C1857="#10",3,IF(C1857="#18",4,IF(C1857="#35",5,IF(C1857="#60",6,IF(C1857="#120",7,IF(C1857="#200",8,IF(C1857="&lt;200",9)))))))),FALSE)</f>
        <v>301.02</v>
      </c>
      <c r="P1857" s="23">
        <f t="shared" si="0"/>
        <v>6.8249999999999922E-2</v>
      </c>
      <c r="Q1857" s="23">
        <f t="shared" si="1"/>
        <v>4.0672499999999996</v>
      </c>
      <c r="R1857" s="23">
        <f>VLOOKUP(B1857,'Dry Sieve'!$B$2:$K$992,IF(C1857="#5",2,IF(C1857="#10",3,IF(C1857="#18",4,IF(C1857="#35",5,IF(C1857="#60",6,IF(C1857="#120",7,IF(C1857="#200",8,IF(C1857="&lt;200",9)))))))),FALSE)</f>
        <v>301.02</v>
      </c>
      <c r="S1857" s="23">
        <f>VLOOKUP(B1857,'Dry Sieve'!$B$2:$K$992,10,FALSE)</f>
        <v>2337.5</v>
      </c>
      <c r="T1857" s="23">
        <v>0.12661765559999999</v>
      </c>
      <c r="U1857" s="23">
        <v>7.4180894269999997E-3</v>
      </c>
      <c r="V1857" s="23">
        <f>V1854</f>
        <v>4.4043447463099995E-2</v>
      </c>
    </row>
    <row r="1858" spans="1:22" ht="15.75" customHeight="1" x14ac:dyDescent="0.2">
      <c r="A1858" s="22">
        <f>VLOOKUP(B1857,'Sample ID by Horizon'!A:B,2,FALSE)</f>
        <v>42655</v>
      </c>
      <c r="B1858" s="21" t="s">
        <v>542</v>
      </c>
      <c r="C1858" s="21" t="s">
        <v>1295</v>
      </c>
      <c r="D1858" s="21" t="s">
        <v>1294</v>
      </c>
      <c r="E1858" s="21">
        <v>4.093</v>
      </c>
      <c r="F1858" s="21">
        <v>1.728</v>
      </c>
      <c r="G1858" s="21">
        <v>2.0299999999999998</v>
      </c>
      <c r="H1858" s="21">
        <v>0.30199999999999999</v>
      </c>
      <c r="I1858" s="21">
        <v>1.837</v>
      </c>
      <c r="J1858" s="23">
        <f t="shared" si="45"/>
        <v>0.10899999999999999</v>
      </c>
      <c r="K1858" s="71">
        <v>4.7153677009999999</v>
      </c>
      <c r="L1858" s="71">
        <f t="shared" ref="L1858:N1858" si="1394">L1855</f>
        <v>4.0672499999999996</v>
      </c>
      <c r="M1858" s="71">
        <f t="shared" si="1394"/>
        <v>6.8249999999999922E-2</v>
      </c>
      <c r="N1858" s="71">
        <f t="shared" si="1394"/>
        <v>6.8350954850000001</v>
      </c>
      <c r="O1858" s="73">
        <f>VLOOKUP(B1858,'Dry Sieve'!$B$2:$K$992,IF(C1858="#5",2,IF(C1858="#10",3,IF(C1858="#18",4,IF(C1858="#35",5,IF(C1858="#60",6,IF(C1858="#120",7,IF(C1858="#200",8,IF(C1858="&lt;200",9)))))))),FALSE)</f>
        <v>301.02</v>
      </c>
      <c r="P1858" s="23">
        <f t="shared" si="0"/>
        <v>6.8249999999999922E-2</v>
      </c>
      <c r="Q1858" s="23">
        <f t="shared" si="1"/>
        <v>4.0672499999999996</v>
      </c>
      <c r="R1858" s="23">
        <f>VLOOKUP(B1858,'Dry Sieve'!$B$2:$K$992,IF(C1858="#5",2,IF(C1858="#10",3,IF(C1858="#18",4,IF(C1858="#35",5,IF(C1858="#60",6,IF(C1858="#120",7,IF(C1858="#200",8,IF(C1858="&lt;200",9)))))))),FALSE)</f>
        <v>301.02</v>
      </c>
      <c r="S1858" s="23">
        <f>VLOOKUP(B1858,'Dry Sieve'!$B$2:$K$992,10,FALSE)</f>
        <v>2337.5</v>
      </c>
      <c r="T1858" s="23">
        <v>0.12661765559999999</v>
      </c>
      <c r="U1858" s="23">
        <v>7.4180894269999997E-3</v>
      </c>
      <c r="V1858" s="23">
        <f>V1857</f>
        <v>4.4043447463099995E-2</v>
      </c>
    </row>
    <row r="1859" spans="1:22" ht="15.75" customHeight="1" x14ac:dyDescent="0.2">
      <c r="A1859" s="22">
        <f>VLOOKUP(B1858,'Sample ID by Horizon'!A:B,2,FALSE)</f>
        <v>42655</v>
      </c>
      <c r="B1859" s="21" t="s">
        <v>542</v>
      </c>
      <c r="C1859" s="21" t="s">
        <v>1296</v>
      </c>
      <c r="D1859" s="21" t="s">
        <v>1291</v>
      </c>
      <c r="E1859" s="21">
        <v>2.1749999999999998</v>
      </c>
      <c r="F1859" s="21">
        <v>1.744</v>
      </c>
      <c r="G1859" s="21">
        <v>1.994</v>
      </c>
      <c r="H1859" s="21">
        <v>0.25</v>
      </c>
      <c r="I1859" s="21">
        <v>1.788</v>
      </c>
      <c r="J1859" s="23">
        <f t="shared" si="45"/>
        <v>4.4000000000000039E-2</v>
      </c>
      <c r="K1859" s="71">
        <v>9.4712643679999999</v>
      </c>
      <c r="L1859" s="71">
        <v>2.0865</v>
      </c>
      <c r="M1859" s="23">
        <f>AVERAGE(J1859:J1862)</f>
        <v>4.2249999999999954E-2</v>
      </c>
      <c r="N1859" s="23">
        <v>11.946150680000001</v>
      </c>
      <c r="O1859" s="73">
        <f>VLOOKUP(B1859,'Dry Sieve'!$B$2:$K$992,IF(C1859="#5",2,IF(C1859="#10",3,IF(C1859="#18",4,IF(C1859="#35",5,IF(C1859="#60",6,IF(C1859="#120",7,IF(C1859="#200",8,IF(C1859="&lt;200",9)))))))),FALSE)</f>
        <v>209.78</v>
      </c>
      <c r="P1859" s="23">
        <f t="shared" si="0"/>
        <v>4.2249999999999954E-2</v>
      </c>
      <c r="Q1859" s="23">
        <f t="shared" si="1"/>
        <v>2.0865</v>
      </c>
      <c r="R1859" s="23">
        <f>VLOOKUP(B1859,'Dry Sieve'!$B$2:$K$992,IF(C1859="#5",2,IF(C1859="#10",3,IF(C1859="#18",4,IF(C1859="#35",5,IF(C1859="#60",6,IF(C1859="#120",7,IF(C1859="#200",8,IF(C1859="&lt;200",9)))))))),FALSE)</f>
        <v>209.78</v>
      </c>
      <c r="S1859" s="23">
        <f>VLOOKUP(B1859,'Dry Sieve'!$B$2:$K$992,10,FALSE)</f>
        <v>2337.5</v>
      </c>
      <c r="T1859" s="23">
        <v>8.7928178989999994E-2</v>
      </c>
      <c r="U1859" s="23">
        <v>7.502880535E-3</v>
      </c>
      <c r="V1859" s="23">
        <f>V1857</f>
        <v>4.4043447463099995E-2</v>
      </c>
    </row>
    <row r="1860" spans="1:22" ht="15.75" customHeight="1" x14ac:dyDescent="0.2">
      <c r="A1860" s="22">
        <f>VLOOKUP(B1859,'Sample ID by Horizon'!A:B,2,FALSE)</f>
        <v>42655</v>
      </c>
      <c r="B1860" s="21" t="s">
        <v>542</v>
      </c>
      <c r="C1860" s="21" t="s">
        <v>1296</v>
      </c>
      <c r="D1860" s="21" t="s">
        <v>1292</v>
      </c>
      <c r="E1860" s="21">
        <v>2.036</v>
      </c>
      <c r="F1860" s="21">
        <v>1.732</v>
      </c>
      <c r="G1860" s="21">
        <v>1.9970000000000001</v>
      </c>
      <c r="H1860" s="21">
        <v>0.26500000000000001</v>
      </c>
      <c r="I1860" s="21">
        <v>1.7769999999999999</v>
      </c>
      <c r="J1860" s="23">
        <f t="shared" si="45"/>
        <v>4.4999999999999929E-2</v>
      </c>
      <c r="K1860" s="71">
        <v>10.80550098</v>
      </c>
      <c r="L1860" s="71">
        <f t="shared" ref="L1860:N1860" si="1395">L1859</f>
        <v>2.0865</v>
      </c>
      <c r="M1860" s="71">
        <f t="shared" si="1395"/>
        <v>4.2249999999999954E-2</v>
      </c>
      <c r="N1860" s="71">
        <f t="shared" si="1395"/>
        <v>11.946150680000001</v>
      </c>
      <c r="O1860" s="73">
        <f>VLOOKUP(B1860,'Dry Sieve'!$B$2:$K$992,IF(C1860="#5",2,IF(C1860="#10",3,IF(C1860="#18",4,IF(C1860="#35",5,IF(C1860="#60",6,IF(C1860="#120",7,IF(C1860="#200",8,IF(C1860="&lt;200",9)))))))),FALSE)</f>
        <v>209.78</v>
      </c>
      <c r="P1860" s="23">
        <f t="shared" si="0"/>
        <v>4.2249999999999954E-2</v>
      </c>
      <c r="Q1860" s="23">
        <f t="shared" si="1"/>
        <v>2.0865</v>
      </c>
      <c r="R1860" s="23">
        <f>VLOOKUP(B1860,'Dry Sieve'!$B$2:$K$992,IF(C1860="#5",2,IF(C1860="#10",3,IF(C1860="#18",4,IF(C1860="#35",5,IF(C1860="#60",6,IF(C1860="#120",7,IF(C1860="#200",8,IF(C1860="&lt;200",9)))))))),FALSE)</f>
        <v>209.78</v>
      </c>
      <c r="S1860" s="23">
        <f>VLOOKUP(B1860,'Dry Sieve'!$B$2:$K$992,10,FALSE)</f>
        <v>2337.5</v>
      </c>
      <c r="T1860" s="23">
        <v>8.7928178989999994E-2</v>
      </c>
      <c r="U1860" s="23">
        <v>7.502880535E-3</v>
      </c>
      <c r="V1860" s="23">
        <f>V1857</f>
        <v>4.4043447463099995E-2</v>
      </c>
    </row>
    <row r="1861" spans="1:22" ht="15.75" customHeight="1" x14ac:dyDescent="0.2">
      <c r="A1861" s="22">
        <f>VLOOKUP(B1860,'Sample ID by Horizon'!A:B,2,FALSE)</f>
        <v>42655</v>
      </c>
      <c r="B1861" s="21" t="s">
        <v>542</v>
      </c>
      <c r="C1861" s="21" t="s">
        <v>1296</v>
      </c>
      <c r="D1861" s="21" t="s">
        <v>1293</v>
      </c>
      <c r="E1861" s="21">
        <v>2.08</v>
      </c>
      <c r="F1861" s="21">
        <v>1.7290000000000001</v>
      </c>
      <c r="G1861" s="21">
        <v>2.077</v>
      </c>
      <c r="H1861" s="21">
        <v>0.34799999999999998</v>
      </c>
      <c r="I1861" s="21">
        <v>1.768</v>
      </c>
      <c r="J1861" s="23">
        <f t="shared" si="45"/>
        <v>3.8999999999999924E-2</v>
      </c>
      <c r="K1861" s="71">
        <v>14.85576923</v>
      </c>
      <c r="L1861" s="71">
        <f t="shared" ref="L1861:N1861" si="1396">L1859</f>
        <v>2.0865</v>
      </c>
      <c r="M1861" s="71">
        <f t="shared" si="1396"/>
        <v>4.2249999999999954E-2</v>
      </c>
      <c r="N1861" s="71">
        <f t="shared" si="1396"/>
        <v>11.946150680000001</v>
      </c>
      <c r="O1861" s="73">
        <f>VLOOKUP(B1861,'Dry Sieve'!$B$2:$K$992,IF(C1861="#5",2,IF(C1861="#10",3,IF(C1861="#18",4,IF(C1861="#35",5,IF(C1861="#60",6,IF(C1861="#120",7,IF(C1861="#200",8,IF(C1861="&lt;200",9)))))))),FALSE)</f>
        <v>209.78</v>
      </c>
      <c r="P1861" s="23">
        <f t="shared" si="0"/>
        <v>4.2249999999999954E-2</v>
      </c>
      <c r="Q1861" s="23">
        <f t="shared" si="1"/>
        <v>2.0865</v>
      </c>
      <c r="R1861" s="23">
        <f>VLOOKUP(B1861,'Dry Sieve'!$B$2:$K$992,IF(C1861="#5",2,IF(C1861="#10",3,IF(C1861="#18",4,IF(C1861="#35",5,IF(C1861="#60",6,IF(C1861="#120",7,IF(C1861="#200",8,IF(C1861="&lt;200",9)))))))),FALSE)</f>
        <v>209.78</v>
      </c>
      <c r="S1861" s="23">
        <f>VLOOKUP(B1861,'Dry Sieve'!$B$2:$K$992,10,FALSE)</f>
        <v>2337.5</v>
      </c>
      <c r="T1861" s="23">
        <v>8.7928178989999994E-2</v>
      </c>
      <c r="U1861" s="23">
        <v>7.502880535E-3</v>
      </c>
      <c r="V1861" s="23">
        <f>V1860</f>
        <v>4.4043447463099995E-2</v>
      </c>
    </row>
    <row r="1862" spans="1:22" ht="15.75" customHeight="1" x14ac:dyDescent="0.2">
      <c r="A1862" s="22">
        <f>VLOOKUP(B1861,'Sample ID by Horizon'!A:B,2,FALSE)</f>
        <v>42655</v>
      </c>
      <c r="B1862" s="21" t="s">
        <v>542</v>
      </c>
      <c r="C1862" s="21" t="s">
        <v>1296</v>
      </c>
      <c r="D1862" s="21" t="s">
        <v>1294</v>
      </c>
      <c r="E1862" s="21">
        <v>2.0550000000000002</v>
      </c>
      <c r="F1862" s="21">
        <v>1.7410000000000001</v>
      </c>
      <c r="G1862" s="21">
        <v>2.0419999999999998</v>
      </c>
      <c r="H1862" s="21">
        <v>0.30099999999999999</v>
      </c>
      <c r="I1862" s="21">
        <v>1.782</v>
      </c>
      <c r="J1862" s="23">
        <f t="shared" si="45"/>
        <v>4.0999999999999925E-2</v>
      </c>
      <c r="K1862" s="71">
        <v>12.65206813</v>
      </c>
      <c r="L1862" s="71">
        <f t="shared" ref="L1862:N1862" si="1397">L1859</f>
        <v>2.0865</v>
      </c>
      <c r="M1862" s="71">
        <f t="shared" si="1397"/>
        <v>4.2249999999999954E-2</v>
      </c>
      <c r="N1862" s="71">
        <f t="shared" si="1397"/>
        <v>11.946150680000001</v>
      </c>
      <c r="O1862" s="73">
        <f>VLOOKUP(B1862,'Dry Sieve'!$B$2:$K$992,IF(C1862="#5",2,IF(C1862="#10",3,IF(C1862="#18",4,IF(C1862="#35",5,IF(C1862="#60",6,IF(C1862="#120",7,IF(C1862="#200",8,IF(C1862="&lt;200",9)))))))),FALSE)</f>
        <v>209.78</v>
      </c>
      <c r="P1862" s="23">
        <f t="shared" si="0"/>
        <v>4.2249999999999954E-2</v>
      </c>
      <c r="Q1862" s="23">
        <f t="shared" si="1"/>
        <v>2.0865</v>
      </c>
      <c r="R1862" s="23">
        <f>VLOOKUP(B1862,'Dry Sieve'!$B$2:$K$992,IF(C1862="#5",2,IF(C1862="#10",3,IF(C1862="#18",4,IF(C1862="#35",5,IF(C1862="#60",6,IF(C1862="#120",7,IF(C1862="#200",8,IF(C1862="&lt;200",9)))))))),FALSE)</f>
        <v>209.78</v>
      </c>
      <c r="S1862" s="23">
        <f>VLOOKUP(B1862,'Dry Sieve'!$B$2:$K$992,10,FALSE)</f>
        <v>2337.5</v>
      </c>
      <c r="T1862" s="23">
        <v>8.7928178989999994E-2</v>
      </c>
      <c r="U1862" s="23">
        <v>7.502880535E-3</v>
      </c>
      <c r="V1862" s="23">
        <f>V1860</f>
        <v>4.4043447463099995E-2</v>
      </c>
    </row>
    <row r="1863" spans="1:22" ht="15.75" customHeight="1" x14ac:dyDescent="0.2">
      <c r="A1863" s="22">
        <f>VLOOKUP(B1862,'Sample ID by Horizon'!A:B,2,FALSE)</f>
        <v>42655</v>
      </c>
      <c r="B1863" s="21" t="s">
        <v>542</v>
      </c>
      <c r="C1863" s="21" t="s">
        <v>1297</v>
      </c>
      <c r="D1863" s="21" t="s">
        <v>1291</v>
      </c>
      <c r="E1863" s="21">
        <v>2.032</v>
      </c>
      <c r="F1863" s="21">
        <v>1.7410000000000001</v>
      </c>
      <c r="G1863" s="21">
        <v>2.4950000000000001</v>
      </c>
      <c r="H1863" s="21">
        <v>0.754</v>
      </c>
      <c r="I1863" s="21">
        <v>1.889</v>
      </c>
      <c r="J1863" s="23">
        <f t="shared" si="45"/>
        <v>0.14799999999999991</v>
      </c>
      <c r="K1863" s="71">
        <v>29.822834650000001</v>
      </c>
      <c r="L1863" s="71">
        <v>2.0662500000000001</v>
      </c>
      <c r="M1863" s="23">
        <f>AVERAGE(J1863:J1866)</f>
        <v>0.13499999999999995</v>
      </c>
      <c r="N1863" s="23">
        <v>29.895430810000001</v>
      </c>
      <c r="O1863" s="73">
        <f>VLOOKUP(B1863,'Dry Sieve'!$B$2:$K$992,IF(C1863="#5",2,IF(C1863="#10",3,IF(C1863="#18",4,IF(C1863="#35",5,IF(C1863="#60",6,IF(C1863="#120",7,IF(C1863="#200",8,IF(C1863="&lt;200",9)))))))),FALSE)</f>
        <v>132.62</v>
      </c>
      <c r="P1863" s="23">
        <f t="shared" si="0"/>
        <v>0.13499999999999995</v>
      </c>
      <c r="Q1863" s="23">
        <f t="shared" si="1"/>
        <v>2.0662500000000001</v>
      </c>
      <c r="R1863" s="23">
        <f>VLOOKUP(B1863,'Dry Sieve'!$B$2:$K$992,IF(C1863="#5",2,IF(C1863="#10",3,IF(C1863="#18",4,IF(C1863="#35",5,IF(C1863="#60",6,IF(C1863="#120",7,IF(C1863="#200",8,IF(C1863="&lt;200",9)))))))),FALSE)</f>
        <v>132.62</v>
      </c>
      <c r="S1863" s="23">
        <f>VLOOKUP(B1863,'Dry Sieve'!$B$2:$K$992,10,FALSE)</f>
        <v>2337.5</v>
      </c>
      <c r="T1863" s="23">
        <v>5.302895077E-2</v>
      </c>
      <c r="U1863" s="23">
        <v>9.0589904479999993E-3</v>
      </c>
      <c r="V1863" s="23">
        <f>V1860</f>
        <v>4.4043447463099995E-2</v>
      </c>
    </row>
    <row r="1864" spans="1:22" ht="15.75" customHeight="1" x14ac:dyDescent="0.2">
      <c r="A1864" s="22">
        <f>VLOOKUP(B1863,'Sample ID by Horizon'!A:B,2,FALSE)</f>
        <v>42655</v>
      </c>
      <c r="B1864" s="21" t="s">
        <v>542</v>
      </c>
      <c r="C1864" s="21" t="s">
        <v>1297</v>
      </c>
      <c r="D1864" s="21" t="s">
        <v>1292</v>
      </c>
      <c r="E1864" s="21">
        <v>2.137</v>
      </c>
      <c r="F1864" s="21">
        <v>1.734</v>
      </c>
      <c r="G1864" s="21">
        <v>2.5179999999999998</v>
      </c>
      <c r="H1864" s="21">
        <v>0.78400000000000003</v>
      </c>
      <c r="I1864" s="21">
        <v>1.89</v>
      </c>
      <c r="J1864" s="23">
        <f t="shared" si="45"/>
        <v>0.15599999999999992</v>
      </c>
      <c r="K1864" s="71">
        <v>29.38699111</v>
      </c>
      <c r="L1864" s="71">
        <f t="shared" ref="L1864:N1864" si="1398">L1863</f>
        <v>2.0662500000000001</v>
      </c>
      <c r="M1864" s="71">
        <f t="shared" si="1398"/>
        <v>0.13499999999999995</v>
      </c>
      <c r="N1864" s="71">
        <f t="shared" si="1398"/>
        <v>29.895430810000001</v>
      </c>
      <c r="O1864" s="73">
        <f>VLOOKUP(B1864,'Dry Sieve'!$B$2:$K$992,IF(C1864="#5",2,IF(C1864="#10",3,IF(C1864="#18",4,IF(C1864="#35",5,IF(C1864="#60",6,IF(C1864="#120",7,IF(C1864="#200",8,IF(C1864="&lt;200",9)))))))),FALSE)</f>
        <v>132.62</v>
      </c>
      <c r="P1864" s="23">
        <f t="shared" si="0"/>
        <v>0.13499999999999995</v>
      </c>
      <c r="Q1864" s="23">
        <f t="shared" si="1"/>
        <v>2.0662500000000001</v>
      </c>
      <c r="R1864" s="23">
        <f>VLOOKUP(B1864,'Dry Sieve'!$B$2:$K$992,IF(C1864="#5",2,IF(C1864="#10",3,IF(C1864="#18",4,IF(C1864="#35",5,IF(C1864="#60",6,IF(C1864="#120",7,IF(C1864="#200",8,IF(C1864="&lt;200",9)))))))),FALSE)</f>
        <v>132.62</v>
      </c>
      <c r="S1864" s="23">
        <f>VLOOKUP(B1864,'Dry Sieve'!$B$2:$K$992,10,FALSE)</f>
        <v>2337.5</v>
      </c>
      <c r="T1864" s="23">
        <v>5.302895077E-2</v>
      </c>
      <c r="U1864" s="23">
        <v>9.0589904479999993E-3</v>
      </c>
      <c r="V1864" s="23">
        <f>V1863</f>
        <v>4.4043447463099995E-2</v>
      </c>
    </row>
    <row r="1865" spans="1:22" ht="15.75" customHeight="1" x14ac:dyDescent="0.2">
      <c r="A1865" s="22">
        <f>VLOOKUP(B1864,'Sample ID by Horizon'!A:B,2,FALSE)</f>
        <v>42655</v>
      </c>
      <c r="B1865" s="21" t="s">
        <v>542</v>
      </c>
      <c r="C1865" s="21" t="s">
        <v>1297</v>
      </c>
      <c r="D1865" s="21" t="s">
        <v>1293</v>
      </c>
      <c r="E1865" s="21">
        <v>2.1059999999999999</v>
      </c>
      <c r="F1865" s="21">
        <v>1.732</v>
      </c>
      <c r="G1865" s="21">
        <v>2.4609999999999999</v>
      </c>
      <c r="H1865" s="21">
        <v>0.72899999999999998</v>
      </c>
      <c r="I1865" s="21">
        <v>1.851</v>
      </c>
      <c r="J1865" s="23">
        <f t="shared" si="45"/>
        <v>0.11899999999999999</v>
      </c>
      <c r="K1865" s="71">
        <v>28.9648623</v>
      </c>
      <c r="L1865" s="71">
        <f t="shared" ref="L1865:N1865" si="1399">L1863</f>
        <v>2.0662500000000001</v>
      </c>
      <c r="M1865" s="71">
        <f t="shared" si="1399"/>
        <v>0.13499999999999995</v>
      </c>
      <c r="N1865" s="71">
        <f t="shared" si="1399"/>
        <v>29.895430810000001</v>
      </c>
      <c r="O1865" s="73">
        <f>VLOOKUP(B1865,'Dry Sieve'!$B$2:$K$992,IF(C1865="#5",2,IF(C1865="#10",3,IF(C1865="#18",4,IF(C1865="#35",5,IF(C1865="#60",6,IF(C1865="#120",7,IF(C1865="#200",8,IF(C1865="&lt;200",9)))))))),FALSE)</f>
        <v>132.62</v>
      </c>
      <c r="P1865" s="23">
        <f t="shared" si="0"/>
        <v>0.13499999999999995</v>
      </c>
      <c r="Q1865" s="23">
        <f t="shared" si="1"/>
        <v>2.0662500000000001</v>
      </c>
      <c r="R1865" s="23">
        <f>VLOOKUP(B1865,'Dry Sieve'!$B$2:$K$992,IF(C1865="#5",2,IF(C1865="#10",3,IF(C1865="#18",4,IF(C1865="#35",5,IF(C1865="#60",6,IF(C1865="#120",7,IF(C1865="#200",8,IF(C1865="&lt;200",9)))))))),FALSE)</f>
        <v>132.62</v>
      </c>
      <c r="S1865" s="23">
        <f>VLOOKUP(B1865,'Dry Sieve'!$B$2:$K$992,10,FALSE)</f>
        <v>2337.5</v>
      </c>
      <c r="T1865" s="23">
        <v>5.302895077E-2</v>
      </c>
      <c r="U1865" s="23">
        <v>9.0589904479999993E-3</v>
      </c>
      <c r="V1865" s="23">
        <f>V1863</f>
        <v>4.4043447463099995E-2</v>
      </c>
    </row>
    <row r="1866" spans="1:22" ht="15.75" customHeight="1" x14ac:dyDescent="0.2">
      <c r="A1866" s="22">
        <f>VLOOKUP(B1865,'Sample ID by Horizon'!A:B,2,FALSE)</f>
        <v>42655</v>
      </c>
      <c r="B1866" s="21" t="s">
        <v>542</v>
      </c>
      <c r="C1866" s="21" t="s">
        <v>1297</v>
      </c>
      <c r="D1866" s="21" t="s">
        <v>1294</v>
      </c>
      <c r="E1866" s="21">
        <v>1.99</v>
      </c>
      <c r="F1866" s="21">
        <v>1.7270000000000001</v>
      </c>
      <c r="G1866" s="21">
        <v>2.4689999999999999</v>
      </c>
      <c r="H1866" s="21">
        <v>0.74199999999999999</v>
      </c>
      <c r="I1866" s="21">
        <v>1.8440000000000001</v>
      </c>
      <c r="J1866" s="23">
        <f t="shared" si="45"/>
        <v>0.11699999999999999</v>
      </c>
      <c r="K1866" s="71">
        <v>31.407035180000001</v>
      </c>
      <c r="L1866" s="71">
        <f t="shared" ref="L1866:N1866" si="1400">L1863</f>
        <v>2.0662500000000001</v>
      </c>
      <c r="M1866" s="71">
        <f t="shared" si="1400"/>
        <v>0.13499999999999995</v>
      </c>
      <c r="N1866" s="71">
        <f t="shared" si="1400"/>
        <v>29.895430810000001</v>
      </c>
      <c r="O1866" s="73">
        <f>VLOOKUP(B1866,'Dry Sieve'!$B$2:$K$992,IF(C1866="#5",2,IF(C1866="#10",3,IF(C1866="#18",4,IF(C1866="#35",5,IF(C1866="#60",6,IF(C1866="#120",7,IF(C1866="#200",8,IF(C1866="&lt;200",9)))))))),FALSE)</f>
        <v>132.62</v>
      </c>
      <c r="P1866" s="23">
        <f t="shared" si="0"/>
        <v>0.13499999999999995</v>
      </c>
      <c r="Q1866" s="23">
        <f t="shared" si="1"/>
        <v>2.0662500000000001</v>
      </c>
      <c r="R1866" s="23">
        <f>VLOOKUP(B1866,'Dry Sieve'!$B$2:$K$992,IF(C1866="#5",2,IF(C1866="#10",3,IF(C1866="#18",4,IF(C1866="#35",5,IF(C1866="#60",6,IF(C1866="#120",7,IF(C1866="#200",8,IF(C1866="&lt;200",9)))))))),FALSE)</f>
        <v>132.62</v>
      </c>
      <c r="S1866" s="23">
        <f>VLOOKUP(B1866,'Dry Sieve'!$B$2:$K$992,10,FALSE)</f>
        <v>2337.5</v>
      </c>
      <c r="T1866" s="23">
        <v>5.302895077E-2</v>
      </c>
      <c r="U1866" s="23">
        <v>9.0589904479999993E-3</v>
      </c>
      <c r="V1866" s="23">
        <f>V1863</f>
        <v>4.4043447463099995E-2</v>
      </c>
    </row>
    <row r="1867" spans="1:22" ht="15.75" customHeight="1" x14ac:dyDescent="0.2">
      <c r="A1867" s="22">
        <f>VLOOKUP(B1866,'Sample ID by Horizon'!A:B,2,FALSE)</f>
        <v>42655</v>
      </c>
      <c r="B1867" s="21" t="s">
        <v>542</v>
      </c>
      <c r="C1867" s="21" t="s">
        <v>1298</v>
      </c>
      <c r="D1867" s="21" t="s">
        <v>1291</v>
      </c>
      <c r="E1867" s="21">
        <v>2.052</v>
      </c>
      <c r="F1867" s="21">
        <v>1.7350000000000001</v>
      </c>
      <c r="G1867" s="21">
        <v>3.2690000000000001</v>
      </c>
      <c r="H1867" s="21">
        <v>1.534</v>
      </c>
      <c r="I1867" s="21">
        <v>2.359</v>
      </c>
      <c r="J1867" s="23">
        <f t="shared" si="45"/>
        <v>0.62399999999999989</v>
      </c>
      <c r="K1867" s="71">
        <v>44.346978559999997</v>
      </c>
      <c r="L1867" s="71">
        <v>2.1080000000000001</v>
      </c>
      <c r="M1867" s="23">
        <f>AVERAGE(J1867:J1870)</f>
        <v>0.57224999999999993</v>
      </c>
      <c r="N1867" s="23">
        <v>47.094288140000003</v>
      </c>
      <c r="O1867" s="73">
        <f>VLOOKUP(B1867,'Dry Sieve'!$B$2:$K$992,IF(C1867="#5",2,IF(C1867="#10",3,IF(C1867="#18",4,IF(C1867="#35",5,IF(C1867="#60",6,IF(C1867="#120",7,IF(C1867="#200",8,IF(C1867="&lt;200",9)))))))),FALSE)</f>
        <v>107.74</v>
      </c>
      <c r="P1867" s="23">
        <f t="shared" si="0"/>
        <v>0.57224999999999993</v>
      </c>
      <c r="Q1867" s="23">
        <f t="shared" si="1"/>
        <v>2.1080000000000001</v>
      </c>
      <c r="R1867" s="23">
        <f>VLOOKUP(B1867,'Dry Sieve'!$B$2:$K$992,IF(C1867="#5",2,IF(C1867="#10",3,IF(C1867="#18",4,IF(C1867="#35",5,IF(C1867="#60",6,IF(C1867="#120",7,IF(C1867="#200",8,IF(C1867="&lt;200",9)))))))),FALSE)</f>
        <v>107.74</v>
      </c>
      <c r="S1867" s="23">
        <f>VLOOKUP(B1867,'Dry Sieve'!$B$2:$K$992,10,FALSE)</f>
        <v>2337.5</v>
      </c>
      <c r="T1867" s="23">
        <v>3.3579580720000002E-2</v>
      </c>
      <c r="U1867" s="23">
        <v>6.7774562140000003E-3</v>
      </c>
      <c r="V1867" s="23">
        <f>V1866</f>
        <v>4.4043447463099995E-2</v>
      </c>
    </row>
    <row r="1868" spans="1:22" ht="15.75" customHeight="1" x14ac:dyDescent="0.2">
      <c r="A1868" s="22">
        <f>VLOOKUP(B1867,'Sample ID by Horizon'!A:B,2,FALSE)</f>
        <v>42655</v>
      </c>
      <c r="B1868" s="21" t="s">
        <v>542</v>
      </c>
      <c r="C1868" s="21" t="s">
        <v>1298</v>
      </c>
      <c r="D1868" s="21" t="s">
        <v>1292</v>
      </c>
      <c r="E1868" s="21">
        <v>2.044</v>
      </c>
      <c r="F1868" s="21">
        <v>1.732</v>
      </c>
      <c r="G1868" s="21">
        <v>3.282</v>
      </c>
      <c r="H1868" s="21">
        <v>1.55</v>
      </c>
      <c r="I1868" s="21">
        <v>2.323</v>
      </c>
      <c r="J1868" s="23">
        <f t="shared" si="45"/>
        <v>0.59099999999999997</v>
      </c>
      <c r="K1868" s="71">
        <v>46.917808219999998</v>
      </c>
      <c r="L1868" s="71">
        <f t="shared" ref="L1868:N1868" si="1401">L1867</f>
        <v>2.1080000000000001</v>
      </c>
      <c r="M1868" s="71">
        <f t="shared" si="1401"/>
        <v>0.57224999999999993</v>
      </c>
      <c r="N1868" s="71">
        <f t="shared" si="1401"/>
        <v>47.094288140000003</v>
      </c>
      <c r="O1868" s="73">
        <f>VLOOKUP(B1868,'Dry Sieve'!$B$2:$K$992,IF(C1868="#5",2,IF(C1868="#10",3,IF(C1868="#18",4,IF(C1868="#35",5,IF(C1868="#60",6,IF(C1868="#120",7,IF(C1868="#200",8,IF(C1868="&lt;200",9)))))))),FALSE)</f>
        <v>107.74</v>
      </c>
      <c r="P1868" s="23">
        <f t="shared" si="0"/>
        <v>0.57224999999999993</v>
      </c>
      <c r="Q1868" s="23">
        <f t="shared" si="1"/>
        <v>2.1080000000000001</v>
      </c>
      <c r="R1868" s="23">
        <f>VLOOKUP(B1868,'Dry Sieve'!$B$2:$K$992,IF(C1868="#5",2,IF(C1868="#10",3,IF(C1868="#18",4,IF(C1868="#35",5,IF(C1868="#60",6,IF(C1868="#120",7,IF(C1868="#200",8,IF(C1868="&lt;200",9)))))))),FALSE)</f>
        <v>107.74</v>
      </c>
      <c r="S1868" s="23">
        <f>VLOOKUP(B1868,'Dry Sieve'!$B$2:$K$992,10,FALSE)</f>
        <v>2337.5</v>
      </c>
      <c r="T1868" s="23">
        <v>3.3579580720000002E-2</v>
      </c>
      <c r="U1868" s="23">
        <v>6.7774562140000003E-3</v>
      </c>
      <c r="V1868" s="23">
        <f>V1866</f>
        <v>4.4043447463099995E-2</v>
      </c>
    </row>
    <row r="1869" spans="1:22" ht="15.75" customHeight="1" x14ac:dyDescent="0.2">
      <c r="A1869" s="22">
        <f>VLOOKUP(B1868,'Sample ID by Horizon'!A:B,2,FALSE)</f>
        <v>42655</v>
      </c>
      <c r="B1869" s="21" t="s">
        <v>542</v>
      </c>
      <c r="C1869" s="21" t="s">
        <v>1298</v>
      </c>
      <c r="D1869" s="21" t="s">
        <v>1293</v>
      </c>
      <c r="E1869" s="21">
        <v>2.1909999999999998</v>
      </c>
      <c r="F1869" s="21">
        <v>1.7130000000000001</v>
      </c>
      <c r="G1869" s="21">
        <v>3.3130000000000002</v>
      </c>
      <c r="H1869" s="21">
        <v>1.6</v>
      </c>
      <c r="I1869" s="21">
        <v>2.2679999999999998</v>
      </c>
      <c r="J1869" s="23">
        <f t="shared" si="45"/>
        <v>0.55499999999999972</v>
      </c>
      <c r="K1869" s="71">
        <v>47.695116390000003</v>
      </c>
      <c r="L1869" s="71">
        <f t="shared" ref="L1869:N1869" si="1402">L1867</f>
        <v>2.1080000000000001</v>
      </c>
      <c r="M1869" s="71">
        <f t="shared" si="1402"/>
        <v>0.57224999999999993</v>
      </c>
      <c r="N1869" s="71">
        <f t="shared" si="1402"/>
        <v>47.094288140000003</v>
      </c>
      <c r="O1869" s="73">
        <f>VLOOKUP(B1869,'Dry Sieve'!$B$2:$K$992,IF(C1869="#5",2,IF(C1869="#10",3,IF(C1869="#18",4,IF(C1869="#35",5,IF(C1869="#60",6,IF(C1869="#120",7,IF(C1869="#200",8,IF(C1869="&lt;200",9)))))))),FALSE)</f>
        <v>107.74</v>
      </c>
      <c r="P1869" s="23">
        <f t="shared" si="0"/>
        <v>0.57224999999999993</v>
      </c>
      <c r="Q1869" s="23">
        <f t="shared" si="1"/>
        <v>2.1080000000000001</v>
      </c>
      <c r="R1869" s="23">
        <f>VLOOKUP(B1869,'Dry Sieve'!$B$2:$K$992,IF(C1869="#5",2,IF(C1869="#10",3,IF(C1869="#18",4,IF(C1869="#35",5,IF(C1869="#60",6,IF(C1869="#120",7,IF(C1869="#200",8,IF(C1869="&lt;200",9)))))))),FALSE)</f>
        <v>107.74</v>
      </c>
      <c r="S1869" s="23">
        <f>VLOOKUP(B1869,'Dry Sieve'!$B$2:$K$992,10,FALSE)</f>
        <v>2337.5</v>
      </c>
      <c r="T1869" s="23">
        <v>3.3579580720000002E-2</v>
      </c>
      <c r="U1869" s="23">
        <v>6.7774562140000003E-3</v>
      </c>
      <c r="V1869" s="23">
        <f>V1866</f>
        <v>4.4043447463099995E-2</v>
      </c>
    </row>
    <row r="1870" spans="1:22" ht="15.75" customHeight="1" x14ac:dyDescent="0.2">
      <c r="A1870" s="22">
        <f>VLOOKUP(B1869,'Sample ID by Horizon'!A:B,2,FALSE)</f>
        <v>42655</v>
      </c>
      <c r="B1870" s="21" t="s">
        <v>542</v>
      </c>
      <c r="C1870" s="21" t="s">
        <v>1298</v>
      </c>
      <c r="D1870" s="21" t="s">
        <v>1294</v>
      </c>
      <c r="E1870" s="21">
        <v>2.145</v>
      </c>
      <c r="F1870" s="21">
        <v>1.742</v>
      </c>
      <c r="G1870" s="21">
        <v>3.3210000000000002</v>
      </c>
      <c r="H1870" s="21">
        <v>1.579</v>
      </c>
      <c r="I1870" s="21">
        <v>2.2610000000000001</v>
      </c>
      <c r="J1870" s="23">
        <f t="shared" si="45"/>
        <v>0.51900000000000013</v>
      </c>
      <c r="K1870" s="71">
        <v>49.417249419999997</v>
      </c>
      <c r="L1870" s="71">
        <f t="shared" ref="L1870:N1870" si="1403">L1867</f>
        <v>2.1080000000000001</v>
      </c>
      <c r="M1870" s="71">
        <f t="shared" si="1403"/>
        <v>0.57224999999999993</v>
      </c>
      <c r="N1870" s="71">
        <f t="shared" si="1403"/>
        <v>47.094288140000003</v>
      </c>
      <c r="O1870" s="73">
        <f>VLOOKUP(B1870,'Dry Sieve'!$B$2:$K$992,IF(C1870="#5",2,IF(C1870="#10",3,IF(C1870="#18",4,IF(C1870="#35",5,IF(C1870="#60",6,IF(C1870="#120",7,IF(C1870="#200",8,IF(C1870="&lt;200",9)))))))),FALSE)</f>
        <v>107.74</v>
      </c>
      <c r="P1870" s="23">
        <f t="shared" si="0"/>
        <v>0.57224999999999993</v>
      </c>
      <c r="Q1870" s="23">
        <f t="shared" si="1"/>
        <v>2.1080000000000001</v>
      </c>
      <c r="R1870" s="23">
        <f>VLOOKUP(B1870,'Dry Sieve'!$B$2:$K$992,IF(C1870="#5",2,IF(C1870="#10",3,IF(C1870="#18",4,IF(C1870="#35",5,IF(C1870="#60",6,IF(C1870="#120",7,IF(C1870="#200",8,IF(C1870="&lt;200",9)))))))),FALSE)</f>
        <v>107.74</v>
      </c>
      <c r="S1870" s="23">
        <f>VLOOKUP(B1870,'Dry Sieve'!$B$2:$K$992,10,FALSE)</f>
        <v>2337.5</v>
      </c>
      <c r="T1870" s="23">
        <v>3.3579580720000002E-2</v>
      </c>
      <c r="U1870" s="23">
        <v>6.7774562140000003E-3</v>
      </c>
      <c r="V1870" s="23">
        <f>V1869</f>
        <v>4.4043447463099995E-2</v>
      </c>
    </row>
    <row r="1871" spans="1:22" ht="15.75" customHeight="1" x14ac:dyDescent="0.2">
      <c r="A1871" s="22">
        <f>VLOOKUP(B1870,'Sample ID by Horizon'!A:B,2,FALSE)</f>
        <v>42655</v>
      </c>
      <c r="B1871" s="21" t="s">
        <v>542</v>
      </c>
      <c r="C1871" s="21" t="s">
        <v>1299</v>
      </c>
      <c r="D1871" s="21" t="s">
        <v>1291</v>
      </c>
      <c r="E1871" s="21">
        <v>1.0069999999999999</v>
      </c>
      <c r="F1871" s="21">
        <v>1.746</v>
      </c>
      <c r="G1871" s="21">
        <v>2.694</v>
      </c>
      <c r="H1871" s="21">
        <v>0.94799999999999995</v>
      </c>
      <c r="I1871" s="21">
        <v>2.3319999999999999</v>
      </c>
      <c r="J1871" s="23">
        <f t="shared" si="45"/>
        <v>0.58599999999999985</v>
      </c>
      <c r="K1871" s="71">
        <v>35.948361470000002</v>
      </c>
      <c r="L1871" s="71">
        <v>1.00925</v>
      </c>
      <c r="M1871" s="23">
        <f>AVERAGE(J1871:J1874)</f>
        <v>0.60699999999999998</v>
      </c>
      <c r="N1871" s="23">
        <v>31.976188990000001</v>
      </c>
      <c r="O1871" s="73">
        <f>VLOOKUP(B1871,'Dry Sieve'!$B$2:$K$992,IF(C1871="#5",2,IF(C1871="#10",3,IF(C1871="#18",4,IF(C1871="#35",5,IF(C1871="#60",6,IF(C1871="#120",7,IF(C1871="#200",8,IF(C1871="&lt;200",9)))))))),FALSE)</f>
        <v>161.82</v>
      </c>
      <c r="P1871" s="23">
        <f t="shared" si="0"/>
        <v>0.60699999999999998</v>
      </c>
      <c r="Q1871" s="23">
        <f t="shared" si="1"/>
        <v>1.0092499999999998</v>
      </c>
      <c r="R1871" s="23">
        <f>VLOOKUP(B1871,'Dry Sieve'!$B$2:$K$992,IF(C1871="#5",2,IF(C1871="#10",3,IF(C1871="#18",4,IF(C1871="#35",5,IF(C1871="#60",6,IF(C1871="#120",7,IF(C1871="#200",8,IF(C1871="&lt;200",9)))))))),FALSE)</f>
        <v>161.82</v>
      </c>
      <c r="S1871" s="23">
        <f>VLOOKUP(B1871,'Dry Sieve'!$B$2:$K$992,10,FALSE)</f>
        <v>2337.5</v>
      </c>
      <c r="T1871" s="23">
        <v>2.759166268E-2</v>
      </c>
      <c r="U1871" s="23">
        <v>2.5207892009999999E-3</v>
      </c>
      <c r="V1871" s="23">
        <f>V1869</f>
        <v>4.4043447463099995E-2</v>
      </c>
    </row>
    <row r="1872" spans="1:22" ht="15.75" customHeight="1" x14ac:dyDescent="0.2">
      <c r="A1872" s="22">
        <f>VLOOKUP(B1871,'Sample ID by Horizon'!A:B,2,FALSE)</f>
        <v>42655</v>
      </c>
      <c r="B1872" s="21" t="s">
        <v>542</v>
      </c>
      <c r="C1872" s="21" t="s">
        <v>1299</v>
      </c>
      <c r="D1872" s="21" t="s">
        <v>1292</v>
      </c>
      <c r="E1872" s="21">
        <v>1.0049999999999999</v>
      </c>
      <c r="F1872" s="21">
        <v>1.716</v>
      </c>
      <c r="G1872" s="21">
        <v>2.6309999999999998</v>
      </c>
      <c r="H1872" s="21">
        <v>0.91500000000000004</v>
      </c>
      <c r="I1872" s="21">
        <v>2.3479999999999999</v>
      </c>
      <c r="J1872" s="23">
        <f t="shared" si="45"/>
        <v>0.6319999999999999</v>
      </c>
      <c r="K1872" s="71">
        <v>28.159203980000001</v>
      </c>
      <c r="L1872" s="71">
        <f t="shared" ref="L1872:N1872" si="1404">L1871</f>
        <v>1.00925</v>
      </c>
      <c r="M1872" s="71">
        <f t="shared" si="1404"/>
        <v>0.60699999999999998</v>
      </c>
      <c r="N1872" s="71">
        <f t="shared" si="1404"/>
        <v>31.976188990000001</v>
      </c>
      <c r="O1872" s="73">
        <f>VLOOKUP(B1872,'Dry Sieve'!$B$2:$K$992,IF(C1872="#5",2,IF(C1872="#10",3,IF(C1872="#18",4,IF(C1872="#35",5,IF(C1872="#60",6,IF(C1872="#120",7,IF(C1872="#200",8,IF(C1872="&lt;200",9)))))))),FALSE)</f>
        <v>161.82</v>
      </c>
      <c r="P1872" s="23">
        <f t="shared" si="0"/>
        <v>0.60699999999999998</v>
      </c>
      <c r="Q1872" s="23">
        <f t="shared" si="1"/>
        <v>1.0092499999999998</v>
      </c>
      <c r="R1872" s="23">
        <f>VLOOKUP(B1872,'Dry Sieve'!$B$2:$K$992,IF(C1872="#5",2,IF(C1872="#10",3,IF(C1872="#18",4,IF(C1872="#35",5,IF(C1872="#60",6,IF(C1872="#120",7,IF(C1872="#200",8,IF(C1872="&lt;200",9)))))))),FALSE)</f>
        <v>161.82</v>
      </c>
      <c r="S1872" s="23">
        <f>VLOOKUP(B1872,'Dry Sieve'!$B$2:$K$992,10,FALSE)</f>
        <v>2337.5</v>
      </c>
      <c r="T1872" s="23">
        <v>2.759166268E-2</v>
      </c>
      <c r="U1872" s="23">
        <v>2.5207892009999999E-3</v>
      </c>
      <c r="V1872" s="23">
        <f>V1869</f>
        <v>4.4043447463099995E-2</v>
      </c>
    </row>
    <row r="1873" spans="1:22" ht="15.75" customHeight="1" x14ac:dyDescent="0.2">
      <c r="A1873" s="22">
        <f>VLOOKUP(B1872,'Sample ID by Horizon'!A:B,2,FALSE)</f>
        <v>42655</v>
      </c>
      <c r="B1873" s="21" t="s">
        <v>542</v>
      </c>
      <c r="C1873" s="21" t="s">
        <v>1299</v>
      </c>
      <c r="D1873" s="21" t="s">
        <v>1293</v>
      </c>
      <c r="E1873" s="21">
        <v>1.0049999999999999</v>
      </c>
      <c r="F1873" s="21">
        <v>1.7170000000000001</v>
      </c>
      <c r="G1873" s="21">
        <v>2.6339999999999999</v>
      </c>
      <c r="H1873" s="21">
        <v>0.91700000000000004</v>
      </c>
      <c r="I1873" s="21">
        <v>2.3170000000000002</v>
      </c>
      <c r="J1873" s="23">
        <f t="shared" si="45"/>
        <v>0.60000000000000009</v>
      </c>
      <c r="K1873" s="71">
        <v>31.542288559999999</v>
      </c>
      <c r="L1873" s="71">
        <f t="shared" ref="L1873:N1873" si="1405">L1871</f>
        <v>1.00925</v>
      </c>
      <c r="M1873" s="71">
        <f t="shared" si="1405"/>
        <v>0.60699999999999998</v>
      </c>
      <c r="N1873" s="71">
        <f t="shared" si="1405"/>
        <v>31.976188990000001</v>
      </c>
      <c r="O1873" s="73">
        <f>VLOOKUP(B1873,'Dry Sieve'!$B$2:$K$992,IF(C1873="#5",2,IF(C1873="#10",3,IF(C1873="#18",4,IF(C1873="#35",5,IF(C1873="#60",6,IF(C1873="#120",7,IF(C1873="#200",8,IF(C1873="&lt;200",9)))))))),FALSE)</f>
        <v>161.82</v>
      </c>
      <c r="P1873" s="23">
        <f t="shared" si="0"/>
        <v>0.60699999999999998</v>
      </c>
      <c r="Q1873" s="23">
        <f t="shared" si="1"/>
        <v>1.0092499999999998</v>
      </c>
      <c r="R1873" s="23">
        <f>VLOOKUP(B1873,'Dry Sieve'!$B$2:$K$992,IF(C1873="#5",2,IF(C1873="#10",3,IF(C1873="#18",4,IF(C1873="#35",5,IF(C1873="#60",6,IF(C1873="#120",7,IF(C1873="#200",8,IF(C1873="&lt;200",9)))))))),FALSE)</f>
        <v>161.82</v>
      </c>
      <c r="S1873" s="23">
        <f>VLOOKUP(B1873,'Dry Sieve'!$B$2:$K$992,10,FALSE)</f>
        <v>2337.5</v>
      </c>
      <c r="T1873" s="23">
        <v>2.759166268E-2</v>
      </c>
      <c r="U1873" s="23">
        <v>2.5207892009999999E-3</v>
      </c>
      <c r="V1873" s="23">
        <f>V1872</f>
        <v>4.4043447463099995E-2</v>
      </c>
    </row>
    <row r="1874" spans="1:22" ht="15.75" customHeight="1" x14ac:dyDescent="0.2">
      <c r="A1874" s="22">
        <f>VLOOKUP(B1873,'Sample ID by Horizon'!A:B,2,FALSE)</f>
        <v>42655</v>
      </c>
      <c r="B1874" s="21" t="s">
        <v>542</v>
      </c>
      <c r="C1874" s="21" t="s">
        <v>1299</v>
      </c>
      <c r="D1874" s="21" t="s">
        <v>1294</v>
      </c>
      <c r="E1874" s="21">
        <v>1.02</v>
      </c>
      <c r="F1874" s="21">
        <v>1.718</v>
      </c>
      <c r="G1874" s="21">
        <v>2.657</v>
      </c>
      <c r="H1874" s="21">
        <v>0.93899999999999995</v>
      </c>
      <c r="I1874" s="21">
        <v>2.3279999999999998</v>
      </c>
      <c r="J1874" s="23">
        <f t="shared" si="45"/>
        <v>0.60999999999999988</v>
      </c>
      <c r="K1874" s="71">
        <v>32.254901959999998</v>
      </c>
      <c r="L1874" s="71">
        <f t="shared" ref="L1874:N1874" si="1406">L1871</f>
        <v>1.00925</v>
      </c>
      <c r="M1874" s="71">
        <f t="shared" si="1406"/>
        <v>0.60699999999999998</v>
      </c>
      <c r="N1874" s="71">
        <f t="shared" si="1406"/>
        <v>31.976188990000001</v>
      </c>
      <c r="O1874" s="73">
        <f>VLOOKUP(B1874,'Dry Sieve'!$B$2:$K$992,IF(C1874="#5",2,IF(C1874="#10",3,IF(C1874="#18",4,IF(C1874="#35",5,IF(C1874="#60",6,IF(C1874="#120",7,IF(C1874="#200",8,IF(C1874="&lt;200",9)))))))),FALSE)</f>
        <v>161.82</v>
      </c>
      <c r="P1874" s="23">
        <f t="shared" si="0"/>
        <v>0.60699999999999998</v>
      </c>
      <c r="Q1874" s="23">
        <f t="shared" si="1"/>
        <v>1.0092499999999998</v>
      </c>
      <c r="R1874" s="23">
        <f>VLOOKUP(B1874,'Dry Sieve'!$B$2:$K$992,IF(C1874="#5",2,IF(C1874="#10",3,IF(C1874="#18",4,IF(C1874="#35",5,IF(C1874="#60",6,IF(C1874="#120",7,IF(C1874="#200",8,IF(C1874="&lt;200",9)))))))),FALSE)</f>
        <v>161.82</v>
      </c>
      <c r="S1874" s="23">
        <f>VLOOKUP(B1874,'Dry Sieve'!$B$2:$K$992,10,FALSE)</f>
        <v>2337.5</v>
      </c>
      <c r="T1874" s="23">
        <v>2.759166268E-2</v>
      </c>
      <c r="U1874" s="23">
        <v>2.5207892009999999E-3</v>
      </c>
      <c r="V1874" s="23">
        <f>V1872</f>
        <v>4.4043447463099995E-2</v>
      </c>
    </row>
    <row r="1875" spans="1:22" ht="15.75" customHeight="1" x14ac:dyDescent="0.2">
      <c r="A1875" s="22">
        <f>VLOOKUP(B1874,'Sample ID by Horizon'!A:B,2,FALSE)</f>
        <v>42655</v>
      </c>
      <c r="B1875" s="21" t="s">
        <v>542</v>
      </c>
      <c r="C1875" s="21" t="s">
        <v>1300</v>
      </c>
      <c r="D1875" s="21" t="s">
        <v>1291</v>
      </c>
      <c r="E1875" s="21">
        <v>1.0509999999999999</v>
      </c>
      <c r="F1875" s="21">
        <v>1.7290000000000001</v>
      </c>
      <c r="G1875" s="21">
        <v>2.67</v>
      </c>
      <c r="H1875" s="21">
        <v>0.94099999999999995</v>
      </c>
      <c r="I1875" s="21">
        <v>2.4529999999999998</v>
      </c>
      <c r="J1875" s="23">
        <f t="shared" si="45"/>
        <v>0.72399999999999975</v>
      </c>
      <c r="K1875" s="71">
        <v>20.64700285</v>
      </c>
      <c r="L1875" s="71">
        <v>1.0382499999999999</v>
      </c>
      <c r="M1875" s="23">
        <f>AVERAGE(J1875:J1878)</f>
        <v>0.7609999999999999</v>
      </c>
      <c r="N1875" s="23">
        <v>19.449935159999999</v>
      </c>
      <c r="O1875" s="73">
        <f>VLOOKUP(B1875,'Dry Sieve'!$B$2:$K$992,IF(C1875="#5",2,IF(C1875="#10",3,IF(C1875="#18",4,IF(C1875="#35",5,IF(C1875="#60",6,IF(C1875="#120",7,IF(C1875="#200",8,IF(C1875="&lt;200",9)))))))),FALSE)</f>
        <v>158.91999999999999</v>
      </c>
      <c r="P1875" s="23">
        <f t="shared" si="0"/>
        <v>0.7609999999999999</v>
      </c>
      <c r="Q1875" s="23">
        <f t="shared" si="1"/>
        <v>1.0382500000000001</v>
      </c>
      <c r="R1875" s="23">
        <f>VLOOKUP(B1875,'Dry Sieve'!$B$2:$K$992,IF(C1875="#5",2,IF(C1875="#10",3,IF(C1875="#18",4,IF(C1875="#35",5,IF(C1875="#60",6,IF(C1875="#120",7,IF(C1875="#200",8,IF(C1875="&lt;200",9)))))))),FALSE)</f>
        <v>158.91999999999999</v>
      </c>
      <c r="S1875" s="23">
        <f>VLOOKUP(B1875,'Dry Sieve'!$B$2:$K$992,10,FALSE)</f>
        <v>2337.5</v>
      </c>
      <c r="T1875" s="23">
        <v>1.815501248E-2</v>
      </c>
      <c r="U1875" s="23">
        <v>5.0444830810000005E-4</v>
      </c>
      <c r="V1875" s="23">
        <f>V1872</f>
        <v>4.4043447463099995E-2</v>
      </c>
    </row>
    <row r="1876" spans="1:22" ht="15.75" customHeight="1" x14ac:dyDescent="0.2">
      <c r="A1876" s="22">
        <f>VLOOKUP(B1875,'Sample ID by Horizon'!A:B,2,FALSE)</f>
        <v>42655</v>
      </c>
      <c r="B1876" s="21" t="s">
        <v>542</v>
      </c>
      <c r="C1876" s="21" t="s">
        <v>1300</v>
      </c>
      <c r="D1876" s="21" t="s">
        <v>1292</v>
      </c>
      <c r="E1876" s="21">
        <v>1.012</v>
      </c>
      <c r="F1876" s="21">
        <v>1.734</v>
      </c>
      <c r="G1876" s="21">
        <v>2.7069999999999999</v>
      </c>
      <c r="H1876" s="21">
        <v>0.97299999999999998</v>
      </c>
      <c r="I1876" s="21">
        <v>2.5739999999999998</v>
      </c>
      <c r="J1876" s="23">
        <f t="shared" si="45"/>
        <v>0.83999999999999986</v>
      </c>
      <c r="K1876" s="71">
        <v>13.142292490000001</v>
      </c>
      <c r="L1876" s="71">
        <f t="shared" ref="L1876:N1876" si="1407">L1875</f>
        <v>1.0382499999999999</v>
      </c>
      <c r="M1876" s="71">
        <f t="shared" si="1407"/>
        <v>0.7609999999999999</v>
      </c>
      <c r="N1876" s="71">
        <f t="shared" si="1407"/>
        <v>19.449935159999999</v>
      </c>
      <c r="O1876" s="73">
        <f>VLOOKUP(B1876,'Dry Sieve'!$B$2:$K$992,IF(C1876="#5",2,IF(C1876="#10",3,IF(C1876="#18",4,IF(C1876="#35",5,IF(C1876="#60",6,IF(C1876="#120",7,IF(C1876="#200",8,IF(C1876="&lt;200",9)))))))),FALSE)</f>
        <v>158.91999999999999</v>
      </c>
      <c r="P1876" s="23">
        <f t="shared" si="0"/>
        <v>0.7609999999999999</v>
      </c>
      <c r="Q1876" s="23">
        <f t="shared" si="1"/>
        <v>1.0382500000000001</v>
      </c>
      <c r="R1876" s="23">
        <f>VLOOKUP(B1876,'Dry Sieve'!$B$2:$K$992,IF(C1876="#5",2,IF(C1876="#10",3,IF(C1876="#18",4,IF(C1876="#35",5,IF(C1876="#60",6,IF(C1876="#120",7,IF(C1876="#200",8,IF(C1876="&lt;200",9)))))))),FALSE)</f>
        <v>158.91999999999999</v>
      </c>
      <c r="S1876" s="23">
        <f>VLOOKUP(B1876,'Dry Sieve'!$B$2:$K$992,10,FALSE)</f>
        <v>2337.5</v>
      </c>
      <c r="T1876" s="23">
        <v>1.815501248E-2</v>
      </c>
      <c r="U1876" s="23">
        <v>5.0444830810000005E-4</v>
      </c>
      <c r="V1876" s="23">
        <f>V1875</f>
        <v>4.4043447463099995E-2</v>
      </c>
    </row>
    <row r="1877" spans="1:22" ht="15.75" customHeight="1" x14ac:dyDescent="0.2">
      <c r="A1877" s="22">
        <f>VLOOKUP(B1876,'Sample ID by Horizon'!A:B,2,FALSE)</f>
        <v>42655</v>
      </c>
      <c r="B1877" s="21" t="s">
        <v>542</v>
      </c>
      <c r="C1877" s="21" t="s">
        <v>1300</v>
      </c>
      <c r="D1877" s="21" t="s">
        <v>1293</v>
      </c>
      <c r="E1877" s="21">
        <v>1.07</v>
      </c>
      <c r="F1877" s="21">
        <v>1.742</v>
      </c>
      <c r="G1877" s="21">
        <v>2.7010000000000001</v>
      </c>
      <c r="H1877" s="21">
        <v>0.95899999999999996</v>
      </c>
      <c r="I1877" s="21">
        <v>2.4849999999999999</v>
      </c>
      <c r="J1877" s="23">
        <f t="shared" si="45"/>
        <v>0.74299999999999988</v>
      </c>
      <c r="K1877" s="71">
        <v>20.186915890000002</v>
      </c>
      <c r="L1877" s="71">
        <f t="shared" ref="L1877:N1877" si="1408">L1875</f>
        <v>1.0382499999999999</v>
      </c>
      <c r="M1877" s="71">
        <f t="shared" si="1408"/>
        <v>0.7609999999999999</v>
      </c>
      <c r="N1877" s="71">
        <f t="shared" si="1408"/>
        <v>19.449935159999999</v>
      </c>
      <c r="O1877" s="73">
        <f>VLOOKUP(B1877,'Dry Sieve'!$B$2:$K$992,IF(C1877="#5",2,IF(C1877="#10",3,IF(C1877="#18",4,IF(C1877="#35",5,IF(C1877="#60",6,IF(C1877="#120",7,IF(C1877="#200",8,IF(C1877="&lt;200",9)))))))),FALSE)</f>
        <v>158.91999999999999</v>
      </c>
      <c r="P1877" s="23">
        <f t="shared" si="0"/>
        <v>0.7609999999999999</v>
      </c>
      <c r="Q1877" s="23">
        <f t="shared" si="1"/>
        <v>1.0382500000000001</v>
      </c>
      <c r="R1877" s="23">
        <f>VLOOKUP(B1877,'Dry Sieve'!$B$2:$K$992,IF(C1877="#5",2,IF(C1877="#10",3,IF(C1877="#18",4,IF(C1877="#35",5,IF(C1877="#60",6,IF(C1877="#120",7,IF(C1877="#200",8,IF(C1877="&lt;200",9)))))))),FALSE)</f>
        <v>158.91999999999999</v>
      </c>
      <c r="S1877" s="23">
        <f>VLOOKUP(B1877,'Dry Sieve'!$B$2:$K$992,10,FALSE)</f>
        <v>2337.5</v>
      </c>
      <c r="T1877" s="23">
        <v>1.815501248E-2</v>
      </c>
      <c r="U1877" s="23">
        <v>5.0444830810000005E-4</v>
      </c>
      <c r="V1877" s="23">
        <f>V1875</f>
        <v>4.4043447463099995E-2</v>
      </c>
    </row>
    <row r="1878" spans="1:22" ht="15.75" customHeight="1" x14ac:dyDescent="0.2">
      <c r="A1878" s="22">
        <f>VLOOKUP(B1877,'Sample ID by Horizon'!A:B,2,FALSE)</f>
        <v>42655</v>
      </c>
      <c r="B1878" s="21" t="s">
        <v>542</v>
      </c>
      <c r="C1878" s="21" t="s">
        <v>1300</v>
      </c>
      <c r="D1878" s="21" t="s">
        <v>1294</v>
      </c>
      <c r="E1878" s="21">
        <v>1.02</v>
      </c>
      <c r="F1878" s="21">
        <v>1.736</v>
      </c>
      <c r="G1878" s="21">
        <v>2.7160000000000002</v>
      </c>
      <c r="H1878" s="21">
        <v>0.98</v>
      </c>
      <c r="I1878" s="21">
        <v>2.4729999999999999</v>
      </c>
      <c r="J1878" s="23">
        <f t="shared" si="45"/>
        <v>0.73699999999999988</v>
      </c>
      <c r="K1878" s="71">
        <v>23.823529409999999</v>
      </c>
      <c r="L1878" s="71">
        <f t="shared" ref="L1878:N1878" si="1409">L1875</f>
        <v>1.0382499999999999</v>
      </c>
      <c r="M1878" s="71">
        <f t="shared" si="1409"/>
        <v>0.7609999999999999</v>
      </c>
      <c r="N1878" s="71">
        <f t="shared" si="1409"/>
        <v>19.449935159999999</v>
      </c>
      <c r="O1878" s="73">
        <f>VLOOKUP(B1878,'Dry Sieve'!$B$2:$K$992,IF(C1878="#5",2,IF(C1878="#10",3,IF(C1878="#18",4,IF(C1878="#35",5,IF(C1878="#60",6,IF(C1878="#120",7,IF(C1878="#200",8,IF(C1878="&lt;200",9)))))))),FALSE)</f>
        <v>158.91999999999999</v>
      </c>
      <c r="P1878" s="23">
        <f t="shared" si="0"/>
        <v>0.7609999999999999</v>
      </c>
      <c r="Q1878" s="23">
        <f t="shared" si="1"/>
        <v>1.0382500000000001</v>
      </c>
      <c r="R1878" s="23">
        <f>VLOOKUP(B1878,'Dry Sieve'!$B$2:$K$992,IF(C1878="#5",2,IF(C1878="#10",3,IF(C1878="#18",4,IF(C1878="#35",5,IF(C1878="#60",6,IF(C1878="#120",7,IF(C1878="#200",8,IF(C1878="&lt;200",9)))))))),FALSE)</f>
        <v>158.91999999999999</v>
      </c>
      <c r="S1878" s="23">
        <f>VLOOKUP(B1878,'Dry Sieve'!$B$2:$K$992,10,FALSE)</f>
        <v>2337.5</v>
      </c>
      <c r="T1878" s="23">
        <v>1.815501248E-2</v>
      </c>
      <c r="U1878" s="23">
        <v>5.0444830810000005E-4</v>
      </c>
      <c r="V1878" s="23">
        <f>V1875</f>
        <v>4.4043447463099995E-2</v>
      </c>
    </row>
    <row r="1879" spans="1:22" ht="15.75" customHeight="1" x14ac:dyDescent="0.2">
      <c r="A1879" s="22">
        <f>VLOOKUP(B1878,'Sample ID by Horizon'!A:B,2,FALSE)</f>
        <v>42655</v>
      </c>
      <c r="B1879" s="21" t="s">
        <v>543</v>
      </c>
      <c r="C1879" s="21" t="s">
        <v>1290</v>
      </c>
      <c r="D1879" s="21" t="s">
        <v>1291</v>
      </c>
      <c r="E1879" s="21">
        <v>4.0579999999999998</v>
      </c>
      <c r="F1879" s="21">
        <v>1.724</v>
      </c>
      <c r="G1879" s="21">
        <v>4.9359999999999999</v>
      </c>
      <c r="H1879" s="21">
        <v>3.2120000000000002</v>
      </c>
      <c r="I1879" s="21">
        <v>1.871</v>
      </c>
      <c r="J1879" s="23">
        <f t="shared" si="45"/>
        <v>0.14700000000000002</v>
      </c>
      <c r="K1879" s="71">
        <v>75.529817640000005</v>
      </c>
      <c r="L1879" s="71">
        <v>4.0514999999999999</v>
      </c>
      <c r="M1879" s="23">
        <f>AVERAGE(J1879:J1882)</f>
        <v>6.7249999999999921E-2</v>
      </c>
      <c r="N1879" s="23">
        <v>68.964080960000004</v>
      </c>
      <c r="O1879" s="73">
        <f>VLOOKUP(B1879,'Dry Sieve'!$B$2:$K$992,IF(C1879="#5",2,IF(C1879="#10",3,IF(C1879="#18",4,IF(C1879="#35",5,IF(C1879="#60",6,IF(C1879="#120",7,IF(C1879="#200",8,IF(C1879="&lt;200",9)))))))),FALSE)</f>
        <v>0</v>
      </c>
      <c r="P1879" s="23">
        <f t="shared" si="0"/>
        <v>6.7249999999999921E-2</v>
      </c>
      <c r="Q1879" s="23">
        <f t="shared" si="1"/>
        <v>4.051499999999999</v>
      </c>
      <c r="R1879" s="23">
        <f>VLOOKUP(B1879,'Dry Sieve'!$B$2:$K$992,IF(C1879="#5",2,IF(C1879="#10",3,IF(C1879="#18",4,IF(C1879="#35",5,IF(C1879="#60",6,IF(C1879="#120",7,IF(C1879="#200",8,IF(C1879="&lt;200",9)))))))),FALSE)</f>
        <v>0</v>
      </c>
      <c r="S1879" s="23">
        <f>VLOOKUP(B1879,'Dry Sieve'!$B$2:$K$992,10,FALSE)</f>
        <v>0</v>
      </c>
      <c r="T1879" s="23" t="s">
        <v>1438</v>
      </c>
      <c r="U1879" s="23">
        <v>0</v>
      </c>
      <c r="V1879" s="23">
        <f>SUM(U1879,U1883,U1887,U1891,U1895,U1899,U1903)</f>
        <v>0</v>
      </c>
    </row>
    <row r="1880" spans="1:22" ht="15.75" customHeight="1" x14ac:dyDescent="0.2">
      <c r="A1880" s="22">
        <f>VLOOKUP(B1879,'Sample ID by Horizon'!A:B,2,FALSE)</f>
        <v>42655</v>
      </c>
      <c r="B1880" s="21" t="s">
        <v>543</v>
      </c>
      <c r="C1880" s="21" t="s">
        <v>1290</v>
      </c>
      <c r="D1880" s="21" t="s">
        <v>1292</v>
      </c>
      <c r="E1880" s="21">
        <v>4.0519999999999996</v>
      </c>
      <c r="F1880" s="21">
        <v>1.7030000000000001</v>
      </c>
      <c r="G1880" s="21">
        <v>5.09</v>
      </c>
      <c r="H1880" s="21">
        <v>3.387</v>
      </c>
      <c r="I1880" s="21">
        <v>1.766</v>
      </c>
      <c r="J1880" s="23">
        <f t="shared" si="45"/>
        <v>6.2999999999999945E-2</v>
      </c>
      <c r="K1880" s="71">
        <v>82.033563670000007</v>
      </c>
      <c r="L1880" s="71">
        <f t="shared" ref="L1880:N1880" si="1410">L1879</f>
        <v>4.0514999999999999</v>
      </c>
      <c r="M1880" s="71">
        <f t="shared" si="1410"/>
        <v>6.7249999999999921E-2</v>
      </c>
      <c r="N1880" s="71">
        <f t="shared" si="1410"/>
        <v>68.964080960000004</v>
      </c>
      <c r="O1880" s="73">
        <f>VLOOKUP(B1880,'Dry Sieve'!$B$2:$K$992,IF(C1880="#5",2,IF(C1880="#10",3,IF(C1880="#18",4,IF(C1880="#35",5,IF(C1880="#60",6,IF(C1880="#120",7,IF(C1880="#200",8,IF(C1880="&lt;200",9)))))))),FALSE)</f>
        <v>0</v>
      </c>
      <c r="P1880" s="23">
        <f t="shared" si="0"/>
        <v>6.7249999999999921E-2</v>
      </c>
      <c r="Q1880" s="23">
        <f t="shared" si="1"/>
        <v>4.051499999999999</v>
      </c>
      <c r="R1880" s="23">
        <f>VLOOKUP(B1880,'Dry Sieve'!$B$2:$K$992,IF(C1880="#5",2,IF(C1880="#10",3,IF(C1880="#18",4,IF(C1880="#35",5,IF(C1880="#60",6,IF(C1880="#120",7,IF(C1880="#200",8,IF(C1880="&lt;200",9)))))))),FALSE)</f>
        <v>0</v>
      </c>
      <c r="S1880" s="23">
        <f>VLOOKUP(B1880,'Dry Sieve'!$B$2:$K$992,10,FALSE)</f>
        <v>0</v>
      </c>
      <c r="T1880" s="23" t="s">
        <v>1438</v>
      </c>
      <c r="U1880" s="23">
        <v>0</v>
      </c>
      <c r="V1880" s="23">
        <f>V1879</f>
        <v>0</v>
      </c>
    </row>
    <row r="1881" spans="1:22" ht="15.75" customHeight="1" x14ac:dyDescent="0.2">
      <c r="A1881" s="22">
        <f>VLOOKUP(B1880,'Sample ID by Horizon'!A:B,2,FALSE)</f>
        <v>42655</v>
      </c>
      <c r="B1881" s="21" t="s">
        <v>543</v>
      </c>
      <c r="C1881" s="21" t="s">
        <v>1290</v>
      </c>
      <c r="D1881" s="21" t="s">
        <v>1293</v>
      </c>
      <c r="E1881" s="21">
        <v>4.0279999999999996</v>
      </c>
      <c r="F1881" s="21">
        <v>1.732</v>
      </c>
      <c r="G1881" s="21">
        <v>4.407</v>
      </c>
      <c r="H1881" s="21">
        <v>2.6749999999999998</v>
      </c>
      <c r="I1881" s="21">
        <v>1.7729999999999999</v>
      </c>
      <c r="J1881" s="23">
        <f t="shared" si="45"/>
        <v>4.0999999999999925E-2</v>
      </c>
      <c r="K1881" s="71">
        <v>65.392254219999998</v>
      </c>
      <c r="L1881" s="71">
        <f t="shared" ref="L1881:N1881" si="1411">L1879</f>
        <v>4.0514999999999999</v>
      </c>
      <c r="M1881" s="71">
        <f t="shared" si="1411"/>
        <v>6.7249999999999921E-2</v>
      </c>
      <c r="N1881" s="71">
        <f t="shared" si="1411"/>
        <v>68.964080960000004</v>
      </c>
      <c r="O1881" s="73">
        <f>VLOOKUP(B1881,'Dry Sieve'!$B$2:$K$992,IF(C1881="#5",2,IF(C1881="#10",3,IF(C1881="#18",4,IF(C1881="#35",5,IF(C1881="#60",6,IF(C1881="#120",7,IF(C1881="#200",8,IF(C1881="&lt;200",9)))))))),FALSE)</f>
        <v>0</v>
      </c>
      <c r="P1881" s="23">
        <f t="shared" si="0"/>
        <v>6.7249999999999921E-2</v>
      </c>
      <c r="Q1881" s="23">
        <f t="shared" si="1"/>
        <v>4.051499999999999</v>
      </c>
      <c r="R1881" s="23">
        <f>VLOOKUP(B1881,'Dry Sieve'!$B$2:$K$992,IF(C1881="#5",2,IF(C1881="#10",3,IF(C1881="#18",4,IF(C1881="#35",5,IF(C1881="#60",6,IF(C1881="#120",7,IF(C1881="#200",8,IF(C1881="&lt;200",9)))))))),FALSE)</f>
        <v>0</v>
      </c>
      <c r="S1881" s="23">
        <f>VLOOKUP(B1881,'Dry Sieve'!$B$2:$K$992,10,FALSE)</f>
        <v>0</v>
      </c>
      <c r="T1881" s="23" t="s">
        <v>1438</v>
      </c>
      <c r="U1881" s="23">
        <v>0</v>
      </c>
      <c r="V1881" s="23">
        <f>V1879</f>
        <v>0</v>
      </c>
    </row>
    <row r="1882" spans="1:22" ht="15.75" customHeight="1" x14ac:dyDescent="0.2">
      <c r="A1882" s="22">
        <f>VLOOKUP(B1881,'Sample ID by Horizon'!A:B,2,FALSE)</f>
        <v>42655</v>
      </c>
      <c r="B1882" s="21" t="s">
        <v>543</v>
      </c>
      <c r="C1882" s="21" t="s">
        <v>1290</v>
      </c>
      <c r="D1882" s="21" t="s">
        <v>1294</v>
      </c>
      <c r="E1882" s="21">
        <v>4.0679999999999996</v>
      </c>
      <c r="F1882" s="21">
        <v>1.7330000000000001</v>
      </c>
      <c r="G1882" s="21">
        <v>3.903</v>
      </c>
      <c r="H1882" s="21">
        <v>2.17</v>
      </c>
      <c r="I1882" s="21">
        <v>1.7509999999999999</v>
      </c>
      <c r="J1882" s="23">
        <f t="shared" si="45"/>
        <v>1.7999999999999794E-2</v>
      </c>
      <c r="K1882" s="71">
        <v>52.900688299999999</v>
      </c>
      <c r="L1882" s="71">
        <f t="shared" ref="L1882:N1882" si="1412">L1879</f>
        <v>4.0514999999999999</v>
      </c>
      <c r="M1882" s="71">
        <f t="shared" si="1412"/>
        <v>6.7249999999999921E-2</v>
      </c>
      <c r="N1882" s="71">
        <f t="shared" si="1412"/>
        <v>68.964080960000004</v>
      </c>
      <c r="O1882" s="73">
        <f>VLOOKUP(B1882,'Dry Sieve'!$B$2:$K$992,IF(C1882="#5",2,IF(C1882="#10",3,IF(C1882="#18",4,IF(C1882="#35",5,IF(C1882="#60",6,IF(C1882="#120",7,IF(C1882="#200",8,IF(C1882="&lt;200",9)))))))),FALSE)</f>
        <v>0</v>
      </c>
      <c r="P1882" s="23">
        <f t="shared" si="0"/>
        <v>6.7249999999999921E-2</v>
      </c>
      <c r="Q1882" s="23">
        <f t="shared" si="1"/>
        <v>4.051499999999999</v>
      </c>
      <c r="R1882" s="23">
        <f>VLOOKUP(B1882,'Dry Sieve'!$B$2:$K$992,IF(C1882="#5",2,IF(C1882="#10",3,IF(C1882="#18",4,IF(C1882="#35",5,IF(C1882="#60",6,IF(C1882="#120",7,IF(C1882="#200",8,IF(C1882="&lt;200",9)))))))),FALSE)</f>
        <v>0</v>
      </c>
      <c r="S1882" s="23">
        <f>VLOOKUP(B1882,'Dry Sieve'!$B$2:$K$992,10,FALSE)</f>
        <v>0</v>
      </c>
      <c r="T1882" s="23" t="s">
        <v>1438</v>
      </c>
      <c r="U1882" s="23">
        <v>0</v>
      </c>
      <c r="V1882" s="23">
        <f>V1879</f>
        <v>0</v>
      </c>
    </row>
    <row r="1883" spans="1:22" ht="15.75" customHeight="1" x14ac:dyDescent="0.2">
      <c r="A1883" s="22">
        <f>VLOOKUP(B1882,'Sample ID by Horizon'!A:B,2,FALSE)</f>
        <v>42655</v>
      </c>
      <c r="B1883" s="21" t="s">
        <v>543</v>
      </c>
      <c r="C1883" s="21" t="s">
        <v>1295</v>
      </c>
      <c r="D1883" s="21" t="s">
        <v>1291</v>
      </c>
      <c r="E1883" s="21">
        <v>1.9330000000000001</v>
      </c>
      <c r="F1883" s="21">
        <v>1.712</v>
      </c>
      <c r="G1883" s="21">
        <v>2.9620000000000002</v>
      </c>
      <c r="H1883" s="21">
        <v>1.25</v>
      </c>
      <c r="I1883" s="21">
        <v>1.758</v>
      </c>
      <c r="J1883" s="23">
        <f t="shared" si="45"/>
        <v>4.6000000000000041E-2</v>
      </c>
      <c r="K1883" s="71">
        <v>62.286601140000002</v>
      </c>
      <c r="L1883" s="71">
        <v>1.8714999999999999</v>
      </c>
      <c r="M1883" s="23">
        <f>AVERAGE(J1883:J1886)</f>
        <v>5.5250000000000021E-2</v>
      </c>
      <c r="N1883" s="23">
        <v>56.041477329999999</v>
      </c>
      <c r="O1883" s="73">
        <f>VLOOKUP(B1883,'Dry Sieve'!$B$2:$K$992,IF(C1883="#5",2,IF(C1883="#10",3,IF(C1883="#18",4,IF(C1883="#35",5,IF(C1883="#60",6,IF(C1883="#120",7,IF(C1883="#200",8,IF(C1883="&lt;200",9)))))))),FALSE)</f>
        <v>0</v>
      </c>
      <c r="P1883" s="23">
        <f t="shared" si="0"/>
        <v>5.5250000000000021E-2</v>
      </c>
      <c r="Q1883" s="23">
        <f t="shared" si="1"/>
        <v>1.8714999999999997</v>
      </c>
      <c r="R1883" s="23">
        <f>VLOOKUP(B1883,'Dry Sieve'!$B$2:$K$992,IF(C1883="#5",2,IF(C1883="#10",3,IF(C1883="#18",4,IF(C1883="#35",5,IF(C1883="#60",6,IF(C1883="#120",7,IF(C1883="#200",8,IF(C1883="&lt;200",9)))))))),FALSE)</f>
        <v>0</v>
      </c>
      <c r="S1883" s="23">
        <f>VLOOKUP(B1883,'Dry Sieve'!$B$2:$K$992,10,FALSE)</f>
        <v>0</v>
      </c>
      <c r="T1883" s="23" t="s">
        <v>1438</v>
      </c>
      <c r="U1883" s="23">
        <v>0</v>
      </c>
      <c r="V1883" s="23">
        <f>V1882</f>
        <v>0</v>
      </c>
    </row>
    <row r="1884" spans="1:22" ht="15.75" customHeight="1" x14ac:dyDescent="0.2">
      <c r="A1884" s="22">
        <f>VLOOKUP(B1883,'Sample ID by Horizon'!A:B,2,FALSE)</f>
        <v>42655</v>
      </c>
      <c r="B1884" s="21" t="s">
        <v>543</v>
      </c>
      <c r="C1884" s="21" t="s">
        <v>1295</v>
      </c>
      <c r="D1884" s="21" t="s">
        <v>1292</v>
      </c>
      <c r="E1884" s="21">
        <v>1.907</v>
      </c>
      <c r="F1884" s="21">
        <v>1.724</v>
      </c>
      <c r="G1884" s="21">
        <v>2.7120000000000002</v>
      </c>
      <c r="H1884" s="21">
        <v>0.98799999999999999</v>
      </c>
      <c r="I1884" s="21">
        <v>1.7949999999999999</v>
      </c>
      <c r="J1884" s="23">
        <f t="shared" si="45"/>
        <v>7.0999999999999952E-2</v>
      </c>
      <c r="K1884" s="71">
        <v>48.085998949999997</v>
      </c>
      <c r="L1884" s="71">
        <f t="shared" ref="L1884:N1884" si="1413">L1883</f>
        <v>1.8714999999999999</v>
      </c>
      <c r="M1884" s="71">
        <f t="shared" si="1413"/>
        <v>5.5250000000000021E-2</v>
      </c>
      <c r="N1884" s="71">
        <f t="shared" si="1413"/>
        <v>56.041477329999999</v>
      </c>
      <c r="O1884" s="73">
        <f>VLOOKUP(B1884,'Dry Sieve'!$B$2:$K$992,IF(C1884="#5",2,IF(C1884="#10",3,IF(C1884="#18",4,IF(C1884="#35",5,IF(C1884="#60",6,IF(C1884="#120",7,IF(C1884="#200",8,IF(C1884="&lt;200",9)))))))),FALSE)</f>
        <v>0</v>
      </c>
      <c r="P1884" s="23">
        <f t="shared" si="0"/>
        <v>5.5250000000000021E-2</v>
      </c>
      <c r="Q1884" s="23">
        <f t="shared" si="1"/>
        <v>1.8714999999999997</v>
      </c>
      <c r="R1884" s="23">
        <f>VLOOKUP(B1884,'Dry Sieve'!$B$2:$K$992,IF(C1884="#5",2,IF(C1884="#10",3,IF(C1884="#18",4,IF(C1884="#35",5,IF(C1884="#60",6,IF(C1884="#120",7,IF(C1884="#200",8,IF(C1884="&lt;200",9)))))))),FALSE)</f>
        <v>0</v>
      </c>
      <c r="S1884" s="23">
        <f>VLOOKUP(B1884,'Dry Sieve'!$B$2:$K$992,10,FALSE)</f>
        <v>0</v>
      </c>
      <c r="T1884" s="23" t="s">
        <v>1438</v>
      </c>
      <c r="U1884" s="23">
        <v>0</v>
      </c>
      <c r="V1884" s="23">
        <f>V1882</f>
        <v>0</v>
      </c>
    </row>
    <row r="1885" spans="1:22" ht="15.75" customHeight="1" x14ac:dyDescent="0.2">
      <c r="A1885" s="22">
        <f>VLOOKUP(B1884,'Sample ID by Horizon'!A:B,2,FALSE)</f>
        <v>42655</v>
      </c>
      <c r="B1885" s="21" t="s">
        <v>543</v>
      </c>
      <c r="C1885" s="21" t="s">
        <v>1295</v>
      </c>
      <c r="D1885" s="21" t="s">
        <v>1293</v>
      </c>
      <c r="E1885" s="21">
        <v>1.895</v>
      </c>
      <c r="F1885" s="21">
        <v>1.728</v>
      </c>
      <c r="G1885" s="21">
        <v>3.0209999999999999</v>
      </c>
      <c r="H1885" s="21">
        <v>1.2929999999999999</v>
      </c>
      <c r="I1885" s="21">
        <v>1.804</v>
      </c>
      <c r="J1885" s="23">
        <f t="shared" si="45"/>
        <v>7.6000000000000068E-2</v>
      </c>
      <c r="K1885" s="71">
        <v>64.221635879999994</v>
      </c>
      <c r="L1885" s="71">
        <f t="shared" ref="L1885:N1885" si="1414">L1883</f>
        <v>1.8714999999999999</v>
      </c>
      <c r="M1885" s="71">
        <f t="shared" si="1414"/>
        <v>5.5250000000000021E-2</v>
      </c>
      <c r="N1885" s="71">
        <f t="shared" si="1414"/>
        <v>56.041477329999999</v>
      </c>
      <c r="O1885" s="73">
        <f>VLOOKUP(B1885,'Dry Sieve'!$B$2:$K$992,IF(C1885="#5",2,IF(C1885="#10",3,IF(C1885="#18",4,IF(C1885="#35",5,IF(C1885="#60",6,IF(C1885="#120",7,IF(C1885="#200",8,IF(C1885="&lt;200",9)))))))),FALSE)</f>
        <v>0</v>
      </c>
      <c r="P1885" s="23">
        <f t="shared" si="0"/>
        <v>5.5250000000000021E-2</v>
      </c>
      <c r="Q1885" s="23">
        <f t="shared" si="1"/>
        <v>1.8714999999999997</v>
      </c>
      <c r="R1885" s="23">
        <f>VLOOKUP(B1885,'Dry Sieve'!$B$2:$K$992,IF(C1885="#5",2,IF(C1885="#10",3,IF(C1885="#18",4,IF(C1885="#35",5,IF(C1885="#60",6,IF(C1885="#120",7,IF(C1885="#200",8,IF(C1885="&lt;200",9)))))))),FALSE)</f>
        <v>0</v>
      </c>
      <c r="S1885" s="23">
        <f>VLOOKUP(B1885,'Dry Sieve'!$B$2:$K$992,10,FALSE)</f>
        <v>0</v>
      </c>
      <c r="T1885" s="23" t="s">
        <v>1438</v>
      </c>
      <c r="U1885" s="23">
        <v>0</v>
      </c>
      <c r="V1885" s="23">
        <f>V1882</f>
        <v>0</v>
      </c>
    </row>
    <row r="1886" spans="1:22" ht="15.75" customHeight="1" x14ac:dyDescent="0.2">
      <c r="A1886" s="22">
        <f>VLOOKUP(B1885,'Sample ID by Horizon'!A:B,2,FALSE)</f>
        <v>42655</v>
      </c>
      <c r="B1886" s="21" t="s">
        <v>543</v>
      </c>
      <c r="C1886" s="21" t="s">
        <v>1295</v>
      </c>
      <c r="D1886" s="21" t="s">
        <v>1294</v>
      </c>
      <c r="E1886" s="21">
        <v>1.7509999999999999</v>
      </c>
      <c r="F1886" s="21">
        <v>1.7130000000000001</v>
      </c>
      <c r="G1886" s="21">
        <v>2.609</v>
      </c>
      <c r="H1886" s="21">
        <v>0.89600000000000002</v>
      </c>
      <c r="I1886" s="21">
        <v>1.7410000000000001</v>
      </c>
      <c r="J1886" s="23">
        <f t="shared" si="45"/>
        <v>2.8000000000000025E-2</v>
      </c>
      <c r="K1886" s="71">
        <v>49.571673330000003</v>
      </c>
      <c r="L1886" s="71">
        <f t="shared" ref="L1886:N1886" si="1415">L1883</f>
        <v>1.8714999999999999</v>
      </c>
      <c r="M1886" s="71">
        <f t="shared" si="1415"/>
        <v>5.5250000000000021E-2</v>
      </c>
      <c r="N1886" s="71">
        <f t="shared" si="1415"/>
        <v>56.041477329999999</v>
      </c>
      <c r="O1886" s="73">
        <f>VLOOKUP(B1886,'Dry Sieve'!$B$2:$K$992,IF(C1886="#5",2,IF(C1886="#10",3,IF(C1886="#18",4,IF(C1886="#35",5,IF(C1886="#60",6,IF(C1886="#120",7,IF(C1886="#200",8,IF(C1886="&lt;200",9)))))))),FALSE)</f>
        <v>0</v>
      </c>
      <c r="P1886" s="23">
        <f t="shared" si="0"/>
        <v>5.5250000000000021E-2</v>
      </c>
      <c r="Q1886" s="23">
        <f t="shared" si="1"/>
        <v>1.8714999999999997</v>
      </c>
      <c r="R1886" s="23">
        <f>VLOOKUP(B1886,'Dry Sieve'!$B$2:$K$992,IF(C1886="#5",2,IF(C1886="#10",3,IF(C1886="#18",4,IF(C1886="#35",5,IF(C1886="#60",6,IF(C1886="#120",7,IF(C1886="#200",8,IF(C1886="&lt;200",9)))))))),FALSE)</f>
        <v>0</v>
      </c>
      <c r="S1886" s="23">
        <f>VLOOKUP(B1886,'Dry Sieve'!$B$2:$K$992,10,FALSE)</f>
        <v>0</v>
      </c>
      <c r="T1886" s="23" t="s">
        <v>1438</v>
      </c>
      <c r="U1886" s="23">
        <v>0</v>
      </c>
      <c r="V1886" s="23">
        <f>V1885</f>
        <v>0</v>
      </c>
    </row>
    <row r="1887" spans="1:22" ht="15.75" customHeight="1" x14ac:dyDescent="0.2">
      <c r="A1887" s="22">
        <f>VLOOKUP(B1886,'Sample ID by Horizon'!A:B,2,FALSE)</f>
        <v>42655</v>
      </c>
      <c r="B1887" s="21" t="s">
        <v>543</v>
      </c>
      <c r="C1887" s="21" t="s">
        <v>1296</v>
      </c>
      <c r="D1887" s="21" t="s">
        <v>1291</v>
      </c>
      <c r="E1887" s="21">
        <v>1.5109999999999999</v>
      </c>
      <c r="F1887" s="21">
        <v>1.704</v>
      </c>
      <c r="G1887" s="21">
        <v>2.883</v>
      </c>
      <c r="H1887" s="21">
        <v>1.179</v>
      </c>
      <c r="I1887" s="21">
        <v>1.829</v>
      </c>
      <c r="J1887" s="23">
        <f t="shared" si="45"/>
        <v>0.125</v>
      </c>
      <c r="K1887" s="71">
        <v>69.755129049999994</v>
      </c>
      <c r="L1887" s="71">
        <v>1.52525</v>
      </c>
      <c r="M1887" s="23">
        <f>AVERAGE(J1887:J1890)</f>
        <v>0.11599999999999994</v>
      </c>
      <c r="N1887" s="23">
        <v>67.666779180000006</v>
      </c>
      <c r="O1887" s="73">
        <f>VLOOKUP(B1887,'Dry Sieve'!$B$2:$K$992,IF(C1887="#5",2,IF(C1887="#10",3,IF(C1887="#18",4,IF(C1887="#35",5,IF(C1887="#60",6,IF(C1887="#120",7,IF(C1887="#200",8,IF(C1887="&lt;200",9)))))))),FALSE)</f>
        <v>0</v>
      </c>
      <c r="P1887" s="23">
        <f t="shared" si="0"/>
        <v>0.11599999999999994</v>
      </c>
      <c r="Q1887" s="23">
        <f t="shared" si="1"/>
        <v>1.5252499999999998</v>
      </c>
      <c r="R1887" s="23">
        <f>VLOOKUP(B1887,'Dry Sieve'!$B$2:$K$992,IF(C1887="#5",2,IF(C1887="#10",3,IF(C1887="#18",4,IF(C1887="#35",5,IF(C1887="#60",6,IF(C1887="#120",7,IF(C1887="#200",8,IF(C1887="&lt;200",9)))))))),FALSE)</f>
        <v>0</v>
      </c>
      <c r="S1887" s="23">
        <f>VLOOKUP(B1887,'Dry Sieve'!$B$2:$K$992,10,FALSE)</f>
        <v>0</v>
      </c>
      <c r="T1887" s="23" t="s">
        <v>1438</v>
      </c>
      <c r="U1887" s="23">
        <v>0</v>
      </c>
      <c r="V1887" s="23">
        <f>V1885</f>
        <v>0</v>
      </c>
    </row>
    <row r="1888" spans="1:22" ht="15.75" customHeight="1" x14ac:dyDescent="0.2">
      <c r="A1888" s="22">
        <f>VLOOKUP(B1887,'Sample ID by Horizon'!A:B,2,FALSE)</f>
        <v>42655</v>
      </c>
      <c r="B1888" s="21" t="s">
        <v>543</v>
      </c>
      <c r="C1888" s="21" t="s">
        <v>1296</v>
      </c>
      <c r="D1888" s="21" t="s">
        <v>1292</v>
      </c>
      <c r="E1888" s="21">
        <v>1.5069999999999999</v>
      </c>
      <c r="F1888" s="21">
        <v>1.7090000000000001</v>
      </c>
      <c r="G1888" s="21">
        <v>2.8079999999999998</v>
      </c>
      <c r="H1888" s="21">
        <v>1.099</v>
      </c>
      <c r="I1888" s="21">
        <v>1.847</v>
      </c>
      <c r="J1888" s="23">
        <f t="shared" si="45"/>
        <v>0.1379999999999999</v>
      </c>
      <c r="K1888" s="71">
        <v>63.769077639999999</v>
      </c>
      <c r="L1888" s="71">
        <f t="shared" ref="L1888:N1888" si="1416">L1887</f>
        <v>1.52525</v>
      </c>
      <c r="M1888" s="71">
        <f t="shared" si="1416"/>
        <v>0.11599999999999994</v>
      </c>
      <c r="N1888" s="71">
        <f t="shared" si="1416"/>
        <v>67.666779180000006</v>
      </c>
      <c r="O1888" s="73">
        <f>VLOOKUP(B1888,'Dry Sieve'!$B$2:$K$992,IF(C1888="#5",2,IF(C1888="#10",3,IF(C1888="#18",4,IF(C1888="#35",5,IF(C1888="#60",6,IF(C1888="#120",7,IF(C1888="#200",8,IF(C1888="&lt;200",9)))))))),FALSE)</f>
        <v>0</v>
      </c>
      <c r="P1888" s="23">
        <f t="shared" si="0"/>
        <v>0.11599999999999994</v>
      </c>
      <c r="Q1888" s="23">
        <f t="shared" si="1"/>
        <v>1.5252499999999998</v>
      </c>
      <c r="R1888" s="23">
        <f>VLOOKUP(B1888,'Dry Sieve'!$B$2:$K$992,IF(C1888="#5",2,IF(C1888="#10",3,IF(C1888="#18",4,IF(C1888="#35",5,IF(C1888="#60",6,IF(C1888="#120",7,IF(C1888="#200",8,IF(C1888="&lt;200",9)))))))),FALSE)</f>
        <v>0</v>
      </c>
      <c r="S1888" s="23">
        <f>VLOOKUP(B1888,'Dry Sieve'!$B$2:$K$992,10,FALSE)</f>
        <v>0</v>
      </c>
      <c r="T1888" s="23" t="s">
        <v>1438</v>
      </c>
      <c r="U1888" s="23">
        <v>0</v>
      </c>
      <c r="V1888" s="23">
        <f>V1885</f>
        <v>0</v>
      </c>
    </row>
    <row r="1889" spans="1:22" ht="15.75" customHeight="1" x14ac:dyDescent="0.2">
      <c r="A1889" s="22">
        <f>VLOOKUP(B1888,'Sample ID by Horizon'!A:B,2,FALSE)</f>
        <v>42655</v>
      </c>
      <c r="B1889" s="21" t="s">
        <v>543</v>
      </c>
      <c r="C1889" s="21" t="s">
        <v>1296</v>
      </c>
      <c r="D1889" s="21" t="s">
        <v>1293</v>
      </c>
      <c r="E1889" s="21">
        <v>1.5409999999999999</v>
      </c>
      <c r="F1889" s="21">
        <v>1.7050000000000001</v>
      </c>
      <c r="G1889" s="21">
        <v>2.9420000000000002</v>
      </c>
      <c r="H1889" s="21">
        <v>1.2370000000000001</v>
      </c>
      <c r="I1889" s="21">
        <v>1.796</v>
      </c>
      <c r="J1889" s="23">
        <f t="shared" si="45"/>
        <v>9.099999999999997E-2</v>
      </c>
      <c r="K1889" s="71">
        <v>74.367293959999998</v>
      </c>
      <c r="L1889" s="71">
        <f t="shared" ref="L1889:N1889" si="1417">L1887</f>
        <v>1.52525</v>
      </c>
      <c r="M1889" s="71">
        <f t="shared" si="1417"/>
        <v>0.11599999999999994</v>
      </c>
      <c r="N1889" s="71">
        <f t="shared" si="1417"/>
        <v>67.666779180000006</v>
      </c>
      <c r="O1889" s="73">
        <f>VLOOKUP(B1889,'Dry Sieve'!$B$2:$K$992,IF(C1889="#5",2,IF(C1889="#10",3,IF(C1889="#18",4,IF(C1889="#35",5,IF(C1889="#60",6,IF(C1889="#120",7,IF(C1889="#200",8,IF(C1889="&lt;200",9)))))))),FALSE)</f>
        <v>0</v>
      </c>
      <c r="P1889" s="23">
        <f t="shared" si="0"/>
        <v>0.11599999999999994</v>
      </c>
      <c r="Q1889" s="23">
        <f t="shared" si="1"/>
        <v>1.5252499999999998</v>
      </c>
      <c r="R1889" s="23">
        <f>VLOOKUP(B1889,'Dry Sieve'!$B$2:$K$992,IF(C1889="#5",2,IF(C1889="#10",3,IF(C1889="#18",4,IF(C1889="#35",5,IF(C1889="#60",6,IF(C1889="#120",7,IF(C1889="#200",8,IF(C1889="&lt;200",9)))))))),FALSE)</f>
        <v>0</v>
      </c>
      <c r="S1889" s="23">
        <f>VLOOKUP(B1889,'Dry Sieve'!$B$2:$K$992,10,FALSE)</f>
        <v>0</v>
      </c>
      <c r="T1889" s="23" t="s">
        <v>1438</v>
      </c>
      <c r="U1889" s="23">
        <v>0</v>
      </c>
      <c r="V1889" s="23">
        <f>V1888</f>
        <v>0</v>
      </c>
    </row>
    <row r="1890" spans="1:22" ht="15.75" customHeight="1" x14ac:dyDescent="0.2">
      <c r="A1890" s="22">
        <f>VLOOKUP(B1889,'Sample ID by Horizon'!A:B,2,FALSE)</f>
        <v>42655</v>
      </c>
      <c r="B1890" s="21" t="s">
        <v>543</v>
      </c>
      <c r="C1890" s="21" t="s">
        <v>1296</v>
      </c>
      <c r="D1890" s="21" t="s">
        <v>1294</v>
      </c>
      <c r="E1890" s="21">
        <v>1.542</v>
      </c>
      <c r="F1890" s="21">
        <v>1.7050000000000001</v>
      </c>
      <c r="G1890" s="21">
        <v>2.7829999999999999</v>
      </c>
      <c r="H1890" s="21">
        <v>1.0780000000000001</v>
      </c>
      <c r="I1890" s="21">
        <v>1.8149999999999999</v>
      </c>
      <c r="J1890" s="23">
        <f t="shared" si="45"/>
        <v>0.10999999999999988</v>
      </c>
      <c r="K1890" s="71">
        <v>62.775616079999999</v>
      </c>
      <c r="L1890" s="71">
        <f t="shared" ref="L1890:N1890" si="1418">L1887</f>
        <v>1.52525</v>
      </c>
      <c r="M1890" s="71">
        <f t="shared" si="1418"/>
        <v>0.11599999999999994</v>
      </c>
      <c r="N1890" s="71">
        <f t="shared" si="1418"/>
        <v>67.666779180000006</v>
      </c>
      <c r="O1890" s="73">
        <f>VLOOKUP(B1890,'Dry Sieve'!$B$2:$K$992,IF(C1890="#5",2,IF(C1890="#10",3,IF(C1890="#18",4,IF(C1890="#35",5,IF(C1890="#60",6,IF(C1890="#120",7,IF(C1890="#200",8,IF(C1890="&lt;200",9)))))))),FALSE)</f>
        <v>0</v>
      </c>
      <c r="P1890" s="23">
        <f t="shared" si="0"/>
        <v>0.11599999999999994</v>
      </c>
      <c r="Q1890" s="23">
        <f t="shared" si="1"/>
        <v>1.5252499999999998</v>
      </c>
      <c r="R1890" s="23">
        <f>VLOOKUP(B1890,'Dry Sieve'!$B$2:$K$992,IF(C1890="#5",2,IF(C1890="#10",3,IF(C1890="#18",4,IF(C1890="#35",5,IF(C1890="#60",6,IF(C1890="#120",7,IF(C1890="#200",8,IF(C1890="&lt;200",9)))))))),FALSE)</f>
        <v>0</v>
      </c>
      <c r="S1890" s="23">
        <f>VLOOKUP(B1890,'Dry Sieve'!$B$2:$K$992,10,FALSE)</f>
        <v>0</v>
      </c>
      <c r="T1890" s="23" t="s">
        <v>1438</v>
      </c>
      <c r="U1890" s="23">
        <v>0</v>
      </c>
      <c r="V1890" s="23">
        <f>V1888</f>
        <v>0</v>
      </c>
    </row>
    <row r="1891" spans="1:22" ht="15.75" customHeight="1" x14ac:dyDescent="0.2">
      <c r="A1891" s="22">
        <f>VLOOKUP(B1890,'Sample ID by Horizon'!A:B,2,FALSE)</f>
        <v>42655</v>
      </c>
      <c r="B1891" s="21" t="s">
        <v>543</v>
      </c>
      <c r="C1891" s="21" t="s">
        <v>1297</v>
      </c>
      <c r="D1891" s="21" t="s">
        <v>1291</v>
      </c>
      <c r="E1891" s="21">
        <v>1.161</v>
      </c>
      <c r="F1891" s="21">
        <v>1.7010000000000001</v>
      </c>
      <c r="G1891" s="21">
        <v>2.734</v>
      </c>
      <c r="H1891" s="21">
        <v>1.0329999999999999</v>
      </c>
      <c r="I1891" s="21">
        <v>1.921</v>
      </c>
      <c r="J1891" s="23">
        <f t="shared" si="45"/>
        <v>0.21999999999999997</v>
      </c>
      <c r="K1891" s="71">
        <v>70.025839790000006</v>
      </c>
      <c r="L1891" s="71">
        <v>1.1657500000000001</v>
      </c>
      <c r="M1891" s="23">
        <f>AVERAGE(J1891:J1894)</f>
        <v>0.18999999999999995</v>
      </c>
      <c r="N1891" s="23">
        <v>70.512227370000005</v>
      </c>
      <c r="O1891" s="73">
        <f>VLOOKUP(B1891,'Dry Sieve'!$B$2:$K$992,IF(C1891="#5",2,IF(C1891="#10",3,IF(C1891="#18",4,IF(C1891="#35",5,IF(C1891="#60",6,IF(C1891="#120",7,IF(C1891="#200",8,IF(C1891="&lt;200",9)))))))),FALSE)</f>
        <v>0</v>
      </c>
      <c r="P1891" s="23">
        <f t="shared" si="0"/>
        <v>0.18999999999999995</v>
      </c>
      <c r="Q1891" s="23">
        <f t="shared" si="1"/>
        <v>1.1657499999999998</v>
      </c>
      <c r="R1891" s="23">
        <f>VLOOKUP(B1891,'Dry Sieve'!$B$2:$K$992,IF(C1891="#5",2,IF(C1891="#10",3,IF(C1891="#18",4,IF(C1891="#35",5,IF(C1891="#60",6,IF(C1891="#120",7,IF(C1891="#200",8,IF(C1891="&lt;200",9)))))))),FALSE)</f>
        <v>0</v>
      </c>
      <c r="S1891" s="23">
        <f>VLOOKUP(B1891,'Dry Sieve'!$B$2:$K$992,10,FALSE)</f>
        <v>0</v>
      </c>
      <c r="T1891" s="23" t="s">
        <v>1438</v>
      </c>
      <c r="U1891" s="23">
        <v>0</v>
      </c>
      <c r="V1891" s="23">
        <f>V1888</f>
        <v>0</v>
      </c>
    </row>
    <row r="1892" spans="1:22" ht="15.75" customHeight="1" x14ac:dyDescent="0.2">
      <c r="A1892" s="22">
        <f>VLOOKUP(B1891,'Sample ID by Horizon'!A:B,2,FALSE)</f>
        <v>42655</v>
      </c>
      <c r="B1892" s="21" t="s">
        <v>543</v>
      </c>
      <c r="C1892" s="21" t="s">
        <v>1297</v>
      </c>
      <c r="D1892" s="21" t="s">
        <v>1292</v>
      </c>
      <c r="E1892" s="21">
        <v>1.1599999999999999</v>
      </c>
      <c r="F1892" s="21">
        <v>1.7230000000000001</v>
      </c>
      <c r="G1892" s="21">
        <v>2.7149999999999999</v>
      </c>
      <c r="H1892" s="21">
        <v>0.99199999999999999</v>
      </c>
      <c r="I1892" s="21">
        <v>1.9590000000000001</v>
      </c>
      <c r="J1892" s="23">
        <f t="shared" si="45"/>
        <v>0.23599999999999999</v>
      </c>
      <c r="K1892" s="71">
        <v>65.172413789999993</v>
      </c>
      <c r="L1892" s="71">
        <f t="shared" ref="L1892:N1892" si="1419">L1891</f>
        <v>1.1657500000000001</v>
      </c>
      <c r="M1892" s="71">
        <f t="shared" si="1419"/>
        <v>0.18999999999999995</v>
      </c>
      <c r="N1892" s="71">
        <f t="shared" si="1419"/>
        <v>70.512227370000005</v>
      </c>
      <c r="O1892" s="73">
        <f>VLOOKUP(B1892,'Dry Sieve'!$B$2:$K$992,IF(C1892="#5",2,IF(C1892="#10",3,IF(C1892="#18",4,IF(C1892="#35",5,IF(C1892="#60",6,IF(C1892="#120",7,IF(C1892="#200",8,IF(C1892="&lt;200",9)))))))),FALSE)</f>
        <v>0</v>
      </c>
      <c r="P1892" s="23">
        <f t="shared" si="0"/>
        <v>0.18999999999999995</v>
      </c>
      <c r="Q1892" s="23">
        <f t="shared" si="1"/>
        <v>1.1657499999999998</v>
      </c>
      <c r="R1892" s="23">
        <f>VLOOKUP(B1892,'Dry Sieve'!$B$2:$K$992,IF(C1892="#5",2,IF(C1892="#10",3,IF(C1892="#18",4,IF(C1892="#35",5,IF(C1892="#60",6,IF(C1892="#120",7,IF(C1892="#200",8,IF(C1892="&lt;200",9)))))))),FALSE)</f>
        <v>0</v>
      </c>
      <c r="S1892" s="23">
        <f>VLOOKUP(B1892,'Dry Sieve'!$B$2:$K$992,10,FALSE)</f>
        <v>0</v>
      </c>
      <c r="T1892" s="23" t="s">
        <v>1438</v>
      </c>
      <c r="U1892" s="23">
        <v>0</v>
      </c>
      <c r="V1892" s="23">
        <f>V1891</f>
        <v>0</v>
      </c>
    </row>
    <row r="1893" spans="1:22" ht="15.75" customHeight="1" x14ac:dyDescent="0.2">
      <c r="A1893" s="22">
        <f>VLOOKUP(B1892,'Sample ID by Horizon'!A:B,2,FALSE)</f>
        <v>42655</v>
      </c>
      <c r="B1893" s="21" t="s">
        <v>543</v>
      </c>
      <c r="C1893" s="21" t="s">
        <v>1297</v>
      </c>
      <c r="D1893" s="21" t="s">
        <v>1293</v>
      </c>
      <c r="E1893" s="21">
        <v>1.1910000000000001</v>
      </c>
      <c r="F1893" s="21">
        <v>1.7210000000000001</v>
      </c>
      <c r="G1893" s="21">
        <v>2.7450000000000001</v>
      </c>
      <c r="H1893" s="21">
        <v>1.024</v>
      </c>
      <c r="I1893" s="21">
        <v>1.889</v>
      </c>
      <c r="J1893" s="23">
        <f t="shared" si="45"/>
        <v>0.16799999999999993</v>
      </c>
      <c r="K1893" s="71">
        <v>71.872376149999994</v>
      </c>
      <c r="L1893" s="71">
        <f t="shared" ref="L1893:N1893" si="1420">L1891</f>
        <v>1.1657500000000001</v>
      </c>
      <c r="M1893" s="71">
        <f t="shared" si="1420"/>
        <v>0.18999999999999995</v>
      </c>
      <c r="N1893" s="71">
        <f t="shared" si="1420"/>
        <v>70.512227370000005</v>
      </c>
      <c r="O1893" s="73">
        <f>VLOOKUP(B1893,'Dry Sieve'!$B$2:$K$992,IF(C1893="#5",2,IF(C1893="#10",3,IF(C1893="#18",4,IF(C1893="#35",5,IF(C1893="#60",6,IF(C1893="#120",7,IF(C1893="#200",8,IF(C1893="&lt;200",9)))))))),FALSE)</f>
        <v>0</v>
      </c>
      <c r="P1893" s="23">
        <f t="shared" si="0"/>
        <v>0.18999999999999995</v>
      </c>
      <c r="Q1893" s="23">
        <f t="shared" si="1"/>
        <v>1.1657499999999998</v>
      </c>
      <c r="R1893" s="23">
        <f>VLOOKUP(B1893,'Dry Sieve'!$B$2:$K$992,IF(C1893="#5",2,IF(C1893="#10",3,IF(C1893="#18",4,IF(C1893="#35",5,IF(C1893="#60",6,IF(C1893="#120",7,IF(C1893="#200",8,IF(C1893="&lt;200",9)))))))),FALSE)</f>
        <v>0</v>
      </c>
      <c r="S1893" s="23">
        <f>VLOOKUP(B1893,'Dry Sieve'!$B$2:$K$992,10,FALSE)</f>
        <v>0</v>
      </c>
      <c r="T1893" s="23" t="s">
        <v>1438</v>
      </c>
      <c r="U1893" s="23">
        <v>0</v>
      </c>
      <c r="V1893" s="23">
        <f>V1891</f>
        <v>0</v>
      </c>
    </row>
    <row r="1894" spans="1:22" ht="15.75" customHeight="1" x14ac:dyDescent="0.2">
      <c r="A1894" s="22">
        <f>VLOOKUP(B1893,'Sample ID by Horizon'!A:B,2,FALSE)</f>
        <v>42655</v>
      </c>
      <c r="B1894" s="21" t="s">
        <v>543</v>
      </c>
      <c r="C1894" s="21" t="s">
        <v>1297</v>
      </c>
      <c r="D1894" s="21" t="s">
        <v>1294</v>
      </c>
      <c r="E1894" s="21">
        <v>1.151</v>
      </c>
      <c r="F1894" s="21">
        <v>1.7170000000000001</v>
      </c>
      <c r="G1894" s="21">
        <v>2.7160000000000002</v>
      </c>
      <c r="H1894" s="21">
        <v>0.999</v>
      </c>
      <c r="I1894" s="21">
        <v>1.853</v>
      </c>
      <c r="J1894" s="23">
        <f t="shared" si="45"/>
        <v>0.1359999999999999</v>
      </c>
      <c r="K1894" s="71">
        <v>74.978279760000007</v>
      </c>
      <c r="L1894" s="71">
        <f t="shared" ref="L1894:N1894" si="1421">L1891</f>
        <v>1.1657500000000001</v>
      </c>
      <c r="M1894" s="71">
        <f t="shared" si="1421"/>
        <v>0.18999999999999995</v>
      </c>
      <c r="N1894" s="71">
        <f t="shared" si="1421"/>
        <v>70.512227370000005</v>
      </c>
      <c r="O1894" s="73">
        <f>VLOOKUP(B1894,'Dry Sieve'!$B$2:$K$992,IF(C1894="#5",2,IF(C1894="#10",3,IF(C1894="#18",4,IF(C1894="#35",5,IF(C1894="#60",6,IF(C1894="#120",7,IF(C1894="#200",8,IF(C1894="&lt;200",9)))))))),FALSE)</f>
        <v>0</v>
      </c>
      <c r="P1894" s="23">
        <f t="shared" si="0"/>
        <v>0.18999999999999995</v>
      </c>
      <c r="Q1894" s="23">
        <f t="shared" si="1"/>
        <v>1.1657499999999998</v>
      </c>
      <c r="R1894" s="23">
        <f>VLOOKUP(B1894,'Dry Sieve'!$B$2:$K$992,IF(C1894="#5",2,IF(C1894="#10",3,IF(C1894="#18",4,IF(C1894="#35",5,IF(C1894="#60",6,IF(C1894="#120",7,IF(C1894="#200",8,IF(C1894="&lt;200",9)))))))),FALSE)</f>
        <v>0</v>
      </c>
      <c r="S1894" s="23">
        <f>VLOOKUP(B1894,'Dry Sieve'!$B$2:$K$992,10,FALSE)</f>
        <v>0</v>
      </c>
      <c r="T1894" s="23" t="s">
        <v>1438</v>
      </c>
      <c r="U1894" s="23">
        <v>0</v>
      </c>
      <c r="V1894" s="23">
        <f>V1891</f>
        <v>0</v>
      </c>
    </row>
    <row r="1895" spans="1:22" ht="15.75" customHeight="1" x14ac:dyDescent="0.2">
      <c r="A1895" s="22">
        <f>VLOOKUP(B1894,'Sample ID by Horizon'!A:B,2,FALSE)</f>
        <v>42655</v>
      </c>
      <c r="B1895" s="21" t="s">
        <v>543</v>
      </c>
      <c r="C1895" s="21" t="s">
        <v>1298</v>
      </c>
      <c r="D1895" s="21" t="s">
        <v>1291</v>
      </c>
      <c r="E1895" s="21">
        <v>0.58299999999999996</v>
      </c>
      <c r="F1895" s="21">
        <v>1.7170000000000001</v>
      </c>
      <c r="G1895" s="21">
        <v>2.2709999999999999</v>
      </c>
      <c r="H1895" s="21">
        <v>0.55400000000000005</v>
      </c>
      <c r="I1895" s="21">
        <v>1.9750000000000001</v>
      </c>
      <c r="J1895" s="23">
        <f t="shared" si="45"/>
        <v>0.25800000000000001</v>
      </c>
      <c r="K1895" s="71">
        <v>50.771869639999998</v>
      </c>
      <c r="L1895" s="71">
        <v>0.56174999999999997</v>
      </c>
      <c r="M1895" s="23">
        <f>AVERAGE(J1895:J1898)</f>
        <v>0.21849999999999992</v>
      </c>
      <c r="N1895" s="23">
        <v>57.561761740000001</v>
      </c>
      <c r="O1895" s="73">
        <f>VLOOKUP(B1895,'Dry Sieve'!$B$2:$K$992,IF(C1895="#5",2,IF(C1895="#10",3,IF(C1895="#18",4,IF(C1895="#35",5,IF(C1895="#60",6,IF(C1895="#120",7,IF(C1895="#200",8,IF(C1895="&lt;200",9)))))))),FALSE)</f>
        <v>0</v>
      </c>
      <c r="P1895" s="23">
        <f t="shared" si="0"/>
        <v>0.21849999999999992</v>
      </c>
      <c r="Q1895" s="23">
        <f t="shared" si="1"/>
        <v>0.56174999999999997</v>
      </c>
      <c r="R1895" s="23">
        <f>VLOOKUP(B1895,'Dry Sieve'!$B$2:$K$992,IF(C1895="#5",2,IF(C1895="#10",3,IF(C1895="#18",4,IF(C1895="#35",5,IF(C1895="#60",6,IF(C1895="#120",7,IF(C1895="#200",8,IF(C1895="&lt;200",9)))))))),FALSE)</f>
        <v>0</v>
      </c>
      <c r="S1895" s="23">
        <f>VLOOKUP(B1895,'Dry Sieve'!$B$2:$K$992,10,FALSE)</f>
        <v>0</v>
      </c>
      <c r="T1895" s="23" t="s">
        <v>1438</v>
      </c>
      <c r="U1895" s="23">
        <v>0</v>
      </c>
      <c r="V1895" s="23">
        <f>V1894</f>
        <v>0</v>
      </c>
    </row>
    <row r="1896" spans="1:22" ht="15.75" customHeight="1" x14ac:dyDescent="0.2">
      <c r="A1896" s="22">
        <f>VLOOKUP(B1895,'Sample ID by Horizon'!A:B,2,FALSE)</f>
        <v>42655</v>
      </c>
      <c r="B1896" s="21" t="s">
        <v>543</v>
      </c>
      <c r="C1896" s="21" t="s">
        <v>1298</v>
      </c>
      <c r="D1896" s="21" t="s">
        <v>1292</v>
      </c>
      <c r="E1896" s="21">
        <v>0.55000000000000004</v>
      </c>
      <c r="F1896" s="21">
        <v>1.7290000000000001</v>
      </c>
      <c r="G1896" s="21">
        <v>2.2599999999999998</v>
      </c>
      <c r="H1896" s="21">
        <v>0.53100000000000003</v>
      </c>
      <c r="I1896" s="21">
        <v>1.96</v>
      </c>
      <c r="J1896" s="23">
        <f t="shared" si="45"/>
        <v>0.23099999999999987</v>
      </c>
      <c r="K1896" s="71">
        <v>54.545454550000002</v>
      </c>
      <c r="L1896" s="71">
        <f t="shared" ref="L1896:N1896" si="1422">L1895</f>
        <v>0.56174999999999997</v>
      </c>
      <c r="M1896" s="71">
        <f t="shared" si="1422"/>
        <v>0.21849999999999992</v>
      </c>
      <c r="N1896" s="71">
        <f t="shared" si="1422"/>
        <v>57.561761740000001</v>
      </c>
      <c r="O1896" s="73">
        <f>VLOOKUP(B1896,'Dry Sieve'!$B$2:$K$992,IF(C1896="#5",2,IF(C1896="#10",3,IF(C1896="#18",4,IF(C1896="#35",5,IF(C1896="#60",6,IF(C1896="#120",7,IF(C1896="#200",8,IF(C1896="&lt;200",9)))))))),FALSE)</f>
        <v>0</v>
      </c>
      <c r="P1896" s="23">
        <f t="shared" si="0"/>
        <v>0.21849999999999992</v>
      </c>
      <c r="Q1896" s="23">
        <f t="shared" si="1"/>
        <v>0.56174999999999997</v>
      </c>
      <c r="R1896" s="23">
        <f>VLOOKUP(B1896,'Dry Sieve'!$B$2:$K$992,IF(C1896="#5",2,IF(C1896="#10",3,IF(C1896="#18",4,IF(C1896="#35",5,IF(C1896="#60",6,IF(C1896="#120",7,IF(C1896="#200",8,IF(C1896="&lt;200",9)))))))),FALSE)</f>
        <v>0</v>
      </c>
      <c r="S1896" s="23">
        <f>VLOOKUP(B1896,'Dry Sieve'!$B$2:$K$992,10,FALSE)</f>
        <v>0</v>
      </c>
      <c r="T1896" s="23" t="s">
        <v>1438</v>
      </c>
      <c r="U1896" s="23">
        <v>0</v>
      </c>
      <c r="V1896" s="23">
        <f>V1894</f>
        <v>0</v>
      </c>
    </row>
    <row r="1897" spans="1:22" ht="15.75" customHeight="1" x14ac:dyDescent="0.2">
      <c r="A1897" s="22">
        <f>VLOOKUP(B1896,'Sample ID by Horizon'!A:B,2,FALSE)</f>
        <v>42655</v>
      </c>
      <c r="B1897" s="21" t="s">
        <v>543</v>
      </c>
      <c r="C1897" s="21" t="s">
        <v>1298</v>
      </c>
      <c r="D1897" s="21" t="s">
        <v>1293</v>
      </c>
      <c r="E1897" s="21">
        <v>0.55000000000000004</v>
      </c>
      <c r="F1897" s="21">
        <v>1.702</v>
      </c>
      <c r="G1897" s="21">
        <v>2.2360000000000002</v>
      </c>
      <c r="H1897" s="21">
        <v>0.53400000000000003</v>
      </c>
      <c r="I1897" s="21">
        <v>1.8979999999999999</v>
      </c>
      <c r="J1897" s="23">
        <f t="shared" si="45"/>
        <v>0.19599999999999995</v>
      </c>
      <c r="K1897" s="71">
        <v>61.454545449999998</v>
      </c>
      <c r="L1897" s="71">
        <f t="shared" ref="L1897:N1897" si="1423">L1895</f>
        <v>0.56174999999999997</v>
      </c>
      <c r="M1897" s="71">
        <f t="shared" si="1423"/>
        <v>0.21849999999999992</v>
      </c>
      <c r="N1897" s="71">
        <f t="shared" si="1423"/>
        <v>57.561761740000001</v>
      </c>
      <c r="O1897" s="73">
        <f>VLOOKUP(B1897,'Dry Sieve'!$B$2:$K$992,IF(C1897="#5",2,IF(C1897="#10",3,IF(C1897="#18",4,IF(C1897="#35",5,IF(C1897="#60",6,IF(C1897="#120",7,IF(C1897="#200",8,IF(C1897="&lt;200",9)))))))),FALSE)</f>
        <v>0</v>
      </c>
      <c r="P1897" s="23">
        <f t="shared" si="0"/>
        <v>0.21849999999999992</v>
      </c>
      <c r="Q1897" s="23">
        <f t="shared" si="1"/>
        <v>0.56174999999999997</v>
      </c>
      <c r="R1897" s="23">
        <f>VLOOKUP(B1897,'Dry Sieve'!$B$2:$K$992,IF(C1897="#5",2,IF(C1897="#10",3,IF(C1897="#18",4,IF(C1897="#35",5,IF(C1897="#60",6,IF(C1897="#120",7,IF(C1897="#200",8,IF(C1897="&lt;200",9)))))))),FALSE)</f>
        <v>0</v>
      </c>
      <c r="S1897" s="23">
        <f>VLOOKUP(B1897,'Dry Sieve'!$B$2:$K$992,10,FALSE)</f>
        <v>0</v>
      </c>
      <c r="T1897" s="23" t="s">
        <v>1438</v>
      </c>
      <c r="U1897" s="23">
        <v>0</v>
      </c>
      <c r="V1897" s="23">
        <f>V1894</f>
        <v>0</v>
      </c>
    </row>
    <row r="1898" spans="1:22" ht="15.75" customHeight="1" x14ac:dyDescent="0.2">
      <c r="A1898" s="22">
        <f>VLOOKUP(B1897,'Sample ID by Horizon'!A:B,2,FALSE)</f>
        <v>42655</v>
      </c>
      <c r="B1898" s="21" t="s">
        <v>543</v>
      </c>
      <c r="C1898" s="21" t="s">
        <v>1298</v>
      </c>
      <c r="D1898" s="21" t="s">
        <v>1294</v>
      </c>
      <c r="E1898" s="21">
        <v>0.56399999999999995</v>
      </c>
      <c r="F1898" s="21">
        <v>1.7090000000000001</v>
      </c>
      <c r="G1898" s="21">
        <v>2.2559999999999998</v>
      </c>
      <c r="H1898" s="21">
        <v>0.54700000000000004</v>
      </c>
      <c r="I1898" s="21">
        <v>1.8979999999999999</v>
      </c>
      <c r="J1898" s="23">
        <f t="shared" si="45"/>
        <v>0.18899999999999983</v>
      </c>
      <c r="K1898" s="71">
        <v>63.475177299999999</v>
      </c>
      <c r="L1898" s="71">
        <f t="shared" ref="L1898:N1898" si="1424">L1895</f>
        <v>0.56174999999999997</v>
      </c>
      <c r="M1898" s="71">
        <f t="shared" si="1424"/>
        <v>0.21849999999999992</v>
      </c>
      <c r="N1898" s="71">
        <f t="shared" si="1424"/>
        <v>57.561761740000001</v>
      </c>
      <c r="O1898" s="73">
        <f>VLOOKUP(B1898,'Dry Sieve'!$B$2:$K$992,IF(C1898="#5",2,IF(C1898="#10",3,IF(C1898="#18",4,IF(C1898="#35",5,IF(C1898="#60",6,IF(C1898="#120",7,IF(C1898="#200",8,IF(C1898="&lt;200",9)))))))),FALSE)</f>
        <v>0</v>
      </c>
      <c r="P1898" s="23">
        <f t="shared" si="0"/>
        <v>0.21849999999999992</v>
      </c>
      <c r="Q1898" s="23">
        <f t="shared" si="1"/>
        <v>0.56174999999999997</v>
      </c>
      <c r="R1898" s="23">
        <f>VLOOKUP(B1898,'Dry Sieve'!$B$2:$K$992,IF(C1898="#5",2,IF(C1898="#10",3,IF(C1898="#18",4,IF(C1898="#35",5,IF(C1898="#60",6,IF(C1898="#120",7,IF(C1898="#200",8,IF(C1898="&lt;200",9)))))))),FALSE)</f>
        <v>0</v>
      </c>
      <c r="S1898" s="23">
        <f>VLOOKUP(B1898,'Dry Sieve'!$B$2:$K$992,10,FALSE)</f>
        <v>0</v>
      </c>
      <c r="T1898" s="23" t="s">
        <v>1438</v>
      </c>
      <c r="U1898" s="23">
        <v>0</v>
      </c>
      <c r="V1898" s="23">
        <f>V1897</f>
        <v>0</v>
      </c>
    </row>
    <row r="1899" spans="1:22" ht="15.75" customHeight="1" x14ac:dyDescent="0.2">
      <c r="A1899" s="22">
        <f>VLOOKUP(B1898,'Sample ID by Horizon'!A:B,2,FALSE)</f>
        <v>42655</v>
      </c>
      <c r="B1899" s="21" t="s">
        <v>543</v>
      </c>
      <c r="C1899" s="21" t="s">
        <v>1299</v>
      </c>
      <c r="D1899" s="21" t="s">
        <v>1291</v>
      </c>
      <c r="E1899" s="21">
        <v>0.45500000000000002</v>
      </c>
      <c r="F1899" s="21">
        <v>1.726</v>
      </c>
      <c r="G1899" s="21">
        <v>2.1659999999999999</v>
      </c>
      <c r="H1899" s="21">
        <v>0.44</v>
      </c>
      <c r="I1899" s="21">
        <v>2.0049999999999999</v>
      </c>
      <c r="J1899" s="23">
        <f t="shared" si="45"/>
        <v>0.27899999999999991</v>
      </c>
      <c r="K1899" s="71">
        <v>35.38461538</v>
      </c>
      <c r="L1899" s="71">
        <v>0.46375</v>
      </c>
      <c r="M1899" s="23">
        <f>AVERAGE(J1899:J1902)</f>
        <v>0.27325000000000005</v>
      </c>
      <c r="N1899" s="23">
        <v>38.176862790000001</v>
      </c>
      <c r="O1899" s="73">
        <f>VLOOKUP(B1899,'Dry Sieve'!$B$2:$K$992,IF(C1899="#5",2,IF(C1899="#10",3,IF(C1899="#18",4,IF(C1899="#35",5,IF(C1899="#60",6,IF(C1899="#120",7,IF(C1899="#200",8,IF(C1899="&lt;200",9)))))))),FALSE)</f>
        <v>0</v>
      </c>
      <c r="P1899" s="23">
        <f t="shared" si="0"/>
        <v>0.27325000000000005</v>
      </c>
      <c r="Q1899" s="23">
        <f t="shared" si="1"/>
        <v>0.46375</v>
      </c>
      <c r="R1899" s="23">
        <f>VLOOKUP(B1899,'Dry Sieve'!$B$2:$K$992,IF(C1899="#5",2,IF(C1899="#10",3,IF(C1899="#18",4,IF(C1899="#35",5,IF(C1899="#60",6,IF(C1899="#120",7,IF(C1899="#200",8,IF(C1899="&lt;200",9)))))))),FALSE)</f>
        <v>0</v>
      </c>
      <c r="S1899" s="23">
        <f>VLOOKUP(B1899,'Dry Sieve'!$B$2:$K$992,10,FALSE)</f>
        <v>0</v>
      </c>
      <c r="T1899" s="23" t="s">
        <v>1438</v>
      </c>
      <c r="U1899" s="23">
        <v>0</v>
      </c>
      <c r="V1899" s="23">
        <f>V1897</f>
        <v>0</v>
      </c>
    </row>
    <row r="1900" spans="1:22" ht="15.75" customHeight="1" x14ac:dyDescent="0.2">
      <c r="A1900" s="22">
        <f>VLOOKUP(B1899,'Sample ID by Horizon'!A:B,2,FALSE)</f>
        <v>42655</v>
      </c>
      <c r="B1900" s="21" t="s">
        <v>543</v>
      </c>
      <c r="C1900" s="21" t="s">
        <v>1299</v>
      </c>
      <c r="D1900" s="21" t="s">
        <v>1292</v>
      </c>
      <c r="E1900" s="21">
        <v>0.45</v>
      </c>
      <c r="F1900" s="21">
        <v>1.736</v>
      </c>
      <c r="G1900" s="21">
        <v>2.1739999999999999</v>
      </c>
      <c r="H1900" s="21">
        <v>0.438</v>
      </c>
      <c r="I1900" s="21">
        <v>2.0270000000000001</v>
      </c>
      <c r="J1900" s="23">
        <f t="shared" si="45"/>
        <v>0.29100000000000015</v>
      </c>
      <c r="K1900" s="71">
        <v>32.666666669999998</v>
      </c>
      <c r="L1900" s="71">
        <f t="shared" ref="L1900:N1900" si="1425">L1899</f>
        <v>0.46375</v>
      </c>
      <c r="M1900" s="71">
        <f t="shared" si="1425"/>
        <v>0.27325000000000005</v>
      </c>
      <c r="N1900" s="71">
        <f t="shared" si="1425"/>
        <v>38.176862790000001</v>
      </c>
      <c r="O1900" s="73">
        <f>VLOOKUP(B1900,'Dry Sieve'!$B$2:$K$992,IF(C1900="#5",2,IF(C1900="#10",3,IF(C1900="#18",4,IF(C1900="#35",5,IF(C1900="#60",6,IF(C1900="#120",7,IF(C1900="#200",8,IF(C1900="&lt;200",9)))))))),FALSE)</f>
        <v>0</v>
      </c>
      <c r="P1900" s="23">
        <f t="shared" si="0"/>
        <v>0.27325000000000005</v>
      </c>
      <c r="Q1900" s="23">
        <f t="shared" si="1"/>
        <v>0.46375</v>
      </c>
      <c r="R1900" s="23">
        <f>VLOOKUP(B1900,'Dry Sieve'!$B$2:$K$992,IF(C1900="#5",2,IF(C1900="#10",3,IF(C1900="#18",4,IF(C1900="#35",5,IF(C1900="#60",6,IF(C1900="#120",7,IF(C1900="#200",8,IF(C1900="&lt;200",9)))))))),FALSE)</f>
        <v>0</v>
      </c>
      <c r="S1900" s="23">
        <f>VLOOKUP(B1900,'Dry Sieve'!$B$2:$K$992,10,FALSE)</f>
        <v>0</v>
      </c>
      <c r="T1900" s="23" t="s">
        <v>1438</v>
      </c>
      <c r="U1900" s="23">
        <v>0</v>
      </c>
      <c r="V1900" s="23">
        <f>V1897</f>
        <v>0</v>
      </c>
    </row>
    <row r="1901" spans="1:22" ht="15.75" customHeight="1" x14ac:dyDescent="0.2">
      <c r="A1901" s="22">
        <f>VLOOKUP(B1900,'Sample ID by Horizon'!A:B,2,FALSE)</f>
        <v>42655</v>
      </c>
      <c r="B1901" s="21" t="s">
        <v>543</v>
      </c>
      <c r="C1901" s="21" t="s">
        <v>1299</v>
      </c>
      <c r="D1901" s="21" t="s">
        <v>1293</v>
      </c>
      <c r="E1901" s="21">
        <v>0.46800000000000003</v>
      </c>
      <c r="F1901" s="21">
        <v>1.7230000000000001</v>
      </c>
      <c r="G1901" s="21">
        <v>2.1789999999999998</v>
      </c>
      <c r="H1901" s="21">
        <v>0.45600000000000002</v>
      </c>
      <c r="I1901" s="21">
        <v>1.9770000000000001</v>
      </c>
      <c r="J1901" s="23">
        <f t="shared" si="45"/>
        <v>0.254</v>
      </c>
      <c r="K1901" s="71">
        <v>43.162393160000001</v>
      </c>
      <c r="L1901" s="71">
        <f t="shared" ref="L1901:N1901" si="1426">L1899</f>
        <v>0.46375</v>
      </c>
      <c r="M1901" s="71">
        <f t="shared" si="1426"/>
        <v>0.27325000000000005</v>
      </c>
      <c r="N1901" s="71">
        <f t="shared" si="1426"/>
        <v>38.176862790000001</v>
      </c>
      <c r="O1901" s="73">
        <f>VLOOKUP(B1901,'Dry Sieve'!$B$2:$K$992,IF(C1901="#5",2,IF(C1901="#10",3,IF(C1901="#18",4,IF(C1901="#35",5,IF(C1901="#60",6,IF(C1901="#120",7,IF(C1901="#200",8,IF(C1901="&lt;200",9)))))))),FALSE)</f>
        <v>0</v>
      </c>
      <c r="P1901" s="23">
        <f t="shared" si="0"/>
        <v>0.27325000000000005</v>
      </c>
      <c r="Q1901" s="23">
        <f t="shared" si="1"/>
        <v>0.46375</v>
      </c>
      <c r="R1901" s="23">
        <f>VLOOKUP(B1901,'Dry Sieve'!$B$2:$K$992,IF(C1901="#5",2,IF(C1901="#10",3,IF(C1901="#18",4,IF(C1901="#35",5,IF(C1901="#60",6,IF(C1901="#120",7,IF(C1901="#200",8,IF(C1901="&lt;200",9)))))))),FALSE)</f>
        <v>0</v>
      </c>
      <c r="S1901" s="23">
        <f>VLOOKUP(B1901,'Dry Sieve'!$B$2:$K$992,10,FALSE)</f>
        <v>0</v>
      </c>
      <c r="T1901" s="23" t="s">
        <v>1438</v>
      </c>
      <c r="U1901" s="23">
        <v>0</v>
      </c>
      <c r="V1901" s="23">
        <f>V1900</f>
        <v>0</v>
      </c>
    </row>
    <row r="1902" spans="1:22" ht="15.75" customHeight="1" x14ac:dyDescent="0.2">
      <c r="A1902" s="22">
        <f>VLOOKUP(B1901,'Sample ID by Horizon'!A:B,2,FALSE)</f>
        <v>42655</v>
      </c>
      <c r="B1902" s="21" t="s">
        <v>543</v>
      </c>
      <c r="C1902" s="21" t="s">
        <v>1299</v>
      </c>
      <c r="D1902" s="21" t="s">
        <v>1294</v>
      </c>
      <c r="E1902" s="21">
        <v>0.48199999999999998</v>
      </c>
      <c r="F1902" s="21">
        <v>1.728</v>
      </c>
      <c r="G1902" s="21">
        <v>2.1970000000000001</v>
      </c>
      <c r="H1902" s="21">
        <v>0.46899999999999997</v>
      </c>
      <c r="I1902" s="21">
        <v>1.9970000000000001</v>
      </c>
      <c r="J1902" s="23">
        <f t="shared" si="45"/>
        <v>0.26900000000000013</v>
      </c>
      <c r="K1902" s="71">
        <v>41.493775929999998</v>
      </c>
      <c r="L1902" s="71">
        <f t="shared" ref="L1902:N1902" si="1427">L1899</f>
        <v>0.46375</v>
      </c>
      <c r="M1902" s="71">
        <f t="shared" si="1427"/>
        <v>0.27325000000000005</v>
      </c>
      <c r="N1902" s="71">
        <f t="shared" si="1427"/>
        <v>38.176862790000001</v>
      </c>
      <c r="O1902" s="73">
        <f>VLOOKUP(B1902,'Dry Sieve'!$B$2:$K$992,IF(C1902="#5",2,IF(C1902="#10",3,IF(C1902="#18",4,IF(C1902="#35",5,IF(C1902="#60",6,IF(C1902="#120",7,IF(C1902="#200",8,IF(C1902="&lt;200",9)))))))),FALSE)</f>
        <v>0</v>
      </c>
      <c r="P1902" s="23">
        <f t="shared" si="0"/>
        <v>0.27325000000000005</v>
      </c>
      <c r="Q1902" s="23">
        <f t="shared" si="1"/>
        <v>0.46375</v>
      </c>
      <c r="R1902" s="23">
        <f>VLOOKUP(B1902,'Dry Sieve'!$B$2:$K$992,IF(C1902="#5",2,IF(C1902="#10",3,IF(C1902="#18",4,IF(C1902="#35",5,IF(C1902="#60",6,IF(C1902="#120",7,IF(C1902="#200",8,IF(C1902="&lt;200",9)))))))),FALSE)</f>
        <v>0</v>
      </c>
      <c r="S1902" s="23">
        <f>VLOOKUP(B1902,'Dry Sieve'!$B$2:$K$992,10,FALSE)</f>
        <v>0</v>
      </c>
      <c r="T1902" s="23" t="s">
        <v>1438</v>
      </c>
      <c r="U1902" s="23">
        <v>0</v>
      </c>
      <c r="V1902" s="23">
        <f>V1900</f>
        <v>0</v>
      </c>
    </row>
    <row r="1903" spans="1:22" ht="15.75" customHeight="1" x14ac:dyDescent="0.2">
      <c r="A1903" s="22">
        <f>VLOOKUP(B1902,'Sample ID by Horizon'!A:B,2,FALSE)</f>
        <v>42655</v>
      </c>
      <c r="B1903" s="21" t="s">
        <v>543</v>
      </c>
      <c r="C1903" s="21" t="s">
        <v>1300</v>
      </c>
      <c r="D1903" s="21" t="s">
        <v>1291</v>
      </c>
      <c r="E1903" s="21">
        <v>0.35699999999999998</v>
      </c>
      <c r="F1903" s="21">
        <v>1.702</v>
      </c>
      <c r="G1903" s="21">
        <v>2.0409999999999999</v>
      </c>
      <c r="H1903" s="21">
        <v>0.33900000000000002</v>
      </c>
      <c r="I1903" s="21">
        <v>1.954</v>
      </c>
      <c r="J1903" s="23">
        <f t="shared" si="45"/>
        <v>0.252</v>
      </c>
      <c r="K1903" s="71">
        <v>24.3697479</v>
      </c>
      <c r="L1903" s="71">
        <v>0.36075000000000002</v>
      </c>
      <c r="M1903" s="23">
        <f>AVERAGE(J1903:J1906)</f>
        <v>0.24075000000000002</v>
      </c>
      <c r="N1903" s="23">
        <v>29.385609179999999</v>
      </c>
      <c r="O1903" s="73">
        <f>VLOOKUP(B1903,'Dry Sieve'!$B$2:$K$992,IF(C1903="#5",2,IF(C1903="#10",3,IF(C1903="#18",4,IF(C1903="#35",5,IF(C1903="#60",6,IF(C1903="#120",7,IF(C1903="#200",8,IF(C1903="&lt;200",9)))))))),FALSE)</f>
        <v>0</v>
      </c>
      <c r="P1903" s="23">
        <f t="shared" si="0"/>
        <v>0.24075000000000002</v>
      </c>
      <c r="Q1903" s="23">
        <f t="shared" si="1"/>
        <v>0.36075000000000002</v>
      </c>
      <c r="R1903" s="23">
        <f>VLOOKUP(B1903,'Dry Sieve'!$B$2:$K$992,IF(C1903="#5",2,IF(C1903="#10",3,IF(C1903="#18",4,IF(C1903="#35",5,IF(C1903="#60",6,IF(C1903="#120",7,IF(C1903="#200",8,IF(C1903="&lt;200",9)))))))),FALSE)</f>
        <v>0</v>
      </c>
      <c r="S1903" s="23">
        <f>VLOOKUP(B1903,'Dry Sieve'!$B$2:$K$992,10,FALSE)</f>
        <v>0</v>
      </c>
      <c r="T1903" s="23" t="s">
        <v>1438</v>
      </c>
      <c r="U1903" s="23">
        <v>0</v>
      </c>
      <c r="V1903" s="23">
        <f>V1900</f>
        <v>0</v>
      </c>
    </row>
    <row r="1904" spans="1:22" ht="15.75" customHeight="1" x14ac:dyDescent="0.2">
      <c r="A1904" s="22">
        <f>VLOOKUP(B1903,'Sample ID by Horizon'!A:B,2,FALSE)</f>
        <v>42655</v>
      </c>
      <c r="B1904" s="21" t="s">
        <v>543</v>
      </c>
      <c r="C1904" s="21" t="s">
        <v>1300</v>
      </c>
      <c r="D1904" s="21" t="s">
        <v>1292</v>
      </c>
      <c r="E1904" s="21">
        <v>0.34599999999999997</v>
      </c>
      <c r="F1904" s="21">
        <v>1.724</v>
      </c>
      <c r="G1904" s="21">
        <v>2.0630000000000002</v>
      </c>
      <c r="H1904" s="21">
        <v>0.33900000000000002</v>
      </c>
      <c r="I1904" s="21">
        <v>1.982</v>
      </c>
      <c r="J1904" s="23">
        <f t="shared" si="45"/>
        <v>0.25800000000000001</v>
      </c>
      <c r="K1904" s="71">
        <v>23.410404620000001</v>
      </c>
      <c r="L1904" s="71">
        <f t="shared" ref="L1904:N1904" si="1428">L1903</f>
        <v>0.36075000000000002</v>
      </c>
      <c r="M1904" s="71">
        <f t="shared" si="1428"/>
        <v>0.24075000000000002</v>
      </c>
      <c r="N1904" s="71">
        <f t="shared" si="1428"/>
        <v>29.385609179999999</v>
      </c>
      <c r="O1904" s="73">
        <f>VLOOKUP(B1904,'Dry Sieve'!$B$2:$K$992,IF(C1904="#5",2,IF(C1904="#10",3,IF(C1904="#18",4,IF(C1904="#35",5,IF(C1904="#60",6,IF(C1904="#120",7,IF(C1904="#200",8,IF(C1904="&lt;200",9)))))))),FALSE)</f>
        <v>0</v>
      </c>
      <c r="P1904" s="23">
        <f t="shared" si="0"/>
        <v>0.24075000000000002</v>
      </c>
      <c r="Q1904" s="23">
        <f t="shared" si="1"/>
        <v>0.36075000000000002</v>
      </c>
      <c r="R1904" s="23">
        <f>VLOOKUP(B1904,'Dry Sieve'!$B$2:$K$992,IF(C1904="#5",2,IF(C1904="#10",3,IF(C1904="#18",4,IF(C1904="#35",5,IF(C1904="#60",6,IF(C1904="#120",7,IF(C1904="#200",8,IF(C1904="&lt;200",9)))))))),FALSE)</f>
        <v>0</v>
      </c>
      <c r="S1904" s="23">
        <f>VLOOKUP(B1904,'Dry Sieve'!$B$2:$K$992,10,FALSE)</f>
        <v>0</v>
      </c>
      <c r="T1904" s="23" t="s">
        <v>1438</v>
      </c>
      <c r="U1904" s="23">
        <v>0</v>
      </c>
      <c r="V1904" s="23">
        <f>V1903</f>
        <v>0</v>
      </c>
    </row>
    <row r="1905" spans="1:22" ht="15.75" customHeight="1" x14ac:dyDescent="0.2">
      <c r="A1905" s="22">
        <f>VLOOKUP(B1904,'Sample ID by Horizon'!A:B,2,FALSE)</f>
        <v>42655</v>
      </c>
      <c r="B1905" s="21" t="s">
        <v>543</v>
      </c>
      <c r="C1905" s="21" t="s">
        <v>1300</v>
      </c>
      <c r="D1905" s="21" t="s">
        <v>1293</v>
      </c>
      <c r="E1905" s="21">
        <v>0.34300000000000003</v>
      </c>
      <c r="F1905" s="21">
        <v>1.726</v>
      </c>
      <c r="G1905" s="21">
        <v>2.0539999999999998</v>
      </c>
      <c r="H1905" s="21">
        <v>0.32800000000000001</v>
      </c>
      <c r="I1905" s="21">
        <v>1.9590000000000001</v>
      </c>
      <c r="J1905" s="23">
        <f t="shared" si="45"/>
        <v>0.2330000000000001</v>
      </c>
      <c r="K1905" s="71">
        <v>27.696793</v>
      </c>
      <c r="L1905" s="71">
        <f t="shared" ref="L1905:N1905" si="1429">L1903</f>
        <v>0.36075000000000002</v>
      </c>
      <c r="M1905" s="71">
        <f t="shared" si="1429"/>
        <v>0.24075000000000002</v>
      </c>
      <c r="N1905" s="71">
        <f t="shared" si="1429"/>
        <v>29.385609179999999</v>
      </c>
      <c r="O1905" s="73">
        <f>VLOOKUP(B1905,'Dry Sieve'!$B$2:$K$992,IF(C1905="#5",2,IF(C1905="#10",3,IF(C1905="#18",4,IF(C1905="#35",5,IF(C1905="#60",6,IF(C1905="#120",7,IF(C1905="#200",8,IF(C1905="&lt;200",9)))))))),FALSE)</f>
        <v>0</v>
      </c>
      <c r="P1905" s="23">
        <f t="shared" si="0"/>
        <v>0.24075000000000002</v>
      </c>
      <c r="Q1905" s="23">
        <f t="shared" si="1"/>
        <v>0.36075000000000002</v>
      </c>
      <c r="R1905" s="23">
        <f>VLOOKUP(B1905,'Dry Sieve'!$B$2:$K$992,IF(C1905="#5",2,IF(C1905="#10",3,IF(C1905="#18",4,IF(C1905="#35",5,IF(C1905="#60",6,IF(C1905="#120",7,IF(C1905="#200",8,IF(C1905="&lt;200",9)))))))),FALSE)</f>
        <v>0</v>
      </c>
      <c r="S1905" s="23">
        <f>VLOOKUP(B1905,'Dry Sieve'!$B$2:$K$992,10,FALSE)</f>
        <v>0</v>
      </c>
      <c r="T1905" s="23" t="s">
        <v>1438</v>
      </c>
      <c r="U1905" s="23">
        <v>0</v>
      </c>
      <c r="V1905" s="23">
        <f>V1903</f>
        <v>0</v>
      </c>
    </row>
    <row r="1906" spans="1:22" ht="15.75" customHeight="1" x14ac:dyDescent="0.2">
      <c r="A1906" s="22">
        <f>VLOOKUP(B1905,'Sample ID by Horizon'!A:B,2,FALSE)</f>
        <v>42655</v>
      </c>
      <c r="B1906" s="21" t="s">
        <v>543</v>
      </c>
      <c r="C1906" s="21" t="s">
        <v>1300</v>
      </c>
      <c r="D1906" s="21" t="s">
        <v>1294</v>
      </c>
      <c r="E1906" s="21">
        <v>0.39700000000000002</v>
      </c>
      <c r="F1906" s="21">
        <v>1.72</v>
      </c>
      <c r="G1906" s="21">
        <v>2.1070000000000002</v>
      </c>
      <c r="H1906" s="21">
        <v>0.38700000000000001</v>
      </c>
      <c r="I1906" s="21">
        <v>1.94</v>
      </c>
      <c r="J1906" s="23">
        <f t="shared" si="45"/>
        <v>0.21999999999999997</v>
      </c>
      <c r="K1906" s="71">
        <v>42.065491180000002</v>
      </c>
      <c r="L1906" s="71">
        <f t="shared" ref="L1906:N1906" si="1430">L1903</f>
        <v>0.36075000000000002</v>
      </c>
      <c r="M1906" s="71">
        <f t="shared" si="1430"/>
        <v>0.24075000000000002</v>
      </c>
      <c r="N1906" s="71">
        <f t="shared" si="1430"/>
        <v>29.385609179999999</v>
      </c>
      <c r="O1906" s="73">
        <f>VLOOKUP(B1906,'Dry Sieve'!$B$2:$K$992,IF(C1906="#5",2,IF(C1906="#10",3,IF(C1906="#18",4,IF(C1906="#35",5,IF(C1906="#60",6,IF(C1906="#120",7,IF(C1906="#200",8,IF(C1906="&lt;200",9)))))))),FALSE)</f>
        <v>0</v>
      </c>
      <c r="P1906" s="23">
        <f t="shared" si="0"/>
        <v>0.24075000000000002</v>
      </c>
      <c r="Q1906" s="23">
        <f t="shared" si="1"/>
        <v>0.36075000000000002</v>
      </c>
      <c r="R1906" s="23">
        <f>VLOOKUP(B1906,'Dry Sieve'!$B$2:$K$992,IF(C1906="#5",2,IF(C1906="#10",3,IF(C1906="#18",4,IF(C1906="#35",5,IF(C1906="#60",6,IF(C1906="#120",7,IF(C1906="#200",8,IF(C1906="&lt;200",9)))))))),FALSE)</f>
        <v>0</v>
      </c>
      <c r="S1906" s="23">
        <f>VLOOKUP(B1906,'Dry Sieve'!$B$2:$K$992,10,FALSE)</f>
        <v>0</v>
      </c>
      <c r="T1906" s="23" t="s">
        <v>1438</v>
      </c>
      <c r="U1906" s="23">
        <v>0</v>
      </c>
      <c r="V1906" s="23">
        <f>V1903</f>
        <v>0</v>
      </c>
    </row>
    <row r="1907" spans="1:22" ht="15.75" customHeight="1" x14ac:dyDescent="0.2">
      <c r="A1907" s="22">
        <f>VLOOKUP(B1906,'Sample ID by Horizon'!A:B,2,FALSE)</f>
        <v>42655</v>
      </c>
      <c r="B1907" s="21" t="s">
        <v>544</v>
      </c>
      <c r="C1907" s="21" t="s">
        <v>1290</v>
      </c>
      <c r="D1907" s="21" t="s">
        <v>1291</v>
      </c>
      <c r="E1907" s="21">
        <v>4.0369999999999999</v>
      </c>
      <c r="F1907" s="21">
        <v>1.7250000000000001</v>
      </c>
      <c r="G1907" s="21">
        <v>2.5139999999999998</v>
      </c>
      <c r="H1907" s="21">
        <v>0.78900000000000003</v>
      </c>
      <c r="I1907" s="21">
        <v>1.7330000000000001</v>
      </c>
      <c r="J1907" s="23">
        <f t="shared" si="45"/>
        <v>8.0000000000000071E-3</v>
      </c>
      <c r="K1907" s="71">
        <v>19.346049050000001</v>
      </c>
      <c r="L1907" s="71">
        <v>4.0382499999999997</v>
      </c>
      <c r="M1907" s="23">
        <f>AVERAGE(J1907:J1910)</f>
        <v>0.16475000000000001</v>
      </c>
      <c r="N1907" s="23">
        <v>43.813564399999997</v>
      </c>
      <c r="O1907" s="73">
        <f>VLOOKUP(B1907,'Dry Sieve'!$B$2:$K$992,IF(C1907="#5",2,IF(C1907="#10",3,IF(C1907="#18",4,IF(C1907="#35",5,IF(C1907="#60",6,IF(C1907="#120",7,IF(C1907="#200",8,IF(C1907="&lt;200",9)))))))),FALSE)</f>
        <v>0</v>
      </c>
      <c r="P1907" s="23">
        <f t="shared" si="0"/>
        <v>0.16475000000000001</v>
      </c>
      <c r="Q1907" s="23">
        <f t="shared" si="1"/>
        <v>4.0382499999999997</v>
      </c>
      <c r="R1907" s="23">
        <f>VLOOKUP(B1907,'Dry Sieve'!$B$2:$K$992,IF(C1907="#5",2,IF(C1907="#10",3,IF(C1907="#18",4,IF(C1907="#35",5,IF(C1907="#60",6,IF(C1907="#120",7,IF(C1907="#200",8,IF(C1907="&lt;200",9)))))))),FALSE)</f>
        <v>0</v>
      </c>
      <c r="S1907" s="23">
        <f>VLOOKUP(B1907,'Dry Sieve'!$B$2:$K$992,10,FALSE)</f>
        <v>0</v>
      </c>
      <c r="T1907" s="23" t="s">
        <v>1438</v>
      </c>
      <c r="U1907" s="23">
        <v>0</v>
      </c>
      <c r="V1907" s="23">
        <f>SUM(U1907,U1911,U1915,U1919,U1923,U1927,U1931)</f>
        <v>0</v>
      </c>
    </row>
    <row r="1908" spans="1:22" ht="15.75" customHeight="1" x14ac:dyDescent="0.2">
      <c r="A1908" s="22">
        <f>VLOOKUP(B1907,'Sample ID by Horizon'!A:B,2,FALSE)</f>
        <v>42655</v>
      </c>
      <c r="B1908" s="21" t="s">
        <v>544</v>
      </c>
      <c r="C1908" s="21" t="s">
        <v>1290</v>
      </c>
      <c r="D1908" s="21" t="s">
        <v>1292</v>
      </c>
      <c r="E1908" s="21">
        <v>4.0629999999999997</v>
      </c>
      <c r="F1908" s="21">
        <v>1.7030000000000001</v>
      </c>
      <c r="G1908" s="21">
        <v>4.74</v>
      </c>
      <c r="H1908" s="21">
        <v>3.0369999999999999</v>
      </c>
      <c r="I1908" s="21">
        <v>1.7230000000000001</v>
      </c>
      <c r="J1908" s="23">
        <f t="shared" si="45"/>
        <v>2.0000000000000018E-2</v>
      </c>
      <c r="K1908" s="71">
        <v>74.255476250000001</v>
      </c>
      <c r="L1908" s="71">
        <f t="shared" ref="L1908:N1908" si="1431">L1907</f>
        <v>4.0382499999999997</v>
      </c>
      <c r="M1908" s="71">
        <f t="shared" si="1431"/>
        <v>0.16475000000000001</v>
      </c>
      <c r="N1908" s="71">
        <f t="shared" si="1431"/>
        <v>43.813564399999997</v>
      </c>
      <c r="O1908" s="73">
        <f>VLOOKUP(B1908,'Dry Sieve'!$B$2:$K$992,IF(C1908="#5",2,IF(C1908="#10",3,IF(C1908="#18",4,IF(C1908="#35",5,IF(C1908="#60",6,IF(C1908="#120",7,IF(C1908="#200",8,IF(C1908="&lt;200",9)))))))),FALSE)</f>
        <v>0</v>
      </c>
      <c r="P1908" s="23">
        <f t="shared" si="0"/>
        <v>0.16475000000000001</v>
      </c>
      <c r="Q1908" s="23">
        <f t="shared" si="1"/>
        <v>4.0382499999999997</v>
      </c>
      <c r="R1908" s="23">
        <f>VLOOKUP(B1908,'Dry Sieve'!$B$2:$K$992,IF(C1908="#5",2,IF(C1908="#10",3,IF(C1908="#18",4,IF(C1908="#35",5,IF(C1908="#60",6,IF(C1908="#120",7,IF(C1908="#200",8,IF(C1908="&lt;200",9)))))))),FALSE)</f>
        <v>0</v>
      </c>
      <c r="S1908" s="23">
        <f>VLOOKUP(B1908,'Dry Sieve'!$B$2:$K$992,10,FALSE)</f>
        <v>0</v>
      </c>
      <c r="T1908" s="23" t="s">
        <v>1438</v>
      </c>
      <c r="U1908" s="23">
        <v>0</v>
      </c>
      <c r="V1908" s="23">
        <f>V1907</f>
        <v>0</v>
      </c>
    </row>
    <row r="1909" spans="1:22" ht="15.75" customHeight="1" x14ac:dyDescent="0.2">
      <c r="A1909" s="22">
        <f>VLOOKUP(B1908,'Sample ID by Horizon'!A:B,2,FALSE)</f>
        <v>42655</v>
      </c>
      <c r="B1909" s="21" t="s">
        <v>544</v>
      </c>
      <c r="C1909" s="21" t="s">
        <v>1290</v>
      </c>
      <c r="D1909" s="21" t="s">
        <v>1293</v>
      </c>
      <c r="E1909" s="21">
        <v>4.0039999999999996</v>
      </c>
      <c r="F1909" s="21">
        <v>1.736</v>
      </c>
      <c r="G1909" s="21">
        <v>4.165</v>
      </c>
      <c r="H1909" s="21">
        <v>2.4289999999999998</v>
      </c>
      <c r="I1909" s="21">
        <v>1.752</v>
      </c>
      <c r="J1909" s="23">
        <f t="shared" si="45"/>
        <v>1.6000000000000014E-2</v>
      </c>
      <c r="K1909" s="71">
        <v>60.264735260000002</v>
      </c>
      <c r="L1909" s="71">
        <f t="shared" ref="L1909:N1909" si="1432">L1907</f>
        <v>4.0382499999999997</v>
      </c>
      <c r="M1909" s="71">
        <f t="shared" si="1432"/>
        <v>0.16475000000000001</v>
      </c>
      <c r="N1909" s="71">
        <f t="shared" si="1432"/>
        <v>43.813564399999997</v>
      </c>
      <c r="O1909" s="73">
        <f>VLOOKUP(B1909,'Dry Sieve'!$B$2:$K$992,IF(C1909="#5",2,IF(C1909="#10",3,IF(C1909="#18",4,IF(C1909="#35",5,IF(C1909="#60",6,IF(C1909="#120",7,IF(C1909="#200",8,IF(C1909="&lt;200",9)))))))),FALSE)</f>
        <v>0</v>
      </c>
      <c r="P1909" s="23">
        <f t="shared" si="0"/>
        <v>0.16475000000000001</v>
      </c>
      <c r="Q1909" s="23">
        <f t="shared" si="1"/>
        <v>4.0382499999999997</v>
      </c>
      <c r="R1909" s="23">
        <f>VLOOKUP(B1909,'Dry Sieve'!$B$2:$K$992,IF(C1909="#5",2,IF(C1909="#10",3,IF(C1909="#18",4,IF(C1909="#35",5,IF(C1909="#60",6,IF(C1909="#120",7,IF(C1909="#200",8,IF(C1909="&lt;200",9)))))))),FALSE)</f>
        <v>0</v>
      </c>
      <c r="S1909" s="23">
        <f>VLOOKUP(B1909,'Dry Sieve'!$B$2:$K$992,10,FALSE)</f>
        <v>0</v>
      </c>
      <c r="T1909" s="23" t="s">
        <v>1438</v>
      </c>
      <c r="U1909" s="23">
        <v>0</v>
      </c>
      <c r="V1909" s="23">
        <f>V1907</f>
        <v>0</v>
      </c>
    </row>
    <row r="1910" spans="1:22" ht="15.75" customHeight="1" x14ac:dyDescent="0.2">
      <c r="A1910" s="22">
        <f>VLOOKUP(B1909,'Sample ID by Horizon'!A:B,2,FALSE)</f>
        <v>42655</v>
      </c>
      <c r="B1910" s="21" t="s">
        <v>544</v>
      </c>
      <c r="C1910" s="21" t="s">
        <v>1290</v>
      </c>
      <c r="D1910" s="21" t="s">
        <v>1294</v>
      </c>
      <c r="E1910" s="21">
        <v>4.0490000000000004</v>
      </c>
      <c r="F1910" s="21">
        <v>1.7350000000000001</v>
      </c>
      <c r="G1910" s="21">
        <v>3.2160000000000002</v>
      </c>
      <c r="H1910" s="21">
        <v>1.4810000000000001</v>
      </c>
      <c r="I1910" s="21">
        <v>2.35</v>
      </c>
      <c r="J1910" s="23">
        <f t="shared" si="45"/>
        <v>0.61499999999999999</v>
      </c>
      <c r="K1910" s="71">
        <v>21.387997039999998</v>
      </c>
      <c r="L1910" s="71">
        <f t="shared" ref="L1910:N1910" si="1433">L1907</f>
        <v>4.0382499999999997</v>
      </c>
      <c r="M1910" s="71">
        <f t="shared" si="1433"/>
        <v>0.16475000000000001</v>
      </c>
      <c r="N1910" s="71">
        <f t="shared" si="1433"/>
        <v>43.813564399999997</v>
      </c>
      <c r="O1910" s="73">
        <f>VLOOKUP(B1910,'Dry Sieve'!$B$2:$K$992,IF(C1910="#5",2,IF(C1910="#10",3,IF(C1910="#18",4,IF(C1910="#35",5,IF(C1910="#60",6,IF(C1910="#120",7,IF(C1910="#200",8,IF(C1910="&lt;200",9)))))))),FALSE)</f>
        <v>0</v>
      </c>
      <c r="P1910" s="23">
        <f t="shared" si="0"/>
        <v>0.16475000000000001</v>
      </c>
      <c r="Q1910" s="23">
        <f t="shared" si="1"/>
        <v>4.0382499999999997</v>
      </c>
      <c r="R1910" s="23">
        <f>VLOOKUP(B1910,'Dry Sieve'!$B$2:$K$992,IF(C1910="#5",2,IF(C1910="#10",3,IF(C1910="#18",4,IF(C1910="#35",5,IF(C1910="#60",6,IF(C1910="#120",7,IF(C1910="#200",8,IF(C1910="&lt;200",9)))))))),FALSE)</f>
        <v>0</v>
      </c>
      <c r="S1910" s="23">
        <f>VLOOKUP(B1910,'Dry Sieve'!$B$2:$K$992,10,FALSE)</f>
        <v>0</v>
      </c>
      <c r="T1910" s="23" t="s">
        <v>1438</v>
      </c>
      <c r="U1910" s="23">
        <v>0</v>
      </c>
      <c r="V1910" s="23">
        <f>V1907</f>
        <v>0</v>
      </c>
    </row>
    <row r="1911" spans="1:22" ht="15.75" customHeight="1" x14ac:dyDescent="0.2">
      <c r="A1911" s="22">
        <f>VLOOKUP(B1910,'Sample ID by Horizon'!A:B,2,FALSE)</f>
        <v>42655</v>
      </c>
      <c r="B1911" s="21" t="s">
        <v>544</v>
      </c>
      <c r="C1911" s="21" t="s">
        <v>1295</v>
      </c>
      <c r="D1911" s="21" t="s">
        <v>1291</v>
      </c>
      <c r="E1911" s="21">
        <v>3.706</v>
      </c>
      <c r="F1911" s="21">
        <v>1.7110000000000001</v>
      </c>
      <c r="G1911" s="21">
        <v>3.3650000000000002</v>
      </c>
      <c r="H1911" s="21">
        <v>1.6539999999999999</v>
      </c>
      <c r="I1911" s="21">
        <v>1.7809999999999999</v>
      </c>
      <c r="J1911" s="23">
        <f t="shared" si="45"/>
        <v>6.999999999999984E-2</v>
      </c>
      <c r="K1911" s="71">
        <v>42.741500270000003</v>
      </c>
      <c r="L1911" s="71">
        <v>3.7044999999999999</v>
      </c>
      <c r="M1911" s="23">
        <f>AVERAGE(J1911:J1914)</f>
        <v>8.4249999999999936E-2</v>
      </c>
      <c r="N1911" s="23">
        <v>33.474530809999997</v>
      </c>
      <c r="O1911" s="73">
        <f>VLOOKUP(B1911,'Dry Sieve'!$B$2:$K$992,IF(C1911="#5",2,IF(C1911="#10",3,IF(C1911="#18",4,IF(C1911="#35",5,IF(C1911="#60",6,IF(C1911="#120",7,IF(C1911="#200",8,IF(C1911="&lt;200",9)))))))),FALSE)</f>
        <v>0</v>
      </c>
      <c r="P1911" s="23">
        <f t="shared" si="0"/>
        <v>8.4249999999999936E-2</v>
      </c>
      <c r="Q1911" s="23">
        <f t="shared" si="1"/>
        <v>3.7045000000000003</v>
      </c>
      <c r="R1911" s="23">
        <f>VLOOKUP(B1911,'Dry Sieve'!$B$2:$K$992,IF(C1911="#5",2,IF(C1911="#10",3,IF(C1911="#18",4,IF(C1911="#35",5,IF(C1911="#60",6,IF(C1911="#120",7,IF(C1911="#200",8,IF(C1911="&lt;200",9)))))))),FALSE)</f>
        <v>0</v>
      </c>
      <c r="S1911" s="23">
        <f>VLOOKUP(B1911,'Dry Sieve'!$B$2:$K$992,10,FALSE)</f>
        <v>0</v>
      </c>
      <c r="T1911" s="23" t="s">
        <v>1438</v>
      </c>
      <c r="U1911" s="23">
        <v>0</v>
      </c>
      <c r="V1911" s="23">
        <f>V1910</f>
        <v>0</v>
      </c>
    </row>
    <row r="1912" spans="1:22" ht="15.75" customHeight="1" x14ac:dyDescent="0.2">
      <c r="A1912" s="22">
        <f>VLOOKUP(B1911,'Sample ID by Horizon'!A:B,2,FALSE)</f>
        <v>42655</v>
      </c>
      <c r="B1912" s="21" t="s">
        <v>544</v>
      </c>
      <c r="C1912" s="21" t="s">
        <v>1295</v>
      </c>
      <c r="D1912" s="21" t="s">
        <v>1292</v>
      </c>
      <c r="E1912" s="21">
        <v>3.7050000000000001</v>
      </c>
      <c r="F1912" s="21">
        <v>1.7230000000000001</v>
      </c>
      <c r="G1912" s="21">
        <v>2.8740000000000001</v>
      </c>
      <c r="H1912" s="21">
        <v>1.151</v>
      </c>
      <c r="I1912" s="21">
        <v>1.855</v>
      </c>
      <c r="J1912" s="23">
        <f t="shared" si="45"/>
        <v>0.1319999999999999</v>
      </c>
      <c r="K1912" s="71">
        <v>27.50337382</v>
      </c>
      <c r="L1912" s="71">
        <f t="shared" ref="L1912:N1912" si="1434">L1911</f>
        <v>3.7044999999999999</v>
      </c>
      <c r="M1912" s="71">
        <f t="shared" si="1434"/>
        <v>8.4249999999999936E-2</v>
      </c>
      <c r="N1912" s="71">
        <f t="shared" si="1434"/>
        <v>33.474530809999997</v>
      </c>
      <c r="O1912" s="73">
        <f>VLOOKUP(B1912,'Dry Sieve'!$B$2:$K$992,IF(C1912="#5",2,IF(C1912="#10",3,IF(C1912="#18",4,IF(C1912="#35",5,IF(C1912="#60",6,IF(C1912="#120",7,IF(C1912="#200",8,IF(C1912="&lt;200",9)))))))),FALSE)</f>
        <v>0</v>
      </c>
      <c r="P1912" s="23">
        <f t="shared" si="0"/>
        <v>8.4249999999999936E-2</v>
      </c>
      <c r="Q1912" s="23">
        <f t="shared" si="1"/>
        <v>3.7045000000000003</v>
      </c>
      <c r="R1912" s="23">
        <f>VLOOKUP(B1912,'Dry Sieve'!$B$2:$K$992,IF(C1912="#5",2,IF(C1912="#10",3,IF(C1912="#18",4,IF(C1912="#35",5,IF(C1912="#60",6,IF(C1912="#120",7,IF(C1912="#200",8,IF(C1912="&lt;200",9)))))))),FALSE)</f>
        <v>0</v>
      </c>
      <c r="S1912" s="23">
        <f>VLOOKUP(B1912,'Dry Sieve'!$B$2:$K$992,10,FALSE)</f>
        <v>0</v>
      </c>
      <c r="T1912" s="23" t="s">
        <v>1438</v>
      </c>
      <c r="U1912" s="23">
        <v>0</v>
      </c>
      <c r="V1912" s="23">
        <f>V1910</f>
        <v>0</v>
      </c>
    </row>
    <row r="1913" spans="1:22" ht="15.75" customHeight="1" x14ac:dyDescent="0.2">
      <c r="A1913" s="22">
        <f>VLOOKUP(B1912,'Sample ID by Horizon'!A:B,2,FALSE)</f>
        <v>42655</v>
      </c>
      <c r="B1913" s="21" t="s">
        <v>544</v>
      </c>
      <c r="C1913" s="21" t="s">
        <v>1295</v>
      </c>
      <c r="D1913" s="21" t="s">
        <v>1293</v>
      </c>
      <c r="E1913" s="21">
        <v>3.7</v>
      </c>
      <c r="F1913" s="21">
        <v>1.7270000000000001</v>
      </c>
      <c r="G1913" s="21">
        <v>3.1960000000000002</v>
      </c>
      <c r="H1913" s="21">
        <v>1.4690000000000001</v>
      </c>
      <c r="I1913" s="21">
        <v>1.8080000000000001</v>
      </c>
      <c r="J1913" s="23">
        <f t="shared" si="45"/>
        <v>8.0999999999999961E-2</v>
      </c>
      <c r="K1913" s="71">
        <v>37.513513510000003</v>
      </c>
      <c r="L1913" s="71">
        <f t="shared" ref="L1913:N1913" si="1435">L1911</f>
        <v>3.7044999999999999</v>
      </c>
      <c r="M1913" s="71">
        <f t="shared" si="1435"/>
        <v>8.4249999999999936E-2</v>
      </c>
      <c r="N1913" s="71">
        <f t="shared" si="1435"/>
        <v>33.474530809999997</v>
      </c>
      <c r="O1913" s="73">
        <f>VLOOKUP(B1913,'Dry Sieve'!$B$2:$K$992,IF(C1913="#5",2,IF(C1913="#10",3,IF(C1913="#18",4,IF(C1913="#35",5,IF(C1913="#60",6,IF(C1913="#120",7,IF(C1913="#200",8,IF(C1913="&lt;200",9)))))))),FALSE)</f>
        <v>0</v>
      </c>
      <c r="P1913" s="23">
        <f t="shared" si="0"/>
        <v>8.4249999999999936E-2</v>
      </c>
      <c r="Q1913" s="23">
        <f t="shared" si="1"/>
        <v>3.7045000000000003</v>
      </c>
      <c r="R1913" s="23">
        <f>VLOOKUP(B1913,'Dry Sieve'!$B$2:$K$992,IF(C1913="#5",2,IF(C1913="#10",3,IF(C1913="#18",4,IF(C1913="#35",5,IF(C1913="#60",6,IF(C1913="#120",7,IF(C1913="#200",8,IF(C1913="&lt;200",9)))))))),FALSE)</f>
        <v>0</v>
      </c>
      <c r="S1913" s="23">
        <f>VLOOKUP(B1913,'Dry Sieve'!$B$2:$K$992,10,FALSE)</f>
        <v>0</v>
      </c>
      <c r="T1913" s="23" t="s">
        <v>1438</v>
      </c>
      <c r="U1913" s="23">
        <v>0</v>
      </c>
      <c r="V1913" s="23">
        <f>V1910</f>
        <v>0</v>
      </c>
    </row>
    <row r="1914" spans="1:22" ht="15.75" customHeight="1" x14ac:dyDescent="0.2">
      <c r="A1914" s="22">
        <f>VLOOKUP(B1913,'Sample ID by Horizon'!A:B,2,FALSE)</f>
        <v>42655</v>
      </c>
      <c r="B1914" s="21" t="s">
        <v>544</v>
      </c>
      <c r="C1914" s="21" t="s">
        <v>1295</v>
      </c>
      <c r="D1914" s="21" t="s">
        <v>1294</v>
      </c>
      <c r="E1914" s="21">
        <v>3.7069999999999999</v>
      </c>
      <c r="F1914" s="21">
        <v>1.72</v>
      </c>
      <c r="G1914" s="21">
        <v>2.7429999999999999</v>
      </c>
      <c r="H1914" s="21">
        <v>1.0229999999999999</v>
      </c>
      <c r="I1914" s="21">
        <v>1.774</v>
      </c>
      <c r="J1914" s="23">
        <f t="shared" si="45"/>
        <v>5.4000000000000048E-2</v>
      </c>
      <c r="K1914" s="71">
        <v>26.139735640000001</v>
      </c>
      <c r="L1914" s="71">
        <f t="shared" ref="L1914:N1914" si="1436">L1911</f>
        <v>3.7044999999999999</v>
      </c>
      <c r="M1914" s="71">
        <f t="shared" si="1436"/>
        <v>8.4249999999999936E-2</v>
      </c>
      <c r="N1914" s="71">
        <f t="shared" si="1436"/>
        <v>33.474530809999997</v>
      </c>
      <c r="O1914" s="73">
        <f>VLOOKUP(B1914,'Dry Sieve'!$B$2:$K$992,IF(C1914="#5",2,IF(C1914="#10",3,IF(C1914="#18",4,IF(C1914="#35",5,IF(C1914="#60",6,IF(C1914="#120",7,IF(C1914="#200",8,IF(C1914="&lt;200",9)))))))),FALSE)</f>
        <v>0</v>
      </c>
      <c r="P1914" s="23">
        <f t="shared" si="0"/>
        <v>8.4249999999999936E-2</v>
      </c>
      <c r="Q1914" s="23">
        <f t="shared" si="1"/>
        <v>3.7045000000000003</v>
      </c>
      <c r="R1914" s="23">
        <f>VLOOKUP(B1914,'Dry Sieve'!$B$2:$K$992,IF(C1914="#5",2,IF(C1914="#10",3,IF(C1914="#18",4,IF(C1914="#35",5,IF(C1914="#60",6,IF(C1914="#120",7,IF(C1914="#200",8,IF(C1914="&lt;200",9)))))))),FALSE)</f>
        <v>0</v>
      </c>
      <c r="S1914" s="23">
        <f>VLOOKUP(B1914,'Dry Sieve'!$B$2:$K$992,10,FALSE)</f>
        <v>0</v>
      </c>
      <c r="T1914" s="23" t="s">
        <v>1438</v>
      </c>
      <c r="U1914" s="23">
        <v>0</v>
      </c>
      <c r="V1914" s="23">
        <f>V1913</f>
        <v>0</v>
      </c>
    </row>
    <row r="1915" spans="1:22" ht="15.75" customHeight="1" x14ac:dyDescent="0.2">
      <c r="A1915" s="22">
        <f>VLOOKUP(B1914,'Sample ID by Horizon'!A:B,2,FALSE)</f>
        <v>42655</v>
      </c>
      <c r="B1915" s="21" t="s">
        <v>544</v>
      </c>
      <c r="C1915" s="21" t="s">
        <v>1296</v>
      </c>
      <c r="D1915" s="21" t="s">
        <v>1291</v>
      </c>
      <c r="E1915" s="21">
        <v>2.0030000000000001</v>
      </c>
      <c r="F1915" s="21">
        <v>1.706</v>
      </c>
      <c r="G1915" s="21">
        <v>3.363</v>
      </c>
      <c r="H1915" s="21">
        <v>1.657</v>
      </c>
      <c r="I1915" s="21">
        <v>1.819</v>
      </c>
      <c r="J1915" s="23">
        <f t="shared" si="45"/>
        <v>0.11299999999999999</v>
      </c>
      <c r="K1915" s="71">
        <v>77.084373439999993</v>
      </c>
      <c r="L1915" s="71">
        <v>2.0122499999999999</v>
      </c>
      <c r="M1915" s="23">
        <f>AVERAGE(J1915:J1918)</f>
        <v>0.10949999999999993</v>
      </c>
      <c r="N1915" s="23">
        <v>59.58097961</v>
      </c>
      <c r="O1915" s="73">
        <f>VLOOKUP(B1915,'Dry Sieve'!$B$2:$K$992,IF(C1915="#5",2,IF(C1915="#10",3,IF(C1915="#18",4,IF(C1915="#35",5,IF(C1915="#60",6,IF(C1915="#120",7,IF(C1915="#200",8,IF(C1915="&lt;200",9)))))))),FALSE)</f>
        <v>0</v>
      </c>
      <c r="P1915" s="23">
        <f t="shared" si="0"/>
        <v>0.10949999999999993</v>
      </c>
      <c r="Q1915" s="23">
        <f t="shared" si="1"/>
        <v>2.0122499999999999</v>
      </c>
      <c r="R1915" s="23">
        <f>VLOOKUP(B1915,'Dry Sieve'!$B$2:$K$992,IF(C1915="#5",2,IF(C1915="#10",3,IF(C1915="#18",4,IF(C1915="#35",5,IF(C1915="#60",6,IF(C1915="#120",7,IF(C1915="#200",8,IF(C1915="&lt;200",9)))))))),FALSE)</f>
        <v>0</v>
      </c>
      <c r="S1915" s="23">
        <f>VLOOKUP(B1915,'Dry Sieve'!$B$2:$K$992,10,FALSE)</f>
        <v>0</v>
      </c>
      <c r="T1915" s="23" t="s">
        <v>1438</v>
      </c>
      <c r="U1915" s="23">
        <v>0</v>
      </c>
      <c r="V1915" s="23">
        <f>V1913</f>
        <v>0</v>
      </c>
    </row>
    <row r="1916" spans="1:22" ht="15.75" customHeight="1" x14ac:dyDescent="0.2">
      <c r="A1916" s="22">
        <f>VLOOKUP(B1915,'Sample ID by Horizon'!A:B,2,FALSE)</f>
        <v>42655</v>
      </c>
      <c r="B1916" s="21" t="s">
        <v>544</v>
      </c>
      <c r="C1916" s="21" t="s">
        <v>1296</v>
      </c>
      <c r="D1916" s="21" t="s">
        <v>1292</v>
      </c>
      <c r="E1916" s="21">
        <v>2.0019999999999998</v>
      </c>
      <c r="F1916" s="21">
        <v>1.7130000000000001</v>
      </c>
      <c r="G1916" s="21">
        <v>2.948</v>
      </c>
      <c r="H1916" s="21">
        <v>1.2350000000000001</v>
      </c>
      <c r="I1916" s="21">
        <v>1.833</v>
      </c>
      <c r="J1916" s="23">
        <f t="shared" si="45"/>
        <v>0.11999999999999988</v>
      </c>
      <c r="K1916" s="71">
        <v>55.69430569</v>
      </c>
      <c r="L1916" s="71">
        <f t="shared" ref="L1916:N1916" si="1437">L1915</f>
        <v>2.0122499999999999</v>
      </c>
      <c r="M1916" s="71">
        <f t="shared" si="1437"/>
        <v>0.10949999999999993</v>
      </c>
      <c r="N1916" s="71">
        <f t="shared" si="1437"/>
        <v>59.58097961</v>
      </c>
      <c r="O1916" s="73">
        <f>VLOOKUP(B1916,'Dry Sieve'!$B$2:$K$992,IF(C1916="#5",2,IF(C1916="#10",3,IF(C1916="#18",4,IF(C1916="#35",5,IF(C1916="#60",6,IF(C1916="#120",7,IF(C1916="#200",8,IF(C1916="&lt;200",9)))))))),FALSE)</f>
        <v>0</v>
      </c>
      <c r="P1916" s="23">
        <f t="shared" si="0"/>
        <v>0.10949999999999993</v>
      </c>
      <c r="Q1916" s="23">
        <f t="shared" si="1"/>
        <v>2.0122499999999999</v>
      </c>
      <c r="R1916" s="23">
        <f>VLOOKUP(B1916,'Dry Sieve'!$B$2:$K$992,IF(C1916="#5",2,IF(C1916="#10",3,IF(C1916="#18",4,IF(C1916="#35",5,IF(C1916="#60",6,IF(C1916="#120",7,IF(C1916="#200",8,IF(C1916="&lt;200",9)))))))),FALSE)</f>
        <v>0</v>
      </c>
      <c r="S1916" s="23">
        <f>VLOOKUP(B1916,'Dry Sieve'!$B$2:$K$992,10,FALSE)</f>
        <v>0</v>
      </c>
      <c r="T1916" s="23" t="s">
        <v>1438</v>
      </c>
      <c r="U1916" s="23">
        <v>0</v>
      </c>
      <c r="V1916" s="23">
        <f>V1913</f>
        <v>0</v>
      </c>
    </row>
    <row r="1917" spans="1:22" ht="15.75" customHeight="1" x14ac:dyDescent="0.2">
      <c r="A1917" s="22">
        <f>VLOOKUP(B1916,'Sample ID by Horizon'!A:B,2,FALSE)</f>
        <v>42655</v>
      </c>
      <c r="B1917" s="21" t="s">
        <v>544</v>
      </c>
      <c r="C1917" s="21" t="s">
        <v>1296</v>
      </c>
      <c r="D1917" s="21" t="s">
        <v>1293</v>
      </c>
      <c r="E1917" s="21">
        <v>2.02</v>
      </c>
      <c r="F1917" s="21">
        <v>1.7150000000000001</v>
      </c>
      <c r="G1917" s="21">
        <v>2.9340000000000002</v>
      </c>
      <c r="H1917" s="21">
        <v>1.2190000000000001</v>
      </c>
      <c r="I1917" s="21">
        <v>1.8049999999999999</v>
      </c>
      <c r="J1917" s="23">
        <f t="shared" si="45"/>
        <v>8.9999999999999858E-2</v>
      </c>
      <c r="K1917" s="71">
        <v>55.891089110000003</v>
      </c>
      <c r="L1917" s="71">
        <f t="shared" ref="L1917:N1917" si="1438">L1915</f>
        <v>2.0122499999999999</v>
      </c>
      <c r="M1917" s="71">
        <f t="shared" si="1438"/>
        <v>0.10949999999999993</v>
      </c>
      <c r="N1917" s="71">
        <f t="shared" si="1438"/>
        <v>59.58097961</v>
      </c>
      <c r="O1917" s="73">
        <f>VLOOKUP(B1917,'Dry Sieve'!$B$2:$K$992,IF(C1917="#5",2,IF(C1917="#10",3,IF(C1917="#18",4,IF(C1917="#35",5,IF(C1917="#60",6,IF(C1917="#120",7,IF(C1917="#200",8,IF(C1917="&lt;200",9)))))))),FALSE)</f>
        <v>0</v>
      </c>
      <c r="P1917" s="23">
        <f t="shared" si="0"/>
        <v>0.10949999999999993</v>
      </c>
      <c r="Q1917" s="23">
        <f t="shared" si="1"/>
        <v>2.0122499999999999</v>
      </c>
      <c r="R1917" s="23">
        <f>VLOOKUP(B1917,'Dry Sieve'!$B$2:$K$992,IF(C1917="#5",2,IF(C1917="#10",3,IF(C1917="#18",4,IF(C1917="#35",5,IF(C1917="#60",6,IF(C1917="#120",7,IF(C1917="#200",8,IF(C1917="&lt;200",9)))))))),FALSE)</f>
        <v>0</v>
      </c>
      <c r="S1917" s="23">
        <f>VLOOKUP(B1917,'Dry Sieve'!$B$2:$K$992,10,FALSE)</f>
        <v>0</v>
      </c>
      <c r="T1917" s="23" t="s">
        <v>1438</v>
      </c>
      <c r="U1917" s="23">
        <v>0</v>
      </c>
      <c r="V1917" s="23">
        <f>V1916</f>
        <v>0</v>
      </c>
    </row>
    <row r="1918" spans="1:22" ht="15.75" customHeight="1" x14ac:dyDescent="0.2">
      <c r="A1918" s="22">
        <f>VLOOKUP(B1917,'Sample ID by Horizon'!A:B,2,FALSE)</f>
        <v>42655</v>
      </c>
      <c r="B1918" s="21" t="s">
        <v>544</v>
      </c>
      <c r="C1918" s="21" t="s">
        <v>1296</v>
      </c>
      <c r="D1918" s="21" t="s">
        <v>1294</v>
      </c>
      <c r="E1918" s="21">
        <v>2.024</v>
      </c>
      <c r="F1918" s="21">
        <v>1.71</v>
      </c>
      <c r="G1918" s="21">
        <v>2.83</v>
      </c>
      <c r="H1918" s="21">
        <v>1.1200000000000001</v>
      </c>
      <c r="I1918" s="21">
        <v>1.825</v>
      </c>
      <c r="J1918" s="23">
        <f t="shared" si="45"/>
        <v>0.11499999999999999</v>
      </c>
      <c r="K1918" s="71">
        <v>49.654150199999997</v>
      </c>
      <c r="L1918" s="71">
        <f t="shared" ref="L1918:N1918" si="1439">L1915</f>
        <v>2.0122499999999999</v>
      </c>
      <c r="M1918" s="71">
        <f t="shared" si="1439"/>
        <v>0.10949999999999993</v>
      </c>
      <c r="N1918" s="71">
        <f t="shared" si="1439"/>
        <v>59.58097961</v>
      </c>
      <c r="O1918" s="73">
        <f>VLOOKUP(B1918,'Dry Sieve'!$B$2:$K$992,IF(C1918="#5",2,IF(C1918="#10",3,IF(C1918="#18",4,IF(C1918="#35",5,IF(C1918="#60",6,IF(C1918="#120",7,IF(C1918="#200",8,IF(C1918="&lt;200",9)))))))),FALSE)</f>
        <v>0</v>
      </c>
      <c r="P1918" s="23">
        <f t="shared" si="0"/>
        <v>0.10949999999999993</v>
      </c>
      <c r="Q1918" s="23">
        <f t="shared" si="1"/>
        <v>2.0122499999999999</v>
      </c>
      <c r="R1918" s="23">
        <f>VLOOKUP(B1918,'Dry Sieve'!$B$2:$K$992,IF(C1918="#5",2,IF(C1918="#10",3,IF(C1918="#18",4,IF(C1918="#35",5,IF(C1918="#60",6,IF(C1918="#120",7,IF(C1918="#200",8,IF(C1918="&lt;200",9)))))))),FALSE)</f>
        <v>0</v>
      </c>
      <c r="S1918" s="23">
        <f>VLOOKUP(B1918,'Dry Sieve'!$B$2:$K$992,10,FALSE)</f>
        <v>0</v>
      </c>
      <c r="T1918" s="23" t="s">
        <v>1438</v>
      </c>
      <c r="U1918" s="23">
        <v>0</v>
      </c>
      <c r="V1918" s="23">
        <f>V1916</f>
        <v>0</v>
      </c>
    </row>
    <row r="1919" spans="1:22" ht="15.75" customHeight="1" x14ac:dyDescent="0.2">
      <c r="A1919" s="22">
        <f>VLOOKUP(B1918,'Sample ID by Horizon'!A:B,2,FALSE)</f>
        <v>42655</v>
      </c>
      <c r="B1919" s="21" t="s">
        <v>544</v>
      </c>
      <c r="C1919" s="21" t="s">
        <v>1297</v>
      </c>
      <c r="D1919" s="21" t="s">
        <v>1291</v>
      </c>
      <c r="E1919" s="21">
        <v>1.357</v>
      </c>
      <c r="F1919" s="21">
        <v>1.7030000000000001</v>
      </c>
      <c r="G1919" s="21">
        <v>2.7639999999999998</v>
      </c>
      <c r="H1919" s="21">
        <v>1.0609999999999999</v>
      </c>
      <c r="I1919" s="21">
        <v>1.893</v>
      </c>
      <c r="J1919" s="23">
        <f t="shared" si="45"/>
        <v>0.18999999999999995</v>
      </c>
      <c r="K1919" s="71">
        <v>64.185703759999996</v>
      </c>
      <c r="L1919" s="71">
        <v>1.359</v>
      </c>
      <c r="M1919" s="23">
        <f>AVERAGE(J1919:J1922)</f>
        <v>0.18549999999999989</v>
      </c>
      <c r="N1919" s="23">
        <v>67.485340690000001</v>
      </c>
      <c r="O1919" s="73">
        <f>VLOOKUP(B1919,'Dry Sieve'!$B$2:$K$992,IF(C1919="#5",2,IF(C1919="#10",3,IF(C1919="#18",4,IF(C1919="#35",5,IF(C1919="#60",6,IF(C1919="#120",7,IF(C1919="#200",8,IF(C1919="&lt;200",9)))))))),FALSE)</f>
        <v>0</v>
      </c>
      <c r="P1919" s="23">
        <f t="shared" si="0"/>
        <v>0.18549999999999989</v>
      </c>
      <c r="Q1919" s="23">
        <f t="shared" si="1"/>
        <v>1.359</v>
      </c>
      <c r="R1919" s="23">
        <f>VLOOKUP(B1919,'Dry Sieve'!$B$2:$K$992,IF(C1919="#5",2,IF(C1919="#10",3,IF(C1919="#18",4,IF(C1919="#35",5,IF(C1919="#60",6,IF(C1919="#120",7,IF(C1919="#200",8,IF(C1919="&lt;200",9)))))))),FALSE)</f>
        <v>0</v>
      </c>
      <c r="S1919" s="23">
        <f>VLOOKUP(B1919,'Dry Sieve'!$B$2:$K$992,10,FALSE)</f>
        <v>0</v>
      </c>
      <c r="T1919" s="23" t="s">
        <v>1438</v>
      </c>
      <c r="U1919" s="23">
        <v>0</v>
      </c>
      <c r="V1919" s="23">
        <f>V1916</f>
        <v>0</v>
      </c>
    </row>
    <row r="1920" spans="1:22" ht="15.75" customHeight="1" x14ac:dyDescent="0.2">
      <c r="A1920" s="22">
        <f>VLOOKUP(B1919,'Sample ID by Horizon'!A:B,2,FALSE)</f>
        <v>42655</v>
      </c>
      <c r="B1920" s="21" t="s">
        <v>544</v>
      </c>
      <c r="C1920" s="21" t="s">
        <v>1297</v>
      </c>
      <c r="D1920" s="21" t="s">
        <v>1292</v>
      </c>
      <c r="E1920" s="21">
        <v>1.351</v>
      </c>
      <c r="F1920" s="21">
        <v>1.7250000000000001</v>
      </c>
      <c r="G1920" s="21">
        <v>2.7989999999999999</v>
      </c>
      <c r="H1920" s="21">
        <v>1.0740000000000001</v>
      </c>
      <c r="I1920" s="21">
        <v>1.91</v>
      </c>
      <c r="J1920" s="23">
        <f t="shared" si="45"/>
        <v>0.18499999999999983</v>
      </c>
      <c r="K1920" s="71">
        <v>65.803108809999998</v>
      </c>
      <c r="L1920" s="71">
        <f t="shared" ref="L1920:N1920" si="1440">L1919</f>
        <v>1.359</v>
      </c>
      <c r="M1920" s="71">
        <f t="shared" si="1440"/>
        <v>0.18549999999999989</v>
      </c>
      <c r="N1920" s="71">
        <f t="shared" si="1440"/>
        <v>67.485340690000001</v>
      </c>
      <c r="O1920" s="73">
        <f>VLOOKUP(B1920,'Dry Sieve'!$B$2:$K$992,IF(C1920="#5",2,IF(C1920="#10",3,IF(C1920="#18",4,IF(C1920="#35",5,IF(C1920="#60",6,IF(C1920="#120",7,IF(C1920="#200",8,IF(C1920="&lt;200",9)))))))),FALSE)</f>
        <v>0</v>
      </c>
      <c r="P1920" s="23">
        <f t="shared" si="0"/>
        <v>0.18549999999999989</v>
      </c>
      <c r="Q1920" s="23">
        <f t="shared" si="1"/>
        <v>1.359</v>
      </c>
      <c r="R1920" s="23">
        <f>VLOOKUP(B1920,'Dry Sieve'!$B$2:$K$992,IF(C1920="#5",2,IF(C1920="#10",3,IF(C1920="#18",4,IF(C1920="#35",5,IF(C1920="#60",6,IF(C1920="#120",7,IF(C1920="#200",8,IF(C1920="&lt;200",9)))))))),FALSE)</f>
        <v>0</v>
      </c>
      <c r="S1920" s="23">
        <f>VLOOKUP(B1920,'Dry Sieve'!$B$2:$K$992,10,FALSE)</f>
        <v>0</v>
      </c>
      <c r="T1920" s="23" t="s">
        <v>1438</v>
      </c>
      <c r="U1920" s="23">
        <v>0</v>
      </c>
      <c r="V1920" s="23">
        <f>V1919</f>
        <v>0</v>
      </c>
    </row>
    <row r="1921" spans="1:22" ht="15.75" customHeight="1" x14ac:dyDescent="0.2">
      <c r="A1921" s="22">
        <f>VLOOKUP(B1920,'Sample ID by Horizon'!A:B,2,FALSE)</f>
        <v>42655</v>
      </c>
      <c r="B1921" s="21" t="s">
        <v>544</v>
      </c>
      <c r="C1921" s="21" t="s">
        <v>1297</v>
      </c>
      <c r="D1921" s="21" t="s">
        <v>1293</v>
      </c>
      <c r="E1921" s="21">
        <v>1.3620000000000001</v>
      </c>
      <c r="F1921" s="21">
        <v>1.728</v>
      </c>
      <c r="G1921" s="21">
        <v>2.8530000000000002</v>
      </c>
      <c r="H1921" s="21">
        <v>1.125</v>
      </c>
      <c r="I1921" s="21">
        <v>1.9159999999999999</v>
      </c>
      <c r="J1921" s="23">
        <f t="shared" si="45"/>
        <v>0.18799999999999994</v>
      </c>
      <c r="K1921" s="71">
        <v>68.795888399999995</v>
      </c>
      <c r="L1921" s="71">
        <f t="shared" ref="L1921:N1921" si="1441">L1919</f>
        <v>1.359</v>
      </c>
      <c r="M1921" s="71">
        <f t="shared" si="1441"/>
        <v>0.18549999999999989</v>
      </c>
      <c r="N1921" s="71">
        <f t="shared" si="1441"/>
        <v>67.485340690000001</v>
      </c>
      <c r="O1921" s="73">
        <f>VLOOKUP(B1921,'Dry Sieve'!$B$2:$K$992,IF(C1921="#5",2,IF(C1921="#10",3,IF(C1921="#18",4,IF(C1921="#35",5,IF(C1921="#60",6,IF(C1921="#120",7,IF(C1921="#200",8,IF(C1921="&lt;200",9)))))))),FALSE)</f>
        <v>0</v>
      </c>
      <c r="P1921" s="23">
        <f t="shared" si="0"/>
        <v>0.18549999999999989</v>
      </c>
      <c r="Q1921" s="23">
        <f t="shared" si="1"/>
        <v>1.359</v>
      </c>
      <c r="R1921" s="23">
        <f>VLOOKUP(B1921,'Dry Sieve'!$B$2:$K$992,IF(C1921="#5",2,IF(C1921="#10",3,IF(C1921="#18",4,IF(C1921="#35",5,IF(C1921="#60",6,IF(C1921="#120",7,IF(C1921="#200",8,IF(C1921="&lt;200",9)))))))),FALSE)</f>
        <v>0</v>
      </c>
      <c r="S1921" s="23">
        <f>VLOOKUP(B1921,'Dry Sieve'!$B$2:$K$992,10,FALSE)</f>
        <v>0</v>
      </c>
      <c r="T1921" s="23" t="s">
        <v>1438</v>
      </c>
      <c r="U1921" s="23">
        <v>0</v>
      </c>
      <c r="V1921" s="23">
        <f>V1919</f>
        <v>0</v>
      </c>
    </row>
    <row r="1922" spans="1:22" ht="15.75" customHeight="1" x14ac:dyDescent="0.2">
      <c r="A1922" s="22">
        <f>VLOOKUP(B1921,'Sample ID by Horizon'!A:B,2,FALSE)</f>
        <v>42655</v>
      </c>
      <c r="B1922" s="21" t="s">
        <v>544</v>
      </c>
      <c r="C1922" s="21" t="s">
        <v>1297</v>
      </c>
      <c r="D1922" s="21" t="s">
        <v>1294</v>
      </c>
      <c r="E1922" s="21">
        <v>1.3660000000000001</v>
      </c>
      <c r="F1922" s="21">
        <v>1.7210000000000001</v>
      </c>
      <c r="G1922" s="21">
        <v>2.8719999999999999</v>
      </c>
      <c r="H1922" s="21">
        <v>1.151</v>
      </c>
      <c r="I1922" s="21">
        <v>1.9</v>
      </c>
      <c r="J1922" s="23">
        <f t="shared" si="45"/>
        <v>0.17899999999999983</v>
      </c>
      <c r="K1922" s="71">
        <v>71.156661790000001</v>
      </c>
      <c r="L1922" s="71">
        <f t="shared" ref="L1922:N1922" si="1442">L1919</f>
        <v>1.359</v>
      </c>
      <c r="M1922" s="71">
        <f t="shared" si="1442"/>
        <v>0.18549999999999989</v>
      </c>
      <c r="N1922" s="71">
        <f t="shared" si="1442"/>
        <v>67.485340690000001</v>
      </c>
      <c r="O1922" s="73">
        <f>VLOOKUP(B1922,'Dry Sieve'!$B$2:$K$992,IF(C1922="#5",2,IF(C1922="#10",3,IF(C1922="#18",4,IF(C1922="#35",5,IF(C1922="#60",6,IF(C1922="#120",7,IF(C1922="#200",8,IF(C1922="&lt;200",9)))))))),FALSE)</f>
        <v>0</v>
      </c>
      <c r="P1922" s="23">
        <f t="shared" si="0"/>
        <v>0.18549999999999989</v>
      </c>
      <c r="Q1922" s="23">
        <f t="shared" si="1"/>
        <v>1.359</v>
      </c>
      <c r="R1922" s="23">
        <f>VLOOKUP(B1922,'Dry Sieve'!$B$2:$K$992,IF(C1922="#5",2,IF(C1922="#10",3,IF(C1922="#18",4,IF(C1922="#35",5,IF(C1922="#60",6,IF(C1922="#120",7,IF(C1922="#200",8,IF(C1922="&lt;200",9)))))))),FALSE)</f>
        <v>0</v>
      </c>
      <c r="S1922" s="23">
        <f>VLOOKUP(B1922,'Dry Sieve'!$B$2:$K$992,10,FALSE)</f>
        <v>0</v>
      </c>
      <c r="T1922" s="23" t="s">
        <v>1438</v>
      </c>
      <c r="U1922" s="23">
        <v>0</v>
      </c>
      <c r="V1922" s="23">
        <f>V1919</f>
        <v>0</v>
      </c>
    </row>
    <row r="1923" spans="1:22" ht="15.75" customHeight="1" x14ac:dyDescent="0.2">
      <c r="A1923" s="22">
        <f>VLOOKUP(B1922,'Sample ID by Horizon'!A:B,2,FALSE)</f>
        <v>42655</v>
      </c>
      <c r="B1923" s="21" t="s">
        <v>544</v>
      </c>
      <c r="C1923" s="21" t="s">
        <v>1298</v>
      </c>
      <c r="D1923" s="21" t="s">
        <v>1291</v>
      </c>
      <c r="E1923" s="21">
        <v>0.93700000000000006</v>
      </c>
      <c r="F1923" s="21">
        <v>1.7190000000000001</v>
      </c>
      <c r="G1923" s="21">
        <v>2.6230000000000002</v>
      </c>
      <c r="H1923" s="21">
        <v>0.90400000000000003</v>
      </c>
      <c r="I1923" s="21">
        <v>2.0219999999999998</v>
      </c>
      <c r="J1923" s="23">
        <f t="shared" si="45"/>
        <v>0.30299999999999971</v>
      </c>
      <c r="K1923" s="71">
        <v>64.140875129999998</v>
      </c>
      <c r="L1923" s="71">
        <v>0.93400000000000005</v>
      </c>
      <c r="M1923" s="23">
        <f>AVERAGE(J1923:J1926)</f>
        <v>0.33174999999999999</v>
      </c>
      <c r="N1923" s="23">
        <v>59.716542779999997</v>
      </c>
      <c r="O1923" s="73">
        <f>VLOOKUP(B1923,'Dry Sieve'!$B$2:$K$992,IF(C1923="#5",2,IF(C1923="#10",3,IF(C1923="#18",4,IF(C1923="#35",5,IF(C1923="#60",6,IF(C1923="#120",7,IF(C1923="#200",8,IF(C1923="&lt;200",9)))))))),FALSE)</f>
        <v>0</v>
      </c>
      <c r="P1923" s="23">
        <f t="shared" si="0"/>
        <v>0.33174999999999999</v>
      </c>
      <c r="Q1923" s="23">
        <f t="shared" si="1"/>
        <v>0.93399999999999994</v>
      </c>
      <c r="R1923" s="23">
        <f>VLOOKUP(B1923,'Dry Sieve'!$B$2:$K$992,IF(C1923="#5",2,IF(C1923="#10",3,IF(C1923="#18",4,IF(C1923="#35",5,IF(C1923="#60",6,IF(C1923="#120",7,IF(C1923="#200",8,IF(C1923="&lt;200",9)))))))),FALSE)</f>
        <v>0</v>
      </c>
      <c r="S1923" s="23">
        <f>VLOOKUP(B1923,'Dry Sieve'!$B$2:$K$992,10,FALSE)</f>
        <v>0</v>
      </c>
      <c r="T1923" s="23" t="s">
        <v>1438</v>
      </c>
      <c r="U1923" s="23">
        <v>0</v>
      </c>
      <c r="V1923" s="23">
        <f>V1922</f>
        <v>0</v>
      </c>
    </row>
    <row r="1924" spans="1:22" ht="15.75" customHeight="1" x14ac:dyDescent="0.2">
      <c r="A1924" s="22">
        <f>VLOOKUP(B1923,'Sample ID by Horizon'!A:B,2,FALSE)</f>
        <v>42655</v>
      </c>
      <c r="B1924" s="21" t="s">
        <v>544</v>
      </c>
      <c r="C1924" s="21" t="s">
        <v>1298</v>
      </c>
      <c r="D1924" s="21" t="s">
        <v>1292</v>
      </c>
      <c r="E1924" s="21">
        <v>0.93</v>
      </c>
      <c r="F1924" s="21">
        <v>1.73</v>
      </c>
      <c r="G1924" s="21">
        <v>2.5920000000000001</v>
      </c>
      <c r="H1924" s="21">
        <v>0.86199999999999999</v>
      </c>
      <c r="I1924" s="21">
        <v>2.0569999999999999</v>
      </c>
      <c r="J1924" s="23">
        <f t="shared" si="45"/>
        <v>0.32699999999999996</v>
      </c>
      <c r="K1924" s="71">
        <v>57.526881719999999</v>
      </c>
      <c r="L1924" s="71">
        <f t="shared" ref="L1924:N1924" si="1443">L1923</f>
        <v>0.93400000000000005</v>
      </c>
      <c r="M1924" s="71">
        <f t="shared" si="1443"/>
        <v>0.33174999999999999</v>
      </c>
      <c r="N1924" s="71">
        <f t="shared" si="1443"/>
        <v>59.716542779999997</v>
      </c>
      <c r="O1924" s="73">
        <f>VLOOKUP(B1924,'Dry Sieve'!$B$2:$K$992,IF(C1924="#5",2,IF(C1924="#10",3,IF(C1924="#18",4,IF(C1924="#35",5,IF(C1924="#60",6,IF(C1924="#120",7,IF(C1924="#200",8,IF(C1924="&lt;200",9)))))))),FALSE)</f>
        <v>0</v>
      </c>
      <c r="P1924" s="23">
        <f t="shared" si="0"/>
        <v>0.33174999999999999</v>
      </c>
      <c r="Q1924" s="23">
        <f t="shared" si="1"/>
        <v>0.93399999999999994</v>
      </c>
      <c r="R1924" s="23">
        <f>VLOOKUP(B1924,'Dry Sieve'!$B$2:$K$992,IF(C1924="#5",2,IF(C1924="#10",3,IF(C1924="#18",4,IF(C1924="#35",5,IF(C1924="#60",6,IF(C1924="#120",7,IF(C1924="#200",8,IF(C1924="&lt;200",9)))))))),FALSE)</f>
        <v>0</v>
      </c>
      <c r="S1924" s="23">
        <f>VLOOKUP(B1924,'Dry Sieve'!$B$2:$K$992,10,FALSE)</f>
        <v>0</v>
      </c>
      <c r="T1924" s="23" t="s">
        <v>1438</v>
      </c>
      <c r="U1924" s="23">
        <v>0</v>
      </c>
      <c r="V1924" s="23">
        <f>V1922</f>
        <v>0</v>
      </c>
    </row>
    <row r="1925" spans="1:22" ht="15.75" customHeight="1" x14ac:dyDescent="0.2">
      <c r="A1925" s="22">
        <f>VLOOKUP(B1924,'Sample ID by Horizon'!A:B,2,FALSE)</f>
        <v>42655</v>
      </c>
      <c r="B1925" s="21" t="s">
        <v>544</v>
      </c>
      <c r="C1925" s="21" t="s">
        <v>1298</v>
      </c>
      <c r="D1925" s="21" t="s">
        <v>1293</v>
      </c>
      <c r="E1925" s="21">
        <v>0.93200000000000005</v>
      </c>
      <c r="F1925" s="21">
        <v>1.704</v>
      </c>
      <c r="G1925" s="21">
        <v>2.6059999999999999</v>
      </c>
      <c r="H1925" s="21">
        <v>0.90200000000000002</v>
      </c>
      <c r="I1925" s="21">
        <v>2.0190000000000001</v>
      </c>
      <c r="J1925" s="23">
        <f t="shared" si="45"/>
        <v>0.31500000000000017</v>
      </c>
      <c r="K1925" s="71">
        <v>62.982832620000003</v>
      </c>
      <c r="L1925" s="71">
        <f t="shared" ref="L1925:N1925" si="1444">L1923</f>
        <v>0.93400000000000005</v>
      </c>
      <c r="M1925" s="71">
        <f t="shared" si="1444"/>
        <v>0.33174999999999999</v>
      </c>
      <c r="N1925" s="71">
        <f t="shared" si="1444"/>
        <v>59.716542779999997</v>
      </c>
      <c r="O1925" s="73">
        <f>VLOOKUP(B1925,'Dry Sieve'!$B$2:$K$992,IF(C1925="#5",2,IF(C1925="#10",3,IF(C1925="#18",4,IF(C1925="#35",5,IF(C1925="#60",6,IF(C1925="#120",7,IF(C1925="#200",8,IF(C1925="&lt;200",9)))))))),FALSE)</f>
        <v>0</v>
      </c>
      <c r="P1925" s="23">
        <f t="shared" si="0"/>
        <v>0.33174999999999999</v>
      </c>
      <c r="Q1925" s="23">
        <f t="shared" si="1"/>
        <v>0.93399999999999994</v>
      </c>
      <c r="R1925" s="23">
        <f>VLOOKUP(B1925,'Dry Sieve'!$B$2:$K$992,IF(C1925="#5",2,IF(C1925="#10",3,IF(C1925="#18",4,IF(C1925="#35",5,IF(C1925="#60",6,IF(C1925="#120",7,IF(C1925="#200",8,IF(C1925="&lt;200",9)))))))),FALSE)</f>
        <v>0</v>
      </c>
      <c r="S1925" s="23">
        <f>VLOOKUP(B1925,'Dry Sieve'!$B$2:$K$992,10,FALSE)</f>
        <v>0</v>
      </c>
      <c r="T1925" s="23" t="s">
        <v>1438</v>
      </c>
      <c r="U1925" s="23">
        <v>0</v>
      </c>
      <c r="V1925" s="23">
        <f>V1922</f>
        <v>0</v>
      </c>
    </row>
    <row r="1926" spans="1:22" ht="15.75" customHeight="1" x14ac:dyDescent="0.2">
      <c r="A1926" s="22">
        <f>VLOOKUP(B1925,'Sample ID by Horizon'!A:B,2,FALSE)</f>
        <v>42655</v>
      </c>
      <c r="B1926" s="21" t="s">
        <v>544</v>
      </c>
      <c r="C1926" s="21" t="s">
        <v>1298</v>
      </c>
      <c r="D1926" s="21" t="s">
        <v>1294</v>
      </c>
      <c r="E1926" s="21">
        <v>0.93700000000000006</v>
      </c>
      <c r="F1926" s="21">
        <v>1.71</v>
      </c>
      <c r="G1926" s="21">
        <v>2.6</v>
      </c>
      <c r="H1926" s="21">
        <v>0.89</v>
      </c>
      <c r="I1926" s="21">
        <v>2.0920000000000001</v>
      </c>
      <c r="J1926" s="23">
        <f t="shared" si="45"/>
        <v>0.38200000000000012</v>
      </c>
      <c r="K1926" s="71">
        <v>54.215581640000003</v>
      </c>
      <c r="L1926" s="71">
        <f t="shared" ref="L1926:N1926" si="1445">L1923</f>
        <v>0.93400000000000005</v>
      </c>
      <c r="M1926" s="71">
        <f t="shared" si="1445"/>
        <v>0.33174999999999999</v>
      </c>
      <c r="N1926" s="71">
        <f t="shared" si="1445"/>
        <v>59.716542779999997</v>
      </c>
      <c r="O1926" s="73">
        <f>VLOOKUP(B1926,'Dry Sieve'!$B$2:$K$992,IF(C1926="#5",2,IF(C1926="#10",3,IF(C1926="#18",4,IF(C1926="#35",5,IF(C1926="#60",6,IF(C1926="#120",7,IF(C1926="#200",8,IF(C1926="&lt;200",9)))))))),FALSE)</f>
        <v>0</v>
      </c>
      <c r="P1926" s="23">
        <f t="shared" si="0"/>
        <v>0.33174999999999999</v>
      </c>
      <c r="Q1926" s="23">
        <f t="shared" si="1"/>
        <v>0.93399999999999994</v>
      </c>
      <c r="R1926" s="23">
        <f>VLOOKUP(B1926,'Dry Sieve'!$B$2:$K$992,IF(C1926="#5",2,IF(C1926="#10",3,IF(C1926="#18",4,IF(C1926="#35",5,IF(C1926="#60",6,IF(C1926="#120",7,IF(C1926="#200",8,IF(C1926="&lt;200",9)))))))),FALSE)</f>
        <v>0</v>
      </c>
      <c r="S1926" s="23">
        <f>VLOOKUP(B1926,'Dry Sieve'!$B$2:$K$992,10,FALSE)</f>
        <v>0</v>
      </c>
      <c r="T1926" s="23" t="s">
        <v>1438</v>
      </c>
      <c r="U1926" s="23">
        <v>0</v>
      </c>
      <c r="V1926" s="23">
        <f>V1925</f>
        <v>0</v>
      </c>
    </row>
    <row r="1927" spans="1:22" ht="15.75" customHeight="1" x14ac:dyDescent="0.2">
      <c r="A1927" s="22">
        <f>VLOOKUP(B1926,'Sample ID by Horizon'!A:B,2,FALSE)</f>
        <v>42655</v>
      </c>
      <c r="B1927" s="21" t="s">
        <v>544</v>
      </c>
      <c r="C1927" s="21" t="s">
        <v>1299</v>
      </c>
      <c r="D1927" s="21" t="s">
        <v>1291</v>
      </c>
      <c r="E1927" s="21">
        <v>0.90800000000000003</v>
      </c>
      <c r="F1927" s="21">
        <v>1.7270000000000001</v>
      </c>
      <c r="G1927" s="21">
        <v>2.6640000000000001</v>
      </c>
      <c r="H1927" s="21">
        <v>0.93700000000000006</v>
      </c>
      <c r="I1927" s="21">
        <v>2.2509999999999999</v>
      </c>
      <c r="J1927" s="23">
        <f t="shared" si="45"/>
        <v>0.5239999999999998</v>
      </c>
      <c r="K1927" s="71">
        <v>45.484581499999997</v>
      </c>
      <c r="L1927" s="71">
        <v>0.89375000000000004</v>
      </c>
      <c r="M1927" s="23">
        <f>AVERAGE(J1927:J1930)</f>
        <v>0.54049999999999998</v>
      </c>
      <c r="N1927" s="23">
        <v>39.598868680000002</v>
      </c>
      <c r="O1927" s="73">
        <f>VLOOKUP(B1927,'Dry Sieve'!$B$2:$K$992,IF(C1927="#5",2,IF(C1927="#10",3,IF(C1927="#18",4,IF(C1927="#35",5,IF(C1927="#60",6,IF(C1927="#120",7,IF(C1927="#200",8,IF(C1927="&lt;200",9)))))))),FALSE)</f>
        <v>0</v>
      </c>
      <c r="P1927" s="23">
        <f t="shared" si="0"/>
        <v>0.54049999999999998</v>
      </c>
      <c r="Q1927" s="23">
        <f t="shared" si="1"/>
        <v>0.89375000000000004</v>
      </c>
      <c r="R1927" s="23">
        <f>VLOOKUP(B1927,'Dry Sieve'!$B$2:$K$992,IF(C1927="#5",2,IF(C1927="#10",3,IF(C1927="#18",4,IF(C1927="#35",5,IF(C1927="#60",6,IF(C1927="#120",7,IF(C1927="#200",8,IF(C1927="&lt;200",9)))))))),FALSE)</f>
        <v>0</v>
      </c>
      <c r="S1927" s="23">
        <f>VLOOKUP(B1927,'Dry Sieve'!$B$2:$K$992,10,FALSE)</f>
        <v>0</v>
      </c>
      <c r="T1927" s="23" t="s">
        <v>1438</v>
      </c>
      <c r="U1927" s="23">
        <v>0</v>
      </c>
      <c r="V1927" s="23">
        <f>V1925</f>
        <v>0</v>
      </c>
    </row>
    <row r="1928" spans="1:22" ht="15.75" customHeight="1" x14ac:dyDescent="0.2">
      <c r="A1928" s="22">
        <f>VLOOKUP(B1927,'Sample ID by Horizon'!A:B,2,FALSE)</f>
        <v>42655</v>
      </c>
      <c r="B1928" s="21" t="s">
        <v>544</v>
      </c>
      <c r="C1928" s="21" t="s">
        <v>1299</v>
      </c>
      <c r="D1928" s="21" t="s">
        <v>1292</v>
      </c>
      <c r="E1928" s="21">
        <v>0.90300000000000002</v>
      </c>
      <c r="F1928" s="21">
        <v>1.7370000000000001</v>
      </c>
      <c r="G1928" s="21">
        <v>2.6429999999999998</v>
      </c>
      <c r="H1928" s="21">
        <v>0.90600000000000003</v>
      </c>
      <c r="I1928" s="21">
        <v>2.3330000000000002</v>
      </c>
      <c r="J1928" s="23">
        <f t="shared" si="45"/>
        <v>0.59600000000000009</v>
      </c>
      <c r="K1928" s="71">
        <v>34.330011069999998</v>
      </c>
      <c r="L1928" s="71">
        <f t="shared" ref="L1928:N1928" si="1446">L1927</f>
        <v>0.89375000000000004</v>
      </c>
      <c r="M1928" s="71">
        <f t="shared" si="1446"/>
        <v>0.54049999999999998</v>
      </c>
      <c r="N1928" s="71">
        <f t="shared" si="1446"/>
        <v>39.598868680000002</v>
      </c>
      <c r="O1928" s="73">
        <f>VLOOKUP(B1928,'Dry Sieve'!$B$2:$K$992,IF(C1928="#5",2,IF(C1928="#10",3,IF(C1928="#18",4,IF(C1928="#35",5,IF(C1928="#60",6,IF(C1928="#120",7,IF(C1928="#200",8,IF(C1928="&lt;200",9)))))))),FALSE)</f>
        <v>0</v>
      </c>
      <c r="P1928" s="23">
        <f t="shared" si="0"/>
        <v>0.54049999999999998</v>
      </c>
      <c r="Q1928" s="23">
        <f t="shared" si="1"/>
        <v>0.89375000000000004</v>
      </c>
      <c r="R1928" s="23">
        <f>VLOOKUP(B1928,'Dry Sieve'!$B$2:$K$992,IF(C1928="#5",2,IF(C1928="#10",3,IF(C1928="#18",4,IF(C1928="#35",5,IF(C1928="#60",6,IF(C1928="#120",7,IF(C1928="#200",8,IF(C1928="&lt;200",9)))))))),FALSE)</f>
        <v>0</v>
      </c>
      <c r="S1928" s="23">
        <f>VLOOKUP(B1928,'Dry Sieve'!$B$2:$K$992,10,FALSE)</f>
        <v>0</v>
      </c>
      <c r="T1928" s="23" t="s">
        <v>1438</v>
      </c>
      <c r="U1928" s="23">
        <v>0</v>
      </c>
      <c r="V1928" s="23">
        <f>V1925</f>
        <v>0</v>
      </c>
    </row>
    <row r="1929" spans="1:22" ht="15.75" customHeight="1" x14ac:dyDescent="0.2">
      <c r="A1929" s="22">
        <f>VLOOKUP(B1928,'Sample ID by Horizon'!A:B,2,FALSE)</f>
        <v>42655</v>
      </c>
      <c r="B1929" s="21" t="s">
        <v>544</v>
      </c>
      <c r="C1929" s="21" t="s">
        <v>1299</v>
      </c>
      <c r="D1929" s="21" t="s">
        <v>1293</v>
      </c>
      <c r="E1929" s="21">
        <v>0.90300000000000002</v>
      </c>
      <c r="F1929" s="21">
        <v>1.7250000000000001</v>
      </c>
      <c r="G1929" s="21">
        <v>2.6230000000000002</v>
      </c>
      <c r="H1929" s="21">
        <v>0.89800000000000002</v>
      </c>
      <c r="I1929" s="21">
        <v>2.3130000000000002</v>
      </c>
      <c r="J1929" s="23">
        <f t="shared" si="45"/>
        <v>0.58800000000000008</v>
      </c>
      <c r="K1929" s="71">
        <v>34.330011069999998</v>
      </c>
      <c r="L1929" s="71">
        <f t="shared" ref="L1929:N1929" si="1447">L1927</f>
        <v>0.89375000000000004</v>
      </c>
      <c r="M1929" s="71">
        <f t="shared" si="1447"/>
        <v>0.54049999999999998</v>
      </c>
      <c r="N1929" s="71">
        <f t="shared" si="1447"/>
        <v>39.598868680000002</v>
      </c>
      <c r="O1929" s="73">
        <f>VLOOKUP(B1929,'Dry Sieve'!$B$2:$K$992,IF(C1929="#5",2,IF(C1929="#10",3,IF(C1929="#18",4,IF(C1929="#35",5,IF(C1929="#60",6,IF(C1929="#120",7,IF(C1929="#200",8,IF(C1929="&lt;200",9)))))))),FALSE)</f>
        <v>0</v>
      </c>
      <c r="P1929" s="23">
        <f t="shared" si="0"/>
        <v>0.54049999999999998</v>
      </c>
      <c r="Q1929" s="23">
        <f t="shared" si="1"/>
        <v>0.89375000000000004</v>
      </c>
      <c r="R1929" s="23">
        <f>VLOOKUP(B1929,'Dry Sieve'!$B$2:$K$992,IF(C1929="#5",2,IF(C1929="#10",3,IF(C1929="#18",4,IF(C1929="#35",5,IF(C1929="#60",6,IF(C1929="#120",7,IF(C1929="#200",8,IF(C1929="&lt;200",9)))))))),FALSE)</f>
        <v>0</v>
      </c>
      <c r="S1929" s="23">
        <f>VLOOKUP(B1929,'Dry Sieve'!$B$2:$K$992,10,FALSE)</f>
        <v>0</v>
      </c>
      <c r="T1929" s="23" t="s">
        <v>1438</v>
      </c>
      <c r="U1929" s="23">
        <v>0</v>
      </c>
      <c r="V1929" s="23">
        <f>V1928</f>
        <v>0</v>
      </c>
    </row>
    <row r="1930" spans="1:22" ht="15.75" customHeight="1" x14ac:dyDescent="0.2">
      <c r="A1930" s="22">
        <f>VLOOKUP(B1929,'Sample ID by Horizon'!A:B,2,FALSE)</f>
        <v>42655</v>
      </c>
      <c r="B1930" s="21" t="s">
        <v>544</v>
      </c>
      <c r="C1930" s="21" t="s">
        <v>1299</v>
      </c>
      <c r="D1930" s="21" t="s">
        <v>1294</v>
      </c>
      <c r="E1930" s="21">
        <v>0.86099999999999999</v>
      </c>
      <c r="F1930" s="21">
        <v>1.728</v>
      </c>
      <c r="G1930" s="21">
        <v>2.5630000000000002</v>
      </c>
      <c r="H1930" s="21">
        <v>0.83499999999999996</v>
      </c>
      <c r="I1930" s="21">
        <v>2.1819999999999999</v>
      </c>
      <c r="J1930" s="23">
        <f t="shared" si="45"/>
        <v>0.45399999999999996</v>
      </c>
      <c r="K1930" s="71">
        <v>44.250871080000003</v>
      </c>
      <c r="L1930" s="71">
        <f t="shared" ref="L1930:N1930" si="1448">L1927</f>
        <v>0.89375000000000004</v>
      </c>
      <c r="M1930" s="71">
        <f t="shared" si="1448"/>
        <v>0.54049999999999998</v>
      </c>
      <c r="N1930" s="71">
        <f t="shared" si="1448"/>
        <v>39.598868680000002</v>
      </c>
      <c r="O1930" s="73">
        <f>VLOOKUP(B1930,'Dry Sieve'!$B$2:$K$992,IF(C1930="#5",2,IF(C1930="#10",3,IF(C1930="#18",4,IF(C1930="#35",5,IF(C1930="#60",6,IF(C1930="#120",7,IF(C1930="#200",8,IF(C1930="&lt;200",9)))))))),FALSE)</f>
        <v>0</v>
      </c>
      <c r="P1930" s="23">
        <f t="shared" si="0"/>
        <v>0.54049999999999998</v>
      </c>
      <c r="Q1930" s="23">
        <f t="shared" si="1"/>
        <v>0.89375000000000004</v>
      </c>
      <c r="R1930" s="23">
        <f>VLOOKUP(B1930,'Dry Sieve'!$B$2:$K$992,IF(C1930="#5",2,IF(C1930="#10",3,IF(C1930="#18",4,IF(C1930="#35",5,IF(C1930="#60",6,IF(C1930="#120",7,IF(C1930="#200",8,IF(C1930="&lt;200",9)))))))),FALSE)</f>
        <v>0</v>
      </c>
      <c r="S1930" s="23">
        <f>VLOOKUP(B1930,'Dry Sieve'!$B$2:$K$992,10,FALSE)</f>
        <v>0</v>
      </c>
      <c r="T1930" s="23" t="s">
        <v>1438</v>
      </c>
      <c r="U1930" s="23">
        <v>0</v>
      </c>
      <c r="V1930" s="23">
        <f>V1928</f>
        <v>0</v>
      </c>
    </row>
    <row r="1931" spans="1:22" ht="15.75" customHeight="1" x14ac:dyDescent="0.2">
      <c r="A1931" s="22">
        <f>VLOOKUP(B1930,'Sample ID by Horizon'!A:B,2,FALSE)</f>
        <v>42655</v>
      </c>
      <c r="B1931" s="21" t="s">
        <v>544</v>
      </c>
      <c r="C1931" s="21" t="s">
        <v>1300</v>
      </c>
      <c r="D1931" s="21" t="s">
        <v>1291</v>
      </c>
      <c r="E1931" s="21">
        <v>0.75800000000000001</v>
      </c>
      <c r="F1931" s="21">
        <v>1.7050000000000001</v>
      </c>
      <c r="G1931" s="21">
        <v>2.2029999999999998</v>
      </c>
      <c r="H1931" s="21">
        <v>0.498</v>
      </c>
      <c r="I1931" s="21">
        <v>2.0529999999999999</v>
      </c>
      <c r="J1931" s="23">
        <f t="shared" si="45"/>
        <v>0.34799999999999986</v>
      </c>
      <c r="K1931" s="71">
        <v>19.788918209999999</v>
      </c>
      <c r="L1931" s="71">
        <v>0.75475000000000003</v>
      </c>
      <c r="M1931" s="23">
        <f>AVERAGE(J1931:J1934)</f>
        <v>0.47750000000000009</v>
      </c>
      <c r="N1931" s="23">
        <v>25.31403809</v>
      </c>
      <c r="O1931" s="73">
        <f>VLOOKUP(B1931,'Dry Sieve'!$B$2:$K$992,IF(C1931="#5",2,IF(C1931="#10",3,IF(C1931="#18",4,IF(C1931="#35",5,IF(C1931="#60",6,IF(C1931="#120",7,IF(C1931="#200",8,IF(C1931="&lt;200",9)))))))),FALSE)</f>
        <v>0</v>
      </c>
      <c r="P1931" s="23">
        <f t="shared" si="0"/>
        <v>0.47750000000000009</v>
      </c>
      <c r="Q1931" s="23">
        <f t="shared" si="1"/>
        <v>0.75475000000000003</v>
      </c>
      <c r="R1931" s="23">
        <f>VLOOKUP(B1931,'Dry Sieve'!$B$2:$K$992,IF(C1931="#5",2,IF(C1931="#10",3,IF(C1931="#18",4,IF(C1931="#35",5,IF(C1931="#60",6,IF(C1931="#120",7,IF(C1931="#200",8,IF(C1931="&lt;200",9)))))))),FALSE)</f>
        <v>0</v>
      </c>
      <c r="S1931" s="23">
        <f>VLOOKUP(B1931,'Dry Sieve'!$B$2:$K$992,10,FALSE)</f>
        <v>0</v>
      </c>
      <c r="T1931" s="23" t="s">
        <v>1438</v>
      </c>
      <c r="U1931" s="23">
        <v>0</v>
      </c>
      <c r="V1931" s="23">
        <f>V1928</f>
        <v>0</v>
      </c>
    </row>
    <row r="1932" spans="1:22" ht="15.75" customHeight="1" x14ac:dyDescent="0.2">
      <c r="A1932" s="22">
        <f>VLOOKUP(B1931,'Sample ID by Horizon'!A:B,2,FALSE)</f>
        <v>42655</v>
      </c>
      <c r="B1932" s="21" t="s">
        <v>544</v>
      </c>
      <c r="C1932" s="21" t="s">
        <v>1300</v>
      </c>
      <c r="D1932" s="21" t="s">
        <v>1292</v>
      </c>
      <c r="E1932" s="21">
        <v>0.754</v>
      </c>
      <c r="F1932" s="21">
        <v>1.726</v>
      </c>
      <c r="G1932" s="21">
        <v>2.4620000000000002</v>
      </c>
      <c r="H1932" s="21">
        <v>0.73599999999999999</v>
      </c>
      <c r="I1932" s="21">
        <v>2.2240000000000002</v>
      </c>
      <c r="J1932" s="23">
        <f t="shared" si="45"/>
        <v>0.49800000000000022</v>
      </c>
      <c r="K1932" s="71">
        <v>31.564986739999998</v>
      </c>
      <c r="L1932" s="71">
        <f t="shared" ref="L1932:N1932" si="1449">L1931</f>
        <v>0.75475000000000003</v>
      </c>
      <c r="M1932" s="71">
        <f t="shared" si="1449"/>
        <v>0.47750000000000009</v>
      </c>
      <c r="N1932" s="71">
        <f t="shared" si="1449"/>
        <v>25.31403809</v>
      </c>
      <c r="O1932" s="73">
        <f>VLOOKUP(B1932,'Dry Sieve'!$B$2:$K$992,IF(C1932="#5",2,IF(C1932="#10",3,IF(C1932="#18",4,IF(C1932="#35",5,IF(C1932="#60",6,IF(C1932="#120",7,IF(C1932="#200",8,IF(C1932="&lt;200",9)))))))),FALSE)</f>
        <v>0</v>
      </c>
      <c r="P1932" s="23">
        <f t="shared" si="0"/>
        <v>0.47750000000000009</v>
      </c>
      <c r="Q1932" s="23">
        <f t="shared" si="1"/>
        <v>0.75475000000000003</v>
      </c>
      <c r="R1932" s="23">
        <f>VLOOKUP(B1932,'Dry Sieve'!$B$2:$K$992,IF(C1932="#5",2,IF(C1932="#10",3,IF(C1932="#18",4,IF(C1932="#35",5,IF(C1932="#60",6,IF(C1932="#120",7,IF(C1932="#200",8,IF(C1932="&lt;200",9)))))))),FALSE)</f>
        <v>0</v>
      </c>
      <c r="S1932" s="23">
        <f>VLOOKUP(B1932,'Dry Sieve'!$B$2:$K$992,10,FALSE)</f>
        <v>0</v>
      </c>
      <c r="T1932" s="23" t="s">
        <v>1438</v>
      </c>
      <c r="U1932" s="23">
        <v>0</v>
      </c>
      <c r="V1932" s="23">
        <f>V1931</f>
        <v>0</v>
      </c>
    </row>
    <row r="1933" spans="1:22" ht="15.75" customHeight="1" x14ac:dyDescent="0.2">
      <c r="A1933" s="22">
        <f>VLOOKUP(B1932,'Sample ID by Horizon'!A:B,2,FALSE)</f>
        <v>42655</v>
      </c>
      <c r="B1933" s="21" t="s">
        <v>544</v>
      </c>
      <c r="C1933" s="21" t="s">
        <v>1300</v>
      </c>
      <c r="D1933" s="21" t="s">
        <v>1293</v>
      </c>
      <c r="E1933" s="21">
        <v>0.752</v>
      </c>
      <c r="F1933" s="21">
        <v>1.728</v>
      </c>
      <c r="G1933" s="21">
        <v>2.423</v>
      </c>
      <c r="H1933" s="21">
        <v>0.69499999999999995</v>
      </c>
      <c r="I1933" s="21">
        <v>2.2320000000000002</v>
      </c>
      <c r="J1933" s="23">
        <f t="shared" si="45"/>
        <v>0.50400000000000023</v>
      </c>
      <c r="K1933" s="71">
        <v>25.398936169999999</v>
      </c>
      <c r="L1933" s="71">
        <f t="shared" ref="L1933:N1933" si="1450">L1931</f>
        <v>0.75475000000000003</v>
      </c>
      <c r="M1933" s="71">
        <f t="shared" si="1450"/>
        <v>0.47750000000000009</v>
      </c>
      <c r="N1933" s="71">
        <f t="shared" si="1450"/>
        <v>25.31403809</v>
      </c>
      <c r="O1933" s="73">
        <f>VLOOKUP(B1933,'Dry Sieve'!$B$2:$K$992,IF(C1933="#5",2,IF(C1933="#10",3,IF(C1933="#18",4,IF(C1933="#35",5,IF(C1933="#60",6,IF(C1933="#120",7,IF(C1933="#200",8,IF(C1933="&lt;200",9)))))))),FALSE)</f>
        <v>0</v>
      </c>
      <c r="P1933" s="23">
        <f t="shared" si="0"/>
        <v>0.47750000000000009</v>
      </c>
      <c r="Q1933" s="23">
        <f t="shared" si="1"/>
        <v>0.75475000000000003</v>
      </c>
      <c r="R1933" s="23">
        <f>VLOOKUP(B1933,'Dry Sieve'!$B$2:$K$992,IF(C1933="#5",2,IF(C1933="#10",3,IF(C1933="#18",4,IF(C1933="#35",5,IF(C1933="#60",6,IF(C1933="#120",7,IF(C1933="#200",8,IF(C1933="&lt;200",9)))))))),FALSE)</f>
        <v>0</v>
      </c>
      <c r="S1933" s="23">
        <f>VLOOKUP(B1933,'Dry Sieve'!$B$2:$K$992,10,FALSE)</f>
        <v>0</v>
      </c>
      <c r="T1933" s="23" t="s">
        <v>1438</v>
      </c>
      <c r="U1933" s="23">
        <v>0</v>
      </c>
      <c r="V1933" s="23">
        <f>V1931</f>
        <v>0</v>
      </c>
    </row>
    <row r="1934" spans="1:22" ht="15.75" customHeight="1" x14ac:dyDescent="0.2">
      <c r="A1934" s="22">
        <f>VLOOKUP(B1933,'Sample ID by Horizon'!A:B,2,FALSE)</f>
        <v>42655</v>
      </c>
      <c r="B1934" s="21" t="s">
        <v>544</v>
      </c>
      <c r="C1934" s="21" t="s">
        <v>1300</v>
      </c>
      <c r="D1934" s="21" t="s">
        <v>1294</v>
      </c>
      <c r="E1934" s="21">
        <v>0.755</v>
      </c>
      <c r="F1934" s="21">
        <v>1.7210000000000001</v>
      </c>
      <c r="G1934" s="21">
        <v>2.4660000000000002</v>
      </c>
      <c r="H1934" s="21">
        <v>0.745</v>
      </c>
      <c r="I1934" s="21">
        <v>2.2810000000000001</v>
      </c>
      <c r="J1934" s="23">
        <f t="shared" si="45"/>
        <v>0.56000000000000005</v>
      </c>
      <c r="K1934" s="71">
        <v>24.50331126</v>
      </c>
      <c r="L1934" s="71">
        <f t="shared" ref="L1934:N1934" si="1451">L1931</f>
        <v>0.75475000000000003</v>
      </c>
      <c r="M1934" s="71">
        <f t="shared" si="1451"/>
        <v>0.47750000000000009</v>
      </c>
      <c r="N1934" s="71">
        <f t="shared" si="1451"/>
        <v>25.31403809</v>
      </c>
      <c r="O1934" s="73">
        <f>VLOOKUP(B1934,'Dry Sieve'!$B$2:$K$992,IF(C1934="#5",2,IF(C1934="#10",3,IF(C1934="#18",4,IF(C1934="#35",5,IF(C1934="#60",6,IF(C1934="#120",7,IF(C1934="#200",8,IF(C1934="&lt;200",9)))))))),FALSE)</f>
        <v>0</v>
      </c>
      <c r="P1934" s="23">
        <f t="shared" si="0"/>
        <v>0.47750000000000009</v>
      </c>
      <c r="Q1934" s="23">
        <f t="shared" si="1"/>
        <v>0.75475000000000003</v>
      </c>
      <c r="R1934" s="23">
        <f>VLOOKUP(B1934,'Dry Sieve'!$B$2:$K$992,IF(C1934="#5",2,IF(C1934="#10",3,IF(C1934="#18",4,IF(C1934="#35",5,IF(C1934="#60",6,IF(C1934="#120",7,IF(C1934="#200",8,IF(C1934="&lt;200",9)))))))),FALSE)</f>
        <v>0</v>
      </c>
      <c r="S1934" s="23">
        <f>VLOOKUP(B1934,'Dry Sieve'!$B$2:$K$992,10,FALSE)</f>
        <v>0</v>
      </c>
      <c r="T1934" s="23" t="s">
        <v>1438</v>
      </c>
      <c r="U1934" s="23">
        <v>0</v>
      </c>
      <c r="V1934" s="23">
        <f>V1931</f>
        <v>0</v>
      </c>
    </row>
    <row r="1935" spans="1:22" ht="15.75" customHeight="1" x14ac:dyDescent="0.2">
      <c r="A1935" s="22">
        <f>VLOOKUP(B1934,'Sample ID by Horizon'!A:B,2,FALSE)</f>
        <v>42655</v>
      </c>
      <c r="B1935" s="21" t="s">
        <v>545</v>
      </c>
      <c r="C1935" s="21" t="s">
        <v>1290</v>
      </c>
      <c r="D1935" s="21" t="s">
        <v>1291</v>
      </c>
      <c r="E1935" s="21">
        <v>3.9060000000000001</v>
      </c>
      <c r="F1935" s="21">
        <v>1.726</v>
      </c>
      <c r="G1935" s="21">
        <v>2.2970000000000002</v>
      </c>
      <c r="H1935" s="21">
        <v>0.57099999999999995</v>
      </c>
      <c r="I1935" s="21">
        <v>1.7789999999999999</v>
      </c>
      <c r="J1935" s="23">
        <f t="shared" si="45"/>
        <v>5.2999999999999936E-2</v>
      </c>
      <c r="K1935" s="71">
        <v>13.261648750000001</v>
      </c>
      <c r="L1935" s="71">
        <v>4.0092499999999998</v>
      </c>
      <c r="M1935" s="23">
        <f>AVERAGE(J1935:J1938)</f>
        <v>5.4499999999999937E-2</v>
      </c>
      <c r="N1935" s="23">
        <v>10.631753979999999</v>
      </c>
      <c r="O1935" s="73">
        <f>VLOOKUP(B1935,'Dry Sieve'!$B$2:$K$992,IF(C1935="#5",2,IF(C1935="#10",3,IF(C1935="#18",4,IF(C1935="#35",5,IF(C1935="#60",6,IF(C1935="#120",7,IF(C1935="#200",8,IF(C1935="&lt;200",9)))))))),FALSE)</f>
        <v>0</v>
      </c>
      <c r="P1935" s="23">
        <f t="shared" si="0"/>
        <v>5.4499999999999937E-2</v>
      </c>
      <c r="Q1935" s="23">
        <f t="shared" si="1"/>
        <v>4.0092499999999998</v>
      </c>
      <c r="R1935" s="23">
        <f>VLOOKUP(B1935,'Dry Sieve'!$B$2:$K$992,IF(C1935="#5",2,IF(C1935="#10",3,IF(C1935="#18",4,IF(C1935="#35",5,IF(C1935="#60",6,IF(C1935="#120",7,IF(C1935="#200",8,IF(C1935="&lt;200",9)))))))),FALSE)</f>
        <v>0</v>
      </c>
      <c r="S1935" s="23">
        <f>VLOOKUP(B1935,'Dry Sieve'!$B$2:$K$992,10,FALSE)</f>
        <v>0</v>
      </c>
      <c r="T1935" s="23" t="s">
        <v>1438</v>
      </c>
      <c r="U1935" s="23">
        <v>0</v>
      </c>
      <c r="V1935" s="23">
        <f>SUM(U1935,U1939,U1943,U1947,U1951,U1955,U1959)</f>
        <v>0</v>
      </c>
    </row>
    <row r="1936" spans="1:22" ht="15.75" customHeight="1" x14ac:dyDescent="0.2">
      <c r="A1936" s="22">
        <f>VLOOKUP(B1935,'Sample ID by Horizon'!A:B,2,FALSE)</f>
        <v>42655</v>
      </c>
      <c r="B1936" s="21" t="s">
        <v>545</v>
      </c>
      <c r="C1936" s="21" t="s">
        <v>1290</v>
      </c>
      <c r="D1936" s="21" t="s">
        <v>1292</v>
      </c>
      <c r="E1936" s="21">
        <v>4.0839999999999996</v>
      </c>
      <c r="F1936" s="21">
        <v>1.7050000000000001</v>
      </c>
      <c r="G1936" s="21">
        <v>2.3130000000000002</v>
      </c>
      <c r="H1936" s="21">
        <v>0.60799999999999998</v>
      </c>
      <c r="I1936" s="21">
        <v>1.839</v>
      </c>
      <c r="J1936" s="23">
        <f t="shared" si="45"/>
        <v>0.1339999999999999</v>
      </c>
      <c r="K1936" s="71">
        <v>11.60626836</v>
      </c>
      <c r="L1936" s="71">
        <f t="shared" ref="L1936:N1936" si="1452">L1935</f>
        <v>4.0092499999999998</v>
      </c>
      <c r="M1936" s="71">
        <f t="shared" si="1452"/>
        <v>5.4499999999999937E-2</v>
      </c>
      <c r="N1936" s="71">
        <f t="shared" si="1452"/>
        <v>10.631753979999999</v>
      </c>
      <c r="O1936" s="73">
        <f>VLOOKUP(B1936,'Dry Sieve'!$B$2:$K$992,IF(C1936="#5",2,IF(C1936="#10",3,IF(C1936="#18",4,IF(C1936="#35",5,IF(C1936="#60",6,IF(C1936="#120",7,IF(C1936="#200",8,IF(C1936="&lt;200",9)))))))),FALSE)</f>
        <v>0</v>
      </c>
      <c r="P1936" s="23">
        <f t="shared" si="0"/>
        <v>5.4499999999999937E-2</v>
      </c>
      <c r="Q1936" s="23">
        <f t="shared" si="1"/>
        <v>4.0092499999999998</v>
      </c>
      <c r="R1936" s="23">
        <f>VLOOKUP(B1936,'Dry Sieve'!$B$2:$K$992,IF(C1936="#5",2,IF(C1936="#10",3,IF(C1936="#18",4,IF(C1936="#35",5,IF(C1936="#60",6,IF(C1936="#120",7,IF(C1936="#200",8,IF(C1936="&lt;200",9)))))))),FALSE)</f>
        <v>0</v>
      </c>
      <c r="S1936" s="23">
        <f>VLOOKUP(B1936,'Dry Sieve'!$B$2:$K$992,10,FALSE)</f>
        <v>0</v>
      </c>
      <c r="T1936" s="23" t="s">
        <v>1438</v>
      </c>
      <c r="U1936" s="23">
        <v>0</v>
      </c>
      <c r="V1936" s="23">
        <f>V1935</f>
        <v>0</v>
      </c>
    </row>
    <row r="1937" spans="1:22" ht="15.75" customHeight="1" x14ac:dyDescent="0.2">
      <c r="A1937" s="22">
        <f>VLOOKUP(B1936,'Sample ID by Horizon'!A:B,2,FALSE)</f>
        <v>42655</v>
      </c>
      <c r="B1937" s="21" t="s">
        <v>545</v>
      </c>
      <c r="C1937" s="21" t="s">
        <v>1290</v>
      </c>
      <c r="D1937" s="21" t="s">
        <v>1293</v>
      </c>
      <c r="E1937" s="21">
        <v>4.0419999999999998</v>
      </c>
      <c r="F1937" s="21">
        <v>1.7350000000000001</v>
      </c>
      <c r="G1937" s="21">
        <v>2.1549999999999998</v>
      </c>
      <c r="H1937" s="21">
        <v>0.42</v>
      </c>
      <c r="I1937" s="21">
        <v>1.7450000000000001</v>
      </c>
      <c r="J1937" s="23">
        <f t="shared" si="45"/>
        <v>1.0000000000000009E-2</v>
      </c>
      <c r="K1937" s="71">
        <v>10.143493319999999</v>
      </c>
      <c r="L1937" s="71">
        <f t="shared" ref="L1937:N1937" si="1453">L1935</f>
        <v>4.0092499999999998</v>
      </c>
      <c r="M1937" s="71">
        <f t="shared" si="1453"/>
        <v>5.4499999999999937E-2</v>
      </c>
      <c r="N1937" s="71">
        <f t="shared" si="1453"/>
        <v>10.631753979999999</v>
      </c>
      <c r="O1937" s="73">
        <f>VLOOKUP(B1937,'Dry Sieve'!$B$2:$K$992,IF(C1937="#5",2,IF(C1937="#10",3,IF(C1937="#18",4,IF(C1937="#35",5,IF(C1937="#60",6,IF(C1937="#120",7,IF(C1937="#200",8,IF(C1937="&lt;200",9)))))))),FALSE)</f>
        <v>0</v>
      </c>
      <c r="P1937" s="23">
        <f t="shared" si="0"/>
        <v>5.4499999999999937E-2</v>
      </c>
      <c r="Q1937" s="23">
        <f t="shared" si="1"/>
        <v>4.0092499999999998</v>
      </c>
      <c r="R1937" s="23">
        <f>VLOOKUP(B1937,'Dry Sieve'!$B$2:$K$992,IF(C1937="#5",2,IF(C1937="#10",3,IF(C1937="#18",4,IF(C1937="#35",5,IF(C1937="#60",6,IF(C1937="#120",7,IF(C1937="#200",8,IF(C1937="&lt;200",9)))))))),FALSE)</f>
        <v>0</v>
      </c>
      <c r="S1937" s="23">
        <f>VLOOKUP(B1937,'Dry Sieve'!$B$2:$K$992,10,FALSE)</f>
        <v>0</v>
      </c>
      <c r="T1937" s="23" t="s">
        <v>1438</v>
      </c>
      <c r="U1937" s="23">
        <v>0</v>
      </c>
      <c r="V1937" s="23">
        <f>V1935</f>
        <v>0</v>
      </c>
    </row>
    <row r="1938" spans="1:22" ht="15.75" customHeight="1" x14ac:dyDescent="0.2">
      <c r="A1938" s="22">
        <f>VLOOKUP(B1937,'Sample ID by Horizon'!A:B,2,FALSE)</f>
        <v>42655</v>
      </c>
      <c r="B1938" s="21" t="s">
        <v>545</v>
      </c>
      <c r="C1938" s="21" t="s">
        <v>1290</v>
      </c>
      <c r="D1938" s="21" t="s">
        <v>1294</v>
      </c>
      <c r="E1938" s="21">
        <v>4.0049999999999999</v>
      </c>
      <c r="F1938" s="21">
        <v>1.734</v>
      </c>
      <c r="G1938" s="21">
        <v>2.056</v>
      </c>
      <c r="H1938" s="21">
        <v>0.32200000000000001</v>
      </c>
      <c r="I1938" s="21">
        <v>1.7549999999999999</v>
      </c>
      <c r="J1938" s="23">
        <f t="shared" si="45"/>
        <v>2.0999999999999908E-2</v>
      </c>
      <c r="K1938" s="71">
        <v>7.5156054929999998</v>
      </c>
      <c r="L1938" s="71">
        <f t="shared" ref="L1938:N1938" si="1454">L1935</f>
        <v>4.0092499999999998</v>
      </c>
      <c r="M1938" s="71">
        <f t="shared" si="1454"/>
        <v>5.4499999999999937E-2</v>
      </c>
      <c r="N1938" s="71">
        <f t="shared" si="1454"/>
        <v>10.631753979999999</v>
      </c>
      <c r="O1938" s="73">
        <f>VLOOKUP(B1938,'Dry Sieve'!$B$2:$K$992,IF(C1938="#5",2,IF(C1938="#10",3,IF(C1938="#18",4,IF(C1938="#35",5,IF(C1938="#60",6,IF(C1938="#120",7,IF(C1938="#200",8,IF(C1938="&lt;200",9)))))))),FALSE)</f>
        <v>0</v>
      </c>
      <c r="P1938" s="23">
        <f t="shared" si="0"/>
        <v>5.4499999999999937E-2</v>
      </c>
      <c r="Q1938" s="23">
        <f t="shared" si="1"/>
        <v>4.0092499999999998</v>
      </c>
      <c r="R1938" s="23">
        <f>VLOOKUP(B1938,'Dry Sieve'!$B$2:$K$992,IF(C1938="#5",2,IF(C1938="#10",3,IF(C1938="#18",4,IF(C1938="#35",5,IF(C1938="#60",6,IF(C1938="#120",7,IF(C1938="#200",8,IF(C1938="&lt;200",9)))))))),FALSE)</f>
        <v>0</v>
      </c>
      <c r="S1938" s="23">
        <f>VLOOKUP(B1938,'Dry Sieve'!$B$2:$K$992,10,FALSE)</f>
        <v>0</v>
      </c>
      <c r="T1938" s="23" t="s">
        <v>1438</v>
      </c>
      <c r="U1938" s="23">
        <v>0</v>
      </c>
      <c r="V1938" s="23">
        <f>V1935</f>
        <v>0</v>
      </c>
    </row>
    <row r="1939" spans="1:22" ht="15.75" customHeight="1" x14ac:dyDescent="0.2">
      <c r="A1939" s="22">
        <f>VLOOKUP(B1938,'Sample ID by Horizon'!A:B,2,FALSE)</f>
        <v>42655</v>
      </c>
      <c r="B1939" s="21" t="s">
        <v>545</v>
      </c>
      <c r="C1939" s="21" t="s">
        <v>1295</v>
      </c>
      <c r="D1939" s="21" t="s">
        <v>1291</v>
      </c>
      <c r="E1939" s="21">
        <v>4.0229999999999997</v>
      </c>
      <c r="F1939" s="21">
        <v>1.7150000000000001</v>
      </c>
      <c r="G1939" s="21">
        <v>3.1880000000000002</v>
      </c>
      <c r="H1939" s="21">
        <v>1.4730000000000001</v>
      </c>
      <c r="I1939" s="21">
        <v>1.875</v>
      </c>
      <c r="J1939" s="23">
        <f t="shared" si="45"/>
        <v>0.15999999999999992</v>
      </c>
      <c r="K1939" s="71">
        <v>32.637335319999998</v>
      </c>
      <c r="L1939" s="71">
        <v>4.0387500000000003</v>
      </c>
      <c r="M1939" s="23">
        <f>AVERAGE(J1939:J1942)</f>
        <v>0.15625</v>
      </c>
      <c r="N1939" s="23">
        <v>32.364630169999998</v>
      </c>
      <c r="O1939" s="73">
        <f>VLOOKUP(B1939,'Dry Sieve'!$B$2:$K$992,IF(C1939="#5",2,IF(C1939="#10",3,IF(C1939="#18",4,IF(C1939="#35",5,IF(C1939="#60",6,IF(C1939="#120",7,IF(C1939="#200",8,IF(C1939="&lt;200",9)))))))),FALSE)</f>
        <v>0</v>
      </c>
      <c r="P1939" s="23">
        <f t="shared" si="0"/>
        <v>0.15625</v>
      </c>
      <c r="Q1939" s="23">
        <f t="shared" si="1"/>
        <v>4.0387500000000003</v>
      </c>
      <c r="R1939" s="23">
        <f>VLOOKUP(B1939,'Dry Sieve'!$B$2:$K$992,IF(C1939="#5",2,IF(C1939="#10",3,IF(C1939="#18",4,IF(C1939="#35",5,IF(C1939="#60",6,IF(C1939="#120",7,IF(C1939="#200",8,IF(C1939="&lt;200",9)))))))),FALSE)</f>
        <v>0</v>
      </c>
      <c r="S1939" s="23">
        <f>VLOOKUP(B1939,'Dry Sieve'!$B$2:$K$992,10,FALSE)</f>
        <v>0</v>
      </c>
      <c r="T1939" s="23" t="s">
        <v>1438</v>
      </c>
      <c r="U1939" s="23">
        <v>0</v>
      </c>
      <c r="V1939" s="23">
        <f>V1938</f>
        <v>0</v>
      </c>
    </row>
    <row r="1940" spans="1:22" ht="15.75" customHeight="1" x14ac:dyDescent="0.2">
      <c r="A1940" s="22">
        <f>VLOOKUP(B1939,'Sample ID by Horizon'!A:B,2,FALSE)</f>
        <v>42655</v>
      </c>
      <c r="B1940" s="21" t="s">
        <v>545</v>
      </c>
      <c r="C1940" s="21" t="s">
        <v>1295</v>
      </c>
      <c r="D1940" s="21" t="s">
        <v>1292</v>
      </c>
      <c r="E1940" s="21">
        <v>4.0739999999999998</v>
      </c>
      <c r="F1940" s="21">
        <v>1.7270000000000001</v>
      </c>
      <c r="G1940" s="21">
        <v>3.419</v>
      </c>
      <c r="H1940" s="21">
        <v>1.6919999999999999</v>
      </c>
      <c r="I1940" s="21">
        <v>2.0110000000000001</v>
      </c>
      <c r="J1940" s="23">
        <f t="shared" si="45"/>
        <v>0.28400000000000003</v>
      </c>
      <c r="K1940" s="71">
        <v>34.560628379999997</v>
      </c>
      <c r="L1940" s="71">
        <f t="shared" ref="L1940:N1940" si="1455">L1939</f>
        <v>4.0387500000000003</v>
      </c>
      <c r="M1940" s="71">
        <f t="shared" si="1455"/>
        <v>0.15625</v>
      </c>
      <c r="N1940" s="71">
        <f t="shared" si="1455"/>
        <v>32.364630169999998</v>
      </c>
      <c r="O1940" s="73">
        <f>VLOOKUP(B1940,'Dry Sieve'!$B$2:$K$992,IF(C1940="#5",2,IF(C1940="#10",3,IF(C1940="#18",4,IF(C1940="#35",5,IF(C1940="#60",6,IF(C1940="#120",7,IF(C1940="#200",8,IF(C1940="&lt;200",9)))))))),FALSE)</f>
        <v>0</v>
      </c>
      <c r="P1940" s="23">
        <f t="shared" si="0"/>
        <v>0.15625</v>
      </c>
      <c r="Q1940" s="23">
        <f t="shared" si="1"/>
        <v>4.0387500000000003</v>
      </c>
      <c r="R1940" s="23">
        <f>VLOOKUP(B1940,'Dry Sieve'!$B$2:$K$992,IF(C1940="#5",2,IF(C1940="#10",3,IF(C1940="#18",4,IF(C1940="#35",5,IF(C1940="#60",6,IF(C1940="#120",7,IF(C1940="#200",8,IF(C1940="&lt;200",9)))))))),FALSE)</f>
        <v>0</v>
      </c>
      <c r="S1940" s="23">
        <f>VLOOKUP(B1940,'Dry Sieve'!$B$2:$K$992,10,FALSE)</f>
        <v>0</v>
      </c>
      <c r="T1940" s="23" t="s">
        <v>1438</v>
      </c>
      <c r="U1940" s="23">
        <v>0</v>
      </c>
      <c r="V1940" s="23">
        <f>V1938</f>
        <v>0</v>
      </c>
    </row>
    <row r="1941" spans="1:22" ht="15.75" customHeight="1" x14ac:dyDescent="0.2">
      <c r="A1941" s="22">
        <f>VLOOKUP(B1940,'Sample ID by Horizon'!A:B,2,FALSE)</f>
        <v>42655</v>
      </c>
      <c r="B1941" s="21" t="s">
        <v>545</v>
      </c>
      <c r="C1941" s="21" t="s">
        <v>1295</v>
      </c>
      <c r="D1941" s="21" t="s">
        <v>1293</v>
      </c>
      <c r="E1941" s="21">
        <v>4.016</v>
      </c>
      <c r="F1941" s="21">
        <v>1.726</v>
      </c>
      <c r="G1941" s="21">
        <v>3.1459999999999999</v>
      </c>
      <c r="H1941" s="21">
        <v>1.42</v>
      </c>
      <c r="I1941" s="21">
        <v>1.8220000000000001</v>
      </c>
      <c r="J1941" s="23">
        <f t="shared" si="45"/>
        <v>9.6000000000000085E-2</v>
      </c>
      <c r="K1941" s="71">
        <v>32.968127490000001</v>
      </c>
      <c r="L1941" s="71">
        <f t="shared" ref="L1941:N1941" si="1456">L1939</f>
        <v>4.0387500000000003</v>
      </c>
      <c r="M1941" s="71">
        <f t="shared" si="1456"/>
        <v>0.15625</v>
      </c>
      <c r="N1941" s="71">
        <f t="shared" si="1456"/>
        <v>32.364630169999998</v>
      </c>
      <c r="O1941" s="73">
        <f>VLOOKUP(B1941,'Dry Sieve'!$B$2:$K$992,IF(C1941="#5",2,IF(C1941="#10",3,IF(C1941="#18",4,IF(C1941="#35",5,IF(C1941="#60",6,IF(C1941="#120",7,IF(C1941="#200",8,IF(C1941="&lt;200",9)))))))),FALSE)</f>
        <v>0</v>
      </c>
      <c r="P1941" s="23">
        <f t="shared" si="0"/>
        <v>0.15625</v>
      </c>
      <c r="Q1941" s="23">
        <f t="shared" si="1"/>
        <v>4.0387500000000003</v>
      </c>
      <c r="R1941" s="23">
        <f>VLOOKUP(B1941,'Dry Sieve'!$B$2:$K$992,IF(C1941="#5",2,IF(C1941="#10",3,IF(C1941="#18",4,IF(C1941="#35",5,IF(C1941="#60",6,IF(C1941="#120",7,IF(C1941="#200",8,IF(C1941="&lt;200",9)))))))),FALSE)</f>
        <v>0</v>
      </c>
      <c r="S1941" s="23">
        <f>VLOOKUP(B1941,'Dry Sieve'!$B$2:$K$992,10,FALSE)</f>
        <v>0</v>
      </c>
      <c r="T1941" s="23" t="s">
        <v>1438</v>
      </c>
      <c r="U1941" s="23">
        <v>0</v>
      </c>
      <c r="V1941" s="23">
        <f>V1938</f>
        <v>0</v>
      </c>
    </row>
    <row r="1942" spans="1:22" ht="15.75" customHeight="1" x14ac:dyDescent="0.2">
      <c r="A1942" s="22">
        <f>VLOOKUP(B1941,'Sample ID by Horizon'!A:B,2,FALSE)</f>
        <v>42655</v>
      </c>
      <c r="B1942" s="21" t="s">
        <v>545</v>
      </c>
      <c r="C1942" s="21" t="s">
        <v>1295</v>
      </c>
      <c r="D1942" s="21" t="s">
        <v>1294</v>
      </c>
      <c r="E1942" s="21">
        <v>4.0419999999999998</v>
      </c>
      <c r="F1942" s="21">
        <v>1.72</v>
      </c>
      <c r="G1942" s="21">
        <v>2.9889999999999999</v>
      </c>
      <c r="H1942" s="21">
        <v>1.2689999999999999</v>
      </c>
      <c r="I1942" s="21">
        <v>1.8049999999999999</v>
      </c>
      <c r="J1942" s="23">
        <f t="shared" si="45"/>
        <v>8.4999999999999964E-2</v>
      </c>
      <c r="K1942" s="71">
        <v>29.29242949</v>
      </c>
      <c r="L1942" s="71">
        <f t="shared" ref="L1942:N1942" si="1457">L1939</f>
        <v>4.0387500000000003</v>
      </c>
      <c r="M1942" s="71">
        <f t="shared" si="1457"/>
        <v>0.15625</v>
      </c>
      <c r="N1942" s="71">
        <f t="shared" si="1457"/>
        <v>32.364630169999998</v>
      </c>
      <c r="O1942" s="73">
        <f>VLOOKUP(B1942,'Dry Sieve'!$B$2:$K$992,IF(C1942="#5",2,IF(C1942="#10",3,IF(C1942="#18",4,IF(C1942="#35",5,IF(C1942="#60",6,IF(C1942="#120",7,IF(C1942="#200",8,IF(C1942="&lt;200",9)))))))),FALSE)</f>
        <v>0</v>
      </c>
      <c r="P1942" s="23">
        <f t="shared" si="0"/>
        <v>0.15625</v>
      </c>
      <c r="Q1942" s="23">
        <f t="shared" si="1"/>
        <v>4.0387500000000003</v>
      </c>
      <c r="R1942" s="23">
        <f>VLOOKUP(B1942,'Dry Sieve'!$B$2:$K$992,IF(C1942="#5",2,IF(C1942="#10",3,IF(C1942="#18",4,IF(C1942="#35",5,IF(C1942="#60",6,IF(C1942="#120",7,IF(C1942="#200",8,IF(C1942="&lt;200",9)))))))),FALSE)</f>
        <v>0</v>
      </c>
      <c r="S1942" s="23">
        <f>VLOOKUP(B1942,'Dry Sieve'!$B$2:$K$992,10,FALSE)</f>
        <v>0</v>
      </c>
      <c r="T1942" s="23" t="s">
        <v>1438</v>
      </c>
      <c r="U1942" s="23">
        <v>0</v>
      </c>
      <c r="V1942" s="23">
        <f>V1941</f>
        <v>0</v>
      </c>
    </row>
    <row r="1943" spans="1:22" ht="15.75" customHeight="1" x14ac:dyDescent="0.2">
      <c r="A1943" s="22">
        <f>VLOOKUP(B1942,'Sample ID by Horizon'!A:B,2,FALSE)</f>
        <v>42655</v>
      </c>
      <c r="B1943" s="21" t="s">
        <v>545</v>
      </c>
      <c r="C1943" s="21" t="s">
        <v>1296</v>
      </c>
      <c r="D1943" s="21" t="s">
        <v>1291</v>
      </c>
      <c r="E1943" s="21">
        <v>2.0070000000000001</v>
      </c>
      <c r="F1943" s="21">
        <v>1.706</v>
      </c>
      <c r="G1943" s="21">
        <v>2.944</v>
      </c>
      <c r="H1943" s="21">
        <v>1.238</v>
      </c>
      <c r="I1943" s="21">
        <v>1.9359999999999999</v>
      </c>
      <c r="J1943" s="23">
        <f t="shared" si="45"/>
        <v>0.22999999999999998</v>
      </c>
      <c r="K1943" s="71">
        <v>50.22421525</v>
      </c>
      <c r="L1943" s="71">
        <v>2.0230000000000001</v>
      </c>
      <c r="M1943" s="23">
        <f>AVERAGE(J1943:J1946)</f>
        <v>0.19474999999999998</v>
      </c>
      <c r="N1943" s="23">
        <v>52.519827030000002</v>
      </c>
      <c r="O1943" s="73">
        <f>VLOOKUP(B1943,'Dry Sieve'!$B$2:$K$992,IF(C1943="#5",2,IF(C1943="#10",3,IF(C1943="#18",4,IF(C1943="#35",5,IF(C1943="#60",6,IF(C1943="#120",7,IF(C1943="#200",8,IF(C1943="&lt;200",9)))))))),FALSE)</f>
        <v>0</v>
      </c>
      <c r="P1943" s="23">
        <f t="shared" si="0"/>
        <v>0.19474999999999998</v>
      </c>
      <c r="Q1943" s="23">
        <f t="shared" si="1"/>
        <v>2.0230000000000001</v>
      </c>
      <c r="R1943" s="23">
        <f>VLOOKUP(B1943,'Dry Sieve'!$B$2:$K$992,IF(C1943="#5",2,IF(C1943="#10",3,IF(C1943="#18",4,IF(C1943="#35",5,IF(C1943="#60",6,IF(C1943="#120",7,IF(C1943="#200",8,IF(C1943="&lt;200",9)))))))),FALSE)</f>
        <v>0</v>
      </c>
      <c r="S1943" s="23">
        <f>VLOOKUP(B1943,'Dry Sieve'!$B$2:$K$992,10,FALSE)</f>
        <v>0</v>
      </c>
      <c r="T1943" s="23" t="s">
        <v>1438</v>
      </c>
      <c r="U1943" s="23">
        <v>0</v>
      </c>
      <c r="V1943" s="23">
        <f>V1941</f>
        <v>0</v>
      </c>
    </row>
    <row r="1944" spans="1:22" ht="15.75" customHeight="1" x14ac:dyDescent="0.2">
      <c r="A1944" s="22">
        <f>VLOOKUP(B1943,'Sample ID by Horizon'!A:B,2,FALSE)</f>
        <v>42655</v>
      </c>
      <c r="B1944" s="21" t="s">
        <v>545</v>
      </c>
      <c r="C1944" s="21" t="s">
        <v>1296</v>
      </c>
      <c r="D1944" s="21" t="s">
        <v>1292</v>
      </c>
      <c r="E1944" s="21">
        <v>2.06</v>
      </c>
      <c r="F1944" s="21">
        <v>1.716</v>
      </c>
      <c r="G1944" s="21">
        <v>2.9940000000000002</v>
      </c>
      <c r="H1944" s="21">
        <v>1.278</v>
      </c>
      <c r="I1944" s="21">
        <v>1.988</v>
      </c>
      <c r="J1944" s="23">
        <f t="shared" si="45"/>
        <v>0.27200000000000002</v>
      </c>
      <c r="K1944" s="71">
        <v>48.834951459999999</v>
      </c>
      <c r="L1944" s="71">
        <f t="shared" ref="L1944:N1944" si="1458">L1943</f>
        <v>2.0230000000000001</v>
      </c>
      <c r="M1944" s="71">
        <f t="shared" si="1458"/>
        <v>0.19474999999999998</v>
      </c>
      <c r="N1944" s="71">
        <f t="shared" si="1458"/>
        <v>52.519827030000002</v>
      </c>
      <c r="O1944" s="73">
        <f>VLOOKUP(B1944,'Dry Sieve'!$B$2:$K$992,IF(C1944="#5",2,IF(C1944="#10",3,IF(C1944="#18",4,IF(C1944="#35",5,IF(C1944="#60",6,IF(C1944="#120",7,IF(C1944="#200",8,IF(C1944="&lt;200",9)))))))),FALSE)</f>
        <v>0</v>
      </c>
      <c r="P1944" s="23">
        <f t="shared" si="0"/>
        <v>0.19474999999999998</v>
      </c>
      <c r="Q1944" s="23">
        <f t="shared" si="1"/>
        <v>2.0230000000000001</v>
      </c>
      <c r="R1944" s="23">
        <f>VLOOKUP(B1944,'Dry Sieve'!$B$2:$K$992,IF(C1944="#5",2,IF(C1944="#10",3,IF(C1944="#18",4,IF(C1944="#35",5,IF(C1944="#60",6,IF(C1944="#120",7,IF(C1944="#200",8,IF(C1944="&lt;200",9)))))))),FALSE)</f>
        <v>0</v>
      </c>
      <c r="S1944" s="23">
        <f>VLOOKUP(B1944,'Dry Sieve'!$B$2:$K$992,10,FALSE)</f>
        <v>0</v>
      </c>
      <c r="T1944" s="23" t="s">
        <v>1438</v>
      </c>
      <c r="U1944" s="23">
        <v>0</v>
      </c>
      <c r="V1944" s="23">
        <f>V1941</f>
        <v>0</v>
      </c>
    </row>
    <row r="1945" spans="1:22" ht="15.75" customHeight="1" x14ac:dyDescent="0.2">
      <c r="A1945" s="22">
        <f>VLOOKUP(B1944,'Sample ID by Horizon'!A:B,2,FALSE)</f>
        <v>42655</v>
      </c>
      <c r="B1945" s="21" t="s">
        <v>545</v>
      </c>
      <c r="C1945" s="21" t="s">
        <v>1296</v>
      </c>
      <c r="D1945" s="21" t="s">
        <v>1293</v>
      </c>
      <c r="E1945" s="21">
        <v>2.0219999999999998</v>
      </c>
      <c r="F1945" s="21">
        <v>1.7170000000000001</v>
      </c>
      <c r="G1945" s="21">
        <v>3.0459999999999998</v>
      </c>
      <c r="H1945" s="21">
        <v>1.329</v>
      </c>
      <c r="I1945" s="21">
        <v>1.847</v>
      </c>
      <c r="J1945" s="23">
        <f t="shared" si="45"/>
        <v>0.12999999999999989</v>
      </c>
      <c r="K1945" s="71">
        <v>59.297725020000001</v>
      </c>
      <c r="L1945" s="71">
        <f t="shared" ref="L1945:N1945" si="1459">L1943</f>
        <v>2.0230000000000001</v>
      </c>
      <c r="M1945" s="71">
        <f t="shared" si="1459"/>
        <v>0.19474999999999998</v>
      </c>
      <c r="N1945" s="71">
        <f t="shared" si="1459"/>
        <v>52.519827030000002</v>
      </c>
      <c r="O1945" s="73">
        <f>VLOOKUP(B1945,'Dry Sieve'!$B$2:$K$992,IF(C1945="#5",2,IF(C1945="#10",3,IF(C1945="#18",4,IF(C1945="#35",5,IF(C1945="#60",6,IF(C1945="#120",7,IF(C1945="#200",8,IF(C1945="&lt;200",9)))))))),FALSE)</f>
        <v>0</v>
      </c>
      <c r="P1945" s="23">
        <f t="shared" si="0"/>
        <v>0.19474999999999998</v>
      </c>
      <c r="Q1945" s="23">
        <f t="shared" si="1"/>
        <v>2.0230000000000001</v>
      </c>
      <c r="R1945" s="23">
        <f>VLOOKUP(B1945,'Dry Sieve'!$B$2:$K$992,IF(C1945="#5",2,IF(C1945="#10",3,IF(C1945="#18",4,IF(C1945="#35",5,IF(C1945="#60",6,IF(C1945="#120",7,IF(C1945="#200",8,IF(C1945="&lt;200",9)))))))),FALSE)</f>
        <v>0</v>
      </c>
      <c r="S1945" s="23">
        <f>VLOOKUP(B1945,'Dry Sieve'!$B$2:$K$992,10,FALSE)</f>
        <v>0</v>
      </c>
      <c r="T1945" s="23" t="s">
        <v>1438</v>
      </c>
      <c r="U1945" s="23">
        <v>0</v>
      </c>
      <c r="V1945" s="23">
        <f>V1944</f>
        <v>0</v>
      </c>
    </row>
    <row r="1946" spans="1:22" ht="15.75" customHeight="1" x14ac:dyDescent="0.2">
      <c r="A1946" s="22">
        <f>VLOOKUP(B1945,'Sample ID by Horizon'!A:B,2,FALSE)</f>
        <v>42655</v>
      </c>
      <c r="B1946" s="21" t="s">
        <v>545</v>
      </c>
      <c r="C1946" s="21" t="s">
        <v>1296</v>
      </c>
      <c r="D1946" s="21" t="s">
        <v>1294</v>
      </c>
      <c r="E1946" s="21">
        <v>2.0030000000000001</v>
      </c>
      <c r="F1946" s="21">
        <v>1.7110000000000001</v>
      </c>
      <c r="G1946" s="21">
        <v>2.8940000000000001</v>
      </c>
      <c r="H1946" s="21">
        <v>1.1830000000000001</v>
      </c>
      <c r="I1946" s="21">
        <v>1.8580000000000001</v>
      </c>
      <c r="J1946" s="23">
        <f t="shared" si="45"/>
        <v>0.14700000000000002</v>
      </c>
      <c r="K1946" s="71">
        <v>51.722416379999999</v>
      </c>
      <c r="L1946" s="71">
        <f t="shared" ref="L1946:N1946" si="1460">L1943</f>
        <v>2.0230000000000001</v>
      </c>
      <c r="M1946" s="71">
        <f t="shared" si="1460"/>
        <v>0.19474999999999998</v>
      </c>
      <c r="N1946" s="71">
        <f t="shared" si="1460"/>
        <v>52.519827030000002</v>
      </c>
      <c r="O1946" s="73">
        <f>VLOOKUP(B1946,'Dry Sieve'!$B$2:$K$992,IF(C1946="#5",2,IF(C1946="#10",3,IF(C1946="#18",4,IF(C1946="#35",5,IF(C1946="#60",6,IF(C1946="#120",7,IF(C1946="#200",8,IF(C1946="&lt;200",9)))))))),FALSE)</f>
        <v>0</v>
      </c>
      <c r="P1946" s="23">
        <f t="shared" si="0"/>
        <v>0.19474999999999998</v>
      </c>
      <c r="Q1946" s="23">
        <f t="shared" si="1"/>
        <v>2.0230000000000001</v>
      </c>
      <c r="R1946" s="23">
        <f>VLOOKUP(B1946,'Dry Sieve'!$B$2:$K$992,IF(C1946="#5",2,IF(C1946="#10",3,IF(C1946="#18",4,IF(C1946="#35",5,IF(C1946="#60",6,IF(C1946="#120",7,IF(C1946="#200",8,IF(C1946="&lt;200",9)))))))),FALSE)</f>
        <v>0</v>
      </c>
      <c r="S1946" s="23">
        <f>VLOOKUP(B1946,'Dry Sieve'!$B$2:$K$992,10,FALSE)</f>
        <v>0</v>
      </c>
      <c r="T1946" s="23" t="s">
        <v>1438</v>
      </c>
      <c r="U1946" s="23">
        <v>0</v>
      </c>
      <c r="V1946" s="23">
        <f>V1944</f>
        <v>0</v>
      </c>
    </row>
    <row r="1947" spans="1:22" ht="15.75" customHeight="1" x14ac:dyDescent="0.2">
      <c r="A1947" s="22">
        <f>VLOOKUP(B1946,'Sample ID by Horizon'!A:B,2,FALSE)</f>
        <v>42655</v>
      </c>
      <c r="B1947" s="21" t="s">
        <v>545</v>
      </c>
      <c r="C1947" s="21" t="s">
        <v>1297</v>
      </c>
      <c r="D1947" s="21" t="s">
        <v>1291</v>
      </c>
      <c r="E1947" s="21">
        <v>1.52</v>
      </c>
      <c r="F1947" s="21">
        <v>1.702</v>
      </c>
      <c r="G1947" s="21">
        <v>3</v>
      </c>
      <c r="H1947" s="21">
        <v>1.298</v>
      </c>
      <c r="I1947" s="21">
        <v>2.1030000000000002</v>
      </c>
      <c r="J1947" s="23">
        <f t="shared" si="45"/>
        <v>0.40100000000000025</v>
      </c>
      <c r="K1947" s="71">
        <v>59.013157890000002</v>
      </c>
      <c r="L1947" s="71">
        <v>1.51275</v>
      </c>
      <c r="M1947" s="23">
        <f>AVERAGE(J1947:J1950)</f>
        <v>0.31124999999999997</v>
      </c>
      <c r="N1947" s="23">
        <v>63.695009910000003</v>
      </c>
      <c r="O1947" s="73">
        <f>VLOOKUP(B1947,'Dry Sieve'!$B$2:$K$992,IF(C1947="#5",2,IF(C1947="#10",3,IF(C1947="#18",4,IF(C1947="#35",5,IF(C1947="#60",6,IF(C1947="#120",7,IF(C1947="#200",8,IF(C1947="&lt;200",9)))))))),FALSE)</f>
        <v>0</v>
      </c>
      <c r="P1947" s="23">
        <f t="shared" si="0"/>
        <v>0.31124999999999997</v>
      </c>
      <c r="Q1947" s="23">
        <f t="shared" si="1"/>
        <v>1.51275</v>
      </c>
      <c r="R1947" s="23">
        <f>VLOOKUP(B1947,'Dry Sieve'!$B$2:$K$992,IF(C1947="#5",2,IF(C1947="#10",3,IF(C1947="#18",4,IF(C1947="#35",5,IF(C1947="#60",6,IF(C1947="#120",7,IF(C1947="#200",8,IF(C1947="&lt;200",9)))))))),FALSE)</f>
        <v>0</v>
      </c>
      <c r="S1947" s="23">
        <f>VLOOKUP(B1947,'Dry Sieve'!$B$2:$K$992,10,FALSE)</f>
        <v>0</v>
      </c>
      <c r="T1947" s="23" t="s">
        <v>1438</v>
      </c>
      <c r="U1947" s="23">
        <v>0</v>
      </c>
      <c r="V1947" s="23">
        <f>V1944</f>
        <v>0</v>
      </c>
    </row>
    <row r="1948" spans="1:22" ht="15.75" customHeight="1" x14ac:dyDescent="0.2">
      <c r="A1948" s="22">
        <f>VLOOKUP(B1947,'Sample ID by Horizon'!A:B,2,FALSE)</f>
        <v>42655</v>
      </c>
      <c r="B1948" s="21" t="s">
        <v>545</v>
      </c>
      <c r="C1948" s="21" t="s">
        <v>1297</v>
      </c>
      <c r="D1948" s="21" t="s">
        <v>1292</v>
      </c>
      <c r="E1948" s="21">
        <v>1.5149999999999999</v>
      </c>
      <c r="F1948" s="21">
        <v>1.7270000000000001</v>
      </c>
      <c r="G1948" s="21">
        <v>2.944</v>
      </c>
      <c r="H1948" s="21">
        <v>1.2170000000000001</v>
      </c>
      <c r="I1948" s="21">
        <v>2.125</v>
      </c>
      <c r="J1948" s="23">
        <f t="shared" si="45"/>
        <v>0.39799999999999991</v>
      </c>
      <c r="K1948" s="71">
        <v>54.059405939999998</v>
      </c>
      <c r="L1948" s="71">
        <f t="shared" ref="L1948:N1948" si="1461">L1947</f>
        <v>1.51275</v>
      </c>
      <c r="M1948" s="71">
        <f t="shared" si="1461"/>
        <v>0.31124999999999997</v>
      </c>
      <c r="N1948" s="71">
        <f t="shared" si="1461"/>
        <v>63.695009910000003</v>
      </c>
      <c r="O1948" s="73">
        <f>VLOOKUP(B1948,'Dry Sieve'!$B$2:$K$992,IF(C1948="#5",2,IF(C1948="#10",3,IF(C1948="#18",4,IF(C1948="#35",5,IF(C1948="#60",6,IF(C1948="#120",7,IF(C1948="#200",8,IF(C1948="&lt;200",9)))))))),FALSE)</f>
        <v>0</v>
      </c>
      <c r="P1948" s="23">
        <f t="shared" si="0"/>
        <v>0.31124999999999997</v>
      </c>
      <c r="Q1948" s="23">
        <f t="shared" si="1"/>
        <v>1.51275</v>
      </c>
      <c r="R1948" s="23">
        <f>VLOOKUP(B1948,'Dry Sieve'!$B$2:$K$992,IF(C1948="#5",2,IF(C1948="#10",3,IF(C1948="#18",4,IF(C1948="#35",5,IF(C1948="#60",6,IF(C1948="#120",7,IF(C1948="#200",8,IF(C1948="&lt;200",9)))))))),FALSE)</f>
        <v>0</v>
      </c>
      <c r="S1948" s="23">
        <f>VLOOKUP(B1948,'Dry Sieve'!$B$2:$K$992,10,FALSE)</f>
        <v>0</v>
      </c>
      <c r="T1948" s="23" t="s">
        <v>1438</v>
      </c>
      <c r="U1948" s="23">
        <v>0</v>
      </c>
      <c r="V1948" s="23">
        <f>V1947</f>
        <v>0</v>
      </c>
    </row>
    <row r="1949" spans="1:22" ht="15.75" customHeight="1" x14ac:dyDescent="0.2">
      <c r="A1949" s="22">
        <f>VLOOKUP(B1948,'Sample ID by Horizon'!A:B,2,FALSE)</f>
        <v>42655</v>
      </c>
      <c r="B1949" s="21" t="s">
        <v>545</v>
      </c>
      <c r="C1949" s="21" t="s">
        <v>1297</v>
      </c>
      <c r="D1949" s="21" t="s">
        <v>1293</v>
      </c>
      <c r="E1949" s="21">
        <v>1.5</v>
      </c>
      <c r="F1949" s="21">
        <v>1.7290000000000001</v>
      </c>
      <c r="G1949" s="21">
        <v>3.0339999999999998</v>
      </c>
      <c r="H1949" s="21">
        <v>1.3049999999999999</v>
      </c>
      <c r="I1949" s="21">
        <v>1.976</v>
      </c>
      <c r="J1949" s="23">
        <f t="shared" si="45"/>
        <v>0.24699999999999989</v>
      </c>
      <c r="K1949" s="71">
        <v>70.533333330000005</v>
      </c>
      <c r="L1949" s="71">
        <f t="shared" ref="L1949:N1949" si="1462">L1947</f>
        <v>1.51275</v>
      </c>
      <c r="M1949" s="71">
        <f t="shared" si="1462"/>
        <v>0.31124999999999997</v>
      </c>
      <c r="N1949" s="71">
        <f t="shared" si="1462"/>
        <v>63.695009910000003</v>
      </c>
      <c r="O1949" s="73">
        <f>VLOOKUP(B1949,'Dry Sieve'!$B$2:$K$992,IF(C1949="#5",2,IF(C1949="#10",3,IF(C1949="#18",4,IF(C1949="#35",5,IF(C1949="#60",6,IF(C1949="#120",7,IF(C1949="#200",8,IF(C1949="&lt;200",9)))))))),FALSE)</f>
        <v>0</v>
      </c>
      <c r="P1949" s="23">
        <f t="shared" si="0"/>
        <v>0.31124999999999997</v>
      </c>
      <c r="Q1949" s="23">
        <f t="shared" si="1"/>
        <v>1.51275</v>
      </c>
      <c r="R1949" s="23">
        <f>VLOOKUP(B1949,'Dry Sieve'!$B$2:$K$992,IF(C1949="#5",2,IF(C1949="#10",3,IF(C1949="#18",4,IF(C1949="#35",5,IF(C1949="#60",6,IF(C1949="#120",7,IF(C1949="#200",8,IF(C1949="&lt;200",9)))))))),FALSE)</f>
        <v>0</v>
      </c>
      <c r="S1949" s="23">
        <f>VLOOKUP(B1949,'Dry Sieve'!$B$2:$K$992,10,FALSE)</f>
        <v>0</v>
      </c>
      <c r="T1949" s="23" t="s">
        <v>1438</v>
      </c>
      <c r="U1949" s="23">
        <v>0</v>
      </c>
      <c r="V1949" s="23">
        <f>V1947</f>
        <v>0</v>
      </c>
    </row>
    <row r="1950" spans="1:22" ht="15.75" customHeight="1" x14ac:dyDescent="0.2">
      <c r="A1950" s="22">
        <f>VLOOKUP(B1949,'Sample ID by Horizon'!A:B,2,FALSE)</f>
        <v>42655</v>
      </c>
      <c r="B1950" s="21" t="s">
        <v>545</v>
      </c>
      <c r="C1950" s="21" t="s">
        <v>1297</v>
      </c>
      <c r="D1950" s="21" t="s">
        <v>1294</v>
      </c>
      <c r="E1950" s="21">
        <v>1.516</v>
      </c>
      <c r="F1950" s="21">
        <v>1.7230000000000001</v>
      </c>
      <c r="G1950" s="21">
        <v>3.0009999999999999</v>
      </c>
      <c r="H1950" s="21">
        <v>1.278</v>
      </c>
      <c r="I1950" s="21">
        <v>1.9219999999999999</v>
      </c>
      <c r="J1950" s="23">
        <f t="shared" si="45"/>
        <v>0.19899999999999984</v>
      </c>
      <c r="K1950" s="71">
        <v>71.17414248</v>
      </c>
      <c r="L1950" s="71">
        <f t="shared" ref="L1950:N1950" si="1463">L1947</f>
        <v>1.51275</v>
      </c>
      <c r="M1950" s="71">
        <f t="shared" si="1463"/>
        <v>0.31124999999999997</v>
      </c>
      <c r="N1950" s="71">
        <f t="shared" si="1463"/>
        <v>63.695009910000003</v>
      </c>
      <c r="O1950" s="73">
        <f>VLOOKUP(B1950,'Dry Sieve'!$B$2:$K$992,IF(C1950="#5",2,IF(C1950="#10",3,IF(C1950="#18",4,IF(C1950="#35",5,IF(C1950="#60",6,IF(C1950="#120",7,IF(C1950="#200",8,IF(C1950="&lt;200",9)))))))),FALSE)</f>
        <v>0</v>
      </c>
      <c r="P1950" s="23">
        <f t="shared" si="0"/>
        <v>0.31124999999999997</v>
      </c>
      <c r="Q1950" s="23">
        <f t="shared" si="1"/>
        <v>1.51275</v>
      </c>
      <c r="R1950" s="23">
        <f>VLOOKUP(B1950,'Dry Sieve'!$B$2:$K$992,IF(C1950="#5",2,IF(C1950="#10",3,IF(C1950="#18",4,IF(C1950="#35",5,IF(C1950="#60",6,IF(C1950="#120",7,IF(C1950="#200",8,IF(C1950="&lt;200",9)))))))),FALSE)</f>
        <v>0</v>
      </c>
      <c r="S1950" s="23">
        <f>VLOOKUP(B1950,'Dry Sieve'!$B$2:$K$992,10,FALSE)</f>
        <v>0</v>
      </c>
      <c r="T1950" s="23" t="s">
        <v>1438</v>
      </c>
      <c r="U1950" s="23">
        <v>0</v>
      </c>
      <c r="V1950" s="23">
        <f>V1947</f>
        <v>0</v>
      </c>
    </row>
    <row r="1951" spans="1:22" ht="15.75" customHeight="1" x14ac:dyDescent="0.2">
      <c r="A1951" s="22">
        <f>VLOOKUP(B1950,'Sample ID by Horizon'!A:B,2,FALSE)</f>
        <v>42655</v>
      </c>
      <c r="B1951" s="21" t="s">
        <v>545</v>
      </c>
      <c r="C1951" s="21" t="s">
        <v>1298</v>
      </c>
      <c r="D1951" s="21" t="s">
        <v>1291</v>
      </c>
      <c r="E1951" s="21">
        <v>1.0529999999999999</v>
      </c>
      <c r="F1951" s="21">
        <v>1.7190000000000001</v>
      </c>
      <c r="G1951" s="21">
        <v>2.7149999999999999</v>
      </c>
      <c r="H1951" s="21">
        <v>0.996</v>
      </c>
      <c r="I1951" s="21">
        <v>2.2189999999999999</v>
      </c>
      <c r="J1951" s="23">
        <f t="shared" si="45"/>
        <v>0.49999999999999978</v>
      </c>
      <c r="K1951" s="71">
        <v>47.103513769999999</v>
      </c>
      <c r="L1951" s="71">
        <v>1.056</v>
      </c>
      <c r="M1951" s="23">
        <f>AVERAGE(J1951:J1954)</f>
        <v>0.4494999999999999</v>
      </c>
      <c r="N1951" s="23">
        <v>52.805600920000003</v>
      </c>
      <c r="O1951" s="73">
        <f>VLOOKUP(B1951,'Dry Sieve'!$B$2:$K$992,IF(C1951="#5",2,IF(C1951="#10",3,IF(C1951="#18",4,IF(C1951="#35",5,IF(C1951="#60",6,IF(C1951="#120",7,IF(C1951="#200",8,IF(C1951="&lt;200",9)))))))),FALSE)</f>
        <v>0</v>
      </c>
      <c r="P1951" s="23">
        <f t="shared" si="0"/>
        <v>0.4494999999999999</v>
      </c>
      <c r="Q1951" s="23">
        <f t="shared" si="1"/>
        <v>1.0559999999999998</v>
      </c>
      <c r="R1951" s="23">
        <f>VLOOKUP(B1951,'Dry Sieve'!$B$2:$K$992,IF(C1951="#5",2,IF(C1951="#10",3,IF(C1951="#18",4,IF(C1951="#35",5,IF(C1951="#60",6,IF(C1951="#120",7,IF(C1951="#200",8,IF(C1951="&lt;200",9)))))))),FALSE)</f>
        <v>0</v>
      </c>
      <c r="S1951" s="23">
        <f>VLOOKUP(B1951,'Dry Sieve'!$B$2:$K$992,10,FALSE)</f>
        <v>0</v>
      </c>
      <c r="T1951" s="23" t="s">
        <v>1438</v>
      </c>
      <c r="U1951" s="23">
        <v>0</v>
      </c>
      <c r="V1951" s="23">
        <f>V1950</f>
        <v>0</v>
      </c>
    </row>
    <row r="1952" spans="1:22" ht="15.75" customHeight="1" x14ac:dyDescent="0.2">
      <c r="A1952" s="22">
        <f>VLOOKUP(B1951,'Sample ID by Horizon'!A:B,2,FALSE)</f>
        <v>42655</v>
      </c>
      <c r="B1952" s="21" t="s">
        <v>545</v>
      </c>
      <c r="C1952" s="21" t="s">
        <v>1298</v>
      </c>
      <c r="D1952" s="21" t="s">
        <v>1292</v>
      </c>
      <c r="E1952" s="21">
        <v>1.0549999999999999</v>
      </c>
      <c r="F1952" s="21">
        <v>1.732</v>
      </c>
      <c r="G1952" s="21">
        <v>2.734</v>
      </c>
      <c r="H1952" s="21">
        <v>1.002</v>
      </c>
      <c r="I1952" s="21">
        <v>2.2519999999999998</v>
      </c>
      <c r="J1952" s="23">
        <f t="shared" si="45"/>
        <v>0.5199999999999998</v>
      </c>
      <c r="K1952" s="71">
        <v>45.687203789999998</v>
      </c>
      <c r="L1952" s="71">
        <f t="shared" ref="L1952:N1952" si="1464">L1951</f>
        <v>1.056</v>
      </c>
      <c r="M1952" s="71">
        <f t="shared" si="1464"/>
        <v>0.4494999999999999</v>
      </c>
      <c r="N1952" s="71">
        <f t="shared" si="1464"/>
        <v>52.805600920000003</v>
      </c>
      <c r="O1952" s="73">
        <f>VLOOKUP(B1952,'Dry Sieve'!$B$2:$K$992,IF(C1952="#5",2,IF(C1952="#10",3,IF(C1952="#18",4,IF(C1952="#35",5,IF(C1952="#60",6,IF(C1952="#120",7,IF(C1952="#200",8,IF(C1952="&lt;200",9)))))))),FALSE)</f>
        <v>0</v>
      </c>
      <c r="P1952" s="23">
        <f t="shared" si="0"/>
        <v>0.4494999999999999</v>
      </c>
      <c r="Q1952" s="23">
        <f t="shared" si="1"/>
        <v>1.0559999999999998</v>
      </c>
      <c r="R1952" s="23">
        <f>VLOOKUP(B1952,'Dry Sieve'!$B$2:$K$992,IF(C1952="#5",2,IF(C1952="#10",3,IF(C1952="#18",4,IF(C1952="#35",5,IF(C1952="#60",6,IF(C1952="#120",7,IF(C1952="#200",8,IF(C1952="&lt;200",9)))))))),FALSE)</f>
        <v>0</v>
      </c>
      <c r="S1952" s="23">
        <f>VLOOKUP(B1952,'Dry Sieve'!$B$2:$K$992,10,FALSE)</f>
        <v>0</v>
      </c>
      <c r="T1952" s="23" t="s">
        <v>1438</v>
      </c>
      <c r="U1952" s="23">
        <v>0</v>
      </c>
      <c r="V1952" s="23">
        <f>V1950</f>
        <v>0</v>
      </c>
    </row>
    <row r="1953" spans="1:22" ht="15.75" customHeight="1" x14ac:dyDescent="0.2">
      <c r="A1953" s="22">
        <f>VLOOKUP(B1952,'Sample ID by Horizon'!A:B,2,FALSE)</f>
        <v>42655</v>
      </c>
      <c r="B1953" s="21" t="s">
        <v>545</v>
      </c>
      <c r="C1953" s="21" t="s">
        <v>1298</v>
      </c>
      <c r="D1953" s="21" t="s">
        <v>1293</v>
      </c>
      <c r="E1953" s="21">
        <v>1.0609999999999999</v>
      </c>
      <c r="F1953" s="21">
        <v>1.704</v>
      </c>
      <c r="G1953" s="21">
        <v>2.7240000000000002</v>
      </c>
      <c r="H1953" s="21">
        <v>1.02</v>
      </c>
      <c r="I1953" s="21">
        <v>2.097</v>
      </c>
      <c r="J1953" s="23">
        <f t="shared" si="45"/>
        <v>0.39300000000000002</v>
      </c>
      <c r="K1953" s="71">
        <v>59.095193209999998</v>
      </c>
      <c r="L1953" s="71">
        <f t="shared" ref="L1953:N1953" si="1465">L1951</f>
        <v>1.056</v>
      </c>
      <c r="M1953" s="71">
        <f t="shared" si="1465"/>
        <v>0.4494999999999999</v>
      </c>
      <c r="N1953" s="71">
        <f t="shared" si="1465"/>
        <v>52.805600920000003</v>
      </c>
      <c r="O1953" s="73">
        <f>VLOOKUP(B1953,'Dry Sieve'!$B$2:$K$992,IF(C1953="#5",2,IF(C1953="#10",3,IF(C1953="#18",4,IF(C1953="#35",5,IF(C1953="#60",6,IF(C1953="#120",7,IF(C1953="#200",8,IF(C1953="&lt;200",9)))))))),FALSE)</f>
        <v>0</v>
      </c>
      <c r="P1953" s="23">
        <f t="shared" si="0"/>
        <v>0.4494999999999999</v>
      </c>
      <c r="Q1953" s="23">
        <f t="shared" si="1"/>
        <v>1.0559999999999998</v>
      </c>
      <c r="R1953" s="23">
        <f>VLOOKUP(B1953,'Dry Sieve'!$B$2:$K$992,IF(C1953="#5",2,IF(C1953="#10",3,IF(C1953="#18",4,IF(C1953="#35",5,IF(C1953="#60",6,IF(C1953="#120",7,IF(C1953="#200",8,IF(C1953="&lt;200",9)))))))),FALSE)</f>
        <v>0</v>
      </c>
      <c r="S1953" s="23">
        <f>VLOOKUP(B1953,'Dry Sieve'!$B$2:$K$992,10,FALSE)</f>
        <v>0</v>
      </c>
      <c r="T1953" s="23" t="s">
        <v>1438</v>
      </c>
      <c r="U1953" s="23">
        <v>0</v>
      </c>
      <c r="V1953" s="23">
        <f>V1950</f>
        <v>0</v>
      </c>
    </row>
    <row r="1954" spans="1:22" ht="15.75" customHeight="1" x14ac:dyDescent="0.2">
      <c r="A1954" s="22">
        <f>VLOOKUP(B1953,'Sample ID by Horizon'!A:B,2,FALSE)</f>
        <v>42655</v>
      </c>
      <c r="B1954" s="21" t="s">
        <v>545</v>
      </c>
      <c r="C1954" s="21" t="s">
        <v>1298</v>
      </c>
      <c r="D1954" s="21" t="s">
        <v>1294</v>
      </c>
      <c r="E1954" s="21">
        <v>1.0549999999999999</v>
      </c>
      <c r="F1954" s="21">
        <v>1.7110000000000001</v>
      </c>
      <c r="G1954" s="21">
        <v>2.722</v>
      </c>
      <c r="H1954" s="21">
        <v>1.0109999999999999</v>
      </c>
      <c r="I1954" s="21">
        <v>2.0960000000000001</v>
      </c>
      <c r="J1954" s="23">
        <f t="shared" si="45"/>
        <v>0.38500000000000001</v>
      </c>
      <c r="K1954" s="71">
        <v>59.336492890000002</v>
      </c>
      <c r="L1954" s="71">
        <f t="shared" ref="L1954:N1954" si="1466">L1951</f>
        <v>1.056</v>
      </c>
      <c r="M1954" s="71">
        <f t="shared" si="1466"/>
        <v>0.4494999999999999</v>
      </c>
      <c r="N1954" s="71">
        <f t="shared" si="1466"/>
        <v>52.805600920000003</v>
      </c>
      <c r="O1954" s="73">
        <f>VLOOKUP(B1954,'Dry Sieve'!$B$2:$K$992,IF(C1954="#5",2,IF(C1954="#10",3,IF(C1954="#18",4,IF(C1954="#35",5,IF(C1954="#60",6,IF(C1954="#120",7,IF(C1954="#200",8,IF(C1954="&lt;200",9)))))))),FALSE)</f>
        <v>0</v>
      </c>
      <c r="P1954" s="23">
        <f t="shared" si="0"/>
        <v>0.4494999999999999</v>
      </c>
      <c r="Q1954" s="23">
        <f t="shared" si="1"/>
        <v>1.0559999999999998</v>
      </c>
      <c r="R1954" s="23">
        <f>VLOOKUP(B1954,'Dry Sieve'!$B$2:$K$992,IF(C1954="#5",2,IF(C1954="#10",3,IF(C1954="#18",4,IF(C1954="#35",5,IF(C1954="#60",6,IF(C1954="#120",7,IF(C1954="#200",8,IF(C1954="&lt;200",9)))))))),FALSE)</f>
        <v>0</v>
      </c>
      <c r="S1954" s="23">
        <f>VLOOKUP(B1954,'Dry Sieve'!$B$2:$K$992,10,FALSE)</f>
        <v>0</v>
      </c>
      <c r="T1954" s="23" t="s">
        <v>1438</v>
      </c>
      <c r="U1954" s="23">
        <v>0</v>
      </c>
      <c r="V1954" s="23">
        <f>V1953</f>
        <v>0</v>
      </c>
    </row>
    <row r="1955" spans="1:22" ht="15.75" customHeight="1" x14ac:dyDescent="0.2">
      <c r="A1955" s="22">
        <f>VLOOKUP(B1954,'Sample ID by Horizon'!A:B,2,FALSE)</f>
        <v>42655</v>
      </c>
      <c r="B1955" s="21" t="s">
        <v>545</v>
      </c>
      <c r="C1955" s="21" t="s">
        <v>1299</v>
      </c>
      <c r="D1955" s="21" t="s">
        <v>1291</v>
      </c>
      <c r="E1955" s="21">
        <v>1.022</v>
      </c>
      <c r="F1955" s="21">
        <v>1.728</v>
      </c>
      <c r="G1955" s="21">
        <v>2.722</v>
      </c>
      <c r="H1955" s="21">
        <v>0.99399999999999999</v>
      </c>
      <c r="I1955" s="21">
        <v>2.387</v>
      </c>
      <c r="J1955" s="23">
        <f t="shared" si="45"/>
        <v>0.65900000000000003</v>
      </c>
      <c r="K1955" s="71">
        <v>32.778864970000001</v>
      </c>
      <c r="L1955" s="71">
        <v>1.018333333</v>
      </c>
      <c r="M1955" s="23">
        <f>AVERAGE(J1955:J1958)</f>
        <v>0.47275</v>
      </c>
      <c r="N1955" s="23">
        <v>35.731498799999997</v>
      </c>
      <c r="O1955" s="73">
        <f>VLOOKUP(B1955,'Dry Sieve'!$B$2:$K$992,IF(C1955="#5",2,IF(C1955="#10",3,IF(C1955="#18",4,IF(C1955="#35",5,IF(C1955="#60",6,IF(C1955="#120",7,IF(C1955="#200",8,IF(C1955="&lt;200",9)))))))),FALSE)</f>
        <v>0</v>
      </c>
      <c r="P1955" s="23">
        <f t="shared" si="0"/>
        <v>0.47275</v>
      </c>
      <c r="Q1955" s="23">
        <f t="shared" si="1"/>
        <v>0.76374999999999993</v>
      </c>
      <c r="R1955" s="23">
        <f>VLOOKUP(B1955,'Dry Sieve'!$B$2:$K$992,IF(C1955="#5",2,IF(C1955="#10",3,IF(C1955="#18",4,IF(C1955="#35",5,IF(C1955="#60",6,IF(C1955="#120",7,IF(C1955="#200",8,IF(C1955="&lt;200",9)))))))),FALSE)</f>
        <v>0</v>
      </c>
      <c r="S1955" s="23">
        <f>VLOOKUP(B1955,'Dry Sieve'!$B$2:$K$992,10,FALSE)</f>
        <v>0</v>
      </c>
      <c r="T1955" s="23" t="s">
        <v>1438</v>
      </c>
      <c r="U1955" s="23">
        <v>0</v>
      </c>
      <c r="V1955" s="23">
        <f>V1953</f>
        <v>0</v>
      </c>
    </row>
    <row r="1956" spans="1:22" ht="15.75" customHeight="1" x14ac:dyDescent="0.2">
      <c r="A1956" s="22">
        <f>VLOOKUP(B1955,'Sample ID by Horizon'!A:B,2,FALSE)</f>
        <v>42655</v>
      </c>
      <c r="B1956" s="21" t="s">
        <v>545</v>
      </c>
      <c r="C1956" s="21" t="s">
        <v>1299</v>
      </c>
      <c r="D1956" s="21" t="s">
        <v>1292</v>
      </c>
      <c r="E1956" s="21">
        <v>1.012</v>
      </c>
      <c r="F1956" s="21">
        <v>1.738</v>
      </c>
      <c r="G1956" s="21">
        <v>2.7250000000000001</v>
      </c>
      <c r="H1956" s="21">
        <v>0.98699999999999999</v>
      </c>
      <c r="I1956" s="21">
        <v>2.4119999999999999</v>
      </c>
      <c r="J1956" s="23">
        <f t="shared" si="45"/>
        <v>0.67399999999999993</v>
      </c>
      <c r="K1956" s="71">
        <v>30.928853749999998</v>
      </c>
      <c r="L1956" s="71">
        <f t="shared" ref="L1956:N1956" si="1467">L1955</f>
        <v>1.018333333</v>
      </c>
      <c r="M1956" s="71">
        <f t="shared" si="1467"/>
        <v>0.47275</v>
      </c>
      <c r="N1956" s="71">
        <f t="shared" si="1467"/>
        <v>35.731498799999997</v>
      </c>
      <c r="O1956" s="73">
        <f>VLOOKUP(B1956,'Dry Sieve'!$B$2:$K$992,IF(C1956="#5",2,IF(C1956="#10",3,IF(C1956="#18",4,IF(C1956="#35",5,IF(C1956="#60",6,IF(C1956="#120",7,IF(C1956="#200",8,IF(C1956="&lt;200",9)))))))),FALSE)</f>
        <v>0</v>
      </c>
      <c r="P1956" s="23">
        <f t="shared" si="0"/>
        <v>0.47275</v>
      </c>
      <c r="Q1956" s="23">
        <f t="shared" si="1"/>
        <v>0.76374999999999993</v>
      </c>
      <c r="R1956" s="23">
        <f>VLOOKUP(B1956,'Dry Sieve'!$B$2:$K$992,IF(C1956="#5",2,IF(C1956="#10",3,IF(C1956="#18",4,IF(C1956="#35",5,IF(C1956="#60",6,IF(C1956="#120",7,IF(C1956="#200",8,IF(C1956="&lt;200",9)))))))),FALSE)</f>
        <v>0</v>
      </c>
      <c r="S1956" s="23">
        <f>VLOOKUP(B1956,'Dry Sieve'!$B$2:$K$992,10,FALSE)</f>
        <v>0</v>
      </c>
      <c r="T1956" s="23" t="s">
        <v>1438</v>
      </c>
      <c r="U1956" s="23">
        <v>0</v>
      </c>
      <c r="V1956" s="23">
        <f>V1953</f>
        <v>0</v>
      </c>
    </row>
    <row r="1957" spans="1:22" ht="15.75" customHeight="1" x14ac:dyDescent="0.2">
      <c r="A1957" s="22">
        <f>VLOOKUP(B1956,'Sample ID by Horizon'!A:B,2,FALSE)</f>
        <v>42655</v>
      </c>
      <c r="B1957" s="21" t="s">
        <v>545</v>
      </c>
      <c r="C1957" s="21" t="s">
        <v>1299</v>
      </c>
      <c r="D1957" s="21" t="s">
        <v>1293</v>
      </c>
      <c r="E1957" s="21"/>
      <c r="F1957" s="21"/>
      <c r="G1957" s="21"/>
      <c r="H1957" s="21"/>
      <c r="I1957" s="21"/>
      <c r="J1957" s="23">
        <f t="shared" si="45"/>
        <v>0</v>
      </c>
      <c r="K1957" s="71" t="s">
        <v>1438</v>
      </c>
      <c r="L1957" s="71">
        <f t="shared" ref="L1957:N1957" si="1468">L1955</f>
        <v>1.018333333</v>
      </c>
      <c r="M1957" s="71">
        <f t="shared" si="1468"/>
        <v>0.47275</v>
      </c>
      <c r="N1957" s="71">
        <f t="shared" si="1468"/>
        <v>35.731498799999997</v>
      </c>
      <c r="O1957" s="73">
        <f>VLOOKUP(B1957,'Dry Sieve'!$B$2:$K$992,IF(C1957="#5",2,IF(C1957="#10",3,IF(C1957="#18",4,IF(C1957="#35",5,IF(C1957="#60",6,IF(C1957="#120",7,IF(C1957="#200",8,IF(C1957="&lt;200",9)))))))),FALSE)</f>
        <v>0</v>
      </c>
      <c r="P1957" s="23">
        <f t="shared" si="0"/>
        <v>0.47275</v>
      </c>
      <c r="Q1957" s="23">
        <f t="shared" si="1"/>
        <v>0.76374999999999993</v>
      </c>
      <c r="R1957" s="23">
        <f>VLOOKUP(B1957,'Dry Sieve'!$B$2:$K$992,IF(C1957="#5",2,IF(C1957="#10",3,IF(C1957="#18",4,IF(C1957="#35",5,IF(C1957="#60",6,IF(C1957="#120",7,IF(C1957="#200",8,IF(C1957="&lt;200",9)))))))),FALSE)</f>
        <v>0</v>
      </c>
      <c r="S1957" s="23">
        <f>VLOOKUP(B1957,'Dry Sieve'!$B$2:$K$992,10,FALSE)</f>
        <v>0</v>
      </c>
      <c r="T1957" s="23" t="s">
        <v>1438</v>
      </c>
      <c r="U1957" s="23">
        <v>0</v>
      </c>
      <c r="V1957" s="23">
        <f>V1956</f>
        <v>0</v>
      </c>
    </row>
    <row r="1958" spans="1:22" ht="15.75" customHeight="1" x14ac:dyDescent="0.2">
      <c r="A1958" s="22">
        <f>VLOOKUP(B1957,'Sample ID by Horizon'!A:B,2,FALSE)</f>
        <v>42655</v>
      </c>
      <c r="B1958" s="21" t="s">
        <v>545</v>
      </c>
      <c r="C1958" s="21" t="s">
        <v>1299</v>
      </c>
      <c r="D1958" s="21" t="s">
        <v>1294</v>
      </c>
      <c r="E1958" s="21">
        <v>1.0209999999999999</v>
      </c>
      <c r="F1958" s="21">
        <v>1.728</v>
      </c>
      <c r="G1958" s="21">
        <v>2.73</v>
      </c>
      <c r="H1958" s="21">
        <v>1.002</v>
      </c>
      <c r="I1958" s="21">
        <v>2.286</v>
      </c>
      <c r="J1958" s="23">
        <f t="shared" si="45"/>
        <v>0.55800000000000005</v>
      </c>
      <c r="K1958" s="71">
        <v>43.486777670000002</v>
      </c>
      <c r="L1958" s="71">
        <f t="shared" ref="L1958:N1958" si="1469">L1955</f>
        <v>1.018333333</v>
      </c>
      <c r="M1958" s="71">
        <f t="shared" si="1469"/>
        <v>0.47275</v>
      </c>
      <c r="N1958" s="71">
        <f t="shared" si="1469"/>
        <v>35.731498799999997</v>
      </c>
      <c r="O1958" s="73">
        <f>VLOOKUP(B1958,'Dry Sieve'!$B$2:$K$992,IF(C1958="#5",2,IF(C1958="#10",3,IF(C1958="#18",4,IF(C1958="#35",5,IF(C1958="#60",6,IF(C1958="#120",7,IF(C1958="#200",8,IF(C1958="&lt;200",9)))))))),FALSE)</f>
        <v>0</v>
      </c>
      <c r="P1958" s="23">
        <f t="shared" si="0"/>
        <v>0.47275</v>
      </c>
      <c r="Q1958" s="23">
        <f t="shared" si="1"/>
        <v>0.76374999999999993</v>
      </c>
      <c r="R1958" s="23">
        <f>VLOOKUP(B1958,'Dry Sieve'!$B$2:$K$992,IF(C1958="#5",2,IF(C1958="#10",3,IF(C1958="#18",4,IF(C1958="#35",5,IF(C1958="#60",6,IF(C1958="#120",7,IF(C1958="#200",8,IF(C1958="&lt;200",9)))))))),FALSE)</f>
        <v>0</v>
      </c>
      <c r="S1958" s="23">
        <f>VLOOKUP(B1958,'Dry Sieve'!$B$2:$K$992,10,FALSE)</f>
        <v>0</v>
      </c>
      <c r="T1958" s="23" t="s">
        <v>1438</v>
      </c>
      <c r="U1958" s="23">
        <v>0</v>
      </c>
      <c r="V1958" s="23">
        <f>V1956</f>
        <v>0</v>
      </c>
    </row>
    <row r="1959" spans="1:22" ht="15.75" customHeight="1" x14ac:dyDescent="0.2">
      <c r="A1959" s="22">
        <f>VLOOKUP(B1958,'Sample ID by Horizon'!A:B,2,FALSE)</f>
        <v>42655</v>
      </c>
      <c r="B1959" s="21" t="s">
        <v>545</v>
      </c>
      <c r="C1959" s="21" t="s">
        <v>1300</v>
      </c>
      <c r="D1959" s="21" t="s">
        <v>1291</v>
      </c>
      <c r="E1959" s="21">
        <v>1.01</v>
      </c>
      <c r="F1959" s="21">
        <v>1.704</v>
      </c>
      <c r="G1959" s="21">
        <v>2.681</v>
      </c>
      <c r="H1959" s="21">
        <v>0.97699999999999998</v>
      </c>
      <c r="I1959" s="21">
        <v>2.399</v>
      </c>
      <c r="J1959" s="23">
        <f t="shared" si="45"/>
        <v>0.69500000000000006</v>
      </c>
      <c r="K1959" s="71">
        <v>27.920792079999998</v>
      </c>
      <c r="L1959" s="71">
        <v>1.006</v>
      </c>
      <c r="M1959" s="23">
        <f>AVERAGE(J1959:J1962)</f>
        <v>0.66150000000000009</v>
      </c>
      <c r="N1959" s="23">
        <v>31.414360670000001</v>
      </c>
      <c r="O1959" s="73">
        <f>VLOOKUP(B1959,'Dry Sieve'!$B$2:$K$992,IF(C1959="#5",2,IF(C1959="#10",3,IF(C1959="#18",4,IF(C1959="#35",5,IF(C1959="#60",6,IF(C1959="#120",7,IF(C1959="#200",8,IF(C1959="&lt;200",9)))))))),FALSE)</f>
        <v>0</v>
      </c>
      <c r="P1959" s="23">
        <f t="shared" si="0"/>
        <v>0.66150000000000009</v>
      </c>
      <c r="Q1959" s="23">
        <f t="shared" si="1"/>
        <v>1.006</v>
      </c>
      <c r="R1959" s="23">
        <f>VLOOKUP(B1959,'Dry Sieve'!$B$2:$K$992,IF(C1959="#5",2,IF(C1959="#10",3,IF(C1959="#18",4,IF(C1959="#35",5,IF(C1959="#60",6,IF(C1959="#120",7,IF(C1959="#200",8,IF(C1959="&lt;200",9)))))))),FALSE)</f>
        <v>0</v>
      </c>
      <c r="S1959" s="23">
        <f>VLOOKUP(B1959,'Dry Sieve'!$B$2:$K$992,10,FALSE)</f>
        <v>0</v>
      </c>
      <c r="T1959" s="23" t="s">
        <v>1438</v>
      </c>
      <c r="U1959" s="23">
        <v>0</v>
      </c>
      <c r="V1959" s="23">
        <f>V1956</f>
        <v>0</v>
      </c>
    </row>
    <row r="1960" spans="1:22" ht="15.75" customHeight="1" x14ac:dyDescent="0.2">
      <c r="A1960" s="22">
        <f>VLOOKUP(B1959,'Sample ID by Horizon'!A:B,2,FALSE)</f>
        <v>42655</v>
      </c>
      <c r="B1960" s="21" t="s">
        <v>545</v>
      </c>
      <c r="C1960" s="21" t="s">
        <v>1300</v>
      </c>
      <c r="D1960" s="21" t="s">
        <v>1292</v>
      </c>
      <c r="E1960" s="21">
        <v>1.004</v>
      </c>
      <c r="F1960" s="21">
        <v>1.726</v>
      </c>
      <c r="G1960" s="21">
        <v>2.6970000000000001</v>
      </c>
      <c r="H1960" s="21">
        <v>0.97099999999999997</v>
      </c>
      <c r="I1960" s="21">
        <v>2.4220000000000002</v>
      </c>
      <c r="J1960" s="23">
        <f t="shared" si="45"/>
        <v>0.69600000000000017</v>
      </c>
      <c r="K1960" s="71">
        <v>27.390438249999999</v>
      </c>
      <c r="L1960" s="71">
        <f t="shared" ref="L1960:N1960" si="1470">L1959</f>
        <v>1.006</v>
      </c>
      <c r="M1960" s="71">
        <f t="shared" si="1470"/>
        <v>0.66150000000000009</v>
      </c>
      <c r="N1960" s="71">
        <f t="shared" si="1470"/>
        <v>31.414360670000001</v>
      </c>
      <c r="O1960" s="73">
        <f>VLOOKUP(B1960,'Dry Sieve'!$B$2:$K$992,IF(C1960="#5",2,IF(C1960="#10",3,IF(C1960="#18",4,IF(C1960="#35",5,IF(C1960="#60",6,IF(C1960="#120",7,IF(C1960="#200",8,IF(C1960="&lt;200",9)))))))),FALSE)</f>
        <v>0</v>
      </c>
      <c r="P1960" s="23">
        <f t="shared" si="0"/>
        <v>0.66150000000000009</v>
      </c>
      <c r="Q1960" s="23">
        <f t="shared" si="1"/>
        <v>1.006</v>
      </c>
      <c r="R1960" s="23">
        <f>VLOOKUP(B1960,'Dry Sieve'!$B$2:$K$992,IF(C1960="#5",2,IF(C1960="#10",3,IF(C1960="#18",4,IF(C1960="#35",5,IF(C1960="#60",6,IF(C1960="#120",7,IF(C1960="#200",8,IF(C1960="&lt;200",9)))))))),FALSE)</f>
        <v>0</v>
      </c>
      <c r="S1960" s="23">
        <f>VLOOKUP(B1960,'Dry Sieve'!$B$2:$K$992,10,FALSE)</f>
        <v>0</v>
      </c>
      <c r="T1960" s="23" t="s">
        <v>1438</v>
      </c>
      <c r="U1960" s="23">
        <v>0</v>
      </c>
      <c r="V1960" s="23">
        <f>V1959</f>
        <v>0</v>
      </c>
    </row>
    <row r="1961" spans="1:22" ht="15.75" customHeight="1" x14ac:dyDescent="0.2">
      <c r="A1961" s="22">
        <f>VLOOKUP(B1960,'Sample ID by Horizon'!A:B,2,FALSE)</f>
        <v>42655</v>
      </c>
      <c r="B1961" s="21" t="s">
        <v>545</v>
      </c>
      <c r="C1961" s="21" t="s">
        <v>1300</v>
      </c>
      <c r="D1961" s="21" t="s">
        <v>1293</v>
      </c>
      <c r="E1961" s="21">
        <v>1.008</v>
      </c>
      <c r="F1961" s="21">
        <v>1.728</v>
      </c>
      <c r="G1961" s="21">
        <v>2.7090000000000001</v>
      </c>
      <c r="H1961" s="21">
        <v>0.98099999999999998</v>
      </c>
      <c r="I1961" s="21">
        <v>2.351</v>
      </c>
      <c r="J1961" s="23">
        <f t="shared" si="45"/>
        <v>0.623</v>
      </c>
      <c r="K1961" s="71">
        <v>35.515873020000001</v>
      </c>
      <c r="L1961" s="71">
        <f t="shared" ref="L1961:N1961" si="1471">L1959</f>
        <v>1.006</v>
      </c>
      <c r="M1961" s="71">
        <f t="shared" si="1471"/>
        <v>0.66150000000000009</v>
      </c>
      <c r="N1961" s="71">
        <f t="shared" si="1471"/>
        <v>31.414360670000001</v>
      </c>
      <c r="O1961" s="73">
        <f>VLOOKUP(B1961,'Dry Sieve'!$B$2:$K$992,IF(C1961="#5",2,IF(C1961="#10",3,IF(C1961="#18",4,IF(C1961="#35",5,IF(C1961="#60",6,IF(C1961="#120",7,IF(C1961="#200",8,IF(C1961="&lt;200",9)))))))),FALSE)</f>
        <v>0</v>
      </c>
      <c r="P1961" s="23">
        <f t="shared" si="0"/>
        <v>0.66150000000000009</v>
      </c>
      <c r="Q1961" s="23">
        <f t="shared" si="1"/>
        <v>1.006</v>
      </c>
      <c r="R1961" s="23">
        <f>VLOOKUP(B1961,'Dry Sieve'!$B$2:$K$992,IF(C1961="#5",2,IF(C1961="#10",3,IF(C1961="#18",4,IF(C1961="#35",5,IF(C1961="#60",6,IF(C1961="#120",7,IF(C1961="#200",8,IF(C1961="&lt;200",9)))))))),FALSE)</f>
        <v>0</v>
      </c>
      <c r="S1961" s="23">
        <f>VLOOKUP(B1961,'Dry Sieve'!$B$2:$K$992,10,FALSE)</f>
        <v>0</v>
      </c>
      <c r="T1961" s="23" t="s">
        <v>1438</v>
      </c>
      <c r="U1961" s="23">
        <v>0</v>
      </c>
      <c r="V1961" s="23">
        <f>V1959</f>
        <v>0</v>
      </c>
    </row>
    <row r="1962" spans="1:22" ht="15.75" customHeight="1" x14ac:dyDescent="0.2">
      <c r="A1962" s="22">
        <f>VLOOKUP(B1961,'Sample ID by Horizon'!A:B,2,FALSE)</f>
        <v>42655</v>
      </c>
      <c r="B1962" s="21" t="s">
        <v>545</v>
      </c>
      <c r="C1962" s="21" t="s">
        <v>1300</v>
      </c>
      <c r="D1962" s="21" t="s">
        <v>1294</v>
      </c>
      <c r="E1962" s="21">
        <v>1.002</v>
      </c>
      <c r="F1962" s="21">
        <v>1.7210000000000001</v>
      </c>
      <c r="G1962" s="21">
        <v>2.702</v>
      </c>
      <c r="H1962" s="21">
        <v>0.98099999999999998</v>
      </c>
      <c r="I1962" s="21">
        <v>2.3530000000000002</v>
      </c>
      <c r="J1962" s="23">
        <f t="shared" si="45"/>
        <v>0.63200000000000012</v>
      </c>
      <c r="K1962" s="71">
        <v>34.83033932</v>
      </c>
      <c r="L1962" s="71">
        <f t="shared" ref="L1962:N1962" si="1472">L1959</f>
        <v>1.006</v>
      </c>
      <c r="M1962" s="71">
        <f t="shared" si="1472"/>
        <v>0.66150000000000009</v>
      </c>
      <c r="N1962" s="71">
        <f t="shared" si="1472"/>
        <v>31.414360670000001</v>
      </c>
      <c r="O1962" s="73">
        <f>VLOOKUP(B1962,'Dry Sieve'!$B$2:$K$992,IF(C1962="#5",2,IF(C1962="#10",3,IF(C1962="#18",4,IF(C1962="#35",5,IF(C1962="#60",6,IF(C1962="#120",7,IF(C1962="#200",8,IF(C1962="&lt;200",9)))))))),FALSE)</f>
        <v>0</v>
      </c>
      <c r="P1962" s="23">
        <f t="shared" si="0"/>
        <v>0.66150000000000009</v>
      </c>
      <c r="Q1962" s="23">
        <f t="shared" si="1"/>
        <v>1.006</v>
      </c>
      <c r="R1962" s="23">
        <f>VLOOKUP(B1962,'Dry Sieve'!$B$2:$K$992,IF(C1962="#5",2,IF(C1962="#10",3,IF(C1962="#18",4,IF(C1962="#35",5,IF(C1962="#60",6,IF(C1962="#120",7,IF(C1962="#200",8,IF(C1962="&lt;200",9)))))))),FALSE)</f>
        <v>0</v>
      </c>
      <c r="S1962" s="23">
        <f>VLOOKUP(B1962,'Dry Sieve'!$B$2:$K$992,10,FALSE)</f>
        <v>0</v>
      </c>
      <c r="T1962" s="23" t="s">
        <v>1438</v>
      </c>
      <c r="U1962" s="23">
        <v>0</v>
      </c>
      <c r="V1962" s="23">
        <f>V1959</f>
        <v>0</v>
      </c>
    </row>
    <row r="1963" spans="1:22" ht="15.75" customHeight="1" x14ac:dyDescent="0.2">
      <c r="A1963" s="22">
        <f>VLOOKUP(B1962,'Sample ID by Horizon'!A:B,2,FALSE)</f>
        <v>42655</v>
      </c>
      <c r="B1963" s="21" t="s">
        <v>546</v>
      </c>
      <c r="C1963" s="21" t="s">
        <v>1290</v>
      </c>
      <c r="D1963" s="21" t="s">
        <v>1291</v>
      </c>
      <c r="E1963" s="21">
        <v>4.0140000000000002</v>
      </c>
      <c r="F1963" s="21">
        <v>1.7270000000000001</v>
      </c>
      <c r="G1963" s="21">
        <v>2.1160000000000001</v>
      </c>
      <c r="H1963" s="21">
        <v>0.38900000000000001</v>
      </c>
      <c r="I1963" s="21">
        <v>1.835</v>
      </c>
      <c r="J1963" s="23">
        <f t="shared" si="45"/>
        <v>0.10799999999999987</v>
      </c>
      <c r="K1963" s="71">
        <v>7.0004982560000002</v>
      </c>
      <c r="L1963" s="71">
        <v>4.0225</v>
      </c>
      <c r="M1963" s="23">
        <f>AVERAGE(J1963:J1966)</f>
        <v>0.16199999999999992</v>
      </c>
      <c r="N1963" s="23">
        <v>5.2398345040000001</v>
      </c>
      <c r="O1963" s="73">
        <f>VLOOKUP(B1963,'Dry Sieve'!$B$2:$K$992,IF(C1963="#5",2,IF(C1963="#10",3,IF(C1963="#18",4,IF(C1963="#35",5,IF(C1963="#60",6,IF(C1963="#120",7,IF(C1963="#200",8,IF(C1963="&lt;200",9)))))))),FALSE)</f>
        <v>0</v>
      </c>
      <c r="P1963" s="23">
        <f t="shared" si="0"/>
        <v>0.16199999999999992</v>
      </c>
      <c r="Q1963" s="23">
        <f t="shared" si="1"/>
        <v>4.0225000000000009</v>
      </c>
      <c r="R1963" s="23">
        <f>VLOOKUP(B1963,'Dry Sieve'!$B$2:$K$992,IF(C1963="#5",2,IF(C1963="#10",3,IF(C1963="#18",4,IF(C1963="#35",5,IF(C1963="#60",6,IF(C1963="#120",7,IF(C1963="#200",8,IF(C1963="&lt;200",9)))))))),FALSE)</f>
        <v>0</v>
      </c>
      <c r="S1963" s="23">
        <f>VLOOKUP(B1963,'Dry Sieve'!$B$2:$K$992,10,FALSE)</f>
        <v>0</v>
      </c>
      <c r="T1963" s="23" t="s">
        <v>1438</v>
      </c>
      <c r="U1963" s="23">
        <v>0</v>
      </c>
      <c r="V1963" s="23">
        <f>SUM(U1963,U1967,U1971,U1975,U1979,U1983,U1987)</f>
        <v>0</v>
      </c>
    </row>
    <row r="1964" spans="1:22" ht="15.75" customHeight="1" x14ac:dyDescent="0.2">
      <c r="A1964" s="22">
        <f>VLOOKUP(B1963,'Sample ID by Horizon'!A:B,2,FALSE)</f>
        <v>42655</v>
      </c>
      <c r="B1964" s="21" t="s">
        <v>546</v>
      </c>
      <c r="C1964" s="21" t="s">
        <v>1290</v>
      </c>
      <c r="D1964" s="21" t="s">
        <v>1292</v>
      </c>
      <c r="E1964" s="21">
        <v>4.0220000000000002</v>
      </c>
      <c r="F1964" s="21">
        <v>1.706</v>
      </c>
      <c r="G1964" s="21">
        <v>1.9610000000000001</v>
      </c>
      <c r="H1964" s="21">
        <v>0.255</v>
      </c>
      <c r="I1964" s="21">
        <v>1.861</v>
      </c>
      <c r="J1964" s="23">
        <f t="shared" si="45"/>
        <v>0.15500000000000003</v>
      </c>
      <c r="K1964" s="71">
        <v>2.486325211</v>
      </c>
      <c r="L1964" s="71">
        <f t="shared" ref="L1964:N1964" si="1473">L1963</f>
        <v>4.0225</v>
      </c>
      <c r="M1964" s="71">
        <f t="shared" si="1473"/>
        <v>0.16199999999999992</v>
      </c>
      <c r="N1964" s="71">
        <f t="shared" si="1473"/>
        <v>5.2398345040000001</v>
      </c>
      <c r="O1964" s="73">
        <f>VLOOKUP(B1964,'Dry Sieve'!$B$2:$K$992,IF(C1964="#5",2,IF(C1964="#10",3,IF(C1964="#18",4,IF(C1964="#35",5,IF(C1964="#60",6,IF(C1964="#120",7,IF(C1964="#200",8,IF(C1964="&lt;200",9)))))))),FALSE)</f>
        <v>0</v>
      </c>
      <c r="P1964" s="23">
        <f t="shared" si="0"/>
        <v>0.16199999999999992</v>
      </c>
      <c r="Q1964" s="23">
        <f t="shared" si="1"/>
        <v>4.0225000000000009</v>
      </c>
      <c r="R1964" s="23">
        <f>VLOOKUP(B1964,'Dry Sieve'!$B$2:$K$992,IF(C1964="#5",2,IF(C1964="#10",3,IF(C1964="#18",4,IF(C1964="#35",5,IF(C1964="#60",6,IF(C1964="#120",7,IF(C1964="#200",8,IF(C1964="&lt;200",9)))))))),FALSE)</f>
        <v>0</v>
      </c>
      <c r="S1964" s="23">
        <f>VLOOKUP(B1964,'Dry Sieve'!$B$2:$K$992,10,FALSE)</f>
        <v>0</v>
      </c>
      <c r="T1964" s="23" t="s">
        <v>1438</v>
      </c>
      <c r="U1964" s="23">
        <v>0</v>
      </c>
      <c r="V1964" s="23">
        <f>V1963</f>
        <v>0</v>
      </c>
    </row>
    <row r="1965" spans="1:22" ht="15.75" customHeight="1" x14ac:dyDescent="0.2">
      <c r="A1965" s="22">
        <f>VLOOKUP(B1964,'Sample ID by Horizon'!A:B,2,FALSE)</f>
        <v>42655</v>
      </c>
      <c r="B1965" s="21" t="s">
        <v>546</v>
      </c>
      <c r="C1965" s="21" t="s">
        <v>1290</v>
      </c>
      <c r="D1965" s="21" t="s">
        <v>1293</v>
      </c>
      <c r="E1965" s="21">
        <v>4.048</v>
      </c>
      <c r="F1965" s="21">
        <v>1.736</v>
      </c>
      <c r="G1965" s="21">
        <v>2.04</v>
      </c>
      <c r="H1965" s="21">
        <v>0.30399999999999999</v>
      </c>
      <c r="I1965" s="21">
        <v>1.9039999999999999</v>
      </c>
      <c r="J1965" s="23">
        <f t="shared" si="45"/>
        <v>0.16799999999999993</v>
      </c>
      <c r="K1965" s="71">
        <v>3.3596837939999999</v>
      </c>
      <c r="L1965" s="71">
        <f t="shared" ref="L1965:N1965" si="1474">L1963</f>
        <v>4.0225</v>
      </c>
      <c r="M1965" s="71">
        <f t="shared" si="1474"/>
        <v>0.16199999999999992</v>
      </c>
      <c r="N1965" s="71">
        <f t="shared" si="1474"/>
        <v>5.2398345040000001</v>
      </c>
      <c r="O1965" s="73">
        <f>VLOOKUP(B1965,'Dry Sieve'!$B$2:$K$992,IF(C1965="#5",2,IF(C1965="#10",3,IF(C1965="#18",4,IF(C1965="#35",5,IF(C1965="#60",6,IF(C1965="#120",7,IF(C1965="#200",8,IF(C1965="&lt;200",9)))))))),FALSE)</f>
        <v>0</v>
      </c>
      <c r="P1965" s="23">
        <f t="shared" si="0"/>
        <v>0.16199999999999992</v>
      </c>
      <c r="Q1965" s="23">
        <f t="shared" si="1"/>
        <v>4.0225000000000009</v>
      </c>
      <c r="R1965" s="23">
        <f>VLOOKUP(B1965,'Dry Sieve'!$B$2:$K$992,IF(C1965="#5",2,IF(C1965="#10",3,IF(C1965="#18",4,IF(C1965="#35",5,IF(C1965="#60",6,IF(C1965="#120",7,IF(C1965="#200",8,IF(C1965="&lt;200",9)))))))),FALSE)</f>
        <v>0</v>
      </c>
      <c r="S1965" s="23">
        <f>VLOOKUP(B1965,'Dry Sieve'!$B$2:$K$992,10,FALSE)</f>
        <v>0</v>
      </c>
      <c r="T1965" s="23" t="s">
        <v>1438</v>
      </c>
      <c r="U1965" s="23">
        <v>0</v>
      </c>
      <c r="V1965" s="23">
        <f>V1963</f>
        <v>0</v>
      </c>
    </row>
    <row r="1966" spans="1:22" ht="15.75" customHeight="1" x14ac:dyDescent="0.2">
      <c r="A1966" s="22">
        <f>VLOOKUP(B1965,'Sample ID by Horizon'!A:B,2,FALSE)</f>
        <v>42655</v>
      </c>
      <c r="B1966" s="21" t="s">
        <v>546</v>
      </c>
      <c r="C1966" s="21" t="s">
        <v>1290</v>
      </c>
      <c r="D1966" s="21" t="s">
        <v>1294</v>
      </c>
      <c r="E1966" s="21">
        <v>4.0060000000000002</v>
      </c>
      <c r="F1966" s="21">
        <v>1.7350000000000001</v>
      </c>
      <c r="G1966" s="21">
        <v>2.2770000000000001</v>
      </c>
      <c r="H1966" s="21">
        <v>0.54200000000000004</v>
      </c>
      <c r="I1966" s="21">
        <v>1.952</v>
      </c>
      <c r="J1966" s="23">
        <f t="shared" si="45"/>
        <v>0.21699999999999986</v>
      </c>
      <c r="K1966" s="71">
        <v>8.1128307540000009</v>
      </c>
      <c r="L1966" s="71">
        <f t="shared" ref="L1966:N1966" si="1475">L1963</f>
        <v>4.0225</v>
      </c>
      <c r="M1966" s="71">
        <f t="shared" si="1475"/>
        <v>0.16199999999999992</v>
      </c>
      <c r="N1966" s="71">
        <f t="shared" si="1475"/>
        <v>5.2398345040000001</v>
      </c>
      <c r="O1966" s="73">
        <f>VLOOKUP(B1966,'Dry Sieve'!$B$2:$K$992,IF(C1966="#5",2,IF(C1966="#10",3,IF(C1966="#18",4,IF(C1966="#35",5,IF(C1966="#60",6,IF(C1966="#120",7,IF(C1966="#200",8,IF(C1966="&lt;200",9)))))))),FALSE)</f>
        <v>0</v>
      </c>
      <c r="P1966" s="23">
        <f t="shared" si="0"/>
        <v>0.16199999999999992</v>
      </c>
      <c r="Q1966" s="23">
        <f t="shared" si="1"/>
        <v>4.0225000000000009</v>
      </c>
      <c r="R1966" s="23">
        <f>VLOOKUP(B1966,'Dry Sieve'!$B$2:$K$992,IF(C1966="#5",2,IF(C1966="#10",3,IF(C1966="#18",4,IF(C1966="#35",5,IF(C1966="#60",6,IF(C1966="#120",7,IF(C1966="#200",8,IF(C1966="&lt;200",9)))))))),FALSE)</f>
        <v>0</v>
      </c>
      <c r="S1966" s="23">
        <f>VLOOKUP(B1966,'Dry Sieve'!$B$2:$K$992,10,FALSE)</f>
        <v>0</v>
      </c>
      <c r="T1966" s="23" t="s">
        <v>1438</v>
      </c>
      <c r="U1966" s="23">
        <v>0</v>
      </c>
      <c r="V1966" s="23">
        <f>V1963</f>
        <v>0</v>
      </c>
    </row>
    <row r="1967" spans="1:22" ht="15.75" customHeight="1" x14ac:dyDescent="0.2">
      <c r="A1967" s="22">
        <f>VLOOKUP(B1966,'Sample ID by Horizon'!A:B,2,FALSE)</f>
        <v>42655</v>
      </c>
      <c r="B1967" s="21" t="s">
        <v>546</v>
      </c>
      <c r="C1967" s="21" t="s">
        <v>1295</v>
      </c>
      <c r="D1967" s="21" t="s">
        <v>1291</v>
      </c>
      <c r="E1967" s="21">
        <v>4.0060000000000002</v>
      </c>
      <c r="F1967" s="21">
        <v>1.7170000000000001</v>
      </c>
      <c r="G1967" s="21">
        <v>3.109</v>
      </c>
      <c r="H1967" s="21">
        <v>1.3919999999999999</v>
      </c>
      <c r="I1967" s="21">
        <v>2.2559999999999998</v>
      </c>
      <c r="J1967" s="23">
        <f t="shared" si="45"/>
        <v>0.5389999999999997</v>
      </c>
      <c r="K1967" s="71">
        <v>21.293060409999999</v>
      </c>
      <c r="L1967" s="71">
        <v>4.0097500000000004</v>
      </c>
      <c r="M1967" s="23">
        <f>AVERAGE(J1967:J1970)</f>
        <v>0.59449999999999981</v>
      </c>
      <c r="N1967" s="23">
        <v>18.000751399999999</v>
      </c>
      <c r="O1967" s="73">
        <f>VLOOKUP(B1967,'Dry Sieve'!$B$2:$K$992,IF(C1967="#5",2,IF(C1967="#10",3,IF(C1967="#18",4,IF(C1967="#35",5,IF(C1967="#60",6,IF(C1967="#120",7,IF(C1967="#200",8,IF(C1967="&lt;200",9)))))))),FALSE)</f>
        <v>0</v>
      </c>
      <c r="P1967" s="23">
        <f t="shared" si="0"/>
        <v>0.59449999999999981</v>
      </c>
      <c r="Q1967" s="23">
        <f t="shared" si="1"/>
        <v>4.0097500000000004</v>
      </c>
      <c r="R1967" s="23">
        <f>VLOOKUP(B1967,'Dry Sieve'!$B$2:$K$992,IF(C1967="#5",2,IF(C1967="#10",3,IF(C1967="#18",4,IF(C1967="#35",5,IF(C1967="#60",6,IF(C1967="#120",7,IF(C1967="#200",8,IF(C1967="&lt;200",9)))))))),FALSE)</f>
        <v>0</v>
      </c>
      <c r="S1967" s="23">
        <f>VLOOKUP(B1967,'Dry Sieve'!$B$2:$K$992,10,FALSE)</f>
        <v>0</v>
      </c>
      <c r="T1967" s="23" t="s">
        <v>1438</v>
      </c>
      <c r="U1967" s="23">
        <v>0</v>
      </c>
      <c r="V1967" s="23">
        <f>V1966</f>
        <v>0</v>
      </c>
    </row>
    <row r="1968" spans="1:22" ht="15.75" customHeight="1" x14ac:dyDescent="0.2">
      <c r="A1968" s="22">
        <f>VLOOKUP(B1967,'Sample ID by Horizon'!A:B,2,FALSE)</f>
        <v>42655</v>
      </c>
      <c r="B1968" s="21" t="s">
        <v>546</v>
      </c>
      <c r="C1968" s="21" t="s">
        <v>1295</v>
      </c>
      <c r="D1968" s="21" t="s">
        <v>1292</v>
      </c>
      <c r="E1968" s="21">
        <v>4.0129999999999999</v>
      </c>
      <c r="F1968" s="21">
        <v>1.728</v>
      </c>
      <c r="G1968" s="21">
        <v>3.0129999999999999</v>
      </c>
      <c r="H1968" s="21">
        <v>1.2849999999999999</v>
      </c>
      <c r="I1968" s="21">
        <v>2.31</v>
      </c>
      <c r="J1968" s="23">
        <f t="shared" si="45"/>
        <v>0.58200000000000007</v>
      </c>
      <c r="K1968" s="71">
        <v>17.518066279999999</v>
      </c>
      <c r="L1968" s="71">
        <f t="shared" ref="L1968:N1968" si="1476">L1967</f>
        <v>4.0097500000000004</v>
      </c>
      <c r="M1968" s="71">
        <f t="shared" si="1476"/>
        <v>0.59449999999999981</v>
      </c>
      <c r="N1968" s="71">
        <f t="shared" si="1476"/>
        <v>18.000751399999999</v>
      </c>
      <c r="O1968" s="73">
        <f>VLOOKUP(B1968,'Dry Sieve'!$B$2:$K$992,IF(C1968="#5",2,IF(C1968="#10",3,IF(C1968="#18",4,IF(C1968="#35",5,IF(C1968="#60",6,IF(C1968="#120",7,IF(C1968="#200",8,IF(C1968="&lt;200",9)))))))),FALSE)</f>
        <v>0</v>
      </c>
      <c r="P1968" s="23">
        <f t="shared" si="0"/>
        <v>0.59449999999999981</v>
      </c>
      <c r="Q1968" s="23">
        <f t="shared" si="1"/>
        <v>4.0097500000000004</v>
      </c>
      <c r="R1968" s="23">
        <f>VLOOKUP(B1968,'Dry Sieve'!$B$2:$K$992,IF(C1968="#5",2,IF(C1968="#10",3,IF(C1968="#18",4,IF(C1968="#35",5,IF(C1968="#60",6,IF(C1968="#120",7,IF(C1968="#200",8,IF(C1968="&lt;200",9)))))))),FALSE)</f>
        <v>0</v>
      </c>
      <c r="S1968" s="23">
        <f>VLOOKUP(B1968,'Dry Sieve'!$B$2:$K$992,10,FALSE)</f>
        <v>0</v>
      </c>
      <c r="T1968" s="23" t="s">
        <v>1438</v>
      </c>
      <c r="U1968" s="23">
        <v>0</v>
      </c>
      <c r="V1968" s="23">
        <f>V1966</f>
        <v>0</v>
      </c>
    </row>
    <row r="1969" spans="1:22" ht="15.75" customHeight="1" x14ac:dyDescent="0.2">
      <c r="A1969" s="22">
        <f>VLOOKUP(B1968,'Sample ID by Horizon'!A:B,2,FALSE)</f>
        <v>42655</v>
      </c>
      <c r="B1969" s="21" t="s">
        <v>546</v>
      </c>
      <c r="C1969" s="21" t="s">
        <v>1295</v>
      </c>
      <c r="D1969" s="21" t="s">
        <v>1293</v>
      </c>
      <c r="E1969" s="21">
        <v>3.9590000000000001</v>
      </c>
      <c r="F1969" s="21">
        <v>1.7270000000000001</v>
      </c>
      <c r="G1969" s="21">
        <v>3.0510000000000002</v>
      </c>
      <c r="H1969" s="21">
        <v>1.3240000000000001</v>
      </c>
      <c r="I1969" s="21">
        <v>2.4329999999999998</v>
      </c>
      <c r="J1969" s="23">
        <f t="shared" si="45"/>
        <v>0.70599999999999974</v>
      </c>
      <c r="K1969" s="71">
        <v>15.610002529999999</v>
      </c>
      <c r="L1969" s="71">
        <f t="shared" ref="L1969:N1969" si="1477">L1967</f>
        <v>4.0097500000000004</v>
      </c>
      <c r="M1969" s="71">
        <f t="shared" si="1477"/>
        <v>0.59449999999999981</v>
      </c>
      <c r="N1969" s="71">
        <f t="shared" si="1477"/>
        <v>18.000751399999999</v>
      </c>
      <c r="O1969" s="73">
        <f>VLOOKUP(B1969,'Dry Sieve'!$B$2:$K$992,IF(C1969="#5",2,IF(C1969="#10",3,IF(C1969="#18",4,IF(C1969="#35",5,IF(C1969="#60",6,IF(C1969="#120",7,IF(C1969="#200",8,IF(C1969="&lt;200",9)))))))),FALSE)</f>
        <v>0</v>
      </c>
      <c r="P1969" s="23">
        <f t="shared" si="0"/>
        <v>0.59449999999999981</v>
      </c>
      <c r="Q1969" s="23">
        <f t="shared" si="1"/>
        <v>4.0097500000000004</v>
      </c>
      <c r="R1969" s="23">
        <f>VLOOKUP(B1969,'Dry Sieve'!$B$2:$K$992,IF(C1969="#5",2,IF(C1969="#10",3,IF(C1969="#18",4,IF(C1969="#35",5,IF(C1969="#60",6,IF(C1969="#120",7,IF(C1969="#200",8,IF(C1969="&lt;200",9)))))))),FALSE)</f>
        <v>0</v>
      </c>
      <c r="S1969" s="23">
        <f>VLOOKUP(B1969,'Dry Sieve'!$B$2:$K$992,10,FALSE)</f>
        <v>0</v>
      </c>
      <c r="T1969" s="23" t="s">
        <v>1438</v>
      </c>
      <c r="U1969" s="23">
        <v>0</v>
      </c>
      <c r="V1969" s="23">
        <f>V1966</f>
        <v>0</v>
      </c>
    </row>
    <row r="1970" spans="1:22" ht="15.75" customHeight="1" x14ac:dyDescent="0.2">
      <c r="A1970" s="22">
        <f>VLOOKUP(B1969,'Sample ID by Horizon'!A:B,2,FALSE)</f>
        <v>42655</v>
      </c>
      <c r="B1970" s="21" t="s">
        <v>546</v>
      </c>
      <c r="C1970" s="21" t="s">
        <v>1295</v>
      </c>
      <c r="D1970" s="21" t="s">
        <v>1294</v>
      </c>
      <c r="E1970" s="21">
        <v>4.0609999999999999</v>
      </c>
      <c r="F1970" s="21">
        <v>1.72</v>
      </c>
      <c r="G1970" s="21">
        <v>2.9849999999999999</v>
      </c>
      <c r="H1970" s="21">
        <v>1.2649999999999999</v>
      </c>
      <c r="I1970" s="21">
        <v>2.2709999999999999</v>
      </c>
      <c r="J1970" s="23">
        <f t="shared" si="45"/>
        <v>0.55099999999999993</v>
      </c>
      <c r="K1970" s="71">
        <v>17.581876390000001</v>
      </c>
      <c r="L1970" s="71">
        <f t="shared" ref="L1970:N1970" si="1478">L1967</f>
        <v>4.0097500000000004</v>
      </c>
      <c r="M1970" s="71">
        <f t="shared" si="1478"/>
        <v>0.59449999999999981</v>
      </c>
      <c r="N1970" s="71">
        <f t="shared" si="1478"/>
        <v>18.000751399999999</v>
      </c>
      <c r="O1970" s="73">
        <f>VLOOKUP(B1970,'Dry Sieve'!$B$2:$K$992,IF(C1970="#5",2,IF(C1970="#10",3,IF(C1970="#18",4,IF(C1970="#35",5,IF(C1970="#60",6,IF(C1970="#120",7,IF(C1970="#200",8,IF(C1970="&lt;200",9)))))))),FALSE)</f>
        <v>0</v>
      </c>
      <c r="P1970" s="23">
        <f t="shared" si="0"/>
        <v>0.59449999999999981</v>
      </c>
      <c r="Q1970" s="23">
        <f t="shared" si="1"/>
        <v>4.0097500000000004</v>
      </c>
      <c r="R1970" s="23">
        <f>VLOOKUP(B1970,'Dry Sieve'!$B$2:$K$992,IF(C1970="#5",2,IF(C1970="#10",3,IF(C1970="#18",4,IF(C1970="#35",5,IF(C1970="#60",6,IF(C1970="#120",7,IF(C1970="#200",8,IF(C1970="&lt;200",9)))))))),FALSE)</f>
        <v>0</v>
      </c>
      <c r="S1970" s="23">
        <f>VLOOKUP(B1970,'Dry Sieve'!$B$2:$K$992,10,FALSE)</f>
        <v>0</v>
      </c>
      <c r="T1970" s="23" t="s">
        <v>1438</v>
      </c>
      <c r="U1970" s="23">
        <v>0</v>
      </c>
      <c r="V1970" s="23">
        <f>V1969</f>
        <v>0</v>
      </c>
    </row>
    <row r="1971" spans="1:22" ht="15.75" customHeight="1" x14ac:dyDescent="0.2">
      <c r="A1971" s="22">
        <f>VLOOKUP(B1970,'Sample ID by Horizon'!A:B,2,FALSE)</f>
        <v>42655</v>
      </c>
      <c r="B1971" s="21" t="s">
        <v>546</v>
      </c>
      <c r="C1971" s="21" t="s">
        <v>1296</v>
      </c>
      <c r="D1971" s="21" t="s">
        <v>1291</v>
      </c>
      <c r="E1971" s="21">
        <v>2.0059999999999998</v>
      </c>
      <c r="F1971" s="21">
        <v>1.7070000000000001</v>
      </c>
      <c r="G1971" s="21">
        <v>2.851</v>
      </c>
      <c r="H1971" s="21">
        <v>1.1439999999999999</v>
      </c>
      <c r="I1971" s="21">
        <v>2.286</v>
      </c>
      <c r="J1971" s="23">
        <f t="shared" si="45"/>
        <v>0.57899999999999996</v>
      </c>
      <c r="K1971" s="71">
        <v>28.165503489999999</v>
      </c>
      <c r="L1971" s="71">
        <v>2.0162499999999999</v>
      </c>
      <c r="M1971" s="23">
        <f>AVERAGE(J1971:J1974)</f>
        <v>0.60200000000000009</v>
      </c>
      <c r="N1971" s="23">
        <v>27.66666992</v>
      </c>
      <c r="O1971" s="73">
        <f>VLOOKUP(B1971,'Dry Sieve'!$B$2:$K$992,IF(C1971="#5",2,IF(C1971="#10",3,IF(C1971="#18",4,IF(C1971="#35",5,IF(C1971="#60",6,IF(C1971="#120",7,IF(C1971="#200",8,IF(C1971="&lt;200",9)))))))),FALSE)</f>
        <v>0</v>
      </c>
      <c r="P1971" s="23">
        <f t="shared" si="0"/>
        <v>0.60200000000000009</v>
      </c>
      <c r="Q1971" s="23">
        <f t="shared" si="1"/>
        <v>2.0162500000000003</v>
      </c>
      <c r="R1971" s="23">
        <f>VLOOKUP(B1971,'Dry Sieve'!$B$2:$K$992,IF(C1971="#5",2,IF(C1971="#10",3,IF(C1971="#18",4,IF(C1971="#35",5,IF(C1971="#60",6,IF(C1971="#120",7,IF(C1971="#200",8,IF(C1971="&lt;200",9)))))))),FALSE)</f>
        <v>0</v>
      </c>
      <c r="S1971" s="23">
        <f>VLOOKUP(B1971,'Dry Sieve'!$B$2:$K$992,10,FALSE)</f>
        <v>0</v>
      </c>
      <c r="T1971" s="23" t="s">
        <v>1438</v>
      </c>
      <c r="U1971" s="23">
        <v>0</v>
      </c>
      <c r="V1971" s="23">
        <f>V1969</f>
        <v>0</v>
      </c>
    </row>
    <row r="1972" spans="1:22" ht="15.75" customHeight="1" x14ac:dyDescent="0.2">
      <c r="A1972" s="22">
        <f>VLOOKUP(B1971,'Sample ID by Horizon'!A:B,2,FALSE)</f>
        <v>42655</v>
      </c>
      <c r="B1972" s="21" t="s">
        <v>546</v>
      </c>
      <c r="C1972" s="21" t="s">
        <v>1296</v>
      </c>
      <c r="D1972" s="21" t="s">
        <v>1292</v>
      </c>
      <c r="E1972" s="21">
        <v>2.012</v>
      </c>
      <c r="F1972" s="21">
        <v>1.716</v>
      </c>
      <c r="G1972" s="21">
        <v>2.8780000000000001</v>
      </c>
      <c r="H1972" s="21">
        <v>1.1619999999999999</v>
      </c>
      <c r="I1972" s="21">
        <v>2.343</v>
      </c>
      <c r="J1972" s="23">
        <f t="shared" si="45"/>
        <v>0.627</v>
      </c>
      <c r="K1972" s="71">
        <v>26.590457260000001</v>
      </c>
      <c r="L1972" s="71">
        <f t="shared" ref="L1972:N1972" si="1479">L1971</f>
        <v>2.0162499999999999</v>
      </c>
      <c r="M1972" s="71">
        <f t="shared" si="1479"/>
        <v>0.60200000000000009</v>
      </c>
      <c r="N1972" s="71">
        <f t="shared" si="1479"/>
        <v>27.66666992</v>
      </c>
      <c r="O1972" s="73">
        <f>VLOOKUP(B1972,'Dry Sieve'!$B$2:$K$992,IF(C1972="#5",2,IF(C1972="#10",3,IF(C1972="#18",4,IF(C1972="#35",5,IF(C1972="#60",6,IF(C1972="#120",7,IF(C1972="#200",8,IF(C1972="&lt;200",9)))))))),FALSE)</f>
        <v>0</v>
      </c>
      <c r="P1972" s="23">
        <f t="shared" si="0"/>
        <v>0.60200000000000009</v>
      </c>
      <c r="Q1972" s="23">
        <f t="shared" si="1"/>
        <v>2.0162500000000003</v>
      </c>
      <c r="R1972" s="23">
        <f>VLOOKUP(B1972,'Dry Sieve'!$B$2:$K$992,IF(C1972="#5",2,IF(C1972="#10",3,IF(C1972="#18",4,IF(C1972="#35",5,IF(C1972="#60",6,IF(C1972="#120",7,IF(C1972="#200",8,IF(C1972="&lt;200",9)))))))),FALSE)</f>
        <v>0</v>
      </c>
      <c r="S1972" s="23">
        <f>VLOOKUP(B1972,'Dry Sieve'!$B$2:$K$992,10,FALSE)</f>
        <v>0</v>
      </c>
      <c r="T1972" s="23" t="s">
        <v>1438</v>
      </c>
      <c r="U1972" s="23">
        <v>0</v>
      </c>
      <c r="V1972" s="23">
        <f>V1969</f>
        <v>0</v>
      </c>
    </row>
    <row r="1973" spans="1:22" ht="15.75" customHeight="1" x14ac:dyDescent="0.2">
      <c r="A1973" s="22">
        <f>VLOOKUP(B1972,'Sample ID by Horizon'!A:B,2,FALSE)</f>
        <v>42655</v>
      </c>
      <c r="B1973" s="21" t="s">
        <v>546</v>
      </c>
      <c r="C1973" s="21" t="s">
        <v>1296</v>
      </c>
      <c r="D1973" s="21" t="s">
        <v>1293</v>
      </c>
      <c r="E1973" s="21">
        <v>2.004</v>
      </c>
      <c r="F1973" s="21">
        <v>1.7170000000000001</v>
      </c>
      <c r="G1973" s="21">
        <v>2.8889999999999998</v>
      </c>
      <c r="H1973" s="21">
        <v>1.1719999999999999</v>
      </c>
      <c r="I1973" s="21">
        <v>2.3620000000000001</v>
      </c>
      <c r="J1973" s="23">
        <f t="shared" si="45"/>
        <v>0.64500000000000002</v>
      </c>
      <c r="K1973" s="71">
        <v>26.297405189999999</v>
      </c>
      <c r="L1973" s="71">
        <f t="shared" ref="L1973:N1973" si="1480">L1971</f>
        <v>2.0162499999999999</v>
      </c>
      <c r="M1973" s="71">
        <f t="shared" si="1480"/>
        <v>0.60200000000000009</v>
      </c>
      <c r="N1973" s="71">
        <f t="shared" si="1480"/>
        <v>27.66666992</v>
      </c>
      <c r="O1973" s="73">
        <f>VLOOKUP(B1973,'Dry Sieve'!$B$2:$K$992,IF(C1973="#5",2,IF(C1973="#10",3,IF(C1973="#18",4,IF(C1973="#35",5,IF(C1973="#60",6,IF(C1973="#120",7,IF(C1973="#200",8,IF(C1973="&lt;200",9)))))))),FALSE)</f>
        <v>0</v>
      </c>
      <c r="P1973" s="23">
        <f t="shared" si="0"/>
        <v>0.60200000000000009</v>
      </c>
      <c r="Q1973" s="23">
        <f t="shared" si="1"/>
        <v>2.0162500000000003</v>
      </c>
      <c r="R1973" s="23">
        <f>VLOOKUP(B1973,'Dry Sieve'!$B$2:$K$992,IF(C1973="#5",2,IF(C1973="#10",3,IF(C1973="#18",4,IF(C1973="#35",5,IF(C1973="#60",6,IF(C1973="#120",7,IF(C1973="#200",8,IF(C1973="&lt;200",9)))))))),FALSE)</f>
        <v>0</v>
      </c>
      <c r="S1973" s="23">
        <f>VLOOKUP(B1973,'Dry Sieve'!$B$2:$K$992,10,FALSE)</f>
        <v>0</v>
      </c>
      <c r="T1973" s="23" t="s">
        <v>1438</v>
      </c>
      <c r="U1973" s="23">
        <v>0</v>
      </c>
      <c r="V1973" s="23">
        <f>V1972</f>
        <v>0</v>
      </c>
    </row>
    <row r="1974" spans="1:22" ht="15.75" customHeight="1" x14ac:dyDescent="0.2">
      <c r="A1974" s="22">
        <f>VLOOKUP(B1973,'Sample ID by Horizon'!A:B,2,FALSE)</f>
        <v>42655</v>
      </c>
      <c r="B1974" s="21" t="s">
        <v>546</v>
      </c>
      <c r="C1974" s="21" t="s">
        <v>1296</v>
      </c>
      <c r="D1974" s="21" t="s">
        <v>1294</v>
      </c>
      <c r="E1974" s="21">
        <v>2.0430000000000001</v>
      </c>
      <c r="F1974" s="21">
        <v>1.712</v>
      </c>
      <c r="G1974" s="21">
        <v>2.8740000000000001</v>
      </c>
      <c r="H1974" s="21">
        <v>1.1619999999999999</v>
      </c>
      <c r="I1974" s="21">
        <v>2.2690000000000001</v>
      </c>
      <c r="J1974" s="23">
        <f t="shared" si="45"/>
        <v>0.55700000000000016</v>
      </c>
      <c r="K1974" s="71">
        <v>29.61331375</v>
      </c>
      <c r="L1974" s="71">
        <f t="shared" ref="L1974:N1974" si="1481">L1971</f>
        <v>2.0162499999999999</v>
      </c>
      <c r="M1974" s="71">
        <f t="shared" si="1481"/>
        <v>0.60200000000000009</v>
      </c>
      <c r="N1974" s="71">
        <f t="shared" si="1481"/>
        <v>27.66666992</v>
      </c>
      <c r="O1974" s="73">
        <f>VLOOKUP(B1974,'Dry Sieve'!$B$2:$K$992,IF(C1974="#5",2,IF(C1974="#10",3,IF(C1974="#18",4,IF(C1974="#35",5,IF(C1974="#60",6,IF(C1974="#120",7,IF(C1974="#200",8,IF(C1974="&lt;200",9)))))))),FALSE)</f>
        <v>0</v>
      </c>
      <c r="P1974" s="23">
        <f t="shared" si="0"/>
        <v>0.60200000000000009</v>
      </c>
      <c r="Q1974" s="23">
        <f t="shared" si="1"/>
        <v>2.0162500000000003</v>
      </c>
      <c r="R1974" s="23">
        <f>VLOOKUP(B1974,'Dry Sieve'!$B$2:$K$992,IF(C1974="#5",2,IF(C1974="#10",3,IF(C1974="#18",4,IF(C1974="#35",5,IF(C1974="#60",6,IF(C1974="#120",7,IF(C1974="#200",8,IF(C1974="&lt;200",9)))))))),FALSE)</f>
        <v>0</v>
      </c>
      <c r="S1974" s="23">
        <f>VLOOKUP(B1974,'Dry Sieve'!$B$2:$K$992,10,FALSE)</f>
        <v>0</v>
      </c>
      <c r="T1974" s="23" t="s">
        <v>1438</v>
      </c>
      <c r="U1974" s="23">
        <v>0</v>
      </c>
      <c r="V1974" s="23">
        <f>V1972</f>
        <v>0</v>
      </c>
    </row>
    <row r="1975" spans="1:22" ht="15.75" customHeight="1" x14ac:dyDescent="0.2">
      <c r="A1975" s="22">
        <f>VLOOKUP(B1974,'Sample ID by Horizon'!A:B,2,FALSE)</f>
        <v>42655</v>
      </c>
      <c r="B1975" s="21" t="s">
        <v>546</v>
      </c>
      <c r="C1975" s="21" t="s">
        <v>1297</v>
      </c>
      <c r="D1975" s="21" t="s">
        <v>1291</v>
      </c>
      <c r="E1975" s="21">
        <v>2.0499999999999998</v>
      </c>
      <c r="F1975" s="21">
        <v>1.704</v>
      </c>
      <c r="G1975" s="21">
        <v>3.4620000000000002</v>
      </c>
      <c r="H1975" s="21">
        <v>1.758</v>
      </c>
      <c r="I1975" s="21">
        <v>2.8940000000000001</v>
      </c>
      <c r="J1975" s="23">
        <f t="shared" si="45"/>
        <v>1.1900000000000002</v>
      </c>
      <c r="K1975" s="71">
        <v>27.707317069999998</v>
      </c>
      <c r="L1975" s="71">
        <v>2.0292500000000002</v>
      </c>
      <c r="M1975" s="23">
        <f>AVERAGE(J1975:J1978)</f>
        <v>1.1692499999999999</v>
      </c>
      <c r="N1975" s="23">
        <v>29.369211079999999</v>
      </c>
      <c r="O1975" s="73">
        <f>VLOOKUP(B1975,'Dry Sieve'!$B$2:$K$992,IF(C1975="#5",2,IF(C1975="#10",3,IF(C1975="#18",4,IF(C1975="#35",5,IF(C1975="#60",6,IF(C1975="#120",7,IF(C1975="#200",8,IF(C1975="&lt;200",9)))))))),FALSE)</f>
        <v>0</v>
      </c>
      <c r="P1975" s="23">
        <f t="shared" si="0"/>
        <v>1.1692499999999999</v>
      </c>
      <c r="Q1975" s="23">
        <f t="shared" si="1"/>
        <v>2.0292500000000002</v>
      </c>
      <c r="R1975" s="23">
        <f>VLOOKUP(B1975,'Dry Sieve'!$B$2:$K$992,IF(C1975="#5",2,IF(C1975="#10",3,IF(C1975="#18",4,IF(C1975="#35",5,IF(C1975="#60",6,IF(C1975="#120",7,IF(C1975="#200",8,IF(C1975="&lt;200",9)))))))),FALSE)</f>
        <v>0</v>
      </c>
      <c r="S1975" s="23">
        <f>VLOOKUP(B1975,'Dry Sieve'!$B$2:$K$992,10,FALSE)</f>
        <v>0</v>
      </c>
      <c r="T1975" s="23" t="s">
        <v>1438</v>
      </c>
      <c r="U1975" s="23">
        <v>0</v>
      </c>
      <c r="V1975" s="23">
        <f>V1972</f>
        <v>0</v>
      </c>
    </row>
    <row r="1976" spans="1:22" ht="15.75" customHeight="1" x14ac:dyDescent="0.2">
      <c r="A1976" s="22">
        <f>VLOOKUP(B1975,'Sample ID by Horizon'!A:B,2,FALSE)</f>
        <v>42655</v>
      </c>
      <c r="B1976" s="21" t="s">
        <v>546</v>
      </c>
      <c r="C1976" s="21" t="s">
        <v>1297</v>
      </c>
      <c r="D1976" s="21" t="s">
        <v>1292</v>
      </c>
      <c r="E1976" s="21">
        <v>2.0009999999999999</v>
      </c>
      <c r="F1976" s="21">
        <v>1.728</v>
      </c>
      <c r="G1976" s="21">
        <v>3.4860000000000002</v>
      </c>
      <c r="H1976" s="21">
        <v>1.758</v>
      </c>
      <c r="I1976" s="21">
        <v>2.8679999999999999</v>
      </c>
      <c r="J1976" s="23">
        <f t="shared" si="45"/>
        <v>1.1399999999999999</v>
      </c>
      <c r="K1976" s="71">
        <v>30.88455772</v>
      </c>
      <c r="L1976" s="71">
        <f t="shared" ref="L1976:N1976" si="1482">L1975</f>
        <v>2.0292500000000002</v>
      </c>
      <c r="M1976" s="71">
        <f t="shared" si="1482"/>
        <v>1.1692499999999999</v>
      </c>
      <c r="N1976" s="71">
        <f t="shared" si="1482"/>
        <v>29.369211079999999</v>
      </c>
      <c r="O1976" s="73">
        <f>VLOOKUP(B1976,'Dry Sieve'!$B$2:$K$992,IF(C1976="#5",2,IF(C1976="#10",3,IF(C1976="#18",4,IF(C1976="#35",5,IF(C1976="#60",6,IF(C1976="#120",7,IF(C1976="#200",8,IF(C1976="&lt;200",9)))))))),FALSE)</f>
        <v>0</v>
      </c>
      <c r="P1976" s="23">
        <f t="shared" si="0"/>
        <v>1.1692499999999999</v>
      </c>
      <c r="Q1976" s="23">
        <f t="shared" si="1"/>
        <v>2.0292500000000002</v>
      </c>
      <c r="R1976" s="23">
        <f>VLOOKUP(B1976,'Dry Sieve'!$B$2:$K$992,IF(C1976="#5",2,IF(C1976="#10",3,IF(C1976="#18",4,IF(C1976="#35",5,IF(C1976="#60",6,IF(C1976="#120",7,IF(C1976="#200",8,IF(C1976="&lt;200",9)))))))),FALSE)</f>
        <v>0</v>
      </c>
      <c r="S1976" s="23">
        <f>VLOOKUP(B1976,'Dry Sieve'!$B$2:$K$992,10,FALSE)</f>
        <v>0</v>
      </c>
      <c r="T1976" s="23" t="s">
        <v>1438</v>
      </c>
      <c r="U1976" s="23">
        <v>0</v>
      </c>
      <c r="V1976" s="23">
        <f>V1975</f>
        <v>0</v>
      </c>
    </row>
    <row r="1977" spans="1:22" ht="15.75" customHeight="1" x14ac:dyDescent="0.2">
      <c r="A1977" s="22">
        <f>VLOOKUP(B1976,'Sample ID by Horizon'!A:B,2,FALSE)</f>
        <v>42655</v>
      </c>
      <c r="B1977" s="21" t="s">
        <v>546</v>
      </c>
      <c r="C1977" s="21" t="s">
        <v>1297</v>
      </c>
      <c r="D1977" s="21" t="s">
        <v>1293</v>
      </c>
      <c r="E1977" s="21">
        <v>2.0390000000000001</v>
      </c>
      <c r="F1977" s="21">
        <v>1.7290000000000001</v>
      </c>
      <c r="G1977" s="21">
        <v>3.4940000000000002</v>
      </c>
      <c r="H1977" s="21">
        <v>1.7649999999999999</v>
      </c>
      <c r="I1977" s="21">
        <v>2.9159999999999999</v>
      </c>
      <c r="J1977" s="23">
        <f t="shared" si="45"/>
        <v>1.1869999999999998</v>
      </c>
      <c r="K1977" s="71">
        <v>28.347229030000001</v>
      </c>
      <c r="L1977" s="71">
        <f t="shared" ref="L1977:N1977" si="1483">L1975</f>
        <v>2.0292500000000002</v>
      </c>
      <c r="M1977" s="71">
        <f t="shared" si="1483"/>
        <v>1.1692499999999999</v>
      </c>
      <c r="N1977" s="71">
        <f t="shared" si="1483"/>
        <v>29.369211079999999</v>
      </c>
      <c r="O1977" s="73">
        <f>VLOOKUP(B1977,'Dry Sieve'!$B$2:$K$992,IF(C1977="#5",2,IF(C1977="#10",3,IF(C1977="#18",4,IF(C1977="#35",5,IF(C1977="#60",6,IF(C1977="#120",7,IF(C1977="#200",8,IF(C1977="&lt;200",9)))))))),FALSE)</f>
        <v>0</v>
      </c>
      <c r="P1977" s="23">
        <f t="shared" si="0"/>
        <v>1.1692499999999999</v>
      </c>
      <c r="Q1977" s="23">
        <f t="shared" si="1"/>
        <v>2.0292500000000002</v>
      </c>
      <c r="R1977" s="23">
        <f>VLOOKUP(B1977,'Dry Sieve'!$B$2:$K$992,IF(C1977="#5",2,IF(C1977="#10",3,IF(C1977="#18",4,IF(C1977="#35",5,IF(C1977="#60",6,IF(C1977="#120",7,IF(C1977="#200",8,IF(C1977="&lt;200",9)))))))),FALSE)</f>
        <v>0</v>
      </c>
      <c r="S1977" s="23">
        <f>VLOOKUP(B1977,'Dry Sieve'!$B$2:$K$992,10,FALSE)</f>
        <v>0</v>
      </c>
      <c r="T1977" s="23" t="s">
        <v>1438</v>
      </c>
      <c r="U1977" s="23">
        <v>0</v>
      </c>
      <c r="V1977" s="23">
        <f>V1975</f>
        <v>0</v>
      </c>
    </row>
    <row r="1978" spans="1:22" ht="15.75" customHeight="1" x14ac:dyDescent="0.2">
      <c r="A1978" s="22">
        <f>VLOOKUP(B1977,'Sample ID by Horizon'!A:B,2,FALSE)</f>
        <v>42655</v>
      </c>
      <c r="B1978" s="21" t="s">
        <v>546</v>
      </c>
      <c r="C1978" s="21" t="s">
        <v>1297</v>
      </c>
      <c r="D1978" s="21" t="s">
        <v>1294</v>
      </c>
      <c r="E1978" s="21">
        <v>2.0270000000000001</v>
      </c>
      <c r="F1978" s="21">
        <v>1.732</v>
      </c>
      <c r="G1978" s="21">
        <v>3.5110000000000001</v>
      </c>
      <c r="H1978" s="21">
        <v>1.7789999999999999</v>
      </c>
      <c r="I1978" s="21">
        <v>2.8919999999999999</v>
      </c>
      <c r="J1978" s="23">
        <f t="shared" si="45"/>
        <v>1.1599999999999999</v>
      </c>
      <c r="K1978" s="71">
        <v>30.537740500000002</v>
      </c>
      <c r="L1978" s="71">
        <f t="shared" ref="L1978:N1978" si="1484">L1975</f>
        <v>2.0292500000000002</v>
      </c>
      <c r="M1978" s="71">
        <f t="shared" si="1484"/>
        <v>1.1692499999999999</v>
      </c>
      <c r="N1978" s="71">
        <f t="shared" si="1484"/>
        <v>29.369211079999999</v>
      </c>
      <c r="O1978" s="73">
        <f>VLOOKUP(B1978,'Dry Sieve'!$B$2:$K$992,IF(C1978="#5",2,IF(C1978="#10",3,IF(C1978="#18",4,IF(C1978="#35",5,IF(C1978="#60",6,IF(C1978="#120",7,IF(C1978="#200",8,IF(C1978="&lt;200",9)))))))),FALSE)</f>
        <v>0</v>
      </c>
      <c r="P1978" s="23">
        <f t="shared" si="0"/>
        <v>1.1692499999999999</v>
      </c>
      <c r="Q1978" s="23">
        <f t="shared" si="1"/>
        <v>2.0292500000000002</v>
      </c>
      <c r="R1978" s="23">
        <f>VLOOKUP(B1978,'Dry Sieve'!$B$2:$K$992,IF(C1978="#5",2,IF(C1978="#10",3,IF(C1978="#18",4,IF(C1978="#35",5,IF(C1978="#60",6,IF(C1978="#120",7,IF(C1978="#200",8,IF(C1978="&lt;200",9)))))))),FALSE)</f>
        <v>0</v>
      </c>
      <c r="S1978" s="23">
        <f>VLOOKUP(B1978,'Dry Sieve'!$B$2:$K$992,10,FALSE)</f>
        <v>0</v>
      </c>
      <c r="T1978" s="23" t="s">
        <v>1438</v>
      </c>
      <c r="U1978" s="23">
        <v>0</v>
      </c>
      <c r="V1978" s="23">
        <f>V1975</f>
        <v>0</v>
      </c>
    </row>
    <row r="1979" spans="1:22" ht="15.75" customHeight="1" x14ac:dyDescent="0.2">
      <c r="A1979" s="22">
        <f>VLOOKUP(B1978,'Sample ID by Horizon'!A:B,2,FALSE)</f>
        <v>42655</v>
      </c>
      <c r="B1979" s="21" t="s">
        <v>546</v>
      </c>
      <c r="C1979" s="21" t="s">
        <v>1298</v>
      </c>
      <c r="D1979" s="21" t="s">
        <v>1291</v>
      </c>
      <c r="E1979" s="21">
        <v>2.0179999999999998</v>
      </c>
      <c r="F1979" s="21">
        <v>1.72</v>
      </c>
      <c r="G1979" s="21">
        <v>3.641</v>
      </c>
      <c r="H1979" s="21">
        <v>1.921</v>
      </c>
      <c r="I1979" s="21">
        <v>3.246</v>
      </c>
      <c r="J1979" s="23">
        <f t="shared" si="45"/>
        <v>1.526</v>
      </c>
      <c r="K1979" s="71">
        <v>19.57383548</v>
      </c>
      <c r="L1979" s="71">
        <v>2.01675</v>
      </c>
      <c r="M1979" s="23">
        <f>AVERAGE(J1979:J1982)</f>
        <v>1.52525</v>
      </c>
      <c r="N1979" s="23">
        <v>19.702653850000001</v>
      </c>
      <c r="O1979" s="73">
        <f>VLOOKUP(B1979,'Dry Sieve'!$B$2:$K$992,IF(C1979="#5",2,IF(C1979="#10",3,IF(C1979="#18",4,IF(C1979="#35",5,IF(C1979="#60",6,IF(C1979="#120",7,IF(C1979="#200",8,IF(C1979="&lt;200",9)))))))),FALSE)</f>
        <v>0</v>
      </c>
      <c r="P1979" s="23">
        <f t="shared" si="0"/>
        <v>1.52525</v>
      </c>
      <c r="Q1979" s="23">
        <f t="shared" si="1"/>
        <v>2.0167499999999996</v>
      </c>
      <c r="R1979" s="23">
        <f>VLOOKUP(B1979,'Dry Sieve'!$B$2:$K$992,IF(C1979="#5",2,IF(C1979="#10",3,IF(C1979="#18",4,IF(C1979="#35",5,IF(C1979="#60",6,IF(C1979="#120",7,IF(C1979="#200",8,IF(C1979="&lt;200",9)))))))),FALSE)</f>
        <v>0</v>
      </c>
      <c r="S1979" s="23">
        <f>VLOOKUP(B1979,'Dry Sieve'!$B$2:$K$992,10,FALSE)</f>
        <v>0</v>
      </c>
      <c r="T1979" s="23" t="s">
        <v>1438</v>
      </c>
      <c r="U1979" s="23">
        <v>0</v>
      </c>
      <c r="V1979" s="23">
        <f>V1978</f>
        <v>0</v>
      </c>
    </row>
    <row r="1980" spans="1:22" ht="15.75" customHeight="1" x14ac:dyDescent="0.2">
      <c r="A1980" s="22">
        <f>VLOOKUP(B1979,'Sample ID by Horizon'!A:B,2,FALSE)</f>
        <v>42655</v>
      </c>
      <c r="B1980" s="21" t="s">
        <v>546</v>
      </c>
      <c r="C1980" s="21" t="s">
        <v>1298</v>
      </c>
      <c r="D1980" s="21" t="s">
        <v>1292</v>
      </c>
      <c r="E1980" s="21">
        <v>2.012</v>
      </c>
      <c r="F1980" s="21">
        <v>1.732</v>
      </c>
      <c r="G1980" s="21">
        <v>3.6549999999999998</v>
      </c>
      <c r="H1980" s="21">
        <v>1.923</v>
      </c>
      <c r="I1980" s="21">
        <v>3.2909999999999999</v>
      </c>
      <c r="J1980" s="23">
        <f t="shared" si="45"/>
        <v>1.5589999999999999</v>
      </c>
      <c r="K1980" s="71">
        <v>18.091451289999998</v>
      </c>
      <c r="L1980" s="71">
        <f t="shared" ref="L1980:N1980" si="1485">L1979</f>
        <v>2.01675</v>
      </c>
      <c r="M1980" s="71">
        <f t="shared" si="1485"/>
        <v>1.52525</v>
      </c>
      <c r="N1980" s="71">
        <f t="shared" si="1485"/>
        <v>19.702653850000001</v>
      </c>
      <c r="O1980" s="73">
        <f>VLOOKUP(B1980,'Dry Sieve'!$B$2:$K$992,IF(C1980="#5",2,IF(C1980="#10",3,IF(C1980="#18",4,IF(C1980="#35",5,IF(C1980="#60",6,IF(C1980="#120",7,IF(C1980="#200",8,IF(C1980="&lt;200",9)))))))),FALSE)</f>
        <v>0</v>
      </c>
      <c r="P1980" s="23">
        <f t="shared" si="0"/>
        <v>1.52525</v>
      </c>
      <c r="Q1980" s="23">
        <f t="shared" si="1"/>
        <v>2.0167499999999996</v>
      </c>
      <c r="R1980" s="23">
        <f>VLOOKUP(B1980,'Dry Sieve'!$B$2:$K$992,IF(C1980="#5",2,IF(C1980="#10",3,IF(C1980="#18",4,IF(C1980="#35",5,IF(C1980="#60",6,IF(C1980="#120",7,IF(C1980="#200",8,IF(C1980="&lt;200",9)))))))),FALSE)</f>
        <v>0</v>
      </c>
      <c r="S1980" s="23">
        <f>VLOOKUP(B1980,'Dry Sieve'!$B$2:$K$992,10,FALSE)</f>
        <v>0</v>
      </c>
      <c r="T1980" s="23" t="s">
        <v>1438</v>
      </c>
      <c r="U1980" s="23">
        <v>0</v>
      </c>
      <c r="V1980" s="23">
        <f>V1978</f>
        <v>0</v>
      </c>
    </row>
    <row r="1981" spans="1:22" ht="15.75" customHeight="1" x14ac:dyDescent="0.2">
      <c r="A1981" s="22">
        <f>VLOOKUP(B1980,'Sample ID by Horizon'!A:B,2,FALSE)</f>
        <v>42655</v>
      </c>
      <c r="B1981" s="21" t="s">
        <v>546</v>
      </c>
      <c r="C1981" s="21" t="s">
        <v>1298</v>
      </c>
      <c r="D1981" s="21" t="s">
        <v>1293</v>
      </c>
      <c r="E1981" s="21">
        <v>2.0329999999999999</v>
      </c>
      <c r="F1981" s="21">
        <v>1.7050000000000001</v>
      </c>
      <c r="G1981" s="21">
        <v>3.6429999999999998</v>
      </c>
      <c r="H1981" s="21">
        <v>1.9379999999999999</v>
      </c>
      <c r="I1981" s="21">
        <v>3.1909999999999998</v>
      </c>
      <c r="J1981" s="23">
        <f t="shared" si="45"/>
        <v>1.4859999999999998</v>
      </c>
      <c r="K1981" s="71">
        <v>22.23315298</v>
      </c>
      <c r="L1981" s="71">
        <f t="shared" ref="L1981:N1981" si="1486">L1979</f>
        <v>2.01675</v>
      </c>
      <c r="M1981" s="71">
        <f t="shared" si="1486"/>
        <v>1.52525</v>
      </c>
      <c r="N1981" s="71">
        <f t="shared" si="1486"/>
        <v>19.702653850000001</v>
      </c>
      <c r="O1981" s="73">
        <f>VLOOKUP(B1981,'Dry Sieve'!$B$2:$K$992,IF(C1981="#5",2,IF(C1981="#10",3,IF(C1981="#18",4,IF(C1981="#35",5,IF(C1981="#60",6,IF(C1981="#120",7,IF(C1981="#200",8,IF(C1981="&lt;200",9)))))))),FALSE)</f>
        <v>0</v>
      </c>
      <c r="P1981" s="23">
        <f t="shared" si="0"/>
        <v>1.52525</v>
      </c>
      <c r="Q1981" s="23">
        <f t="shared" si="1"/>
        <v>2.0167499999999996</v>
      </c>
      <c r="R1981" s="23">
        <f>VLOOKUP(B1981,'Dry Sieve'!$B$2:$K$992,IF(C1981="#5",2,IF(C1981="#10",3,IF(C1981="#18",4,IF(C1981="#35",5,IF(C1981="#60",6,IF(C1981="#120",7,IF(C1981="#200",8,IF(C1981="&lt;200",9)))))))),FALSE)</f>
        <v>0</v>
      </c>
      <c r="S1981" s="23">
        <f>VLOOKUP(B1981,'Dry Sieve'!$B$2:$K$992,10,FALSE)</f>
        <v>0</v>
      </c>
      <c r="T1981" s="23" t="s">
        <v>1438</v>
      </c>
      <c r="U1981" s="23">
        <v>0</v>
      </c>
      <c r="V1981" s="23">
        <f>V1978</f>
        <v>0</v>
      </c>
    </row>
    <row r="1982" spans="1:22" ht="15.75" customHeight="1" x14ac:dyDescent="0.2">
      <c r="A1982" s="22">
        <f>VLOOKUP(B1981,'Sample ID by Horizon'!A:B,2,FALSE)</f>
        <v>42655</v>
      </c>
      <c r="B1982" s="21" t="s">
        <v>546</v>
      </c>
      <c r="C1982" s="21" t="s">
        <v>1298</v>
      </c>
      <c r="D1982" s="21" t="s">
        <v>1294</v>
      </c>
      <c r="E1982" s="21">
        <v>2.004</v>
      </c>
      <c r="F1982" s="21">
        <v>1.712</v>
      </c>
      <c r="G1982" s="21">
        <v>3.621</v>
      </c>
      <c r="H1982" s="21">
        <v>1.909</v>
      </c>
      <c r="I1982" s="21">
        <v>3.242</v>
      </c>
      <c r="J1982" s="23">
        <f t="shared" si="45"/>
        <v>1.53</v>
      </c>
      <c r="K1982" s="71">
        <v>18.912175649999998</v>
      </c>
      <c r="L1982" s="71">
        <f t="shared" ref="L1982:N1982" si="1487">L1979</f>
        <v>2.01675</v>
      </c>
      <c r="M1982" s="71">
        <f t="shared" si="1487"/>
        <v>1.52525</v>
      </c>
      <c r="N1982" s="71">
        <f t="shared" si="1487"/>
        <v>19.702653850000001</v>
      </c>
      <c r="O1982" s="73">
        <f>VLOOKUP(B1982,'Dry Sieve'!$B$2:$K$992,IF(C1982="#5",2,IF(C1982="#10",3,IF(C1982="#18",4,IF(C1982="#35",5,IF(C1982="#60",6,IF(C1982="#120",7,IF(C1982="#200",8,IF(C1982="&lt;200",9)))))))),FALSE)</f>
        <v>0</v>
      </c>
      <c r="P1982" s="23">
        <f t="shared" si="0"/>
        <v>1.52525</v>
      </c>
      <c r="Q1982" s="23">
        <f t="shared" si="1"/>
        <v>2.0167499999999996</v>
      </c>
      <c r="R1982" s="23">
        <f>VLOOKUP(B1982,'Dry Sieve'!$B$2:$K$992,IF(C1982="#5",2,IF(C1982="#10",3,IF(C1982="#18",4,IF(C1982="#35",5,IF(C1982="#60",6,IF(C1982="#120",7,IF(C1982="#200",8,IF(C1982="&lt;200",9)))))))),FALSE)</f>
        <v>0</v>
      </c>
      <c r="S1982" s="23">
        <f>VLOOKUP(B1982,'Dry Sieve'!$B$2:$K$992,10,FALSE)</f>
        <v>0</v>
      </c>
      <c r="T1982" s="23" t="s">
        <v>1438</v>
      </c>
      <c r="U1982" s="23">
        <v>0</v>
      </c>
      <c r="V1982" s="23">
        <f>V1981</f>
        <v>0</v>
      </c>
    </row>
    <row r="1983" spans="1:22" ht="15.75" customHeight="1" x14ac:dyDescent="0.2">
      <c r="A1983" s="22">
        <f>VLOOKUP(B1982,'Sample ID by Horizon'!A:B,2,FALSE)</f>
        <v>42655</v>
      </c>
      <c r="B1983" s="21" t="s">
        <v>546</v>
      </c>
      <c r="C1983" s="21" t="s">
        <v>1299</v>
      </c>
      <c r="D1983" s="21" t="s">
        <v>1291</v>
      </c>
      <c r="E1983" s="21">
        <v>1.03</v>
      </c>
      <c r="F1983" s="21">
        <v>1.73</v>
      </c>
      <c r="G1983" s="21">
        <v>2.7</v>
      </c>
      <c r="H1983" s="21">
        <v>0.97</v>
      </c>
      <c r="I1983" s="21">
        <v>2.5510000000000002</v>
      </c>
      <c r="J1983" s="23">
        <f t="shared" si="45"/>
        <v>0.82100000000000017</v>
      </c>
      <c r="K1983" s="71">
        <v>14.46601942</v>
      </c>
      <c r="L1983" s="71">
        <v>1.0287500000000001</v>
      </c>
      <c r="M1983" s="23">
        <f>AVERAGE(J1983:J1986)</f>
        <v>0.85225000000000006</v>
      </c>
      <c r="N1983" s="23">
        <v>14.200222350000001</v>
      </c>
      <c r="O1983" s="73">
        <f>VLOOKUP(B1983,'Dry Sieve'!$B$2:$K$992,IF(C1983="#5",2,IF(C1983="#10",3,IF(C1983="#18",4,IF(C1983="#35",5,IF(C1983="#60",6,IF(C1983="#120",7,IF(C1983="#200",8,IF(C1983="&lt;200",9)))))))),FALSE)</f>
        <v>0</v>
      </c>
      <c r="P1983" s="23">
        <f t="shared" si="0"/>
        <v>0.85225000000000006</v>
      </c>
      <c r="Q1983" s="23">
        <f t="shared" si="1"/>
        <v>1.0287499999999998</v>
      </c>
      <c r="R1983" s="23">
        <f>VLOOKUP(B1983,'Dry Sieve'!$B$2:$K$992,IF(C1983="#5",2,IF(C1983="#10",3,IF(C1983="#18",4,IF(C1983="#35",5,IF(C1983="#60",6,IF(C1983="#120",7,IF(C1983="#200",8,IF(C1983="&lt;200",9)))))))),FALSE)</f>
        <v>0</v>
      </c>
      <c r="S1983" s="23">
        <f>VLOOKUP(B1983,'Dry Sieve'!$B$2:$K$992,10,FALSE)</f>
        <v>0</v>
      </c>
      <c r="T1983" s="23" t="s">
        <v>1438</v>
      </c>
      <c r="U1983" s="23">
        <v>0</v>
      </c>
      <c r="V1983" s="23">
        <f>V1981</f>
        <v>0</v>
      </c>
    </row>
    <row r="1984" spans="1:22" ht="15.75" customHeight="1" x14ac:dyDescent="0.2">
      <c r="A1984" s="22">
        <f>VLOOKUP(B1983,'Sample ID by Horizon'!A:B,2,FALSE)</f>
        <v>42655</v>
      </c>
      <c r="B1984" s="21" t="s">
        <v>546</v>
      </c>
      <c r="C1984" s="21" t="s">
        <v>1299</v>
      </c>
      <c r="D1984" s="21" t="s">
        <v>1292</v>
      </c>
      <c r="E1984" s="21">
        <v>1.073</v>
      </c>
      <c r="F1984" s="21">
        <v>1.738</v>
      </c>
      <c r="G1984" s="21">
        <v>2.7909999999999999</v>
      </c>
      <c r="H1984" s="21">
        <v>1.0529999999999999</v>
      </c>
      <c r="I1984" s="21">
        <v>2.617</v>
      </c>
      <c r="J1984" s="23">
        <f t="shared" si="45"/>
        <v>0.879</v>
      </c>
      <c r="K1984" s="71">
        <v>16.21621622</v>
      </c>
      <c r="L1984" s="71">
        <f t="shared" ref="L1984:N1984" si="1488">L1983</f>
        <v>1.0287500000000001</v>
      </c>
      <c r="M1984" s="71">
        <f t="shared" si="1488"/>
        <v>0.85225000000000006</v>
      </c>
      <c r="N1984" s="71">
        <f t="shared" si="1488"/>
        <v>14.200222350000001</v>
      </c>
      <c r="O1984" s="73">
        <f>VLOOKUP(B1984,'Dry Sieve'!$B$2:$K$992,IF(C1984="#5",2,IF(C1984="#10",3,IF(C1984="#18",4,IF(C1984="#35",5,IF(C1984="#60",6,IF(C1984="#120",7,IF(C1984="#200",8,IF(C1984="&lt;200",9)))))))),FALSE)</f>
        <v>0</v>
      </c>
      <c r="P1984" s="23">
        <f t="shared" si="0"/>
        <v>0.85225000000000006</v>
      </c>
      <c r="Q1984" s="23">
        <f t="shared" si="1"/>
        <v>1.0287499999999998</v>
      </c>
      <c r="R1984" s="23">
        <f>VLOOKUP(B1984,'Dry Sieve'!$B$2:$K$992,IF(C1984="#5",2,IF(C1984="#10",3,IF(C1984="#18",4,IF(C1984="#35",5,IF(C1984="#60",6,IF(C1984="#120",7,IF(C1984="#200",8,IF(C1984="&lt;200",9)))))))),FALSE)</f>
        <v>0</v>
      </c>
      <c r="S1984" s="23">
        <f>VLOOKUP(B1984,'Dry Sieve'!$B$2:$K$992,10,FALSE)</f>
        <v>0</v>
      </c>
      <c r="T1984" s="23" t="s">
        <v>1438</v>
      </c>
      <c r="U1984" s="23">
        <v>0</v>
      </c>
      <c r="V1984" s="23">
        <f>V1981</f>
        <v>0</v>
      </c>
    </row>
    <row r="1985" spans="1:22" ht="15.75" customHeight="1" x14ac:dyDescent="0.2">
      <c r="A1985" s="22">
        <f>VLOOKUP(B1984,'Sample ID by Horizon'!A:B,2,FALSE)</f>
        <v>42655</v>
      </c>
      <c r="B1985" s="21" t="s">
        <v>546</v>
      </c>
      <c r="C1985" s="21" t="s">
        <v>1299</v>
      </c>
      <c r="D1985" s="21" t="s">
        <v>1293</v>
      </c>
      <c r="E1985" s="21">
        <v>1.01</v>
      </c>
      <c r="F1985" s="21">
        <v>1.726</v>
      </c>
      <c r="G1985" s="21">
        <v>2.7160000000000002</v>
      </c>
      <c r="H1985" s="21">
        <v>0.99</v>
      </c>
      <c r="I1985" s="21">
        <v>2.5529999999999999</v>
      </c>
      <c r="J1985" s="23">
        <f t="shared" si="45"/>
        <v>0.82699999999999996</v>
      </c>
      <c r="K1985" s="71">
        <v>16.13861386</v>
      </c>
      <c r="L1985" s="71">
        <f t="shared" ref="L1985:N1985" si="1489">L1983</f>
        <v>1.0287500000000001</v>
      </c>
      <c r="M1985" s="71">
        <f t="shared" si="1489"/>
        <v>0.85225000000000006</v>
      </c>
      <c r="N1985" s="71">
        <f t="shared" si="1489"/>
        <v>14.200222350000001</v>
      </c>
      <c r="O1985" s="73">
        <f>VLOOKUP(B1985,'Dry Sieve'!$B$2:$K$992,IF(C1985="#5",2,IF(C1985="#10",3,IF(C1985="#18",4,IF(C1985="#35",5,IF(C1985="#60",6,IF(C1985="#120",7,IF(C1985="#200",8,IF(C1985="&lt;200",9)))))))),FALSE)</f>
        <v>0</v>
      </c>
      <c r="P1985" s="23">
        <f t="shared" si="0"/>
        <v>0.85225000000000006</v>
      </c>
      <c r="Q1985" s="23">
        <f t="shared" si="1"/>
        <v>1.0287499999999998</v>
      </c>
      <c r="R1985" s="23">
        <f>VLOOKUP(B1985,'Dry Sieve'!$B$2:$K$992,IF(C1985="#5",2,IF(C1985="#10",3,IF(C1985="#18",4,IF(C1985="#35",5,IF(C1985="#60",6,IF(C1985="#120",7,IF(C1985="#200",8,IF(C1985="&lt;200",9)))))))),FALSE)</f>
        <v>0</v>
      </c>
      <c r="S1985" s="23">
        <f>VLOOKUP(B1985,'Dry Sieve'!$B$2:$K$992,10,FALSE)</f>
        <v>0</v>
      </c>
      <c r="T1985" s="23" t="s">
        <v>1438</v>
      </c>
      <c r="U1985" s="23">
        <v>0</v>
      </c>
      <c r="V1985" s="23">
        <f>V1984</f>
        <v>0</v>
      </c>
    </row>
    <row r="1986" spans="1:22" ht="15.75" customHeight="1" x14ac:dyDescent="0.2">
      <c r="A1986" s="22">
        <f>VLOOKUP(B1985,'Sample ID by Horizon'!A:B,2,FALSE)</f>
        <v>42655</v>
      </c>
      <c r="B1986" s="21" t="s">
        <v>546</v>
      </c>
      <c r="C1986" s="21" t="s">
        <v>1299</v>
      </c>
      <c r="D1986" s="21" t="s">
        <v>1294</v>
      </c>
      <c r="E1986" s="21">
        <v>1.002</v>
      </c>
      <c r="F1986" s="21">
        <v>1.7290000000000001</v>
      </c>
      <c r="G1986" s="21">
        <v>2.7109999999999999</v>
      </c>
      <c r="H1986" s="21">
        <v>0.98199999999999998</v>
      </c>
      <c r="I1986" s="21">
        <v>2.6110000000000002</v>
      </c>
      <c r="J1986" s="23">
        <f t="shared" si="45"/>
        <v>0.88200000000000012</v>
      </c>
      <c r="K1986" s="71">
        <v>9.9800399199999994</v>
      </c>
      <c r="L1986" s="71">
        <f t="shared" ref="L1986:N1986" si="1490">L1983</f>
        <v>1.0287500000000001</v>
      </c>
      <c r="M1986" s="71">
        <f t="shared" si="1490"/>
        <v>0.85225000000000006</v>
      </c>
      <c r="N1986" s="71">
        <f t="shared" si="1490"/>
        <v>14.200222350000001</v>
      </c>
      <c r="O1986" s="73">
        <f>VLOOKUP(B1986,'Dry Sieve'!$B$2:$K$992,IF(C1986="#5",2,IF(C1986="#10",3,IF(C1986="#18",4,IF(C1986="#35",5,IF(C1986="#60",6,IF(C1986="#120",7,IF(C1986="#200",8,IF(C1986="&lt;200",9)))))))),FALSE)</f>
        <v>0</v>
      </c>
      <c r="P1986" s="23">
        <f t="shared" si="0"/>
        <v>0.85225000000000006</v>
      </c>
      <c r="Q1986" s="23">
        <f t="shared" si="1"/>
        <v>1.0287499999999998</v>
      </c>
      <c r="R1986" s="23">
        <f>VLOOKUP(B1986,'Dry Sieve'!$B$2:$K$992,IF(C1986="#5",2,IF(C1986="#10",3,IF(C1986="#18",4,IF(C1986="#35",5,IF(C1986="#60",6,IF(C1986="#120",7,IF(C1986="#200",8,IF(C1986="&lt;200",9)))))))),FALSE)</f>
        <v>0</v>
      </c>
      <c r="S1986" s="23">
        <f>VLOOKUP(B1986,'Dry Sieve'!$B$2:$K$992,10,FALSE)</f>
        <v>0</v>
      </c>
      <c r="T1986" s="23" t="s">
        <v>1438</v>
      </c>
      <c r="U1986" s="23">
        <v>0</v>
      </c>
      <c r="V1986" s="23">
        <f>V1984</f>
        <v>0</v>
      </c>
    </row>
    <row r="1987" spans="1:22" ht="15.75" customHeight="1" x14ac:dyDescent="0.2">
      <c r="A1987" s="22">
        <f>VLOOKUP(B1986,'Sample ID by Horizon'!A:B,2,FALSE)</f>
        <v>42655</v>
      </c>
      <c r="B1987" s="21" t="s">
        <v>546</v>
      </c>
      <c r="C1987" s="21" t="s">
        <v>1300</v>
      </c>
      <c r="D1987" s="21" t="s">
        <v>1291</v>
      </c>
      <c r="E1987" s="21">
        <v>1.0329999999999999</v>
      </c>
      <c r="F1987" s="21">
        <v>1.7050000000000001</v>
      </c>
      <c r="G1987" s="21">
        <v>2.7189999999999999</v>
      </c>
      <c r="H1987" s="21">
        <v>1.014</v>
      </c>
      <c r="I1987" s="21">
        <v>2.46</v>
      </c>
      <c r="J1987" s="23">
        <f t="shared" si="45"/>
        <v>0.75499999999999989</v>
      </c>
      <c r="K1987" s="71">
        <v>25.072604070000001</v>
      </c>
      <c r="L1987" s="71">
        <v>1.02</v>
      </c>
      <c r="M1987" s="23">
        <f>AVERAGE(J1987:J1990)</f>
        <v>0.80399999999999983</v>
      </c>
      <c r="N1987" s="23">
        <v>19.20392142</v>
      </c>
      <c r="O1987" s="73">
        <f>VLOOKUP(B1987,'Dry Sieve'!$B$2:$K$992,IF(C1987="#5",2,IF(C1987="#10",3,IF(C1987="#18",4,IF(C1987="#35",5,IF(C1987="#60",6,IF(C1987="#120",7,IF(C1987="#200",8,IF(C1987="&lt;200",9)))))))),FALSE)</f>
        <v>0</v>
      </c>
      <c r="P1987" s="23">
        <f t="shared" si="0"/>
        <v>0.80399999999999983</v>
      </c>
      <c r="Q1987" s="23">
        <f t="shared" si="1"/>
        <v>1.02</v>
      </c>
      <c r="R1987" s="23">
        <f>VLOOKUP(B1987,'Dry Sieve'!$B$2:$K$992,IF(C1987="#5",2,IF(C1987="#10",3,IF(C1987="#18",4,IF(C1987="#35",5,IF(C1987="#60",6,IF(C1987="#120",7,IF(C1987="#200",8,IF(C1987="&lt;200",9)))))))),FALSE)</f>
        <v>0</v>
      </c>
      <c r="S1987" s="23">
        <f>VLOOKUP(B1987,'Dry Sieve'!$B$2:$K$992,10,FALSE)</f>
        <v>0</v>
      </c>
      <c r="T1987" s="23" t="s">
        <v>1438</v>
      </c>
      <c r="U1987" s="23">
        <v>0</v>
      </c>
      <c r="V1987" s="23">
        <f>V1984</f>
        <v>0</v>
      </c>
    </row>
    <row r="1988" spans="1:22" ht="15.75" customHeight="1" x14ac:dyDescent="0.2">
      <c r="A1988" s="22">
        <f>VLOOKUP(B1987,'Sample ID by Horizon'!A:B,2,FALSE)</f>
        <v>42655</v>
      </c>
      <c r="B1988" s="21" t="s">
        <v>546</v>
      </c>
      <c r="C1988" s="21" t="s">
        <v>1300</v>
      </c>
      <c r="D1988" s="21" t="s">
        <v>1292</v>
      </c>
      <c r="E1988" s="21">
        <v>1.0329999999999999</v>
      </c>
      <c r="F1988" s="21">
        <v>1.726</v>
      </c>
      <c r="G1988" s="21">
        <v>2.738</v>
      </c>
      <c r="H1988" s="21">
        <v>1.012</v>
      </c>
      <c r="I1988" s="21">
        <v>2.5449999999999999</v>
      </c>
      <c r="J1988" s="23">
        <f t="shared" si="45"/>
        <v>0.81899999999999995</v>
      </c>
      <c r="K1988" s="71">
        <v>18.683446270000001</v>
      </c>
      <c r="L1988" s="71">
        <f t="shared" ref="L1988:N1988" si="1491">L1987</f>
        <v>1.02</v>
      </c>
      <c r="M1988" s="71">
        <f t="shared" si="1491"/>
        <v>0.80399999999999983</v>
      </c>
      <c r="N1988" s="71">
        <f t="shared" si="1491"/>
        <v>19.20392142</v>
      </c>
      <c r="O1988" s="73">
        <f>VLOOKUP(B1988,'Dry Sieve'!$B$2:$K$992,IF(C1988="#5",2,IF(C1988="#10",3,IF(C1988="#18",4,IF(C1988="#35",5,IF(C1988="#60",6,IF(C1988="#120",7,IF(C1988="#200",8,IF(C1988="&lt;200",9)))))))),FALSE)</f>
        <v>0</v>
      </c>
      <c r="P1988" s="23">
        <f t="shared" si="0"/>
        <v>0.80399999999999983</v>
      </c>
      <c r="Q1988" s="23">
        <f t="shared" si="1"/>
        <v>1.02</v>
      </c>
      <c r="R1988" s="23">
        <f>VLOOKUP(B1988,'Dry Sieve'!$B$2:$K$992,IF(C1988="#5",2,IF(C1988="#10",3,IF(C1988="#18",4,IF(C1988="#35",5,IF(C1988="#60",6,IF(C1988="#120",7,IF(C1988="#200",8,IF(C1988="&lt;200",9)))))))),FALSE)</f>
        <v>0</v>
      </c>
      <c r="S1988" s="23">
        <f>VLOOKUP(B1988,'Dry Sieve'!$B$2:$K$992,10,FALSE)</f>
        <v>0</v>
      </c>
      <c r="T1988" s="23" t="s">
        <v>1438</v>
      </c>
      <c r="U1988" s="23">
        <v>0</v>
      </c>
      <c r="V1988" s="23">
        <f>V1987</f>
        <v>0</v>
      </c>
    </row>
    <row r="1989" spans="1:22" ht="15.75" customHeight="1" x14ac:dyDescent="0.2">
      <c r="A1989" s="22">
        <f>VLOOKUP(B1988,'Sample ID by Horizon'!A:B,2,FALSE)</f>
        <v>42655</v>
      </c>
      <c r="B1989" s="21" t="s">
        <v>546</v>
      </c>
      <c r="C1989" s="21" t="s">
        <v>1300</v>
      </c>
      <c r="D1989" s="21" t="s">
        <v>1293</v>
      </c>
      <c r="E1989" s="21">
        <v>1.0129999999999999</v>
      </c>
      <c r="F1989" s="21">
        <v>1.728</v>
      </c>
      <c r="G1989" s="21">
        <v>2.7210000000000001</v>
      </c>
      <c r="H1989" s="21">
        <v>0.99299999999999999</v>
      </c>
      <c r="I1989" s="21">
        <v>2.5459999999999998</v>
      </c>
      <c r="J1989" s="23">
        <f t="shared" si="45"/>
        <v>0.81799999999999984</v>
      </c>
      <c r="K1989" s="71">
        <v>17.275419549999999</v>
      </c>
      <c r="L1989" s="71">
        <f t="shared" ref="L1989:N1989" si="1492">L1987</f>
        <v>1.02</v>
      </c>
      <c r="M1989" s="71">
        <f t="shared" si="1492"/>
        <v>0.80399999999999983</v>
      </c>
      <c r="N1989" s="71">
        <f t="shared" si="1492"/>
        <v>19.20392142</v>
      </c>
      <c r="O1989" s="73">
        <f>VLOOKUP(B1989,'Dry Sieve'!$B$2:$K$992,IF(C1989="#5",2,IF(C1989="#10",3,IF(C1989="#18",4,IF(C1989="#35",5,IF(C1989="#60",6,IF(C1989="#120",7,IF(C1989="#200",8,IF(C1989="&lt;200",9)))))))),FALSE)</f>
        <v>0</v>
      </c>
      <c r="P1989" s="23">
        <f t="shared" si="0"/>
        <v>0.80399999999999983</v>
      </c>
      <c r="Q1989" s="23">
        <f t="shared" si="1"/>
        <v>1.02</v>
      </c>
      <c r="R1989" s="23">
        <f>VLOOKUP(B1989,'Dry Sieve'!$B$2:$K$992,IF(C1989="#5",2,IF(C1989="#10",3,IF(C1989="#18",4,IF(C1989="#35",5,IF(C1989="#60",6,IF(C1989="#120",7,IF(C1989="#200",8,IF(C1989="&lt;200",9)))))))),FALSE)</f>
        <v>0</v>
      </c>
      <c r="S1989" s="23">
        <f>VLOOKUP(B1989,'Dry Sieve'!$B$2:$K$992,10,FALSE)</f>
        <v>0</v>
      </c>
      <c r="T1989" s="23" t="s">
        <v>1438</v>
      </c>
      <c r="U1989" s="23">
        <v>0</v>
      </c>
      <c r="V1989" s="23">
        <f>V1987</f>
        <v>0</v>
      </c>
    </row>
    <row r="1990" spans="1:22" ht="15.75" customHeight="1" x14ac:dyDescent="0.2">
      <c r="A1990" s="22">
        <f>VLOOKUP(B1989,'Sample ID by Horizon'!A:B,2,FALSE)</f>
        <v>42655</v>
      </c>
      <c r="B1990" s="21" t="s">
        <v>546</v>
      </c>
      <c r="C1990" s="21" t="s">
        <v>1300</v>
      </c>
      <c r="D1990" s="21" t="s">
        <v>1294</v>
      </c>
      <c r="E1990" s="21">
        <v>1.0009999999999999</v>
      </c>
      <c r="F1990" s="21">
        <v>1.7210000000000001</v>
      </c>
      <c r="G1990" s="21">
        <v>2.7029999999999998</v>
      </c>
      <c r="H1990" s="21">
        <v>0.98199999999999998</v>
      </c>
      <c r="I1990" s="21">
        <v>2.5449999999999999</v>
      </c>
      <c r="J1990" s="23">
        <f t="shared" si="45"/>
        <v>0.82399999999999984</v>
      </c>
      <c r="K1990" s="71">
        <v>15.78421578</v>
      </c>
      <c r="L1990" s="71">
        <f t="shared" ref="L1990:N1990" si="1493">L1987</f>
        <v>1.02</v>
      </c>
      <c r="M1990" s="71">
        <f t="shared" si="1493"/>
        <v>0.80399999999999983</v>
      </c>
      <c r="N1990" s="71">
        <f t="shared" si="1493"/>
        <v>19.20392142</v>
      </c>
      <c r="O1990" s="73">
        <f>VLOOKUP(B1990,'Dry Sieve'!$B$2:$K$992,IF(C1990="#5",2,IF(C1990="#10",3,IF(C1990="#18",4,IF(C1990="#35",5,IF(C1990="#60",6,IF(C1990="#120",7,IF(C1990="#200",8,IF(C1990="&lt;200",9)))))))),FALSE)</f>
        <v>0</v>
      </c>
      <c r="P1990" s="23">
        <f t="shared" si="0"/>
        <v>0.80399999999999983</v>
      </c>
      <c r="Q1990" s="23">
        <f t="shared" si="1"/>
        <v>1.02</v>
      </c>
      <c r="R1990" s="23">
        <f>VLOOKUP(B1990,'Dry Sieve'!$B$2:$K$992,IF(C1990="#5",2,IF(C1990="#10",3,IF(C1990="#18",4,IF(C1990="#35",5,IF(C1990="#60",6,IF(C1990="#120",7,IF(C1990="#200",8,IF(C1990="&lt;200",9)))))))),FALSE)</f>
        <v>0</v>
      </c>
      <c r="S1990" s="23">
        <f>VLOOKUP(B1990,'Dry Sieve'!$B$2:$K$992,10,FALSE)</f>
        <v>0</v>
      </c>
      <c r="T1990" s="23" t="s">
        <v>1438</v>
      </c>
      <c r="U1990" s="23">
        <v>0</v>
      </c>
      <c r="V1990" s="23">
        <f>V1987</f>
        <v>0</v>
      </c>
    </row>
    <row r="1991" spans="1:22" ht="15.75" customHeight="1" x14ac:dyDescent="0.2">
      <c r="A1991" s="22">
        <f>VLOOKUP(B1990,'Sample ID by Horizon'!A:B,2,FALSE)</f>
        <v>42655</v>
      </c>
      <c r="B1991" s="21" t="s">
        <v>547</v>
      </c>
      <c r="C1991" s="21" t="s">
        <v>1290</v>
      </c>
      <c r="D1991" s="21" t="s">
        <v>1291</v>
      </c>
      <c r="E1991" s="21">
        <v>4.1310000000000002</v>
      </c>
      <c r="F1991" s="21">
        <v>1.728</v>
      </c>
      <c r="G1991" s="21">
        <v>3.3239999999999998</v>
      </c>
      <c r="H1991" s="21">
        <v>1.5960000000000001</v>
      </c>
      <c r="I1991" s="21">
        <v>1.7689999999999999</v>
      </c>
      <c r="J1991" s="23">
        <f t="shared" si="45"/>
        <v>4.0999999999999925E-2</v>
      </c>
      <c r="K1991" s="71">
        <v>37.642217379999998</v>
      </c>
      <c r="L1991" s="71">
        <v>4.0865</v>
      </c>
      <c r="M1991" s="23">
        <f>AVERAGE(J1991:J1994)</f>
        <v>8.5749999999999993E-2</v>
      </c>
      <c r="N1991" s="23">
        <v>19.582990670000001</v>
      </c>
      <c r="O1991" s="73">
        <f>VLOOKUP(B1991,'Dry Sieve'!$B$2:$K$992,IF(C1991="#5",2,IF(C1991="#10",3,IF(C1991="#18",4,IF(C1991="#35",5,IF(C1991="#60",6,IF(C1991="#120",7,IF(C1991="#200",8,IF(C1991="&lt;200",9)))))))),FALSE)</f>
        <v>0</v>
      </c>
      <c r="P1991" s="23">
        <f t="shared" si="0"/>
        <v>8.5749999999999993E-2</v>
      </c>
      <c r="Q1991" s="23">
        <f t="shared" si="1"/>
        <v>4.0865</v>
      </c>
      <c r="R1991" s="23">
        <f>VLOOKUP(B1991,'Dry Sieve'!$B$2:$K$992,IF(C1991="#5",2,IF(C1991="#10",3,IF(C1991="#18",4,IF(C1991="#35",5,IF(C1991="#60",6,IF(C1991="#120",7,IF(C1991="#200",8,IF(C1991="&lt;200",9)))))))),FALSE)</f>
        <v>0</v>
      </c>
      <c r="S1991" s="23">
        <f>VLOOKUP(B1991,'Dry Sieve'!$B$2:$K$992,10,FALSE)</f>
        <v>0</v>
      </c>
      <c r="T1991" s="23" t="s">
        <v>1438</v>
      </c>
      <c r="U1991" s="23">
        <v>0</v>
      </c>
      <c r="V1991" s="23">
        <f>SUM(U1991,U1995,U1999,U2003,U2007,U2011,U2015)</f>
        <v>0</v>
      </c>
    </row>
    <row r="1992" spans="1:22" ht="15.75" customHeight="1" x14ac:dyDescent="0.2">
      <c r="A1992" s="22">
        <f>VLOOKUP(B1991,'Sample ID by Horizon'!A:B,2,FALSE)</f>
        <v>42655</v>
      </c>
      <c r="B1992" s="21" t="s">
        <v>547</v>
      </c>
      <c r="C1992" s="21" t="s">
        <v>1290</v>
      </c>
      <c r="D1992" s="21" t="s">
        <v>1292</v>
      </c>
      <c r="E1992" s="21">
        <v>4.1319999999999997</v>
      </c>
      <c r="F1992" s="21">
        <v>1.7070000000000001</v>
      </c>
      <c r="G1992" s="21">
        <v>2.7730000000000001</v>
      </c>
      <c r="H1992" s="21">
        <v>1.0660000000000001</v>
      </c>
      <c r="I1992" s="21">
        <v>1.8440000000000001</v>
      </c>
      <c r="J1992" s="23">
        <f t="shared" si="45"/>
        <v>0.13700000000000001</v>
      </c>
      <c r="K1992" s="71">
        <v>22.483059050000001</v>
      </c>
      <c r="L1992" s="71">
        <f t="shared" ref="L1992:N1992" si="1494">L1991</f>
        <v>4.0865</v>
      </c>
      <c r="M1992" s="71">
        <f t="shared" si="1494"/>
        <v>8.5749999999999993E-2</v>
      </c>
      <c r="N1992" s="71">
        <f t="shared" si="1494"/>
        <v>19.582990670000001</v>
      </c>
      <c r="O1992" s="73">
        <f>VLOOKUP(B1992,'Dry Sieve'!$B$2:$K$992,IF(C1992="#5",2,IF(C1992="#10",3,IF(C1992="#18",4,IF(C1992="#35",5,IF(C1992="#60",6,IF(C1992="#120",7,IF(C1992="#200",8,IF(C1992="&lt;200",9)))))))),FALSE)</f>
        <v>0</v>
      </c>
      <c r="P1992" s="23">
        <f t="shared" si="0"/>
        <v>8.5749999999999993E-2</v>
      </c>
      <c r="Q1992" s="23">
        <f t="shared" si="1"/>
        <v>4.0865</v>
      </c>
      <c r="R1992" s="23">
        <f>VLOOKUP(B1992,'Dry Sieve'!$B$2:$K$992,IF(C1992="#5",2,IF(C1992="#10",3,IF(C1992="#18",4,IF(C1992="#35",5,IF(C1992="#60",6,IF(C1992="#120",7,IF(C1992="#200",8,IF(C1992="&lt;200",9)))))))),FALSE)</f>
        <v>0</v>
      </c>
      <c r="S1992" s="23">
        <f>VLOOKUP(B1992,'Dry Sieve'!$B$2:$K$992,10,FALSE)</f>
        <v>0</v>
      </c>
      <c r="T1992" s="23" t="s">
        <v>1438</v>
      </c>
      <c r="U1992" s="23">
        <v>0</v>
      </c>
      <c r="V1992" s="23">
        <f>V1991</f>
        <v>0</v>
      </c>
    </row>
    <row r="1993" spans="1:22" ht="15.75" customHeight="1" x14ac:dyDescent="0.2">
      <c r="A1993" s="22">
        <f>VLOOKUP(B1992,'Sample ID by Horizon'!A:B,2,FALSE)</f>
        <v>42655</v>
      </c>
      <c r="B1993" s="21" t="s">
        <v>547</v>
      </c>
      <c r="C1993" s="21" t="s">
        <v>1290</v>
      </c>
      <c r="D1993" s="21" t="s">
        <v>1293</v>
      </c>
      <c r="E1993" s="21">
        <v>4.0830000000000002</v>
      </c>
      <c r="F1993" s="21">
        <v>1.738</v>
      </c>
      <c r="G1993" s="21">
        <v>2.109</v>
      </c>
      <c r="H1993" s="21">
        <v>0.371</v>
      </c>
      <c r="I1993" s="21">
        <v>1.827</v>
      </c>
      <c r="J1993" s="23">
        <f t="shared" si="45"/>
        <v>8.8999999999999968E-2</v>
      </c>
      <c r="K1993" s="71">
        <v>6.9066862599999999</v>
      </c>
      <c r="L1993" s="71">
        <f t="shared" ref="L1993:N1993" si="1495">L1991</f>
        <v>4.0865</v>
      </c>
      <c r="M1993" s="71">
        <f t="shared" si="1495"/>
        <v>8.5749999999999993E-2</v>
      </c>
      <c r="N1993" s="71">
        <f t="shared" si="1495"/>
        <v>19.582990670000001</v>
      </c>
      <c r="O1993" s="73">
        <f>VLOOKUP(B1993,'Dry Sieve'!$B$2:$K$992,IF(C1993="#5",2,IF(C1993="#10",3,IF(C1993="#18",4,IF(C1993="#35",5,IF(C1993="#60",6,IF(C1993="#120",7,IF(C1993="#200",8,IF(C1993="&lt;200",9)))))))),FALSE)</f>
        <v>0</v>
      </c>
      <c r="P1993" s="23">
        <f t="shared" si="0"/>
        <v>8.5749999999999993E-2</v>
      </c>
      <c r="Q1993" s="23">
        <f t="shared" si="1"/>
        <v>4.0865</v>
      </c>
      <c r="R1993" s="23">
        <f>VLOOKUP(B1993,'Dry Sieve'!$B$2:$K$992,IF(C1993="#5",2,IF(C1993="#10",3,IF(C1993="#18",4,IF(C1993="#35",5,IF(C1993="#60",6,IF(C1993="#120",7,IF(C1993="#200",8,IF(C1993="&lt;200",9)))))))),FALSE)</f>
        <v>0</v>
      </c>
      <c r="S1993" s="23">
        <f>VLOOKUP(B1993,'Dry Sieve'!$B$2:$K$992,10,FALSE)</f>
        <v>0</v>
      </c>
      <c r="T1993" s="23" t="s">
        <v>1438</v>
      </c>
      <c r="U1993" s="23">
        <v>0</v>
      </c>
      <c r="V1993" s="23">
        <f>V1991</f>
        <v>0</v>
      </c>
    </row>
    <row r="1994" spans="1:22" ht="15.75" customHeight="1" x14ac:dyDescent="0.2">
      <c r="A1994" s="22">
        <f>VLOOKUP(B1993,'Sample ID by Horizon'!A:B,2,FALSE)</f>
        <v>42655</v>
      </c>
      <c r="B1994" s="21" t="s">
        <v>547</v>
      </c>
      <c r="C1994" s="21" t="s">
        <v>1290</v>
      </c>
      <c r="D1994" s="21" t="s">
        <v>1294</v>
      </c>
      <c r="E1994" s="21">
        <v>4</v>
      </c>
      <c r="F1994" s="21">
        <v>1.736</v>
      </c>
      <c r="G1994" s="21">
        <v>2.2639999999999998</v>
      </c>
      <c r="H1994" s="21">
        <v>0.52800000000000002</v>
      </c>
      <c r="I1994" s="21">
        <v>1.8120000000000001</v>
      </c>
      <c r="J1994" s="23">
        <f t="shared" si="45"/>
        <v>7.6000000000000068E-2</v>
      </c>
      <c r="K1994" s="71">
        <v>11.3</v>
      </c>
      <c r="L1994" s="71">
        <f t="shared" ref="L1994:N1994" si="1496">L1991</f>
        <v>4.0865</v>
      </c>
      <c r="M1994" s="71">
        <f t="shared" si="1496"/>
        <v>8.5749999999999993E-2</v>
      </c>
      <c r="N1994" s="71">
        <f t="shared" si="1496"/>
        <v>19.582990670000001</v>
      </c>
      <c r="O1994" s="73">
        <f>VLOOKUP(B1994,'Dry Sieve'!$B$2:$K$992,IF(C1994="#5",2,IF(C1994="#10",3,IF(C1994="#18",4,IF(C1994="#35",5,IF(C1994="#60",6,IF(C1994="#120",7,IF(C1994="#200",8,IF(C1994="&lt;200",9)))))))),FALSE)</f>
        <v>0</v>
      </c>
      <c r="P1994" s="23">
        <f t="shared" si="0"/>
        <v>8.5749999999999993E-2</v>
      </c>
      <c r="Q1994" s="23">
        <f t="shared" si="1"/>
        <v>4.0865</v>
      </c>
      <c r="R1994" s="23">
        <f>VLOOKUP(B1994,'Dry Sieve'!$B$2:$K$992,IF(C1994="#5",2,IF(C1994="#10",3,IF(C1994="#18",4,IF(C1994="#35",5,IF(C1994="#60",6,IF(C1994="#120",7,IF(C1994="#200",8,IF(C1994="&lt;200",9)))))))),FALSE)</f>
        <v>0</v>
      </c>
      <c r="S1994" s="23">
        <f>VLOOKUP(B1994,'Dry Sieve'!$B$2:$K$992,10,FALSE)</f>
        <v>0</v>
      </c>
      <c r="T1994" s="23" t="s">
        <v>1438</v>
      </c>
      <c r="U1994" s="23">
        <v>0</v>
      </c>
      <c r="V1994" s="23">
        <f>V1991</f>
        <v>0</v>
      </c>
    </row>
    <row r="1995" spans="1:22" ht="15.75" customHeight="1" x14ac:dyDescent="0.2">
      <c r="A1995" s="22">
        <f>VLOOKUP(B1994,'Sample ID by Horizon'!A:B,2,FALSE)</f>
        <v>42655</v>
      </c>
      <c r="B1995" s="21" t="s">
        <v>547</v>
      </c>
      <c r="C1995" s="21" t="s">
        <v>1295</v>
      </c>
      <c r="D1995" s="21" t="s">
        <v>1291</v>
      </c>
      <c r="E1995" s="21">
        <v>4.0049999999999999</v>
      </c>
      <c r="F1995" s="21">
        <v>1.718</v>
      </c>
      <c r="G1995" s="21">
        <v>2.6040000000000001</v>
      </c>
      <c r="H1995" s="21">
        <v>0.88600000000000001</v>
      </c>
      <c r="I1995" s="21">
        <v>1.966</v>
      </c>
      <c r="J1995" s="23">
        <f t="shared" si="45"/>
        <v>0.248</v>
      </c>
      <c r="K1995" s="71">
        <v>15.930087390000001</v>
      </c>
      <c r="L1995" s="71">
        <v>4.008</v>
      </c>
      <c r="M1995" s="23">
        <f>AVERAGE(J1995:J1998)</f>
        <v>0.35725000000000001</v>
      </c>
      <c r="N1995" s="23">
        <v>12.3379446</v>
      </c>
      <c r="O1995" s="73">
        <f>VLOOKUP(B1995,'Dry Sieve'!$B$2:$K$992,IF(C1995="#5",2,IF(C1995="#10",3,IF(C1995="#18",4,IF(C1995="#35",5,IF(C1995="#60",6,IF(C1995="#120",7,IF(C1995="#200",8,IF(C1995="&lt;200",9)))))))),FALSE)</f>
        <v>0</v>
      </c>
      <c r="P1995" s="23">
        <f t="shared" si="0"/>
        <v>0.35725000000000001</v>
      </c>
      <c r="Q1995" s="23">
        <f t="shared" si="1"/>
        <v>4.008</v>
      </c>
      <c r="R1995" s="23">
        <f>VLOOKUP(B1995,'Dry Sieve'!$B$2:$K$992,IF(C1995="#5",2,IF(C1995="#10",3,IF(C1995="#18",4,IF(C1995="#35",5,IF(C1995="#60",6,IF(C1995="#120",7,IF(C1995="#200",8,IF(C1995="&lt;200",9)))))))),FALSE)</f>
        <v>0</v>
      </c>
      <c r="S1995" s="23">
        <f>VLOOKUP(B1995,'Dry Sieve'!$B$2:$K$992,10,FALSE)</f>
        <v>0</v>
      </c>
      <c r="T1995" s="23" t="s">
        <v>1438</v>
      </c>
      <c r="U1995" s="23">
        <v>0</v>
      </c>
      <c r="V1995" s="23">
        <f>V1994</f>
        <v>0</v>
      </c>
    </row>
    <row r="1996" spans="1:22" ht="15.75" customHeight="1" x14ac:dyDescent="0.2">
      <c r="A1996" s="22">
        <f>VLOOKUP(B1995,'Sample ID by Horizon'!A:B,2,FALSE)</f>
        <v>42655</v>
      </c>
      <c r="B1996" s="21" t="s">
        <v>547</v>
      </c>
      <c r="C1996" s="21" t="s">
        <v>1295</v>
      </c>
      <c r="D1996" s="21" t="s">
        <v>1292</v>
      </c>
      <c r="E1996" s="21">
        <v>4.0170000000000003</v>
      </c>
      <c r="F1996" s="21">
        <v>1.73</v>
      </c>
      <c r="G1996" s="21">
        <v>2.4870000000000001</v>
      </c>
      <c r="H1996" s="21">
        <v>0.75700000000000001</v>
      </c>
      <c r="I1996" s="21">
        <v>2.04</v>
      </c>
      <c r="J1996" s="23">
        <f t="shared" si="45"/>
        <v>0.31000000000000005</v>
      </c>
      <c r="K1996" s="71">
        <v>11.127707239999999</v>
      </c>
      <c r="L1996" s="71">
        <f t="shared" ref="L1996:N1996" si="1497">L1995</f>
        <v>4.008</v>
      </c>
      <c r="M1996" s="71">
        <f t="shared" si="1497"/>
        <v>0.35725000000000001</v>
      </c>
      <c r="N1996" s="71">
        <f t="shared" si="1497"/>
        <v>12.3379446</v>
      </c>
      <c r="O1996" s="73">
        <f>VLOOKUP(B1996,'Dry Sieve'!$B$2:$K$992,IF(C1996="#5",2,IF(C1996="#10",3,IF(C1996="#18",4,IF(C1996="#35",5,IF(C1996="#60",6,IF(C1996="#120",7,IF(C1996="#200",8,IF(C1996="&lt;200",9)))))))),FALSE)</f>
        <v>0</v>
      </c>
      <c r="P1996" s="23">
        <f t="shared" si="0"/>
        <v>0.35725000000000001</v>
      </c>
      <c r="Q1996" s="23">
        <f t="shared" si="1"/>
        <v>4.008</v>
      </c>
      <c r="R1996" s="23">
        <f>VLOOKUP(B1996,'Dry Sieve'!$B$2:$K$992,IF(C1996="#5",2,IF(C1996="#10",3,IF(C1996="#18",4,IF(C1996="#35",5,IF(C1996="#60",6,IF(C1996="#120",7,IF(C1996="#200",8,IF(C1996="&lt;200",9)))))))),FALSE)</f>
        <v>0</v>
      </c>
      <c r="S1996" s="23">
        <f>VLOOKUP(B1996,'Dry Sieve'!$B$2:$K$992,10,FALSE)</f>
        <v>0</v>
      </c>
      <c r="T1996" s="23" t="s">
        <v>1438</v>
      </c>
      <c r="U1996" s="23">
        <v>0</v>
      </c>
      <c r="V1996" s="23">
        <f>V1994</f>
        <v>0</v>
      </c>
    </row>
    <row r="1997" spans="1:22" ht="15.75" customHeight="1" x14ac:dyDescent="0.2">
      <c r="A1997" s="22">
        <f>VLOOKUP(B1996,'Sample ID by Horizon'!A:B,2,FALSE)</f>
        <v>42655</v>
      </c>
      <c r="B1997" s="21" t="s">
        <v>547</v>
      </c>
      <c r="C1997" s="21" t="s">
        <v>1295</v>
      </c>
      <c r="D1997" s="21" t="s">
        <v>1293</v>
      </c>
      <c r="E1997" s="21">
        <v>4.0010000000000003</v>
      </c>
      <c r="F1997" s="21">
        <v>1.7290000000000001</v>
      </c>
      <c r="G1997" s="21">
        <v>2.4119999999999999</v>
      </c>
      <c r="H1997" s="21">
        <v>0.68300000000000005</v>
      </c>
      <c r="I1997" s="21">
        <v>2.0289999999999999</v>
      </c>
      <c r="J1997" s="23">
        <f t="shared" si="45"/>
        <v>0.29999999999999982</v>
      </c>
      <c r="K1997" s="71">
        <v>9.5726068479999995</v>
      </c>
      <c r="L1997" s="71">
        <f t="shared" ref="L1997:N1997" si="1498">L1995</f>
        <v>4.008</v>
      </c>
      <c r="M1997" s="71">
        <f t="shared" si="1498"/>
        <v>0.35725000000000001</v>
      </c>
      <c r="N1997" s="71">
        <f t="shared" si="1498"/>
        <v>12.3379446</v>
      </c>
      <c r="O1997" s="73">
        <f>VLOOKUP(B1997,'Dry Sieve'!$B$2:$K$992,IF(C1997="#5",2,IF(C1997="#10",3,IF(C1997="#18",4,IF(C1997="#35",5,IF(C1997="#60",6,IF(C1997="#120",7,IF(C1997="#200",8,IF(C1997="&lt;200",9)))))))),FALSE)</f>
        <v>0</v>
      </c>
      <c r="P1997" s="23">
        <f t="shared" si="0"/>
        <v>0.35725000000000001</v>
      </c>
      <c r="Q1997" s="23">
        <f t="shared" si="1"/>
        <v>4.008</v>
      </c>
      <c r="R1997" s="23">
        <f>VLOOKUP(B1997,'Dry Sieve'!$B$2:$K$992,IF(C1997="#5",2,IF(C1997="#10",3,IF(C1997="#18",4,IF(C1997="#35",5,IF(C1997="#60",6,IF(C1997="#120",7,IF(C1997="#200",8,IF(C1997="&lt;200",9)))))))),FALSE)</f>
        <v>0</v>
      </c>
      <c r="S1997" s="23">
        <f>VLOOKUP(B1997,'Dry Sieve'!$B$2:$K$992,10,FALSE)</f>
        <v>0</v>
      </c>
      <c r="T1997" s="23" t="s">
        <v>1438</v>
      </c>
      <c r="U1997" s="23">
        <v>0</v>
      </c>
      <c r="V1997" s="23">
        <f>V1994</f>
        <v>0</v>
      </c>
    </row>
    <row r="1998" spans="1:22" ht="15.75" customHeight="1" x14ac:dyDescent="0.2">
      <c r="A1998" s="22">
        <f>VLOOKUP(B1997,'Sample ID by Horizon'!A:B,2,FALSE)</f>
        <v>42655</v>
      </c>
      <c r="B1998" s="21" t="s">
        <v>547</v>
      </c>
      <c r="C1998" s="21" t="s">
        <v>1295</v>
      </c>
      <c r="D1998" s="21" t="s">
        <v>1294</v>
      </c>
      <c r="E1998" s="21">
        <v>4.0090000000000003</v>
      </c>
      <c r="F1998" s="21">
        <v>1.722</v>
      </c>
      <c r="G1998" s="21">
        <v>2.8029999999999999</v>
      </c>
      <c r="H1998" s="21">
        <v>1.081</v>
      </c>
      <c r="I1998" s="21">
        <v>2.2930000000000001</v>
      </c>
      <c r="J1998" s="23">
        <f t="shared" si="45"/>
        <v>0.57100000000000017</v>
      </c>
      <c r="K1998" s="71">
        <v>12.721376899999999</v>
      </c>
      <c r="L1998" s="71">
        <f t="shared" ref="L1998:N1998" si="1499">L1995</f>
        <v>4.008</v>
      </c>
      <c r="M1998" s="71">
        <f t="shared" si="1499"/>
        <v>0.35725000000000001</v>
      </c>
      <c r="N1998" s="71">
        <f t="shared" si="1499"/>
        <v>12.3379446</v>
      </c>
      <c r="O1998" s="73">
        <f>VLOOKUP(B1998,'Dry Sieve'!$B$2:$K$992,IF(C1998="#5",2,IF(C1998="#10",3,IF(C1998="#18",4,IF(C1998="#35",5,IF(C1998="#60",6,IF(C1998="#120",7,IF(C1998="#200",8,IF(C1998="&lt;200",9)))))))),FALSE)</f>
        <v>0</v>
      </c>
      <c r="P1998" s="23">
        <f t="shared" si="0"/>
        <v>0.35725000000000001</v>
      </c>
      <c r="Q1998" s="23">
        <f t="shared" si="1"/>
        <v>4.008</v>
      </c>
      <c r="R1998" s="23">
        <f>VLOOKUP(B1998,'Dry Sieve'!$B$2:$K$992,IF(C1998="#5",2,IF(C1998="#10",3,IF(C1998="#18",4,IF(C1998="#35",5,IF(C1998="#60",6,IF(C1998="#120",7,IF(C1998="#200",8,IF(C1998="&lt;200",9)))))))),FALSE)</f>
        <v>0</v>
      </c>
      <c r="S1998" s="23">
        <f>VLOOKUP(B1998,'Dry Sieve'!$B$2:$K$992,10,FALSE)</f>
        <v>0</v>
      </c>
      <c r="T1998" s="23" t="s">
        <v>1438</v>
      </c>
      <c r="U1998" s="23">
        <v>0</v>
      </c>
      <c r="V1998" s="23">
        <f>V1997</f>
        <v>0</v>
      </c>
    </row>
    <row r="1999" spans="1:22" ht="15.75" customHeight="1" x14ac:dyDescent="0.2">
      <c r="A1999" s="22">
        <f>VLOOKUP(B1998,'Sample ID by Horizon'!A:B,2,FALSE)</f>
        <v>42655</v>
      </c>
      <c r="B1999" s="21" t="s">
        <v>547</v>
      </c>
      <c r="C1999" s="21" t="s">
        <v>1296</v>
      </c>
      <c r="D1999" s="21" t="s">
        <v>1291</v>
      </c>
      <c r="E1999" s="21">
        <v>2.004</v>
      </c>
      <c r="F1999" s="21">
        <v>1.708</v>
      </c>
      <c r="G1999" s="21">
        <v>2.7130000000000001</v>
      </c>
      <c r="H1999" s="21">
        <v>1.0049999999999999</v>
      </c>
      <c r="I1999" s="21">
        <v>2.1749999999999998</v>
      </c>
      <c r="J1999" s="23">
        <f t="shared" si="45"/>
        <v>0.46699999999999986</v>
      </c>
      <c r="K1999" s="71">
        <v>26.84630739</v>
      </c>
      <c r="L1999" s="71">
        <v>2.0074999999999998</v>
      </c>
      <c r="M1999" s="23">
        <f>AVERAGE(J1999:J2002)</f>
        <v>0.5169999999999999</v>
      </c>
      <c r="N1999" s="23">
        <v>18.195050890000001</v>
      </c>
      <c r="O1999" s="73">
        <f>VLOOKUP(B1999,'Dry Sieve'!$B$2:$K$992,IF(C1999="#5",2,IF(C1999="#10",3,IF(C1999="#18",4,IF(C1999="#35",5,IF(C1999="#60",6,IF(C1999="#120",7,IF(C1999="#200",8,IF(C1999="&lt;200",9)))))))),FALSE)</f>
        <v>0</v>
      </c>
      <c r="P1999" s="23">
        <f t="shared" si="0"/>
        <v>0.5169999999999999</v>
      </c>
      <c r="Q1999" s="23">
        <f t="shared" si="1"/>
        <v>2.0074999999999998</v>
      </c>
      <c r="R1999" s="23">
        <f>VLOOKUP(B1999,'Dry Sieve'!$B$2:$K$992,IF(C1999="#5",2,IF(C1999="#10",3,IF(C1999="#18",4,IF(C1999="#35",5,IF(C1999="#60",6,IF(C1999="#120",7,IF(C1999="#200",8,IF(C1999="&lt;200",9)))))))),FALSE)</f>
        <v>0</v>
      </c>
      <c r="S1999" s="23">
        <f>VLOOKUP(B1999,'Dry Sieve'!$B$2:$K$992,10,FALSE)</f>
        <v>0</v>
      </c>
      <c r="T1999" s="23" t="s">
        <v>1438</v>
      </c>
      <c r="U1999" s="23">
        <v>0</v>
      </c>
      <c r="V1999" s="23">
        <f>V1997</f>
        <v>0</v>
      </c>
    </row>
    <row r="2000" spans="1:22" ht="15.75" customHeight="1" x14ac:dyDescent="0.2">
      <c r="A2000" s="22">
        <f>VLOOKUP(B1999,'Sample ID by Horizon'!A:B,2,FALSE)</f>
        <v>42655</v>
      </c>
      <c r="B2000" s="21" t="s">
        <v>547</v>
      </c>
      <c r="C2000" s="21" t="s">
        <v>1296</v>
      </c>
      <c r="D2000" s="21" t="s">
        <v>1292</v>
      </c>
      <c r="E2000" s="21">
        <v>2.0030000000000001</v>
      </c>
      <c r="F2000" s="21">
        <v>1.718</v>
      </c>
      <c r="G2000" s="21">
        <v>2.286</v>
      </c>
      <c r="H2000" s="21">
        <v>0.56799999999999995</v>
      </c>
      <c r="I2000" s="21">
        <v>1.97</v>
      </c>
      <c r="J2000" s="23">
        <f t="shared" si="45"/>
        <v>0.252</v>
      </c>
      <c r="K2000" s="71">
        <v>15.7763355</v>
      </c>
      <c r="L2000" s="71">
        <f t="shared" ref="L2000:N2000" si="1500">L1999</f>
        <v>2.0074999999999998</v>
      </c>
      <c r="M2000" s="71">
        <f t="shared" si="1500"/>
        <v>0.5169999999999999</v>
      </c>
      <c r="N2000" s="71">
        <f t="shared" si="1500"/>
        <v>18.195050890000001</v>
      </c>
      <c r="O2000" s="73">
        <f>VLOOKUP(B2000,'Dry Sieve'!$B$2:$K$992,IF(C2000="#5",2,IF(C2000="#10",3,IF(C2000="#18",4,IF(C2000="#35",5,IF(C2000="#60",6,IF(C2000="#120",7,IF(C2000="#200",8,IF(C2000="&lt;200",9)))))))),FALSE)</f>
        <v>0</v>
      </c>
      <c r="P2000" s="23">
        <f t="shared" si="0"/>
        <v>0.5169999999999999</v>
      </c>
      <c r="Q2000" s="23">
        <f t="shared" si="1"/>
        <v>2.0074999999999998</v>
      </c>
      <c r="R2000" s="23">
        <f>VLOOKUP(B2000,'Dry Sieve'!$B$2:$K$992,IF(C2000="#5",2,IF(C2000="#10",3,IF(C2000="#18",4,IF(C2000="#35",5,IF(C2000="#60",6,IF(C2000="#120",7,IF(C2000="#200",8,IF(C2000="&lt;200",9)))))))),FALSE)</f>
        <v>0</v>
      </c>
      <c r="S2000" s="23">
        <f>VLOOKUP(B2000,'Dry Sieve'!$B$2:$K$992,10,FALSE)</f>
        <v>0</v>
      </c>
      <c r="T2000" s="23" t="s">
        <v>1438</v>
      </c>
      <c r="U2000" s="23">
        <v>0</v>
      </c>
      <c r="V2000" s="23">
        <f>V1997</f>
        <v>0</v>
      </c>
    </row>
    <row r="2001" spans="1:22" ht="15.75" customHeight="1" x14ac:dyDescent="0.2">
      <c r="A2001" s="22">
        <f>VLOOKUP(B2000,'Sample ID by Horizon'!A:B,2,FALSE)</f>
        <v>42655</v>
      </c>
      <c r="B2001" s="21" t="s">
        <v>547</v>
      </c>
      <c r="C2001" s="21" t="s">
        <v>1296</v>
      </c>
      <c r="D2001" s="21" t="s">
        <v>1293</v>
      </c>
      <c r="E2001" s="21">
        <v>2.02</v>
      </c>
      <c r="F2001" s="21">
        <v>1.7190000000000001</v>
      </c>
      <c r="G2001" s="21">
        <v>2.4390000000000001</v>
      </c>
      <c r="H2001" s="21">
        <v>0.72</v>
      </c>
      <c r="I2001" s="21">
        <v>2.2080000000000002</v>
      </c>
      <c r="J2001" s="23">
        <f t="shared" si="45"/>
        <v>0.4890000000000001</v>
      </c>
      <c r="K2001" s="71">
        <v>11.435643560000001</v>
      </c>
      <c r="L2001" s="71">
        <f t="shared" ref="L2001:N2001" si="1501">L1999</f>
        <v>2.0074999999999998</v>
      </c>
      <c r="M2001" s="71">
        <f t="shared" si="1501"/>
        <v>0.5169999999999999</v>
      </c>
      <c r="N2001" s="71">
        <f t="shared" si="1501"/>
        <v>18.195050890000001</v>
      </c>
      <c r="O2001" s="73">
        <f>VLOOKUP(B2001,'Dry Sieve'!$B$2:$K$992,IF(C2001="#5",2,IF(C2001="#10",3,IF(C2001="#18",4,IF(C2001="#35",5,IF(C2001="#60",6,IF(C2001="#120",7,IF(C2001="#200",8,IF(C2001="&lt;200",9)))))))),FALSE)</f>
        <v>0</v>
      </c>
      <c r="P2001" s="23">
        <f t="shared" si="0"/>
        <v>0.5169999999999999</v>
      </c>
      <c r="Q2001" s="23">
        <f t="shared" si="1"/>
        <v>2.0074999999999998</v>
      </c>
      <c r="R2001" s="23">
        <f>VLOOKUP(B2001,'Dry Sieve'!$B$2:$K$992,IF(C2001="#5",2,IF(C2001="#10",3,IF(C2001="#18",4,IF(C2001="#35",5,IF(C2001="#60",6,IF(C2001="#120",7,IF(C2001="#200",8,IF(C2001="&lt;200",9)))))))),FALSE)</f>
        <v>0</v>
      </c>
      <c r="S2001" s="23">
        <f>VLOOKUP(B2001,'Dry Sieve'!$B$2:$K$992,10,FALSE)</f>
        <v>0</v>
      </c>
      <c r="T2001" s="23" t="s">
        <v>1438</v>
      </c>
      <c r="U2001" s="23">
        <v>0</v>
      </c>
      <c r="V2001" s="23">
        <f>V2000</f>
        <v>0</v>
      </c>
    </row>
    <row r="2002" spans="1:22" ht="15.75" customHeight="1" x14ac:dyDescent="0.2">
      <c r="A2002" s="22">
        <f>VLOOKUP(B2001,'Sample ID by Horizon'!A:B,2,FALSE)</f>
        <v>42655</v>
      </c>
      <c r="B2002" s="21" t="s">
        <v>547</v>
      </c>
      <c r="C2002" s="21" t="s">
        <v>1296</v>
      </c>
      <c r="D2002" s="21" t="s">
        <v>1294</v>
      </c>
      <c r="E2002" s="21">
        <v>2.0030000000000001</v>
      </c>
      <c r="F2002" s="21">
        <v>1.7130000000000001</v>
      </c>
      <c r="G2002" s="21">
        <v>2.948</v>
      </c>
      <c r="H2002" s="21">
        <v>1.2350000000000001</v>
      </c>
      <c r="I2002" s="21">
        <v>2.573</v>
      </c>
      <c r="J2002" s="23">
        <f t="shared" si="45"/>
        <v>0.85999999999999988</v>
      </c>
      <c r="K2002" s="71">
        <v>18.721917120000001</v>
      </c>
      <c r="L2002" s="71">
        <f t="shared" ref="L2002:N2002" si="1502">L1999</f>
        <v>2.0074999999999998</v>
      </c>
      <c r="M2002" s="71">
        <f t="shared" si="1502"/>
        <v>0.5169999999999999</v>
      </c>
      <c r="N2002" s="71">
        <f t="shared" si="1502"/>
        <v>18.195050890000001</v>
      </c>
      <c r="O2002" s="73">
        <f>VLOOKUP(B2002,'Dry Sieve'!$B$2:$K$992,IF(C2002="#5",2,IF(C2002="#10",3,IF(C2002="#18",4,IF(C2002="#35",5,IF(C2002="#60",6,IF(C2002="#120",7,IF(C2002="#200",8,IF(C2002="&lt;200",9)))))))),FALSE)</f>
        <v>0</v>
      </c>
      <c r="P2002" s="23">
        <f t="shared" si="0"/>
        <v>0.5169999999999999</v>
      </c>
      <c r="Q2002" s="23">
        <f t="shared" si="1"/>
        <v>2.0074999999999998</v>
      </c>
      <c r="R2002" s="23">
        <f>VLOOKUP(B2002,'Dry Sieve'!$B$2:$K$992,IF(C2002="#5",2,IF(C2002="#10",3,IF(C2002="#18",4,IF(C2002="#35",5,IF(C2002="#60",6,IF(C2002="#120",7,IF(C2002="#200",8,IF(C2002="&lt;200",9)))))))),FALSE)</f>
        <v>0</v>
      </c>
      <c r="S2002" s="23">
        <f>VLOOKUP(B2002,'Dry Sieve'!$B$2:$K$992,10,FALSE)</f>
        <v>0</v>
      </c>
      <c r="T2002" s="23" t="s">
        <v>1438</v>
      </c>
      <c r="U2002" s="23">
        <v>0</v>
      </c>
      <c r="V2002" s="23">
        <f>V2000</f>
        <v>0</v>
      </c>
    </row>
    <row r="2003" spans="1:22" ht="15.75" customHeight="1" x14ac:dyDescent="0.2">
      <c r="A2003" s="22">
        <f>VLOOKUP(B2002,'Sample ID by Horizon'!A:B,2,FALSE)</f>
        <v>42655</v>
      </c>
      <c r="B2003" s="21" t="s">
        <v>547</v>
      </c>
      <c r="C2003" s="21" t="s">
        <v>1297</v>
      </c>
      <c r="D2003" s="21" t="s">
        <v>1291</v>
      </c>
      <c r="E2003" s="21">
        <v>2.0099999999999998</v>
      </c>
      <c r="F2003" s="21">
        <v>1.704</v>
      </c>
      <c r="G2003" s="21">
        <v>3.4049999999999998</v>
      </c>
      <c r="H2003" s="21">
        <v>1.7010000000000001</v>
      </c>
      <c r="I2003" s="21">
        <v>2.63</v>
      </c>
      <c r="J2003" s="23">
        <f t="shared" si="45"/>
        <v>0.92599999999999993</v>
      </c>
      <c r="K2003" s="71">
        <v>38.557213930000003</v>
      </c>
      <c r="L2003" s="71">
        <v>2.0052500000000002</v>
      </c>
      <c r="M2003" s="23">
        <f>AVERAGE(J2003:J2006)</f>
        <v>1.1512499999999999</v>
      </c>
      <c r="N2003" s="23">
        <v>27.405418310000002</v>
      </c>
      <c r="O2003" s="73">
        <f>VLOOKUP(B2003,'Dry Sieve'!$B$2:$K$992,IF(C2003="#5",2,IF(C2003="#10",3,IF(C2003="#18",4,IF(C2003="#35",5,IF(C2003="#60",6,IF(C2003="#120",7,IF(C2003="#200",8,IF(C2003="&lt;200",9)))))))),FALSE)</f>
        <v>0</v>
      </c>
      <c r="P2003" s="23">
        <f t="shared" si="0"/>
        <v>1.1512499999999999</v>
      </c>
      <c r="Q2003" s="23">
        <f t="shared" si="1"/>
        <v>2.0052499999999998</v>
      </c>
      <c r="R2003" s="23">
        <f>VLOOKUP(B2003,'Dry Sieve'!$B$2:$K$992,IF(C2003="#5",2,IF(C2003="#10",3,IF(C2003="#18",4,IF(C2003="#35",5,IF(C2003="#60",6,IF(C2003="#120",7,IF(C2003="#200",8,IF(C2003="&lt;200",9)))))))),FALSE)</f>
        <v>0</v>
      </c>
      <c r="S2003" s="23">
        <f>VLOOKUP(B2003,'Dry Sieve'!$B$2:$K$992,10,FALSE)</f>
        <v>0</v>
      </c>
      <c r="T2003" s="23" t="s">
        <v>1438</v>
      </c>
      <c r="U2003" s="23">
        <v>0</v>
      </c>
      <c r="V2003" s="23">
        <f>V2000</f>
        <v>0</v>
      </c>
    </row>
    <row r="2004" spans="1:22" ht="15.75" customHeight="1" x14ac:dyDescent="0.2">
      <c r="A2004" s="22">
        <f>VLOOKUP(B2003,'Sample ID by Horizon'!A:B,2,FALSE)</f>
        <v>42655</v>
      </c>
      <c r="B2004" s="21" t="s">
        <v>547</v>
      </c>
      <c r="C2004" s="21" t="s">
        <v>1297</v>
      </c>
      <c r="D2004" s="21" t="s">
        <v>1292</v>
      </c>
      <c r="E2004" s="21">
        <v>1.9970000000000001</v>
      </c>
      <c r="F2004" s="21">
        <v>1.7290000000000001</v>
      </c>
      <c r="G2004" s="21">
        <v>3.3940000000000001</v>
      </c>
      <c r="H2004" s="21">
        <v>1.665</v>
      </c>
      <c r="I2004" s="21">
        <v>2.7389999999999999</v>
      </c>
      <c r="J2004" s="23">
        <f t="shared" si="45"/>
        <v>1.0099999999999998</v>
      </c>
      <c r="K2004" s="71">
        <v>32.799198799999999</v>
      </c>
      <c r="L2004" s="71">
        <f t="shared" ref="L2004:N2004" si="1503">L2003</f>
        <v>2.0052500000000002</v>
      </c>
      <c r="M2004" s="71">
        <f t="shared" si="1503"/>
        <v>1.1512499999999999</v>
      </c>
      <c r="N2004" s="71">
        <f t="shared" si="1503"/>
        <v>27.405418310000002</v>
      </c>
      <c r="O2004" s="73">
        <f>VLOOKUP(B2004,'Dry Sieve'!$B$2:$K$992,IF(C2004="#5",2,IF(C2004="#10",3,IF(C2004="#18",4,IF(C2004="#35",5,IF(C2004="#60",6,IF(C2004="#120",7,IF(C2004="#200",8,IF(C2004="&lt;200",9)))))))),FALSE)</f>
        <v>0</v>
      </c>
      <c r="P2004" s="23">
        <f t="shared" si="0"/>
        <v>1.1512499999999999</v>
      </c>
      <c r="Q2004" s="23">
        <f t="shared" si="1"/>
        <v>2.0052499999999998</v>
      </c>
      <c r="R2004" s="23">
        <f>VLOOKUP(B2004,'Dry Sieve'!$B$2:$K$992,IF(C2004="#5",2,IF(C2004="#10",3,IF(C2004="#18",4,IF(C2004="#35",5,IF(C2004="#60",6,IF(C2004="#120",7,IF(C2004="#200",8,IF(C2004="&lt;200",9)))))))),FALSE)</f>
        <v>0</v>
      </c>
      <c r="S2004" s="23">
        <f>VLOOKUP(B2004,'Dry Sieve'!$B$2:$K$992,10,FALSE)</f>
        <v>0</v>
      </c>
      <c r="T2004" s="23" t="s">
        <v>1438</v>
      </c>
      <c r="U2004" s="23">
        <v>0</v>
      </c>
      <c r="V2004" s="23">
        <f>V2003</f>
        <v>0</v>
      </c>
    </row>
    <row r="2005" spans="1:22" ht="15.75" customHeight="1" x14ac:dyDescent="0.2">
      <c r="A2005" s="22">
        <f>VLOOKUP(B2004,'Sample ID by Horizon'!A:B,2,FALSE)</f>
        <v>42655</v>
      </c>
      <c r="B2005" s="21" t="s">
        <v>547</v>
      </c>
      <c r="C2005" s="21" t="s">
        <v>1297</v>
      </c>
      <c r="D2005" s="21" t="s">
        <v>1293</v>
      </c>
      <c r="E2005" s="21">
        <v>2.004</v>
      </c>
      <c r="F2005" s="21">
        <v>1.73</v>
      </c>
      <c r="G2005" s="21">
        <v>3.4420000000000002</v>
      </c>
      <c r="H2005" s="21">
        <v>1.712</v>
      </c>
      <c r="I2005" s="21">
        <v>3.0640000000000001</v>
      </c>
      <c r="J2005" s="23">
        <f t="shared" si="45"/>
        <v>1.3340000000000001</v>
      </c>
      <c r="K2005" s="71">
        <v>18.862275449999999</v>
      </c>
      <c r="L2005" s="71">
        <f t="shared" ref="L2005:N2005" si="1504">L2003</f>
        <v>2.0052500000000002</v>
      </c>
      <c r="M2005" s="71">
        <f t="shared" si="1504"/>
        <v>1.1512499999999999</v>
      </c>
      <c r="N2005" s="71">
        <f t="shared" si="1504"/>
        <v>27.405418310000002</v>
      </c>
      <c r="O2005" s="73">
        <f>VLOOKUP(B2005,'Dry Sieve'!$B$2:$K$992,IF(C2005="#5",2,IF(C2005="#10",3,IF(C2005="#18",4,IF(C2005="#35",5,IF(C2005="#60",6,IF(C2005="#120",7,IF(C2005="#200",8,IF(C2005="&lt;200",9)))))))),FALSE)</f>
        <v>0</v>
      </c>
      <c r="P2005" s="23">
        <f t="shared" si="0"/>
        <v>1.1512499999999999</v>
      </c>
      <c r="Q2005" s="23">
        <f t="shared" si="1"/>
        <v>2.0052499999999998</v>
      </c>
      <c r="R2005" s="23">
        <f>VLOOKUP(B2005,'Dry Sieve'!$B$2:$K$992,IF(C2005="#5",2,IF(C2005="#10",3,IF(C2005="#18",4,IF(C2005="#35",5,IF(C2005="#60",6,IF(C2005="#120",7,IF(C2005="#200",8,IF(C2005="&lt;200",9)))))))),FALSE)</f>
        <v>0</v>
      </c>
      <c r="S2005" s="23">
        <f>VLOOKUP(B2005,'Dry Sieve'!$B$2:$K$992,10,FALSE)</f>
        <v>0</v>
      </c>
      <c r="T2005" s="23" t="s">
        <v>1438</v>
      </c>
      <c r="U2005" s="23">
        <v>0</v>
      </c>
      <c r="V2005" s="23">
        <f>V2003</f>
        <v>0</v>
      </c>
    </row>
    <row r="2006" spans="1:22" ht="15.75" customHeight="1" x14ac:dyDescent="0.2">
      <c r="A2006" s="22">
        <f>VLOOKUP(B2005,'Sample ID by Horizon'!A:B,2,FALSE)</f>
        <v>42655</v>
      </c>
      <c r="B2006" s="21" t="s">
        <v>547</v>
      </c>
      <c r="C2006" s="21" t="s">
        <v>1297</v>
      </c>
      <c r="D2006" s="21" t="s">
        <v>1294</v>
      </c>
      <c r="E2006" s="21">
        <v>2.0099999999999998</v>
      </c>
      <c r="F2006" s="21">
        <v>1.724</v>
      </c>
      <c r="G2006" s="21">
        <v>3.4489999999999998</v>
      </c>
      <c r="H2006" s="21">
        <v>1.7250000000000001</v>
      </c>
      <c r="I2006" s="21">
        <v>3.0590000000000002</v>
      </c>
      <c r="J2006" s="23">
        <f t="shared" si="45"/>
        <v>1.3350000000000002</v>
      </c>
      <c r="K2006" s="71">
        <v>19.40298507</v>
      </c>
      <c r="L2006" s="71">
        <f t="shared" ref="L2006:N2006" si="1505">L2003</f>
        <v>2.0052500000000002</v>
      </c>
      <c r="M2006" s="71">
        <f t="shared" si="1505"/>
        <v>1.1512499999999999</v>
      </c>
      <c r="N2006" s="71">
        <f t="shared" si="1505"/>
        <v>27.405418310000002</v>
      </c>
      <c r="O2006" s="73">
        <f>VLOOKUP(B2006,'Dry Sieve'!$B$2:$K$992,IF(C2006="#5",2,IF(C2006="#10",3,IF(C2006="#18",4,IF(C2006="#35",5,IF(C2006="#60",6,IF(C2006="#120",7,IF(C2006="#200",8,IF(C2006="&lt;200",9)))))))),FALSE)</f>
        <v>0</v>
      </c>
      <c r="P2006" s="23">
        <f t="shared" si="0"/>
        <v>1.1512499999999999</v>
      </c>
      <c r="Q2006" s="23">
        <f t="shared" si="1"/>
        <v>2.0052499999999998</v>
      </c>
      <c r="R2006" s="23">
        <f>VLOOKUP(B2006,'Dry Sieve'!$B$2:$K$992,IF(C2006="#5",2,IF(C2006="#10",3,IF(C2006="#18",4,IF(C2006="#35",5,IF(C2006="#60",6,IF(C2006="#120",7,IF(C2006="#200",8,IF(C2006="&lt;200",9)))))))),FALSE)</f>
        <v>0</v>
      </c>
      <c r="S2006" s="23">
        <f>VLOOKUP(B2006,'Dry Sieve'!$B$2:$K$992,10,FALSE)</f>
        <v>0</v>
      </c>
      <c r="T2006" s="23" t="s">
        <v>1438</v>
      </c>
      <c r="U2006" s="23">
        <v>0</v>
      </c>
      <c r="V2006" s="23">
        <f>V2003</f>
        <v>0</v>
      </c>
    </row>
    <row r="2007" spans="1:22" ht="15.75" customHeight="1" x14ac:dyDescent="0.2">
      <c r="A2007" s="22">
        <f>VLOOKUP(B2006,'Sample ID by Horizon'!A:B,2,FALSE)</f>
        <v>42655</v>
      </c>
      <c r="B2007" s="21" t="s">
        <v>547</v>
      </c>
      <c r="C2007" s="21" t="s">
        <v>1298</v>
      </c>
      <c r="D2007" s="21" t="s">
        <v>1291</v>
      </c>
      <c r="E2007" s="21">
        <v>2.0089999999999999</v>
      </c>
      <c r="F2007" s="21">
        <v>1.7210000000000001</v>
      </c>
      <c r="G2007" s="21">
        <v>3.524</v>
      </c>
      <c r="H2007" s="21">
        <v>1.8029999999999999</v>
      </c>
      <c r="I2007" s="21">
        <v>2.6970000000000001</v>
      </c>
      <c r="J2007" s="23">
        <f t="shared" si="45"/>
        <v>0.97599999999999998</v>
      </c>
      <c r="K2007" s="71">
        <v>41.164758589999998</v>
      </c>
      <c r="L2007" s="71">
        <v>2.00725</v>
      </c>
      <c r="M2007" s="23">
        <f>AVERAGE(J2007:J2010)</f>
        <v>1.2152499999999999</v>
      </c>
      <c r="N2007" s="23">
        <v>29.8416915</v>
      </c>
      <c r="O2007" s="73">
        <f>VLOOKUP(B2007,'Dry Sieve'!$B$2:$K$992,IF(C2007="#5",2,IF(C2007="#10",3,IF(C2007="#18",4,IF(C2007="#35",5,IF(C2007="#60",6,IF(C2007="#120",7,IF(C2007="#200",8,IF(C2007="&lt;200",9)))))))),FALSE)</f>
        <v>0</v>
      </c>
      <c r="P2007" s="23">
        <f t="shared" si="0"/>
        <v>1.2152499999999999</v>
      </c>
      <c r="Q2007" s="23">
        <f t="shared" si="1"/>
        <v>2.00725</v>
      </c>
      <c r="R2007" s="23">
        <f>VLOOKUP(B2007,'Dry Sieve'!$B$2:$K$992,IF(C2007="#5",2,IF(C2007="#10",3,IF(C2007="#18",4,IF(C2007="#35",5,IF(C2007="#60",6,IF(C2007="#120",7,IF(C2007="#200",8,IF(C2007="&lt;200",9)))))))),FALSE)</f>
        <v>0</v>
      </c>
      <c r="S2007" s="23">
        <f>VLOOKUP(B2007,'Dry Sieve'!$B$2:$K$992,10,FALSE)</f>
        <v>0</v>
      </c>
      <c r="T2007" s="23" t="s">
        <v>1438</v>
      </c>
      <c r="U2007" s="23">
        <v>0</v>
      </c>
      <c r="V2007" s="23">
        <f>V2006</f>
        <v>0</v>
      </c>
    </row>
    <row r="2008" spans="1:22" ht="15.75" customHeight="1" x14ac:dyDescent="0.2">
      <c r="A2008" s="22">
        <f>VLOOKUP(B2007,'Sample ID by Horizon'!A:B,2,FALSE)</f>
        <v>42655</v>
      </c>
      <c r="B2008" s="21" t="s">
        <v>547</v>
      </c>
      <c r="C2008" s="21" t="s">
        <v>1298</v>
      </c>
      <c r="D2008" s="21" t="s">
        <v>1292</v>
      </c>
      <c r="E2008" s="21">
        <v>2.0049999999999999</v>
      </c>
      <c r="F2008" s="21">
        <v>1.7330000000000001</v>
      </c>
      <c r="G2008" s="21">
        <v>3.5449999999999999</v>
      </c>
      <c r="H2008" s="21">
        <v>1.8120000000000001</v>
      </c>
      <c r="I2008" s="21">
        <v>2.7650000000000001</v>
      </c>
      <c r="J2008" s="23">
        <f t="shared" si="45"/>
        <v>1.032</v>
      </c>
      <c r="K2008" s="71">
        <v>38.902743139999998</v>
      </c>
      <c r="L2008" s="71">
        <f t="shared" ref="L2008:N2008" si="1506">L2007</f>
        <v>2.00725</v>
      </c>
      <c r="M2008" s="71">
        <f t="shared" si="1506"/>
        <v>1.2152499999999999</v>
      </c>
      <c r="N2008" s="71">
        <f t="shared" si="1506"/>
        <v>29.8416915</v>
      </c>
      <c r="O2008" s="73">
        <f>VLOOKUP(B2008,'Dry Sieve'!$B$2:$K$992,IF(C2008="#5",2,IF(C2008="#10",3,IF(C2008="#18",4,IF(C2008="#35",5,IF(C2008="#60",6,IF(C2008="#120",7,IF(C2008="#200",8,IF(C2008="&lt;200",9)))))))),FALSE)</f>
        <v>0</v>
      </c>
      <c r="P2008" s="23">
        <f t="shared" si="0"/>
        <v>1.2152499999999999</v>
      </c>
      <c r="Q2008" s="23">
        <f t="shared" si="1"/>
        <v>2.00725</v>
      </c>
      <c r="R2008" s="23">
        <f>VLOOKUP(B2008,'Dry Sieve'!$B$2:$K$992,IF(C2008="#5",2,IF(C2008="#10",3,IF(C2008="#18",4,IF(C2008="#35",5,IF(C2008="#60",6,IF(C2008="#120",7,IF(C2008="#200",8,IF(C2008="&lt;200",9)))))))),FALSE)</f>
        <v>0</v>
      </c>
      <c r="S2008" s="23">
        <f>VLOOKUP(B2008,'Dry Sieve'!$B$2:$K$992,10,FALSE)</f>
        <v>0</v>
      </c>
      <c r="T2008" s="23" t="s">
        <v>1438</v>
      </c>
      <c r="U2008" s="23">
        <v>0</v>
      </c>
      <c r="V2008" s="23">
        <f>V2006</f>
        <v>0</v>
      </c>
    </row>
    <row r="2009" spans="1:22" ht="15.75" customHeight="1" x14ac:dyDescent="0.2">
      <c r="A2009" s="22">
        <f>VLOOKUP(B2008,'Sample ID by Horizon'!A:B,2,FALSE)</f>
        <v>42655</v>
      </c>
      <c r="B2009" s="21" t="s">
        <v>547</v>
      </c>
      <c r="C2009" s="21" t="s">
        <v>1298</v>
      </c>
      <c r="D2009" s="21" t="s">
        <v>1293</v>
      </c>
      <c r="E2009" s="21">
        <v>2.0099999999999998</v>
      </c>
      <c r="F2009" s="21">
        <v>1.7050000000000001</v>
      </c>
      <c r="G2009" s="21">
        <v>3.5409999999999999</v>
      </c>
      <c r="H2009" s="21">
        <v>1.8360000000000001</v>
      </c>
      <c r="I2009" s="21">
        <v>3.1190000000000002</v>
      </c>
      <c r="J2009" s="23">
        <f t="shared" si="45"/>
        <v>1.4140000000000001</v>
      </c>
      <c r="K2009" s="71">
        <v>20.995024879999999</v>
      </c>
      <c r="L2009" s="71">
        <f t="shared" ref="L2009:N2009" si="1507">L2007</f>
        <v>2.00725</v>
      </c>
      <c r="M2009" s="71">
        <f t="shared" si="1507"/>
        <v>1.2152499999999999</v>
      </c>
      <c r="N2009" s="71">
        <f t="shared" si="1507"/>
        <v>29.8416915</v>
      </c>
      <c r="O2009" s="73">
        <f>VLOOKUP(B2009,'Dry Sieve'!$B$2:$K$992,IF(C2009="#5",2,IF(C2009="#10",3,IF(C2009="#18",4,IF(C2009="#35",5,IF(C2009="#60",6,IF(C2009="#120",7,IF(C2009="#200",8,IF(C2009="&lt;200",9)))))))),FALSE)</f>
        <v>0</v>
      </c>
      <c r="P2009" s="23">
        <f t="shared" si="0"/>
        <v>1.2152499999999999</v>
      </c>
      <c r="Q2009" s="23">
        <f t="shared" si="1"/>
        <v>2.00725</v>
      </c>
      <c r="R2009" s="23">
        <f>VLOOKUP(B2009,'Dry Sieve'!$B$2:$K$992,IF(C2009="#5",2,IF(C2009="#10",3,IF(C2009="#18",4,IF(C2009="#35",5,IF(C2009="#60",6,IF(C2009="#120",7,IF(C2009="#200",8,IF(C2009="&lt;200",9)))))))),FALSE)</f>
        <v>0</v>
      </c>
      <c r="S2009" s="23">
        <f>VLOOKUP(B2009,'Dry Sieve'!$B$2:$K$992,10,FALSE)</f>
        <v>0</v>
      </c>
      <c r="T2009" s="23" t="s">
        <v>1438</v>
      </c>
      <c r="U2009" s="23">
        <v>0</v>
      </c>
      <c r="V2009" s="23">
        <f>V2006</f>
        <v>0</v>
      </c>
    </row>
    <row r="2010" spans="1:22" ht="15.75" customHeight="1" x14ac:dyDescent="0.2">
      <c r="A2010" s="22">
        <f>VLOOKUP(B2009,'Sample ID by Horizon'!A:B,2,FALSE)</f>
        <v>42655</v>
      </c>
      <c r="B2010" s="21" t="s">
        <v>547</v>
      </c>
      <c r="C2010" s="21" t="s">
        <v>1298</v>
      </c>
      <c r="D2010" s="21" t="s">
        <v>1294</v>
      </c>
      <c r="E2010" s="21">
        <v>2.0049999999999999</v>
      </c>
      <c r="F2010" s="21">
        <v>1.712</v>
      </c>
      <c r="G2010" s="21">
        <v>3.5179999999999998</v>
      </c>
      <c r="H2010" s="21">
        <v>1.806</v>
      </c>
      <c r="I2010" s="21">
        <v>3.1509999999999998</v>
      </c>
      <c r="J2010" s="23">
        <f t="shared" si="45"/>
        <v>1.4389999999999998</v>
      </c>
      <c r="K2010" s="71">
        <v>18.3042394</v>
      </c>
      <c r="L2010" s="71">
        <f t="shared" ref="L2010:N2010" si="1508">L2007</f>
        <v>2.00725</v>
      </c>
      <c r="M2010" s="71">
        <f t="shared" si="1508"/>
        <v>1.2152499999999999</v>
      </c>
      <c r="N2010" s="71">
        <f t="shared" si="1508"/>
        <v>29.8416915</v>
      </c>
      <c r="O2010" s="73">
        <f>VLOOKUP(B2010,'Dry Sieve'!$B$2:$K$992,IF(C2010="#5",2,IF(C2010="#10",3,IF(C2010="#18",4,IF(C2010="#35",5,IF(C2010="#60",6,IF(C2010="#120",7,IF(C2010="#200",8,IF(C2010="&lt;200",9)))))))),FALSE)</f>
        <v>0</v>
      </c>
      <c r="P2010" s="23">
        <f t="shared" si="0"/>
        <v>1.2152499999999999</v>
      </c>
      <c r="Q2010" s="23">
        <f t="shared" si="1"/>
        <v>2.00725</v>
      </c>
      <c r="R2010" s="23">
        <f>VLOOKUP(B2010,'Dry Sieve'!$B$2:$K$992,IF(C2010="#5",2,IF(C2010="#10",3,IF(C2010="#18",4,IF(C2010="#35",5,IF(C2010="#60",6,IF(C2010="#120",7,IF(C2010="#200",8,IF(C2010="&lt;200",9)))))))),FALSE)</f>
        <v>0</v>
      </c>
      <c r="S2010" s="23">
        <f>VLOOKUP(B2010,'Dry Sieve'!$B$2:$K$992,10,FALSE)</f>
        <v>0</v>
      </c>
      <c r="T2010" s="23" t="s">
        <v>1438</v>
      </c>
      <c r="U2010" s="23">
        <v>0</v>
      </c>
      <c r="V2010" s="23">
        <f>V2009</f>
        <v>0</v>
      </c>
    </row>
    <row r="2011" spans="1:22" ht="15.75" customHeight="1" x14ac:dyDescent="0.2">
      <c r="A2011" s="22">
        <f>VLOOKUP(B2010,'Sample ID by Horizon'!A:B,2,FALSE)</f>
        <v>42655</v>
      </c>
      <c r="B2011" s="21" t="s">
        <v>547</v>
      </c>
      <c r="C2011" s="21" t="s">
        <v>1299</v>
      </c>
      <c r="D2011" s="21" t="s">
        <v>1291</v>
      </c>
      <c r="E2011" s="21">
        <v>1.0149999999999999</v>
      </c>
      <c r="F2011" s="21">
        <v>1.7290000000000001</v>
      </c>
      <c r="G2011" s="21">
        <v>2.6949999999999998</v>
      </c>
      <c r="H2011" s="21">
        <v>0.96599999999999997</v>
      </c>
      <c r="I2011" s="21">
        <v>2.379</v>
      </c>
      <c r="J2011" s="23">
        <f t="shared" si="45"/>
        <v>0.64999999999999991</v>
      </c>
      <c r="K2011" s="71">
        <v>31.133004929999998</v>
      </c>
      <c r="L2011" s="71">
        <v>1.0155000000000001</v>
      </c>
      <c r="M2011" s="23">
        <f>AVERAGE(J2011:J2014)</f>
        <v>0.77924999999999989</v>
      </c>
      <c r="N2011" s="23">
        <v>18.216804509999999</v>
      </c>
      <c r="O2011" s="73">
        <f>VLOOKUP(B2011,'Dry Sieve'!$B$2:$K$992,IF(C2011="#5",2,IF(C2011="#10",3,IF(C2011="#18",4,IF(C2011="#35",5,IF(C2011="#60",6,IF(C2011="#120",7,IF(C2011="#200",8,IF(C2011="&lt;200",9)))))))),FALSE)</f>
        <v>0</v>
      </c>
      <c r="P2011" s="23">
        <f t="shared" si="0"/>
        <v>0.77924999999999989</v>
      </c>
      <c r="Q2011" s="23">
        <f t="shared" si="1"/>
        <v>1.0154999999999998</v>
      </c>
      <c r="R2011" s="23">
        <f>VLOOKUP(B2011,'Dry Sieve'!$B$2:$K$992,IF(C2011="#5",2,IF(C2011="#10",3,IF(C2011="#18",4,IF(C2011="#35",5,IF(C2011="#60",6,IF(C2011="#120",7,IF(C2011="#200",8,IF(C2011="&lt;200",9)))))))),FALSE)</f>
        <v>0</v>
      </c>
      <c r="S2011" s="23">
        <f>VLOOKUP(B2011,'Dry Sieve'!$B$2:$K$992,10,FALSE)</f>
        <v>0</v>
      </c>
      <c r="T2011" s="23" t="s">
        <v>1438</v>
      </c>
      <c r="U2011" s="23">
        <v>0</v>
      </c>
      <c r="V2011" s="23">
        <f>V2009</f>
        <v>0</v>
      </c>
    </row>
    <row r="2012" spans="1:22" ht="15.75" customHeight="1" x14ac:dyDescent="0.2">
      <c r="A2012" s="22">
        <f>VLOOKUP(B2011,'Sample ID by Horizon'!A:B,2,FALSE)</f>
        <v>42655</v>
      </c>
      <c r="B2012" s="21" t="s">
        <v>547</v>
      </c>
      <c r="C2012" s="21" t="s">
        <v>1299</v>
      </c>
      <c r="D2012" s="21" t="s">
        <v>1292</v>
      </c>
      <c r="E2012" s="21">
        <v>1.0109999999999999</v>
      </c>
      <c r="F2012" s="21">
        <v>1.7390000000000001</v>
      </c>
      <c r="G2012" s="21">
        <v>2.714</v>
      </c>
      <c r="H2012" s="21">
        <v>0.97499999999999998</v>
      </c>
      <c r="I2012" s="21">
        <v>2.456</v>
      </c>
      <c r="J2012" s="23">
        <f t="shared" si="45"/>
        <v>0.71699999999999986</v>
      </c>
      <c r="K2012" s="71">
        <v>25.51928783</v>
      </c>
      <c r="L2012" s="71">
        <f t="shared" ref="L2012:N2012" si="1509">L2011</f>
        <v>1.0155000000000001</v>
      </c>
      <c r="M2012" s="71">
        <f t="shared" si="1509"/>
        <v>0.77924999999999989</v>
      </c>
      <c r="N2012" s="71">
        <f t="shared" si="1509"/>
        <v>18.216804509999999</v>
      </c>
      <c r="O2012" s="73">
        <f>VLOOKUP(B2012,'Dry Sieve'!$B$2:$K$992,IF(C2012="#5",2,IF(C2012="#10",3,IF(C2012="#18",4,IF(C2012="#35",5,IF(C2012="#60",6,IF(C2012="#120",7,IF(C2012="#200",8,IF(C2012="&lt;200",9)))))))),FALSE)</f>
        <v>0</v>
      </c>
      <c r="P2012" s="23">
        <f t="shared" si="0"/>
        <v>0.77924999999999989</v>
      </c>
      <c r="Q2012" s="23">
        <f t="shared" si="1"/>
        <v>1.0154999999999998</v>
      </c>
      <c r="R2012" s="23">
        <f>VLOOKUP(B2012,'Dry Sieve'!$B$2:$K$992,IF(C2012="#5",2,IF(C2012="#10",3,IF(C2012="#18",4,IF(C2012="#35",5,IF(C2012="#60",6,IF(C2012="#120",7,IF(C2012="#200",8,IF(C2012="&lt;200",9)))))))),FALSE)</f>
        <v>0</v>
      </c>
      <c r="S2012" s="23">
        <f>VLOOKUP(B2012,'Dry Sieve'!$B$2:$K$992,10,FALSE)</f>
        <v>0</v>
      </c>
      <c r="T2012" s="23" t="s">
        <v>1438</v>
      </c>
      <c r="U2012" s="23">
        <v>0</v>
      </c>
      <c r="V2012" s="23">
        <f>V2009</f>
        <v>0</v>
      </c>
    </row>
    <row r="2013" spans="1:22" ht="15.75" customHeight="1" x14ac:dyDescent="0.2">
      <c r="A2013" s="22">
        <f>VLOOKUP(B2012,'Sample ID by Horizon'!A:B,2,FALSE)</f>
        <v>42655</v>
      </c>
      <c r="B2013" s="21" t="s">
        <v>547</v>
      </c>
      <c r="C2013" s="21" t="s">
        <v>1299</v>
      </c>
      <c r="D2013" s="21" t="s">
        <v>1293</v>
      </c>
      <c r="E2013" s="21">
        <v>1.0189999999999999</v>
      </c>
      <c r="F2013" s="21">
        <v>1.7270000000000001</v>
      </c>
      <c r="G2013" s="21">
        <v>2.657</v>
      </c>
      <c r="H2013" s="21">
        <v>0.93</v>
      </c>
      <c r="I2013" s="21">
        <v>2.609</v>
      </c>
      <c r="J2013" s="23">
        <f t="shared" si="45"/>
        <v>0.8819999999999999</v>
      </c>
      <c r="K2013" s="71">
        <v>4.7105004910000003</v>
      </c>
      <c r="L2013" s="71">
        <f t="shared" ref="L2013:N2013" si="1510">L2011</f>
        <v>1.0155000000000001</v>
      </c>
      <c r="M2013" s="71">
        <f t="shared" si="1510"/>
        <v>0.77924999999999989</v>
      </c>
      <c r="N2013" s="71">
        <f t="shared" si="1510"/>
        <v>18.216804509999999</v>
      </c>
      <c r="O2013" s="73">
        <f>VLOOKUP(B2013,'Dry Sieve'!$B$2:$K$992,IF(C2013="#5",2,IF(C2013="#10",3,IF(C2013="#18",4,IF(C2013="#35",5,IF(C2013="#60",6,IF(C2013="#120",7,IF(C2013="#200",8,IF(C2013="&lt;200",9)))))))),FALSE)</f>
        <v>0</v>
      </c>
      <c r="P2013" s="23">
        <f t="shared" si="0"/>
        <v>0.77924999999999989</v>
      </c>
      <c r="Q2013" s="23">
        <f t="shared" si="1"/>
        <v>1.0154999999999998</v>
      </c>
      <c r="R2013" s="23">
        <f>VLOOKUP(B2013,'Dry Sieve'!$B$2:$K$992,IF(C2013="#5",2,IF(C2013="#10",3,IF(C2013="#18",4,IF(C2013="#35",5,IF(C2013="#60",6,IF(C2013="#120",7,IF(C2013="#200",8,IF(C2013="&lt;200",9)))))))),FALSE)</f>
        <v>0</v>
      </c>
      <c r="S2013" s="23">
        <f>VLOOKUP(B2013,'Dry Sieve'!$B$2:$K$992,10,FALSE)</f>
        <v>0</v>
      </c>
      <c r="T2013" s="23" t="s">
        <v>1438</v>
      </c>
      <c r="U2013" s="23">
        <v>0</v>
      </c>
      <c r="V2013" s="23">
        <f>V2012</f>
        <v>0</v>
      </c>
    </row>
    <row r="2014" spans="1:22" ht="15.75" customHeight="1" x14ac:dyDescent="0.2">
      <c r="A2014" s="22">
        <f>VLOOKUP(B2013,'Sample ID by Horizon'!A:B,2,FALSE)</f>
        <v>42655</v>
      </c>
      <c r="B2014" s="21" t="s">
        <v>547</v>
      </c>
      <c r="C2014" s="21" t="s">
        <v>1299</v>
      </c>
      <c r="D2014" s="21" t="s">
        <v>1294</v>
      </c>
      <c r="E2014" s="21">
        <v>1.0169999999999999</v>
      </c>
      <c r="F2014" s="21">
        <v>1.73</v>
      </c>
      <c r="G2014" s="21">
        <v>2.7149999999999999</v>
      </c>
      <c r="H2014" s="21">
        <v>0.98499999999999999</v>
      </c>
      <c r="I2014" s="21">
        <v>2.5979999999999999</v>
      </c>
      <c r="J2014" s="23">
        <f t="shared" si="45"/>
        <v>0.86799999999999988</v>
      </c>
      <c r="K2014" s="71">
        <v>11.504424780000001</v>
      </c>
      <c r="L2014" s="71">
        <f t="shared" ref="L2014:N2014" si="1511">L2011</f>
        <v>1.0155000000000001</v>
      </c>
      <c r="M2014" s="71">
        <f t="shared" si="1511"/>
        <v>0.77924999999999989</v>
      </c>
      <c r="N2014" s="71">
        <f t="shared" si="1511"/>
        <v>18.216804509999999</v>
      </c>
      <c r="O2014" s="73">
        <f>VLOOKUP(B2014,'Dry Sieve'!$B$2:$K$992,IF(C2014="#5",2,IF(C2014="#10",3,IF(C2014="#18",4,IF(C2014="#35",5,IF(C2014="#60",6,IF(C2014="#120",7,IF(C2014="#200",8,IF(C2014="&lt;200",9)))))))),FALSE)</f>
        <v>0</v>
      </c>
      <c r="P2014" s="23">
        <f t="shared" si="0"/>
        <v>0.77924999999999989</v>
      </c>
      <c r="Q2014" s="23">
        <f t="shared" si="1"/>
        <v>1.0154999999999998</v>
      </c>
      <c r="R2014" s="23">
        <f>VLOOKUP(B2014,'Dry Sieve'!$B$2:$K$992,IF(C2014="#5",2,IF(C2014="#10",3,IF(C2014="#18",4,IF(C2014="#35",5,IF(C2014="#60",6,IF(C2014="#120",7,IF(C2014="#200",8,IF(C2014="&lt;200",9)))))))),FALSE)</f>
        <v>0</v>
      </c>
      <c r="S2014" s="23">
        <f>VLOOKUP(B2014,'Dry Sieve'!$B$2:$K$992,10,FALSE)</f>
        <v>0</v>
      </c>
      <c r="T2014" s="23" t="s">
        <v>1438</v>
      </c>
      <c r="U2014" s="23">
        <v>0</v>
      </c>
      <c r="V2014" s="23">
        <f>V2012</f>
        <v>0</v>
      </c>
    </row>
    <row r="2015" spans="1:22" ht="15.75" customHeight="1" x14ac:dyDescent="0.2">
      <c r="A2015" s="22">
        <f>VLOOKUP(B2014,'Sample ID by Horizon'!A:B,2,FALSE)</f>
        <v>42655</v>
      </c>
      <c r="B2015" s="21" t="s">
        <v>547</v>
      </c>
      <c r="C2015" s="21" t="s">
        <v>1300</v>
      </c>
      <c r="D2015" s="21" t="s">
        <v>1291</v>
      </c>
      <c r="E2015" s="21">
        <v>1.006</v>
      </c>
      <c r="F2015" s="21">
        <v>1.7050000000000001</v>
      </c>
      <c r="G2015" s="21">
        <v>2.68</v>
      </c>
      <c r="H2015" s="21">
        <v>0.97499999999999998</v>
      </c>
      <c r="I2015" s="21">
        <v>2.403</v>
      </c>
      <c r="J2015" s="23">
        <f t="shared" si="45"/>
        <v>0.69799999999999995</v>
      </c>
      <c r="K2015" s="71">
        <v>27.534791250000001</v>
      </c>
      <c r="L2015" s="71">
        <v>1.00525</v>
      </c>
      <c r="M2015" s="23">
        <f>AVERAGE(J2015:J2018)</f>
        <v>0.78199999999999992</v>
      </c>
      <c r="N2015" s="23">
        <v>19.67219154</v>
      </c>
      <c r="O2015" s="73">
        <f>VLOOKUP(B2015,'Dry Sieve'!$B$2:$K$992,IF(C2015="#5",2,IF(C2015="#10",3,IF(C2015="#18",4,IF(C2015="#35",5,IF(C2015="#60",6,IF(C2015="#120",7,IF(C2015="#200",8,IF(C2015="&lt;200",9)))))))),FALSE)</f>
        <v>0</v>
      </c>
      <c r="P2015" s="23">
        <f t="shared" si="0"/>
        <v>0.78199999999999992</v>
      </c>
      <c r="Q2015" s="23">
        <f t="shared" si="1"/>
        <v>1.00525</v>
      </c>
      <c r="R2015" s="23">
        <f>VLOOKUP(B2015,'Dry Sieve'!$B$2:$K$992,IF(C2015="#5",2,IF(C2015="#10",3,IF(C2015="#18",4,IF(C2015="#35",5,IF(C2015="#60",6,IF(C2015="#120",7,IF(C2015="#200",8,IF(C2015="&lt;200",9)))))))),FALSE)</f>
        <v>0</v>
      </c>
      <c r="S2015" s="23">
        <f>VLOOKUP(B2015,'Dry Sieve'!$B$2:$K$992,10,FALSE)</f>
        <v>0</v>
      </c>
      <c r="T2015" s="23" t="s">
        <v>1438</v>
      </c>
      <c r="U2015" s="23">
        <v>0</v>
      </c>
      <c r="V2015" s="23">
        <f>V2012</f>
        <v>0</v>
      </c>
    </row>
    <row r="2016" spans="1:22" ht="15.75" customHeight="1" x14ac:dyDescent="0.2">
      <c r="A2016" s="22">
        <f>VLOOKUP(B2015,'Sample ID by Horizon'!A:B,2,FALSE)</f>
        <v>42655</v>
      </c>
      <c r="B2016" s="21" t="s">
        <v>547</v>
      </c>
      <c r="C2016" s="21" t="s">
        <v>1300</v>
      </c>
      <c r="D2016" s="21" t="s">
        <v>1292</v>
      </c>
      <c r="E2016" s="21">
        <v>1.0049999999999999</v>
      </c>
      <c r="F2016" s="21">
        <v>1.7270000000000001</v>
      </c>
      <c r="G2016" s="21">
        <v>2.7069999999999999</v>
      </c>
      <c r="H2016" s="21">
        <v>0.98</v>
      </c>
      <c r="I2016" s="21">
        <v>2.4089999999999998</v>
      </c>
      <c r="J2016" s="23">
        <f t="shared" si="45"/>
        <v>0.68199999999999972</v>
      </c>
      <c r="K2016" s="71">
        <v>29.65174129</v>
      </c>
      <c r="L2016" s="71">
        <f t="shared" ref="L2016:N2016" si="1512">L2015</f>
        <v>1.00525</v>
      </c>
      <c r="M2016" s="71">
        <f t="shared" si="1512"/>
        <v>0.78199999999999992</v>
      </c>
      <c r="N2016" s="71">
        <f t="shared" si="1512"/>
        <v>19.67219154</v>
      </c>
      <c r="O2016" s="73">
        <f>VLOOKUP(B2016,'Dry Sieve'!$B$2:$K$992,IF(C2016="#5",2,IF(C2016="#10",3,IF(C2016="#18",4,IF(C2016="#35",5,IF(C2016="#60",6,IF(C2016="#120",7,IF(C2016="#200",8,IF(C2016="&lt;200",9)))))))),FALSE)</f>
        <v>0</v>
      </c>
      <c r="P2016" s="23">
        <f t="shared" si="0"/>
        <v>0.78199999999999992</v>
      </c>
      <c r="Q2016" s="23">
        <f t="shared" si="1"/>
        <v>1.00525</v>
      </c>
      <c r="R2016" s="23">
        <f>VLOOKUP(B2016,'Dry Sieve'!$B$2:$K$992,IF(C2016="#5",2,IF(C2016="#10",3,IF(C2016="#18",4,IF(C2016="#35",5,IF(C2016="#60",6,IF(C2016="#120",7,IF(C2016="#200",8,IF(C2016="&lt;200",9)))))))),FALSE)</f>
        <v>0</v>
      </c>
      <c r="S2016" s="23">
        <f>VLOOKUP(B2016,'Dry Sieve'!$B$2:$K$992,10,FALSE)</f>
        <v>0</v>
      </c>
      <c r="T2016" s="23" t="s">
        <v>1438</v>
      </c>
      <c r="U2016" s="23">
        <v>0</v>
      </c>
      <c r="V2016" s="23">
        <f>V2015</f>
        <v>0</v>
      </c>
    </row>
    <row r="2017" spans="1:22" ht="15.75" customHeight="1" x14ac:dyDescent="0.2">
      <c r="A2017" s="22">
        <f>VLOOKUP(B2016,'Sample ID by Horizon'!A:B,2,FALSE)</f>
        <v>42655</v>
      </c>
      <c r="B2017" s="21" t="s">
        <v>547</v>
      </c>
      <c r="C2017" s="21" t="s">
        <v>1300</v>
      </c>
      <c r="D2017" s="21" t="s">
        <v>1293</v>
      </c>
      <c r="E2017" s="21">
        <v>1.002</v>
      </c>
      <c r="F2017" s="21">
        <v>1.73</v>
      </c>
      <c r="G2017" s="21">
        <v>2.7130000000000001</v>
      </c>
      <c r="H2017" s="21">
        <v>0.98299999999999998</v>
      </c>
      <c r="I2017" s="21">
        <v>2.589</v>
      </c>
      <c r="J2017" s="23">
        <f t="shared" si="45"/>
        <v>0.85899999999999999</v>
      </c>
      <c r="K2017" s="71">
        <v>12.375249500000001</v>
      </c>
      <c r="L2017" s="71">
        <f t="shared" ref="L2017:N2017" si="1513">L2015</f>
        <v>1.00525</v>
      </c>
      <c r="M2017" s="71">
        <f t="shared" si="1513"/>
        <v>0.78199999999999992</v>
      </c>
      <c r="N2017" s="71">
        <f t="shared" si="1513"/>
        <v>19.67219154</v>
      </c>
      <c r="O2017" s="73">
        <f>VLOOKUP(B2017,'Dry Sieve'!$B$2:$K$992,IF(C2017="#5",2,IF(C2017="#10",3,IF(C2017="#18",4,IF(C2017="#35",5,IF(C2017="#60",6,IF(C2017="#120",7,IF(C2017="#200",8,IF(C2017="&lt;200",9)))))))),FALSE)</f>
        <v>0</v>
      </c>
      <c r="P2017" s="23">
        <f t="shared" si="0"/>
        <v>0.78199999999999992</v>
      </c>
      <c r="Q2017" s="23">
        <f t="shared" si="1"/>
        <v>1.00525</v>
      </c>
      <c r="R2017" s="23">
        <f>VLOOKUP(B2017,'Dry Sieve'!$B$2:$K$992,IF(C2017="#5",2,IF(C2017="#10",3,IF(C2017="#18",4,IF(C2017="#35",5,IF(C2017="#60",6,IF(C2017="#120",7,IF(C2017="#200",8,IF(C2017="&lt;200",9)))))))),FALSE)</f>
        <v>0</v>
      </c>
      <c r="S2017" s="23">
        <f>VLOOKUP(B2017,'Dry Sieve'!$B$2:$K$992,10,FALSE)</f>
        <v>0</v>
      </c>
      <c r="T2017" s="23" t="s">
        <v>1438</v>
      </c>
      <c r="U2017" s="23">
        <v>0</v>
      </c>
      <c r="V2017" s="23">
        <f>V2015</f>
        <v>0</v>
      </c>
    </row>
    <row r="2018" spans="1:22" ht="15.75" customHeight="1" x14ac:dyDescent="0.2">
      <c r="A2018" s="22">
        <f>VLOOKUP(B2017,'Sample ID by Horizon'!A:B,2,FALSE)</f>
        <v>42655</v>
      </c>
      <c r="B2018" s="21" t="s">
        <v>547</v>
      </c>
      <c r="C2018" s="21" t="s">
        <v>1300</v>
      </c>
      <c r="D2018" s="21" t="s">
        <v>1294</v>
      </c>
      <c r="E2018" s="21">
        <v>1.008</v>
      </c>
      <c r="F2018" s="21">
        <v>1.7210000000000001</v>
      </c>
      <c r="G2018" s="21">
        <v>2.702</v>
      </c>
      <c r="H2018" s="21">
        <v>0.98099999999999998</v>
      </c>
      <c r="I2018" s="21">
        <v>2.61</v>
      </c>
      <c r="J2018" s="23">
        <f t="shared" si="45"/>
        <v>0.88899999999999979</v>
      </c>
      <c r="K2018" s="71">
        <v>9.1269841270000001</v>
      </c>
      <c r="L2018" s="71">
        <f t="shared" ref="L2018:N2018" si="1514">L2015</f>
        <v>1.00525</v>
      </c>
      <c r="M2018" s="71">
        <f t="shared" si="1514"/>
        <v>0.78199999999999992</v>
      </c>
      <c r="N2018" s="71">
        <f t="shared" si="1514"/>
        <v>19.67219154</v>
      </c>
      <c r="O2018" s="73">
        <f>VLOOKUP(B2018,'Dry Sieve'!$B$2:$K$992,IF(C2018="#5",2,IF(C2018="#10",3,IF(C2018="#18",4,IF(C2018="#35",5,IF(C2018="#60",6,IF(C2018="#120",7,IF(C2018="#200",8,IF(C2018="&lt;200",9)))))))),FALSE)</f>
        <v>0</v>
      </c>
      <c r="P2018" s="23">
        <f t="shared" si="0"/>
        <v>0.78199999999999992</v>
      </c>
      <c r="Q2018" s="23">
        <f t="shared" si="1"/>
        <v>1.00525</v>
      </c>
      <c r="R2018" s="23">
        <f>VLOOKUP(B2018,'Dry Sieve'!$B$2:$K$992,IF(C2018="#5",2,IF(C2018="#10",3,IF(C2018="#18",4,IF(C2018="#35",5,IF(C2018="#60",6,IF(C2018="#120",7,IF(C2018="#200",8,IF(C2018="&lt;200",9)))))))),FALSE)</f>
        <v>0</v>
      </c>
      <c r="S2018" s="23">
        <f>VLOOKUP(B2018,'Dry Sieve'!$B$2:$K$992,10,FALSE)</f>
        <v>0</v>
      </c>
      <c r="T2018" s="23" t="s">
        <v>1438</v>
      </c>
      <c r="U2018" s="23">
        <v>0</v>
      </c>
      <c r="V2018" s="23">
        <f>V2015</f>
        <v>0</v>
      </c>
    </row>
    <row r="2019" spans="1:22" ht="15.75" customHeight="1" x14ac:dyDescent="0.2">
      <c r="A2019" s="22">
        <f>VLOOKUP(B2018,'Sample ID by Horizon'!A:B,2,FALSE)</f>
        <v>42655</v>
      </c>
      <c r="B2019" s="21" t="s">
        <v>548</v>
      </c>
      <c r="C2019" s="21" t="s">
        <v>1290</v>
      </c>
      <c r="D2019" s="21" t="s">
        <v>1291</v>
      </c>
      <c r="E2019" s="21">
        <v>4</v>
      </c>
      <c r="F2019" s="21">
        <v>1.72</v>
      </c>
      <c r="G2019" s="21">
        <v>5.29</v>
      </c>
      <c r="H2019" s="21">
        <v>3.57</v>
      </c>
      <c r="I2019" s="21">
        <v>1.77</v>
      </c>
      <c r="J2019" s="23">
        <f t="shared" si="45"/>
        <v>5.0000000000000044E-2</v>
      </c>
      <c r="K2019" s="71">
        <v>88</v>
      </c>
      <c r="L2019" s="71">
        <v>4</v>
      </c>
      <c r="M2019" s="23">
        <f>AVERAGE(J2019:J2022)</f>
        <v>7.0000000000000062E-2</v>
      </c>
      <c r="N2019" s="23">
        <v>83.3125</v>
      </c>
      <c r="O2019" s="73">
        <f>VLOOKUP(B2019,'Dry Sieve'!$B$2:$K$992,IF(C2019="#5",2,IF(C2019="#10",3,IF(C2019="#18",4,IF(C2019="#35",5,IF(C2019="#60",6,IF(C2019="#120",7,IF(C2019="#200",8,IF(C2019="&lt;200",9)))))))),FALSE)</f>
        <v>37.79</v>
      </c>
      <c r="P2019" s="23">
        <f t="shared" si="0"/>
        <v>7.0000000000000062E-2</v>
      </c>
      <c r="Q2019" s="23">
        <f t="shared" si="1"/>
        <v>4</v>
      </c>
      <c r="R2019" s="23">
        <f>VLOOKUP(B2019,'Dry Sieve'!$B$2:$K$992,IF(C2019="#5",2,IF(C2019="#10",3,IF(C2019="#18",4,IF(C2019="#35",5,IF(C2019="#60",6,IF(C2019="#120",7,IF(C2019="#200",8,IF(C2019="&lt;200",9)))))))),FALSE)</f>
        <v>37.79</v>
      </c>
      <c r="S2019" s="23">
        <f>VLOOKUP(B2019,'Dry Sieve'!$B$2:$K$992,10,FALSE)</f>
        <v>112.77</v>
      </c>
      <c r="T2019" s="23">
        <v>0.3292424847</v>
      </c>
      <c r="U2019" s="23">
        <v>0.2743001451</v>
      </c>
      <c r="V2019" s="23">
        <f>SUM(U2019,U2023,U2027,U2031,U2035,U2039,U2043)</f>
        <v>0.48271617171504205</v>
      </c>
    </row>
    <row r="2020" spans="1:22" ht="15.75" customHeight="1" x14ac:dyDescent="0.2">
      <c r="A2020" s="22">
        <f>VLOOKUP(B2019,'Sample ID by Horizon'!A:B,2,FALSE)</f>
        <v>42878</v>
      </c>
      <c r="B2020" s="21" t="s">
        <v>548</v>
      </c>
      <c r="C2020" s="21" t="s">
        <v>1290</v>
      </c>
      <c r="D2020" s="21" t="s">
        <v>1292</v>
      </c>
      <c r="E2020" s="21">
        <v>4</v>
      </c>
      <c r="F2020" s="21">
        <v>1.73</v>
      </c>
      <c r="G2020" s="21">
        <v>5.17</v>
      </c>
      <c r="H2020" s="21">
        <v>3.44</v>
      </c>
      <c r="I2020" s="21">
        <v>1.84</v>
      </c>
      <c r="J2020" s="23">
        <f t="shared" si="45"/>
        <v>0.1100000000000001</v>
      </c>
      <c r="K2020" s="71">
        <v>83.25</v>
      </c>
      <c r="L2020" s="71">
        <f t="shared" ref="L2020:N2020" si="1515">L2019</f>
        <v>4</v>
      </c>
      <c r="M2020" s="71">
        <f t="shared" si="1515"/>
        <v>7.0000000000000062E-2</v>
      </c>
      <c r="N2020" s="71">
        <f t="shared" si="1515"/>
        <v>83.3125</v>
      </c>
      <c r="O2020" s="73">
        <f>VLOOKUP(B2020,'Dry Sieve'!$B$2:$K$992,IF(C2020="#5",2,IF(C2020="#10",3,IF(C2020="#18",4,IF(C2020="#35",5,IF(C2020="#60",6,IF(C2020="#120",7,IF(C2020="#200",8,IF(C2020="&lt;200",9)))))))),FALSE)</f>
        <v>37.79</v>
      </c>
      <c r="P2020" s="23">
        <f t="shared" si="0"/>
        <v>7.0000000000000062E-2</v>
      </c>
      <c r="Q2020" s="23">
        <f t="shared" si="1"/>
        <v>4</v>
      </c>
      <c r="R2020" s="23">
        <f>VLOOKUP(B2020,'Dry Sieve'!$B$2:$K$992,IF(C2020="#5",2,IF(C2020="#10",3,IF(C2020="#18",4,IF(C2020="#35",5,IF(C2020="#60",6,IF(C2020="#120",7,IF(C2020="#200",8,IF(C2020="&lt;200",9)))))))),FALSE)</f>
        <v>37.79</v>
      </c>
      <c r="S2020" s="23">
        <f>VLOOKUP(B2020,'Dry Sieve'!$B$2:$K$992,10,FALSE)</f>
        <v>112.77</v>
      </c>
      <c r="T2020" s="23">
        <v>0.3292424847</v>
      </c>
      <c r="U2020" s="23">
        <v>0.2743001451</v>
      </c>
      <c r="V2020" s="23">
        <f>V2019</f>
        <v>0.48271617171504205</v>
      </c>
    </row>
    <row r="2021" spans="1:22" ht="15.75" customHeight="1" x14ac:dyDescent="0.2">
      <c r="A2021" s="22">
        <f>VLOOKUP(B2020,'Sample ID by Horizon'!A:B,2,FALSE)</f>
        <v>42878</v>
      </c>
      <c r="B2021" s="21" t="s">
        <v>548</v>
      </c>
      <c r="C2021" s="21" t="s">
        <v>1290</v>
      </c>
      <c r="D2021" s="21" t="s">
        <v>1293</v>
      </c>
      <c r="E2021" s="21">
        <v>4</v>
      </c>
      <c r="F2021" s="21">
        <v>1.73</v>
      </c>
      <c r="G2021" s="21">
        <v>5.15</v>
      </c>
      <c r="H2021" s="21">
        <v>3.42</v>
      </c>
      <c r="I2021" s="21">
        <v>1.78</v>
      </c>
      <c r="J2021" s="23">
        <f t="shared" si="45"/>
        <v>5.0000000000000044E-2</v>
      </c>
      <c r="K2021" s="71">
        <v>84.25</v>
      </c>
      <c r="L2021" s="71">
        <f t="shared" ref="L2021:N2021" si="1516">L2019</f>
        <v>4</v>
      </c>
      <c r="M2021" s="71">
        <f t="shared" si="1516"/>
        <v>7.0000000000000062E-2</v>
      </c>
      <c r="N2021" s="71">
        <f t="shared" si="1516"/>
        <v>83.3125</v>
      </c>
      <c r="O2021" s="73">
        <f>VLOOKUP(B2021,'Dry Sieve'!$B$2:$K$992,IF(C2021="#5",2,IF(C2021="#10",3,IF(C2021="#18",4,IF(C2021="#35",5,IF(C2021="#60",6,IF(C2021="#120",7,IF(C2021="#200",8,IF(C2021="&lt;200",9)))))))),FALSE)</f>
        <v>37.79</v>
      </c>
      <c r="P2021" s="23">
        <f t="shared" si="0"/>
        <v>7.0000000000000062E-2</v>
      </c>
      <c r="Q2021" s="23">
        <f t="shared" si="1"/>
        <v>4</v>
      </c>
      <c r="R2021" s="23">
        <f>VLOOKUP(B2021,'Dry Sieve'!$B$2:$K$992,IF(C2021="#5",2,IF(C2021="#10",3,IF(C2021="#18",4,IF(C2021="#35",5,IF(C2021="#60",6,IF(C2021="#120",7,IF(C2021="#200",8,IF(C2021="&lt;200",9)))))))),FALSE)</f>
        <v>37.79</v>
      </c>
      <c r="S2021" s="23">
        <f>VLOOKUP(B2021,'Dry Sieve'!$B$2:$K$992,10,FALSE)</f>
        <v>112.77</v>
      </c>
      <c r="T2021" s="23">
        <v>0.3292424847</v>
      </c>
      <c r="U2021" s="23">
        <v>0.2743001451</v>
      </c>
      <c r="V2021" s="23">
        <f>V2019</f>
        <v>0.48271617171504205</v>
      </c>
    </row>
    <row r="2022" spans="1:22" ht="15.75" customHeight="1" x14ac:dyDescent="0.2">
      <c r="A2022" s="22">
        <f>VLOOKUP(B2021,'Sample ID by Horizon'!A:B,2,FALSE)</f>
        <v>42878</v>
      </c>
      <c r="B2022" s="21" t="s">
        <v>548</v>
      </c>
      <c r="C2022" s="21" t="s">
        <v>1290</v>
      </c>
      <c r="D2022" s="21" t="s">
        <v>1294</v>
      </c>
      <c r="E2022" s="21">
        <v>4</v>
      </c>
      <c r="F2022" s="21">
        <v>1.72</v>
      </c>
      <c r="G2022" s="21">
        <v>4.9000000000000004</v>
      </c>
      <c r="H2022" s="21">
        <v>3.18</v>
      </c>
      <c r="I2022" s="21">
        <v>1.79</v>
      </c>
      <c r="J2022" s="23">
        <f t="shared" si="45"/>
        <v>7.0000000000000062E-2</v>
      </c>
      <c r="K2022" s="71">
        <v>77.75</v>
      </c>
      <c r="L2022" s="71">
        <f t="shared" ref="L2022:N2022" si="1517">L2019</f>
        <v>4</v>
      </c>
      <c r="M2022" s="71">
        <f t="shared" si="1517"/>
        <v>7.0000000000000062E-2</v>
      </c>
      <c r="N2022" s="71">
        <f t="shared" si="1517"/>
        <v>83.3125</v>
      </c>
      <c r="O2022" s="73">
        <f>VLOOKUP(B2022,'Dry Sieve'!$B$2:$K$992,IF(C2022="#5",2,IF(C2022="#10",3,IF(C2022="#18",4,IF(C2022="#35",5,IF(C2022="#60",6,IF(C2022="#120",7,IF(C2022="#200",8,IF(C2022="&lt;200",9)))))))),FALSE)</f>
        <v>37.79</v>
      </c>
      <c r="P2022" s="23">
        <f t="shared" si="0"/>
        <v>7.0000000000000062E-2</v>
      </c>
      <c r="Q2022" s="23">
        <f t="shared" si="1"/>
        <v>4</v>
      </c>
      <c r="R2022" s="23">
        <f>VLOOKUP(B2022,'Dry Sieve'!$B$2:$K$992,IF(C2022="#5",2,IF(C2022="#10",3,IF(C2022="#18",4,IF(C2022="#35",5,IF(C2022="#60",6,IF(C2022="#120",7,IF(C2022="#200",8,IF(C2022="&lt;200",9)))))))),FALSE)</f>
        <v>37.79</v>
      </c>
      <c r="S2022" s="23">
        <f>VLOOKUP(B2022,'Dry Sieve'!$B$2:$K$992,10,FALSE)</f>
        <v>112.77</v>
      </c>
      <c r="T2022" s="23">
        <v>0.3292424847</v>
      </c>
      <c r="U2022" s="23">
        <v>0.2743001451</v>
      </c>
      <c r="V2022" s="23">
        <f>V2019</f>
        <v>0.48271617171504205</v>
      </c>
    </row>
    <row r="2023" spans="1:22" ht="15.75" customHeight="1" x14ac:dyDescent="0.2">
      <c r="A2023" s="22">
        <f>VLOOKUP(B2022,'Sample ID by Horizon'!A:B,2,FALSE)</f>
        <v>42878</v>
      </c>
      <c r="B2023" s="21" t="s">
        <v>548</v>
      </c>
      <c r="C2023" s="21" t="s">
        <v>1295</v>
      </c>
      <c r="D2023" s="21" t="s">
        <v>1291</v>
      </c>
      <c r="E2023" s="21">
        <v>4</v>
      </c>
      <c r="F2023" s="21">
        <v>1.72</v>
      </c>
      <c r="G2023" s="21">
        <v>5.26</v>
      </c>
      <c r="H2023" s="21">
        <v>3.54</v>
      </c>
      <c r="I2023" s="21">
        <v>2.04</v>
      </c>
      <c r="J2023" s="23">
        <f t="shared" si="45"/>
        <v>0.32000000000000006</v>
      </c>
      <c r="K2023" s="71">
        <v>80.5</v>
      </c>
      <c r="L2023" s="71">
        <v>4</v>
      </c>
      <c r="M2023" s="23">
        <f>AVERAGE(J2023:J2026)</f>
        <v>0.26500000000000001</v>
      </c>
      <c r="N2023" s="23">
        <v>78.125</v>
      </c>
      <c r="O2023" s="73">
        <f>VLOOKUP(B2023,'Dry Sieve'!$B$2:$K$992,IF(C2023="#5",2,IF(C2023="#10",3,IF(C2023="#18",4,IF(C2023="#35",5,IF(C2023="#60",6,IF(C2023="#120",7,IF(C2023="#200",8,IF(C2023="&lt;200",9)))))))),FALSE)</f>
        <v>21.42</v>
      </c>
      <c r="P2023" s="23">
        <f t="shared" si="0"/>
        <v>0.26500000000000001</v>
      </c>
      <c r="Q2023" s="23">
        <f t="shared" si="1"/>
        <v>4</v>
      </c>
      <c r="R2023" s="23">
        <f>VLOOKUP(B2023,'Dry Sieve'!$B$2:$K$992,IF(C2023="#5",2,IF(C2023="#10",3,IF(C2023="#18",4,IF(C2023="#35",5,IF(C2023="#60",6,IF(C2023="#120",7,IF(C2023="#200",8,IF(C2023="&lt;200",9)))))))),FALSE)</f>
        <v>21.42</v>
      </c>
      <c r="S2023" s="23">
        <f>VLOOKUP(B2023,'Dry Sieve'!$B$2:$K$992,10,FALSE)</f>
        <v>112.77</v>
      </c>
      <c r="T2023" s="23">
        <v>0.1773603352</v>
      </c>
      <c r="U2023" s="23">
        <v>0.11876808160000001</v>
      </c>
      <c r="V2023" s="23">
        <f>V2022</f>
        <v>0.48271617171504205</v>
      </c>
    </row>
    <row r="2024" spans="1:22" ht="15.75" customHeight="1" x14ac:dyDescent="0.2">
      <c r="A2024" s="22">
        <f>VLOOKUP(B2023,'Sample ID by Horizon'!A:B,2,FALSE)</f>
        <v>42878</v>
      </c>
      <c r="B2024" s="21" t="s">
        <v>548</v>
      </c>
      <c r="C2024" s="21" t="s">
        <v>1295</v>
      </c>
      <c r="D2024" s="21" t="s">
        <v>1292</v>
      </c>
      <c r="E2024" s="21">
        <v>4</v>
      </c>
      <c r="F2024" s="21">
        <v>1.73</v>
      </c>
      <c r="G2024" s="21">
        <v>5.0599999999999996</v>
      </c>
      <c r="H2024" s="21">
        <v>3.33</v>
      </c>
      <c r="I2024" s="21">
        <v>2</v>
      </c>
      <c r="J2024" s="23">
        <f t="shared" si="45"/>
        <v>0.27</v>
      </c>
      <c r="K2024" s="71">
        <v>76.5</v>
      </c>
      <c r="L2024" s="71">
        <f t="shared" ref="L2024:N2024" si="1518">L2023</f>
        <v>4</v>
      </c>
      <c r="M2024" s="71">
        <f t="shared" si="1518"/>
        <v>0.26500000000000001</v>
      </c>
      <c r="N2024" s="71">
        <f t="shared" si="1518"/>
        <v>78.125</v>
      </c>
      <c r="O2024" s="73">
        <f>VLOOKUP(B2024,'Dry Sieve'!$B$2:$K$992,IF(C2024="#5",2,IF(C2024="#10",3,IF(C2024="#18",4,IF(C2024="#35",5,IF(C2024="#60",6,IF(C2024="#120",7,IF(C2024="#200",8,IF(C2024="&lt;200",9)))))))),FALSE)</f>
        <v>21.42</v>
      </c>
      <c r="P2024" s="23">
        <f t="shared" si="0"/>
        <v>0.26500000000000001</v>
      </c>
      <c r="Q2024" s="23">
        <f t="shared" si="1"/>
        <v>4</v>
      </c>
      <c r="R2024" s="23">
        <f>VLOOKUP(B2024,'Dry Sieve'!$B$2:$K$992,IF(C2024="#5",2,IF(C2024="#10",3,IF(C2024="#18",4,IF(C2024="#35",5,IF(C2024="#60",6,IF(C2024="#120",7,IF(C2024="#200",8,IF(C2024="&lt;200",9)))))))),FALSE)</f>
        <v>21.42</v>
      </c>
      <c r="S2024" s="23">
        <f>VLOOKUP(B2024,'Dry Sieve'!$B$2:$K$992,10,FALSE)</f>
        <v>112.77</v>
      </c>
      <c r="T2024" s="23">
        <v>0.1773603352</v>
      </c>
      <c r="U2024" s="23">
        <v>0.11876808160000001</v>
      </c>
      <c r="V2024" s="23">
        <f>V2022</f>
        <v>0.48271617171504205</v>
      </c>
    </row>
    <row r="2025" spans="1:22" ht="15.75" customHeight="1" x14ac:dyDescent="0.2">
      <c r="A2025" s="22">
        <f>VLOOKUP(B2024,'Sample ID by Horizon'!A:B,2,FALSE)</f>
        <v>42878</v>
      </c>
      <c r="B2025" s="21" t="s">
        <v>548</v>
      </c>
      <c r="C2025" s="21" t="s">
        <v>1295</v>
      </c>
      <c r="D2025" s="21" t="s">
        <v>1293</v>
      </c>
      <c r="E2025" s="21">
        <v>4</v>
      </c>
      <c r="F2025" s="21">
        <v>1.72</v>
      </c>
      <c r="G2025" s="21">
        <v>4.9800000000000004</v>
      </c>
      <c r="H2025" s="21">
        <v>3.26</v>
      </c>
      <c r="I2025" s="21">
        <v>1.98</v>
      </c>
      <c r="J2025" s="23">
        <f t="shared" si="45"/>
        <v>0.26</v>
      </c>
      <c r="K2025" s="71">
        <v>75</v>
      </c>
      <c r="L2025" s="71">
        <f t="shared" ref="L2025:N2025" si="1519">L2023</f>
        <v>4</v>
      </c>
      <c r="M2025" s="71">
        <f t="shared" si="1519"/>
        <v>0.26500000000000001</v>
      </c>
      <c r="N2025" s="71">
        <f t="shared" si="1519"/>
        <v>78.125</v>
      </c>
      <c r="O2025" s="73">
        <f>VLOOKUP(B2025,'Dry Sieve'!$B$2:$K$992,IF(C2025="#5",2,IF(C2025="#10",3,IF(C2025="#18",4,IF(C2025="#35",5,IF(C2025="#60",6,IF(C2025="#120",7,IF(C2025="#200",8,IF(C2025="&lt;200",9)))))))),FALSE)</f>
        <v>21.42</v>
      </c>
      <c r="P2025" s="23">
        <f t="shared" si="0"/>
        <v>0.26500000000000001</v>
      </c>
      <c r="Q2025" s="23">
        <f t="shared" si="1"/>
        <v>4</v>
      </c>
      <c r="R2025" s="23">
        <f>VLOOKUP(B2025,'Dry Sieve'!$B$2:$K$992,IF(C2025="#5",2,IF(C2025="#10",3,IF(C2025="#18",4,IF(C2025="#35",5,IF(C2025="#60",6,IF(C2025="#120",7,IF(C2025="#200",8,IF(C2025="&lt;200",9)))))))),FALSE)</f>
        <v>21.42</v>
      </c>
      <c r="S2025" s="23">
        <f>VLOOKUP(B2025,'Dry Sieve'!$B$2:$K$992,10,FALSE)</f>
        <v>112.77</v>
      </c>
      <c r="T2025" s="23">
        <v>0.1773603352</v>
      </c>
      <c r="U2025" s="23">
        <v>0.11876808160000001</v>
      </c>
      <c r="V2025" s="23">
        <f>V2022</f>
        <v>0.48271617171504205</v>
      </c>
    </row>
    <row r="2026" spans="1:22" ht="15.75" customHeight="1" x14ac:dyDescent="0.2">
      <c r="A2026" s="22">
        <f>VLOOKUP(B2025,'Sample ID by Horizon'!A:B,2,FALSE)</f>
        <v>42878</v>
      </c>
      <c r="B2026" s="21" t="s">
        <v>548</v>
      </c>
      <c r="C2026" s="21" t="s">
        <v>1295</v>
      </c>
      <c r="D2026" s="21" t="s">
        <v>1294</v>
      </c>
      <c r="E2026" s="21">
        <v>4</v>
      </c>
      <c r="F2026" s="21">
        <v>1.71</v>
      </c>
      <c r="G2026" s="21">
        <v>5.14</v>
      </c>
      <c r="H2026" s="21">
        <v>3.43</v>
      </c>
      <c r="I2026" s="21">
        <v>1.92</v>
      </c>
      <c r="J2026" s="23">
        <f t="shared" si="45"/>
        <v>0.20999999999999996</v>
      </c>
      <c r="K2026" s="71">
        <v>80.5</v>
      </c>
      <c r="L2026" s="71">
        <f t="shared" ref="L2026:N2026" si="1520">L2023</f>
        <v>4</v>
      </c>
      <c r="M2026" s="71">
        <f t="shared" si="1520"/>
        <v>0.26500000000000001</v>
      </c>
      <c r="N2026" s="71">
        <f t="shared" si="1520"/>
        <v>78.125</v>
      </c>
      <c r="O2026" s="73">
        <f>VLOOKUP(B2026,'Dry Sieve'!$B$2:$K$992,IF(C2026="#5",2,IF(C2026="#10",3,IF(C2026="#18",4,IF(C2026="#35",5,IF(C2026="#60",6,IF(C2026="#120",7,IF(C2026="#200",8,IF(C2026="&lt;200",9)))))))),FALSE)</f>
        <v>21.42</v>
      </c>
      <c r="P2026" s="23">
        <f t="shared" si="0"/>
        <v>0.26500000000000001</v>
      </c>
      <c r="Q2026" s="23">
        <f t="shared" si="1"/>
        <v>4</v>
      </c>
      <c r="R2026" s="23">
        <f>VLOOKUP(B2026,'Dry Sieve'!$B$2:$K$992,IF(C2026="#5",2,IF(C2026="#10",3,IF(C2026="#18",4,IF(C2026="#35",5,IF(C2026="#60",6,IF(C2026="#120",7,IF(C2026="#200",8,IF(C2026="&lt;200",9)))))))),FALSE)</f>
        <v>21.42</v>
      </c>
      <c r="S2026" s="23">
        <f>VLOOKUP(B2026,'Dry Sieve'!$B$2:$K$992,10,FALSE)</f>
        <v>112.77</v>
      </c>
      <c r="T2026" s="23">
        <v>0.1773603352</v>
      </c>
      <c r="U2026" s="23">
        <v>0.11876808160000001</v>
      </c>
      <c r="V2026" s="23">
        <f>V2025</f>
        <v>0.48271617171504205</v>
      </c>
    </row>
    <row r="2027" spans="1:22" ht="15.75" customHeight="1" x14ac:dyDescent="0.2">
      <c r="A2027" s="22">
        <f>VLOOKUP(B2026,'Sample ID by Horizon'!A:B,2,FALSE)</f>
        <v>42878</v>
      </c>
      <c r="B2027" s="21" t="s">
        <v>548</v>
      </c>
      <c r="C2027" s="21" t="s">
        <v>1296</v>
      </c>
      <c r="D2027" s="21" t="s">
        <v>1291</v>
      </c>
      <c r="E2027" s="21">
        <v>3</v>
      </c>
      <c r="F2027" s="21">
        <v>1.71</v>
      </c>
      <c r="G2027" s="21">
        <v>4.5199999999999996</v>
      </c>
      <c r="H2027" s="21">
        <v>2.81</v>
      </c>
      <c r="I2027" s="21">
        <v>2.16</v>
      </c>
      <c r="J2027" s="23">
        <f t="shared" si="45"/>
        <v>0.45000000000000018</v>
      </c>
      <c r="K2027" s="71">
        <v>78.666666669999998</v>
      </c>
      <c r="L2027" s="71">
        <v>3</v>
      </c>
      <c r="M2027" s="23">
        <f>AVERAGE(J2027:J2030)</f>
        <v>0.46500000000000002</v>
      </c>
      <c r="N2027" s="23">
        <v>76.583333330000002</v>
      </c>
      <c r="O2027" s="73">
        <f>VLOOKUP(B2027,'Dry Sieve'!$B$2:$K$992,IF(C2027="#5",2,IF(C2027="#10",3,IF(C2027="#18",4,IF(C2027="#35",5,IF(C2027="#60",6,IF(C2027="#120",7,IF(C2027="#200",8,IF(C2027="&lt;200",9)))))))),FALSE)</f>
        <v>15.61</v>
      </c>
      <c r="P2027" s="23">
        <f t="shared" si="0"/>
        <v>0.46500000000000002</v>
      </c>
      <c r="Q2027" s="23">
        <f t="shared" si="1"/>
        <v>3</v>
      </c>
      <c r="R2027" s="23">
        <f>VLOOKUP(B2027,'Dry Sieve'!$B$2:$K$992,IF(C2027="#5",2,IF(C2027="#10",3,IF(C2027="#18",4,IF(C2027="#35",5,IF(C2027="#60",6,IF(C2027="#120",7,IF(C2027="#200",8,IF(C2027="&lt;200",9)))))))),FALSE)</f>
        <v>15.61</v>
      </c>
      <c r="S2027" s="23">
        <f>VLOOKUP(B2027,'Dry Sieve'!$B$2:$K$992,10,FALSE)</f>
        <v>112.77</v>
      </c>
      <c r="T2027" s="23">
        <v>0.1169677219</v>
      </c>
      <c r="U2027" s="23">
        <v>6.3984128830000001E-2</v>
      </c>
      <c r="V2027" s="23">
        <f>V2025</f>
        <v>0.48271617171504205</v>
      </c>
    </row>
    <row r="2028" spans="1:22" ht="15.75" customHeight="1" x14ac:dyDescent="0.2">
      <c r="A2028" s="22">
        <f>VLOOKUP(B2027,'Sample ID by Horizon'!A:B,2,FALSE)</f>
        <v>42878</v>
      </c>
      <c r="B2028" s="21" t="s">
        <v>548</v>
      </c>
      <c r="C2028" s="21" t="s">
        <v>1296</v>
      </c>
      <c r="D2028" s="21" t="s">
        <v>1292</v>
      </c>
      <c r="E2028" s="21">
        <v>3</v>
      </c>
      <c r="F2028" s="21">
        <v>1.73</v>
      </c>
      <c r="G2028" s="21">
        <v>4.45</v>
      </c>
      <c r="H2028" s="21">
        <v>2.72</v>
      </c>
      <c r="I2028" s="21">
        <v>2.15</v>
      </c>
      <c r="J2028" s="23">
        <f t="shared" si="45"/>
        <v>0.41999999999999993</v>
      </c>
      <c r="K2028" s="71">
        <v>76.666666669999998</v>
      </c>
      <c r="L2028" s="71">
        <f t="shared" ref="L2028:N2028" si="1521">L2027</f>
        <v>3</v>
      </c>
      <c r="M2028" s="71">
        <f t="shared" si="1521"/>
        <v>0.46500000000000002</v>
      </c>
      <c r="N2028" s="71">
        <f t="shared" si="1521"/>
        <v>76.583333330000002</v>
      </c>
      <c r="O2028" s="73">
        <f>VLOOKUP(B2028,'Dry Sieve'!$B$2:$K$992,IF(C2028="#5",2,IF(C2028="#10",3,IF(C2028="#18",4,IF(C2028="#35",5,IF(C2028="#60",6,IF(C2028="#120",7,IF(C2028="#200",8,IF(C2028="&lt;200",9)))))))),FALSE)</f>
        <v>15.61</v>
      </c>
      <c r="P2028" s="23">
        <f t="shared" si="0"/>
        <v>0.46500000000000002</v>
      </c>
      <c r="Q2028" s="23">
        <f t="shared" si="1"/>
        <v>3</v>
      </c>
      <c r="R2028" s="23">
        <f>VLOOKUP(B2028,'Dry Sieve'!$B$2:$K$992,IF(C2028="#5",2,IF(C2028="#10",3,IF(C2028="#18",4,IF(C2028="#35",5,IF(C2028="#60",6,IF(C2028="#120",7,IF(C2028="#200",8,IF(C2028="&lt;200",9)))))))),FALSE)</f>
        <v>15.61</v>
      </c>
      <c r="S2028" s="23">
        <f>VLOOKUP(B2028,'Dry Sieve'!$B$2:$K$992,10,FALSE)</f>
        <v>112.77</v>
      </c>
      <c r="T2028" s="23">
        <v>0.1169677219</v>
      </c>
      <c r="U2028" s="23">
        <v>6.3984128830000001E-2</v>
      </c>
      <c r="V2028" s="23">
        <f>V2025</f>
        <v>0.48271617171504205</v>
      </c>
    </row>
    <row r="2029" spans="1:22" ht="15.75" customHeight="1" x14ac:dyDescent="0.2">
      <c r="A2029" s="22">
        <f>VLOOKUP(B2028,'Sample ID by Horizon'!A:B,2,FALSE)</f>
        <v>42878</v>
      </c>
      <c r="B2029" s="21" t="s">
        <v>548</v>
      </c>
      <c r="C2029" s="21" t="s">
        <v>1296</v>
      </c>
      <c r="D2029" s="21" t="s">
        <v>1293</v>
      </c>
      <c r="E2029" s="21">
        <v>3</v>
      </c>
      <c r="F2029" s="21">
        <v>1.74</v>
      </c>
      <c r="G2029" s="21">
        <v>4.46</v>
      </c>
      <c r="H2029" s="21">
        <v>2.72</v>
      </c>
      <c r="I2029" s="21">
        <v>2.1800000000000002</v>
      </c>
      <c r="J2029" s="23">
        <f t="shared" si="45"/>
        <v>0.44000000000000017</v>
      </c>
      <c r="K2029" s="71">
        <v>76</v>
      </c>
      <c r="L2029" s="71">
        <f t="shared" ref="L2029:N2029" si="1522">L2027</f>
        <v>3</v>
      </c>
      <c r="M2029" s="71">
        <f t="shared" si="1522"/>
        <v>0.46500000000000002</v>
      </c>
      <c r="N2029" s="71">
        <f t="shared" si="1522"/>
        <v>76.583333330000002</v>
      </c>
      <c r="O2029" s="73">
        <f>VLOOKUP(B2029,'Dry Sieve'!$B$2:$K$992,IF(C2029="#5",2,IF(C2029="#10",3,IF(C2029="#18",4,IF(C2029="#35",5,IF(C2029="#60",6,IF(C2029="#120",7,IF(C2029="#200",8,IF(C2029="&lt;200",9)))))))),FALSE)</f>
        <v>15.61</v>
      </c>
      <c r="P2029" s="23">
        <f t="shared" si="0"/>
        <v>0.46500000000000002</v>
      </c>
      <c r="Q2029" s="23">
        <f t="shared" si="1"/>
        <v>3</v>
      </c>
      <c r="R2029" s="23">
        <f>VLOOKUP(B2029,'Dry Sieve'!$B$2:$K$992,IF(C2029="#5",2,IF(C2029="#10",3,IF(C2029="#18",4,IF(C2029="#35",5,IF(C2029="#60",6,IF(C2029="#120",7,IF(C2029="#200",8,IF(C2029="&lt;200",9)))))))),FALSE)</f>
        <v>15.61</v>
      </c>
      <c r="S2029" s="23">
        <f>VLOOKUP(B2029,'Dry Sieve'!$B$2:$K$992,10,FALSE)</f>
        <v>112.77</v>
      </c>
      <c r="T2029" s="23">
        <v>0.1169677219</v>
      </c>
      <c r="U2029" s="23">
        <v>6.3984128830000001E-2</v>
      </c>
      <c r="V2029" s="23">
        <f>V2028</f>
        <v>0.48271617171504205</v>
      </c>
    </row>
    <row r="2030" spans="1:22" ht="15.75" customHeight="1" x14ac:dyDescent="0.2">
      <c r="A2030" s="22">
        <f>VLOOKUP(B2029,'Sample ID by Horizon'!A:B,2,FALSE)</f>
        <v>42878</v>
      </c>
      <c r="B2030" s="21" t="s">
        <v>548</v>
      </c>
      <c r="C2030" s="21" t="s">
        <v>1296</v>
      </c>
      <c r="D2030" s="21" t="s">
        <v>1294</v>
      </c>
      <c r="E2030" s="21">
        <v>3</v>
      </c>
      <c r="F2030" s="21">
        <v>1.71</v>
      </c>
      <c r="G2030" s="21">
        <v>4.51</v>
      </c>
      <c r="H2030" s="21">
        <v>2.8</v>
      </c>
      <c r="I2030" s="21">
        <v>2.2599999999999998</v>
      </c>
      <c r="J2030" s="23">
        <f t="shared" si="45"/>
        <v>0.54999999999999982</v>
      </c>
      <c r="K2030" s="71">
        <v>75</v>
      </c>
      <c r="L2030" s="71">
        <f t="shared" ref="L2030:N2030" si="1523">L2027</f>
        <v>3</v>
      </c>
      <c r="M2030" s="71">
        <f t="shared" si="1523"/>
        <v>0.46500000000000002</v>
      </c>
      <c r="N2030" s="71">
        <f t="shared" si="1523"/>
        <v>76.583333330000002</v>
      </c>
      <c r="O2030" s="73">
        <f>VLOOKUP(B2030,'Dry Sieve'!$B$2:$K$992,IF(C2030="#5",2,IF(C2030="#10",3,IF(C2030="#18",4,IF(C2030="#35",5,IF(C2030="#60",6,IF(C2030="#120",7,IF(C2030="#200",8,IF(C2030="&lt;200",9)))))))),FALSE)</f>
        <v>15.61</v>
      </c>
      <c r="P2030" s="23">
        <f t="shared" si="0"/>
        <v>0.46500000000000002</v>
      </c>
      <c r="Q2030" s="23">
        <f t="shared" si="1"/>
        <v>3</v>
      </c>
      <c r="R2030" s="23">
        <f>VLOOKUP(B2030,'Dry Sieve'!$B$2:$K$992,IF(C2030="#5",2,IF(C2030="#10",3,IF(C2030="#18",4,IF(C2030="#35",5,IF(C2030="#60",6,IF(C2030="#120",7,IF(C2030="#200",8,IF(C2030="&lt;200",9)))))))),FALSE)</f>
        <v>15.61</v>
      </c>
      <c r="S2030" s="23">
        <f>VLOOKUP(B2030,'Dry Sieve'!$B$2:$K$992,10,FALSE)</f>
        <v>112.77</v>
      </c>
      <c r="T2030" s="23">
        <v>0.1169677219</v>
      </c>
      <c r="U2030" s="23">
        <v>6.3984128830000001E-2</v>
      </c>
      <c r="V2030" s="23">
        <f>V2028</f>
        <v>0.48271617171504205</v>
      </c>
    </row>
    <row r="2031" spans="1:22" ht="15.75" customHeight="1" x14ac:dyDescent="0.2">
      <c r="A2031" s="22">
        <f>VLOOKUP(B2030,'Sample ID by Horizon'!A:B,2,FALSE)</f>
        <v>42878</v>
      </c>
      <c r="B2031" s="21" t="s">
        <v>548</v>
      </c>
      <c r="C2031" s="21" t="s">
        <v>1297</v>
      </c>
      <c r="D2031" s="21" t="s">
        <v>1291</v>
      </c>
      <c r="E2031" s="21">
        <v>2</v>
      </c>
      <c r="F2031" s="21">
        <v>1.73</v>
      </c>
      <c r="G2031" s="21">
        <v>3.67</v>
      </c>
      <c r="H2031" s="21">
        <v>1.94</v>
      </c>
      <c r="I2031" s="21">
        <v>2.4500000000000002</v>
      </c>
      <c r="J2031" s="23">
        <f t="shared" si="45"/>
        <v>0.7200000000000002</v>
      </c>
      <c r="K2031" s="71">
        <v>61</v>
      </c>
      <c r="L2031" s="71">
        <v>2</v>
      </c>
      <c r="M2031" s="23">
        <f>AVERAGE(J2031:J2034)</f>
        <v>0.77500000000000013</v>
      </c>
      <c r="N2031" s="23">
        <v>58.125</v>
      </c>
      <c r="O2031" s="73">
        <f>VLOOKUP(B2031,'Dry Sieve'!$B$2:$K$992,IF(C2031="#5",2,IF(C2031="#10",3,IF(C2031="#18",4,IF(C2031="#35",5,IF(C2031="#60",6,IF(C2031="#120",7,IF(C2031="#200",8,IF(C2031="&lt;200",9)))))))),FALSE)</f>
        <v>12.18</v>
      </c>
      <c r="P2031" s="23">
        <f t="shared" si="0"/>
        <v>0.77500000000000013</v>
      </c>
      <c r="Q2031" s="23">
        <f t="shared" si="1"/>
        <v>2</v>
      </c>
      <c r="R2031" s="23">
        <f>VLOOKUP(B2031,'Dry Sieve'!$B$2:$K$992,IF(C2031="#5",2,IF(C2031="#10",3,IF(C2031="#18",4,IF(C2031="#35",5,IF(C2031="#60",6,IF(C2031="#120",7,IF(C2031="#200",8,IF(C2031="&lt;200",9)))))))),FALSE)</f>
        <v>12.18</v>
      </c>
      <c r="S2031" s="23">
        <f>VLOOKUP(B2031,'Dry Sieve'!$B$2:$K$992,10,FALSE)</f>
        <v>112.77</v>
      </c>
      <c r="T2031" s="23">
        <v>6.6154562380000004E-2</v>
      </c>
      <c r="U2031" s="23">
        <v>2.197276536E-2</v>
      </c>
      <c r="V2031" s="23">
        <f>V2028</f>
        <v>0.48271617171504205</v>
      </c>
    </row>
    <row r="2032" spans="1:22" ht="15.75" customHeight="1" x14ac:dyDescent="0.2">
      <c r="A2032" s="22">
        <f>VLOOKUP(B2031,'Sample ID by Horizon'!A:B,2,FALSE)</f>
        <v>42878</v>
      </c>
      <c r="B2032" s="21" t="s">
        <v>548</v>
      </c>
      <c r="C2032" s="21" t="s">
        <v>1297</v>
      </c>
      <c r="D2032" s="21" t="s">
        <v>1292</v>
      </c>
      <c r="E2032" s="21">
        <v>2</v>
      </c>
      <c r="F2032" s="21">
        <v>1.72</v>
      </c>
      <c r="G2032" s="21">
        <v>3.66</v>
      </c>
      <c r="H2032" s="21">
        <v>1.94</v>
      </c>
      <c r="I2032" s="21">
        <v>2.46</v>
      </c>
      <c r="J2032" s="23">
        <f t="shared" si="45"/>
        <v>0.74</v>
      </c>
      <c r="K2032" s="71">
        <v>60</v>
      </c>
      <c r="L2032" s="71">
        <f t="shared" ref="L2032:N2032" si="1524">L2031</f>
        <v>2</v>
      </c>
      <c r="M2032" s="71">
        <f t="shared" si="1524"/>
        <v>0.77500000000000013</v>
      </c>
      <c r="N2032" s="71">
        <f t="shared" si="1524"/>
        <v>58.125</v>
      </c>
      <c r="O2032" s="73">
        <f>VLOOKUP(B2032,'Dry Sieve'!$B$2:$K$992,IF(C2032="#5",2,IF(C2032="#10",3,IF(C2032="#18",4,IF(C2032="#35",5,IF(C2032="#60",6,IF(C2032="#120",7,IF(C2032="#200",8,IF(C2032="&lt;200",9)))))))),FALSE)</f>
        <v>12.18</v>
      </c>
      <c r="P2032" s="23">
        <f t="shared" si="0"/>
        <v>0.77500000000000013</v>
      </c>
      <c r="Q2032" s="23">
        <f t="shared" si="1"/>
        <v>2</v>
      </c>
      <c r="R2032" s="23">
        <f>VLOOKUP(B2032,'Dry Sieve'!$B$2:$K$992,IF(C2032="#5",2,IF(C2032="#10",3,IF(C2032="#18",4,IF(C2032="#35",5,IF(C2032="#60",6,IF(C2032="#120",7,IF(C2032="#200",8,IF(C2032="&lt;200",9)))))))),FALSE)</f>
        <v>12.18</v>
      </c>
      <c r="S2032" s="23">
        <f>VLOOKUP(B2032,'Dry Sieve'!$B$2:$K$992,10,FALSE)</f>
        <v>112.77</v>
      </c>
      <c r="T2032" s="23">
        <v>6.6154562380000004E-2</v>
      </c>
      <c r="U2032" s="23">
        <v>2.197276536E-2</v>
      </c>
      <c r="V2032" s="23">
        <f>V2031</f>
        <v>0.48271617171504205</v>
      </c>
    </row>
    <row r="2033" spans="1:22" ht="15.75" customHeight="1" x14ac:dyDescent="0.2">
      <c r="A2033" s="22">
        <f>VLOOKUP(B2032,'Sample ID by Horizon'!A:B,2,FALSE)</f>
        <v>42878</v>
      </c>
      <c r="B2033" s="21" t="s">
        <v>548</v>
      </c>
      <c r="C2033" s="21" t="s">
        <v>1297</v>
      </c>
      <c r="D2033" s="21" t="s">
        <v>1293</v>
      </c>
      <c r="E2033" s="21">
        <v>2</v>
      </c>
      <c r="F2033" s="21">
        <v>1.73</v>
      </c>
      <c r="G2033" s="21">
        <v>3.67</v>
      </c>
      <c r="H2033" s="21">
        <v>1.94</v>
      </c>
      <c r="I2033" s="21">
        <v>2.5</v>
      </c>
      <c r="J2033" s="23">
        <f t="shared" si="45"/>
        <v>0.77</v>
      </c>
      <c r="K2033" s="71">
        <v>58.5</v>
      </c>
      <c r="L2033" s="71">
        <f t="shared" ref="L2033:N2033" si="1525">L2031</f>
        <v>2</v>
      </c>
      <c r="M2033" s="71">
        <f t="shared" si="1525"/>
        <v>0.77500000000000013</v>
      </c>
      <c r="N2033" s="71">
        <f t="shared" si="1525"/>
        <v>58.125</v>
      </c>
      <c r="O2033" s="73">
        <f>VLOOKUP(B2033,'Dry Sieve'!$B$2:$K$992,IF(C2033="#5",2,IF(C2033="#10",3,IF(C2033="#18",4,IF(C2033="#35",5,IF(C2033="#60",6,IF(C2033="#120",7,IF(C2033="#200",8,IF(C2033="&lt;200",9)))))))),FALSE)</f>
        <v>12.18</v>
      </c>
      <c r="P2033" s="23">
        <f t="shared" si="0"/>
        <v>0.77500000000000013</v>
      </c>
      <c r="Q2033" s="23">
        <f t="shared" si="1"/>
        <v>2</v>
      </c>
      <c r="R2033" s="23">
        <f>VLOOKUP(B2033,'Dry Sieve'!$B$2:$K$992,IF(C2033="#5",2,IF(C2033="#10",3,IF(C2033="#18",4,IF(C2033="#35",5,IF(C2033="#60",6,IF(C2033="#120",7,IF(C2033="#200",8,IF(C2033="&lt;200",9)))))))),FALSE)</f>
        <v>12.18</v>
      </c>
      <c r="S2033" s="23">
        <f>VLOOKUP(B2033,'Dry Sieve'!$B$2:$K$992,10,FALSE)</f>
        <v>112.77</v>
      </c>
      <c r="T2033" s="23">
        <v>6.6154562380000004E-2</v>
      </c>
      <c r="U2033" s="23">
        <v>2.197276536E-2</v>
      </c>
      <c r="V2033" s="23">
        <f>V2031</f>
        <v>0.48271617171504205</v>
      </c>
    </row>
    <row r="2034" spans="1:22" ht="15.75" customHeight="1" x14ac:dyDescent="0.2">
      <c r="A2034" s="22">
        <f>VLOOKUP(B2033,'Sample ID by Horizon'!A:B,2,FALSE)</f>
        <v>42878</v>
      </c>
      <c r="B2034" s="21" t="s">
        <v>548</v>
      </c>
      <c r="C2034" s="21" t="s">
        <v>1297</v>
      </c>
      <c r="D2034" s="21" t="s">
        <v>1294</v>
      </c>
      <c r="E2034" s="21">
        <v>2</v>
      </c>
      <c r="F2034" s="21">
        <v>1.74</v>
      </c>
      <c r="G2034" s="21">
        <v>3.67</v>
      </c>
      <c r="H2034" s="21">
        <v>1.93</v>
      </c>
      <c r="I2034" s="21">
        <v>2.61</v>
      </c>
      <c r="J2034" s="23">
        <f t="shared" si="45"/>
        <v>0.86999999999999988</v>
      </c>
      <c r="K2034" s="71">
        <v>53</v>
      </c>
      <c r="L2034" s="71">
        <f t="shared" ref="L2034:N2034" si="1526">L2031</f>
        <v>2</v>
      </c>
      <c r="M2034" s="71">
        <f t="shared" si="1526"/>
        <v>0.77500000000000013</v>
      </c>
      <c r="N2034" s="71">
        <f t="shared" si="1526"/>
        <v>58.125</v>
      </c>
      <c r="O2034" s="73">
        <f>VLOOKUP(B2034,'Dry Sieve'!$B$2:$K$992,IF(C2034="#5",2,IF(C2034="#10",3,IF(C2034="#18",4,IF(C2034="#35",5,IF(C2034="#60",6,IF(C2034="#120",7,IF(C2034="#200",8,IF(C2034="&lt;200",9)))))))),FALSE)</f>
        <v>12.18</v>
      </c>
      <c r="P2034" s="23">
        <f t="shared" si="0"/>
        <v>0.77500000000000013</v>
      </c>
      <c r="Q2034" s="23">
        <f t="shared" si="1"/>
        <v>2</v>
      </c>
      <c r="R2034" s="23">
        <f>VLOOKUP(B2034,'Dry Sieve'!$B$2:$K$992,IF(C2034="#5",2,IF(C2034="#10",3,IF(C2034="#18",4,IF(C2034="#35",5,IF(C2034="#60",6,IF(C2034="#120",7,IF(C2034="#200",8,IF(C2034="&lt;200",9)))))))),FALSE)</f>
        <v>12.18</v>
      </c>
      <c r="S2034" s="23">
        <f>VLOOKUP(B2034,'Dry Sieve'!$B$2:$K$992,10,FALSE)</f>
        <v>112.77</v>
      </c>
      <c r="T2034" s="23">
        <v>6.6154562380000004E-2</v>
      </c>
      <c r="U2034" s="23">
        <v>2.197276536E-2</v>
      </c>
      <c r="V2034" s="23">
        <f>V2031</f>
        <v>0.48271617171504205</v>
      </c>
    </row>
    <row r="2035" spans="1:22" ht="15.75" customHeight="1" x14ac:dyDescent="0.2">
      <c r="A2035" s="22">
        <f>VLOOKUP(B2034,'Sample ID by Horizon'!A:B,2,FALSE)</f>
        <v>42878</v>
      </c>
      <c r="B2035" s="21" t="s">
        <v>548</v>
      </c>
      <c r="C2035" s="21" t="s">
        <v>1298</v>
      </c>
      <c r="D2035" s="21" t="s">
        <v>1291</v>
      </c>
      <c r="E2035" s="21">
        <v>2</v>
      </c>
      <c r="F2035" s="21">
        <v>1.71</v>
      </c>
      <c r="G2035" s="21">
        <v>3.7</v>
      </c>
      <c r="H2035" s="21">
        <v>1.99</v>
      </c>
      <c r="I2035" s="21">
        <v>3.08</v>
      </c>
      <c r="J2035" s="23">
        <f t="shared" si="45"/>
        <v>1.37</v>
      </c>
      <c r="K2035" s="71">
        <v>31</v>
      </c>
      <c r="L2035" s="71">
        <v>2</v>
      </c>
      <c r="M2035" s="23">
        <f>AVERAGE(J2035:J2038)</f>
        <v>1.4500000000000002</v>
      </c>
      <c r="N2035" s="23">
        <v>27.375</v>
      </c>
      <c r="O2035" s="73">
        <f>VLOOKUP(B2035,'Dry Sieve'!$B$2:$K$992,IF(C2035="#5",2,IF(C2035="#10",3,IF(C2035="#18",4,IF(C2035="#35",5,IF(C2035="#60",6,IF(C2035="#120",7,IF(C2035="#200",8,IF(C2035="&lt;200",9)))))))),FALSE)</f>
        <v>10.96</v>
      </c>
      <c r="P2035" s="23">
        <f t="shared" si="0"/>
        <v>1.4500000000000002</v>
      </c>
      <c r="Q2035" s="23">
        <f t="shared" si="1"/>
        <v>2</v>
      </c>
      <c r="R2035" s="23">
        <f>VLOOKUP(B2035,'Dry Sieve'!$B$2:$K$992,IF(C2035="#5",2,IF(C2035="#10",3,IF(C2035="#18",4,IF(C2035="#35",5,IF(C2035="#60",6,IF(C2035="#120",7,IF(C2035="#200",8,IF(C2035="&lt;200",9)))))))),FALSE)</f>
        <v>10.96</v>
      </c>
      <c r="S2035" s="23">
        <f>VLOOKUP(B2035,'Dry Sieve'!$B$2:$K$992,10,FALSE)</f>
        <v>112.77</v>
      </c>
      <c r="T2035" s="23">
        <v>2.6726966389999999E-2</v>
      </c>
      <c r="U2035" s="23">
        <v>3.1356458779999998E-3</v>
      </c>
      <c r="V2035" s="23">
        <f>V2034</f>
        <v>0.48271617171504205</v>
      </c>
    </row>
    <row r="2036" spans="1:22" ht="15.75" customHeight="1" x14ac:dyDescent="0.2">
      <c r="A2036" s="22">
        <f>VLOOKUP(B2035,'Sample ID by Horizon'!A:B,2,FALSE)</f>
        <v>42878</v>
      </c>
      <c r="B2036" s="21" t="s">
        <v>548</v>
      </c>
      <c r="C2036" s="21" t="s">
        <v>1298</v>
      </c>
      <c r="D2036" s="21" t="s">
        <v>1292</v>
      </c>
      <c r="E2036" s="21">
        <v>2</v>
      </c>
      <c r="F2036" s="21">
        <v>1.74</v>
      </c>
      <c r="G2036" s="21">
        <v>3.73</v>
      </c>
      <c r="H2036" s="21">
        <v>1.99</v>
      </c>
      <c r="I2036" s="21">
        <v>3.1</v>
      </c>
      <c r="J2036" s="23">
        <f t="shared" si="45"/>
        <v>1.36</v>
      </c>
      <c r="K2036" s="71">
        <v>31.5</v>
      </c>
      <c r="L2036" s="71">
        <f t="shared" ref="L2036:N2036" si="1527">L2035</f>
        <v>2</v>
      </c>
      <c r="M2036" s="71">
        <f t="shared" si="1527"/>
        <v>1.4500000000000002</v>
      </c>
      <c r="N2036" s="71">
        <f t="shared" si="1527"/>
        <v>27.375</v>
      </c>
      <c r="O2036" s="73">
        <f>VLOOKUP(B2036,'Dry Sieve'!$B$2:$K$992,IF(C2036="#5",2,IF(C2036="#10",3,IF(C2036="#18",4,IF(C2036="#35",5,IF(C2036="#60",6,IF(C2036="#120",7,IF(C2036="#200",8,IF(C2036="&lt;200",9)))))))),FALSE)</f>
        <v>10.96</v>
      </c>
      <c r="P2036" s="23">
        <f t="shared" si="0"/>
        <v>1.4500000000000002</v>
      </c>
      <c r="Q2036" s="23">
        <f t="shared" si="1"/>
        <v>2</v>
      </c>
      <c r="R2036" s="23">
        <f>VLOOKUP(B2036,'Dry Sieve'!$B$2:$K$992,IF(C2036="#5",2,IF(C2036="#10",3,IF(C2036="#18",4,IF(C2036="#35",5,IF(C2036="#60",6,IF(C2036="#120",7,IF(C2036="#200",8,IF(C2036="&lt;200",9)))))))),FALSE)</f>
        <v>10.96</v>
      </c>
      <c r="S2036" s="23">
        <f>VLOOKUP(B2036,'Dry Sieve'!$B$2:$K$992,10,FALSE)</f>
        <v>112.77</v>
      </c>
      <c r="T2036" s="23">
        <v>2.6726966389999999E-2</v>
      </c>
      <c r="U2036" s="23">
        <v>3.1356458779999998E-3</v>
      </c>
      <c r="V2036" s="23">
        <f>V2034</f>
        <v>0.48271617171504205</v>
      </c>
    </row>
    <row r="2037" spans="1:22" ht="15.75" customHeight="1" x14ac:dyDescent="0.2">
      <c r="A2037" s="22">
        <f>VLOOKUP(B2036,'Sample ID by Horizon'!A:B,2,FALSE)</f>
        <v>42878</v>
      </c>
      <c r="B2037" s="21" t="s">
        <v>548</v>
      </c>
      <c r="C2037" s="21" t="s">
        <v>1298</v>
      </c>
      <c r="D2037" s="21" t="s">
        <v>1293</v>
      </c>
      <c r="E2037" s="21">
        <v>2</v>
      </c>
      <c r="F2037" s="21">
        <v>1.72</v>
      </c>
      <c r="G2037" s="21">
        <v>3.72</v>
      </c>
      <c r="H2037" s="21">
        <v>2</v>
      </c>
      <c r="I2037" s="21">
        <v>3.08</v>
      </c>
      <c r="J2037" s="23">
        <f t="shared" si="45"/>
        <v>1.36</v>
      </c>
      <c r="K2037" s="71">
        <v>32</v>
      </c>
      <c r="L2037" s="71">
        <f t="shared" ref="L2037:N2037" si="1528">L2035</f>
        <v>2</v>
      </c>
      <c r="M2037" s="71">
        <f t="shared" si="1528"/>
        <v>1.4500000000000002</v>
      </c>
      <c r="N2037" s="71">
        <f t="shared" si="1528"/>
        <v>27.375</v>
      </c>
      <c r="O2037" s="73">
        <f>VLOOKUP(B2037,'Dry Sieve'!$B$2:$K$992,IF(C2037="#5",2,IF(C2037="#10",3,IF(C2037="#18",4,IF(C2037="#35",5,IF(C2037="#60",6,IF(C2037="#120",7,IF(C2037="#200",8,IF(C2037="&lt;200",9)))))))),FALSE)</f>
        <v>10.96</v>
      </c>
      <c r="P2037" s="23">
        <f t="shared" si="0"/>
        <v>1.4500000000000002</v>
      </c>
      <c r="Q2037" s="23">
        <f t="shared" si="1"/>
        <v>2</v>
      </c>
      <c r="R2037" s="23">
        <f>VLOOKUP(B2037,'Dry Sieve'!$B$2:$K$992,IF(C2037="#5",2,IF(C2037="#10",3,IF(C2037="#18",4,IF(C2037="#35",5,IF(C2037="#60",6,IF(C2037="#120",7,IF(C2037="#200",8,IF(C2037="&lt;200",9)))))))),FALSE)</f>
        <v>10.96</v>
      </c>
      <c r="S2037" s="23">
        <f>VLOOKUP(B2037,'Dry Sieve'!$B$2:$K$992,10,FALSE)</f>
        <v>112.77</v>
      </c>
      <c r="T2037" s="23">
        <v>2.6726966389999999E-2</v>
      </c>
      <c r="U2037" s="23">
        <v>3.1356458779999998E-3</v>
      </c>
      <c r="V2037" s="23">
        <f>V2034</f>
        <v>0.48271617171504205</v>
      </c>
    </row>
    <row r="2038" spans="1:22" ht="15.75" customHeight="1" x14ac:dyDescent="0.2">
      <c r="A2038" s="22">
        <f>VLOOKUP(B2037,'Sample ID by Horizon'!A:B,2,FALSE)</f>
        <v>42878</v>
      </c>
      <c r="B2038" s="21" t="s">
        <v>548</v>
      </c>
      <c r="C2038" s="21" t="s">
        <v>1298</v>
      </c>
      <c r="D2038" s="21" t="s">
        <v>1294</v>
      </c>
      <c r="E2038" s="21">
        <v>2</v>
      </c>
      <c r="F2038" s="21">
        <v>1.71</v>
      </c>
      <c r="G2038" s="21">
        <v>3.72</v>
      </c>
      <c r="H2038" s="21">
        <v>2.0099999999999998</v>
      </c>
      <c r="I2038" s="21">
        <v>3.42</v>
      </c>
      <c r="J2038" s="23">
        <f t="shared" si="45"/>
        <v>1.71</v>
      </c>
      <c r="K2038" s="71">
        <v>15</v>
      </c>
      <c r="L2038" s="71">
        <f t="shared" ref="L2038:N2038" si="1529">L2035</f>
        <v>2</v>
      </c>
      <c r="M2038" s="71">
        <f t="shared" si="1529"/>
        <v>1.4500000000000002</v>
      </c>
      <c r="N2038" s="71">
        <f t="shared" si="1529"/>
        <v>27.375</v>
      </c>
      <c r="O2038" s="73">
        <f>VLOOKUP(B2038,'Dry Sieve'!$B$2:$K$992,IF(C2038="#5",2,IF(C2038="#10",3,IF(C2038="#18",4,IF(C2038="#35",5,IF(C2038="#60",6,IF(C2038="#120",7,IF(C2038="#200",8,IF(C2038="&lt;200",9)))))))),FALSE)</f>
        <v>10.96</v>
      </c>
      <c r="P2038" s="23">
        <f t="shared" si="0"/>
        <v>1.4500000000000002</v>
      </c>
      <c r="Q2038" s="23">
        <f t="shared" si="1"/>
        <v>2</v>
      </c>
      <c r="R2038" s="23">
        <f>VLOOKUP(B2038,'Dry Sieve'!$B$2:$K$992,IF(C2038="#5",2,IF(C2038="#10",3,IF(C2038="#18",4,IF(C2038="#35",5,IF(C2038="#60",6,IF(C2038="#120",7,IF(C2038="#200",8,IF(C2038="&lt;200",9)))))))),FALSE)</f>
        <v>10.96</v>
      </c>
      <c r="S2038" s="23">
        <f>VLOOKUP(B2038,'Dry Sieve'!$B$2:$K$992,10,FALSE)</f>
        <v>112.77</v>
      </c>
      <c r="T2038" s="23">
        <v>2.6726966389999999E-2</v>
      </c>
      <c r="U2038" s="23">
        <v>3.1356458779999998E-3</v>
      </c>
      <c r="V2038" s="23">
        <f>V2037</f>
        <v>0.48271617171504205</v>
      </c>
    </row>
    <row r="2039" spans="1:22" ht="15.75" customHeight="1" x14ac:dyDescent="0.2">
      <c r="A2039" s="22">
        <f>VLOOKUP(B2038,'Sample ID by Horizon'!A:B,2,FALSE)</f>
        <v>42878</v>
      </c>
      <c r="B2039" s="21" t="s">
        <v>548</v>
      </c>
      <c r="C2039" s="21" t="s">
        <v>1299</v>
      </c>
      <c r="D2039" s="21" t="s">
        <v>1291</v>
      </c>
      <c r="E2039" s="21">
        <v>1</v>
      </c>
      <c r="F2039" s="21">
        <v>1.72</v>
      </c>
      <c r="G2039" s="21">
        <v>2.75</v>
      </c>
      <c r="H2039" s="21">
        <v>1.03</v>
      </c>
      <c r="I2039" s="21">
        <v>2.6</v>
      </c>
      <c r="J2039" s="23">
        <f t="shared" si="45"/>
        <v>0.88000000000000012</v>
      </c>
      <c r="K2039" s="71">
        <v>15</v>
      </c>
      <c r="L2039" s="71">
        <v>1</v>
      </c>
      <c r="M2039" s="23">
        <f>AVERAGE(J2039:J2042)</f>
        <v>0.84000000000000008</v>
      </c>
      <c r="N2039" s="23">
        <v>16.75</v>
      </c>
      <c r="O2039" s="73">
        <f>VLOOKUP(B2039,'Dry Sieve'!$B$2:$K$992,IF(C2039="#5",2,IF(C2039="#10",3,IF(C2039="#18",4,IF(C2039="#35",5,IF(C2039="#60",6,IF(C2039="#120",7,IF(C2039="#200",8,IF(C2039="&lt;200",9)))))))),FALSE)</f>
        <v>8.0500000000000007</v>
      </c>
      <c r="P2039" s="23">
        <f t="shared" si="0"/>
        <v>0.84000000000000008</v>
      </c>
      <c r="Q2039" s="23">
        <f t="shared" si="1"/>
        <v>1</v>
      </c>
      <c r="R2039" s="23">
        <f>VLOOKUP(B2039,'Dry Sieve'!$B$2:$K$992,IF(C2039="#5",2,IF(C2039="#10",3,IF(C2039="#18",4,IF(C2039="#35",5,IF(C2039="#60",6,IF(C2039="#120",7,IF(C2039="#200",8,IF(C2039="&lt;200",9)))))))),FALSE)</f>
        <v>8.0500000000000007</v>
      </c>
      <c r="S2039" s="23">
        <f>VLOOKUP(B2039,'Dry Sieve'!$B$2:$K$992,10,FALSE)</f>
        <v>112.77</v>
      </c>
      <c r="T2039" s="23">
        <v>1.142147734E-2</v>
      </c>
      <c r="U2039" s="23">
        <v>5.4659927289999995E-4</v>
      </c>
      <c r="V2039" s="23">
        <f>V2037</f>
        <v>0.48271617171504205</v>
      </c>
    </row>
    <row r="2040" spans="1:22" ht="15.75" customHeight="1" x14ac:dyDescent="0.2">
      <c r="A2040" s="22">
        <f>VLOOKUP(B2039,'Sample ID by Horizon'!A:B,2,FALSE)</f>
        <v>42878</v>
      </c>
      <c r="B2040" s="21" t="s">
        <v>548</v>
      </c>
      <c r="C2040" s="21" t="s">
        <v>1299</v>
      </c>
      <c r="D2040" s="21" t="s">
        <v>1292</v>
      </c>
      <c r="E2040" s="21">
        <v>1</v>
      </c>
      <c r="F2040" s="21">
        <v>1.74</v>
      </c>
      <c r="G2040" s="21">
        <v>2.74</v>
      </c>
      <c r="H2040" s="21">
        <v>1</v>
      </c>
      <c r="I2040" s="21">
        <v>2.62</v>
      </c>
      <c r="J2040" s="23">
        <f t="shared" si="45"/>
        <v>0.88000000000000012</v>
      </c>
      <c r="K2040" s="71">
        <v>12</v>
      </c>
      <c r="L2040" s="71">
        <f t="shared" ref="L2040:N2040" si="1530">L2039</f>
        <v>1</v>
      </c>
      <c r="M2040" s="71">
        <f t="shared" si="1530"/>
        <v>0.84000000000000008</v>
      </c>
      <c r="N2040" s="71">
        <f t="shared" si="1530"/>
        <v>16.75</v>
      </c>
      <c r="O2040" s="73">
        <f>VLOOKUP(B2040,'Dry Sieve'!$B$2:$K$992,IF(C2040="#5",2,IF(C2040="#10",3,IF(C2040="#18",4,IF(C2040="#35",5,IF(C2040="#60",6,IF(C2040="#120",7,IF(C2040="#200",8,IF(C2040="&lt;200",9)))))))),FALSE)</f>
        <v>8.0500000000000007</v>
      </c>
      <c r="P2040" s="23">
        <f t="shared" si="0"/>
        <v>0.84000000000000008</v>
      </c>
      <c r="Q2040" s="23">
        <f t="shared" si="1"/>
        <v>1</v>
      </c>
      <c r="R2040" s="23">
        <f>VLOOKUP(B2040,'Dry Sieve'!$B$2:$K$992,IF(C2040="#5",2,IF(C2040="#10",3,IF(C2040="#18",4,IF(C2040="#35",5,IF(C2040="#60",6,IF(C2040="#120",7,IF(C2040="#200",8,IF(C2040="&lt;200",9)))))))),FALSE)</f>
        <v>8.0500000000000007</v>
      </c>
      <c r="S2040" s="23">
        <f>VLOOKUP(B2040,'Dry Sieve'!$B$2:$K$992,10,FALSE)</f>
        <v>112.77</v>
      </c>
      <c r="T2040" s="23">
        <v>1.142147734E-2</v>
      </c>
      <c r="U2040" s="23">
        <v>5.4659927289999995E-4</v>
      </c>
      <c r="V2040" s="23">
        <f>V2037</f>
        <v>0.48271617171504205</v>
      </c>
    </row>
    <row r="2041" spans="1:22" ht="15.75" customHeight="1" x14ac:dyDescent="0.2">
      <c r="A2041" s="22">
        <f>VLOOKUP(B2040,'Sample ID by Horizon'!A:B,2,FALSE)</f>
        <v>42878</v>
      </c>
      <c r="B2041" s="21" t="s">
        <v>548</v>
      </c>
      <c r="C2041" s="21" t="s">
        <v>1299</v>
      </c>
      <c r="D2041" s="21" t="s">
        <v>1293</v>
      </c>
      <c r="E2041" s="21">
        <v>1</v>
      </c>
      <c r="F2041" s="21">
        <v>1.75</v>
      </c>
      <c r="G2041" s="21">
        <v>2.75</v>
      </c>
      <c r="H2041" s="21">
        <v>1</v>
      </c>
      <c r="I2041" s="21">
        <v>2.56</v>
      </c>
      <c r="J2041" s="23">
        <f t="shared" si="45"/>
        <v>0.81</v>
      </c>
      <c r="K2041" s="71">
        <v>19</v>
      </c>
      <c r="L2041" s="71">
        <f t="shared" ref="L2041:N2041" si="1531">L2039</f>
        <v>1</v>
      </c>
      <c r="M2041" s="71">
        <f t="shared" si="1531"/>
        <v>0.84000000000000008</v>
      </c>
      <c r="N2041" s="71">
        <f t="shared" si="1531"/>
        <v>16.75</v>
      </c>
      <c r="O2041" s="73">
        <f>VLOOKUP(B2041,'Dry Sieve'!$B$2:$K$992,IF(C2041="#5",2,IF(C2041="#10",3,IF(C2041="#18",4,IF(C2041="#35",5,IF(C2041="#60",6,IF(C2041="#120",7,IF(C2041="#200",8,IF(C2041="&lt;200",9)))))))),FALSE)</f>
        <v>8.0500000000000007</v>
      </c>
      <c r="P2041" s="23">
        <f t="shared" si="0"/>
        <v>0.84000000000000008</v>
      </c>
      <c r="Q2041" s="23">
        <f t="shared" si="1"/>
        <v>1</v>
      </c>
      <c r="R2041" s="23">
        <f>VLOOKUP(B2041,'Dry Sieve'!$B$2:$K$992,IF(C2041="#5",2,IF(C2041="#10",3,IF(C2041="#18",4,IF(C2041="#35",5,IF(C2041="#60",6,IF(C2041="#120",7,IF(C2041="#200",8,IF(C2041="&lt;200",9)))))))),FALSE)</f>
        <v>8.0500000000000007</v>
      </c>
      <c r="S2041" s="23">
        <f>VLOOKUP(B2041,'Dry Sieve'!$B$2:$K$992,10,FALSE)</f>
        <v>112.77</v>
      </c>
      <c r="T2041" s="23">
        <v>1.142147734E-2</v>
      </c>
      <c r="U2041" s="23">
        <v>5.4659927289999995E-4</v>
      </c>
      <c r="V2041" s="23">
        <f>V2040</f>
        <v>0.48271617171504205</v>
      </c>
    </row>
    <row r="2042" spans="1:22" ht="15.75" customHeight="1" x14ac:dyDescent="0.2">
      <c r="A2042" s="22">
        <f>VLOOKUP(B2041,'Sample ID by Horizon'!A:B,2,FALSE)</f>
        <v>42878</v>
      </c>
      <c r="B2042" s="21" t="s">
        <v>548</v>
      </c>
      <c r="C2042" s="21" t="s">
        <v>1299</v>
      </c>
      <c r="D2042" s="21" t="s">
        <v>1294</v>
      </c>
      <c r="E2042" s="21">
        <v>1</v>
      </c>
      <c r="F2042" s="21">
        <v>1.75</v>
      </c>
      <c r="G2042" s="21">
        <v>2.75</v>
      </c>
      <c r="H2042" s="21">
        <v>1</v>
      </c>
      <c r="I2042" s="21">
        <v>2.54</v>
      </c>
      <c r="J2042" s="23">
        <f t="shared" si="45"/>
        <v>0.79</v>
      </c>
      <c r="K2042" s="71">
        <v>21</v>
      </c>
      <c r="L2042" s="71">
        <f t="shared" ref="L2042:N2042" si="1532">L2039</f>
        <v>1</v>
      </c>
      <c r="M2042" s="71">
        <f t="shared" si="1532"/>
        <v>0.84000000000000008</v>
      </c>
      <c r="N2042" s="71">
        <f t="shared" si="1532"/>
        <v>16.75</v>
      </c>
      <c r="O2042" s="73">
        <f>VLOOKUP(B2042,'Dry Sieve'!$B$2:$K$992,IF(C2042="#5",2,IF(C2042="#10",3,IF(C2042="#18",4,IF(C2042="#35",5,IF(C2042="#60",6,IF(C2042="#120",7,IF(C2042="#200",8,IF(C2042="&lt;200",9)))))))),FALSE)</f>
        <v>8.0500000000000007</v>
      </c>
      <c r="P2042" s="23">
        <f t="shared" si="0"/>
        <v>0.84000000000000008</v>
      </c>
      <c r="Q2042" s="23">
        <f t="shared" si="1"/>
        <v>1</v>
      </c>
      <c r="R2042" s="23">
        <f>VLOOKUP(B2042,'Dry Sieve'!$B$2:$K$992,IF(C2042="#5",2,IF(C2042="#10",3,IF(C2042="#18",4,IF(C2042="#35",5,IF(C2042="#60",6,IF(C2042="#120",7,IF(C2042="#200",8,IF(C2042="&lt;200",9)))))))),FALSE)</f>
        <v>8.0500000000000007</v>
      </c>
      <c r="S2042" s="23">
        <f>VLOOKUP(B2042,'Dry Sieve'!$B$2:$K$992,10,FALSE)</f>
        <v>112.77</v>
      </c>
      <c r="T2042" s="23">
        <v>1.142147734E-2</v>
      </c>
      <c r="U2042" s="23">
        <v>5.4659927289999995E-4</v>
      </c>
      <c r="V2042" s="23">
        <f>V2040</f>
        <v>0.48271617171504205</v>
      </c>
    </row>
    <row r="2043" spans="1:22" ht="15.75" customHeight="1" x14ac:dyDescent="0.2">
      <c r="A2043" s="22">
        <f>VLOOKUP(B2042,'Sample ID by Horizon'!A:B,2,FALSE)</f>
        <v>42878</v>
      </c>
      <c r="B2043" s="21" t="s">
        <v>548</v>
      </c>
      <c r="C2043" s="21" t="s">
        <v>1300</v>
      </c>
      <c r="D2043" s="21" t="s">
        <v>1291</v>
      </c>
      <c r="E2043" s="21">
        <v>0.75</v>
      </c>
      <c r="F2043" s="21">
        <v>1.73</v>
      </c>
      <c r="G2043" s="21">
        <v>2.5</v>
      </c>
      <c r="H2043" s="21">
        <v>0.77</v>
      </c>
      <c r="I2043" s="21">
        <v>2.4500000000000002</v>
      </c>
      <c r="J2043" s="23">
        <f t="shared" si="45"/>
        <v>0.7200000000000002</v>
      </c>
      <c r="K2043" s="71">
        <v>6.6666666670000003</v>
      </c>
      <c r="L2043" s="71">
        <v>0.75</v>
      </c>
      <c r="M2043" s="23">
        <f>AVERAGE(J2043:J2046)</f>
        <v>0.72500000000000009</v>
      </c>
      <c r="N2043" s="23">
        <v>5.3333333329999997</v>
      </c>
      <c r="O2043" s="73">
        <f>VLOOKUP(B2043,'Dry Sieve'!$B$2:$K$992,IF(C2043="#5",2,IF(C2043="#10",3,IF(C2043="#18",4,IF(C2043="#35",5,IF(C2043="#60",6,IF(C2043="#120",7,IF(C2043="#200",8,IF(C2043="&lt;200",9)))))))),FALSE)</f>
        <v>3.91</v>
      </c>
      <c r="P2043" s="23">
        <f t="shared" si="0"/>
        <v>0.72500000000000009</v>
      </c>
      <c r="Q2043" s="23">
        <f t="shared" si="1"/>
        <v>0.75</v>
      </c>
      <c r="R2043" s="23">
        <f>VLOOKUP(B2043,'Dry Sieve'!$B$2:$K$992,IF(C2043="#5",2,IF(C2043="#10",3,IF(C2043="#18",4,IF(C2043="#35",5,IF(C2043="#60",6,IF(C2043="#120",7,IF(C2043="#200",8,IF(C2043="&lt;200",9)))))))),FALSE)</f>
        <v>3.91</v>
      </c>
      <c r="S2043" s="23">
        <f>VLOOKUP(B2043,'Dry Sieve'!$B$2:$K$992,10,FALSE)</f>
        <v>112.77</v>
      </c>
      <c r="T2043" s="23">
        <v>1.1557447309999999E-3</v>
      </c>
      <c r="U2043" s="23">
        <v>8.8056741419999998E-6</v>
      </c>
      <c r="V2043" s="23">
        <f>V2040</f>
        <v>0.48271617171504205</v>
      </c>
    </row>
    <row r="2044" spans="1:22" ht="15.75" customHeight="1" x14ac:dyDescent="0.2">
      <c r="A2044" s="22">
        <f>VLOOKUP(B2043,'Sample ID by Horizon'!A:B,2,FALSE)</f>
        <v>42878</v>
      </c>
      <c r="B2044" s="21" t="s">
        <v>548</v>
      </c>
      <c r="C2044" s="21" t="s">
        <v>1300</v>
      </c>
      <c r="D2044" s="21" t="s">
        <v>1292</v>
      </c>
      <c r="E2044" s="21">
        <v>0.75</v>
      </c>
      <c r="F2044" s="21">
        <v>1.74</v>
      </c>
      <c r="G2044" s="21">
        <v>2.5</v>
      </c>
      <c r="H2044" s="21">
        <v>0.76</v>
      </c>
      <c r="I2044" s="21">
        <v>2.44</v>
      </c>
      <c r="J2044" s="23">
        <f t="shared" si="45"/>
        <v>0.7</v>
      </c>
      <c r="K2044" s="71">
        <v>8</v>
      </c>
      <c r="L2044" s="71">
        <f t="shared" ref="L2044:N2044" si="1533">L2043</f>
        <v>0.75</v>
      </c>
      <c r="M2044" s="71">
        <f t="shared" si="1533"/>
        <v>0.72500000000000009</v>
      </c>
      <c r="N2044" s="71">
        <f t="shared" si="1533"/>
        <v>5.3333333329999997</v>
      </c>
      <c r="O2044" s="73">
        <f>VLOOKUP(B2044,'Dry Sieve'!$B$2:$K$992,IF(C2044="#5",2,IF(C2044="#10",3,IF(C2044="#18",4,IF(C2044="#35",5,IF(C2044="#60",6,IF(C2044="#120",7,IF(C2044="#200",8,IF(C2044="&lt;200",9)))))))),FALSE)</f>
        <v>3.91</v>
      </c>
      <c r="P2044" s="23">
        <f t="shared" si="0"/>
        <v>0.72500000000000009</v>
      </c>
      <c r="Q2044" s="23">
        <f t="shared" si="1"/>
        <v>0.75</v>
      </c>
      <c r="R2044" s="23">
        <f>VLOOKUP(B2044,'Dry Sieve'!$B$2:$K$992,IF(C2044="#5",2,IF(C2044="#10",3,IF(C2044="#18",4,IF(C2044="#35",5,IF(C2044="#60",6,IF(C2044="#120",7,IF(C2044="#200",8,IF(C2044="&lt;200",9)))))))),FALSE)</f>
        <v>3.91</v>
      </c>
      <c r="S2044" s="23">
        <f>VLOOKUP(B2044,'Dry Sieve'!$B$2:$K$992,10,FALSE)</f>
        <v>112.77</v>
      </c>
      <c r="T2044" s="23">
        <v>1.1557447309999999E-3</v>
      </c>
      <c r="U2044" s="23">
        <v>8.8056741419999998E-6</v>
      </c>
      <c r="V2044" s="23">
        <f>V2043</f>
        <v>0.48271617171504205</v>
      </c>
    </row>
    <row r="2045" spans="1:22" ht="15.75" customHeight="1" x14ac:dyDescent="0.2">
      <c r="A2045" s="22">
        <f>VLOOKUP(B2044,'Sample ID by Horizon'!A:B,2,FALSE)</f>
        <v>42878</v>
      </c>
      <c r="B2045" s="21" t="s">
        <v>548</v>
      </c>
      <c r="C2045" s="21" t="s">
        <v>1300</v>
      </c>
      <c r="D2045" s="21" t="s">
        <v>1293</v>
      </c>
      <c r="E2045" s="21">
        <v>0.75</v>
      </c>
      <c r="F2045" s="21">
        <v>1.73</v>
      </c>
      <c r="G2045" s="21">
        <v>2.4900000000000002</v>
      </c>
      <c r="H2045" s="21">
        <v>0.76</v>
      </c>
      <c r="I2045" s="21">
        <v>2.4700000000000002</v>
      </c>
      <c r="J2045" s="23">
        <f t="shared" si="45"/>
        <v>0.74000000000000021</v>
      </c>
      <c r="K2045" s="71">
        <v>2.6666666669999999</v>
      </c>
      <c r="L2045" s="71">
        <f t="shared" ref="L2045:N2045" si="1534">L2043</f>
        <v>0.75</v>
      </c>
      <c r="M2045" s="71">
        <f t="shared" si="1534"/>
        <v>0.72500000000000009</v>
      </c>
      <c r="N2045" s="71">
        <f t="shared" si="1534"/>
        <v>5.3333333329999997</v>
      </c>
      <c r="O2045" s="73">
        <f>VLOOKUP(B2045,'Dry Sieve'!$B$2:$K$992,IF(C2045="#5",2,IF(C2045="#10",3,IF(C2045="#18",4,IF(C2045="#35",5,IF(C2045="#60",6,IF(C2045="#120",7,IF(C2045="#200",8,IF(C2045="&lt;200",9)))))))),FALSE)</f>
        <v>3.91</v>
      </c>
      <c r="P2045" s="23">
        <f t="shared" si="0"/>
        <v>0.72500000000000009</v>
      </c>
      <c r="Q2045" s="23">
        <f t="shared" si="1"/>
        <v>0.75</v>
      </c>
      <c r="R2045" s="23">
        <f>VLOOKUP(B2045,'Dry Sieve'!$B$2:$K$992,IF(C2045="#5",2,IF(C2045="#10",3,IF(C2045="#18",4,IF(C2045="#35",5,IF(C2045="#60",6,IF(C2045="#120",7,IF(C2045="#200",8,IF(C2045="&lt;200",9)))))))),FALSE)</f>
        <v>3.91</v>
      </c>
      <c r="S2045" s="23">
        <f>VLOOKUP(B2045,'Dry Sieve'!$B$2:$K$992,10,FALSE)</f>
        <v>112.77</v>
      </c>
      <c r="T2045" s="23">
        <v>1.1557447309999999E-3</v>
      </c>
      <c r="U2045" s="23">
        <v>8.8056741419999998E-6</v>
      </c>
      <c r="V2045" s="23">
        <f>V2043</f>
        <v>0.48271617171504205</v>
      </c>
    </row>
    <row r="2046" spans="1:22" ht="15.75" customHeight="1" x14ac:dyDescent="0.2">
      <c r="A2046" s="22">
        <f>VLOOKUP(B2045,'Sample ID by Horizon'!A:B,2,FALSE)</f>
        <v>42878</v>
      </c>
      <c r="B2046" s="21" t="s">
        <v>548</v>
      </c>
      <c r="C2046" s="21" t="s">
        <v>1300</v>
      </c>
      <c r="D2046" s="21" t="s">
        <v>1294</v>
      </c>
      <c r="E2046" s="21">
        <v>0.75</v>
      </c>
      <c r="F2046" s="21">
        <v>1.74</v>
      </c>
      <c r="G2046" s="21">
        <v>2.5099999999999998</v>
      </c>
      <c r="H2046" s="21">
        <v>0.77</v>
      </c>
      <c r="I2046" s="21">
        <v>2.48</v>
      </c>
      <c r="J2046" s="23">
        <f t="shared" si="45"/>
        <v>0.74</v>
      </c>
      <c r="K2046" s="71">
        <v>4</v>
      </c>
      <c r="L2046" s="71">
        <f t="shared" ref="L2046:N2046" si="1535">L2043</f>
        <v>0.75</v>
      </c>
      <c r="M2046" s="71">
        <f t="shared" si="1535"/>
        <v>0.72500000000000009</v>
      </c>
      <c r="N2046" s="71">
        <f t="shared" si="1535"/>
        <v>5.3333333329999997</v>
      </c>
      <c r="O2046" s="73">
        <f>VLOOKUP(B2046,'Dry Sieve'!$B$2:$K$992,IF(C2046="#5",2,IF(C2046="#10",3,IF(C2046="#18",4,IF(C2046="#35",5,IF(C2046="#60",6,IF(C2046="#120",7,IF(C2046="#200",8,IF(C2046="&lt;200",9)))))))),FALSE)</f>
        <v>3.91</v>
      </c>
      <c r="P2046" s="23">
        <f t="shared" si="0"/>
        <v>0.72500000000000009</v>
      </c>
      <c r="Q2046" s="23">
        <f t="shared" si="1"/>
        <v>0.75</v>
      </c>
      <c r="R2046" s="23">
        <f>VLOOKUP(B2046,'Dry Sieve'!$B$2:$K$992,IF(C2046="#5",2,IF(C2046="#10",3,IF(C2046="#18",4,IF(C2046="#35",5,IF(C2046="#60",6,IF(C2046="#120",7,IF(C2046="#200",8,IF(C2046="&lt;200",9)))))))),FALSE)</f>
        <v>3.91</v>
      </c>
      <c r="S2046" s="23">
        <f>VLOOKUP(B2046,'Dry Sieve'!$B$2:$K$992,10,FALSE)</f>
        <v>112.77</v>
      </c>
      <c r="T2046" s="23">
        <v>1.1557447309999999E-3</v>
      </c>
      <c r="U2046" s="23">
        <v>8.8056741419999998E-6</v>
      </c>
      <c r="V2046" s="23">
        <f>V2043</f>
        <v>0.48271617171504205</v>
      </c>
    </row>
    <row r="2047" spans="1:22" ht="15.75" customHeight="1" x14ac:dyDescent="0.2">
      <c r="A2047" s="22">
        <f>VLOOKUP(B2046,'Sample ID by Horizon'!A:B,2,FALSE)</f>
        <v>42878</v>
      </c>
      <c r="B2047" s="21" t="s">
        <v>549</v>
      </c>
      <c r="C2047" s="21" t="s">
        <v>1290</v>
      </c>
      <c r="D2047" s="21" t="s">
        <v>1291</v>
      </c>
      <c r="E2047" s="21">
        <v>4.01</v>
      </c>
      <c r="F2047" s="21">
        <v>1.72</v>
      </c>
      <c r="G2047" s="21">
        <v>4.93</v>
      </c>
      <c r="H2047" s="21">
        <v>3.21</v>
      </c>
      <c r="I2047" s="21">
        <v>1.77</v>
      </c>
      <c r="J2047" s="23">
        <f t="shared" si="45"/>
        <v>5.0000000000000044E-2</v>
      </c>
      <c r="K2047" s="71">
        <v>78.802992520000004</v>
      </c>
      <c r="L2047" s="71">
        <v>4.0025000000000004</v>
      </c>
      <c r="M2047" s="23">
        <f>AVERAGE(J2047:J2050)</f>
        <v>6.750000000000006E-2</v>
      </c>
      <c r="N2047" s="23">
        <v>74.934763820000001</v>
      </c>
      <c r="O2047" s="73">
        <f>VLOOKUP(B2047,'Dry Sieve'!$B$2:$K$992,IF(C2047="#5",2,IF(C2047="#10",3,IF(C2047="#18",4,IF(C2047="#35",5,IF(C2047="#60",6,IF(C2047="#120",7,IF(C2047="#200",8,IF(C2047="&lt;200",9)))))))),FALSE)</f>
        <v>30.23</v>
      </c>
      <c r="P2047" s="23">
        <f t="shared" si="0"/>
        <v>6.750000000000006E-2</v>
      </c>
      <c r="Q2047" s="23">
        <f t="shared" si="1"/>
        <v>4.0024999999999995</v>
      </c>
      <c r="R2047" s="23">
        <f>VLOOKUP(B2047,'Dry Sieve'!$B$2:$K$992,IF(C2047="#5",2,IF(C2047="#10",3,IF(C2047="#18",4,IF(C2047="#35",5,IF(C2047="#60",6,IF(C2047="#120",7,IF(C2047="#200",8,IF(C2047="&lt;200",9)))))))),FALSE)</f>
        <v>30.23</v>
      </c>
      <c r="S2047" s="23">
        <f>VLOOKUP(B2047,'Dry Sieve'!$B$2:$K$992,10,FALSE)</f>
        <v>139.75000000000003</v>
      </c>
      <c r="T2047" s="23">
        <v>0.2126668149</v>
      </c>
      <c r="U2047" s="23">
        <v>0.15936137550000001</v>
      </c>
      <c r="V2047" s="23">
        <f>SUM(U2047,U2051,U2055,U2059,U2063,U2067,U2071)</f>
        <v>0.37362233466771</v>
      </c>
    </row>
    <row r="2048" spans="1:22" ht="15.75" customHeight="1" x14ac:dyDescent="0.2">
      <c r="A2048" s="22">
        <f>VLOOKUP(B2047,'Sample ID by Horizon'!A:B,2,FALSE)</f>
        <v>42878</v>
      </c>
      <c r="B2048" s="21" t="s">
        <v>549</v>
      </c>
      <c r="C2048" s="21" t="s">
        <v>1290</v>
      </c>
      <c r="D2048" s="21" t="s">
        <v>1292</v>
      </c>
      <c r="E2048" s="21">
        <v>3.99</v>
      </c>
      <c r="F2048" s="21">
        <v>1.72</v>
      </c>
      <c r="G2048" s="21">
        <v>4.59</v>
      </c>
      <c r="H2048" s="21">
        <v>2.87</v>
      </c>
      <c r="I2048" s="21">
        <v>1.77</v>
      </c>
      <c r="J2048" s="23">
        <f t="shared" si="45"/>
        <v>5.0000000000000044E-2</v>
      </c>
      <c r="K2048" s="71">
        <v>70.676691730000002</v>
      </c>
      <c r="L2048" s="71">
        <f t="shared" ref="L2048:N2048" si="1536">L2047</f>
        <v>4.0025000000000004</v>
      </c>
      <c r="M2048" s="71">
        <f t="shared" si="1536"/>
        <v>6.750000000000006E-2</v>
      </c>
      <c r="N2048" s="71">
        <f t="shared" si="1536"/>
        <v>74.934763820000001</v>
      </c>
      <c r="O2048" s="73">
        <f>VLOOKUP(B2048,'Dry Sieve'!$B$2:$K$992,IF(C2048="#5",2,IF(C2048="#10",3,IF(C2048="#18",4,IF(C2048="#35",5,IF(C2048="#60",6,IF(C2048="#120",7,IF(C2048="#200",8,IF(C2048="&lt;200",9)))))))),FALSE)</f>
        <v>30.23</v>
      </c>
      <c r="P2048" s="23">
        <f t="shared" si="0"/>
        <v>6.750000000000006E-2</v>
      </c>
      <c r="Q2048" s="23">
        <f t="shared" si="1"/>
        <v>4.0024999999999995</v>
      </c>
      <c r="R2048" s="23">
        <f>VLOOKUP(B2048,'Dry Sieve'!$B$2:$K$992,IF(C2048="#5",2,IF(C2048="#10",3,IF(C2048="#18",4,IF(C2048="#35",5,IF(C2048="#60",6,IF(C2048="#120",7,IF(C2048="#200",8,IF(C2048="&lt;200",9)))))))),FALSE)</f>
        <v>30.23</v>
      </c>
      <c r="S2048" s="23">
        <f>VLOOKUP(B2048,'Dry Sieve'!$B$2:$K$992,10,FALSE)</f>
        <v>139.75000000000003</v>
      </c>
      <c r="T2048" s="23">
        <v>0.2126668149</v>
      </c>
      <c r="U2048" s="23">
        <v>0.15936137550000001</v>
      </c>
      <c r="V2048" s="23">
        <f>V2047</f>
        <v>0.37362233466771</v>
      </c>
    </row>
    <row r="2049" spans="1:22" ht="15.75" customHeight="1" x14ac:dyDescent="0.2">
      <c r="A2049" s="22">
        <f>VLOOKUP(B2048,'Sample ID by Horizon'!A:B,2,FALSE)</f>
        <v>42878</v>
      </c>
      <c r="B2049" s="21" t="s">
        <v>549</v>
      </c>
      <c r="C2049" s="21" t="s">
        <v>1290</v>
      </c>
      <c r="D2049" s="21" t="s">
        <v>1293</v>
      </c>
      <c r="E2049" s="21">
        <v>4.04</v>
      </c>
      <c r="F2049" s="21">
        <v>1.72</v>
      </c>
      <c r="G2049" s="21">
        <v>4.34</v>
      </c>
      <c r="H2049" s="21">
        <v>2.62</v>
      </c>
      <c r="I2049" s="21">
        <v>1.76</v>
      </c>
      <c r="J2049" s="23">
        <f t="shared" si="45"/>
        <v>4.0000000000000036E-2</v>
      </c>
      <c r="K2049" s="71">
        <v>63.86138614</v>
      </c>
      <c r="L2049" s="71">
        <f t="shared" ref="L2049:N2049" si="1537">L2047</f>
        <v>4.0025000000000004</v>
      </c>
      <c r="M2049" s="71">
        <f t="shared" si="1537"/>
        <v>6.750000000000006E-2</v>
      </c>
      <c r="N2049" s="71">
        <f t="shared" si="1537"/>
        <v>74.934763820000001</v>
      </c>
      <c r="O2049" s="73">
        <f>VLOOKUP(B2049,'Dry Sieve'!$B$2:$K$992,IF(C2049="#5",2,IF(C2049="#10",3,IF(C2049="#18",4,IF(C2049="#35",5,IF(C2049="#60",6,IF(C2049="#120",7,IF(C2049="#200",8,IF(C2049="&lt;200",9)))))))),FALSE)</f>
        <v>30.23</v>
      </c>
      <c r="P2049" s="23">
        <f t="shared" si="0"/>
        <v>6.750000000000006E-2</v>
      </c>
      <c r="Q2049" s="23">
        <f t="shared" si="1"/>
        <v>4.0024999999999995</v>
      </c>
      <c r="R2049" s="23">
        <f>VLOOKUP(B2049,'Dry Sieve'!$B$2:$K$992,IF(C2049="#5",2,IF(C2049="#10",3,IF(C2049="#18",4,IF(C2049="#35",5,IF(C2049="#60",6,IF(C2049="#120",7,IF(C2049="#200",8,IF(C2049="&lt;200",9)))))))),FALSE)</f>
        <v>30.23</v>
      </c>
      <c r="S2049" s="23">
        <f>VLOOKUP(B2049,'Dry Sieve'!$B$2:$K$992,10,FALSE)</f>
        <v>139.75000000000003</v>
      </c>
      <c r="T2049" s="23">
        <v>0.2126668149</v>
      </c>
      <c r="U2049" s="23">
        <v>0.15936137550000001</v>
      </c>
      <c r="V2049" s="23">
        <f>V2047</f>
        <v>0.37362233466771</v>
      </c>
    </row>
    <row r="2050" spans="1:22" ht="15.75" customHeight="1" x14ac:dyDescent="0.2">
      <c r="A2050" s="22">
        <f>VLOOKUP(B2049,'Sample ID by Horizon'!A:B,2,FALSE)</f>
        <v>42878</v>
      </c>
      <c r="B2050" s="21" t="s">
        <v>549</v>
      </c>
      <c r="C2050" s="21" t="s">
        <v>1290</v>
      </c>
      <c r="D2050" s="21" t="s">
        <v>1294</v>
      </c>
      <c r="E2050" s="21">
        <v>3.97</v>
      </c>
      <c r="F2050" s="21">
        <v>1.73</v>
      </c>
      <c r="G2050" s="21">
        <v>5.29</v>
      </c>
      <c r="H2050" s="21">
        <v>3.56</v>
      </c>
      <c r="I2050" s="21">
        <v>1.86</v>
      </c>
      <c r="J2050" s="23">
        <f t="shared" si="45"/>
        <v>0.13000000000000012</v>
      </c>
      <c r="K2050" s="71">
        <v>86.397984890000004</v>
      </c>
      <c r="L2050" s="71">
        <f t="shared" ref="L2050:N2050" si="1538">L2047</f>
        <v>4.0025000000000004</v>
      </c>
      <c r="M2050" s="71">
        <f t="shared" si="1538"/>
        <v>6.750000000000006E-2</v>
      </c>
      <c r="N2050" s="71">
        <f t="shared" si="1538"/>
        <v>74.934763820000001</v>
      </c>
      <c r="O2050" s="73">
        <f>VLOOKUP(B2050,'Dry Sieve'!$B$2:$K$992,IF(C2050="#5",2,IF(C2050="#10",3,IF(C2050="#18",4,IF(C2050="#35",5,IF(C2050="#60",6,IF(C2050="#120",7,IF(C2050="#200",8,IF(C2050="&lt;200",9)))))))),FALSE)</f>
        <v>30.23</v>
      </c>
      <c r="P2050" s="23">
        <f t="shared" si="0"/>
        <v>6.750000000000006E-2</v>
      </c>
      <c r="Q2050" s="23">
        <f t="shared" si="1"/>
        <v>4.0024999999999995</v>
      </c>
      <c r="R2050" s="23">
        <f>VLOOKUP(B2050,'Dry Sieve'!$B$2:$K$992,IF(C2050="#5",2,IF(C2050="#10",3,IF(C2050="#18",4,IF(C2050="#35",5,IF(C2050="#60",6,IF(C2050="#120",7,IF(C2050="#200",8,IF(C2050="&lt;200",9)))))))),FALSE)</f>
        <v>30.23</v>
      </c>
      <c r="S2050" s="23">
        <f>VLOOKUP(B2050,'Dry Sieve'!$B$2:$K$992,10,FALSE)</f>
        <v>139.75000000000003</v>
      </c>
      <c r="T2050" s="23">
        <v>0.2126668149</v>
      </c>
      <c r="U2050" s="23">
        <v>0.15936137550000001</v>
      </c>
      <c r="V2050" s="23">
        <f>V2047</f>
        <v>0.37362233466771</v>
      </c>
    </row>
    <row r="2051" spans="1:22" ht="15.75" customHeight="1" x14ac:dyDescent="0.2">
      <c r="A2051" s="22">
        <f>VLOOKUP(B2050,'Sample ID by Horizon'!A:B,2,FALSE)</f>
        <v>42878</v>
      </c>
      <c r="B2051" s="21" t="s">
        <v>549</v>
      </c>
      <c r="C2051" s="21" t="s">
        <v>1295</v>
      </c>
      <c r="D2051" s="21" t="s">
        <v>1291</v>
      </c>
      <c r="E2051" s="21">
        <v>4.01</v>
      </c>
      <c r="F2051" s="21">
        <v>1.72</v>
      </c>
      <c r="G2051" s="21">
        <v>4.93</v>
      </c>
      <c r="H2051" s="21">
        <v>3.21</v>
      </c>
      <c r="I2051" s="21">
        <v>1.89</v>
      </c>
      <c r="J2051" s="23">
        <f t="shared" si="45"/>
        <v>0.16999999999999993</v>
      </c>
      <c r="K2051" s="71">
        <v>75.810473819999999</v>
      </c>
      <c r="L2051" s="71">
        <v>4.0049999999999999</v>
      </c>
      <c r="M2051" s="23">
        <f>AVERAGE(J2051:J2054)</f>
        <v>0.21999999999999997</v>
      </c>
      <c r="N2051" s="23">
        <v>76.528834160000002</v>
      </c>
      <c r="O2051" s="73">
        <f>VLOOKUP(B2051,'Dry Sieve'!$B$2:$K$992,IF(C2051="#5",2,IF(C2051="#10",3,IF(C2051="#18",4,IF(C2051="#35",5,IF(C2051="#60",6,IF(C2051="#120",7,IF(C2051="#200",8,IF(C2051="&lt;200",9)))))))),FALSE)</f>
        <v>29.41</v>
      </c>
      <c r="P2051" s="23">
        <f t="shared" si="0"/>
        <v>0.21999999999999997</v>
      </c>
      <c r="Q2051" s="23">
        <f t="shared" si="1"/>
        <v>4.0049999999999999</v>
      </c>
      <c r="R2051" s="23">
        <f>VLOOKUP(B2051,'Dry Sieve'!$B$2:$K$992,IF(C2051="#5",2,IF(C2051="#10",3,IF(C2051="#18",4,IF(C2051="#35",5,IF(C2051="#60",6,IF(C2051="#120",7,IF(C2051="#200",8,IF(C2051="&lt;200",9)))))))),FALSE)</f>
        <v>29.41</v>
      </c>
      <c r="S2051" s="23">
        <f>VLOOKUP(B2051,'Dry Sieve'!$B$2:$K$992,10,FALSE)</f>
        <v>139.75000000000003</v>
      </c>
      <c r="T2051" s="23">
        <v>0.19888707990000001</v>
      </c>
      <c r="U2051" s="23">
        <v>0.13046225450000001</v>
      </c>
      <c r="V2051" s="23">
        <f>V2050</f>
        <v>0.37362233466771</v>
      </c>
    </row>
    <row r="2052" spans="1:22" ht="15.75" customHeight="1" x14ac:dyDescent="0.2">
      <c r="A2052" s="22">
        <f>VLOOKUP(B2051,'Sample ID by Horizon'!A:B,2,FALSE)</f>
        <v>42878</v>
      </c>
      <c r="B2052" s="21" t="s">
        <v>549</v>
      </c>
      <c r="C2052" s="21" t="s">
        <v>1295</v>
      </c>
      <c r="D2052" s="21" t="s">
        <v>1292</v>
      </c>
      <c r="E2052" s="21">
        <v>4</v>
      </c>
      <c r="F2052" s="21">
        <v>1.73</v>
      </c>
      <c r="G2052" s="21">
        <v>5</v>
      </c>
      <c r="H2052" s="21">
        <v>3.27</v>
      </c>
      <c r="I2052" s="21">
        <v>2.02</v>
      </c>
      <c r="J2052" s="23">
        <f t="shared" si="45"/>
        <v>0.29000000000000004</v>
      </c>
      <c r="K2052" s="71">
        <v>74.5</v>
      </c>
      <c r="L2052" s="71">
        <f t="shared" ref="L2052:N2052" si="1539">L2051</f>
        <v>4.0049999999999999</v>
      </c>
      <c r="M2052" s="71">
        <f t="shared" si="1539"/>
        <v>0.21999999999999997</v>
      </c>
      <c r="N2052" s="71">
        <f t="shared" si="1539"/>
        <v>76.528834160000002</v>
      </c>
      <c r="O2052" s="73">
        <f>VLOOKUP(B2052,'Dry Sieve'!$B$2:$K$992,IF(C2052="#5",2,IF(C2052="#10",3,IF(C2052="#18",4,IF(C2052="#35",5,IF(C2052="#60",6,IF(C2052="#120",7,IF(C2052="#200",8,IF(C2052="&lt;200",9)))))))),FALSE)</f>
        <v>29.41</v>
      </c>
      <c r="P2052" s="23">
        <f t="shared" si="0"/>
        <v>0.21999999999999997</v>
      </c>
      <c r="Q2052" s="23">
        <f t="shared" si="1"/>
        <v>4.0049999999999999</v>
      </c>
      <c r="R2052" s="23">
        <f>VLOOKUP(B2052,'Dry Sieve'!$B$2:$K$992,IF(C2052="#5",2,IF(C2052="#10",3,IF(C2052="#18",4,IF(C2052="#35",5,IF(C2052="#60",6,IF(C2052="#120",7,IF(C2052="#200",8,IF(C2052="&lt;200",9)))))))),FALSE)</f>
        <v>29.41</v>
      </c>
      <c r="S2052" s="23">
        <f>VLOOKUP(B2052,'Dry Sieve'!$B$2:$K$992,10,FALSE)</f>
        <v>139.75000000000003</v>
      </c>
      <c r="T2052" s="23">
        <v>0.19888707990000001</v>
      </c>
      <c r="U2052" s="23">
        <v>0.13046225450000001</v>
      </c>
      <c r="V2052" s="23">
        <f>V2050</f>
        <v>0.37362233466771</v>
      </c>
    </row>
    <row r="2053" spans="1:22" ht="15.75" customHeight="1" x14ac:dyDescent="0.2">
      <c r="A2053" s="22">
        <f>VLOOKUP(B2052,'Sample ID by Horizon'!A:B,2,FALSE)</f>
        <v>42878</v>
      </c>
      <c r="B2053" s="21" t="s">
        <v>549</v>
      </c>
      <c r="C2053" s="21" t="s">
        <v>1295</v>
      </c>
      <c r="D2053" s="21" t="s">
        <v>1293</v>
      </c>
      <c r="E2053" s="21">
        <v>4</v>
      </c>
      <c r="F2053" s="21">
        <v>1.73</v>
      </c>
      <c r="G2053" s="21">
        <v>5.01</v>
      </c>
      <c r="H2053" s="21">
        <v>3.28</v>
      </c>
      <c r="I2053" s="21">
        <v>1.9</v>
      </c>
      <c r="J2053" s="23">
        <f t="shared" si="45"/>
        <v>0.16999999999999993</v>
      </c>
      <c r="K2053" s="71">
        <v>77.75</v>
      </c>
      <c r="L2053" s="71">
        <f t="shared" ref="L2053:N2053" si="1540">L2051</f>
        <v>4.0049999999999999</v>
      </c>
      <c r="M2053" s="71">
        <f t="shared" si="1540"/>
        <v>0.21999999999999997</v>
      </c>
      <c r="N2053" s="71">
        <f t="shared" si="1540"/>
        <v>76.528834160000002</v>
      </c>
      <c r="O2053" s="73">
        <f>VLOOKUP(B2053,'Dry Sieve'!$B$2:$K$992,IF(C2053="#5",2,IF(C2053="#10",3,IF(C2053="#18",4,IF(C2053="#35",5,IF(C2053="#60",6,IF(C2053="#120",7,IF(C2053="#200",8,IF(C2053="&lt;200",9)))))))),FALSE)</f>
        <v>29.41</v>
      </c>
      <c r="P2053" s="23">
        <f t="shared" si="0"/>
        <v>0.21999999999999997</v>
      </c>
      <c r="Q2053" s="23">
        <f t="shared" si="1"/>
        <v>4.0049999999999999</v>
      </c>
      <c r="R2053" s="23">
        <f>VLOOKUP(B2053,'Dry Sieve'!$B$2:$K$992,IF(C2053="#5",2,IF(C2053="#10",3,IF(C2053="#18",4,IF(C2053="#35",5,IF(C2053="#60",6,IF(C2053="#120",7,IF(C2053="#200",8,IF(C2053="&lt;200",9)))))))),FALSE)</f>
        <v>29.41</v>
      </c>
      <c r="S2053" s="23">
        <f>VLOOKUP(B2053,'Dry Sieve'!$B$2:$K$992,10,FALSE)</f>
        <v>139.75000000000003</v>
      </c>
      <c r="T2053" s="23">
        <v>0.19888707990000001</v>
      </c>
      <c r="U2053" s="23">
        <v>0.13046225450000001</v>
      </c>
      <c r="V2053" s="23">
        <f>V2050</f>
        <v>0.37362233466771</v>
      </c>
    </row>
    <row r="2054" spans="1:22" ht="15.75" customHeight="1" x14ac:dyDescent="0.2">
      <c r="A2054" s="22">
        <f>VLOOKUP(B2053,'Sample ID by Horizon'!A:B,2,FALSE)</f>
        <v>42878</v>
      </c>
      <c r="B2054" s="21" t="s">
        <v>549</v>
      </c>
      <c r="C2054" s="21" t="s">
        <v>1295</v>
      </c>
      <c r="D2054" s="21" t="s">
        <v>1294</v>
      </c>
      <c r="E2054" s="21">
        <v>4.01</v>
      </c>
      <c r="F2054" s="21">
        <v>1.73</v>
      </c>
      <c r="G2054" s="21">
        <v>5.1100000000000003</v>
      </c>
      <c r="H2054" s="21">
        <v>3.38</v>
      </c>
      <c r="I2054" s="21">
        <v>1.98</v>
      </c>
      <c r="J2054" s="23">
        <f t="shared" si="45"/>
        <v>0.25</v>
      </c>
      <c r="K2054" s="71">
        <v>78.054862839999998</v>
      </c>
      <c r="L2054" s="71">
        <f t="shared" ref="L2054:N2054" si="1541">L2051</f>
        <v>4.0049999999999999</v>
      </c>
      <c r="M2054" s="71">
        <f t="shared" si="1541"/>
        <v>0.21999999999999997</v>
      </c>
      <c r="N2054" s="71">
        <f t="shared" si="1541"/>
        <v>76.528834160000002</v>
      </c>
      <c r="O2054" s="73">
        <f>VLOOKUP(B2054,'Dry Sieve'!$B$2:$K$992,IF(C2054="#5",2,IF(C2054="#10",3,IF(C2054="#18",4,IF(C2054="#35",5,IF(C2054="#60",6,IF(C2054="#120",7,IF(C2054="#200",8,IF(C2054="&lt;200",9)))))))),FALSE)</f>
        <v>29.41</v>
      </c>
      <c r="P2054" s="23">
        <f t="shared" si="0"/>
        <v>0.21999999999999997</v>
      </c>
      <c r="Q2054" s="23">
        <f t="shared" si="1"/>
        <v>4.0049999999999999</v>
      </c>
      <c r="R2054" s="23">
        <f>VLOOKUP(B2054,'Dry Sieve'!$B$2:$K$992,IF(C2054="#5",2,IF(C2054="#10",3,IF(C2054="#18",4,IF(C2054="#35",5,IF(C2054="#60",6,IF(C2054="#120",7,IF(C2054="#200",8,IF(C2054="&lt;200",9)))))))),FALSE)</f>
        <v>29.41</v>
      </c>
      <c r="S2054" s="23">
        <f>VLOOKUP(B2054,'Dry Sieve'!$B$2:$K$992,10,FALSE)</f>
        <v>139.75000000000003</v>
      </c>
      <c r="T2054" s="23">
        <v>0.19888707990000001</v>
      </c>
      <c r="U2054" s="23">
        <v>0.13046225450000001</v>
      </c>
      <c r="V2054" s="23">
        <f>V2053</f>
        <v>0.37362233466771</v>
      </c>
    </row>
    <row r="2055" spans="1:22" ht="15.75" customHeight="1" x14ac:dyDescent="0.2">
      <c r="A2055" s="22">
        <f>VLOOKUP(B2054,'Sample ID by Horizon'!A:B,2,FALSE)</f>
        <v>42878</v>
      </c>
      <c r="B2055" s="21" t="s">
        <v>549</v>
      </c>
      <c r="C2055" s="21" t="s">
        <v>1296</v>
      </c>
      <c r="D2055" s="21" t="s">
        <v>1291</v>
      </c>
      <c r="E2055" s="21">
        <v>4</v>
      </c>
      <c r="F2055" s="21">
        <v>1.73</v>
      </c>
      <c r="G2055" s="21">
        <v>5.36</v>
      </c>
      <c r="H2055" s="21">
        <v>3.63</v>
      </c>
      <c r="I2055" s="21">
        <v>2.5499999999999998</v>
      </c>
      <c r="J2055" s="23">
        <f t="shared" si="45"/>
        <v>0.81999999999999984</v>
      </c>
      <c r="K2055" s="71">
        <v>70.25</v>
      </c>
      <c r="L2055" s="71">
        <v>4.0049999999999999</v>
      </c>
      <c r="M2055" s="23">
        <f>AVERAGE(J2055:J2058)</f>
        <v>0.95749999999999991</v>
      </c>
      <c r="N2055" s="23">
        <v>66.978431520000001</v>
      </c>
      <c r="O2055" s="73">
        <f>VLOOKUP(B2055,'Dry Sieve'!$B$2:$K$992,IF(C2055="#5",2,IF(C2055="#10",3,IF(C2055="#18",4,IF(C2055="#35",5,IF(C2055="#60",6,IF(C2055="#120",7,IF(C2055="#200",8,IF(C2055="&lt;200",9)))))))),FALSE)</f>
        <v>23.04</v>
      </c>
      <c r="P2055" s="23">
        <f t="shared" si="0"/>
        <v>0.95749999999999991</v>
      </c>
      <c r="Q2055" s="23">
        <f t="shared" si="1"/>
        <v>4.0049999999999999</v>
      </c>
      <c r="R2055" s="23">
        <f>VLOOKUP(B2055,'Dry Sieve'!$B$2:$K$992,IF(C2055="#5",2,IF(C2055="#10",3,IF(C2055="#18",4,IF(C2055="#35",5,IF(C2055="#60",6,IF(C2055="#120",7,IF(C2055="#200",8,IF(C2055="&lt;200",9)))))))),FALSE)</f>
        <v>23.04</v>
      </c>
      <c r="S2055" s="23">
        <f>VLOOKUP(B2055,'Dry Sieve'!$B$2:$K$992,10,FALSE)</f>
        <v>139.75000000000003</v>
      </c>
      <c r="T2055" s="23">
        <v>0.12545034269999999</v>
      </c>
      <c r="U2055" s="23">
        <v>6.0017622770000001E-2</v>
      </c>
      <c r="V2055" s="23">
        <f>V2053</f>
        <v>0.37362233466771</v>
      </c>
    </row>
    <row r="2056" spans="1:22" ht="15.75" customHeight="1" x14ac:dyDescent="0.2">
      <c r="A2056" s="22">
        <f>VLOOKUP(B2055,'Sample ID by Horizon'!A:B,2,FALSE)</f>
        <v>42878</v>
      </c>
      <c r="B2056" s="21" t="s">
        <v>549</v>
      </c>
      <c r="C2056" s="21" t="s">
        <v>1296</v>
      </c>
      <c r="D2056" s="21" t="s">
        <v>1292</v>
      </c>
      <c r="E2056" s="21">
        <v>3.99</v>
      </c>
      <c r="F2056" s="21">
        <v>1.74</v>
      </c>
      <c r="G2056" s="21">
        <v>5.45</v>
      </c>
      <c r="H2056" s="21">
        <v>3.71</v>
      </c>
      <c r="I2056" s="21">
        <v>2.87</v>
      </c>
      <c r="J2056" s="23">
        <f t="shared" si="45"/>
        <v>1.1300000000000001</v>
      </c>
      <c r="K2056" s="71">
        <v>64.661654139999996</v>
      </c>
      <c r="L2056" s="71">
        <f t="shared" ref="L2056:N2056" si="1542">L2055</f>
        <v>4.0049999999999999</v>
      </c>
      <c r="M2056" s="71">
        <f t="shared" si="1542"/>
        <v>0.95749999999999991</v>
      </c>
      <c r="N2056" s="71">
        <f t="shared" si="1542"/>
        <v>66.978431520000001</v>
      </c>
      <c r="O2056" s="73">
        <f>VLOOKUP(B2056,'Dry Sieve'!$B$2:$K$992,IF(C2056="#5",2,IF(C2056="#10",3,IF(C2056="#18",4,IF(C2056="#35",5,IF(C2056="#60",6,IF(C2056="#120",7,IF(C2056="#200",8,IF(C2056="&lt;200",9)))))))),FALSE)</f>
        <v>23.04</v>
      </c>
      <c r="P2056" s="23">
        <f t="shared" si="0"/>
        <v>0.95749999999999991</v>
      </c>
      <c r="Q2056" s="23">
        <f t="shared" si="1"/>
        <v>4.0049999999999999</v>
      </c>
      <c r="R2056" s="23">
        <f>VLOOKUP(B2056,'Dry Sieve'!$B$2:$K$992,IF(C2056="#5",2,IF(C2056="#10",3,IF(C2056="#18",4,IF(C2056="#35",5,IF(C2056="#60",6,IF(C2056="#120",7,IF(C2056="#200",8,IF(C2056="&lt;200",9)))))))),FALSE)</f>
        <v>23.04</v>
      </c>
      <c r="S2056" s="23">
        <f>VLOOKUP(B2056,'Dry Sieve'!$B$2:$K$992,10,FALSE)</f>
        <v>139.75000000000003</v>
      </c>
      <c r="T2056" s="23">
        <v>0.12545034269999999</v>
      </c>
      <c r="U2056" s="23">
        <v>6.0017622770000001E-2</v>
      </c>
      <c r="V2056" s="23">
        <f>V2053</f>
        <v>0.37362233466771</v>
      </c>
    </row>
    <row r="2057" spans="1:22" ht="15.75" customHeight="1" x14ac:dyDescent="0.2">
      <c r="A2057" s="22">
        <f>VLOOKUP(B2056,'Sample ID by Horizon'!A:B,2,FALSE)</f>
        <v>42878</v>
      </c>
      <c r="B2057" s="21" t="s">
        <v>549</v>
      </c>
      <c r="C2057" s="21" t="s">
        <v>1296</v>
      </c>
      <c r="D2057" s="21" t="s">
        <v>1293</v>
      </c>
      <c r="E2057" s="21">
        <v>4.0199999999999996</v>
      </c>
      <c r="F2057" s="21">
        <v>1.73</v>
      </c>
      <c r="G2057" s="21">
        <v>5.37</v>
      </c>
      <c r="H2057" s="21">
        <v>3.64</v>
      </c>
      <c r="I2057" s="21">
        <v>2.71</v>
      </c>
      <c r="J2057" s="23">
        <f t="shared" si="45"/>
        <v>0.98</v>
      </c>
      <c r="K2057" s="71">
        <v>66.169154230000004</v>
      </c>
      <c r="L2057" s="71">
        <f t="shared" ref="L2057:N2057" si="1543">L2055</f>
        <v>4.0049999999999999</v>
      </c>
      <c r="M2057" s="71">
        <f t="shared" si="1543"/>
        <v>0.95749999999999991</v>
      </c>
      <c r="N2057" s="71">
        <f t="shared" si="1543"/>
        <v>66.978431520000001</v>
      </c>
      <c r="O2057" s="73">
        <f>VLOOKUP(B2057,'Dry Sieve'!$B$2:$K$992,IF(C2057="#5",2,IF(C2057="#10",3,IF(C2057="#18",4,IF(C2057="#35",5,IF(C2057="#60",6,IF(C2057="#120",7,IF(C2057="#200",8,IF(C2057="&lt;200",9)))))))),FALSE)</f>
        <v>23.04</v>
      </c>
      <c r="P2057" s="23">
        <f t="shared" si="0"/>
        <v>0.95749999999999991</v>
      </c>
      <c r="Q2057" s="23">
        <f t="shared" si="1"/>
        <v>4.0049999999999999</v>
      </c>
      <c r="R2057" s="23">
        <f>VLOOKUP(B2057,'Dry Sieve'!$B$2:$K$992,IF(C2057="#5",2,IF(C2057="#10",3,IF(C2057="#18",4,IF(C2057="#35",5,IF(C2057="#60",6,IF(C2057="#120",7,IF(C2057="#200",8,IF(C2057="&lt;200",9)))))))),FALSE)</f>
        <v>23.04</v>
      </c>
      <c r="S2057" s="23">
        <f>VLOOKUP(B2057,'Dry Sieve'!$B$2:$K$992,10,FALSE)</f>
        <v>139.75000000000003</v>
      </c>
      <c r="T2057" s="23">
        <v>0.12545034269999999</v>
      </c>
      <c r="U2057" s="23">
        <v>6.0017622770000001E-2</v>
      </c>
      <c r="V2057" s="23">
        <f>V2056</f>
        <v>0.37362233466771</v>
      </c>
    </row>
    <row r="2058" spans="1:22" ht="15.75" customHeight="1" x14ac:dyDescent="0.2">
      <c r="A2058" s="22">
        <f>VLOOKUP(B2057,'Sample ID by Horizon'!A:B,2,FALSE)</f>
        <v>42878</v>
      </c>
      <c r="B2058" s="21" t="s">
        <v>549</v>
      </c>
      <c r="C2058" s="21" t="s">
        <v>1296</v>
      </c>
      <c r="D2058" s="21" t="s">
        <v>1294</v>
      </c>
      <c r="E2058" s="21">
        <v>4.01</v>
      </c>
      <c r="F2058" s="21">
        <v>1.73</v>
      </c>
      <c r="G2058" s="21">
        <v>5.31</v>
      </c>
      <c r="H2058" s="21">
        <v>3.58</v>
      </c>
      <c r="I2058" s="21">
        <v>2.63</v>
      </c>
      <c r="J2058" s="23">
        <f t="shared" si="45"/>
        <v>0.89999999999999991</v>
      </c>
      <c r="K2058" s="71">
        <v>66.832917710000004</v>
      </c>
      <c r="L2058" s="71">
        <f t="shared" ref="L2058:N2058" si="1544">L2055</f>
        <v>4.0049999999999999</v>
      </c>
      <c r="M2058" s="71">
        <f t="shared" si="1544"/>
        <v>0.95749999999999991</v>
      </c>
      <c r="N2058" s="71">
        <f t="shared" si="1544"/>
        <v>66.978431520000001</v>
      </c>
      <c r="O2058" s="73">
        <f>VLOOKUP(B2058,'Dry Sieve'!$B$2:$K$992,IF(C2058="#5",2,IF(C2058="#10",3,IF(C2058="#18",4,IF(C2058="#35",5,IF(C2058="#60",6,IF(C2058="#120",7,IF(C2058="#200",8,IF(C2058="&lt;200",9)))))))),FALSE)</f>
        <v>23.04</v>
      </c>
      <c r="P2058" s="23">
        <f t="shared" si="0"/>
        <v>0.95749999999999991</v>
      </c>
      <c r="Q2058" s="23">
        <f t="shared" si="1"/>
        <v>4.0049999999999999</v>
      </c>
      <c r="R2058" s="23">
        <f>VLOOKUP(B2058,'Dry Sieve'!$B$2:$K$992,IF(C2058="#5",2,IF(C2058="#10",3,IF(C2058="#18",4,IF(C2058="#35",5,IF(C2058="#60",6,IF(C2058="#120",7,IF(C2058="#200",8,IF(C2058="&lt;200",9)))))))),FALSE)</f>
        <v>23.04</v>
      </c>
      <c r="S2058" s="23">
        <f>VLOOKUP(B2058,'Dry Sieve'!$B$2:$K$992,10,FALSE)</f>
        <v>139.75000000000003</v>
      </c>
      <c r="T2058" s="23">
        <v>0.12545034269999999</v>
      </c>
      <c r="U2058" s="23">
        <v>6.0017622770000001E-2</v>
      </c>
      <c r="V2058" s="23">
        <f>V2056</f>
        <v>0.37362233466771</v>
      </c>
    </row>
    <row r="2059" spans="1:22" ht="15.75" customHeight="1" x14ac:dyDescent="0.2">
      <c r="A2059" s="22">
        <f>VLOOKUP(B2058,'Sample ID by Horizon'!A:B,2,FALSE)</f>
        <v>42878</v>
      </c>
      <c r="B2059" s="21" t="s">
        <v>549</v>
      </c>
      <c r="C2059" s="21" t="s">
        <v>1297</v>
      </c>
      <c r="D2059" s="21" t="s">
        <v>1291</v>
      </c>
      <c r="E2059" s="21">
        <v>3</v>
      </c>
      <c r="F2059" s="21">
        <v>1.73</v>
      </c>
      <c r="G2059" s="21">
        <v>4.54</v>
      </c>
      <c r="H2059" s="21">
        <v>2.81</v>
      </c>
      <c r="I2059" s="21">
        <v>2.97</v>
      </c>
      <c r="J2059" s="23">
        <f t="shared" si="45"/>
        <v>1.2400000000000002</v>
      </c>
      <c r="K2059" s="71">
        <v>52.333333330000002</v>
      </c>
      <c r="L2059" s="71">
        <v>3.0049999999999999</v>
      </c>
      <c r="M2059" s="23">
        <f>AVERAGE(J2059:J2062)</f>
        <v>1.3925000000000001</v>
      </c>
      <c r="N2059" s="23">
        <v>47.505537099999998</v>
      </c>
      <c r="O2059" s="73">
        <f>VLOOKUP(B2059,'Dry Sieve'!$B$2:$K$992,IF(C2059="#5",2,IF(C2059="#10",3,IF(C2059="#18",4,IF(C2059="#35",5,IF(C2059="#60",6,IF(C2059="#120",7,IF(C2059="#200",8,IF(C2059="&lt;200",9)))))))),FALSE)</f>
        <v>17.64</v>
      </c>
      <c r="P2059" s="23">
        <f t="shared" si="0"/>
        <v>1.3925000000000001</v>
      </c>
      <c r="Q2059" s="23">
        <f t="shared" si="1"/>
        <v>3.0049999999999999</v>
      </c>
      <c r="R2059" s="23">
        <f>VLOOKUP(B2059,'Dry Sieve'!$B$2:$K$992,IF(C2059="#5",2,IF(C2059="#10",3,IF(C2059="#18",4,IF(C2059="#35",5,IF(C2059="#60",6,IF(C2059="#120",7,IF(C2059="#200",8,IF(C2059="&lt;200",9)))))))),FALSE)</f>
        <v>17.64</v>
      </c>
      <c r="S2059" s="23">
        <f>VLOOKUP(B2059,'Dry Sieve'!$B$2:$K$992,10,FALSE)</f>
        <v>139.75000000000003</v>
      </c>
      <c r="T2059" s="23">
        <v>6.7733265070000007E-2</v>
      </c>
      <c r="U2059" s="23">
        <v>1.8386886500000001E-2</v>
      </c>
      <c r="V2059" s="23">
        <f>V2056</f>
        <v>0.37362233466771</v>
      </c>
    </row>
    <row r="2060" spans="1:22" ht="15.75" customHeight="1" x14ac:dyDescent="0.2">
      <c r="A2060" s="22">
        <f>VLOOKUP(B2059,'Sample ID by Horizon'!A:B,2,FALSE)</f>
        <v>42878</v>
      </c>
      <c r="B2060" s="21" t="s">
        <v>549</v>
      </c>
      <c r="C2060" s="21" t="s">
        <v>1297</v>
      </c>
      <c r="D2060" s="21" t="s">
        <v>1292</v>
      </c>
      <c r="E2060" s="21">
        <v>3</v>
      </c>
      <c r="F2060" s="21">
        <v>1.74</v>
      </c>
      <c r="G2060" s="21">
        <v>4.63</v>
      </c>
      <c r="H2060" s="21">
        <v>2.89</v>
      </c>
      <c r="I2060" s="21">
        <v>3.3</v>
      </c>
      <c r="J2060" s="23">
        <f t="shared" si="45"/>
        <v>1.5599999999999998</v>
      </c>
      <c r="K2060" s="71">
        <v>44.333333330000002</v>
      </c>
      <c r="L2060" s="71">
        <f t="shared" ref="L2060:N2060" si="1545">L2059</f>
        <v>3.0049999999999999</v>
      </c>
      <c r="M2060" s="71">
        <f t="shared" si="1545"/>
        <v>1.3925000000000001</v>
      </c>
      <c r="N2060" s="71">
        <f t="shared" si="1545"/>
        <v>47.505537099999998</v>
      </c>
      <c r="O2060" s="73">
        <f>VLOOKUP(B2060,'Dry Sieve'!$B$2:$K$992,IF(C2060="#5",2,IF(C2060="#10",3,IF(C2060="#18",4,IF(C2060="#35",5,IF(C2060="#60",6,IF(C2060="#120",7,IF(C2060="#200",8,IF(C2060="&lt;200",9)))))))),FALSE)</f>
        <v>17.64</v>
      </c>
      <c r="P2060" s="23">
        <f t="shared" si="0"/>
        <v>1.3925000000000001</v>
      </c>
      <c r="Q2060" s="23">
        <f t="shared" si="1"/>
        <v>3.0049999999999999</v>
      </c>
      <c r="R2060" s="23">
        <f>VLOOKUP(B2060,'Dry Sieve'!$B$2:$K$992,IF(C2060="#5",2,IF(C2060="#10",3,IF(C2060="#18",4,IF(C2060="#35",5,IF(C2060="#60",6,IF(C2060="#120",7,IF(C2060="#200",8,IF(C2060="&lt;200",9)))))))),FALSE)</f>
        <v>17.64</v>
      </c>
      <c r="S2060" s="23">
        <f>VLOOKUP(B2060,'Dry Sieve'!$B$2:$K$992,10,FALSE)</f>
        <v>139.75000000000003</v>
      </c>
      <c r="T2060" s="23">
        <v>6.7733265070000007E-2</v>
      </c>
      <c r="U2060" s="23">
        <v>1.8386886500000001E-2</v>
      </c>
      <c r="V2060" s="23">
        <f>V2059</f>
        <v>0.37362233466771</v>
      </c>
    </row>
    <row r="2061" spans="1:22" ht="15.75" customHeight="1" x14ac:dyDescent="0.2">
      <c r="A2061" s="22">
        <f>VLOOKUP(B2060,'Sample ID by Horizon'!A:B,2,FALSE)</f>
        <v>42878</v>
      </c>
      <c r="B2061" s="21" t="s">
        <v>549</v>
      </c>
      <c r="C2061" s="21" t="s">
        <v>1297</v>
      </c>
      <c r="D2061" s="21" t="s">
        <v>1293</v>
      </c>
      <c r="E2061" s="21">
        <v>3.01</v>
      </c>
      <c r="F2061" s="21">
        <v>1.73</v>
      </c>
      <c r="G2061" s="21">
        <v>4.62</v>
      </c>
      <c r="H2061" s="21">
        <v>2.89</v>
      </c>
      <c r="I2061" s="21">
        <v>3.22</v>
      </c>
      <c r="J2061" s="23">
        <f t="shared" si="45"/>
        <v>1.4900000000000002</v>
      </c>
      <c r="K2061" s="71">
        <v>46.511627910000001</v>
      </c>
      <c r="L2061" s="71">
        <f t="shared" ref="L2061:N2061" si="1546">L2059</f>
        <v>3.0049999999999999</v>
      </c>
      <c r="M2061" s="71">
        <f t="shared" si="1546"/>
        <v>1.3925000000000001</v>
      </c>
      <c r="N2061" s="71">
        <f t="shared" si="1546"/>
        <v>47.505537099999998</v>
      </c>
      <c r="O2061" s="73">
        <f>VLOOKUP(B2061,'Dry Sieve'!$B$2:$K$992,IF(C2061="#5",2,IF(C2061="#10",3,IF(C2061="#18",4,IF(C2061="#35",5,IF(C2061="#60",6,IF(C2061="#120",7,IF(C2061="#200",8,IF(C2061="&lt;200",9)))))))),FALSE)</f>
        <v>17.64</v>
      </c>
      <c r="P2061" s="23">
        <f t="shared" si="0"/>
        <v>1.3925000000000001</v>
      </c>
      <c r="Q2061" s="23">
        <f t="shared" si="1"/>
        <v>3.0049999999999999</v>
      </c>
      <c r="R2061" s="23">
        <f>VLOOKUP(B2061,'Dry Sieve'!$B$2:$K$992,IF(C2061="#5",2,IF(C2061="#10",3,IF(C2061="#18",4,IF(C2061="#35",5,IF(C2061="#60",6,IF(C2061="#120",7,IF(C2061="#200",8,IF(C2061="&lt;200",9)))))))),FALSE)</f>
        <v>17.64</v>
      </c>
      <c r="S2061" s="23">
        <f>VLOOKUP(B2061,'Dry Sieve'!$B$2:$K$992,10,FALSE)</f>
        <v>139.75000000000003</v>
      </c>
      <c r="T2061" s="23">
        <v>6.7733265070000007E-2</v>
      </c>
      <c r="U2061" s="23">
        <v>1.8386886500000001E-2</v>
      </c>
      <c r="V2061" s="23">
        <f>V2059</f>
        <v>0.37362233466771</v>
      </c>
    </row>
    <row r="2062" spans="1:22" ht="15.75" customHeight="1" x14ac:dyDescent="0.2">
      <c r="A2062" s="22">
        <f>VLOOKUP(B2061,'Sample ID by Horizon'!A:B,2,FALSE)</f>
        <v>42878</v>
      </c>
      <c r="B2062" s="21" t="s">
        <v>549</v>
      </c>
      <c r="C2062" s="21" t="s">
        <v>1297</v>
      </c>
      <c r="D2062" s="21" t="s">
        <v>1294</v>
      </c>
      <c r="E2062" s="21">
        <v>3.01</v>
      </c>
      <c r="F2062" s="21">
        <v>1.73</v>
      </c>
      <c r="G2062" s="21">
        <v>4.42</v>
      </c>
      <c r="H2062" s="21">
        <v>2.69</v>
      </c>
      <c r="I2062" s="21">
        <v>3.01</v>
      </c>
      <c r="J2062" s="23">
        <f t="shared" si="45"/>
        <v>1.2799999999999998</v>
      </c>
      <c r="K2062" s="71">
        <v>46.84385382</v>
      </c>
      <c r="L2062" s="71">
        <f t="shared" ref="L2062:N2062" si="1547">L2059</f>
        <v>3.0049999999999999</v>
      </c>
      <c r="M2062" s="71">
        <f t="shared" si="1547"/>
        <v>1.3925000000000001</v>
      </c>
      <c r="N2062" s="71">
        <f t="shared" si="1547"/>
        <v>47.505537099999998</v>
      </c>
      <c r="O2062" s="73">
        <f>VLOOKUP(B2062,'Dry Sieve'!$B$2:$K$992,IF(C2062="#5",2,IF(C2062="#10",3,IF(C2062="#18",4,IF(C2062="#35",5,IF(C2062="#60",6,IF(C2062="#120",7,IF(C2062="#200",8,IF(C2062="&lt;200",9)))))))),FALSE)</f>
        <v>17.64</v>
      </c>
      <c r="P2062" s="23">
        <f t="shared" si="0"/>
        <v>1.3925000000000001</v>
      </c>
      <c r="Q2062" s="23">
        <f t="shared" si="1"/>
        <v>3.0049999999999999</v>
      </c>
      <c r="R2062" s="23">
        <f>VLOOKUP(B2062,'Dry Sieve'!$B$2:$K$992,IF(C2062="#5",2,IF(C2062="#10",3,IF(C2062="#18",4,IF(C2062="#35",5,IF(C2062="#60",6,IF(C2062="#120",7,IF(C2062="#200",8,IF(C2062="&lt;200",9)))))))),FALSE)</f>
        <v>17.64</v>
      </c>
      <c r="S2062" s="23">
        <f>VLOOKUP(B2062,'Dry Sieve'!$B$2:$K$992,10,FALSE)</f>
        <v>139.75000000000003</v>
      </c>
      <c r="T2062" s="23">
        <v>6.7733265070000007E-2</v>
      </c>
      <c r="U2062" s="23">
        <v>1.8386886500000001E-2</v>
      </c>
      <c r="V2062" s="23">
        <f>V2059</f>
        <v>0.37362233466771</v>
      </c>
    </row>
    <row r="2063" spans="1:22" ht="15.75" customHeight="1" x14ac:dyDescent="0.2">
      <c r="A2063" s="22">
        <f>VLOOKUP(B2062,'Sample ID by Horizon'!A:B,2,FALSE)</f>
        <v>42878</v>
      </c>
      <c r="B2063" s="21" t="s">
        <v>549</v>
      </c>
      <c r="C2063" s="21" t="s">
        <v>1298</v>
      </c>
      <c r="D2063" s="21" t="s">
        <v>1291</v>
      </c>
      <c r="E2063" s="21">
        <v>3</v>
      </c>
      <c r="F2063" s="21">
        <v>1.73</v>
      </c>
      <c r="G2063" s="21">
        <v>4.66</v>
      </c>
      <c r="H2063" s="21">
        <v>2.93</v>
      </c>
      <c r="I2063" s="21">
        <v>3.78</v>
      </c>
      <c r="J2063" s="23">
        <f t="shared" si="45"/>
        <v>2.0499999999999998</v>
      </c>
      <c r="K2063" s="71">
        <v>29.333333329999999</v>
      </c>
      <c r="L2063" s="71">
        <v>3.0024999999999999</v>
      </c>
      <c r="M2063" s="23">
        <f>AVERAGE(J2063:J2066)</f>
        <v>2.0750000000000002</v>
      </c>
      <c r="N2063" s="23">
        <v>28.56007752</v>
      </c>
      <c r="O2063" s="73">
        <f>VLOOKUP(B2063,'Dry Sieve'!$B$2:$K$992,IF(C2063="#5",2,IF(C2063="#10",3,IF(C2063="#18",4,IF(C2063="#35",5,IF(C2063="#60",6,IF(C2063="#120",7,IF(C2063="#200",8,IF(C2063="&lt;200",9)))))))),FALSE)</f>
        <v>15.82</v>
      </c>
      <c r="P2063" s="23">
        <f t="shared" si="0"/>
        <v>2.0750000000000002</v>
      </c>
      <c r="Q2063" s="23">
        <f t="shared" si="1"/>
        <v>3.0024999999999999</v>
      </c>
      <c r="R2063" s="23">
        <f>VLOOKUP(B2063,'Dry Sieve'!$B$2:$K$992,IF(C2063="#5",2,IF(C2063="#10",3,IF(C2063="#18",4,IF(C2063="#35",5,IF(C2063="#60",6,IF(C2063="#120",7,IF(C2063="#200",8,IF(C2063="&lt;200",9)))))))),FALSE)</f>
        <v>15.82</v>
      </c>
      <c r="S2063" s="23">
        <f>VLOOKUP(B2063,'Dry Sieve'!$B$2:$K$992,10,FALSE)</f>
        <v>139.75000000000003</v>
      </c>
      <c r="T2063" s="23">
        <v>3.496918936E-2</v>
      </c>
      <c r="U2063" s="23">
        <v>4.280240395E-3</v>
      </c>
      <c r="V2063" s="23">
        <f>V2062</f>
        <v>0.37362233466771</v>
      </c>
    </row>
    <row r="2064" spans="1:22" ht="15.75" customHeight="1" x14ac:dyDescent="0.2">
      <c r="A2064" s="22">
        <f>VLOOKUP(B2063,'Sample ID by Horizon'!A:B,2,FALSE)</f>
        <v>42878</v>
      </c>
      <c r="B2064" s="21" t="s">
        <v>549</v>
      </c>
      <c r="C2064" s="21" t="s">
        <v>1298</v>
      </c>
      <c r="D2064" s="21" t="s">
        <v>1292</v>
      </c>
      <c r="E2064" s="21">
        <v>3</v>
      </c>
      <c r="F2064" s="21">
        <v>1.74</v>
      </c>
      <c r="G2064" s="21">
        <v>4.6500000000000004</v>
      </c>
      <c r="H2064" s="21">
        <v>2.91</v>
      </c>
      <c r="I2064" s="21">
        <v>3.9</v>
      </c>
      <c r="J2064" s="23">
        <f t="shared" si="45"/>
        <v>2.16</v>
      </c>
      <c r="K2064" s="71">
        <v>25</v>
      </c>
      <c r="L2064" s="71">
        <f t="shared" ref="L2064:N2064" si="1548">L2063</f>
        <v>3.0024999999999999</v>
      </c>
      <c r="M2064" s="71">
        <f t="shared" si="1548"/>
        <v>2.0750000000000002</v>
      </c>
      <c r="N2064" s="71">
        <f t="shared" si="1548"/>
        <v>28.56007752</v>
      </c>
      <c r="O2064" s="73">
        <f>VLOOKUP(B2064,'Dry Sieve'!$B$2:$K$992,IF(C2064="#5",2,IF(C2064="#10",3,IF(C2064="#18",4,IF(C2064="#35",5,IF(C2064="#60",6,IF(C2064="#120",7,IF(C2064="#200",8,IF(C2064="&lt;200",9)))))))),FALSE)</f>
        <v>15.82</v>
      </c>
      <c r="P2064" s="23">
        <f t="shared" si="0"/>
        <v>2.0750000000000002</v>
      </c>
      <c r="Q2064" s="23">
        <f t="shared" si="1"/>
        <v>3.0024999999999999</v>
      </c>
      <c r="R2064" s="23">
        <f>VLOOKUP(B2064,'Dry Sieve'!$B$2:$K$992,IF(C2064="#5",2,IF(C2064="#10",3,IF(C2064="#18",4,IF(C2064="#35",5,IF(C2064="#60",6,IF(C2064="#120",7,IF(C2064="#200",8,IF(C2064="&lt;200",9)))))))),FALSE)</f>
        <v>15.82</v>
      </c>
      <c r="S2064" s="23">
        <f>VLOOKUP(B2064,'Dry Sieve'!$B$2:$K$992,10,FALSE)</f>
        <v>139.75000000000003</v>
      </c>
      <c r="T2064" s="23">
        <v>3.496918936E-2</v>
      </c>
      <c r="U2064" s="23">
        <v>4.280240395E-3</v>
      </c>
      <c r="V2064" s="23">
        <f>V2062</f>
        <v>0.37362233466771</v>
      </c>
    </row>
    <row r="2065" spans="1:22" ht="15.75" customHeight="1" x14ac:dyDescent="0.2">
      <c r="A2065" s="22">
        <f>VLOOKUP(B2064,'Sample ID by Horizon'!A:B,2,FALSE)</f>
        <v>42878</v>
      </c>
      <c r="B2065" s="21" t="s">
        <v>549</v>
      </c>
      <c r="C2065" s="21" t="s">
        <v>1298</v>
      </c>
      <c r="D2065" s="21" t="s">
        <v>1293</v>
      </c>
      <c r="E2065" s="21">
        <v>3.01</v>
      </c>
      <c r="F2065" s="21">
        <v>1.73</v>
      </c>
      <c r="G2065" s="21">
        <v>4.68</v>
      </c>
      <c r="H2065" s="21">
        <v>2.95</v>
      </c>
      <c r="I2065" s="21">
        <v>3.84</v>
      </c>
      <c r="J2065" s="23">
        <f t="shared" si="45"/>
        <v>2.11</v>
      </c>
      <c r="K2065" s="71">
        <v>27.906976740000001</v>
      </c>
      <c r="L2065" s="71">
        <f t="shared" ref="L2065:N2065" si="1549">L2063</f>
        <v>3.0024999999999999</v>
      </c>
      <c r="M2065" s="71">
        <f t="shared" si="1549"/>
        <v>2.0750000000000002</v>
      </c>
      <c r="N2065" s="71">
        <f t="shared" si="1549"/>
        <v>28.56007752</v>
      </c>
      <c r="O2065" s="73">
        <f>VLOOKUP(B2065,'Dry Sieve'!$B$2:$K$992,IF(C2065="#5",2,IF(C2065="#10",3,IF(C2065="#18",4,IF(C2065="#35",5,IF(C2065="#60",6,IF(C2065="#120",7,IF(C2065="#200",8,IF(C2065="&lt;200",9)))))))),FALSE)</f>
        <v>15.82</v>
      </c>
      <c r="P2065" s="23">
        <f t="shared" si="0"/>
        <v>2.0750000000000002</v>
      </c>
      <c r="Q2065" s="23">
        <f t="shared" si="1"/>
        <v>3.0024999999999999</v>
      </c>
      <c r="R2065" s="23">
        <f>VLOOKUP(B2065,'Dry Sieve'!$B$2:$K$992,IF(C2065="#5",2,IF(C2065="#10",3,IF(C2065="#18",4,IF(C2065="#35",5,IF(C2065="#60",6,IF(C2065="#120",7,IF(C2065="#200",8,IF(C2065="&lt;200",9)))))))),FALSE)</f>
        <v>15.82</v>
      </c>
      <c r="S2065" s="23">
        <f>VLOOKUP(B2065,'Dry Sieve'!$B$2:$K$992,10,FALSE)</f>
        <v>139.75000000000003</v>
      </c>
      <c r="T2065" s="23">
        <v>3.496918936E-2</v>
      </c>
      <c r="U2065" s="23">
        <v>4.280240395E-3</v>
      </c>
      <c r="V2065" s="23">
        <f>V2062</f>
        <v>0.37362233466771</v>
      </c>
    </row>
    <row r="2066" spans="1:22" ht="15.75" customHeight="1" x14ac:dyDescent="0.2">
      <c r="A2066" s="22">
        <f>VLOOKUP(B2065,'Sample ID by Horizon'!A:B,2,FALSE)</f>
        <v>42878</v>
      </c>
      <c r="B2066" s="21" t="s">
        <v>549</v>
      </c>
      <c r="C2066" s="21" t="s">
        <v>1298</v>
      </c>
      <c r="D2066" s="21" t="s">
        <v>1294</v>
      </c>
      <c r="E2066" s="21">
        <v>3</v>
      </c>
      <c r="F2066" s="21">
        <v>1.73</v>
      </c>
      <c r="G2066" s="21">
        <v>4.67</v>
      </c>
      <c r="H2066" s="21">
        <v>2.94</v>
      </c>
      <c r="I2066" s="21">
        <v>3.71</v>
      </c>
      <c r="J2066" s="23">
        <f t="shared" si="45"/>
        <v>1.98</v>
      </c>
      <c r="K2066" s="71">
        <v>32</v>
      </c>
      <c r="L2066" s="71">
        <f t="shared" ref="L2066:N2066" si="1550">L2063</f>
        <v>3.0024999999999999</v>
      </c>
      <c r="M2066" s="71">
        <f t="shared" si="1550"/>
        <v>2.0750000000000002</v>
      </c>
      <c r="N2066" s="71">
        <f t="shared" si="1550"/>
        <v>28.56007752</v>
      </c>
      <c r="O2066" s="73">
        <f>VLOOKUP(B2066,'Dry Sieve'!$B$2:$K$992,IF(C2066="#5",2,IF(C2066="#10",3,IF(C2066="#18",4,IF(C2066="#35",5,IF(C2066="#60",6,IF(C2066="#120",7,IF(C2066="#200",8,IF(C2066="&lt;200",9)))))))),FALSE)</f>
        <v>15.82</v>
      </c>
      <c r="P2066" s="23">
        <f t="shared" si="0"/>
        <v>2.0750000000000002</v>
      </c>
      <c r="Q2066" s="23">
        <f t="shared" si="1"/>
        <v>3.0024999999999999</v>
      </c>
      <c r="R2066" s="23">
        <f>VLOOKUP(B2066,'Dry Sieve'!$B$2:$K$992,IF(C2066="#5",2,IF(C2066="#10",3,IF(C2066="#18",4,IF(C2066="#35",5,IF(C2066="#60",6,IF(C2066="#120",7,IF(C2066="#200",8,IF(C2066="&lt;200",9)))))))),FALSE)</f>
        <v>15.82</v>
      </c>
      <c r="S2066" s="23">
        <f>VLOOKUP(B2066,'Dry Sieve'!$B$2:$K$992,10,FALSE)</f>
        <v>139.75000000000003</v>
      </c>
      <c r="T2066" s="23">
        <v>3.496918936E-2</v>
      </c>
      <c r="U2066" s="23">
        <v>4.280240395E-3</v>
      </c>
      <c r="V2066" s="23">
        <f>V2065</f>
        <v>0.37362233466771</v>
      </c>
    </row>
    <row r="2067" spans="1:22" ht="15.75" customHeight="1" x14ac:dyDescent="0.2">
      <c r="A2067" s="22">
        <f>VLOOKUP(B2066,'Sample ID by Horizon'!A:B,2,FALSE)</f>
        <v>42878</v>
      </c>
      <c r="B2067" s="21" t="s">
        <v>549</v>
      </c>
      <c r="C2067" s="21" t="s">
        <v>1299</v>
      </c>
      <c r="D2067" s="21" t="s">
        <v>1291</v>
      </c>
      <c r="E2067" s="21">
        <v>3</v>
      </c>
      <c r="F2067" s="21">
        <v>1.74</v>
      </c>
      <c r="G2067" s="21">
        <v>4.7</v>
      </c>
      <c r="H2067" s="21">
        <v>2.96</v>
      </c>
      <c r="I2067" s="21">
        <v>4.1500000000000004</v>
      </c>
      <c r="J2067" s="23">
        <f t="shared" si="45"/>
        <v>2.41</v>
      </c>
      <c r="K2067" s="71">
        <v>18.333333329999999</v>
      </c>
      <c r="L2067" s="71">
        <v>3</v>
      </c>
      <c r="M2067" s="23">
        <f>AVERAGE(J2067:J2070)</f>
        <v>2.4049999999999998</v>
      </c>
      <c r="N2067" s="23">
        <v>19</v>
      </c>
      <c r="O2067" s="73">
        <f>VLOOKUP(B2067,'Dry Sieve'!$B$2:$K$992,IF(C2067="#5",2,IF(C2067="#10",3,IF(C2067="#18",4,IF(C2067="#35",5,IF(C2067="#60",6,IF(C2067="#120",7,IF(C2067="#200",8,IF(C2067="&lt;200",9)))))))),FALSE)</f>
        <v>13.97</v>
      </c>
      <c r="P2067" s="23">
        <f t="shared" si="0"/>
        <v>2.4049999999999998</v>
      </c>
      <c r="Q2067" s="23">
        <f t="shared" si="1"/>
        <v>3</v>
      </c>
      <c r="R2067" s="23">
        <f>VLOOKUP(B2067,'Dry Sieve'!$B$2:$K$992,IF(C2067="#5",2,IF(C2067="#10",3,IF(C2067="#18",4,IF(C2067="#35",5,IF(C2067="#60",6,IF(C2067="#120",7,IF(C2067="#200",8,IF(C2067="&lt;200",9)))))))),FALSE)</f>
        <v>13.97</v>
      </c>
      <c r="S2067" s="23">
        <f>VLOOKUP(B2067,'Dry Sieve'!$B$2:$K$992,10,FALSE)</f>
        <v>139.75000000000003</v>
      </c>
      <c r="T2067" s="23">
        <v>1.982623733E-2</v>
      </c>
      <c r="U2067" s="23">
        <v>1.076281455E-3</v>
      </c>
      <c r="V2067" s="23">
        <f>V2065</f>
        <v>0.37362233466771</v>
      </c>
    </row>
    <row r="2068" spans="1:22" ht="15.75" customHeight="1" x14ac:dyDescent="0.2">
      <c r="A2068" s="22">
        <f>VLOOKUP(B2067,'Sample ID by Horizon'!A:B,2,FALSE)</f>
        <v>42878</v>
      </c>
      <c r="B2068" s="21" t="s">
        <v>549</v>
      </c>
      <c r="C2068" s="21" t="s">
        <v>1299</v>
      </c>
      <c r="D2068" s="21" t="s">
        <v>1292</v>
      </c>
      <c r="E2068" s="21">
        <v>3</v>
      </c>
      <c r="F2068" s="21">
        <v>1.74</v>
      </c>
      <c r="G2068" s="21">
        <v>4.72</v>
      </c>
      <c r="H2068" s="21">
        <v>2.98</v>
      </c>
      <c r="I2068" s="21">
        <v>4.25</v>
      </c>
      <c r="J2068" s="23">
        <f t="shared" si="45"/>
        <v>2.5099999999999998</v>
      </c>
      <c r="K2068" s="71">
        <v>15.66666667</v>
      </c>
      <c r="L2068" s="71">
        <f t="shared" ref="L2068:N2068" si="1551">L2067</f>
        <v>3</v>
      </c>
      <c r="M2068" s="71">
        <f t="shared" si="1551"/>
        <v>2.4049999999999998</v>
      </c>
      <c r="N2068" s="71">
        <f t="shared" si="1551"/>
        <v>19</v>
      </c>
      <c r="O2068" s="73">
        <f>VLOOKUP(B2068,'Dry Sieve'!$B$2:$K$992,IF(C2068="#5",2,IF(C2068="#10",3,IF(C2068="#18",4,IF(C2068="#35",5,IF(C2068="#60",6,IF(C2068="#120",7,IF(C2068="#200",8,IF(C2068="&lt;200",9)))))))),FALSE)</f>
        <v>13.97</v>
      </c>
      <c r="P2068" s="23">
        <f t="shared" si="0"/>
        <v>2.4049999999999998</v>
      </c>
      <c r="Q2068" s="23">
        <f t="shared" si="1"/>
        <v>3</v>
      </c>
      <c r="R2068" s="23">
        <f>VLOOKUP(B2068,'Dry Sieve'!$B$2:$K$992,IF(C2068="#5",2,IF(C2068="#10",3,IF(C2068="#18",4,IF(C2068="#35",5,IF(C2068="#60",6,IF(C2068="#120",7,IF(C2068="#200",8,IF(C2068="&lt;200",9)))))))),FALSE)</f>
        <v>13.97</v>
      </c>
      <c r="S2068" s="23">
        <f>VLOOKUP(B2068,'Dry Sieve'!$B$2:$K$992,10,FALSE)</f>
        <v>139.75000000000003</v>
      </c>
      <c r="T2068" s="23">
        <v>1.982623733E-2</v>
      </c>
      <c r="U2068" s="23">
        <v>1.076281455E-3</v>
      </c>
      <c r="V2068" s="23">
        <f>V2065</f>
        <v>0.37362233466771</v>
      </c>
    </row>
    <row r="2069" spans="1:22" ht="15.75" customHeight="1" x14ac:dyDescent="0.2">
      <c r="A2069" s="22">
        <f>VLOOKUP(B2068,'Sample ID by Horizon'!A:B,2,FALSE)</f>
        <v>42878</v>
      </c>
      <c r="B2069" s="21" t="s">
        <v>549</v>
      </c>
      <c r="C2069" s="21" t="s">
        <v>1299</v>
      </c>
      <c r="D2069" s="21" t="s">
        <v>1293</v>
      </c>
      <c r="E2069" s="21">
        <v>3</v>
      </c>
      <c r="F2069" s="21">
        <v>1.72</v>
      </c>
      <c r="G2069" s="21">
        <v>4.7</v>
      </c>
      <c r="H2069" s="21">
        <v>2.98</v>
      </c>
      <c r="I2069" s="21">
        <v>4.0999999999999996</v>
      </c>
      <c r="J2069" s="23">
        <f t="shared" si="45"/>
        <v>2.38</v>
      </c>
      <c r="K2069" s="71">
        <v>20</v>
      </c>
      <c r="L2069" s="71">
        <f t="shared" ref="L2069:N2069" si="1552">L2067</f>
        <v>3</v>
      </c>
      <c r="M2069" s="71">
        <f t="shared" si="1552"/>
        <v>2.4049999999999998</v>
      </c>
      <c r="N2069" s="71">
        <f t="shared" si="1552"/>
        <v>19</v>
      </c>
      <c r="O2069" s="73">
        <f>VLOOKUP(B2069,'Dry Sieve'!$B$2:$K$992,IF(C2069="#5",2,IF(C2069="#10",3,IF(C2069="#18",4,IF(C2069="#35",5,IF(C2069="#60",6,IF(C2069="#120",7,IF(C2069="#200",8,IF(C2069="&lt;200",9)))))))),FALSE)</f>
        <v>13.97</v>
      </c>
      <c r="P2069" s="23">
        <f t="shared" si="0"/>
        <v>2.4049999999999998</v>
      </c>
      <c r="Q2069" s="23">
        <f t="shared" si="1"/>
        <v>3</v>
      </c>
      <c r="R2069" s="23">
        <f>VLOOKUP(B2069,'Dry Sieve'!$B$2:$K$992,IF(C2069="#5",2,IF(C2069="#10",3,IF(C2069="#18",4,IF(C2069="#35",5,IF(C2069="#60",6,IF(C2069="#120",7,IF(C2069="#200",8,IF(C2069="&lt;200",9)))))))),FALSE)</f>
        <v>13.97</v>
      </c>
      <c r="S2069" s="23">
        <f>VLOOKUP(B2069,'Dry Sieve'!$B$2:$K$992,10,FALSE)</f>
        <v>139.75000000000003</v>
      </c>
      <c r="T2069" s="23">
        <v>1.982623733E-2</v>
      </c>
      <c r="U2069" s="23">
        <v>1.076281455E-3</v>
      </c>
      <c r="V2069" s="23">
        <f>V2068</f>
        <v>0.37362233466771</v>
      </c>
    </row>
    <row r="2070" spans="1:22" ht="15.75" customHeight="1" x14ac:dyDescent="0.2">
      <c r="A2070" s="22">
        <f>VLOOKUP(B2069,'Sample ID by Horizon'!A:B,2,FALSE)</f>
        <v>42878</v>
      </c>
      <c r="B2070" s="21" t="s">
        <v>549</v>
      </c>
      <c r="C2070" s="21" t="s">
        <v>1299</v>
      </c>
      <c r="D2070" s="21" t="s">
        <v>1294</v>
      </c>
      <c r="E2070" s="21">
        <v>3</v>
      </c>
      <c r="F2070" s="21">
        <v>1.73</v>
      </c>
      <c r="G2070" s="21">
        <v>4.71</v>
      </c>
      <c r="H2070" s="21">
        <v>2.98</v>
      </c>
      <c r="I2070" s="21">
        <v>4.05</v>
      </c>
      <c r="J2070" s="23">
        <f t="shared" si="45"/>
        <v>2.3199999999999998</v>
      </c>
      <c r="K2070" s="71">
        <v>22</v>
      </c>
      <c r="L2070" s="71">
        <f t="shared" ref="L2070:N2070" si="1553">L2067</f>
        <v>3</v>
      </c>
      <c r="M2070" s="71">
        <f t="shared" si="1553"/>
        <v>2.4049999999999998</v>
      </c>
      <c r="N2070" s="71">
        <f t="shared" si="1553"/>
        <v>19</v>
      </c>
      <c r="O2070" s="73">
        <f>VLOOKUP(B2070,'Dry Sieve'!$B$2:$K$992,IF(C2070="#5",2,IF(C2070="#10",3,IF(C2070="#18",4,IF(C2070="#35",5,IF(C2070="#60",6,IF(C2070="#120",7,IF(C2070="#200",8,IF(C2070="&lt;200",9)))))))),FALSE)</f>
        <v>13.97</v>
      </c>
      <c r="P2070" s="23">
        <f t="shared" si="0"/>
        <v>2.4049999999999998</v>
      </c>
      <c r="Q2070" s="23">
        <f t="shared" si="1"/>
        <v>3</v>
      </c>
      <c r="R2070" s="23">
        <f>VLOOKUP(B2070,'Dry Sieve'!$B$2:$K$992,IF(C2070="#5",2,IF(C2070="#10",3,IF(C2070="#18",4,IF(C2070="#35",5,IF(C2070="#60",6,IF(C2070="#120",7,IF(C2070="#200",8,IF(C2070="&lt;200",9)))))))),FALSE)</f>
        <v>13.97</v>
      </c>
      <c r="S2070" s="23">
        <f>VLOOKUP(B2070,'Dry Sieve'!$B$2:$K$992,10,FALSE)</f>
        <v>139.75000000000003</v>
      </c>
      <c r="T2070" s="23">
        <v>1.982623733E-2</v>
      </c>
      <c r="U2070" s="23">
        <v>1.076281455E-3</v>
      </c>
      <c r="V2070" s="23">
        <f>V2068</f>
        <v>0.37362233466771</v>
      </c>
    </row>
    <row r="2071" spans="1:22" ht="15.75" customHeight="1" x14ac:dyDescent="0.2">
      <c r="A2071" s="22">
        <f>VLOOKUP(B2070,'Sample ID by Horizon'!A:B,2,FALSE)</f>
        <v>42878</v>
      </c>
      <c r="B2071" s="21" t="s">
        <v>549</v>
      </c>
      <c r="C2071" s="21" t="s">
        <v>1300</v>
      </c>
      <c r="D2071" s="21" t="s">
        <v>1291</v>
      </c>
      <c r="E2071" s="21">
        <v>1</v>
      </c>
      <c r="F2071" s="21">
        <v>1.73</v>
      </c>
      <c r="G2071" s="21">
        <v>2.73</v>
      </c>
      <c r="H2071" s="21">
        <v>1</v>
      </c>
      <c r="I2071" s="21">
        <v>2.69</v>
      </c>
      <c r="J2071" s="23">
        <f t="shared" si="45"/>
        <v>0.96</v>
      </c>
      <c r="K2071" s="71">
        <v>4</v>
      </c>
      <c r="L2071" s="71">
        <v>1.0024999999999999</v>
      </c>
      <c r="M2071" s="23">
        <f>AVERAGE(J2071:J2074)</f>
        <v>0.92500000000000004</v>
      </c>
      <c r="N2071" s="23">
        <v>8.4826732669999991</v>
      </c>
      <c r="O2071" s="73">
        <f>VLOOKUP(B2071,'Dry Sieve'!$B$2:$K$992,IF(C2071="#5",2,IF(C2071="#10",3,IF(C2071="#18",4,IF(C2071="#35",5,IF(C2071="#60",6,IF(C2071="#120",7,IF(C2071="#200",8,IF(C2071="&lt;200",9)))))))),FALSE)</f>
        <v>5.62</v>
      </c>
      <c r="P2071" s="23">
        <f t="shared" si="0"/>
        <v>0.92500000000000004</v>
      </c>
      <c r="Q2071" s="23">
        <f t="shared" si="1"/>
        <v>1.0024999999999999</v>
      </c>
      <c r="R2071" s="23">
        <f>VLOOKUP(B2071,'Dry Sieve'!$B$2:$K$992,IF(C2071="#5",2,IF(C2071="#10",3,IF(C2071="#18",4,IF(C2071="#35",5,IF(C2071="#60",6,IF(C2071="#120",7,IF(C2071="#200",8,IF(C2071="&lt;200",9)))))))),FALSE)</f>
        <v>5.62</v>
      </c>
      <c r="S2071" s="23">
        <f>VLOOKUP(B2071,'Dry Sieve'!$B$2:$K$992,10,FALSE)</f>
        <v>139.75000000000003</v>
      </c>
      <c r="T2071" s="23">
        <v>3.1088646900000001E-3</v>
      </c>
      <c r="U2071" s="23">
        <v>3.7673547709999997E-5</v>
      </c>
      <c r="V2071" s="23">
        <f>V2068</f>
        <v>0.37362233466771</v>
      </c>
    </row>
    <row r="2072" spans="1:22" ht="15.75" customHeight="1" x14ac:dyDescent="0.2">
      <c r="A2072" s="22">
        <f>VLOOKUP(B2071,'Sample ID by Horizon'!A:B,2,FALSE)</f>
        <v>42878</v>
      </c>
      <c r="B2072" s="21" t="s">
        <v>549</v>
      </c>
      <c r="C2072" s="21" t="s">
        <v>1300</v>
      </c>
      <c r="D2072" s="21" t="s">
        <v>1292</v>
      </c>
      <c r="E2072" s="21">
        <v>1</v>
      </c>
      <c r="F2072" s="21">
        <v>1.73</v>
      </c>
      <c r="G2072" s="21">
        <v>2.74</v>
      </c>
      <c r="H2072" s="21">
        <v>1.01</v>
      </c>
      <c r="I2072" s="21">
        <v>2.63</v>
      </c>
      <c r="J2072" s="23">
        <f t="shared" si="45"/>
        <v>0.89999999999999991</v>
      </c>
      <c r="K2072" s="71">
        <v>11</v>
      </c>
      <c r="L2072" s="71">
        <f t="shared" ref="L2072:N2072" si="1554">L2071</f>
        <v>1.0024999999999999</v>
      </c>
      <c r="M2072" s="71">
        <f t="shared" si="1554"/>
        <v>0.92500000000000004</v>
      </c>
      <c r="N2072" s="71">
        <f t="shared" si="1554"/>
        <v>8.4826732669999991</v>
      </c>
      <c r="O2072" s="73">
        <f>VLOOKUP(B2072,'Dry Sieve'!$B$2:$K$992,IF(C2072="#5",2,IF(C2072="#10",3,IF(C2072="#18",4,IF(C2072="#35",5,IF(C2072="#60",6,IF(C2072="#120",7,IF(C2072="#200",8,IF(C2072="&lt;200",9)))))))),FALSE)</f>
        <v>5.62</v>
      </c>
      <c r="P2072" s="23">
        <f t="shared" si="0"/>
        <v>0.92500000000000004</v>
      </c>
      <c r="Q2072" s="23">
        <f t="shared" si="1"/>
        <v>1.0024999999999999</v>
      </c>
      <c r="R2072" s="23">
        <f>VLOOKUP(B2072,'Dry Sieve'!$B$2:$K$992,IF(C2072="#5",2,IF(C2072="#10",3,IF(C2072="#18",4,IF(C2072="#35",5,IF(C2072="#60",6,IF(C2072="#120",7,IF(C2072="#200",8,IF(C2072="&lt;200",9)))))))),FALSE)</f>
        <v>5.62</v>
      </c>
      <c r="S2072" s="23">
        <f>VLOOKUP(B2072,'Dry Sieve'!$B$2:$K$992,10,FALSE)</f>
        <v>139.75000000000003</v>
      </c>
      <c r="T2072" s="23">
        <v>3.1088646900000001E-3</v>
      </c>
      <c r="U2072" s="23">
        <v>3.7673547709999997E-5</v>
      </c>
      <c r="V2072" s="23">
        <f>V2071</f>
        <v>0.37362233466771</v>
      </c>
    </row>
    <row r="2073" spans="1:22" ht="15.75" customHeight="1" x14ac:dyDescent="0.2">
      <c r="A2073" s="22">
        <f>VLOOKUP(B2072,'Sample ID by Horizon'!A:B,2,FALSE)</f>
        <v>42878</v>
      </c>
      <c r="B2073" s="21" t="s">
        <v>549</v>
      </c>
      <c r="C2073" s="21" t="s">
        <v>1300</v>
      </c>
      <c r="D2073" s="21" t="s">
        <v>1293</v>
      </c>
      <c r="E2073" s="21">
        <v>1</v>
      </c>
      <c r="F2073" s="21">
        <v>1.73</v>
      </c>
      <c r="G2073" s="21">
        <v>2.75</v>
      </c>
      <c r="H2073" s="21">
        <v>1.02</v>
      </c>
      <c r="I2073" s="21">
        <v>2.63</v>
      </c>
      <c r="J2073" s="23">
        <f t="shared" si="45"/>
        <v>0.89999999999999991</v>
      </c>
      <c r="K2073" s="71">
        <v>12</v>
      </c>
      <c r="L2073" s="71">
        <f t="shared" ref="L2073:N2073" si="1555">L2071</f>
        <v>1.0024999999999999</v>
      </c>
      <c r="M2073" s="71">
        <f t="shared" si="1555"/>
        <v>0.92500000000000004</v>
      </c>
      <c r="N2073" s="71">
        <f t="shared" si="1555"/>
        <v>8.4826732669999991</v>
      </c>
      <c r="O2073" s="73">
        <f>VLOOKUP(B2073,'Dry Sieve'!$B$2:$K$992,IF(C2073="#5",2,IF(C2073="#10",3,IF(C2073="#18",4,IF(C2073="#35",5,IF(C2073="#60",6,IF(C2073="#120",7,IF(C2073="#200",8,IF(C2073="&lt;200",9)))))))),FALSE)</f>
        <v>5.62</v>
      </c>
      <c r="P2073" s="23">
        <f t="shared" si="0"/>
        <v>0.92500000000000004</v>
      </c>
      <c r="Q2073" s="23">
        <f t="shared" si="1"/>
        <v>1.0024999999999999</v>
      </c>
      <c r="R2073" s="23">
        <f>VLOOKUP(B2073,'Dry Sieve'!$B$2:$K$992,IF(C2073="#5",2,IF(C2073="#10",3,IF(C2073="#18",4,IF(C2073="#35",5,IF(C2073="#60",6,IF(C2073="#120",7,IF(C2073="#200",8,IF(C2073="&lt;200",9)))))))),FALSE)</f>
        <v>5.62</v>
      </c>
      <c r="S2073" s="23">
        <f>VLOOKUP(B2073,'Dry Sieve'!$B$2:$K$992,10,FALSE)</f>
        <v>139.75000000000003</v>
      </c>
      <c r="T2073" s="23">
        <v>3.1088646900000001E-3</v>
      </c>
      <c r="U2073" s="23">
        <v>3.7673547709999997E-5</v>
      </c>
      <c r="V2073" s="23">
        <f>V2071</f>
        <v>0.37362233466771</v>
      </c>
    </row>
    <row r="2074" spans="1:22" ht="15.75" customHeight="1" x14ac:dyDescent="0.2">
      <c r="A2074" s="22">
        <f>VLOOKUP(B2073,'Sample ID by Horizon'!A:B,2,FALSE)</f>
        <v>42878</v>
      </c>
      <c r="B2074" s="21" t="s">
        <v>549</v>
      </c>
      <c r="C2074" s="21" t="s">
        <v>1300</v>
      </c>
      <c r="D2074" s="21" t="s">
        <v>1294</v>
      </c>
      <c r="E2074" s="21">
        <v>1.01</v>
      </c>
      <c r="F2074" s="21">
        <v>1.74</v>
      </c>
      <c r="G2074" s="21">
        <v>2.75</v>
      </c>
      <c r="H2074" s="21">
        <v>1.01</v>
      </c>
      <c r="I2074" s="21">
        <v>2.68</v>
      </c>
      <c r="J2074" s="23">
        <f t="shared" si="45"/>
        <v>0.94000000000000017</v>
      </c>
      <c r="K2074" s="71">
        <v>6.9306930690000002</v>
      </c>
      <c r="L2074" s="71">
        <f t="shared" ref="L2074:N2074" si="1556">L2071</f>
        <v>1.0024999999999999</v>
      </c>
      <c r="M2074" s="71">
        <f t="shared" si="1556"/>
        <v>0.92500000000000004</v>
      </c>
      <c r="N2074" s="71">
        <f t="shared" si="1556"/>
        <v>8.4826732669999991</v>
      </c>
      <c r="O2074" s="73">
        <f>VLOOKUP(B2074,'Dry Sieve'!$B$2:$K$992,IF(C2074="#5",2,IF(C2074="#10",3,IF(C2074="#18",4,IF(C2074="#35",5,IF(C2074="#60",6,IF(C2074="#120",7,IF(C2074="#200",8,IF(C2074="&lt;200",9)))))))),FALSE)</f>
        <v>5.62</v>
      </c>
      <c r="P2074" s="23">
        <f t="shared" si="0"/>
        <v>0.92500000000000004</v>
      </c>
      <c r="Q2074" s="23">
        <f t="shared" si="1"/>
        <v>1.0024999999999999</v>
      </c>
      <c r="R2074" s="23">
        <f>VLOOKUP(B2074,'Dry Sieve'!$B$2:$K$992,IF(C2074="#5",2,IF(C2074="#10",3,IF(C2074="#18",4,IF(C2074="#35",5,IF(C2074="#60",6,IF(C2074="#120",7,IF(C2074="#200",8,IF(C2074="&lt;200",9)))))))),FALSE)</f>
        <v>5.62</v>
      </c>
      <c r="S2074" s="23">
        <f>VLOOKUP(B2074,'Dry Sieve'!$B$2:$K$992,10,FALSE)</f>
        <v>139.75000000000003</v>
      </c>
      <c r="T2074" s="23">
        <v>3.1088646900000001E-3</v>
      </c>
      <c r="U2074" s="23">
        <v>3.7673547709999997E-5</v>
      </c>
      <c r="V2074" s="23">
        <f>V2071</f>
        <v>0.37362233466771</v>
      </c>
    </row>
    <row r="2075" spans="1:22" ht="15.75" customHeight="1" x14ac:dyDescent="0.2">
      <c r="A2075" s="22">
        <f>VLOOKUP(B2074,'Sample ID by Horizon'!A:B,2,FALSE)</f>
        <v>42878</v>
      </c>
      <c r="B2075" s="21" t="s">
        <v>550</v>
      </c>
      <c r="C2075" s="21" t="s">
        <v>1290</v>
      </c>
      <c r="D2075" s="21" t="s">
        <v>1291</v>
      </c>
      <c r="E2075" s="21">
        <v>3.99</v>
      </c>
      <c r="F2075" s="21">
        <v>1.73</v>
      </c>
      <c r="G2075" s="21">
        <v>4.9000000000000004</v>
      </c>
      <c r="H2075" s="21">
        <v>3.17</v>
      </c>
      <c r="I2075" s="21">
        <v>1.83</v>
      </c>
      <c r="J2075" s="23">
        <f t="shared" si="45"/>
        <v>0.10000000000000009</v>
      </c>
      <c r="K2075" s="71">
        <v>76.942355890000002</v>
      </c>
      <c r="L2075" s="71">
        <v>3.9925000000000002</v>
      </c>
      <c r="M2075" s="23">
        <f>AVERAGE(J2075:J2078)</f>
        <v>5.2500000000000047E-2</v>
      </c>
      <c r="N2075" s="23">
        <v>74.267700500000004</v>
      </c>
      <c r="O2075" s="73">
        <f>VLOOKUP(B2075,'Dry Sieve'!$B$2:$K$992,IF(C2075="#5",2,IF(C2075="#10",3,IF(C2075="#18",4,IF(C2075="#35",5,IF(C2075="#60",6,IF(C2075="#120",7,IF(C2075="#200",8,IF(C2075="&lt;200",9)))))))),FALSE)</f>
        <v>70.08</v>
      </c>
      <c r="P2075" s="23">
        <f t="shared" si="0"/>
        <v>5.2500000000000047E-2</v>
      </c>
      <c r="Q2075" s="23">
        <f t="shared" si="1"/>
        <v>3.9925000000000002</v>
      </c>
      <c r="R2075" s="23">
        <f>VLOOKUP(B2075,'Dry Sieve'!$B$2:$K$992,IF(C2075="#5",2,IF(C2075="#10",3,IF(C2075="#18",4,IF(C2075="#35",5,IF(C2075="#60",6,IF(C2075="#120",7,IF(C2075="#200",8,IF(C2075="&lt;200",9)))))))),FALSE)</f>
        <v>70.08</v>
      </c>
      <c r="S2075" s="23">
        <f>VLOOKUP(B2075,'Dry Sieve'!$B$2:$K$992,10,FALSE)</f>
        <v>172.37</v>
      </c>
      <c r="T2075" s="23">
        <v>0.40122104850000001</v>
      </c>
      <c r="U2075" s="23">
        <v>0.29797764669999999</v>
      </c>
      <c r="V2075" s="23">
        <f>SUM(U2075,U2079,U2083,U2087,U2091,U2095,U2099)</f>
        <v>0.51119727227545997</v>
      </c>
    </row>
    <row r="2076" spans="1:22" ht="15.75" customHeight="1" x14ac:dyDescent="0.2">
      <c r="A2076" s="22">
        <f>VLOOKUP(B2075,'Sample ID by Horizon'!A:B,2,FALSE)</f>
        <v>42878</v>
      </c>
      <c r="B2076" s="21" t="s">
        <v>550</v>
      </c>
      <c r="C2076" s="21" t="s">
        <v>1290</v>
      </c>
      <c r="D2076" s="21" t="s">
        <v>1292</v>
      </c>
      <c r="E2076" s="21">
        <v>3.99</v>
      </c>
      <c r="F2076" s="21">
        <v>1.77</v>
      </c>
      <c r="G2076" s="21">
        <v>4.93</v>
      </c>
      <c r="H2076" s="21">
        <v>3.16</v>
      </c>
      <c r="I2076" s="21">
        <v>1.81</v>
      </c>
      <c r="J2076" s="23">
        <f t="shared" si="45"/>
        <v>4.0000000000000036E-2</v>
      </c>
      <c r="K2076" s="71">
        <v>78.19548872</v>
      </c>
      <c r="L2076" s="71">
        <f t="shared" ref="L2076:N2076" si="1557">L2075</f>
        <v>3.9925000000000002</v>
      </c>
      <c r="M2076" s="71">
        <f t="shared" si="1557"/>
        <v>5.2500000000000047E-2</v>
      </c>
      <c r="N2076" s="71">
        <f t="shared" si="1557"/>
        <v>74.267700500000004</v>
      </c>
      <c r="O2076" s="73">
        <f>VLOOKUP(B2076,'Dry Sieve'!$B$2:$K$992,IF(C2076="#5",2,IF(C2076="#10",3,IF(C2076="#18",4,IF(C2076="#35",5,IF(C2076="#60",6,IF(C2076="#120",7,IF(C2076="#200",8,IF(C2076="&lt;200",9)))))))),FALSE)</f>
        <v>70.08</v>
      </c>
      <c r="P2076" s="23">
        <f t="shared" si="0"/>
        <v>5.2500000000000047E-2</v>
      </c>
      <c r="Q2076" s="23">
        <f t="shared" si="1"/>
        <v>3.9925000000000002</v>
      </c>
      <c r="R2076" s="23">
        <f>VLOOKUP(B2076,'Dry Sieve'!$B$2:$K$992,IF(C2076="#5",2,IF(C2076="#10",3,IF(C2076="#18",4,IF(C2076="#35",5,IF(C2076="#60",6,IF(C2076="#120",7,IF(C2076="#200",8,IF(C2076="&lt;200",9)))))))),FALSE)</f>
        <v>70.08</v>
      </c>
      <c r="S2076" s="23">
        <f>VLOOKUP(B2076,'Dry Sieve'!$B$2:$K$992,10,FALSE)</f>
        <v>172.37</v>
      </c>
      <c r="T2076" s="23">
        <v>0.40122104850000001</v>
      </c>
      <c r="U2076" s="23">
        <v>0.29797764669999999</v>
      </c>
      <c r="V2076" s="23">
        <f>V2075</f>
        <v>0.51119727227545997</v>
      </c>
    </row>
    <row r="2077" spans="1:22" ht="15.75" customHeight="1" x14ac:dyDescent="0.2">
      <c r="A2077" s="22">
        <f>VLOOKUP(B2076,'Sample ID by Horizon'!A:B,2,FALSE)</f>
        <v>42878</v>
      </c>
      <c r="B2077" s="21" t="s">
        <v>550</v>
      </c>
      <c r="C2077" s="21" t="s">
        <v>1290</v>
      </c>
      <c r="D2077" s="21" t="s">
        <v>1293</v>
      </c>
      <c r="E2077" s="21">
        <v>3.99</v>
      </c>
      <c r="F2077" s="21">
        <v>1.75</v>
      </c>
      <c r="G2077" s="21">
        <v>4.72</v>
      </c>
      <c r="H2077" s="21">
        <v>2.97</v>
      </c>
      <c r="I2077" s="21">
        <v>1.8</v>
      </c>
      <c r="J2077" s="23">
        <f t="shared" si="45"/>
        <v>5.0000000000000044E-2</v>
      </c>
      <c r="K2077" s="71">
        <v>73.182957389999999</v>
      </c>
      <c r="L2077" s="71">
        <f t="shared" ref="L2077:N2077" si="1558">L2075</f>
        <v>3.9925000000000002</v>
      </c>
      <c r="M2077" s="71">
        <f t="shared" si="1558"/>
        <v>5.2500000000000047E-2</v>
      </c>
      <c r="N2077" s="71">
        <f t="shared" si="1558"/>
        <v>74.267700500000004</v>
      </c>
      <c r="O2077" s="73">
        <f>VLOOKUP(B2077,'Dry Sieve'!$B$2:$K$992,IF(C2077="#5",2,IF(C2077="#10",3,IF(C2077="#18",4,IF(C2077="#35",5,IF(C2077="#60",6,IF(C2077="#120",7,IF(C2077="#200",8,IF(C2077="&lt;200",9)))))))),FALSE)</f>
        <v>70.08</v>
      </c>
      <c r="P2077" s="23">
        <f t="shared" si="0"/>
        <v>5.2500000000000047E-2</v>
      </c>
      <c r="Q2077" s="23">
        <f t="shared" si="1"/>
        <v>3.9925000000000002</v>
      </c>
      <c r="R2077" s="23">
        <f>VLOOKUP(B2077,'Dry Sieve'!$B$2:$K$992,IF(C2077="#5",2,IF(C2077="#10",3,IF(C2077="#18",4,IF(C2077="#35",5,IF(C2077="#60",6,IF(C2077="#120",7,IF(C2077="#200",8,IF(C2077="&lt;200",9)))))))),FALSE)</f>
        <v>70.08</v>
      </c>
      <c r="S2077" s="23">
        <f>VLOOKUP(B2077,'Dry Sieve'!$B$2:$K$992,10,FALSE)</f>
        <v>172.37</v>
      </c>
      <c r="T2077" s="23">
        <v>0.40122104850000001</v>
      </c>
      <c r="U2077" s="23">
        <v>0.29797764669999999</v>
      </c>
      <c r="V2077" s="23">
        <f>V2075</f>
        <v>0.51119727227545997</v>
      </c>
    </row>
    <row r="2078" spans="1:22" ht="15.75" customHeight="1" x14ac:dyDescent="0.2">
      <c r="A2078" s="22">
        <f>VLOOKUP(B2077,'Sample ID by Horizon'!A:B,2,FALSE)</f>
        <v>42878</v>
      </c>
      <c r="B2078" s="21" t="s">
        <v>550</v>
      </c>
      <c r="C2078" s="21" t="s">
        <v>1290</v>
      </c>
      <c r="D2078" s="21" t="s">
        <v>1294</v>
      </c>
      <c r="E2078" s="21">
        <v>4</v>
      </c>
      <c r="F2078" s="21">
        <v>1.76</v>
      </c>
      <c r="G2078" s="21">
        <v>4.53</v>
      </c>
      <c r="H2078" s="21">
        <v>2.77</v>
      </c>
      <c r="I2078" s="21">
        <v>1.78</v>
      </c>
      <c r="J2078" s="23">
        <f t="shared" si="45"/>
        <v>2.0000000000000018E-2</v>
      </c>
      <c r="K2078" s="71">
        <v>68.75</v>
      </c>
      <c r="L2078" s="71">
        <f t="shared" ref="L2078:N2078" si="1559">L2075</f>
        <v>3.9925000000000002</v>
      </c>
      <c r="M2078" s="71">
        <f t="shared" si="1559"/>
        <v>5.2500000000000047E-2</v>
      </c>
      <c r="N2078" s="71">
        <f t="shared" si="1559"/>
        <v>74.267700500000004</v>
      </c>
      <c r="O2078" s="73">
        <f>VLOOKUP(B2078,'Dry Sieve'!$B$2:$K$992,IF(C2078="#5",2,IF(C2078="#10",3,IF(C2078="#18",4,IF(C2078="#35",5,IF(C2078="#60",6,IF(C2078="#120",7,IF(C2078="#200",8,IF(C2078="&lt;200",9)))))))),FALSE)</f>
        <v>70.08</v>
      </c>
      <c r="P2078" s="23">
        <f t="shared" si="0"/>
        <v>5.2500000000000047E-2</v>
      </c>
      <c r="Q2078" s="23">
        <f t="shared" si="1"/>
        <v>3.9925000000000002</v>
      </c>
      <c r="R2078" s="23">
        <f>VLOOKUP(B2078,'Dry Sieve'!$B$2:$K$992,IF(C2078="#5",2,IF(C2078="#10",3,IF(C2078="#18",4,IF(C2078="#35",5,IF(C2078="#60",6,IF(C2078="#120",7,IF(C2078="#200",8,IF(C2078="&lt;200",9)))))))),FALSE)</f>
        <v>70.08</v>
      </c>
      <c r="S2078" s="23">
        <f>VLOOKUP(B2078,'Dry Sieve'!$B$2:$K$992,10,FALSE)</f>
        <v>172.37</v>
      </c>
      <c r="T2078" s="23">
        <v>0.40122104850000001</v>
      </c>
      <c r="U2078" s="23">
        <v>0.29797764669999999</v>
      </c>
      <c r="V2078" s="23">
        <f>V2075</f>
        <v>0.51119727227545997</v>
      </c>
    </row>
    <row r="2079" spans="1:22" ht="15.75" customHeight="1" x14ac:dyDescent="0.2">
      <c r="A2079" s="22">
        <f>VLOOKUP(B2078,'Sample ID by Horizon'!A:B,2,FALSE)</f>
        <v>42878</v>
      </c>
      <c r="B2079" s="21" t="s">
        <v>550</v>
      </c>
      <c r="C2079" s="21" t="s">
        <v>1295</v>
      </c>
      <c r="D2079" s="21" t="s">
        <v>1291</v>
      </c>
      <c r="E2079" s="21">
        <v>4</v>
      </c>
      <c r="F2079" s="21">
        <v>1.75</v>
      </c>
      <c r="G2079" s="21">
        <v>4.87</v>
      </c>
      <c r="H2079" s="21">
        <v>3.12</v>
      </c>
      <c r="I2079" s="21">
        <v>1.99</v>
      </c>
      <c r="J2079" s="23">
        <f t="shared" si="45"/>
        <v>0.24</v>
      </c>
      <c r="K2079" s="71">
        <v>72</v>
      </c>
      <c r="L2079" s="71">
        <v>4</v>
      </c>
      <c r="M2079" s="23">
        <f>AVERAGE(J2079:J2082)</f>
        <v>0.22749999999999992</v>
      </c>
      <c r="N2079" s="23">
        <v>71.0625</v>
      </c>
      <c r="O2079" s="73">
        <f>VLOOKUP(B2079,'Dry Sieve'!$B$2:$K$992,IF(C2079="#5",2,IF(C2079="#10",3,IF(C2079="#18",4,IF(C2079="#35",5,IF(C2079="#60",6,IF(C2079="#120",7,IF(C2079="#200",8,IF(C2079="&lt;200",9)))))))),FALSE)</f>
        <v>37.229999999999997</v>
      </c>
      <c r="P2079" s="23">
        <f t="shared" si="0"/>
        <v>0.22749999999999992</v>
      </c>
      <c r="Q2079" s="23">
        <f t="shared" si="1"/>
        <v>4</v>
      </c>
      <c r="R2079" s="23">
        <f>VLOOKUP(B2079,'Dry Sieve'!$B$2:$K$992,IF(C2079="#5",2,IF(C2079="#10",3,IF(C2079="#18",4,IF(C2079="#35",5,IF(C2079="#60",6,IF(C2079="#120",7,IF(C2079="#200",8,IF(C2079="&lt;200",9)))))))),FALSE)</f>
        <v>37.229999999999997</v>
      </c>
      <c r="S2079" s="23">
        <f>VLOOKUP(B2079,'Dry Sieve'!$B$2:$K$992,10,FALSE)</f>
        <v>172.37</v>
      </c>
      <c r="T2079" s="23">
        <v>0.20370449469999999</v>
      </c>
      <c r="U2079" s="23">
        <v>0.1240778627</v>
      </c>
      <c r="V2079" s="23">
        <f>V2078</f>
        <v>0.51119727227545997</v>
      </c>
    </row>
    <row r="2080" spans="1:22" ht="15.75" customHeight="1" x14ac:dyDescent="0.2">
      <c r="A2080" s="22">
        <f>VLOOKUP(B2079,'Sample ID by Horizon'!A:B,2,FALSE)</f>
        <v>42878</v>
      </c>
      <c r="B2080" s="21" t="s">
        <v>550</v>
      </c>
      <c r="C2080" s="21" t="s">
        <v>1295</v>
      </c>
      <c r="D2080" s="21" t="s">
        <v>1292</v>
      </c>
      <c r="E2080" s="21">
        <v>4</v>
      </c>
      <c r="F2080" s="21">
        <v>1.74</v>
      </c>
      <c r="G2080" s="21">
        <v>5.01</v>
      </c>
      <c r="H2080" s="21">
        <v>3.27</v>
      </c>
      <c r="I2080" s="21">
        <v>1.96</v>
      </c>
      <c r="J2080" s="23">
        <f t="shared" si="45"/>
        <v>0.21999999999999997</v>
      </c>
      <c r="K2080" s="71">
        <v>76.25</v>
      </c>
      <c r="L2080" s="71">
        <f t="shared" ref="L2080:N2080" si="1560">L2079</f>
        <v>4</v>
      </c>
      <c r="M2080" s="71">
        <f t="shared" si="1560"/>
        <v>0.22749999999999992</v>
      </c>
      <c r="N2080" s="71">
        <f t="shared" si="1560"/>
        <v>71.0625</v>
      </c>
      <c r="O2080" s="73">
        <f>VLOOKUP(B2080,'Dry Sieve'!$B$2:$K$992,IF(C2080="#5",2,IF(C2080="#10",3,IF(C2080="#18",4,IF(C2080="#35",5,IF(C2080="#60",6,IF(C2080="#120",7,IF(C2080="#200",8,IF(C2080="&lt;200",9)))))))),FALSE)</f>
        <v>37.229999999999997</v>
      </c>
      <c r="P2080" s="23">
        <f t="shared" si="0"/>
        <v>0.22749999999999992</v>
      </c>
      <c r="Q2080" s="23">
        <f t="shared" si="1"/>
        <v>4</v>
      </c>
      <c r="R2080" s="23">
        <f>VLOOKUP(B2080,'Dry Sieve'!$B$2:$K$992,IF(C2080="#5",2,IF(C2080="#10",3,IF(C2080="#18",4,IF(C2080="#35",5,IF(C2080="#60",6,IF(C2080="#120",7,IF(C2080="#200",8,IF(C2080="&lt;200",9)))))))),FALSE)</f>
        <v>37.229999999999997</v>
      </c>
      <c r="S2080" s="23">
        <f>VLOOKUP(B2080,'Dry Sieve'!$B$2:$K$992,10,FALSE)</f>
        <v>172.37</v>
      </c>
      <c r="T2080" s="23">
        <v>0.20370449469999999</v>
      </c>
      <c r="U2080" s="23">
        <v>0.1240778627</v>
      </c>
      <c r="V2080" s="23">
        <f>V2078</f>
        <v>0.51119727227545997</v>
      </c>
    </row>
    <row r="2081" spans="1:22" ht="15.75" customHeight="1" x14ac:dyDescent="0.2">
      <c r="A2081" s="22">
        <f>VLOOKUP(B2080,'Sample ID by Horizon'!A:B,2,FALSE)</f>
        <v>42878</v>
      </c>
      <c r="B2081" s="21" t="s">
        <v>550</v>
      </c>
      <c r="C2081" s="21" t="s">
        <v>1295</v>
      </c>
      <c r="D2081" s="21" t="s">
        <v>1293</v>
      </c>
      <c r="E2081" s="21">
        <v>4</v>
      </c>
      <c r="F2081" s="21">
        <v>1.76</v>
      </c>
      <c r="G2081" s="21">
        <v>4.78</v>
      </c>
      <c r="H2081" s="21">
        <v>3.02</v>
      </c>
      <c r="I2081" s="21">
        <v>2.0499999999999998</v>
      </c>
      <c r="J2081" s="23">
        <f t="shared" si="45"/>
        <v>0.28999999999999981</v>
      </c>
      <c r="K2081" s="71">
        <v>68.25</v>
      </c>
      <c r="L2081" s="71">
        <f t="shared" ref="L2081:N2081" si="1561">L2079</f>
        <v>4</v>
      </c>
      <c r="M2081" s="71">
        <f t="shared" si="1561"/>
        <v>0.22749999999999992</v>
      </c>
      <c r="N2081" s="71">
        <f t="shared" si="1561"/>
        <v>71.0625</v>
      </c>
      <c r="O2081" s="73">
        <f>VLOOKUP(B2081,'Dry Sieve'!$B$2:$K$992,IF(C2081="#5",2,IF(C2081="#10",3,IF(C2081="#18",4,IF(C2081="#35",5,IF(C2081="#60",6,IF(C2081="#120",7,IF(C2081="#200",8,IF(C2081="&lt;200",9)))))))),FALSE)</f>
        <v>37.229999999999997</v>
      </c>
      <c r="P2081" s="23">
        <f t="shared" si="0"/>
        <v>0.22749999999999992</v>
      </c>
      <c r="Q2081" s="23">
        <f t="shared" si="1"/>
        <v>4</v>
      </c>
      <c r="R2081" s="23">
        <f>VLOOKUP(B2081,'Dry Sieve'!$B$2:$K$992,IF(C2081="#5",2,IF(C2081="#10",3,IF(C2081="#18",4,IF(C2081="#35",5,IF(C2081="#60",6,IF(C2081="#120",7,IF(C2081="#200",8,IF(C2081="&lt;200",9)))))))),FALSE)</f>
        <v>37.229999999999997</v>
      </c>
      <c r="S2081" s="23">
        <f>VLOOKUP(B2081,'Dry Sieve'!$B$2:$K$992,10,FALSE)</f>
        <v>172.37</v>
      </c>
      <c r="T2081" s="23">
        <v>0.20370449469999999</v>
      </c>
      <c r="U2081" s="23">
        <v>0.1240778627</v>
      </c>
      <c r="V2081" s="23">
        <f>V2078</f>
        <v>0.51119727227545997</v>
      </c>
    </row>
    <row r="2082" spans="1:22" ht="15.75" customHeight="1" x14ac:dyDescent="0.2">
      <c r="A2082" s="22">
        <f>VLOOKUP(B2081,'Sample ID by Horizon'!A:B,2,FALSE)</f>
        <v>42878</v>
      </c>
      <c r="B2082" s="21" t="s">
        <v>550</v>
      </c>
      <c r="C2082" s="21" t="s">
        <v>1295</v>
      </c>
      <c r="D2082" s="21" t="s">
        <v>1294</v>
      </c>
      <c r="E2082" s="21">
        <v>4</v>
      </c>
      <c r="F2082" s="21">
        <v>1.75</v>
      </c>
      <c r="G2082" s="21">
        <v>4.62</v>
      </c>
      <c r="H2082" s="21">
        <v>2.87</v>
      </c>
      <c r="I2082" s="21">
        <v>1.91</v>
      </c>
      <c r="J2082" s="23">
        <f t="shared" si="45"/>
        <v>0.15999999999999992</v>
      </c>
      <c r="K2082" s="71">
        <v>67.75</v>
      </c>
      <c r="L2082" s="71">
        <f t="shared" ref="L2082:N2082" si="1562">L2079</f>
        <v>4</v>
      </c>
      <c r="M2082" s="71">
        <f t="shared" si="1562"/>
        <v>0.22749999999999992</v>
      </c>
      <c r="N2082" s="71">
        <f t="shared" si="1562"/>
        <v>71.0625</v>
      </c>
      <c r="O2082" s="73">
        <f>VLOOKUP(B2082,'Dry Sieve'!$B$2:$K$992,IF(C2082="#5",2,IF(C2082="#10",3,IF(C2082="#18",4,IF(C2082="#35",5,IF(C2082="#60",6,IF(C2082="#120",7,IF(C2082="#200",8,IF(C2082="&lt;200",9)))))))),FALSE)</f>
        <v>37.229999999999997</v>
      </c>
      <c r="P2082" s="23">
        <f t="shared" si="0"/>
        <v>0.22749999999999992</v>
      </c>
      <c r="Q2082" s="23">
        <f t="shared" si="1"/>
        <v>4</v>
      </c>
      <c r="R2082" s="23">
        <f>VLOOKUP(B2082,'Dry Sieve'!$B$2:$K$992,IF(C2082="#5",2,IF(C2082="#10",3,IF(C2082="#18",4,IF(C2082="#35",5,IF(C2082="#60",6,IF(C2082="#120",7,IF(C2082="#200",8,IF(C2082="&lt;200",9)))))))),FALSE)</f>
        <v>37.229999999999997</v>
      </c>
      <c r="S2082" s="23">
        <f>VLOOKUP(B2082,'Dry Sieve'!$B$2:$K$992,10,FALSE)</f>
        <v>172.37</v>
      </c>
      <c r="T2082" s="23">
        <v>0.20370449469999999</v>
      </c>
      <c r="U2082" s="23">
        <v>0.1240778627</v>
      </c>
      <c r="V2082" s="23">
        <f>V2081</f>
        <v>0.51119727227545997</v>
      </c>
    </row>
    <row r="2083" spans="1:22" ht="15.75" customHeight="1" x14ac:dyDescent="0.2">
      <c r="A2083" s="22">
        <f>VLOOKUP(B2082,'Sample ID by Horizon'!A:B,2,FALSE)</f>
        <v>42878</v>
      </c>
      <c r="B2083" s="21" t="s">
        <v>550</v>
      </c>
      <c r="C2083" s="21" t="s">
        <v>1296</v>
      </c>
      <c r="D2083" s="21" t="s">
        <v>1291</v>
      </c>
      <c r="E2083" s="21">
        <v>4</v>
      </c>
      <c r="F2083" s="21">
        <v>1.76</v>
      </c>
      <c r="G2083" s="21">
        <v>5.0199999999999996</v>
      </c>
      <c r="H2083" s="21">
        <v>3.26</v>
      </c>
      <c r="I2083" s="21">
        <v>2.06</v>
      </c>
      <c r="J2083" s="23">
        <f t="shared" si="45"/>
        <v>0.30000000000000004</v>
      </c>
      <c r="K2083" s="71">
        <v>74</v>
      </c>
      <c r="L2083" s="71">
        <v>4</v>
      </c>
      <c r="M2083" s="23">
        <f>AVERAGE(J2083:J2086)</f>
        <v>0.39500000000000007</v>
      </c>
      <c r="N2083" s="23">
        <v>76.3125</v>
      </c>
      <c r="O2083" s="73">
        <f>VLOOKUP(B2083,'Dry Sieve'!$B$2:$K$992,IF(C2083="#5",2,IF(C2083="#10",3,IF(C2083="#18",4,IF(C2083="#35",5,IF(C2083="#60",6,IF(C2083="#120",7,IF(C2083="#200",8,IF(C2083="&lt;200",9)))))))),FALSE)</f>
        <v>22.84</v>
      </c>
      <c r="P2083" s="23">
        <f t="shared" si="0"/>
        <v>0.39500000000000007</v>
      </c>
      <c r="Q2083" s="23">
        <f t="shared" si="1"/>
        <v>4</v>
      </c>
      <c r="R2083" s="23">
        <f>VLOOKUP(B2083,'Dry Sieve'!$B$2:$K$992,IF(C2083="#5",2,IF(C2083="#10",3,IF(C2083="#18",4,IF(C2083="#35",5,IF(C2083="#60",6,IF(C2083="#120",7,IF(C2083="#200",8,IF(C2083="&lt;200",9)))))))),FALSE)</f>
        <v>22.84</v>
      </c>
      <c r="S2083" s="23">
        <f>VLOOKUP(B2083,'Dry Sieve'!$B$2:$K$992,10,FALSE)</f>
        <v>172.37</v>
      </c>
      <c r="T2083" s="23">
        <v>0.1194207229</v>
      </c>
      <c r="U2083" s="23">
        <v>6.5094956529999998E-2</v>
      </c>
      <c r="V2083" s="23">
        <f>V2081</f>
        <v>0.51119727227545997</v>
      </c>
    </row>
    <row r="2084" spans="1:22" ht="15.75" customHeight="1" x14ac:dyDescent="0.2">
      <c r="A2084" s="22">
        <f>VLOOKUP(B2083,'Sample ID by Horizon'!A:B,2,FALSE)</f>
        <v>42878</v>
      </c>
      <c r="B2084" s="21" t="s">
        <v>550</v>
      </c>
      <c r="C2084" s="21" t="s">
        <v>1296</v>
      </c>
      <c r="D2084" s="21" t="s">
        <v>1292</v>
      </c>
      <c r="E2084" s="21">
        <v>4</v>
      </c>
      <c r="F2084" s="21">
        <v>1.74</v>
      </c>
      <c r="G2084" s="21">
        <v>5.27</v>
      </c>
      <c r="H2084" s="21">
        <v>3.53</v>
      </c>
      <c r="I2084" s="21">
        <v>2.2400000000000002</v>
      </c>
      <c r="J2084" s="23">
        <f t="shared" si="45"/>
        <v>0.50000000000000022</v>
      </c>
      <c r="K2084" s="71">
        <v>75.75</v>
      </c>
      <c r="L2084" s="71">
        <f t="shared" ref="L2084:N2084" si="1563">L2083</f>
        <v>4</v>
      </c>
      <c r="M2084" s="71">
        <f t="shared" si="1563"/>
        <v>0.39500000000000007</v>
      </c>
      <c r="N2084" s="71">
        <f t="shared" si="1563"/>
        <v>76.3125</v>
      </c>
      <c r="O2084" s="73">
        <f>VLOOKUP(B2084,'Dry Sieve'!$B$2:$K$992,IF(C2084="#5",2,IF(C2084="#10",3,IF(C2084="#18",4,IF(C2084="#35",5,IF(C2084="#60",6,IF(C2084="#120",7,IF(C2084="#200",8,IF(C2084="&lt;200",9)))))))),FALSE)</f>
        <v>22.84</v>
      </c>
      <c r="P2084" s="23">
        <f t="shared" si="0"/>
        <v>0.39500000000000007</v>
      </c>
      <c r="Q2084" s="23">
        <f t="shared" si="1"/>
        <v>4</v>
      </c>
      <c r="R2084" s="23">
        <f>VLOOKUP(B2084,'Dry Sieve'!$B$2:$K$992,IF(C2084="#5",2,IF(C2084="#10",3,IF(C2084="#18",4,IF(C2084="#35",5,IF(C2084="#60",6,IF(C2084="#120",7,IF(C2084="#200",8,IF(C2084="&lt;200",9)))))))),FALSE)</f>
        <v>22.84</v>
      </c>
      <c r="S2084" s="23">
        <f>VLOOKUP(B2084,'Dry Sieve'!$B$2:$K$992,10,FALSE)</f>
        <v>172.37</v>
      </c>
      <c r="T2084" s="23">
        <v>0.1194207229</v>
      </c>
      <c r="U2084" s="23">
        <v>6.5094956529999998E-2</v>
      </c>
      <c r="V2084" s="23">
        <f>V2081</f>
        <v>0.51119727227545997</v>
      </c>
    </row>
    <row r="2085" spans="1:22" ht="15.75" customHeight="1" x14ac:dyDescent="0.2">
      <c r="A2085" s="22">
        <f>VLOOKUP(B2084,'Sample ID by Horizon'!A:B,2,FALSE)</f>
        <v>42878</v>
      </c>
      <c r="B2085" s="21" t="s">
        <v>550</v>
      </c>
      <c r="C2085" s="21" t="s">
        <v>1296</v>
      </c>
      <c r="D2085" s="21" t="s">
        <v>1293</v>
      </c>
      <c r="E2085" s="21">
        <v>4</v>
      </c>
      <c r="F2085" s="21">
        <v>1.74</v>
      </c>
      <c r="G2085" s="21">
        <v>5.32</v>
      </c>
      <c r="H2085" s="21">
        <v>3.58</v>
      </c>
      <c r="I2085" s="21">
        <v>1.93</v>
      </c>
      <c r="J2085" s="23">
        <f t="shared" si="45"/>
        <v>0.18999999999999995</v>
      </c>
      <c r="K2085" s="71">
        <v>84.75</v>
      </c>
      <c r="L2085" s="71">
        <f t="shared" ref="L2085:N2085" si="1564">L2083</f>
        <v>4</v>
      </c>
      <c r="M2085" s="71">
        <f t="shared" si="1564"/>
        <v>0.39500000000000007</v>
      </c>
      <c r="N2085" s="71">
        <f t="shared" si="1564"/>
        <v>76.3125</v>
      </c>
      <c r="O2085" s="73">
        <f>VLOOKUP(B2085,'Dry Sieve'!$B$2:$K$992,IF(C2085="#5",2,IF(C2085="#10",3,IF(C2085="#18",4,IF(C2085="#35",5,IF(C2085="#60",6,IF(C2085="#120",7,IF(C2085="#200",8,IF(C2085="&lt;200",9)))))))),FALSE)</f>
        <v>22.84</v>
      </c>
      <c r="P2085" s="23">
        <f t="shared" si="0"/>
        <v>0.39500000000000007</v>
      </c>
      <c r="Q2085" s="23">
        <f t="shared" si="1"/>
        <v>4</v>
      </c>
      <c r="R2085" s="23">
        <f>VLOOKUP(B2085,'Dry Sieve'!$B$2:$K$992,IF(C2085="#5",2,IF(C2085="#10",3,IF(C2085="#18",4,IF(C2085="#35",5,IF(C2085="#60",6,IF(C2085="#120",7,IF(C2085="#200",8,IF(C2085="&lt;200",9)))))))),FALSE)</f>
        <v>22.84</v>
      </c>
      <c r="S2085" s="23">
        <f>VLOOKUP(B2085,'Dry Sieve'!$B$2:$K$992,10,FALSE)</f>
        <v>172.37</v>
      </c>
      <c r="T2085" s="23">
        <v>0.1194207229</v>
      </c>
      <c r="U2085" s="23">
        <v>6.5094956529999998E-2</v>
      </c>
      <c r="V2085" s="23">
        <f>V2084</f>
        <v>0.51119727227545997</v>
      </c>
    </row>
    <row r="2086" spans="1:22" ht="15.75" customHeight="1" x14ac:dyDescent="0.2">
      <c r="A2086" s="22">
        <f>VLOOKUP(B2085,'Sample ID by Horizon'!A:B,2,FALSE)</f>
        <v>42878</v>
      </c>
      <c r="B2086" s="21" t="s">
        <v>550</v>
      </c>
      <c r="C2086" s="21" t="s">
        <v>1296</v>
      </c>
      <c r="D2086" s="21" t="s">
        <v>1294</v>
      </c>
      <c r="E2086" s="21">
        <v>4</v>
      </c>
      <c r="F2086" s="21">
        <v>1.76</v>
      </c>
      <c r="G2086" s="21">
        <v>5.18</v>
      </c>
      <c r="H2086" s="21">
        <v>3.42</v>
      </c>
      <c r="I2086" s="21">
        <v>2.35</v>
      </c>
      <c r="J2086" s="23">
        <f t="shared" si="45"/>
        <v>0.59000000000000008</v>
      </c>
      <c r="K2086" s="71">
        <v>70.75</v>
      </c>
      <c r="L2086" s="71">
        <f t="shared" ref="L2086:N2086" si="1565">L2083</f>
        <v>4</v>
      </c>
      <c r="M2086" s="71">
        <f t="shared" si="1565"/>
        <v>0.39500000000000007</v>
      </c>
      <c r="N2086" s="71">
        <f t="shared" si="1565"/>
        <v>76.3125</v>
      </c>
      <c r="O2086" s="73">
        <f>VLOOKUP(B2086,'Dry Sieve'!$B$2:$K$992,IF(C2086="#5",2,IF(C2086="#10",3,IF(C2086="#18",4,IF(C2086="#35",5,IF(C2086="#60",6,IF(C2086="#120",7,IF(C2086="#200",8,IF(C2086="&lt;200",9)))))))),FALSE)</f>
        <v>22.84</v>
      </c>
      <c r="P2086" s="23">
        <f t="shared" si="0"/>
        <v>0.39500000000000007</v>
      </c>
      <c r="Q2086" s="23">
        <f t="shared" si="1"/>
        <v>4</v>
      </c>
      <c r="R2086" s="23">
        <f>VLOOKUP(B2086,'Dry Sieve'!$B$2:$K$992,IF(C2086="#5",2,IF(C2086="#10",3,IF(C2086="#18",4,IF(C2086="#35",5,IF(C2086="#60",6,IF(C2086="#120",7,IF(C2086="#200",8,IF(C2086="&lt;200",9)))))))),FALSE)</f>
        <v>22.84</v>
      </c>
      <c r="S2086" s="23">
        <f>VLOOKUP(B2086,'Dry Sieve'!$B$2:$K$992,10,FALSE)</f>
        <v>172.37</v>
      </c>
      <c r="T2086" s="23">
        <v>0.1194207229</v>
      </c>
      <c r="U2086" s="23">
        <v>6.5094956529999998E-2</v>
      </c>
      <c r="V2086" s="23">
        <f>V2084</f>
        <v>0.51119727227545997</v>
      </c>
    </row>
    <row r="2087" spans="1:22" ht="15.75" customHeight="1" x14ac:dyDescent="0.2">
      <c r="A2087" s="22">
        <f>VLOOKUP(B2086,'Sample ID by Horizon'!A:B,2,FALSE)</f>
        <v>42878</v>
      </c>
      <c r="B2087" s="21" t="s">
        <v>550</v>
      </c>
      <c r="C2087" s="21" t="s">
        <v>1297</v>
      </c>
      <c r="D2087" s="21" t="s">
        <v>1291</v>
      </c>
      <c r="E2087" s="21">
        <v>3</v>
      </c>
      <c r="F2087" s="21">
        <v>1.73</v>
      </c>
      <c r="G2087" s="21">
        <v>4.54</v>
      </c>
      <c r="H2087" s="21">
        <v>2.81</v>
      </c>
      <c r="I2087" s="21">
        <v>2.8</v>
      </c>
      <c r="J2087" s="23">
        <f t="shared" si="45"/>
        <v>1.0699999999999998</v>
      </c>
      <c r="K2087" s="71">
        <v>58</v>
      </c>
      <c r="L2087" s="71">
        <v>3</v>
      </c>
      <c r="M2087" s="23">
        <f>AVERAGE(J2087:J2090)</f>
        <v>1.04</v>
      </c>
      <c r="N2087" s="23">
        <v>61.5</v>
      </c>
      <c r="O2087" s="73">
        <f>VLOOKUP(B2087,'Dry Sieve'!$B$2:$K$992,IF(C2087="#5",2,IF(C2087="#10",3,IF(C2087="#18",4,IF(C2087="#35",5,IF(C2087="#60",6,IF(C2087="#120",7,IF(C2087="#200",8,IF(C2087="&lt;200",9)))))))),FALSE)</f>
        <v>14.32</v>
      </c>
      <c r="P2087" s="23">
        <f t="shared" si="0"/>
        <v>1.04</v>
      </c>
      <c r="Q2087" s="23">
        <f t="shared" si="1"/>
        <v>3</v>
      </c>
      <c r="R2087" s="23">
        <f>VLOOKUP(B2087,'Dry Sieve'!$B$2:$K$992,IF(C2087="#5",2,IF(C2087="#10",3,IF(C2087="#18",4,IF(C2087="#35",5,IF(C2087="#60",6,IF(C2087="#120",7,IF(C2087="#200",8,IF(C2087="&lt;200",9)))))))),FALSE)</f>
        <v>14.32</v>
      </c>
      <c r="S2087" s="23">
        <f>VLOOKUP(B2087,'Dry Sieve'!$B$2:$K$992,10,FALSE)</f>
        <v>172.37</v>
      </c>
      <c r="T2087" s="23">
        <v>5.4277039700000002E-2</v>
      </c>
      <c r="U2087" s="23">
        <v>1.9074502520000002E-2</v>
      </c>
      <c r="V2087" s="23">
        <f>V2084</f>
        <v>0.51119727227545997</v>
      </c>
    </row>
    <row r="2088" spans="1:22" ht="15.75" customHeight="1" x14ac:dyDescent="0.2">
      <c r="A2088" s="22">
        <f>VLOOKUP(B2087,'Sample ID by Horizon'!A:B,2,FALSE)</f>
        <v>42878</v>
      </c>
      <c r="B2088" s="21" t="s">
        <v>550</v>
      </c>
      <c r="C2088" s="21" t="s">
        <v>1297</v>
      </c>
      <c r="D2088" s="21" t="s">
        <v>1292</v>
      </c>
      <c r="E2088" s="21">
        <v>3</v>
      </c>
      <c r="F2088" s="21">
        <v>1.72</v>
      </c>
      <c r="G2088" s="21">
        <v>4.83</v>
      </c>
      <c r="H2088" s="21">
        <v>3.11</v>
      </c>
      <c r="I2088" s="21">
        <v>2.7</v>
      </c>
      <c r="J2088" s="23">
        <f t="shared" si="45"/>
        <v>0.9800000000000002</v>
      </c>
      <c r="K2088" s="71">
        <v>71</v>
      </c>
      <c r="L2088" s="71">
        <f t="shared" ref="L2088:N2088" si="1566">L2087</f>
        <v>3</v>
      </c>
      <c r="M2088" s="71">
        <f t="shared" si="1566"/>
        <v>1.04</v>
      </c>
      <c r="N2088" s="71">
        <f t="shared" si="1566"/>
        <v>61.5</v>
      </c>
      <c r="O2088" s="73">
        <f>VLOOKUP(B2088,'Dry Sieve'!$B$2:$K$992,IF(C2088="#5",2,IF(C2088="#10",3,IF(C2088="#18",4,IF(C2088="#35",5,IF(C2088="#60",6,IF(C2088="#120",7,IF(C2088="#200",8,IF(C2088="&lt;200",9)))))))),FALSE)</f>
        <v>14.32</v>
      </c>
      <c r="P2088" s="23">
        <f t="shared" si="0"/>
        <v>1.04</v>
      </c>
      <c r="Q2088" s="23">
        <f t="shared" si="1"/>
        <v>3</v>
      </c>
      <c r="R2088" s="23">
        <f>VLOOKUP(B2088,'Dry Sieve'!$B$2:$K$992,IF(C2088="#5",2,IF(C2088="#10",3,IF(C2088="#18",4,IF(C2088="#35",5,IF(C2088="#60",6,IF(C2088="#120",7,IF(C2088="#200",8,IF(C2088="&lt;200",9)))))))),FALSE)</f>
        <v>14.32</v>
      </c>
      <c r="S2088" s="23">
        <f>VLOOKUP(B2088,'Dry Sieve'!$B$2:$K$992,10,FALSE)</f>
        <v>172.37</v>
      </c>
      <c r="T2088" s="23">
        <v>5.4277039700000002E-2</v>
      </c>
      <c r="U2088" s="23">
        <v>1.9074502520000002E-2</v>
      </c>
      <c r="V2088" s="23">
        <f>V2087</f>
        <v>0.51119727227545997</v>
      </c>
    </row>
    <row r="2089" spans="1:22" ht="15.75" customHeight="1" x14ac:dyDescent="0.2">
      <c r="A2089" s="22">
        <f>VLOOKUP(B2088,'Sample ID by Horizon'!A:B,2,FALSE)</f>
        <v>42878</v>
      </c>
      <c r="B2089" s="21" t="s">
        <v>550</v>
      </c>
      <c r="C2089" s="21" t="s">
        <v>1297</v>
      </c>
      <c r="D2089" s="21" t="s">
        <v>1293</v>
      </c>
      <c r="E2089" s="21">
        <v>3</v>
      </c>
      <c r="F2089" s="21">
        <v>1.75</v>
      </c>
      <c r="G2089" s="21">
        <v>4.62</v>
      </c>
      <c r="H2089" s="21">
        <v>2.87</v>
      </c>
      <c r="I2089" s="21">
        <v>2.71</v>
      </c>
      <c r="J2089" s="23">
        <f t="shared" si="45"/>
        <v>0.96</v>
      </c>
      <c r="K2089" s="71">
        <v>63.666666669999998</v>
      </c>
      <c r="L2089" s="71">
        <f t="shared" ref="L2089:N2089" si="1567">L2087</f>
        <v>3</v>
      </c>
      <c r="M2089" s="71">
        <f t="shared" si="1567"/>
        <v>1.04</v>
      </c>
      <c r="N2089" s="71">
        <f t="shared" si="1567"/>
        <v>61.5</v>
      </c>
      <c r="O2089" s="73">
        <f>VLOOKUP(B2089,'Dry Sieve'!$B$2:$K$992,IF(C2089="#5",2,IF(C2089="#10",3,IF(C2089="#18",4,IF(C2089="#35",5,IF(C2089="#60",6,IF(C2089="#120",7,IF(C2089="#200",8,IF(C2089="&lt;200",9)))))))),FALSE)</f>
        <v>14.32</v>
      </c>
      <c r="P2089" s="23">
        <f t="shared" si="0"/>
        <v>1.04</v>
      </c>
      <c r="Q2089" s="23">
        <f t="shared" si="1"/>
        <v>3</v>
      </c>
      <c r="R2089" s="23">
        <f>VLOOKUP(B2089,'Dry Sieve'!$B$2:$K$992,IF(C2089="#5",2,IF(C2089="#10",3,IF(C2089="#18",4,IF(C2089="#35",5,IF(C2089="#60",6,IF(C2089="#120",7,IF(C2089="#200",8,IF(C2089="&lt;200",9)))))))),FALSE)</f>
        <v>14.32</v>
      </c>
      <c r="S2089" s="23">
        <f>VLOOKUP(B2089,'Dry Sieve'!$B$2:$K$992,10,FALSE)</f>
        <v>172.37</v>
      </c>
      <c r="T2089" s="23">
        <v>5.4277039700000002E-2</v>
      </c>
      <c r="U2089" s="23">
        <v>1.9074502520000002E-2</v>
      </c>
      <c r="V2089" s="23">
        <f>V2087</f>
        <v>0.51119727227545997</v>
      </c>
    </row>
    <row r="2090" spans="1:22" ht="15.75" customHeight="1" x14ac:dyDescent="0.2">
      <c r="A2090" s="22">
        <f>VLOOKUP(B2089,'Sample ID by Horizon'!A:B,2,FALSE)</f>
        <v>42878</v>
      </c>
      <c r="B2090" s="21" t="s">
        <v>550</v>
      </c>
      <c r="C2090" s="21" t="s">
        <v>1297</v>
      </c>
      <c r="D2090" s="21" t="s">
        <v>1294</v>
      </c>
      <c r="E2090" s="21">
        <v>3</v>
      </c>
      <c r="F2090" s="21">
        <v>1.73</v>
      </c>
      <c r="G2090" s="21">
        <v>4.4800000000000004</v>
      </c>
      <c r="H2090" s="21">
        <v>2.75</v>
      </c>
      <c r="I2090" s="21">
        <v>2.88</v>
      </c>
      <c r="J2090" s="23">
        <f t="shared" si="45"/>
        <v>1.1499999999999999</v>
      </c>
      <c r="K2090" s="71">
        <v>53.333333330000002</v>
      </c>
      <c r="L2090" s="71">
        <f t="shared" ref="L2090:N2090" si="1568">L2087</f>
        <v>3</v>
      </c>
      <c r="M2090" s="71">
        <f t="shared" si="1568"/>
        <v>1.04</v>
      </c>
      <c r="N2090" s="71">
        <f t="shared" si="1568"/>
        <v>61.5</v>
      </c>
      <c r="O2090" s="73">
        <f>VLOOKUP(B2090,'Dry Sieve'!$B$2:$K$992,IF(C2090="#5",2,IF(C2090="#10",3,IF(C2090="#18",4,IF(C2090="#35",5,IF(C2090="#60",6,IF(C2090="#120",7,IF(C2090="#200",8,IF(C2090="&lt;200",9)))))))),FALSE)</f>
        <v>14.32</v>
      </c>
      <c r="P2090" s="23">
        <f t="shared" si="0"/>
        <v>1.04</v>
      </c>
      <c r="Q2090" s="23">
        <f t="shared" si="1"/>
        <v>3</v>
      </c>
      <c r="R2090" s="23">
        <f>VLOOKUP(B2090,'Dry Sieve'!$B$2:$K$992,IF(C2090="#5",2,IF(C2090="#10",3,IF(C2090="#18",4,IF(C2090="#35",5,IF(C2090="#60",6,IF(C2090="#120",7,IF(C2090="#200",8,IF(C2090="&lt;200",9)))))))),FALSE)</f>
        <v>14.32</v>
      </c>
      <c r="S2090" s="23">
        <f>VLOOKUP(B2090,'Dry Sieve'!$B$2:$K$992,10,FALSE)</f>
        <v>172.37</v>
      </c>
      <c r="T2090" s="23">
        <v>5.4277039700000002E-2</v>
      </c>
      <c r="U2090" s="23">
        <v>1.9074502520000002E-2</v>
      </c>
      <c r="V2090" s="23">
        <f>V2087</f>
        <v>0.51119727227545997</v>
      </c>
    </row>
    <row r="2091" spans="1:22" ht="15.75" customHeight="1" x14ac:dyDescent="0.2">
      <c r="A2091" s="22">
        <f>VLOOKUP(B2090,'Sample ID by Horizon'!A:B,2,FALSE)</f>
        <v>42878</v>
      </c>
      <c r="B2091" s="21" t="s">
        <v>550</v>
      </c>
      <c r="C2091" s="21" t="s">
        <v>1298</v>
      </c>
      <c r="D2091" s="21" t="s">
        <v>1291</v>
      </c>
      <c r="E2091" s="21">
        <v>2</v>
      </c>
      <c r="F2091" s="21">
        <v>1.76</v>
      </c>
      <c r="G2091" s="21">
        <v>3.66</v>
      </c>
      <c r="H2091" s="21">
        <v>1.9</v>
      </c>
      <c r="I2091" s="21">
        <v>2.95</v>
      </c>
      <c r="J2091" s="23">
        <f t="shared" si="45"/>
        <v>1.1900000000000002</v>
      </c>
      <c r="K2091" s="71">
        <v>35.5</v>
      </c>
      <c r="L2091" s="71">
        <v>2</v>
      </c>
      <c r="M2091" s="23">
        <f>AVERAGE(J2091:J2094)</f>
        <v>1.2575000000000001</v>
      </c>
      <c r="N2091" s="23">
        <v>35.875</v>
      </c>
      <c r="O2091" s="73">
        <f>VLOOKUP(B2091,'Dry Sieve'!$B$2:$K$992,IF(C2091="#5",2,IF(C2091="#10",3,IF(C2091="#18",4,IF(C2091="#35",5,IF(C2091="#60",6,IF(C2091="#120",7,IF(C2091="#200",8,IF(C2091="&lt;200",9)))))))),FALSE)</f>
        <v>11.79</v>
      </c>
      <c r="P2091" s="23">
        <f t="shared" si="0"/>
        <v>1.2575000000000001</v>
      </c>
      <c r="Q2091" s="23">
        <f t="shared" si="1"/>
        <v>2</v>
      </c>
      <c r="R2091" s="23">
        <f>VLOOKUP(B2091,'Dry Sieve'!$B$2:$K$992,IF(C2091="#5",2,IF(C2091="#10",3,IF(C2091="#18",4,IF(C2091="#35",5,IF(C2091="#60",6,IF(C2091="#120",7,IF(C2091="#200",8,IF(C2091="&lt;200",9)))))))),FALSE)</f>
        <v>11.79</v>
      </c>
      <c r="S2091" s="23">
        <f>VLOOKUP(B2091,'Dry Sieve'!$B$2:$K$992,10,FALSE)</f>
        <v>172.37</v>
      </c>
      <c r="T2091" s="23">
        <v>2.5393267390000002E-2</v>
      </c>
      <c r="U2091" s="23">
        <v>3.9042148610000001E-3</v>
      </c>
      <c r="V2091" s="23">
        <f>V2090</f>
        <v>0.51119727227545997</v>
      </c>
    </row>
    <row r="2092" spans="1:22" ht="15.75" customHeight="1" x14ac:dyDescent="0.2">
      <c r="A2092" s="22">
        <f>VLOOKUP(B2091,'Sample ID by Horizon'!A:B,2,FALSE)</f>
        <v>42878</v>
      </c>
      <c r="B2092" s="21" t="s">
        <v>550</v>
      </c>
      <c r="C2092" s="21" t="s">
        <v>1298</v>
      </c>
      <c r="D2092" s="21" t="s">
        <v>1292</v>
      </c>
      <c r="E2092" s="21">
        <v>2</v>
      </c>
      <c r="F2092" s="21">
        <v>1.76</v>
      </c>
      <c r="G2092" s="21">
        <v>3.81</v>
      </c>
      <c r="H2092" s="21">
        <v>2.0499999999999998</v>
      </c>
      <c r="I2092" s="21">
        <v>3.05</v>
      </c>
      <c r="J2092" s="23">
        <f t="shared" si="45"/>
        <v>1.2899999999999998</v>
      </c>
      <c r="K2092" s="71">
        <v>38</v>
      </c>
      <c r="L2092" s="71">
        <f t="shared" ref="L2092:N2092" si="1569">L2091</f>
        <v>2</v>
      </c>
      <c r="M2092" s="71">
        <f t="shared" si="1569"/>
        <v>1.2575000000000001</v>
      </c>
      <c r="N2092" s="71">
        <f t="shared" si="1569"/>
        <v>35.875</v>
      </c>
      <c r="O2092" s="73">
        <f>VLOOKUP(B2092,'Dry Sieve'!$B$2:$K$992,IF(C2092="#5",2,IF(C2092="#10",3,IF(C2092="#18",4,IF(C2092="#35",5,IF(C2092="#60",6,IF(C2092="#120",7,IF(C2092="#200",8,IF(C2092="&lt;200",9)))))))),FALSE)</f>
        <v>11.79</v>
      </c>
      <c r="P2092" s="23">
        <f t="shared" si="0"/>
        <v>1.2575000000000001</v>
      </c>
      <c r="Q2092" s="23">
        <f t="shared" si="1"/>
        <v>2</v>
      </c>
      <c r="R2092" s="23">
        <f>VLOOKUP(B2092,'Dry Sieve'!$B$2:$K$992,IF(C2092="#5",2,IF(C2092="#10",3,IF(C2092="#18",4,IF(C2092="#35",5,IF(C2092="#60",6,IF(C2092="#120",7,IF(C2092="#200",8,IF(C2092="&lt;200",9)))))))),FALSE)</f>
        <v>11.79</v>
      </c>
      <c r="S2092" s="23">
        <f>VLOOKUP(B2092,'Dry Sieve'!$B$2:$K$992,10,FALSE)</f>
        <v>172.37</v>
      </c>
      <c r="T2092" s="23">
        <v>2.5393267390000002E-2</v>
      </c>
      <c r="U2092" s="23">
        <v>3.9042148610000001E-3</v>
      </c>
      <c r="V2092" s="23">
        <f>V2090</f>
        <v>0.51119727227545997</v>
      </c>
    </row>
    <row r="2093" spans="1:22" ht="15.75" customHeight="1" x14ac:dyDescent="0.2">
      <c r="A2093" s="22">
        <f>VLOOKUP(B2092,'Sample ID by Horizon'!A:B,2,FALSE)</f>
        <v>42878</v>
      </c>
      <c r="B2093" s="21" t="s">
        <v>550</v>
      </c>
      <c r="C2093" s="21" t="s">
        <v>1298</v>
      </c>
      <c r="D2093" s="21" t="s">
        <v>1293</v>
      </c>
      <c r="E2093" s="21">
        <v>2</v>
      </c>
      <c r="F2093" s="21">
        <v>1.75</v>
      </c>
      <c r="G2093" s="21">
        <v>3.54</v>
      </c>
      <c r="H2093" s="21">
        <v>1.79</v>
      </c>
      <c r="I2093" s="21">
        <v>3.06</v>
      </c>
      <c r="J2093" s="23">
        <f t="shared" si="45"/>
        <v>1.31</v>
      </c>
      <c r="K2093" s="71">
        <v>24</v>
      </c>
      <c r="L2093" s="71">
        <f t="shared" ref="L2093:N2093" si="1570">L2091</f>
        <v>2</v>
      </c>
      <c r="M2093" s="71">
        <f t="shared" si="1570"/>
        <v>1.2575000000000001</v>
      </c>
      <c r="N2093" s="71">
        <f t="shared" si="1570"/>
        <v>35.875</v>
      </c>
      <c r="O2093" s="73">
        <f>VLOOKUP(B2093,'Dry Sieve'!$B$2:$K$992,IF(C2093="#5",2,IF(C2093="#10",3,IF(C2093="#18",4,IF(C2093="#35",5,IF(C2093="#60",6,IF(C2093="#120",7,IF(C2093="#200",8,IF(C2093="&lt;200",9)))))))),FALSE)</f>
        <v>11.79</v>
      </c>
      <c r="P2093" s="23">
        <f t="shared" si="0"/>
        <v>1.2575000000000001</v>
      </c>
      <c r="Q2093" s="23">
        <f t="shared" si="1"/>
        <v>2</v>
      </c>
      <c r="R2093" s="23">
        <f>VLOOKUP(B2093,'Dry Sieve'!$B$2:$K$992,IF(C2093="#5",2,IF(C2093="#10",3,IF(C2093="#18",4,IF(C2093="#35",5,IF(C2093="#60",6,IF(C2093="#120",7,IF(C2093="#200",8,IF(C2093="&lt;200",9)))))))),FALSE)</f>
        <v>11.79</v>
      </c>
      <c r="S2093" s="23">
        <f>VLOOKUP(B2093,'Dry Sieve'!$B$2:$K$992,10,FALSE)</f>
        <v>172.37</v>
      </c>
      <c r="T2093" s="23">
        <v>2.5393267390000002E-2</v>
      </c>
      <c r="U2093" s="23">
        <v>3.9042148610000001E-3</v>
      </c>
      <c r="V2093" s="23">
        <f>V2090</f>
        <v>0.51119727227545997</v>
      </c>
    </row>
    <row r="2094" spans="1:22" ht="15.75" customHeight="1" x14ac:dyDescent="0.2">
      <c r="A2094" s="22">
        <f>VLOOKUP(B2093,'Sample ID by Horizon'!A:B,2,FALSE)</f>
        <v>42878</v>
      </c>
      <c r="B2094" s="21" t="s">
        <v>550</v>
      </c>
      <c r="C2094" s="21" t="s">
        <v>1298</v>
      </c>
      <c r="D2094" s="21" t="s">
        <v>1294</v>
      </c>
      <c r="E2094" s="21">
        <v>2</v>
      </c>
      <c r="F2094" s="21">
        <v>1.75</v>
      </c>
      <c r="G2094" s="21">
        <v>3.91</v>
      </c>
      <c r="H2094" s="21">
        <v>2.16</v>
      </c>
      <c r="I2094" s="21">
        <v>2.99</v>
      </c>
      <c r="J2094" s="23">
        <f t="shared" si="45"/>
        <v>1.2400000000000002</v>
      </c>
      <c r="K2094" s="71">
        <v>46</v>
      </c>
      <c r="L2094" s="71">
        <f t="shared" ref="L2094:N2094" si="1571">L2091</f>
        <v>2</v>
      </c>
      <c r="M2094" s="71">
        <f t="shared" si="1571"/>
        <v>1.2575000000000001</v>
      </c>
      <c r="N2094" s="71">
        <f t="shared" si="1571"/>
        <v>35.875</v>
      </c>
      <c r="O2094" s="73">
        <f>VLOOKUP(B2094,'Dry Sieve'!$B$2:$K$992,IF(C2094="#5",2,IF(C2094="#10",3,IF(C2094="#18",4,IF(C2094="#35",5,IF(C2094="#60",6,IF(C2094="#120",7,IF(C2094="#200",8,IF(C2094="&lt;200",9)))))))),FALSE)</f>
        <v>11.79</v>
      </c>
      <c r="P2094" s="23">
        <f t="shared" si="0"/>
        <v>1.2575000000000001</v>
      </c>
      <c r="Q2094" s="23">
        <f t="shared" si="1"/>
        <v>2</v>
      </c>
      <c r="R2094" s="23">
        <f>VLOOKUP(B2094,'Dry Sieve'!$B$2:$K$992,IF(C2094="#5",2,IF(C2094="#10",3,IF(C2094="#18",4,IF(C2094="#35",5,IF(C2094="#60",6,IF(C2094="#120",7,IF(C2094="#200",8,IF(C2094="&lt;200",9)))))))),FALSE)</f>
        <v>11.79</v>
      </c>
      <c r="S2094" s="23">
        <f>VLOOKUP(B2094,'Dry Sieve'!$B$2:$K$992,10,FALSE)</f>
        <v>172.37</v>
      </c>
      <c r="T2094" s="23">
        <v>2.5393267390000002E-2</v>
      </c>
      <c r="U2094" s="23">
        <v>3.9042148610000001E-3</v>
      </c>
      <c r="V2094" s="23">
        <f>V2093</f>
        <v>0.51119727227545997</v>
      </c>
    </row>
    <row r="2095" spans="1:22" ht="15.75" customHeight="1" x14ac:dyDescent="0.2">
      <c r="A2095" s="22">
        <f>VLOOKUP(B2094,'Sample ID by Horizon'!A:B,2,FALSE)</f>
        <v>42878</v>
      </c>
      <c r="B2095" s="21" t="s">
        <v>550</v>
      </c>
      <c r="C2095" s="21" t="s">
        <v>1299</v>
      </c>
      <c r="D2095" s="21" t="s">
        <v>1291</v>
      </c>
      <c r="E2095" s="21">
        <v>2.0099999999999998</v>
      </c>
      <c r="F2095" s="21">
        <v>1.74</v>
      </c>
      <c r="G2095" s="21">
        <v>3.7</v>
      </c>
      <c r="H2095" s="21">
        <v>1.96</v>
      </c>
      <c r="I2095" s="21">
        <v>3.28</v>
      </c>
      <c r="J2095" s="23">
        <f t="shared" si="45"/>
        <v>1.5399999999999998</v>
      </c>
      <c r="K2095" s="71">
        <v>20.89552239</v>
      </c>
      <c r="L2095" s="71">
        <v>2.0074999999999998</v>
      </c>
      <c r="M2095" s="23">
        <f>AVERAGE(J2095:J2098)</f>
        <v>1.4924999999999999</v>
      </c>
      <c r="N2095" s="23">
        <v>25.654850750000001</v>
      </c>
      <c r="O2095" s="73">
        <f>VLOOKUP(B2095,'Dry Sieve'!$B$2:$K$992,IF(C2095="#5",2,IF(C2095="#10",3,IF(C2095="#18",4,IF(C2095="#35",5,IF(C2095="#60",6,IF(C2095="#120",7,IF(C2095="#200",8,IF(C2095="&lt;200",9)))))))),FALSE)</f>
        <v>9.0500000000000007</v>
      </c>
      <c r="P2095" s="23">
        <f t="shared" si="0"/>
        <v>1.4924999999999999</v>
      </c>
      <c r="Q2095" s="23">
        <f t="shared" si="1"/>
        <v>2.0074999999999998</v>
      </c>
      <c r="R2095" s="23">
        <f>VLOOKUP(B2095,'Dry Sieve'!$B$2:$K$992,IF(C2095="#5",2,IF(C2095="#10",3,IF(C2095="#18",4,IF(C2095="#35",5,IF(C2095="#60",6,IF(C2095="#120",7,IF(C2095="#200",8,IF(C2095="&lt;200",9)))))))),FALSE)</f>
        <v>9.0500000000000007</v>
      </c>
      <c r="S2095" s="23">
        <f>VLOOKUP(B2095,'Dry Sieve'!$B$2:$K$992,10,FALSE)</f>
        <v>172.37</v>
      </c>
      <c r="T2095" s="23">
        <v>1.346909986E-2</v>
      </c>
      <c r="U2095" s="23">
        <v>9.8727927569999992E-4</v>
      </c>
      <c r="V2095" s="23">
        <f>V2093</f>
        <v>0.51119727227545997</v>
      </c>
    </row>
    <row r="2096" spans="1:22" ht="15.75" customHeight="1" x14ac:dyDescent="0.2">
      <c r="A2096" s="22">
        <f>VLOOKUP(B2095,'Sample ID by Horizon'!A:B,2,FALSE)</f>
        <v>42878</v>
      </c>
      <c r="B2096" s="21" t="s">
        <v>550</v>
      </c>
      <c r="C2096" s="21" t="s">
        <v>1299</v>
      </c>
      <c r="D2096" s="21" t="s">
        <v>1292</v>
      </c>
      <c r="E2096" s="21">
        <v>2</v>
      </c>
      <c r="F2096" s="21">
        <v>1.71</v>
      </c>
      <c r="G2096" s="21">
        <v>3.81</v>
      </c>
      <c r="H2096" s="21">
        <v>2.1</v>
      </c>
      <c r="I2096" s="21">
        <v>3.28</v>
      </c>
      <c r="J2096" s="23">
        <f t="shared" si="45"/>
        <v>1.5699999999999998</v>
      </c>
      <c r="K2096" s="71">
        <v>26.5</v>
      </c>
      <c r="L2096" s="71">
        <f t="shared" ref="L2096:N2096" si="1572">L2095</f>
        <v>2.0074999999999998</v>
      </c>
      <c r="M2096" s="71">
        <f t="shared" si="1572"/>
        <v>1.4924999999999999</v>
      </c>
      <c r="N2096" s="71">
        <f t="shared" si="1572"/>
        <v>25.654850750000001</v>
      </c>
      <c r="O2096" s="73">
        <f>VLOOKUP(B2096,'Dry Sieve'!$B$2:$K$992,IF(C2096="#5",2,IF(C2096="#10",3,IF(C2096="#18",4,IF(C2096="#35",5,IF(C2096="#60",6,IF(C2096="#120",7,IF(C2096="#200",8,IF(C2096="&lt;200",9)))))))),FALSE)</f>
        <v>9.0500000000000007</v>
      </c>
      <c r="P2096" s="23">
        <f t="shared" si="0"/>
        <v>1.4924999999999999</v>
      </c>
      <c r="Q2096" s="23">
        <f t="shared" si="1"/>
        <v>2.0074999999999998</v>
      </c>
      <c r="R2096" s="23">
        <f>VLOOKUP(B2096,'Dry Sieve'!$B$2:$K$992,IF(C2096="#5",2,IF(C2096="#10",3,IF(C2096="#18",4,IF(C2096="#35",5,IF(C2096="#60",6,IF(C2096="#120",7,IF(C2096="#200",8,IF(C2096="&lt;200",9)))))))),FALSE)</f>
        <v>9.0500000000000007</v>
      </c>
      <c r="S2096" s="23">
        <f>VLOOKUP(B2096,'Dry Sieve'!$B$2:$K$992,10,FALSE)</f>
        <v>172.37</v>
      </c>
      <c r="T2096" s="23">
        <v>1.346909986E-2</v>
      </c>
      <c r="U2096" s="23">
        <v>9.8727927569999992E-4</v>
      </c>
      <c r="V2096" s="23">
        <f>V2093</f>
        <v>0.51119727227545997</v>
      </c>
    </row>
    <row r="2097" spans="1:22" ht="15.75" customHeight="1" x14ac:dyDescent="0.2">
      <c r="A2097" s="22">
        <f>VLOOKUP(B2096,'Sample ID by Horizon'!A:B,2,FALSE)</f>
        <v>42878</v>
      </c>
      <c r="B2097" s="21" t="s">
        <v>550</v>
      </c>
      <c r="C2097" s="21" t="s">
        <v>1299</v>
      </c>
      <c r="D2097" s="21" t="s">
        <v>1293</v>
      </c>
      <c r="E2097" s="21">
        <v>2.0099999999999998</v>
      </c>
      <c r="F2097" s="21">
        <v>1.75</v>
      </c>
      <c r="G2097" s="21">
        <v>3.72</v>
      </c>
      <c r="H2097" s="21">
        <v>1.97</v>
      </c>
      <c r="I2097" s="21">
        <v>3.2</v>
      </c>
      <c r="J2097" s="23">
        <f t="shared" si="45"/>
        <v>1.4500000000000002</v>
      </c>
      <c r="K2097" s="71">
        <v>25.87064677</v>
      </c>
      <c r="L2097" s="71">
        <f t="shared" ref="L2097:N2097" si="1573">L2095</f>
        <v>2.0074999999999998</v>
      </c>
      <c r="M2097" s="71">
        <f t="shared" si="1573"/>
        <v>1.4924999999999999</v>
      </c>
      <c r="N2097" s="71">
        <f t="shared" si="1573"/>
        <v>25.654850750000001</v>
      </c>
      <c r="O2097" s="73">
        <f>VLOOKUP(B2097,'Dry Sieve'!$B$2:$K$992,IF(C2097="#5",2,IF(C2097="#10",3,IF(C2097="#18",4,IF(C2097="#35",5,IF(C2097="#60",6,IF(C2097="#120",7,IF(C2097="#200",8,IF(C2097="&lt;200",9)))))))),FALSE)</f>
        <v>9.0500000000000007</v>
      </c>
      <c r="P2097" s="23">
        <f t="shared" si="0"/>
        <v>1.4924999999999999</v>
      </c>
      <c r="Q2097" s="23">
        <f t="shared" si="1"/>
        <v>2.0074999999999998</v>
      </c>
      <c r="R2097" s="23">
        <f>VLOOKUP(B2097,'Dry Sieve'!$B$2:$K$992,IF(C2097="#5",2,IF(C2097="#10",3,IF(C2097="#18",4,IF(C2097="#35",5,IF(C2097="#60",6,IF(C2097="#120",7,IF(C2097="#200",8,IF(C2097="&lt;200",9)))))))),FALSE)</f>
        <v>9.0500000000000007</v>
      </c>
      <c r="S2097" s="23">
        <f>VLOOKUP(B2097,'Dry Sieve'!$B$2:$K$992,10,FALSE)</f>
        <v>172.37</v>
      </c>
      <c r="T2097" s="23">
        <v>1.346909986E-2</v>
      </c>
      <c r="U2097" s="23">
        <v>9.8727927569999992E-4</v>
      </c>
      <c r="V2097" s="23">
        <f>V2096</f>
        <v>0.51119727227545997</v>
      </c>
    </row>
    <row r="2098" spans="1:22" ht="15.75" customHeight="1" x14ac:dyDescent="0.2">
      <c r="A2098" s="22">
        <f>VLOOKUP(B2097,'Sample ID by Horizon'!A:B,2,FALSE)</f>
        <v>42878</v>
      </c>
      <c r="B2098" s="21" t="s">
        <v>550</v>
      </c>
      <c r="C2098" s="21" t="s">
        <v>1299</v>
      </c>
      <c r="D2098" s="21" t="s">
        <v>1294</v>
      </c>
      <c r="E2098" s="21">
        <v>2.0099999999999998</v>
      </c>
      <c r="F2098" s="21">
        <v>1.75</v>
      </c>
      <c r="G2098" s="21">
        <v>3.75</v>
      </c>
      <c r="H2098" s="21">
        <v>2</v>
      </c>
      <c r="I2098" s="21">
        <v>3.16</v>
      </c>
      <c r="J2098" s="23">
        <f t="shared" si="45"/>
        <v>1.4100000000000001</v>
      </c>
      <c r="K2098" s="71">
        <v>29.353233830000001</v>
      </c>
      <c r="L2098" s="71">
        <f t="shared" ref="L2098:N2098" si="1574">L2095</f>
        <v>2.0074999999999998</v>
      </c>
      <c r="M2098" s="71">
        <f t="shared" si="1574"/>
        <v>1.4924999999999999</v>
      </c>
      <c r="N2098" s="71">
        <f t="shared" si="1574"/>
        <v>25.654850750000001</v>
      </c>
      <c r="O2098" s="73">
        <f>VLOOKUP(B2098,'Dry Sieve'!$B$2:$K$992,IF(C2098="#5",2,IF(C2098="#10",3,IF(C2098="#18",4,IF(C2098="#35",5,IF(C2098="#60",6,IF(C2098="#120",7,IF(C2098="#200",8,IF(C2098="&lt;200",9)))))))),FALSE)</f>
        <v>9.0500000000000007</v>
      </c>
      <c r="P2098" s="23">
        <f t="shared" si="0"/>
        <v>1.4924999999999999</v>
      </c>
      <c r="Q2098" s="23">
        <f t="shared" si="1"/>
        <v>2.0074999999999998</v>
      </c>
      <c r="R2098" s="23">
        <f>VLOOKUP(B2098,'Dry Sieve'!$B$2:$K$992,IF(C2098="#5",2,IF(C2098="#10",3,IF(C2098="#18",4,IF(C2098="#35",5,IF(C2098="#60",6,IF(C2098="#120",7,IF(C2098="#200",8,IF(C2098="&lt;200",9)))))))),FALSE)</f>
        <v>9.0500000000000007</v>
      </c>
      <c r="S2098" s="23">
        <f>VLOOKUP(B2098,'Dry Sieve'!$B$2:$K$992,10,FALSE)</f>
        <v>172.37</v>
      </c>
      <c r="T2098" s="23">
        <v>1.346909986E-2</v>
      </c>
      <c r="U2098" s="23">
        <v>9.8727927569999992E-4</v>
      </c>
      <c r="V2098" s="23">
        <f>V2096</f>
        <v>0.51119727227545997</v>
      </c>
    </row>
    <row r="2099" spans="1:22" ht="15.75" customHeight="1" x14ac:dyDescent="0.2">
      <c r="A2099" s="22">
        <f>VLOOKUP(B2098,'Sample ID by Horizon'!A:B,2,FALSE)</f>
        <v>42878</v>
      </c>
      <c r="B2099" s="21" t="s">
        <v>550</v>
      </c>
      <c r="C2099" s="21" t="s">
        <v>1300</v>
      </c>
      <c r="D2099" s="21" t="s">
        <v>1291</v>
      </c>
      <c r="E2099" s="21">
        <v>1</v>
      </c>
      <c r="F2099" s="21">
        <v>1.76</v>
      </c>
      <c r="G2099" s="21">
        <v>2.73</v>
      </c>
      <c r="H2099" s="21">
        <v>0.97</v>
      </c>
      <c r="I2099" s="21">
        <v>2.64</v>
      </c>
      <c r="J2099" s="23">
        <f t="shared" si="45"/>
        <v>0.88000000000000012</v>
      </c>
      <c r="K2099" s="71">
        <v>9</v>
      </c>
      <c r="L2099" s="71">
        <v>1.0049999999999999</v>
      </c>
      <c r="M2099" s="23">
        <f>AVERAGE(J2099:J2102)</f>
        <v>0.84250000000000003</v>
      </c>
      <c r="N2099" s="23">
        <v>13.460396039999999</v>
      </c>
      <c r="O2099" s="73">
        <f>VLOOKUP(B2099,'Dry Sieve'!$B$2:$K$992,IF(C2099="#5",2,IF(C2099="#10",3,IF(C2099="#18",4,IF(C2099="#35",5,IF(C2099="#60",6,IF(C2099="#120",7,IF(C2099="#200",8,IF(C2099="&lt;200",9)))))))),FALSE)</f>
        <v>4.4800000000000004</v>
      </c>
      <c r="P2099" s="23">
        <f t="shared" si="0"/>
        <v>0.84250000000000003</v>
      </c>
      <c r="Q2099" s="23">
        <f t="shared" si="1"/>
        <v>1.0049999999999999</v>
      </c>
      <c r="R2099" s="23">
        <f>VLOOKUP(B2099,'Dry Sieve'!$B$2:$K$992,IF(C2099="#5",2,IF(C2099="#10",3,IF(C2099="#18",4,IF(C2099="#35",5,IF(C2099="#60",6,IF(C2099="#120",7,IF(C2099="#200",8,IF(C2099="&lt;200",9)))))))),FALSE)</f>
        <v>4.4800000000000004</v>
      </c>
      <c r="S2099" s="23">
        <f>VLOOKUP(B2099,'Dry Sieve'!$B$2:$K$992,10,FALSE)</f>
        <v>172.37</v>
      </c>
      <c r="T2099" s="23">
        <v>4.2024604599999998E-3</v>
      </c>
      <c r="U2099" s="23">
        <v>8.0809688759999994E-5</v>
      </c>
      <c r="V2099" s="23">
        <f>V2096</f>
        <v>0.51119727227545997</v>
      </c>
    </row>
    <row r="2100" spans="1:22" ht="15.75" customHeight="1" x14ac:dyDescent="0.2">
      <c r="A2100" s="22">
        <f>VLOOKUP(B2099,'Sample ID by Horizon'!A:B,2,FALSE)</f>
        <v>42878</v>
      </c>
      <c r="B2100" s="21" t="s">
        <v>550</v>
      </c>
      <c r="C2100" s="21" t="s">
        <v>1300</v>
      </c>
      <c r="D2100" s="21" t="s">
        <v>1292</v>
      </c>
      <c r="E2100" s="21">
        <v>1.01</v>
      </c>
      <c r="F2100" s="21">
        <v>1.76</v>
      </c>
      <c r="G2100" s="21">
        <v>2.72</v>
      </c>
      <c r="H2100" s="21">
        <v>0.96</v>
      </c>
      <c r="I2100" s="21">
        <v>2.61</v>
      </c>
      <c r="J2100" s="23">
        <f t="shared" si="45"/>
        <v>0.84999999999999987</v>
      </c>
      <c r="K2100" s="71">
        <v>10.891089109999999</v>
      </c>
      <c r="L2100" s="71">
        <f t="shared" ref="L2100:N2100" si="1575">L2099</f>
        <v>1.0049999999999999</v>
      </c>
      <c r="M2100" s="71">
        <f t="shared" si="1575"/>
        <v>0.84250000000000003</v>
      </c>
      <c r="N2100" s="71">
        <f t="shared" si="1575"/>
        <v>13.460396039999999</v>
      </c>
      <c r="O2100" s="73">
        <f>VLOOKUP(B2100,'Dry Sieve'!$B$2:$K$992,IF(C2100="#5",2,IF(C2100="#10",3,IF(C2100="#18",4,IF(C2100="#35",5,IF(C2100="#60",6,IF(C2100="#120",7,IF(C2100="#200",8,IF(C2100="&lt;200",9)))))))),FALSE)</f>
        <v>4.4800000000000004</v>
      </c>
      <c r="P2100" s="23">
        <f t="shared" si="0"/>
        <v>0.84250000000000003</v>
      </c>
      <c r="Q2100" s="23">
        <f t="shared" si="1"/>
        <v>1.0049999999999999</v>
      </c>
      <c r="R2100" s="23">
        <f>VLOOKUP(B2100,'Dry Sieve'!$B$2:$K$992,IF(C2100="#5",2,IF(C2100="#10",3,IF(C2100="#18",4,IF(C2100="#35",5,IF(C2100="#60",6,IF(C2100="#120",7,IF(C2100="#200",8,IF(C2100="&lt;200",9)))))))),FALSE)</f>
        <v>4.4800000000000004</v>
      </c>
      <c r="S2100" s="23">
        <f>VLOOKUP(B2100,'Dry Sieve'!$B$2:$K$992,10,FALSE)</f>
        <v>172.37</v>
      </c>
      <c r="T2100" s="23">
        <v>4.2024604599999998E-3</v>
      </c>
      <c r="U2100" s="23">
        <v>8.0809688759999994E-5</v>
      </c>
      <c r="V2100" s="23">
        <f>V2099</f>
        <v>0.51119727227545997</v>
      </c>
    </row>
    <row r="2101" spans="1:22" ht="15.75" customHeight="1" x14ac:dyDescent="0.2">
      <c r="A2101" s="22">
        <f>VLOOKUP(B2100,'Sample ID by Horizon'!A:B,2,FALSE)</f>
        <v>42878</v>
      </c>
      <c r="B2101" s="21" t="s">
        <v>550</v>
      </c>
      <c r="C2101" s="21" t="s">
        <v>1300</v>
      </c>
      <c r="D2101" s="21" t="s">
        <v>1293</v>
      </c>
      <c r="E2101" s="21">
        <v>1.01</v>
      </c>
      <c r="F2101" s="21">
        <v>1.75</v>
      </c>
      <c r="G2101" s="21">
        <v>2.74</v>
      </c>
      <c r="H2101" s="21">
        <v>0.99</v>
      </c>
      <c r="I2101" s="21">
        <v>2.69</v>
      </c>
      <c r="J2101" s="23">
        <f t="shared" si="45"/>
        <v>0.94</v>
      </c>
      <c r="K2101" s="71">
        <v>4.9504950499999998</v>
      </c>
      <c r="L2101" s="71">
        <f t="shared" ref="L2101:N2101" si="1576">L2099</f>
        <v>1.0049999999999999</v>
      </c>
      <c r="M2101" s="71">
        <f t="shared" si="1576"/>
        <v>0.84250000000000003</v>
      </c>
      <c r="N2101" s="71">
        <f t="shared" si="1576"/>
        <v>13.460396039999999</v>
      </c>
      <c r="O2101" s="73">
        <f>VLOOKUP(B2101,'Dry Sieve'!$B$2:$K$992,IF(C2101="#5",2,IF(C2101="#10",3,IF(C2101="#18",4,IF(C2101="#35",5,IF(C2101="#60",6,IF(C2101="#120",7,IF(C2101="#200",8,IF(C2101="&lt;200",9)))))))),FALSE)</f>
        <v>4.4800000000000004</v>
      </c>
      <c r="P2101" s="23">
        <f t="shared" si="0"/>
        <v>0.84250000000000003</v>
      </c>
      <c r="Q2101" s="23">
        <f t="shared" si="1"/>
        <v>1.0049999999999999</v>
      </c>
      <c r="R2101" s="23">
        <f>VLOOKUP(B2101,'Dry Sieve'!$B$2:$K$992,IF(C2101="#5",2,IF(C2101="#10",3,IF(C2101="#18",4,IF(C2101="#35",5,IF(C2101="#60",6,IF(C2101="#120",7,IF(C2101="#200",8,IF(C2101="&lt;200",9)))))))),FALSE)</f>
        <v>4.4800000000000004</v>
      </c>
      <c r="S2101" s="23">
        <f>VLOOKUP(B2101,'Dry Sieve'!$B$2:$K$992,10,FALSE)</f>
        <v>172.37</v>
      </c>
      <c r="T2101" s="23">
        <v>4.2024604599999998E-3</v>
      </c>
      <c r="U2101" s="23">
        <v>8.0809688759999994E-5</v>
      </c>
      <c r="V2101" s="23">
        <f>V2099</f>
        <v>0.51119727227545997</v>
      </c>
    </row>
    <row r="2102" spans="1:22" ht="15.75" customHeight="1" x14ac:dyDescent="0.2">
      <c r="A2102" s="22">
        <f>VLOOKUP(B2101,'Sample ID by Horizon'!A:B,2,FALSE)</f>
        <v>42878</v>
      </c>
      <c r="B2102" s="21" t="s">
        <v>550</v>
      </c>
      <c r="C2102" s="21" t="s">
        <v>1300</v>
      </c>
      <c r="D2102" s="21" t="s">
        <v>1294</v>
      </c>
      <c r="E2102" s="21">
        <v>1</v>
      </c>
      <c r="F2102" s="21">
        <v>1.75</v>
      </c>
      <c r="G2102" s="21">
        <v>2.74</v>
      </c>
      <c r="H2102" s="21">
        <v>0.99</v>
      </c>
      <c r="I2102" s="21">
        <v>2.4500000000000002</v>
      </c>
      <c r="J2102" s="23">
        <f t="shared" si="45"/>
        <v>0.70000000000000018</v>
      </c>
      <c r="K2102" s="71">
        <v>29</v>
      </c>
      <c r="L2102" s="71">
        <f t="shared" ref="L2102:N2102" si="1577">L2099</f>
        <v>1.0049999999999999</v>
      </c>
      <c r="M2102" s="71">
        <f t="shared" si="1577"/>
        <v>0.84250000000000003</v>
      </c>
      <c r="N2102" s="71">
        <f t="shared" si="1577"/>
        <v>13.460396039999999</v>
      </c>
      <c r="O2102" s="73">
        <f>VLOOKUP(B2102,'Dry Sieve'!$B$2:$K$992,IF(C2102="#5",2,IF(C2102="#10",3,IF(C2102="#18",4,IF(C2102="#35",5,IF(C2102="#60",6,IF(C2102="#120",7,IF(C2102="#200",8,IF(C2102="&lt;200",9)))))))),FALSE)</f>
        <v>4.4800000000000004</v>
      </c>
      <c r="P2102" s="23">
        <f t="shared" si="0"/>
        <v>0.84250000000000003</v>
      </c>
      <c r="Q2102" s="23">
        <f t="shared" si="1"/>
        <v>1.0049999999999999</v>
      </c>
      <c r="R2102" s="23">
        <f>VLOOKUP(B2102,'Dry Sieve'!$B$2:$K$992,IF(C2102="#5",2,IF(C2102="#10",3,IF(C2102="#18",4,IF(C2102="#35",5,IF(C2102="#60",6,IF(C2102="#120",7,IF(C2102="#200",8,IF(C2102="&lt;200",9)))))))),FALSE)</f>
        <v>4.4800000000000004</v>
      </c>
      <c r="S2102" s="23">
        <f>VLOOKUP(B2102,'Dry Sieve'!$B$2:$K$992,10,FALSE)</f>
        <v>172.37</v>
      </c>
      <c r="T2102" s="23">
        <v>4.2024604599999998E-3</v>
      </c>
      <c r="U2102" s="23">
        <v>8.0809688759999994E-5</v>
      </c>
      <c r="V2102" s="23">
        <f>V2099</f>
        <v>0.51119727227545997</v>
      </c>
    </row>
    <row r="2103" spans="1:22" ht="15.75" customHeight="1" x14ac:dyDescent="0.2">
      <c r="A2103" s="22">
        <f>VLOOKUP(B2102,'Sample ID by Horizon'!A:B,2,FALSE)</f>
        <v>42878</v>
      </c>
      <c r="B2103" s="21" t="s">
        <v>551</v>
      </c>
      <c r="C2103" s="21" t="s">
        <v>1290</v>
      </c>
      <c r="D2103" s="21" t="s">
        <v>1291</v>
      </c>
      <c r="E2103" s="21">
        <v>4</v>
      </c>
      <c r="F2103" s="21">
        <v>1.74</v>
      </c>
      <c r="G2103" s="21">
        <v>3.05</v>
      </c>
      <c r="H2103" s="21">
        <v>1.31</v>
      </c>
      <c r="I2103" s="21">
        <v>1.75</v>
      </c>
      <c r="J2103" s="23">
        <f t="shared" si="45"/>
        <v>1.0000000000000009E-2</v>
      </c>
      <c r="K2103" s="71">
        <v>32.5</v>
      </c>
      <c r="L2103" s="71">
        <v>4.0274999999999999</v>
      </c>
      <c r="M2103" s="23">
        <f>AVERAGE(J2103:J2106)</f>
        <v>1.7500000000000016E-2</v>
      </c>
      <c r="N2103" s="23">
        <v>22.47071158</v>
      </c>
      <c r="O2103" s="73">
        <f>VLOOKUP(B2103,'Dry Sieve'!$B$2:$K$992,IF(C2103="#5",2,IF(C2103="#10",3,IF(C2103="#18",4,IF(C2103="#35",5,IF(C2103="#60",6,IF(C2103="#120",7,IF(C2103="#200",8,IF(C2103="&lt;200",9)))))))),FALSE)</f>
        <v>482</v>
      </c>
      <c r="P2103" s="23">
        <f t="shared" si="0"/>
        <v>1.7500000000000016E-2</v>
      </c>
      <c r="Q2103" s="23">
        <f t="shared" si="1"/>
        <v>4.0274999999999999</v>
      </c>
      <c r="R2103" s="23">
        <f>VLOOKUP(B2103,'Dry Sieve'!$B$2:$K$992,IF(C2103="#5",2,IF(C2103="#10",3,IF(C2103="#18",4,IF(C2103="#35",5,IF(C2103="#60",6,IF(C2103="#120",7,IF(C2103="#200",8,IF(C2103="&lt;200",9)))))))),FALSE)</f>
        <v>482</v>
      </c>
      <c r="S2103" s="23">
        <f>VLOOKUP(B2103,'Dry Sieve'!$B$2:$K$992,10,FALSE)</f>
        <v>1411</v>
      </c>
      <c r="T2103" s="23">
        <v>0.34011739810000002</v>
      </c>
      <c r="U2103" s="23">
        <v>7.6426799549999994E-2</v>
      </c>
      <c r="V2103" s="23">
        <f>SUM(U2103,U2107,U2111,U2115,U2119,U2123,U2127)</f>
        <v>0.165125216982</v>
      </c>
    </row>
    <row r="2104" spans="1:22" ht="15.75" customHeight="1" x14ac:dyDescent="0.2">
      <c r="A2104" s="22">
        <f>VLOOKUP(B2103,'Sample ID by Horizon'!A:B,2,FALSE)</f>
        <v>42878</v>
      </c>
      <c r="B2104" s="21" t="s">
        <v>551</v>
      </c>
      <c r="C2104" s="21" t="s">
        <v>1290</v>
      </c>
      <c r="D2104" s="21" t="s">
        <v>1292</v>
      </c>
      <c r="E2104" s="21">
        <v>4.08</v>
      </c>
      <c r="F2104" s="21">
        <v>1.75</v>
      </c>
      <c r="G2104" s="21">
        <v>2.31</v>
      </c>
      <c r="H2104" s="21">
        <v>0.56000000000000005</v>
      </c>
      <c r="I2104" s="21">
        <v>1.76</v>
      </c>
      <c r="J2104" s="23">
        <f t="shared" si="45"/>
        <v>1.0000000000000009E-2</v>
      </c>
      <c r="K2104" s="71">
        <v>13.480392159999999</v>
      </c>
      <c r="L2104" s="71">
        <f t="shared" ref="L2104:N2104" si="1578">L2103</f>
        <v>4.0274999999999999</v>
      </c>
      <c r="M2104" s="71">
        <f t="shared" si="1578"/>
        <v>1.7500000000000016E-2</v>
      </c>
      <c r="N2104" s="71">
        <f t="shared" si="1578"/>
        <v>22.47071158</v>
      </c>
      <c r="O2104" s="73">
        <f>VLOOKUP(B2104,'Dry Sieve'!$B$2:$K$992,IF(C2104="#5",2,IF(C2104="#10",3,IF(C2104="#18",4,IF(C2104="#35",5,IF(C2104="#60",6,IF(C2104="#120",7,IF(C2104="#200",8,IF(C2104="&lt;200",9)))))))),FALSE)</f>
        <v>482</v>
      </c>
      <c r="P2104" s="23">
        <f t="shared" si="0"/>
        <v>1.7500000000000016E-2</v>
      </c>
      <c r="Q2104" s="23">
        <f t="shared" si="1"/>
        <v>4.0274999999999999</v>
      </c>
      <c r="R2104" s="23">
        <f>VLOOKUP(B2104,'Dry Sieve'!$B$2:$K$992,IF(C2104="#5",2,IF(C2104="#10",3,IF(C2104="#18",4,IF(C2104="#35",5,IF(C2104="#60",6,IF(C2104="#120",7,IF(C2104="#200",8,IF(C2104="&lt;200",9)))))))),FALSE)</f>
        <v>482</v>
      </c>
      <c r="S2104" s="23">
        <f>VLOOKUP(B2104,'Dry Sieve'!$B$2:$K$992,10,FALSE)</f>
        <v>1411</v>
      </c>
      <c r="T2104" s="23">
        <v>0.34011739810000002</v>
      </c>
      <c r="U2104" s="23">
        <v>7.6426799549999994E-2</v>
      </c>
      <c r="V2104" s="23">
        <f>V2103</f>
        <v>0.165125216982</v>
      </c>
    </row>
    <row r="2105" spans="1:22" ht="15.75" customHeight="1" x14ac:dyDescent="0.2">
      <c r="A2105" s="22">
        <f>VLOOKUP(B2104,'Sample ID by Horizon'!A:B,2,FALSE)</f>
        <v>42878</v>
      </c>
      <c r="B2105" s="21" t="s">
        <v>551</v>
      </c>
      <c r="C2105" s="21" t="s">
        <v>1290</v>
      </c>
      <c r="D2105" s="21" t="s">
        <v>1293</v>
      </c>
      <c r="E2105" s="21">
        <v>3.99</v>
      </c>
      <c r="F2105" s="21">
        <v>1.75</v>
      </c>
      <c r="G2105" s="21">
        <v>2.85</v>
      </c>
      <c r="H2105" s="21">
        <v>1.1000000000000001</v>
      </c>
      <c r="I2105" s="21">
        <v>1.76</v>
      </c>
      <c r="J2105" s="23">
        <f t="shared" si="45"/>
        <v>1.0000000000000009E-2</v>
      </c>
      <c r="K2105" s="71">
        <v>27.31829574</v>
      </c>
      <c r="L2105" s="71">
        <f t="shared" ref="L2105:N2105" si="1579">L2103</f>
        <v>4.0274999999999999</v>
      </c>
      <c r="M2105" s="71">
        <f t="shared" si="1579"/>
        <v>1.7500000000000016E-2</v>
      </c>
      <c r="N2105" s="71">
        <f t="shared" si="1579"/>
        <v>22.47071158</v>
      </c>
      <c r="O2105" s="73">
        <f>VLOOKUP(B2105,'Dry Sieve'!$B$2:$K$992,IF(C2105="#5",2,IF(C2105="#10",3,IF(C2105="#18",4,IF(C2105="#35",5,IF(C2105="#60",6,IF(C2105="#120",7,IF(C2105="#200",8,IF(C2105="&lt;200",9)))))))),FALSE)</f>
        <v>482</v>
      </c>
      <c r="P2105" s="23">
        <f t="shared" si="0"/>
        <v>1.7500000000000016E-2</v>
      </c>
      <c r="Q2105" s="23">
        <f t="shared" si="1"/>
        <v>4.0274999999999999</v>
      </c>
      <c r="R2105" s="23">
        <f>VLOOKUP(B2105,'Dry Sieve'!$B$2:$K$992,IF(C2105="#5",2,IF(C2105="#10",3,IF(C2105="#18",4,IF(C2105="#35",5,IF(C2105="#60",6,IF(C2105="#120",7,IF(C2105="#200",8,IF(C2105="&lt;200",9)))))))),FALSE)</f>
        <v>482</v>
      </c>
      <c r="S2105" s="23">
        <f>VLOOKUP(B2105,'Dry Sieve'!$B$2:$K$992,10,FALSE)</f>
        <v>1411</v>
      </c>
      <c r="T2105" s="23">
        <v>0.34011739810000002</v>
      </c>
      <c r="U2105" s="23">
        <v>7.6426799549999994E-2</v>
      </c>
      <c r="V2105" s="23">
        <f>V2103</f>
        <v>0.165125216982</v>
      </c>
    </row>
    <row r="2106" spans="1:22" ht="15.75" customHeight="1" x14ac:dyDescent="0.2">
      <c r="A2106" s="22">
        <f>VLOOKUP(B2105,'Sample ID by Horizon'!A:B,2,FALSE)</f>
        <v>42878</v>
      </c>
      <c r="B2106" s="21" t="s">
        <v>551</v>
      </c>
      <c r="C2106" s="21" t="s">
        <v>1290</v>
      </c>
      <c r="D2106" s="21" t="s">
        <v>1294</v>
      </c>
      <c r="E2106" s="21">
        <v>4.04</v>
      </c>
      <c r="F2106" s="21">
        <v>1.72</v>
      </c>
      <c r="G2106" s="21">
        <v>2.4300000000000002</v>
      </c>
      <c r="H2106" s="21">
        <v>0.71</v>
      </c>
      <c r="I2106" s="21">
        <v>1.76</v>
      </c>
      <c r="J2106" s="23">
        <f t="shared" si="45"/>
        <v>4.0000000000000036E-2</v>
      </c>
      <c r="K2106" s="71">
        <v>16.584158420000001</v>
      </c>
      <c r="L2106" s="71">
        <f t="shared" ref="L2106:N2106" si="1580">L2103</f>
        <v>4.0274999999999999</v>
      </c>
      <c r="M2106" s="71">
        <f t="shared" si="1580"/>
        <v>1.7500000000000016E-2</v>
      </c>
      <c r="N2106" s="71">
        <f t="shared" si="1580"/>
        <v>22.47071158</v>
      </c>
      <c r="O2106" s="73">
        <f>VLOOKUP(B2106,'Dry Sieve'!$B$2:$K$992,IF(C2106="#5",2,IF(C2106="#10",3,IF(C2106="#18",4,IF(C2106="#35",5,IF(C2106="#60",6,IF(C2106="#120",7,IF(C2106="#200",8,IF(C2106="&lt;200",9)))))))),FALSE)</f>
        <v>482</v>
      </c>
      <c r="P2106" s="23">
        <f t="shared" si="0"/>
        <v>1.7500000000000016E-2</v>
      </c>
      <c r="Q2106" s="23">
        <f t="shared" si="1"/>
        <v>4.0274999999999999</v>
      </c>
      <c r="R2106" s="23">
        <f>VLOOKUP(B2106,'Dry Sieve'!$B$2:$K$992,IF(C2106="#5",2,IF(C2106="#10",3,IF(C2106="#18",4,IF(C2106="#35",5,IF(C2106="#60",6,IF(C2106="#120",7,IF(C2106="#200",8,IF(C2106="&lt;200",9)))))))),FALSE)</f>
        <v>482</v>
      </c>
      <c r="S2106" s="23">
        <f>VLOOKUP(B2106,'Dry Sieve'!$B$2:$K$992,10,FALSE)</f>
        <v>1411</v>
      </c>
      <c r="T2106" s="23">
        <v>0.34011739810000002</v>
      </c>
      <c r="U2106" s="23">
        <v>7.6426799549999994E-2</v>
      </c>
      <c r="V2106" s="23">
        <f>V2103</f>
        <v>0.165125216982</v>
      </c>
    </row>
    <row r="2107" spans="1:22" ht="15.75" customHeight="1" x14ac:dyDescent="0.2">
      <c r="A2107" s="22">
        <f>VLOOKUP(B2106,'Sample ID by Horizon'!A:B,2,FALSE)</f>
        <v>42878</v>
      </c>
      <c r="B2107" s="21" t="s">
        <v>551</v>
      </c>
      <c r="C2107" s="21" t="s">
        <v>1295</v>
      </c>
      <c r="D2107" s="21" t="s">
        <v>1291</v>
      </c>
      <c r="E2107" s="21">
        <v>4.03</v>
      </c>
      <c r="F2107" s="21">
        <v>1.76</v>
      </c>
      <c r="G2107" s="21">
        <v>2.97</v>
      </c>
      <c r="H2107" s="21">
        <v>1.21</v>
      </c>
      <c r="I2107" s="21">
        <v>1.92</v>
      </c>
      <c r="J2107" s="23">
        <f t="shared" si="45"/>
        <v>0.15999999999999992</v>
      </c>
      <c r="K2107" s="71">
        <v>26.054590569999998</v>
      </c>
      <c r="L2107" s="71">
        <v>4.0274999999999999</v>
      </c>
      <c r="M2107" s="23">
        <f>AVERAGE(J2107:J2110)</f>
        <v>0.10500000000000004</v>
      </c>
      <c r="N2107" s="23">
        <v>27.129409330000001</v>
      </c>
      <c r="O2107" s="73">
        <f>VLOOKUP(B2107,'Dry Sieve'!$B$2:$K$992,IF(C2107="#5",2,IF(C2107="#10",3,IF(C2107="#18",4,IF(C2107="#35",5,IF(C2107="#60",6,IF(C2107="#120",7,IF(C2107="#200",8,IF(C2107="&lt;200",9)))))))),FALSE)</f>
        <v>193</v>
      </c>
      <c r="P2107" s="23">
        <f t="shared" si="0"/>
        <v>0.10500000000000004</v>
      </c>
      <c r="Q2107" s="23">
        <f t="shared" si="1"/>
        <v>4.0274999999999999</v>
      </c>
      <c r="R2107" s="23">
        <f>VLOOKUP(B2107,'Dry Sieve'!$B$2:$K$992,IF(C2107="#5",2,IF(C2107="#10",3,IF(C2107="#18",4,IF(C2107="#35",5,IF(C2107="#60",6,IF(C2107="#120",7,IF(C2107="#200",8,IF(C2107="&lt;200",9)))))))),FALSE)</f>
        <v>193</v>
      </c>
      <c r="S2107" s="23">
        <f>VLOOKUP(B2107,'Dry Sieve'!$B$2:$K$992,10,FALSE)</f>
        <v>1411</v>
      </c>
      <c r="T2107" s="23">
        <v>0.13321640160000001</v>
      </c>
      <c r="U2107" s="23">
        <v>3.097784818E-2</v>
      </c>
      <c r="V2107" s="23">
        <f>V2106</f>
        <v>0.165125216982</v>
      </c>
    </row>
    <row r="2108" spans="1:22" ht="15.75" customHeight="1" x14ac:dyDescent="0.2">
      <c r="A2108" s="22">
        <f>VLOOKUP(B2107,'Sample ID by Horizon'!A:B,2,FALSE)</f>
        <v>42878</v>
      </c>
      <c r="B2108" s="21" t="s">
        <v>551</v>
      </c>
      <c r="C2108" s="21" t="s">
        <v>1295</v>
      </c>
      <c r="D2108" s="21" t="s">
        <v>1292</v>
      </c>
      <c r="E2108" s="21">
        <v>4.01</v>
      </c>
      <c r="F2108" s="21">
        <v>1.74</v>
      </c>
      <c r="G2108" s="21">
        <v>2.97</v>
      </c>
      <c r="H2108" s="21">
        <v>1.23</v>
      </c>
      <c r="I2108" s="21">
        <v>1.81</v>
      </c>
      <c r="J2108" s="23">
        <f t="shared" si="45"/>
        <v>7.0000000000000062E-2</v>
      </c>
      <c r="K2108" s="71">
        <v>28.927680800000001</v>
      </c>
      <c r="L2108" s="71">
        <f t="shared" ref="L2108:N2108" si="1581">L2107</f>
        <v>4.0274999999999999</v>
      </c>
      <c r="M2108" s="71">
        <f t="shared" si="1581"/>
        <v>0.10500000000000004</v>
      </c>
      <c r="N2108" s="71">
        <f t="shared" si="1581"/>
        <v>27.129409330000001</v>
      </c>
      <c r="O2108" s="73">
        <f>VLOOKUP(B2108,'Dry Sieve'!$B$2:$K$992,IF(C2108="#5",2,IF(C2108="#10",3,IF(C2108="#18",4,IF(C2108="#35",5,IF(C2108="#60",6,IF(C2108="#120",7,IF(C2108="#200",8,IF(C2108="&lt;200",9)))))))),FALSE)</f>
        <v>193</v>
      </c>
      <c r="P2108" s="23">
        <f t="shared" si="0"/>
        <v>0.10500000000000004</v>
      </c>
      <c r="Q2108" s="23">
        <f t="shared" si="1"/>
        <v>4.0274999999999999</v>
      </c>
      <c r="R2108" s="23">
        <f>VLOOKUP(B2108,'Dry Sieve'!$B$2:$K$992,IF(C2108="#5",2,IF(C2108="#10",3,IF(C2108="#18",4,IF(C2108="#35",5,IF(C2108="#60",6,IF(C2108="#120",7,IF(C2108="#200",8,IF(C2108="&lt;200",9)))))))),FALSE)</f>
        <v>193</v>
      </c>
      <c r="S2108" s="23">
        <f>VLOOKUP(B2108,'Dry Sieve'!$B$2:$K$992,10,FALSE)</f>
        <v>1411</v>
      </c>
      <c r="T2108" s="23">
        <v>0.13321640160000001</v>
      </c>
      <c r="U2108" s="23">
        <v>3.097784818E-2</v>
      </c>
      <c r="V2108" s="23">
        <f>V2106</f>
        <v>0.165125216982</v>
      </c>
    </row>
    <row r="2109" spans="1:22" ht="15.75" customHeight="1" x14ac:dyDescent="0.2">
      <c r="A2109" s="22">
        <f>VLOOKUP(B2108,'Sample ID by Horizon'!A:B,2,FALSE)</f>
        <v>42878</v>
      </c>
      <c r="B2109" s="21" t="s">
        <v>551</v>
      </c>
      <c r="C2109" s="21" t="s">
        <v>1295</v>
      </c>
      <c r="D2109" s="21" t="s">
        <v>1293</v>
      </c>
      <c r="E2109" s="21">
        <v>4.04</v>
      </c>
      <c r="F2109" s="21">
        <v>1.75</v>
      </c>
      <c r="G2109" s="21">
        <v>2.86</v>
      </c>
      <c r="H2109" s="21">
        <v>1.1100000000000001</v>
      </c>
      <c r="I2109" s="21">
        <v>1.84</v>
      </c>
      <c r="J2109" s="23">
        <f t="shared" si="45"/>
        <v>9.000000000000008E-2</v>
      </c>
      <c r="K2109" s="71">
        <v>25.24752475</v>
      </c>
      <c r="L2109" s="71">
        <f t="shared" ref="L2109:N2109" si="1582">L2107</f>
        <v>4.0274999999999999</v>
      </c>
      <c r="M2109" s="71">
        <f t="shared" si="1582"/>
        <v>0.10500000000000004</v>
      </c>
      <c r="N2109" s="71">
        <f t="shared" si="1582"/>
        <v>27.129409330000001</v>
      </c>
      <c r="O2109" s="73">
        <f>VLOOKUP(B2109,'Dry Sieve'!$B$2:$K$992,IF(C2109="#5",2,IF(C2109="#10",3,IF(C2109="#18",4,IF(C2109="#35",5,IF(C2109="#60",6,IF(C2109="#120",7,IF(C2109="#200",8,IF(C2109="&lt;200",9)))))))),FALSE)</f>
        <v>193</v>
      </c>
      <c r="P2109" s="23">
        <f t="shared" si="0"/>
        <v>0.10500000000000004</v>
      </c>
      <c r="Q2109" s="23">
        <f t="shared" si="1"/>
        <v>4.0274999999999999</v>
      </c>
      <c r="R2109" s="23">
        <f>VLOOKUP(B2109,'Dry Sieve'!$B$2:$K$992,IF(C2109="#5",2,IF(C2109="#10",3,IF(C2109="#18",4,IF(C2109="#35",5,IF(C2109="#60",6,IF(C2109="#120",7,IF(C2109="#200",8,IF(C2109="&lt;200",9)))))))),FALSE)</f>
        <v>193</v>
      </c>
      <c r="S2109" s="23">
        <f>VLOOKUP(B2109,'Dry Sieve'!$B$2:$K$992,10,FALSE)</f>
        <v>1411</v>
      </c>
      <c r="T2109" s="23">
        <v>0.13321640160000001</v>
      </c>
      <c r="U2109" s="23">
        <v>3.097784818E-2</v>
      </c>
      <c r="V2109" s="23">
        <f>V2106</f>
        <v>0.165125216982</v>
      </c>
    </row>
    <row r="2110" spans="1:22" ht="15.75" customHeight="1" x14ac:dyDescent="0.2">
      <c r="A2110" s="22">
        <f>VLOOKUP(B2109,'Sample ID by Horizon'!A:B,2,FALSE)</f>
        <v>42878</v>
      </c>
      <c r="B2110" s="21" t="s">
        <v>551</v>
      </c>
      <c r="C2110" s="21" t="s">
        <v>1295</v>
      </c>
      <c r="D2110" s="21" t="s">
        <v>1294</v>
      </c>
      <c r="E2110" s="21">
        <v>4.03</v>
      </c>
      <c r="F2110" s="21">
        <v>1.74</v>
      </c>
      <c r="G2110" s="21">
        <v>2.98</v>
      </c>
      <c r="H2110" s="21">
        <v>1.24</v>
      </c>
      <c r="I2110" s="21">
        <v>1.84</v>
      </c>
      <c r="J2110" s="23">
        <f t="shared" si="45"/>
        <v>0.10000000000000009</v>
      </c>
      <c r="K2110" s="71">
        <v>28.287841190000002</v>
      </c>
      <c r="L2110" s="71">
        <f t="shared" ref="L2110:N2110" si="1583">L2107</f>
        <v>4.0274999999999999</v>
      </c>
      <c r="M2110" s="71">
        <f t="shared" si="1583"/>
        <v>0.10500000000000004</v>
      </c>
      <c r="N2110" s="71">
        <f t="shared" si="1583"/>
        <v>27.129409330000001</v>
      </c>
      <c r="O2110" s="73">
        <f>VLOOKUP(B2110,'Dry Sieve'!$B$2:$K$992,IF(C2110="#5",2,IF(C2110="#10",3,IF(C2110="#18",4,IF(C2110="#35",5,IF(C2110="#60",6,IF(C2110="#120",7,IF(C2110="#200",8,IF(C2110="&lt;200",9)))))))),FALSE)</f>
        <v>193</v>
      </c>
      <c r="P2110" s="23">
        <f t="shared" si="0"/>
        <v>0.10500000000000004</v>
      </c>
      <c r="Q2110" s="23">
        <f t="shared" si="1"/>
        <v>4.0274999999999999</v>
      </c>
      <c r="R2110" s="23">
        <f>VLOOKUP(B2110,'Dry Sieve'!$B$2:$K$992,IF(C2110="#5",2,IF(C2110="#10",3,IF(C2110="#18",4,IF(C2110="#35",5,IF(C2110="#60",6,IF(C2110="#120",7,IF(C2110="#200",8,IF(C2110="&lt;200",9)))))))),FALSE)</f>
        <v>193</v>
      </c>
      <c r="S2110" s="23">
        <f>VLOOKUP(B2110,'Dry Sieve'!$B$2:$K$992,10,FALSE)</f>
        <v>1411</v>
      </c>
      <c r="T2110" s="23">
        <v>0.13321640160000001</v>
      </c>
      <c r="U2110" s="23">
        <v>3.097784818E-2</v>
      </c>
      <c r="V2110" s="23">
        <f>V2109</f>
        <v>0.165125216982</v>
      </c>
    </row>
    <row r="2111" spans="1:22" ht="15.75" customHeight="1" x14ac:dyDescent="0.2">
      <c r="A2111" s="22">
        <f>VLOOKUP(B2110,'Sample ID by Horizon'!A:B,2,FALSE)</f>
        <v>42878</v>
      </c>
      <c r="B2111" s="21" t="s">
        <v>551</v>
      </c>
      <c r="C2111" s="21" t="s">
        <v>1296</v>
      </c>
      <c r="D2111" s="21" t="s">
        <v>1291</v>
      </c>
      <c r="E2111" s="21">
        <v>4</v>
      </c>
      <c r="F2111" s="21">
        <v>1.75</v>
      </c>
      <c r="G2111" s="21">
        <v>3.8</v>
      </c>
      <c r="H2111" s="21">
        <v>2.0499999999999998</v>
      </c>
      <c r="I2111" s="21">
        <v>2.17</v>
      </c>
      <c r="J2111" s="23">
        <f t="shared" si="45"/>
        <v>0.41999999999999993</v>
      </c>
      <c r="K2111" s="71">
        <v>40.75</v>
      </c>
      <c r="L2111" s="71">
        <v>4</v>
      </c>
      <c r="M2111" s="23">
        <f>AVERAGE(J2111:J2114)</f>
        <v>0.46499999999999991</v>
      </c>
      <c r="N2111" s="23">
        <v>37.9375</v>
      </c>
      <c r="O2111" s="73">
        <f>VLOOKUP(B2111,'Dry Sieve'!$B$2:$K$992,IF(C2111="#5",2,IF(C2111="#10",3,IF(C2111="#18",4,IF(C2111="#35",5,IF(C2111="#60",6,IF(C2111="#120",7,IF(C2111="#200",8,IF(C2111="&lt;200",9)))))))),FALSE)</f>
        <v>177</v>
      </c>
      <c r="P2111" s="23">
        <f t="shared" si="0"/>
        <v>0.46499999999999991</v>
      </c>
      <c r="Q2111" s="23">
        <f t="shared" si="1"/>
        <v>4</v>
      </c>
      <c r="R2111" s="23">
        <f>VLOOKUP(B2111,'Dry Sieve'!$B$2:$K$992,IF(C2111="#5",2,IF(C2111="#10",3,IF(C2111="#18",4,IF(C2111="#35",5,IF(C2111="#60",6,IF(C2111="#120",7,IF(C2111="#200",8,IF(C2111="&lt;200",9)))))))),FALSE)</f>
        <v>177</v>
      </c>
      <c r="S2111" s="23">
        <f>VLOOKUP(B2111,'Dry Sieve'!$B$2:$K$992,10,FALSE)</f>
        <v>1411</v>
      </c>
      <c r="T2111" s="23">
        <v>0.1108602055</v>
      </c>
      <c r="U2111" s="23">
        <v>3.004113605E-2</v>
      </c>
      <c r="V2111" s="23">
        <f>V2109</f>
        <v>0.165125216982</v>
      </c>
    </row>
    <row r="2112" spans="1:22" ht="15.75" customHeight="1" x14ac:dyDescent="0.2">
      <c r="A2112" s="22">
        <f>VLOOKUP(B2111,'Sample ID by Horizon'!A:B,2,FALSE)</f>
        <v>42878</v>
      </c>
      <c r="B2112" s="21" t="s">
        <v>551</v>
      </c>
      <c r="C2112" s="21" t="s">
        <v>1296</v>
      </c>
      <c r="D2112" s="21" t="s">
        <v>1292</v>
      </c>
      <c r="E2112" s="21">
        <v>4</v>
      </c>
      <c r="F2112" s="21">
        <v>1.75</v>
      </c>
      <c r="G2112" s="21">
        <v>3.73</v>
      </c>
      <c r="H2112" s="21">
        <v>1.98</v>
      </c>
      <c r="I2112" s="21">
        <v>2.19</v>
      </c>
      <c r="J2112" s="23">
        <f t="shared" si="45"/>
        <v>0.43999999999999995</v>
      </c>
      <c r="K2112" s="71">
        <v>38.5</v>
      </c>
      <c r="L2112" s="71">
        <f t="shared" ref="L2112:N2112" si="1584">L2111</f>
        <v>4</v>
      </c>
      <c r="M2112" s="71">
        <f t="shared" si="1584"/>
        <v>0.46499999999999991</v>
      </c>
      <c r="N2112" s="71">
        <f t="shared" si="1584"/>
        <v>37.9375</v>
      </c>
      <c r="O2112" s="73">
        <f>VLOOKUP(B2112,'Dry Sieve'!$B$2:$K$992,IF(C2112="#5",2,IF(C2112="#10",3,IF(C2112="#18",4,IF(C2112="#35",5,IF(C2112="#60",6,IF(C2112="#120",7,IF(C2112="#200",8,IF(C2112="&lt;200",9)))))))),FALSE)</f>
        <v>177</v>
      </c>
      <c r="P2112" s="23">
        <f t="shared" si="0"/>
        <v>0.46499999999999991</v>
      </c>
      <c r="Q2112" s="23">
        <f t="shared" si="1"/>
        <v>4</v>
      </c>
      <c r="R2112" s="23">
        <f>VLOOKUP(B2112,'Dry Sieve'!$B$2:$K$992,IF(C2112="#5",2,IF(C2112="#10",3,IF(C2112="#18",4,IF(C2112="#35",5,IF(C2112="#60",6,IF(C2112="#120",7,IF(C2112="#200",8,IF(C2112="&lt;200",9)))))))),FALSE)</f>
        <v>177</v>
      </c>
      <c r="S2112" s="23">
        <f>VLOOKUP(B2112,'Dry Sieve'!$B$2:$K$992,10,FALSE)</f>
        <v>1411</v>
      </c>
      <c r="T2112" s="23">
        <v>0.1108602055</v>
      </c>
      <c r="U2112" s="23">
        <v>3.004113605E-2</v>
      </c>
      <c r="V2112" s="23">
        <f>V2109</f>
        <v>0.165125216982</v>
      </c>
    </row>
    <row r="2113" spans="1:22" ht="15.75" customHeight="1" x14ac:dyDescent="0.2">
      <c r="A2113" s="22">
        <f>VLOOKUP(B2112,'Sample ID by Horizon'!A:B,2,FALSE)</f>
        <v>42878</v>
      </c>
      <c r="B2113" s="21" t="s">
        <v>551</v>
      </c>
      <c r="C2113" s="21" t="s">
        <v>1296</v>
      </c>
      <c r="D2113" s="21" t="s">
        <v>1293</v>
      </c>
      <c r="E2113" s="21">
        <v>4</v>
      </c>
      <c r="F2113" s="21">
        <v>1.75</v>
      </c>
      <c r="G2113" s="21">
        <v>3.67</v>
      </c>
      <c r="H2113" s="21">
        <v>1.92</v>
      </c>
      <c r="I2113" s="21">
        <v>2.2599999999999998</v>
      </c>
      <c r="J2113" s="23">
        <f t="shared" si="45"/>
        <v>0.50999999999999979</v>
      </c>
      <c r="K2113" s="71">
        <v>35.25</v>
      </c>
      <c r="L2113" s="71">
        <f t="shared" ref="L2113:N2113" si="1585">L2111</f>
        <v>4</v>
      </c>
      <c r="M2113" s="71">
        <f t="shared" si="1585"/>
        <v>0.46499999999999991</v>
      </c>
      <c r="N2113" s="71">
        <f t="shared" si="1585"/>
        <v>37.9375</v>
      </c>
      <c r="O2113" s="73">
        <f>VLOOKUP(B2113,'Dry Sieve'!$B$2:$K$992,IF(C2113="#5",2,IF(C2113="#10",3,IF(C2113="#18",4,IF(C2113="#35",5,IF(C2113="#60",6,IF(C2113="#120",7,IF(C2113="#200",8,IF(C2113="&lt;200",9)))))))),FALSE)</f>
        <v>177</v>
      </c>
      <c r="P2113" s="23">
        <f t="shared" si="0"/>
        <v>0.46499999999999991</v>
      </c>
      <c r="Q2113" s="23">
        <f t="shared" si="1"/>
        <v>4</v>
      </c>
      <c r="R2113" s="23">
        <f>VLOOKUP(B2113,'Dry Sieve'!$B$2:$K$992,IF(C2113="#5",2,IF(C2113="#10",3,IF(C2113="#18",4,IF(C2113="#35",5,IF(C2113="#60",6,IF(C2113="#120",7,IF(C2113="#200",8,IF(C2113="&lt;200",9)))))))),FALSE)</f>
        <v>177</v>
      </c>
      <c r="S2113" s="23">
        <f>VLOOKUP(B2113,'Dry Sieve'!$B$2:$K$992,10,FALSE)</f>
        <v>1411</v>
      </c>
      <c r="T2113" s="23">
        <v>0.1108602055</v>
      </c>
      <c r="U2113" s="23">
        <v>3.004113605E-2</v>
      </c>
      <c r="V2113" s="23">
        <f>V2112</f>
        <v>0.165125216982</v>
      </c>
    </row>
    <row r="2114" spans="1:22" ht="15.75" customHeight="1" x14ac:dyDescent="0.2">
      <c r="A2114" s="22">
        <f>VLOOKUP(B2113,'Sample ID by Horizon'!A:B,2,FALSE)</f>
        <v>42878</v>
      </c>
      <c r="B2114" s="21" t="s">
        <v>551</v>
      </c>
      <c r="C2114" s="21" t="s">
        <v>1296</v>
      </c>
      <c r="D2114" s="21" t="s">
        <v>1294</v>
      </c>
      <c r="E2114" s="21">
        <v>4</v>
      </c>
      <c r="F2114" s="21">
        <v>1.74</v>
      </c>
      <c r="G2114" s="21">
        <v>3.72</v>
      </c>
      <c r="H2114" s="21">
        <v>1.98</v>
      </c>
      <c r="I2114" s="21">
        <v>2.23</v>
      </c>
      <c r="J2114" s="23">
        <f t="shared" si="45"/>
        <v>0.49</v>
      </c>
      <c r="K2114" s="71">
        <v>37.25</v>
      </c>
      <c r="L2114" s="71">
        <f t="shared" ref="L2114:N2114" si="1586">L2111</f>
        <v>4</v>
      </c>
      <c r="M2114" s="71">
        <f t="shared" si="1586"/>
        <v>0.46499999999999991</v>
      </c>
      <c r="N2114" s="71">
        <f t="shared" si="1586"/>
        <v>37.9375</v>
      </c>
      <c r="O2114" s="73">
        <f>VLOOKUP(B2114,'Dry Sieve'!$B$2:$K$992,IF(C2114="#5",2,IF(C2114="#10",3,IF(C2114="#18",4,IF(C2114="#35",5,IF(C2114="#60",6,IF(C2114="#120",7,IF(C2114="#200",8,IF(C2114="&lt;200",9)))))))),FALSE)</f>
        <v>177</v>
      </c>
      <c r="P2114" s="23">
        <f t="shared" si="0"/>
        <v>0.46499999999999991</v>
      </c>
      <c r="Q2114" s="23">
        <f t="shared" si="1"/>
        <v>4</v>
      </c>
      <c r="R2114" s="23">
        <f>VLOOKUP(B2114,'Dry Sieve'!$B$2:$K$992,IF(C2114="#5",2,IF(C2114="#10",3,IF(C2114="#18",4,IF(C2114="#35",5,IF(C2114="#60",6,IF(C2114="#120",7,IF(C2114="#200",8,IF(C2114="&lt;200",9)))))))),FALSE)</f>
        <v>177</v>
      </c>
      <c r="S2114" s="23">
        <f>VLOOKUP(B2114,'Dry Sieve'!$B$2:$K$992,10,FALSE)</f>
        <v>1411</v>
      </c>
      <c r="T2114" s="23">
        <v>0.1108602055</v>
      </c>
      <c r="U2114" s="23">
        <v>3.004113605E-2</v>
      </c>
      <c r="V2114" s="23">
        <f>V2112</f>
        <v>0.165125216982</v>
      </c>
    </row>
    <row r="2115" spans="1:22" ht="15.75" customHeight="1" x14ac:dyDescent="0.2">
      <c r="A2115" s="22">
        <f>VLOOKUP(B2114,'Sample ID by Horizon'!A:B,2,FALSE)</f>
        <v>42878</v>
      </c>
      <c r="B2115" s="21" t="s">
        <v>551</v>
      </c>
      <c r="C2115" s="21" t="s">
        <v>1297</v>
      </c>
      <c r="D2115" s="21" t="s">
        <v>1291</v>
      </c>
      <c r="E2115" s="21">
        <v>4</v>
      </c>
      <c r="F2115" s="21">
        <v>1.74</v>
      </c>
      <c r="G2115" s="21">
        <v>4.68</v>
      </c>
      <c r="H2115" s="21">
        <v>2.94</v>
      </c>
      <c r="I2115" s="21">
        <v>3</v>
      </c>
      <c r="J2115" s="23">
        <f t="shared" si="45"/>
        <v>1.26</v>
      </c>
      <c r="K2115" s="71">
        <v>42</v>
      </c>
      <c r="L2115" s="71">
        <v>4</v>
      </c>
      <c r="M2115" s="23">
        <f>AVERAGE(J2115:J2118)</f>
        <v>1.3574999999999999</v>
      </c>
      <c r="N2115" s="23">
        <v>40.1875</v>
      </c>
      <c r="O2115" s="73">
        <f>VLOOKUP(B2115,'Dry Sieve'!$B$2:$K$992,IF(C2115="#5",2,IF(C2115="#10",3,IF(C2115="#18",4,IF(C2115="#35",5,IF(C2115="#60",6,IF(C2115="#120",7,IF(C2115="#200",8,IF(C2115="&lt;200",9)))))))),FALSE)</f>
        <v>155</v>
      </c>
      <c r="P2115" s="23">
        <f t="shared" si="0"/>
        <v>1.3574999999999999</v>
      </c>
      <c r="Q2115" s="23">
        <f t="shared" si="1"/>
        <v>4</v>
      </c>
      <c r="R2115" s="23">
        <f>VLOOKUP(B2115,'Dry Sieve'!$B$2:$K$992,IF(C2115="#5",2,IF(C2115="#10",3,IF(C2115="#18",4,IF(C2115="#35",5,IF(C2115="#60",6,IF(C2115="#120",7,IF(C2115="#200",8,IF(C2115="&lt;200",9)))))))),FALSE)</f>
        <v>155</v>
      </c>
      <c r="S2115" s="23">
        <f>VLOOKUP(B2115,'Dry Sieve'!$B$2:$K$992,10,FALSE)</f>
        <v>1411</v>
      </c>
      <c r="T2115" s="23">
        <v>7.2570428770000001E-2</v>
      </c>
      <c r="U2115" s="23">
        <v>1.6665280609999999E-2</v>
      </c>
      <c r="V2115" s="23">
        <f>V2112</f>
        <v>0.165125216982</v>
      </c>
    </row>
    <row r="2116" spans="1:22" ht="15.75" customHeight="1" x14ac:dyDescent="0.2">
      <c r="A2116" s="22">
        <f>VLOOKUP(B2115,'Sample ID by Horizon'!A:B,2,FALSE)</f>
        <v>42878</v>
      </c>
      <c r="B2116" s="21" t="s">
        <v>551</v>
      </c>
      <c r="C2116" s="21" t="s">
        <v>1297</v>
      </c>
      <c r="D2116" s="21" t="s">
        <v>1292</v>
      </c>
      <c r="E2116" s="21">
        <v>4</v>
      </c>
      <c r="F2116" s="21">
        <v>1.74</v>
      </c>
      <c r="G2116" s="21">
        <v>4.6900000000000004</v>
      </c>
      <c r="H2116" s="21">
        <v>2.95</v>
      </c>
      <c r="I2116" s="21">
        <v>3.13</v>
      </c>
      <c r="J2116" s="23">
        <f t="shared" si="45"/>
        <v>1.39</v>
      </c>
      <c r="K2116" s="71">
        <v>39</v>
      </c>
      <c r="L2116" s="71">
        <f t="shared" ref="L2116:N2116" si="1587">L2115</f>
        <v>4</v>
      </c>
      <c r="M2116" s="71">
        <f t="shared" si="1587"/>
        <v>1.3574999999999999</v>
      </c>
      <c r="N2116" s="71">
        <f t="shared" si="1587"/>
        <v>40.1875</v>
      </c>
      <c r="O2116" s="73">
        <f>VLOOKUP(B2116,'Dry Sieve'!$B$2:$K$992,IF(C2116="#5",2,IF(C2116="#10",3,IF(C2116="#18",4,IF(C2116="#35",5,IF(C2116="#60",6,IF(C2116="#120",7,IF(C2116="#200",8,IF(C2116="&lt;200",9)))))))),FALSE)</f>
        <v>155</v>
      </c>
      <c r="P2116" s="23">
        <f t="shared" si="0"/>
        <v>1.3574999999999999</v>
      </c>
      <c r="Q2116" s="23">
        <f t="shared" si="1"/>
        <v>4</v>
      </c>
      <c r="R2116" s="23">
        <f>VLOOKUP(B2116,'Dry Sieve'!$B$2:$K$992,IF(C2116="#5",2,IF(C2116="#10",3,IF(C2116="#18",4,IF(C2116="#35",5,IF(C2116="#60",6,IF(C2116="#120",7,IF(C2116="#200",8,IF(C2116="&lt;200",9)))))))),FALSE)</f>
        <v>155</v>
      </c>
      <c r="S2116" s="23">
        <f>VLOOKUP(B2116,'Dry Sieve'!$B$2:$K$992,10,FALSE)</f>
        <v>1411</v>
      </c>
      <c r="T2116" s="23">
        <v>7.2570428770000001E-2</v>
      </c>
      <c r="U2116" s="23">
        <v>1.6665280609999999E-2</v>
      </c>
      <c r="V2116" s="23">
        <f>V2115</f>
        <v>0.165125216982</v>
      </c>
    </row>
    <row r="2117" spans="1:22" ht="15.75" customHeight="1" x14ac:dyDescent="0.2">
      <c r="A2117" s="22">
        <f>VLOOKUP(B2116,'Sample ID by Horizon'!A:B,2,FALSE)</f>
        <v>42878</v>
      </c>
      <c r="B2117" s="21" t="s">
        <v>551</v>
      </c>
      <c r="C2117" s="21" t="s">
        <v>1297</v>
      </c>
      <c r="D2117" s="21" t="s">
        <v>1293</v>
      </c>
      <c r="E2117" s="21">
        <v>4</v>
      </c>
      <c r="F2117" s="21">
        <v>1.74</v>
      </c>
      <c r="G2117" s="21">
        <v>4.7</v>
      </c>
      <c r="H2117" s="21">
        <v>2.96</v>
      </c>
      <c r="I2117" s="21">
        <v>3.13</v>
      </c>
      <c r="J2117" s="23">
        <f t="shared" si="45"/>
        <v>1.39</v>
      </c>
      <c r="K2117" s="71">
        <v>39.25</v>
      </c>
      <c r="L2117" s="71">
        <f t="shared" ref="L2117:N2117" si="1588">L2115</f>
        <v>4</v>
      </c>
      <c r="M2117" s="71">
        <f t="shared" si="1588"/>
        <v>1.3574999999999999</v>
      </c>
      <c r="N2117" s="71">
        <f t="shared" si="1588"/>
        <v>40.1875</v>
      </c>
      <c r="O2117" s="73">
        <f>VLOOKUP(B2117,'Dry Sieve'!$B$2:$K$992,IF(C2117="#5",2,IF(C2117="#10",3,IF(C2117="#18",4,IF(C2117="#35",5,IF(C2117="#60",6,IF(C2117="#120",7,IF(C2117="#200",8,IF(C2117="&lt;200",9)))))))),FALSE)</f>
        <v>155</v>
      </c>
      <c r="P2117" s="23">
        <f t="shared" si="0"/>
        <v>1.3574999999999999</v>
      </c>
      <c r="Q2117" s="23">
        <f t="shared" si="1"/>
        <v>4</v>
      </c>
      <c r="R2117" s="23">
        <f>VLOOKUP(B2117,'Dry Sieve'!$B$2:$K$992,IF(C2117="#5",2,IF(C2117="#10",3,IF(C2117="#18",4,IF(C2117="#35",5,IF(C2117="#60",6,IF(C2117="#120",7,IF(C2117="#200",8,IF(C2117="&lt;200",9)))))))),FALSE)</f>
        <v>155</v>
      </c>
      <c r="S2117" s="23">
        <f>VLOOKUP(B2117,'Dry Sieve'!$B$2:$K$992,10,FALSE)</f>
        <v>1411</v>
      </c>
      <c r="T2117" s="23">
        <v>7.2570428770000001E-2</v>
      </c>
      <c r="U2117" s="23">
        <v>1.6665280609999999E-2</v>
      </c>
      <c r="V2117" s="23">
        <f>V2115</f>
        <v>0.165125216982</v>
      </c>
    </row>
    <row r="2118" spans="1:22" ht="15.75" customHeight="1" x14ac:dyDescent="0.2">
      <c r="A2118" s="22">
        <f>VLOOKUP(B2117,'Sample ID by Horizon'!A:B,2,FALSE)</f>
        <v>42878</v>
      </c>
      <c r="B2118" s="21" t="s">
        <v>551</v>
      </c>
      <c r="C2118" s="21" t="s">
        <v>1297</v>
      </c>
      <c r="D2118" s="21" t="s">
        <v>1294</v>
      </c>
      <c r="E2118" s="21">
        <v>4</v>
      </c>
      <c r="F2118" s="21">
        <v>1.75</v>
      </c>
      <c r="G2118" s="21">
        <v>4.76</v>
      </c>
      <c r="H2118" s="21">
        <v>3.01</v>
      </c>
      <c r="I2118" s="21">
        <v>3.14</v>
      </c>
      <c r="J2118" s="23">
        <f t="shared" si="45"/>
        <v>1.3900000000000001</v>
      </c>
      <c r="K2118" s="71">
        <v>40.5</v>
      </c>
      <c r="L2118" s="71">
        <f t="shared" ref="L2118:N2118" si="1589">L2115</f>
        <v>4</v>
      </c>
      <c r="M2118" s="71">
        <f t="shared" si="1589"/>
        <v>1.3574999999999999</v>
      </c>
      <c r="N2118" s="71">
        <f t="shared" si="1589"/>
        <v>40.1875</v>
      </c>
      <c r="O2118" s="73">
        <f>VLOOKUP(B2118,'Dry Sieve'!$B$2:$K$992,IF(C2118="#5",2,IF(C2118="#10",3,IF(C2118="#18",4,IF(C2118="#35",5,IF(C2118="#60",6,IF(C2118="#120",7,IF(C2118="#200",8,IF(C2118="&lt;200",9)))))))),FALSE)</f>
        <v>155</v>
      </c>
      <c r="P2118" s="23">
        <f t="shared" si="0"/>
        <v>1.3574999999999999</v>
      </c>
      <c r="Q2118" s="23">
        <f t="shared" si="1"/>
        <v>4</v>
      </c>
      <c r="R2118" s="23">
        <f>VLOOKUP(B2118,'Dry Sieve'!$B$2:$K$992,IF(C2118="#5",2,IF(C2118="#10",3,IF(C2118="#18",4,IF(C2118="#35",5,IF(C2118="#60",6,IF(C2118="#120",7,IF(C2118="#200",8,IF(C2118="&lt;200",9)))))))),FALSE)</f>
        <v>155</v>
      </c>
      <c r="S2118" s="23">
        <f>VLOOKUP(B2118,'Dry Sieve'!$B$2:$K$992,10,FALSE)</f>
        <v>1411</v>
      </c>
      <c r="T2118" s="23">
        <v>7.2570428770000001E-2</v>
      </c>
      <c r="U2118" s="23">
        <v>1.6665280609999999E-2</v>
      </c>
      <c r="V2118" s="23">
        <f>V2115</f>
        <v>0.165125216982</v>
      </c>
    </row>
    <row r="2119" spans="1:22" ht="15.75" customHeight="1" x14ac:dyDescent="0.2">
      <c r="A2119" s="22">
        <f>VLOOKUP(B2118,'Sample ID by Horizon'!A:B,2,FALSE)</f>
        <v>42878</v>
      </c>
      <c r="B2119" s="21" t="s">
        <v>551</v>
      </c>
      <c r="C2119" s="21" t="s">
        <v>1298</v>
      </c>
      <c r="D2119" s="21" t="s">
        <v>1291</v>
      </c>
      <c r="E2119" s="21">
        <v>4</v>
      </c>
      <c r="F2119" s="21">
        <v>1.75</v>
      </c>
      <c r="G2119" s="21">
        <v>5.46</v>
      </c>
      <c r="H2119" s="21">
        <v>3.71</v>
      </c>
      <c r="I2119" s="21">
        <v>4.0199999999999996</v>
      </c>
      <c r="J2119" s="23">
        <f t="shared" si="45"/>
        <v>2.2699999999999996</v>
      </c>
      <c r="K2119" s="71">
        <v>36</v>
      </c>
      <c r="L2119" s="71">
        <v>4</v>
      </c>
      <c r="M2119" s="23">
        <f>AVERAGE(J2119:J2122)</f>
        <v>2.2599999999999998</v>
      </c>
      <c r="N2119" s="23">
        <v>36.4375</v>
      </c>
      <c r="O2119" s="73">
        <f>VLOOKUP(B2119,'Dry Sieve'!$B$2:$K$992,IF(C2119="#5",2,IF(C2119="#10",3,IF(C2119="#18",4,IF(C2119="#35",5,IF(C2119="#60",6,IF(C2119="#120",7,IF(C2119="#200",8,IF(C2119="&lt;200",9)))))))),FALSE)</f>
        <v>190</v>
      </c>
      <c r="P2119" s="23">
        <f t="shared" si="0"/>
        <v>2.2599999999999998</v>
      </c>
      <c r="Q2119" s="23">
        <f t="shared" si="1"/>
        <v>4</v>
      </c>
      <c r="R2119" s="23">
        <f>VLOOKUP(B2119,'Dry Sieve'!$B$2:$K$992,IF(C2119="#5",2,IF(C2119="#10",3,IF(C2119="#18",4,IF(C2119="#35",5,IF(C2119="#60",6,IF(C2119="#120",7,IF(C2119="#200",8,IF(C2119="&lt;200",9)))))))),FALSE)</f>
        <v>190</v>
      </c>
      <c r="S2119" s="23">
        <f>VLOOKUP(B2119,'Dry Sieve'!$B$2:$K$992,10,FALSE)</f>
        <v>1411</v>
      </c>
      <c r="T2119" s="23">
        <v>5.8575478379999997E-2</v>
      </c>
      <c r="U2119" s="23">
        <v>9.1471885440000001E-3</v>
      </c>
      <c r="V2119" s="23">
        <f>V2118</f>
        <v>0.165125216982</v>
      </c>
    </row>
    <row r="2120" spans="1:22" ht="15.75" customHeight="1" x14ac:dyDescent="0.2">
      <c r="A2120" s="22">
        <f>VLOOKUP(B2119,'Sample ID by Horizon'!A:B,2,FALSE)</f>
        <v>42878</v>
      </c>
      <c r="B2120" s="21" t="s">
        <v>551</v>
      </c>
      <c r="C2120" s="21" t="s">
        <v>1298</v>
      </c>
      <c r="D2120" s="21" t="s">
        <v>1292</v>
      </c>
      <c r="E2120" s="21">
        <v>4</v>
      </c>
      <c r="F2120" s="21">
        <v>1.75</v>
      </c>
      <c r="G2120" s="21">
        <v>5.45</v>
      </c>
      <c r="H2120" s="21">
        <v>3.7</v>
      </c>
      <c r="I2120" s="21">
        <v>4.0199999999999996</v>
      </c>
      <c r="J2120" s="23">
        <f t="shared" si="45"/>
        <v>2.2699999999999996</v>
      </c>
      <c r="K2120" s="71">
        <v>35.75</v>
      </c>
      <c r="L2120" s="71">
        <f t="shared" ref="L2120:N2120" si="1590">L2119</f>
        <v>4</v>
      </c>
      <c r="M2120" s="71">
        <f t="shared" si="1590"/>
        <v>2.2599999999999998</v>
      </c>
      <c r="N2120" s="71">
        <f t="shared" si="1590"/>
        <v>36.4375</v>
      </c>
      <c r="O2120" s="73">
        <f>VLOOKUP(B2120,'Dry Sieve'!$B$2:$K$992,IF(C2120="#5",2,IF(C2120="#10",3,IF(C2120="#18",4,IF(C2120="#35",5,IF(C2120="#60",6,IF(C2120="#120",7,IF(C2120="#200",8,IF(C2120="&lt;200",9)))))))),FALSE)</f>
        <v>190</v>
      </c>
      <c r="P2120" s="23">
        <f t="shared" si="0"/>
        <v>2.2599999999999998</v>
      </c>
      <c r="Q2120" s="23">
        <f t="shared" si="1"/>
        <v>4</v>
      </c>
      <c r="R2120" s="23">
        <f>VLOOKUP(B2120,'Dry Sieve'!$B$2:$K$992,IF(C2120="#5",2,IF(C2120="#10",3,IF(C2120="#18",4,IF(C2120="#35",5,IF(C2120="#60",6,IF(C2120="#120",7,IF(C2120="#200",8,IF(C2120="&lt;200",9)))))))),FALSE)</f>
        <v>190</v>
      </c>
      <c r="S2120" s="23">
        <f>VLOOKUP(B2120,'Dry Sieve'!$B$2:$K$992,10,FALSE)</f>
        <v>1411</v>
      </c>
      <c r="T2120" s="23">
        <v>5.8575478379999997E-2</v>
      </c>
      <c r="U2120" s="23">
        <v>9.1471885440000001E-3</v>
      </c>
      <c r="V2120" s="23">
        <f>V2118</f>
        <v>0.165125216982</v>
      </c>
    </row>
    <row r="2121" spans="1:22" ht="15.75" customHeight="1" x14ac:dyDescent="0.2">
      <c r="A2121" s="22">
        <f>VLOOKUP(B2120,'Sample ID by Horizon'!A:B,2,FALSE)</f>
        <v>42878</v>
      </c>
      <c r="B2121" s="21" t="s">
        <v>551</v>
      </c>
      <c r="C2121" s="21" t="s">
        <v>1298</v>
      </c>
      <c r="D2121" s="21" t="s">
        <v>1293</v>
      </c>
      <c r="E2121" s="21">
        <v>4</v>
      </c>
      <c r="F2121" s="21">
        <v>1.76</v>
      </c>
      <c r="G2121" s="21">
        <v>5.49</v>
      </c>
      <c r="H2121" s="21">
        <v>3.73</v>
      </c>
      <c r="I2121" s="21">
        <v>4.04</v>
      </c>
      <c r="J2121" s="23">
        <f t="shared" si="45"/>
        <v>2.2800000000000002</v>
      </c>
      <c r="K2121" s="71">
        <v>36.25</v>
      </c>
      <c r="L2121" s="71">
        <f t="shared" ref="L2121:N2121" si="1591">L2119</f>
        <v>4</v>
      </c>
      <c r="M2121" s="71">
        <f t="shared" si="1591"/>
        <v>2.2599999999999998</v>
      </c>
      <c r="N2121" s="71">
        <f t="shared" si="1591"/>
        <v>36.4375</v>
      </c>
      <c r="O2121" s="73">
        <f>VLOOKUP(B2121,'Dry Sieve'!$B$2:$K$992,IF(C2121="#5",2,IF(C2121="#10",3,IF(C2121="#18",4,IF(C2121="#35",5,IF(C2121="#60",6,IF(C2121="#120",7,IF(C2121="#200",8,IF(C2121="&lt;200",9)))))))),FALSE)</f>
        <v>190</v>
      </c>
      <c r="P2121" s="23">
        <f t="shared" si="0"/>
        <v>2.2599999999999998</v>
      </c>
      <c r="Q2121" s="23">
        <f t="shared" si="1"/>
        <v>4</v>
      </c>
      <c r="R2121" s="23">
        <f>VLOOKUP(B2121,'Dry Sieve'!$B$2:$K$992,IF(C2121="#5",2,IF(C2121="#10",3,IF(C2121="#18",4,IF(C2121="#35",5,IF(C2121="#60",6,IF(C2121="#120",7,IF(C2121="#200",8,IF(C2121="&lt;200",9)))))))),FALSE)</f>
        <v>190</v>
      </c>
      <c r="S2121" s="23">
        <f>VLOOKUP(B2121,'Dry Sieve'!$B$2:$K$992,10,FALSE)</f>
        <v>1411</v>
      </c>
      <c r="T2121" s="23">
        <v>5.8575478379999997E-2</v>
      </c>
      <c r="U2121" s="23">
        <v>9.1471885440000001E-3</v>
      </c>
      <c r="V2121" s="23">
        <f>V2118</f>
        <v>0.165125216982</v>
      </c>
    </row>
    <row r="2122" spans="1:22" ht="15.75" customHeight="1" x14ac:dyDescent="0.2">
      <c r="A2122" s="22">
        <f>VLOOKUP(B2121,'Sample ID by Horizon'!A:B,2,FALSE)</f>
        <v>42878</v>
      </c>
      <c r="B2122" s="21" t="s">
        <v>551</v>
      </c>
      <c r="C2122" s="21" t="s">
        <v>1298</v>
      </c>
      <c r="D2122" s="21" t="s">
        <v>1294</v>
      </c>
      <c r="E2122" s="21">
        <v>4</v>
      </c>
      <c r="F2122" s="21">
        <v>1.76</v>
      </c>
      <c r="G2122" s="21">
        <v>5.49</v>
      </c>
      <c r="H2122" s="21">
        <v>3.73</v>
      </c>
      <c r="I2122" s="21">
        <v>3.98</v>
      </c>
      <c r="J2122" s="23">
        <f t="shared" si="45"/>
        <v>2.2199999999999998</v>
      </c>
      <c r="K2122" s="71">
        <v>37.75</v>
      </c>
      <c r="L2122" s="71">
        <f t="shared" ref="L2122:N2122" si="1592">L2119</f>
        <v>4</v>
      </c>
      <c r="M2122" s="71">
        <f t="shared" si="1592"/>
        <v>2.2599999999999998</v>
      </c>
      <c r="N2122" s="71">
        <f t="shared" si="1592"/>
        <v>36.4375</v>
      </c>
      <c r="O2122" s="73">
        <f>VLOOKUP(B2122,'Dry Sieve'!$B$2:$K$992,IF(C2122="#5",2,IF(C2122="#10",3,IF(C2122="#18",4,IF(C2122="#35",5,IF(C2122="#60",6,IF(C2122="#120",7,IF(C2122="#200",8,IF(C2122="&lt;200",9)))))))),FALSE)</f>
        <v>190</v>
      </c>
      <c r="P2122" s="23">
        <f t="shared" si="0"/>
        <v>2.2599999999999998</v>
      </c>
      <c r="Q2122" s="23">
        <f t="shared" si="1"/>
        <v>4</v>
      </c>
      <c r="R2122" s="23">
        <f>VLOOKUP(B2122,'Dry Sieve'!$B$2:$K$992,IF(C2122="#5",2,IF(C2122="#10",3,IF(C2122="#18",4,IF(C2122="#35",5,IF(C2122="#60",6,IF(C2122="#120",7,IF(C2122="#200",8,IF(C2122="&lt;200",9)))))))),FALSE)</f>
        <v>190</v>
      </c>
      <c r="S2122" s="23">
        <f>VLOOKUP(B2122,'Dry Sieve'!$B$2:$K$992,10,FALSE)</f>
        <v>1411</v>
      </c>
      <c r="T2122" s="23">
        <v>5.8575478379999997E-2</v>
      </c>
      <c r="U2122" s="23">
        <v>9.1471885440000001E-3</v>
      </c>
      <c r="V2122" s="23">
        <f>V2121</f>
        <v>0.165125216982</v>
      </c>
    </row>
    <row r="2123" spans="1:22" ht="15.75" customHeight="1" x14ac:dyDescent="0.2">
      <c r="A2123" s="22">
        <f>VLOOKUP(B2122,'Sample ID by Horizon'!A:B,2,FALSE)</f>
        <v>42878</v>
      </c>
      <c r="B2123" s="21" t="s">
        <v>551</v>
      </c>
      <c r="C2123" s="21" t="s">
        <v>1299</v>
      </c>
      <c r="D2123" s="21" t="s">
        <v>1291</v>
      </c>
      <c r="E2123" s="21">
        <v>4</v>
      </c>
      <c r="F2123" s="21">
        <v>1.76</v>
      </c>
      <c r="G2123" s="21">
        <v>5.62</v>
      </c>
      <c r="H2123" s="21">
        <v>3.86</v>
      </c>
      <c r="I2123" s="21">
        <v>4.5999999999999996</v>
      </c>
      <c r="J2123" s="23">
        <f t="shared" si="45"/>
        <v>2.84</v>
      </c>
      <c r="K2123" s="71">
        <v>25.5</v>
      </c>
      <c r="L2123" s="71">
        <v>4</v>
      </c>
      <c r="M2123" s="23">
        <f>AVERAGE(J2123:J2126)</f>
        <v>2.9425000000000003</v>
      </c>
      <c r="N2123" s="23">
        <v>23.1875</v>
      </c>
      <c r="O2123" s="73">
        <f>VLOOKUP(B2123,'Dry Sieve'!$B$2:$K$992,IF(C2123="#5",2,IF(C2123="#10",3,IF(C2123="#18",4,IF(C2123="#35",5,IF(C2123="#60",6,IF(C2123="#120",7,IF(C2123="#200",8,IF(C2123="&lt;200",9)))))))),FALSE)</f>
        <v>135</v>
      </c>
      <c r="P2123" s="23">
        <f t="shared" si="0"/>
        <v>2.9425000000000003</v>
      </c>
      <c r="Q2123" s="23">
        <f t="shared" si="1"/>
        <v>4</v>
      </c>
      <c r="R2123" s="23">
        <f>VLOOKUP(B2123,'Dry Sieve'!$B$2:$K$992,IF(C2123="#5",2,IF(C2123="#10",3,IF(C2123="#18",4,IF(C2123="#35",5,IF(C2123="#60",6,IF(C2123="#120",7,IF(C2123="#200",8,IF(C2123="&lt;200",9)))))))),FALSE)</f>
        <v>135</v>
      </c>
      <c r="S2123" s="23">
        <f>VLOOKUP(B2123,'Dry Sieve'!$B$2:$K$992,10,FALSE)</f>
        <v>1411</v>
      </c>
      <c r="T2123" s="23">
        <v>2.5294560600000002E-2</v>
      </c>
      <c r="U2123" s="23">
        <v>1.675764639E-3</v>
      </c>
      <c r="V2123" s="23">
        <f>V2121</f>
        <v>0.165125216982</v>
      </c>
    </row>
    <row r="2124" spans="1:22" ht="15.75" customHeight="1" x14ac:dyDescent="0.2">
      <c r="A2124" s="22">
        <f>VLOOKUP(B2123,'Sample ID by Horizon'!A:B,2,FALSE)</f>
        <v>42878</v>
      </c>
      <c r="B2124" s="21" t="s">
        <v>551</v>
      </c>
      <c r="C2124" s="21" t="s">
        <v>1299</v>
      </c>
      <c r="D2124" s="21" t="s">
        <v>1292</v>
      </c>
      <c r="E2124" s="21">
        <v>4</v>
      </c>
      <c r="F2124" s="21">
        <v>1.75</v>
      </c>
      <c r="G2124" s="21">
        <v>5.62</v>
      </c>
      <c r="H2124" s="21">
        <v>3.87</v>
      </c>
      <c r="I2124" s="21">
        <v>4.7</v>
      </c>
      <c r="J2124" s="23">
        <f t="shared" si="45"/>
        <v>2.95</v>
      </c>
      <c r="K2124" s="71">
        <v>23</v>
      </c>
      <c r="L2124" s="71">
        <f t="shared" ref="L2124:N2124" si="1593">L2123</f>
        <v>4</v>
      </c>
      <c r="M2124" s="71">
        <f t="shared" si="1593"/>
        <v>2.9425000000000003</v>
      </c>
      <c r="N2124" s="71">
        <f t="shared" si="1593"/>
        <v>23.1875</v>
      </c>
      <c r="O2124" s="73">
        <f>VLOOKUP(B2124,'Dry Sieve'!$B$2:$K$992,IF(C2124="#5",2,IF(C2124="#10",3,IF(C2124="#18",4,IF(C2124="#35",5,IF(C2124="#60",6,IF(C2124="#120",7,IF(C2124="#200",8,IF(C2124="&lt;200",9)))))))),FALSE)</f>
        <v>135</v>
      </c>
      <c r="P2124" s="23">
        <f t="shared" si="0"/>
        <v>2.9425000000000003</v>
      </c>
      <c r="Q2124" s="23">
        <f t="shared" si="1"/>
        <v>4</v>
      </c>
      <c r="R2124" s="23">
        <f>VLOOKUP(B2124,'Dry Sieve'!$B$2:$K$992,IF(C2124="#5",2,IF(C2124="#10",3,IF(C2124="#18",4,IF(C2124="#35",5,IF(C2124="#60",6,IF(C2124="#120",7,IF(C2124="#200",8,IF(C2124="&lt;200",9)))))))),FALSE)</f>
        <v>135</v>
      </c>
      <c r="S2124" s="23">
        <f>VLOOKUP(B2124,'Dry Sieve'!$B$2:$K$992,10,FALSE)</f>
        <v>1411</v>
      </c>
      <c r="T2124" s="23">
        <v>2.5294560600000002E-2</v>
      </c>
      <c r="U2124" s="23">
        <v>1.675764639E-3</v>
      </c>
      <c r="V2124" s="23">
        <f>V2121</f>
        <v>0.165125216982</v>
      </c>
    </row>
    <row r="2125" spans="1:22" ht="15.75" customHeight="1" x14ac:dyDescent="0.2">
      <c r="A2125" s="22">
        <f>VLOOKUP(B2124,'Sample ID by Horizon'!A:B,2,FALSE)</f>
        <v>42878</v>
      </c>
      <c r="B2125" s="21" t="s">
        <v>551</v>
      </c>
      <c r="C2125" s="21" t="s">
        <v>1299</v>
      </c>
      <c r="D2125" s="21" t="s">
        <v>1293</v>
      </c>
      <c r="E2125" s="21">
        <v>4</v>
      </c>
      <c r="F2125" s="21">
        <v>1.76</v>
      </c>
      <c r="G2125" s="21">
        <v>5.64</v>
      </c>
      <c r="H2125" s="21">
        <v>3.88</v>
      </c>
      <c r="I2125" s="21">
        <v>4.7699999999999996</v>
      </c>
      <c r="J2125" s="23">
        <f t="shared" si="45"/>
        <v>3.01</v>
      </c>
      <c r="K2125" s="71">
        <v>21.75</v>
      </c>
      <c r="L2125" s="71">
        <f t="shared" ref="L2125:N2125" si="1594">L2123</f>
        <v>4</v>
      </c>
      <c r="M2125" s="71">
        <f t="shared" si="1594"/>
        <v>2.9425000000000003</v>
      </c>
      <c r="N2125" s="71">
        <f t="shared" si="1594"/>
        <v>23.1875</v>
      </c>
      <c r="O2125" s="73">
        <f>VLOOKUP(B2125,'Dry Sieve'!$B$2:$K$992,IF(C2125="#5",2,IF(C2125="#10",3,IF(C2125="#18",4,IF(C2125="#35",5,IF(C2125="#60",6,IF(C2125="#120",7,IF(C2125="#200",8,IF(C2125="&lt;200",9)))))))),FALSE)</f>
        <v>135</v>
      </c>
      <c r="P2125" s="23">
        <f t="shared" si="0"/>
        <v>2.9425000000000003</v>
      </c>
      <c r="Q2125" s="23">
        <f t="shared" si="1"/>
        <v>4</v>
      </c>
      <c r="R2125" s="23">
        <f>VLOOKUP(B2125,'Dry Sieve'!$B$2:$K$992,IF(C2125="#5",2,IF(C2125="#10",3,IF(C2125="#18",4,IF(C2125="#35",5,IF(C2125="#60",6,IF(C2125="#120",7,IF(C2125="#200",8,IF(C2125="&lt;200",9)))))))),FALSE)</f>
        <v>135</v>
      </c>
      <c r="S2125" s="23">
        <f>VLOOKUP(B2125,'Dry Sieve'!$B$2:$K$992,10,FALSE)</f>
        <v>1411</v>
      </c>
      <c r="T2125" s="23">
        <v>2.5294560600000002E-2</v>
      </c>
      <c r="U2125" s="23">
        <v>1.675764639E-3</v>
      </c>
      <c r="V2125" s="23">
        <f>V2124</f>
        <v>0.165125216982</v>
      </c>
    </row>
    <row r="2126" spans="1:22" ht="15.75" customHeight="1" x14ac:dyDescent="0.2">
      <c r="A2126" s="22">
        <f>VLOOKUP(B2125,'Sample ID by Horizon'!A:B,2,FALSE)</f>
        <v>42878</v>
      </c>
      <c r="B2126" s="21" t="s">
        <v>551</v>
      </c>
      <c r="C2126" s="21" t="s">
        <v>1299</v>
      </c>
      <c r="D2126" s="21" t="s">
        <v>1294</v>
      </c>
      <c r="E2126" s="21">
        <v>4</v>
      </c>
      <c r="F2126" s="21">
        <v>1.76</v>
      </c>
      <c r="G2126" s="21">
        <v>5.63</v>
      </c>
      <c r="H2126" s="21">
        <v>3.87</v>
      </c>
      <c r="I2126" s="21">
        <v>4.7300000000000004</v>
      </c>
      <c r="J2126" s="23">
        <f t="shared" si="45"/>
        <v>2.9700000000000006</v>
      </c>
      <c r="K2126" s="71">
        <v>22.5</v>
      </c>
      <c r="L2126" s="71">
        <f t="shared" ref="L2126:N2126" si="1595">L2123</f>
        <v>4</v>
      </c>
      <c r="M2126" s="71">
        <f t="shared" si="1595"/>
        <v>2.9425000000000003</v>
      </c>
      <c r="N2126" s="71">
        <f t="shared" si="1595"/>
        <v>23.1875</v>
      </c>
      <c r="O2126" s="73">
        <f>VLOOKUP(B2126,'Dry Sieve'!$B$2:$K$992,IF(C2126="#5",2,IF(C2126="#10",3,IF(C2126="#18",4,IF(C2126="#35",5,IF(C2126="#60",6,IF(C2126="#120",7,IF(C2126="#200",8,IF(C2126="&lt;200",9)))))))),FALSE)</f>
        <v>135</v>
      </c>
      <c r="P2126" s="23">
        <f t="shared" si="0"/>
        <v>2.9425000000000003</v>
      </c>
      <c r="Q2126" s="23">
        <f t="shared" si="1"/>
        <v>4</v>
      </c>
      <c r="R2126" s="23">
        <f>VLOOKUP(B2126,'Dry Sieve'!$B$2:$K$992,IF(C2126="#5",2,IF(C2126="#10",3,IF(C2126="#18",4,IF(C2126="#35",5,IF(C2126="#60",6,IF(C2126="#120",7,IF(C2126="#200",8,IF(C2126="&lt;200",9)))))))),FALSE)</f>
        <v>135</v>
      </c>
      <c r="S2126" s="23">
        <f>VLOOKUP(B2126,'Dry Sieve'!$B$2:$K$992,10,FALSE)</f>
        <v>1411</v>
      </c>
      <c r="T2126" s="23">
        <v>2.5294560600000002E-2</v>
      </c>
      <c r="U2126" s="23">
        <v>1.675764639E-3</v>
      </c>
      <c r="V2126" s="23">
        <f>V2124</f>
        <v>0.165125216982</v>
      </c>
    </row>
    <row r="2127" spans="1:22" ht="15.75" customHeight="1" x14ac:dyDescent="0.2">
      <c r="A2127" s="22">
        <f>VLOOKUP(B2126,'Sample ID by Horizon'!A:B,2,FALSE)</f>
        <v>42878</v>
      </c>
      <c r="B2127" s="21" t="s">
        <v>551</v>
      </c>
      <c r="C2127" s="21" t="s">
        <v>1300</v>
      </c>
      <c r="D2127" s="21" t="s">
        <v>1291</v>
      </c>
      <c r="E2127" s="21">
        <v>4</v>
      </c>
      <c r="F2127" s="21">
        <v>1.78</v>
      </c>
      <c r="G2127" s="21">
        <v>5.68</v>
      </c>
      <c r="H2127" s="21">
        <v>3.9</v>
      </c>
      <c r="I2127" s="21">
        <v>4.71</v>
      </c>
      <c r="J2127" s="23">
        <f t="shared" si="45"/>
        <v>2.9299999999999997</v>
      </c>
      <c r="K2127" s="71">
        <v>24.25</v>
      </c>
      <c r="L2127" s="71">
        <v>4</v>
      </c>
      <c r="M2127" s="23">
        <f>AVERAGE(J2127:J2130)</f>
        <v>3.1749999999999998</v>
      </c>
      <c r="N2127" s="23">
        <v>18.3125</v>
      </c>
      <c r="O2127" s="73">
        <f>VLOOKUP(B2127,'Dry Sieve'!$B$2:$K$992,IF(C2127="#5",2,IF(C2127="#10",3,IF(C2127="#18",4,IF(C2127="#35",5,IF(C2127="#60",6,IF(C2127="#120",7,IF(C2127="#200",8,IF(C2127="&lt;200",9)))))))),FALSE)</f>
        <v>50</v>
      </c>
      <c r="P2127" s="23">
        <f t="shared" si="0"/>
        <v>3.1749999999999998</v>
      </c>
      <c r="Q2127" s="23">
        <f t="shared" si="1"/>
        <v>4</v>
      </c>
      <c r="R2127" s="23">
        <f>VLOOKUP(B2127,'Dry Sieve'!$B$2:$K$992,IF(C2127="#5",2,IF(C2127="#10",3,IF(C2127="#18",4,IF(C2127="#35",5,IF(C2127="#60",6,IF(C2127="#120",7,IF(C2127="#200",8,IF(C2127="&lt;200",9)))))))),FALSE)</f>
        <v>50</v>
      </c>
      <c r="S2127" s="23">
        <f>VLOOKUP(B2127,'Dry Sieve'!$B$2:$K$992,10,FALSE)</f>
        <v>1411</v>
      </c>
      <c r="T2127" s="23">
        <v>7.3086463499999997E-3</v>
      </c>
      <c r="U2127" s="23">
        <v>1.9119940899999999E-4</v>
      </c>
      <c r="V2127" s="23">
        <f>V2124</f>
        <v>0.165125216982</v>
      </c>
    </row>
    <row r="2128" spans="1:22" ht="15.75" customHeight="1" x14ac:dyDescent="0.2">
      <c r="A2128" s="22">
        <f>VLOOKUP(B2127,'Sample ID by Horizon'!A:B,2,FALSE)</f>
        <v>42878</v>
      </c>
      <c r="B2128" s="21" t="s">
        <v>551</v>
      </c>
      <c r="C2128" s="21" t="s">
        <v>1300</v>
      </c>
      <c r="D2128" s="21" t="s">
        <v>1292</v>
      </c>
      <c r="E2128" s="21">
        <v>4</v>
      </c>
      <c r="F2128" s="21">
        <v>1.75</v>
      </c>
      <c r="G2128" s="21">
        <v>5.65</v>
      </c>
      <c r="H2128" s="21">
        <v>3.9</v>
      </c>
      <c r="I2128" s="21">
        <v>5.01</v>
      </c>
      <c r="J2128" s="23">
        <f t="shared" si="45"/>
        <v>3.26</v>
      </c>
      <c r="K2128" s="71">
        <v>16</v>
      </c>
      <c r="L2128" s="71">
        <f t="shared" ref="L2128:N2128" si="1596">L2127</f>
        <v>4</v>
      </c>
      <c r="M2128" s="71">
        <f t="shared" si="1596"/>
        <v>3.1749999999999998</v>
      </c>
      <c r="N2128" s="71">
        <f t="shared" si="1596"/>
        <v>18.3125</v>
      </c>
      <c r="O2128" s="73">
        <f>VLOOKUP(B2128,'Dry Sieve'!$B$2:$K$992,IF(C2128="#5",2,IF(C2128="#10",3,IF(C2128="#18",4,IF(C2128="#35",5,IF(C2128="#60",6,IF(C2128="#120",7,IF(C2128="#200",8,IF(C2128="&lt;200",9)))))))),FALSE)</f>
        <v>50</v>
      </c>
      <c r="P2128" s="23">
        <f t="shared" si="0"/>
        <v>3.1749999999999998</v>
      </c>
      <c r="Q2128" s="23">
        <f t="shared" si="1"/>
        <v>4</v>
      </c>
      <c r="R2128" s="23">
        <f>VLOOKUP(B2128,'Dry Sieve'!$B$2:$K$992,IF(C2128="#5",2,IF(C2128="#10",3,IF(C2128="#18",4,IF(C2128="#35",5,IF(C2128="#60",6,IF(C2128="#120",7,IF(C2128="#200",8,IF(C2128="&lt;200",9)))))))),FALSE)</f>
        <v>50</v>
      </c>
      <c r="S2128" s="23">
        <f>VLOOKUP(B2128,'Dry Sieve'!$B$2:$K$992,10,FALSE)</f>
        <v>1411</v>
      </c>
      <c r="T2128" s="23">
        <v>7.3086463499999997E-3</v>
      </c>
      <c r="U2128" s="23">
        <v>1.9119940899999999E-4</v>
      </c>
      <c r="V2128" s="23">
        <f>V2127</f>
        <v>0.165125216982</v>
      </c>
    </row>
    <row r="2129" spans="1:22" ht="15.75" customHeight="1" x14ac:dyDescent="0.2">
      <c r="A2129" s="22">
        <f>VLOOKUP(B2128,'Sample ID by Horizon'!A:B,2,FALSE)</f>
        <v>42878</v>
      </c>
      <c r="B2129" s="21" t="s">
        <v>551</v>
      </c>
      <c r="C2129" s="21" t="s">
        <v>1300</v>
      </c>
      <c r="D2129" s="21" t="s">
        <v>1293</v>
      </c>
      <c r="E2129" s="21">
        <v>4</v>
      </c>
      <c r="F2129" s="21">
        <v>1.75</v>
      </c>
      <c r="G2129" s="21">
        <v>5.66</v>
      </c>
      <c r="H2129" s="21">
        <v>3.91</v>
      </c>
      <c r="I2129" s="21">
        <v>4.92</v>
      </c>
      <c r="J2129" s="23">
        <f t="shared" si="45"/>
        <v>3.17</v>
      </c>
      <c r="K2129" s="71">
        <v>18.5</v>
      </c>
      <c r="L2129" s="71">
        <f t="shared" ref="L2129:N2129" si="1597">L2127</f>
        <v>4</v>
      </c>
      <c r="M2129" s="71">
        <f t="shared" si="1597"/>
        <v>3.1749999999999998</v>
      </c>
      <c r="N2129" s="71">
        <f t="shared" si="1597"/>
        <v>18.3125</v>
      </c>
      <c r="O2129" s="73">
        <f>VLOOKUP(B2129,'Dry Sieve'!$B$2:$K$992,IF(C2129="#5",2,IF(C2129="#10",3,IF(C2129="#18",4,IF(C2129="#35",5,IF(C2129="#60",6,IF(C2129="#120",7,IF(C2129="#200",8,IF(C2129="&lt;200",9)))))))),FALSE)</f>
        <v>50</v>
      </c>
      <c r="P2129" s="23">
        <f t="shared" si="0"/>
        <v>3.1749999999999998</v>
      </c>
      <c r="Q2129" s="23">
        <f t="shared" si="1"/>
        <v>4</v>
      </c>
      <c r="R2129" s="23">
        <f>VLOOKUP(B2129,'Dry Sieve'!$B$2:$K$992,IF(C2129="#5",2,IF(C2129="#10",3,IF(C2129="#18",4,IF(C2129="#35",5,IF(C2129="#60",6,IF(C2129="#120",7,IF(C2129="#200",8,IF(C2129="&lt;200",9)))))))),FALSE)</f>
        <v>50</v>
      </c>
      <c r="S2129" s="23">
        <f>VLOOKUP(B2129,'Dry Sieve'!$B$2:$K$992,10,FALSE)</f>
        <v>1411</v>
      </c>
      <c r="T2129" s="23">
        <v>7.3086463499999997E-3</v>
      </c>
      <c r="U2129" s="23">
        <v>1.9119940899999999E-4</v>
      </c>
      <c r="V2129" s="23">
        <f>V2127</f>
        <v>0.165125216982</v>
      </c>
    </row>
    <row r="2130" spans="1:22" ht="15.75" customHeight="1" x14ac:dyDescent="0.2">
      <c r="A2130" s="22">
        <f>VLOOKUP(B2129,'Sample ID by Horizon'!A:B,2,FALSE)</f>
        <v>42878</v>
      </c>
      <c r="B2130" s="21" t="s">
        <v>551</v>
      </c>
      <c r="C2130" s="21" t="s">
        <v>1300</v>
      </c>
      <c r="D2130" s="21" t="s">
        <v>1294</v>
      </c>
      <c r="E2130" s="21">
        <v>4</v>
      </c>
      <c r="F2130" s="21">
        <v>1.76</v>
      </c>
      <c r="G2130" s="21">
        <v>5.68</v>
      </c>
      <c r="H2130" s="21">
        <v>3.92</v>
      </c>
      <c r="I2130" s="21">
        <v>5.0999999999999996</v>
      </c>
      <c r="J2130" s="23">
        <f t="shared" si="45"/>
        <v>3.34</v>
      </c>
      <c r="K2130" s="71">
        <v>14.5</v>
      </c>
      <c r="L2130" s="71">
        <f t="shared" ref="L2130:N2130" si="1598">L2127</f>
        <v>4</v>
      </c>
      <c r="M2130" s="71">
        <f t="shared" si="1598"/>
        <v>3.1749999999999998</v>
      </c>
      <c r="N2130" s="71">
        <f t="shared" si="1598"/>
        <v>18.3125</v>
      </c>
      <c r="O2130" s="73">
        <f>VLOOKUP(B2130,'Dry Sieve'!$B$2:$K$992,IF(C2130="#5",2,IF(C2130="#10",3,IF(C2130="#18",4,IF(C2130="#35",5,IF(C2130="#60",6,IF(C2130="#120",7,IF(C2130="#200",8,IF(C2130="&lt;200",9)))))))),FALSE)</f>
        <v>50</v>
      </c>
      <c r="P2130" s="23">
        <f t="shared" si="0"/>
        <v>3.1749999999999998</v>
      </c>
      <c r="Q2130" s="23">
        <f t="shared" si="1"/>
        <v>4</v>
      </c>
      <c r="R2130" s="23">
        <f>VLOOKUP(B2130,'Dry Sieve'!$B$2:$K$992,IF(C2130="#5",2,IF(C2130="#10",3,IF(C2130="#18",4,IF(C2130="#35",5,IF(C2130="#60",6,IF(C2130="#120",7,IF(C2130="#200",8,IF(C2130="&lt;200",9)))))))),FALSE)</f>
        <v>50</v>
      </c>
      <c r="S2130" s="23">
        <f>VLOOKUP(B2130,'Dry Sieve'!$B$2:$K$992,10,FALSE)</f>
        <v>1411</v>
      </c>
      <c r="T2130" s="23">
        <v>7.3086463499999997E-3</v>
      </c>
      <c r="U2130" s="23">
        <v>1.9119940899999999E-4</v>
      </c>
      <c r="V2130" s="23">
        <f>V2127</f>
        <v>0.165125216982</v>
      </c>
    </row>
    <row r="2131" spans="1:22" ht="15.75" customHeight="1" x14ac:dyDescent="0.2">
      <c r="A2131" s="22">
        <f>VLOOKUP(B2130,'Sample ID by Horizon'!A:B,2,FALSE)</f>
        <v>42878</v>
      </c>
      <c r="B2131" s="21" t="s">
        <v>552</v>
      </c>
      <c r="C2131" s="21" t="s">
        <v>1290</v>
      </c>
      <c r="D2131" s="21" t="s">
        <v>1291</v>
      </c>
      <c r="E2131" s="21">
        <v>4</v>
      </c>
      <c r="F2131" s="21">
        <v>1.74</v>
      </c>
      <c r="G2131" s="21">
        <v>2.0099999999999998</v>
      </c>
      <c r="H2131" s="21">
        <v>0.27</v>
      </c>
      <c r="I2131" s="21">
        <v>1.75</v>
      </c>
      <c r="J2131" s="23">
        <f t="shared" si="45"/>
        <v>1.0000000000000009E-2</v>
      </c>
      <c r="K2131" s="71">
        <v>6.5</v>
      </c>
      <c r="L2131" s="71">
        <v>3.99</v>
      </c>
      <c r="M2131" s="23">
        <f>AVERAGE(J2131:J2134)</f>
        <v>4.7500000000000042E-2</v>
      </c>
      <c r="N2131" s="23">
        <v>9.0530612319999992</v>
      </c>
      <c r="O2131" s="73">
        <f>VLOOKUP(B2131,'Dry Sieve'!$B$2:$K$992,IF(C2131="#5",2,IF(C2131="#10",3,IF(C2131="#18",4,IF(C2131="#35",5,IF(C2131="#60",6,IF(C2131="#120",7,IF(C2131="#200",8,IF(C2131="&lt;200",9)))))))),FALSE)</f>
        <v>443</v>
      </c>
      <c r="P2131" s="23">
        <f t="shared" si="0"/>
        <v>4.7500000000000042E-2</v>
      </c>
      <c r="Q2131" s="23">
        <f t="shared" si="1"/>
        <v>3.9899999999999998</v>
      </c>
      <c r="R2131" s="23">
        <f>VLOOKUP(B2131,'Dry Sieve'!$B$2:$K$992,IF(C2131="#5",2,IF(C2131="#10",3,IF(C2131="#18",4,IF(C2131="#35",5,IF(C2131="#60",6,IF(C2131="#120",7,IF(C2131="#200",8,IF(C2131="&lt;200",9)))))))),FALSE)</f>
        <v>443</v>
      </c>
      <c r="S2131" s="23">
        <f>VLOOKUP(B2131,'Dry Sieve'!$B$2:$K$992,10,FALSE)</f>
        <v>2128</v>
      </c>
      <c r="T2131" s="23">
        <v>0.20569839779999999</v>
      </c>
      <c r="U2131" s="23">
        <v>1.8622001900000001E-2</v>
      </c>
      <c r="V2131" s="23">
        <f>SUM(U2131,U2135,U2139,U2143,U2147,U2151,U2155)</f>
        <v>5.6346052363299995E-2</v>
      </c>
    </row>
    <row r="2132" spans="1:22" ht="15.75" customHeight="1" x14ac:dyDescent="0.2">
      <c r="A2132" s="22">
        <f>VLOOKUP(B2131,'Sample ID by Horizon'!A:B,2,FALSE)</f>
        <v>42878</v>
      </c>
      <c r="B2132" s="21" t="s">
        <v>552</v>
      </c>
      <c r="C2132" s="21" t="s">
        <v>1290</v>
      </c>
      <c r="D2132" s="21" t="s">
        <v>1292</v>
      </c>
      <c r="E2132" s="21">
        <v>3.94</v>
      </c>
      <c r="F2132" s="21">
        <v>1.75</v>
      </c>
      <c r="G2132" s="21">
        <v>1.98</v>
      </c>
      <c r="H2132" s="21">
        <v>0.23</v>
      </c>
      <c r="I2132" s="21">
        <v>1.77</v>
      </c>
      <c r="J2132" s="23">
        <f t="shared" si="45"/>
        <v>2.0000000000000018E-2</v>
      </c>
      <c r="K2132" s="71">
        <v>5.3299492390000003</v>
      </c>
      <c r="L2132" s="71">
        <f t="shared" ref="L2132:N2132" si="1599">L2131</f>
        <v>3.99</v>
      </c>
      <c r="M2132" s="71">
        <f t="shared" si="1599"/>
        <v>4.7500000000000042E-2</v>
      </c>
      <c r="N2132" s="71">
        <f t="shared" si="1599"/>
        <v>9.0530612319999992</v>
      </c>
      <c r="O2132" s="73">
        <f>VLOOKUP(B2132,'Dry Sieve'!$B$2:$K$992,IF(C2132="#5",2,IF(C2132="#10",3,IF(C2132="#18",4,IF(C2132="#35",5,IF(C2132="#60",6,IF(C2132="#120",7,IF(C2132="#200",8,IF(C2132="&lt;200",9)))))))),FALSE)</f>
        <v>443</v>
      </c>
      <c r="P2132" s="23">
        <f t="shared" si="0"/>
        <v>4.7500000000000042E-2</v>
      </c>
      <c r="Q2132" s="23">
        <f t="shared" si="1"/>
        <v>3.9899999999999998</v>
      </c>
      <c r="R2132" s="23">
        <f>VLOOKUP(B2132,'Dry Sieve'!$B$2:$K$992,IF(C2132="#5",2,IF(C2132="#10",3,IF(C2132="#18",4,IF(C2132="#35",5,IF(C2132="#60",6,IF(C2132="#120",7,IF(C2132="#200",8,IF(C2132="&lt;200",9)))))))),FALSE)</f>
        <v>443</v>
      </c>
      <c r="S2132" s="23">
        <f>VLOOKUP(B2132,'Dry Sieve'!$B$2:$K$992,10,FALSE)</f>
        <v>2128</v>
      </c>
      <c r="T2132" s="23">
        <v>0.20569839779999999</v>
      </c>
      <c r="U2132" s="23">
        <v>1.8622001900000001E-2</v>
      </c>
      <c r="V2132" s="23">
        <f>V2131</f>
        <v>5.6346052363299995E-2</v>
      </c>
    </row>
    <row r="2133" spans="1:22" ht="15.75" customHeight="1" x14ac:dyDescent="0.2">
      <c r="A2133" s="22">
        <f>VLOOKUP(B2132,'Sample ID by Horizon'!A:B,2,FALSE)</f>
        <v>42878</v>
      </c>
      <c r="B2133" s="21" t="s">
        <v>552</v>
      </c>
      <c r="C2133" s="21" t="s">
        <v>1290</v>
      </c>
      <c r="D2133" s="21" t="s">
        <v>1293</v>
      </c>
      <c r="E2133" s="21">
        <v>4.03</v>
      </c>
      <c r="F2133" s="21">
        <v>1.75</v>
      </c>
      <c r="G2133" s="21">
        <v>2.58</v>
      </c>
      <c r="H2133" s="21">
        <v>0.83</v>
      </c>
      <c r="I2133" s="21">
        <v>1.86</v>
      </c>
      <c r="J2133" s="23">
        <f t="shared" si="45"/>
        <v>0.1100000000000001</v>
      </c>
      <c r="K2133" s="71">
        <v>17.866004960000001</v>
      </c>
      <c r="L2133" s="71">
        <f t="shared" ref="L2133:N2133" si="1600">L2131</f>
        <v>3.99</v>
      </c>
      <c r="M2133" s="71">
        <f t="shared" si="1600"/>
        <v>4.7500000000000042E-2</v>
      </c>
      <c r="N2133" s="71">
        <f t="shared" si="1600"/>
        <v>9.0530612319999992</v>
      </c>
      <c r="O2133" s="73">
        <f>VLOOKUP(B2133,'Dry Sieve'!$B$2:$K$992,IF(C2133="#5",2,IF(C2133="#10",3,IF(C2133="#18",4,IF(C2133="#35",5,IF(C2133="#60",6,IF(C2133="#120",7,IF(C2133="#200",8,IF(C2133="&lt;200",9)))))))),FALSE)</f>
        <v>443</v>
      </c>
      <c r="P2133" s="23">
        <f t="shared" si="0"/>
        <v>4.7500000000000042E-2</v>
      </c>
      <c r="Q2133" s="23">
        <f t="shared" si="1"/>
        <v>3.9899999999999998</v>
      </c>
      <c r="R2133" s="23">
        <f>VLOOKUP(B2133,'Dry Sieve'!$B$2:$K$992,IF(C2133="#5",2,IF(C2133="#10",3,IF(C2133="#18",4,IF(C2133="#35",5,IF(C2133="#60",6,IF(C2133="#120",7,IF(C2133="#200",8,IF(C2133="&lt;200",9)))))))),FALSE)</f>
        <v>443</v>
      </c>
      <c r="S2133" s="23">
        <f>VLOOKUP(B2133,'Dry Sieve'!$B$2:$K$992,10,FALSE)</f>
        <v>2128</v>
      </c>
      <c r="T2133" s="23">
        <v>0.20569839779999999</v>
      </c>
      <c r="U2133" s="23">
        <v>1.8622001900000001E-2</v>
      </c>
      <c r="V2133" s="23">
        <f>V2131</f>
        <v>5.6346052363299995E-2</v>
      </c>
    </row>
    <row r="2134" spans="1:22" ht="15.75" customHeight="1" x14ac:dyDescent="0.2">
      <c r="A2134" s="22">
        <f>VLOOKUP(B2133,'Sample ID by Horizon'!A:B,2,FALSE)</f>
        <v>42878</v>
      </c>
      <c r="B2134" s="21" t="s">
        <v>552</v>
      </c>
      <c r="C2134" s="21" t="s">
        <v>1290</v>
      </c>
      <c r="D2134" s="21" t="s">
        <v>1294</v>
      </c>
      <c r="E2134" s="21">
        <v>3.99</v>
      </c>
      <c r="F2134" s="21">
        <v>1.72</v>
      </c>
      <c r="G2134" s="21">
        <v>2.0299999999999998</v>
      </c>
      <c r="H2134" s="21">
        <v>0.31</v>
      </c>
      <c r="I2134" s="21">
        <v>1.77</v>
      </c>
      <c r="J2134" s="23">
        <f t="shared" si="45"/>
        <v>5.0000000000000044E-2</v>
      </c>
      <c r="K2134" s="71">
        <v>6.5162907270000003</v>
      </c>
      <c r="L2134" s="71">
        <f t="shared" ref="L2134:N2134" si="1601">L2131</f>
        <v>3.99</v>
      </c>
      <c r="M2134" s="71">
        <f t="shared" si="1601"/>
        <v>4.7500000000000042E-2</v>
      </c>
      <c r="N2134" s="71">
        <f t="shared" si="1601"/>
        <v>9.0530612319999992</v>
      </c>
      <c r="O2134" s="73">
        <f>VLOOKUP(B2134,'Dry Sieve'!$B$2:$K$992,IF(C2134="#5",2,IF(C2134="#10",3,IF(C2134="#18",4,IF(C2134="#35",5,IF(C2134="#60",6,IF(C2134="#120",7,IF(C2134="#200",8,IF(C2134="&lt;200",9)))))))),FALSE)</f>
        <v>443</v>
      </c>
      <c r="P2134" s="23">
        <f t="shared" si="0"/>
        <v>4.7500000000000042E-2</v>
      </c>
      <c r="Q2134" s="23">
        <f t="shared" si="1"/>
        <v>3.9899999999999998</v>
      </c>
      <c r="R2134" s="23">
        <f>VLOOKUP(B2134,'Dry Sieve'!$B$2:$K$992,IF(C2134="#5",2,IF(C2134="#10",3,IF(C2134="#18",4,IF(C2134="#35",5,IF(C2134="#60",6,IF(C2134="#120",7,IF(C2134="#200",8,IF(C2134="&lt;200",9)))))))),FALSE)</f>
        <v>443</v>
      </c>
      <c r="S2134" s="23">
        <f>VLOOKUP(B2134,'Dry Sieve'!$B$2:$K$992,10,FALSE)</f>
        <v>2128</v>
      </c>
      <c r="T2134" s="23">
        <v>0.20569839779999999</v>
      </c>
      <c r="U2134" s="23">
        <v>1.8622001900000001E-2</v>
      </c>
      <c r="V2134" s="23">
        <f>V2131</f>
        <v>5.6346052363299995E-2</v>
      </c>
    </row>
    <row r="2135" spans="1:22" ht="15.75" customHeight="1" x14ac:dyDescent="0.2">
      <c r="A2135" s="22">
        <f>VLOOKUP(B2134,'Sample ID by Horizon'!A:B,2,FALSE)</f>
        <v>42878</v>
      </c>
      <c r="B2135" s="21" t="s">
        <v>552</v>
      </c>
      <c r="C2135" s="21" t="s">
        <v>1295</v>
      </c>
      <c r="D2135" s="21" t="s">
        <v>1291</v>
      </c>
      <c r="E2135" s="21">
        <v>4.01</v>
      </c>
      <c r="F2135" s="21">
        <v>1.76</v>
      </c>
      <c r="G2135" s="21">
        <v>2.4500000000000002</v>
      </c>
      <c r="H2135" s="21">
        <v>0.69</v>
      </c>
      <c r="I2135" s="21">
        <v>1.78</v>
      </c>
      <c r="J2135" s="23">
        <f t="shared" si="45"/>
        <v>2.0000000000000018E-2</v>
      </c>
      <c r="K2135" s="71">
        <v>16.708229429999999</v>
      </c>
      <c r="L2135" s="71">
        <v>4.0025000000000004</v>
      </c>
      <c r="M2135" s="23">
        <f>AVERAGE(J2135:J2138)</f>
        <v>9.2499999999999971E-2</v>
      </c>
      <c r="N2135" s="23">
        <v>15.053482389999999</v>
      </c>
      <c r="O2135" s="73">
        <f>VLOOKUP(B2135,'Dry Sieve'!$B$2:$K$992,IF(C2135="#5",2,IF(C2135="#10",3,IF(C2135="#18",4,IF(C2135="#35",5,IF(C2135="#60",6,IF(C2135="#120",7,IF(C2135="#200",8,IF(C2135="&lt;200",9)))))))),FALSE)</f>
        <v>176</v>
      </c>
      <c r="P2135" s="23">
        <f t="shared" si="0"/>
        <v>9.2499999999999971E-2</v>
      </c>
      <c r="Q2135" s="23">
        <f t="shared" si="1"/>
        <v>4.0024999999999995</v>
      </c>
      <c r="R2135" s="23">
        <f>VLOOKUP(B2135,'Dry Sieve'!$B$2:$K$992,IF(C2135="#5",2,IF(C2135="#10",3,IF(C2135="#18",4,IF(C2135="#35",5,IF(C2135="#60",6,IF(C2135="#120",7,IF(C2135="#200",8,IF(C2135="&lt;200",9)))))))),FALSE)</f>
        <v>176</v>
      </c>
      <c r="S2135" s="23">
        <f>VLOOKUP(B2135,'Dry Sieve'!$B$2:$K$992,10,FALSE)</f>
        <v>2128</v>
      </c>
      <c r="T2135" s="23">
        <v>8.0795367559999998E-2</v>
      </c>
      <c r="U2135" s="23">
        <v>1.0425014079999999E-2</v>
      </c>
      <c r="V2135" s="23">
        <f>V2134</f>
        <v>5.6346052363299995E-2</v>
      </c>
    </row>
    <row r="2136" spans="1:22" ht="15.75" customHeight="1" x14ac:dyDescent="0.2">
      <c r="A2136" s="22">
        <f>VLOOKUP(B2135,'Sample ID by Horizon'!A:B,2,FALSE)</f>
        <v>42878</v>
      </c>
      <c r="B2136" s="21" t="s">
        <v>552</v>
      </c>
      <c r="C2136" s="21" t="s">
        <v>1295</v>
      </c>
      <c r="D2136" s="21" t="s">
        <v>1292</v>
      </c>
      <c r="E2136" s="21">
        <v>4.0199999999999996</v>
      </c>
      <c r="F2136" s="21">
        <v>1.74</v>
      </c>
      <c r="G2136" s="21">
        <v>2.2999999999999998</v>
      </c>
      <c r="H2136" s="21">
        <v>0.56000000000000005</v>
      </c>
      <c r="I2136" s="21">
        <v>1.76</v>
      </c>
      <c r="J2136" s="23">
        <f t="shared" si="45"/>
        <v>2.0000000000000018E-2</v>
      </c>
      <c r="K2136" s="71">
        <v>13.432835819999999</v>
      </c>
      <c r="L2136" s="71">
        <f t="shared" ref="L2136:N2136" si="1602">L2135</f>
        <v>4.0025000000000004</v>
      </c>
      <c r="M2136" s="71">
        <f t="shared" si="1602"/>
        <v>9.2499999999999971E-2</v>
      </c>
      <c r="N2136" s="71">
        <f t="shared" si="1602"/>
        <v>15.053482389999999</v>
      </c>
      <c r="O2136" s="73">
        <f>VLOOKUP(B2136,'Dry Sieve'!$B$2:$K$992,IF(C2136="#5",2,IF(C2136="#10",3,IF(C2136="#18",4,IF(C2136="#35",5,IF(C2136="#60",6,IF(C2136="#120",7,IF(C2136="#200",8,IF(C2136="&lt;200",9)))))))),FALSE)</f>
        <v>176</v>
      </c>
      <c r="P2136" s="23">
        <f t="shared" si="0"/>
        <v>9.2499999999999971E-2</v>
      </c>
      <c r="Q2136" s="23">
        <f t="shared" si="1"/>
        <v>4.0024999999999995</v>
      </c>
      <c r="R2136" s="23">
        <f>VLOOKUP(B2136,'Dry Sieve'!$B$2:$K$992,IF(C2136="#5",2,IF(C2136="#10",3,IF(C2136="#18",4,IF(C2136="#35",5,IF(C2136="#60",6,IF(C2136="#120",7,IF(C2136="#200",8,IF(C2136="&lt;200",9)))))))),FALSE)</f>
        <v>176</v>
      </c>
      <c r="S2136" s="23">
        <f>VLOOKUP(B2136,'Dry Sieve'!$B$2:$K$992,10,FALSE)</f>
        <v>2128</v>
      </c>
      <c r="T2136" s="23">
        <v>8.0795367559999998E-2</v>
      </c>
      <c r="U2136" s="23">
        <v>1.0425014079999999E-2</v>
      </c>
      <c r="V2136" s="23">
        <f>V2134</f>
        <v>5.6346052363299995E-2</v>
      </c>
    </row>
    <row r="2137" spans="1:22" ht="15.75" customHeight="1" x14ac:dyDescent="0.2">
      <c r="A2137" s="22">
        <f>VLOOKUP(B2136,'Sample ID by Horizon'!A:B,2,FALSE)</f>
        <v>42878</v>
      </c>
      <c r="B2137" s="21" t="s">
        <v>552</v>
      </c>
      <c r="C2137" s="21" t="s">
        <v>1295</v>
      </c>
      <c r="D2137" s="21" t="s">
        <v>1293</v>
      </c>
      <c r="E2137" s="21">
        <v>3.98</v>
      </c>
      <c r="F2137" s="21">
        <v>1.75</v>
      </c>
      <c r="G2137" s="21">
        <v>2.5099999999999998</v>
      </c>
      <c r="H2137" s="21">
        <v>0.76</v>
      </c>
      <c r="I2137" s="21">
        <v>1.93</v>
      </c>
      <c r="J2137" s="23">
        <f t="shared" si="45"/>
        <v>0.17999999999999994</v>
      </c>
      <c r="K2137" s="71">
        <v>14.572864320000001</v>
      </c>
      <c r="L2137" s="71">
        <f t="shared" ref="L2137:N2137" si="1603">L2135</f>
        <v>4.0025000000000004</v>
      </c>
      <c r="M2137" s="71">
        <f t="shared" si="1603"/>
        <v>9.2499999999999971E-2</v>
      </c>
      <c r="N2137" s="71">
        <f t="shared" si="1603"/>
        <v>15.053482389999999</v>
      </c>
      <c r="O2137" s="73">
        <f>VLOOKUP(B2137,'Dry Sieve'!$B$2:$K$992,IF(C2137="#5",2,IF(C2137="#10",3,IF(C2137="#18",4,IF(C2137="#35",5,IF(C2137="#60",6,IF(C2137="#120",7,IF(C2137="#200",8,IF(C2137="&lt;200",9)))))))),FALSE)</f>
        <v>176</v>
      </c>
      <c r="P2137" s="23">
        <f t="shared" si="0"/>
        <v>9.2499999999999971E-2</v>
      </c>
      <c r="Q2137" s="23">
        <f t="shared" si="1"/>
        <v>4.0024999999999995</v>
      </c>
      <c r="R2137" s="23">
        <f>VLOOKUP(B2137,'Dry Sieve'!$B$2:$K$992,IF(C2137="#5",2,IF(C2137="#10",3,IF(C2137="#18",4,IF(C2137="#35",5,IF(C2137="#60",6,IF(C2137="#120",7,IF(C2137="#200",8,IF(C2137="&lt;200",9)))))))),FALSE)</f>
        <v>176</v>
      </c>
      <c r="S2137" s="23">
        <f>VLOOKUP(B2137,'Dry Sieve'!$B$2:$K$992,10,FALSE)</f>
        <v>2128</v>
      </c>
      <c r="T2137" s="23">
        <v>8.0795367559999998E-2</v>
      </c>
      <c r="U2137" s="23">
        <v>1.0425014079999999E-2</v>
      </c>
      <c r="V2137" s="23">
        <f>V2134</f>
        <v>5.6346052363299995E-2</v>
      </c>
    </row>
    <row r="2138" spans="1:22" ht="15.75" customHeight="1" x14ac:dyDescent="0.2">
      <c r="A2138" s="22">
        <f>VLOOKUP(B2137,'Sample ID by Horizon'!A:B,2,FALSE)</f>
        <v>42878</v>
      </c>
      <c r="B2138" s="21" t="s">
        <v>552</v>
      </c>
      <c r="C2138" s="21" t="s">
        <v>1295</v>
      </c>
      <c r="D2138" s="21" t="s">
        <v>1294</v>
      </c>
      <c r="E2138" s="21">
        <v>4</v>
      </c>
      <c r="F2138" s="21">
        <v>1.74</v>
      </c>
      <c r="G2138" s="21">
        <v>2.5099999999999998</v>
      </c>
      <c r="H2138" s="21">
        <v>0.77</v>
      </c>
      <c r="I2138" s="21">
        <v>1.89</v>
      </c>
      <c r="J2138" s="23">
        <f t="shared" si="45"/>
        <v>0.14999999999999991</v>
      </c>
      <c r="K2138" s="71">
        <v>15.5</v>
      </c>
      <c r="L2138" s="71">
        <f t="shared" ref="L2138:N2138" si="1604">L2135</f>
        <v>4.0025000000000004</v>
      </c>
      <c r="M2138" s="71">
        <f t="shared" si="1604"/>
        <v>9.2499999999999971E-2</v>
      </c>
      <c r="N2138" s="71">
        <f t="shared" si="1604"/>
        <v>15.053482389999999</v>
      </c>
      <c r="O2138" s="73">
        <f>VLOOKUP(B2138,'Dry Sieve'!$B$2:$K$992,IF(C2138="#5",2,IF(C2138="#10",3,IF(C2138="#18",4,IF(C2138="#35",5,IF(C2138="#60",6,IF(C2138="#120",7,IF(C2138="#200",8,IF(C2138="&lt;200",9)))))))),FALSE)</f>
        <v>176</v>
      </c>
      <c r="P2138" s="23">
        <f t="shared" si="0"/>
        <v>9.2499999999999971E-2</v>
      </c>
      <c r="Q2138" s="23">
        <f t="shared" si="1"/>
        <v>4.0024999999999995</v>
      </c>
      <c r="R2138" s="23">
        <f>VLOOKUP(B2138,'Dry Sieve'!$B$2:$K$992,IF(C2138="#5",2,IF(C2138="#10",3,IF(C2138="#18",4,IF(C2138="#35",5,IF(C2138="#60",6,IF(C2138="#120",7,IF(C2138="#200",8,IF(C2138="&lt;200",9)))))))),FALSE)</f>
        <v>176</v>
      </c>
      <c r="S2138" s="23">
        <f>VLOOKUP(B2138,'Dry Sieve'!$B$2:$K$992,10,FALSE)</f>
        <v>2128</v>
      </c>
      <c r="T2138" s="23">
        <v>8.0795367559999998E-2</v>
      </c>
      <c r="U2138" s="23">
        <v>1.0425014079999999E-2</v>
      </c>
      <c r="V2138" s="23">
        <f>V2137</f>
        <v>5.6346052363299995E-2</v>
      </c>
    </row>
    <row r="2139" spans="1:22" ht="15.75" customHeight="1" x14ac:dyDescent="0.2">
      <c r="A2139" s="22">
        <f>VLOOKUP(B2138,'Sample ID by Horizon'!A:B,2,FALSE)</f>
        <v>42878</v>
      </c>
      <c r="B2139" s="21" t="s">
        <v>552</v>
      </c>
      <c r="C2139" s="21" t="s">
        <v>1296</v>
      </c>
      <c r="D2139" s="21" t="s">
        <v>1291</v>
      </c>
      <c r="E2139" s="21">
        <v>4.01</v>
      </c>
      <c r="F2139" s="21">
        <v>1.75</v>
      </c>
      <c r="G2139" s="21">
        <v>2.97</v>
      </c>
      <c r="H2139" s="21">
        <v>1.22</v>
      </c>
      <c r="I2139" s="21">
        <v>1.87</v>
      </c>
      <c r="J2139" s="23">
        <f t="shared" si="45"/>
        <v>0.12000000000000011</v>
      </c>
      <c r="K2139" s="71">
        <v>27.431421449999998</v>
      </c>
      <c r="L2139" s="71">
        <v>3.9925000000000002</v>
      </c>
      <c r="M2139" s="23">
        <f>AVERAGE(J2139:J2142)</f>
        <v>0.10000000000000009</v>
      </c>
      <c r="N2139" s="23">
        <v>26.551008629999998</v>
      </c>
      <c r="O2139" s="73">
        <f>VLOOKUP(B2139,'Dry Sieve'!$B$2:$K$992,IF(C2139="#5",2,IF(C2139="#10",3,IF(C2139="#18",4,IF(C2139="#35",5,IF(C2139="#60",6,IF(C2139="#120",7,IF(C2139="#200",8,IF(C2139="&lt;200",9)))))))),FALSE)</f>
        <v>124</v>
      </c>
      <c r="P2139" s="23">
        <f t="shared" si="0"/>
        <v>0.10000000000000009</v>
      </c>
      <c r="Q2139" s="23">
        <f t="shared" si="1"/>
        <v>3.9925000000000002</v>
      </c>
      <c r="R2139" s="23">
        <f>VLOOKUP(B2139,'Dry Sieve'!$B$2:$K$992,IF(C2139="#5",2,IF(C2139="#10",3,IF(C2139="#18",4,IF(C2139="#35",5,IF(C2139="#60",6,IF(C2139="#120",7,IF(C2139="#200",8,IF(C2139="&lt;200",9)))))))),FALSE)</f>
        <v>124</v>
      </c>
      <c r="S2139" s="23">
        <f>VLOOKUP(B2139,'Dry Sieve'!$B$2:$K$992,10,FALSE)</f>
        <v>2128</v>
      </c>
      <c r="T2139" s="23">
        <v>5.6811173210000003E-2</v>
      </c>
      <c r="U2139" s="23">
        <v>1.07742425E-2</v>
      </c>
      <c r="V2139" s="23">
        <f>V2137</f>
        <v>5.6346052363299995E-2</v>
      </c>
    </row>
    <row r="2140" spans="1:22" ht="15.75" customHeight="1" x14ac:dyDescent="0.2">
      <c r="A2140" s="22">
        <f>VLOOKUP(B2139,'Sample ID by Horizon'!A:B,2,FALSE)</f>
        <v>42878</v>
      </c>
      <c r="B2140" s="21" t="s">
        <v>552</v>
      </c>
      <c r="C2140" s="21" t="s">
        <v>1296</v>
      </c>
      <c r="D2140" s="21" t="s">
        <v>1292</v>
      </c>
      <c r="E2140" s="21">
        <v>3.98</v>
      </c>
      <c r="F2140" s="21">
        <v>1.75</v>
      </c>
      <c r="G2140" s="21">
        <v>2.93</v>
      </c>
      <c r="H2140" s="21">
        <v>1.18</v>
      </c>
      <c r="I2140" s="21">
        <v>1.85</v>
      </c>
      <c r="J2140" s="23">
        <f t="shared" si="45"/>
        <v>0.10000000000000009</v>
      </c>
      <c r="K2140" s="71">
        <v>27.135678389999999</v>
      </c>
      <c r="L2140" s="71">
        <f t="shared" ref="L2140:N2140" si="1605">L2139</f>
        <v>3.9925000000000002</v>
      </c>
      <c r="M2140" s="71">
        <f t="shared" si="1605"/>
        <v>0.10000000000000009</v>
      </c>
      <c r="N2140" s="71">
        <f t="shared" si="1605"/>
        <v>26.551008629999998</v>
      </c>
      <c r="O2140" s="73">
        <f>VLOOKUP(B2140,'Dry Sieve'!$B$2:$K$992,IF(C2140="#5",2,IF(C2140="#10",3,IF(C2140="#18",4,IF(C2140="#35",5,IF(C2140="#60",6,IF(C2140="#120",7,IF(C2140="#200",8,IF(C2140="&lt;200",9)))))))),FALSE)</f>
        <v>124</v>
      </c>
      <c r="P2140" s="23">
        <f t="shared" si="0"/>
        <v>0.10000000000000009</v>
      </c>
      <c r="Q2140" s="23">
        <f t="shared" si="1"/>
        <v>3.9925000000000002</v>
      </c>
      <c r="R2140" s="23">
        <f>VLOOKUP(B2140,'Dry Sieve'!$B$2:$K$992,IF(C2140="#5",2,IF(C2140="#10",3,IF(C2140="#18",4,IF(C2140="#35",5,IF(C2140="#60",6,IF(C2140="#120",7,IF(C2140="#200",8,IF(C2140="&lt;200",9)))))))),FALSE)</f>
        <v>124</v>
      </c>
      <c r="S2140" s="23">
        <f>VLOOKUP(B2140,'Dry Sieve'!$B$2:$K$992,10,FALSE)</f>
        <v>2128</v>
      </c>
      <c r="T2140" s="23">
        <v>5.6811173210000003E-2</v>
      </c>
      <c r="U2140" s="23">
        <v>1.07742425E-2</v>
      </c>
      <c r="V2140" s="23">
        <f>V2137</f>
        <v>5.6346052363299995E-2</v>
      </c>
    </row>
    <row r="2141" spans="1:22" ht="15.75" customHeight="1" x14ac:dyDescent="0.2">
      <c r="A2141" s="22">
        <f>VLOOKUP(B2140,'Sample ID by Horizon'!A:B,2,FALSE)</f>
        <v>42878</v>
      </c>
      <c r="B2141" s="21" t="s">
        <v>552</v>
      </c>
      <c r="C2141" s="21" t="s">
        <v>1296</v>
      </c>
      <c r="D2141" s="21" t="s">
        <v>1293</v>
      </c>
      <c r="E2141" s="21">
        <v>3.98</v>
      </c>
      <c r="F2141" s="21">
        <v>1.75</v>
      </c>
      <c r="G2141" s="21">
        <v>2.94</v>
      </c>
      <c r="H2141" s="21">
        <v>1.19</v>
      </c>
      <c r="I2141" s="21">
        <v>1.85</v>
      </c>
      <c r="J2141" s="23">
        <f t="shared" si="45"/>
        <v>0.10000000000000009</v>
      </c>
      <c r="K2141" s="71">
        <v>27.386934669999999</v>
      </c>
      <c r="L2141" s="71">
        <f t="shared" ref="L2141:N2141" si="1606">L2139</f>
        <v>3.9925000000000002</v>
      </c>
      <c r="M2141" s="71">
        <f t="shared" si="1606"/>
        <v>0.10000000000000009</v>
      </c>
      <c r="N2141" s="71">
        <f t="shared" si="1606"/>
        <v>26.551008629999998</v>
      </c>
      <c r="O2141" s="73">
        <f>VLOOKUP(B2141,'Dry Sieve'!$B$2:$K$992,IF(C2141="#5",2,IF(C2141="#10",3,IF(C2141="#18",4,IF(C2141="#35",5,IF(C2141="#60",6,IF(C2141="#120",7,IF(C2141="#200",8,IF(C2141="&lt;200",9)))))))),FALSE)</f>
        <v>124</v>
      </c>
      <c r="P2141" s="23">
        <f t="shared" si="0"/>
        <v>0.10000000000000009</v>
      </c>
      <c r="Q2141" s="23">
        <f t="shared" si="1"/>
        <v>3.9925000000000002</v>
      </c>
      <c r="R2141" s="23">
        <f>VLOOKUP(B2141,'Dry Sieve'!$B$2:$K$992,IF(C2141="#5",2,IF(C2141="#10",3,IF(C2141="#18",4,IF(C2141="#35",5,IF(C2141="#60",6,IF(C2141="#120",7,IF(C2141="#200",8,IF(C2141="&lt;200",9)))))))),FALSE)</f>
        <v>124</v>
      </c>
      <c r="S2141" s="23">
        <f>VLOOKUP(B2141,'Dry Sieve'!$B$2:$K$992,10,FALSE)</f>
        <v>2128</v>
      </c>
      <c r="T2141" s="23">
        <v>5.6811173210000003E-2</v>
      </c>
      <c r="U2141" s="23">
        <v>1.07742425E-2</v>
      </c>
      <c r="V2141" s="23">
        <f>V2140</f>
        <v>5.6346052363299995E-2</v>
      </c>
    </row>
    <row r="2142" spans="1:22" ht="15.75" customHeight="1" x14ac:dyDescent="0.2">
      <c r="A2142" s="22">
        <f>VLOOKUP(B2141,'Sample ID by Horizon'!A:B,2,FALSE)</f>
        <v>42878</v>
      </c>
      <c r="B2142" s="21" t="s">
        <v>552</v>
      </c>
      <c r="C2142" s="21" t="s">
        <v>1296</v>
      </c>
      <c r="D2142" s="21" t="s">
        <v>1294</v>
      </c>
      <c r="E2142" s="21">
        <v>4</v>
      </c>
      <c r="F2142" s="21">
        <v>1.74</v>
      </c>
      <c r="G2142" s="21">
        <v>2.79</v>
      </c>
      <c r="H2142" s="21">
        <v>1.05</v>
      </c>
      <c r="I2142" s="21">
        <v>1.82</v>
      </c>
      <c r="J2142" s="23">
        <f t="shared" si="45"/>
        <v>8.0000000000000071E-2</v>
      </c>
      <c r="K2142" s="71">
        <v>24.25</v>
      </c>
      <c r="L2142" s="71">
        <f t="shared" ref="L2142:N2142" si="1607">L2139</f>
        <v>3.9925000000000002</v>
      </c>
      <c r="M2142" s="71">
        <f t="shared" si="1607"/>
        <v>0.10000000000000009</v>
      </c>
      <c r="N2142" s="71">
        <f t="shared" si="1607"/>
        <v>26.551008629999998</v>
      </c>
      <c r="O2142" s="73">
        <f>VLOOKUP(B2142,'Dry Sieve'!$B$2:$K$992,IF(C2142="#5",2,IF(C2142="#10",3,IF(C2142="#18",4,IF(C2142="#35",5,IF(C2142="#60",6,IF(C2142="#120",7,IF(C2142="#200",8,IF(C2142="&lt;200",9)))))))),FALSE)</f>
        <v>124</v>
      </c>
      <c r="P2142" s="23">
        <f t="shared" si="0"/>
        <v>0.10000000000000009</v>
      </c>
      <c r="Q2142" s="23">
        <f t="shared" si="1"/>
        <v>3.9925000000000002</v>
      </c>
      <c r="R2142" s="23">
        <f>VLOOKUP(B2142,'Dry Sieve'!$B$2:$K$992,IF(C2142="#5",2,IF(C2142="#10",3,IF(C2142="#18",4,IF(C2142="#35",5,IF(C2142="#60",6,IF(C2142="#120",7,IF(C2142="#200",8,IF(C2142="&lt;200",9)))))))),FALSE)</f>
        <v>124</v>
      </c>
      <c r="S2142" s="23">
        <f>VLOOKUP(B2142,'Dry Sieve'!$B$2:$K$992,10,FALSE)</f>
        <v>2128</v>
      </c>
      <c r="T2142" s="23">
        <v>5.6811173210000003E-2</v>
      </c>
      <c r="U2142" s="23">
        <v>1.07742425E-2</v>
      </c>
      <c r="V2142" s="23">
        <f>V2140</f>
        <v>5.6346052363299995E-2</v>
      </c>
    </row>
    <row r="2143" spans="1:22" ht="15.75" customHeight="1" x14ac:dyDescent="0.2">
      <c r="A2143" s="22">
        <f>VLOOKUP(B2142,'Sample ID by Horizon'!A:B,2,FALSE)</f>
        <v>42878</v>
      </c>
      <c r="B2143" s="21" t="s">
        <v>552</v>
      </c>
      <c r="C2143" s="21" t="s">
        <v>1297</v>
      </c>
      <c r="D2143" s="21" t="s">
        <v>1291</v>
      </c>
      <c r="E2143" s="21">
        <v>4</v>
      </c>
      <c r="F2143" s="21">
        <v>1.74</v>
      </c>
      <c r="G2143" s="21">
        <v>3.78</v>
      </c>
      <c r="H2143" s="21">
        <v>2.04</v>
      </c>
      <c r="I2143" s="21">
        <v>2.16</v>
      </c>
      <c r="J2143" s="23">
        <f t="shared" si="45"/>
        <v>0.42000000000000015</v>
      </c>
      <c r="K2143" s="71">
        <v>40.5</v>
      </c>
      <c r="L2143" s="71">
        <v>4</v>
      </c>
      <c r="M2143" s="23">
        <f>AVERAGE(J2143:J2146)</f>
        <v>0.47999999999999993</v>
      </c>
      <c r="N2143" s="23">
        <v>40.4375</v>
      </c>
      <c r="O2143" s="73">
        <f>VLOOKUP(B2143,'Dry Sieve'!$B$2:$K$992,IF(C2143="#5",2,IF(C2143="#10",3,IF(C2143="#18",4,IF(C2143="#35",5,IF(C2143="#60",6,IF(C2143="#120",7,IF(C2143="#200",8,IF(C2143="&lt;200",9)))))))),FALSE)</f>
        <v>85</v>
      </c>
      <c r="P2143" s="23">
        <f t="shared" si="0"/>
        <v>0.47999999999999993</v>
      </c>
      <c r="Q2143" s="23">
        <f t="shared" si="1"/>
        <v>4</v>
      </c>
      <c r="R2143" s="23">
        <f>VLOOKUP(B2143,'Dry Sieve'!$B$2:$K$992,IF(C2143="#5",2,IF(C2143="#10",3,IF(C2143="#18",4,IF(C2143="#35",5,IF(C2143="#60",6,IF(C2143="#120",7,IF(C2143="#200",8,IF(C2143="&lt;200",9)))))))),FALSE)</f>
        <v>85</v>
      </c>
      <c r="S2143" s="23">
        <f>VLOOKUP(B2143,'Dry Sieve'!$B$2:$K$992,10,FALSE)</f>
        <v>2128</v>
      </c>
      <c r="T2143" s="23">
        <v>3.5150375939999999E-2</v>
      </c>
      <c r="U2143" s="23">
        <v>8.1222475829999998E-3</v>
      </c>
      <c r="V2143" s="23">
        <f>V2140</f>
        <v>5.6346052363299995E-2</v>
      </c>
    </row>
    <row r="2144" spans="1:22" ht="15.75" customHeight="1" x14ac:dyDescent="0.2">
      <c r="A2144" s="22">
        <f>VLOOKUP(B2143,'Sample ID by Horizon'!A:B,2,FALSE)</f>
        <v>42878</v>
      </c>
      <c r="B2144" s="21" t="s">
        <v>552</v>
      </c>
      <c r="C2144" s="21" t="s">
        <v>1297</v>
      </c>
      <c r="D2144" s="21" t="s">
        <v>1292</v>
      </c>
      <c r="E2144" s="21">
        <v>4</v>
      </c>
      <c r="F2144" s="21">
        <v>1.74</v>
      </c>
      <c r="G2144" s="21">
        <v>3.86</v>
      </c>
      <c r="H2144" s="21">
        <v>2.12</v>
      </c>
      <c r="I2144" s="21">
        <v>2.19</v>
      </c>
      <c r="J2144" s="23">
        <f t="shared" si="45"/>
        <v>0.44999999999999996</v>
      </c>
      <c r="K2144" s="71">
        <v>41.75</v>
      </c>
      <c r="L2144" s="71">
        <f t="shared" ref="L2144:N2144" si="1608">L2143</f>
        <v>4</v>
      </c>
      <c r="M2144" s="71">
        <f t="shared" si="1608"/>
        <v>0.47999999999999993</v>
      </c>
      <c r="N2144" s="71">
        <f t="shared" si="1608"/>
        <v>40.4375</v>
      </c>
      <c r="O2144" s="73">
        <f>VLOOKUP(B2144,'Dry Sieve'!$B$2:$K$992,IF(C2144="#5",2,IF(C2144="#10",3,IF(C2144="#18",4,IF(C2144="#35",5,IF(C2144="#60",6,IF(C2144="#120",7,IF(C2144="#200",8,IF(C2144="&lt;200",9)))))))),FALSE)</f>
        <v>85</v>
      </c>
      <c r="P2144" s="23">
        <f t="shared" si="0"/>
        <v>0.47999999999999993</v>
      </c>
      <c r="Q2144" s="23">
        <f t="shared" si="1"/>
        <v>4</v>
      </c>
      <c r="R2144" s="23">
        <f>VLOOKUP(B2144,'Dry Sieve'!$B$2:$K$992,IF(C2144="#5",2,IF(C2144="#10",3,IF(C2144="#18",4,IF(C2144="#35",5,IF(C2144="#60",6,IF(C2144="#120",7,IF(C2144="#200",8,IF(C2144="&lt;200",9)))))))),FALSE)</f>
        <v>85</v>
      </c>
      <c r="S2144" s="23">
        <f>VLOOKUP(B2144,'Dry Sieve'!$B$2:$K$992,10,FALSE)</f>
        <v>2128</v>
      </c>
      <c r="T2144" s="23">
        <v>3.5150375939999999E-2</v>
      </c>
      <c r="U2144" s="23">
        <v>8.1222475829999998E-3</v>
      </c>
      <c r="V2144" s="23">
        <f>V2143</f>
        <v>5.6346052363299995E-2</v>
      </c>
    </row>
    <row r="2145" spans="1:22" ht="15.75" customHeight="1" x14ac:dyDescent="0.2">
      <c r="A2145" s="22">
        <f>VLOOKUP(B2144,'Sample ID by Horizon'!A:B,2,FALSE)</f>
        <v>42878</v>
      </c>
      <c r="B2145" s="21" t="s">
        <v>552</v>
      </c>
      <c r="C2145" s="21" t="s">
        <v>1297</v>
      </c>
      <c r="D2145" s="21" t="s">
        <v>1293</v>
      </c>
      <c r="E2145" s="21">
        <v>4</v>
      </c>
      <c r="F2145" s="21">
        <v>1.74</v>
      </c>
      <c r="G2145" s="21">
        <v>3.88</v>
      </c>
      <c r="H2145" s="21">
        <v>2.14</v>
      </c>
      <c r="I2145" s="21">
        <v>2.2599999999999998</v>
      </c>
      <c r="J2145" s="23">
        <f t="shared" si="45"/>
        <v>0.5199999999999998</v>
      </c>
      <c r="K2145" s="71">
        <v>40.5</v>
      </c>
      <c r="L2145" s="71">
        <f t="shared" ref="L2145:N2145" si="1609">L2143</f>
        <v>4</v>
      </c>
      <c r="M2145" s="71">
        <f t="shared" si="1609"/>
        <v>0.47999999999999993</v>
      </c>
      <c r="N2145" s="71">
        <f t="shared" si="1609"/>
        <v>40.4375</v>
      </c>
      <c r="O2145" s="73">
        <f>VLOOKUP(B2145,'Dry Sieve'!$B$2:$K$992,IF(C2145="#5",2,IF(C2145="#10",3,IF(C2145="#18",4,IF(C2145="#35",5,IF(C2145="#60",6,IF(C2145="#120",7,IF(C2145="#200",8,IF(C2145="&lt;200",9)))))))),FALSE)</f>
        <v>85</v>
      </c>
      <c r="P2145" s="23">
        <f t="shared" si="0"/>
        <v>0.47999999999999993</v>
      </c>
      <c r="Q2145" s="23">
        <f t="shared" si="1"/>
        <v>4</v>
      </c>
      <c r="R2145" s="23">
        <f>VLOOKUP(B2145,'Dry Sieve'!$B$2:$K$992,IF(C2145="#5",2,IF(C2145="#10",3,IF(C2145="#18",4,IF(C2145="#35",5,IF(C2145="#60",6,IF(C2145="#120",7,IF(C2145="#200",8,IF(C2145="&lt;200",9)))))))),FALSE)</f>
        <v>85</v>
      </c>
      <c r="S2145" s="23">
        <f>VLOOKUP(B2145,'Dry Sieve'!$B$2:$K$992,10,FALSE)</f>
        <v>2128</v>
      </c>
      <c r="T2145" s="23">
        <v>3.5150375939999999E-2</v>
      </c>
      <c r="U2145" s="23">
        <v>8.1222475829999998E-3</v>
      </c>
      <c r="V2145" s="23">
        <f>V2143</f>
        <v>5.6346052363299995E-2</v>
      </c>
    </row>
    <row r="2146" spans="1:22" ht="15.75" customHeight="1" x14ac:dyDescent="0.2">
      <c r="A2146" s="22">
        <f>VLOOKUP(B2145,'Sample ID by Horizon'!A:B,2,FALSE)</f>
        <v>42878</v>
      </c>
      <c r="B2146" s="21" t="s">
        <v>552</v>
      </c>
      <c r="C2146" s="21" t="s">
        <v>1297</v>
      </c>
      <c r="D2146" s="21" t="s">
        <v>1294</v>
      </c>
      <c r="E2146" s="21">
        <v>4</v>
      </c>
      <c r="F2146" s="21">
        <v>1.75</v>
      </c>
      <c r="G2146" s="21">
        <v>3.84</v>
      </c>
      <c r="H2146" s="21">
        <v>2.09</v>
      </c>
      <c r="I2146" s="21">
        <v>2.2799999999999998</v>
      </c>
      <c r="J2146" s="23">
        <f t="shared" si="45"/>
        <v>0.5299999999999998</v>
      </c>
      <c r="K2146" s="71">
        <v>39</v>
      </c>
      <c r="L2146" s="71">
        <f t="shared" ref="L2146:N2146" si="1610">L2143</f>
        <v>4</v>
      </c>
      <c r="M2146" s="71">
        <f t="shared" si="1610"/>
        <v>0.47999999999999993</v>
      </c>
      <c r="N2146" s="71">
        <f t="shared" si="1610"/>
        <v>40.4375</v>
      </c>
      <c r="O2146" s="73">
        <f>VLOOKUP(B2146,'Dry Sieve'!$B$2:$K$992,IF(C2146="#5",2,IF(C2146="#10",3,IF(C2146="#18",4,IF(C2146="#35",5,IF(C2146="#60",6,IF(C2146="#120",7,IF(C2146="#200",8,IF(C2146="&lt;200",9)))))))),FALSE)</f>
        <v>85</v>
      </c>
      <c r="P2146" s="23">
        <f t="shared" si="0"/>
        <v>0.47999999999999993</v>
      </c>
      <c r="Q2146" s="23">
        <f t="shared" si="1"/>
        <v>4</v>
      </c>
      <c r="R2146" s="23">
        <f>VLOOKUP(B2146,'Dry Sieve'!$B$2:$K$992,IF(C2146="#5",2,IF(C2146="#10",3,IF(C2146="#18",4,IF(C2146="#35",5,IF(C2146="#60",6,IF(C2146="#120",7,IF(C2146="#200",8,IF(C2146="&lt;200",9)))))))),FALSE)</f>
        <v>85</v>
      </c>
      <c r="S2146" s="23">
        <f>VLOOKUP(B2146,'Dry Sieve'!$B$2:$K$992,10,FALSE)</f>
        <v>2128</v>
      </c>
      <c r="T2146" s="23">
        <v>3.5150375939999999E-2</v>
      </c>
      <c r="U2146" s="23">
        <v>8.1222475829999998E-3</v>
      </c>
      <c r="V2146" s="23">
        <f>V2143</f>
        <v>5.6346052363299995E-2</v>
      </c>
    </row>
    <row r="2147" spans="1:22" ht="15.75" customHeight="1" x14ac:dyDescent="0.2">
      <c r="A2147" s="22">
        <f>VLOOKUP(B2146,'Sample ID by Horizon'!A:B,2,FALSE)</f>
        <v>42878</v>
      </c>
      <c r="B2147" s="21" t="s">
        <v>552</v>
      </c>
      <c r="C2147" s="21" t="s">
        <v>1298</v>
      </c>
      <c r="D2147" s="21" t="s">
        <v>1291</v>
      </c>
      <c r="E2147" s="21">
        <v>4</v>
      </c>
      <c r="F2147" s="21">
        <v>1.75</v>
      </c>
      <c r="G2147" s="21">
        <v>4.8899999999999997</v>
      </c>
      <c r="H2147" s="21">
        <v>3.14</v>
      </c>
      <c r="I2147" s="21">
        <v>3.85</v>
      </c>
      <c r="J2147" s="23">
        <f t="shared" si="45"/>
        <v>2.1</v>
      </c>
      <c r="K2147" s="71">
        <v>26</v>
      </c>
      <c r="L2147" s="71">
        <v>4</v>
      </c>
      <c r="M2147" s="23">
        <f>AVERAGE(J2147:J2150)</f>
        <v>2.0875000000000004</v>
      </c>
      <c r="N2147" s="23">
        <v>28.25</v>
      </c>
      <c r="O2147" s="73">
        <f>VLOOKUP(B2147,'Dry Sieve'!$B$2:$K$992,IF(C2147="#5",2,IF(C2147="#10",3,IF(C2147="#18",4,IF(C2147="#35",5,IF(C2147="#60",6,IF(C2147="#120",7,IF(C2147="#200",8,IF(C2147="&lt;200",9)))))))),FALSE)</f>
        <v>95</v>
      </c>
      <c r="P2147" s="23">
        <f t="shared" si="0"/>
        <v>2.0875000000000004</v>
      </c>
      <c r="Q2147" s="23">
        <f t="shared" si="1"/>
        <v>4</v>
      </c>
      <c r="R2147" s="23">
        <f>VLOOKUP(B2147,'Dry Sieve'!$B$2:$K$992,IF(C2147="#5",2,IF(C2147="#10",3,IF(C2147="#18",4,IF(C2147="#35",5,IF(C2147="#60",6,IF(C2147="#120",7,IF(C2147="#200",8,IF(C2147="&lt;200",9)))))))),FALSE)</f>
        <v>95</v>
      </c>
      <c r="S2147" s="23">
        <f>VLOOKUP(B2147,'Dry Sieve'!$B$2:$K$992,10,FALSE)</f>
        <v>2128</v>
      </c>
      <c r="T2147" s="23">
        <v>2.1344866069999999E-2</v>
      </c>
      <c r="U2147" s="23">
        <v>2.5842534279999999E-3</v>
      </c>
      <c r="V2147" s="23">
        <f>V2146</f>
        <v>5.6346052363299995E-2</v>
      </c>
    </row>
    <row r="2148" spans="1:22" ht="15.75" customHeight="1" x14ac:dyDescent="0.2">
      <c r="A2148" s="22">
        <f>VLOOKUP(B2147,'Sample ID by Horizon'!A:B,2,FALSE)</f>
        <v>42878</v>
      </c>
      <c r="B2148" s="21" t="s">
        <v>552</v>
      </c>
      <c r="C2148" s="21" t="s">
        <v>1298</v>
      </c>
      <c r="D2148" s="21" t="s">
        <v>1292</v>
      </c>
      <c r="E2148" s="21">
        <v>4</v>
      </c>
      <c r="F2148" s="21">
        <v>1.75</v>
      </c>
      <c r="G2148" s="21">
        <v>4.99</v>
      </c>
      <c r="H2148" s="21">
        <v>3.24</v>
      </c>
      <c r="I2148" s="21">
        <v>3.88</v>
      </c>
      <c r="J2148" s="23">
        <f t="shared" si="45"/>
        <v>2.13</v>
      </c>
      <c r="K2148" s="71">
        <v>27.75</v>
      </c>
      <c r="L2148" s="71">
        <f t="shared" ref="L2148:N2148" si="1611">L2147</f>
        <v>4</v>
      </c>
      <c r="M2148" s="71">
        <f t="shared" si="1611"/>
        <v>2.0875000000000004</v>
      </c>
      <c r="N2148" s="71">
        <f t="shared" si="1611"/>
        <v>28.25</v>
      </c>
      <c r="O2148" s="73">
        <f>VLOOKUP(B2148,'Dry Sieve'!$B$2:$K$992,IF(C2148="#5",2,IF(C2148="#10",3,IF(C2148="#18",4,IF(C2148="#35",5,IF(C2148="#60",6,IF(C2148="#120",7,IF(C2148="#200",8,IF(C2148="&lt;200",9)))))))),FALSE)</f>
        <v>95</v>
      </c>
      <c r="P2148" s="23">
        <f t="shared" si="0"/>
        <v>2.0875000000000004</v>
      </c>
      <c r="Q2148" s="23">
        <f t="shared" si="1"/>
        <v>4</v>
      </c>
      <c r="R2148" s="23">
        <f>VLOOKUP(B2148,'Dry Sieve'!$B$2:$K$992,IF(C2148="#5",2,IF(C2148="#10",3,IF(C2148="#18",4,IF(C2148="#35",5,IF(C2148="#60",6,IF(C2148="#120",7,IF(C2148="#200",8,IF(C2148="&lt;200",9)))))))),FALSE)</f>
        <v>95</v>
      </c>
      <c r="S2148" s="23">
        <f>VLOOKUP(B2148,'Dry Sieve'!$B$2:$K$992,10,FALSE)</f>
        <v>2128</v>
      </c>
      <c r="T2148" s="23">
        <v>2.1344866069999999E-2</v>
      </c>
      <c r="U2148" s="23">
        <v>2.5842534279999999E-3</v>
      </c>
      <c r="V2148" s="23">
        <f>V2146</f>
        <v>5.6346052363299995E-2</v>
      </c>
    </row>
    <row r="2149" spans="1:22" ht="15.75" customHeight="1" x14ac:dyDescent="0.2">
      <c r="A2149" s="22">
        <f>VLOOKUP(B2148,'Sample ID by Horizon'!A:B,2,FALSE)</f>
        <v>42878</v>
      </c>
      <c r="B2149" s="21" t="s">
        <v>552</v>
      </c>
      <c r="C2149" s="21" t="s">
        <v>1298</v>
      </c>
      <c r="D2149" s="21" t="s">
        <v>1293</v>
      </c>
      <c r="E2149" s="21">
        <v>4</v>
      </c>
      <c r="F2149" s="21">
        <v>1.76</v>
      </c>
      <c r="G2149" s="21">
        <v>5.03</v>
      </c>
      <c r="H2149" s="21">
        <v>3.27</v>
      </c>
      <c r="I2149" s="21">
        <v>3.83</v>
      </c>
      <c r="J2149" s="23">
        <f t="shared" si="45"/>
        <v>2.0700000000000003</v>
      </c>
      <c r="K2149" s="71">
        <v>30</v>
      </c>
      <c r="L2149" s="71">
        <f t="shared" ref="L2149:N2149" si="1612">L2147</f>
        <v>4</v>
      </c>
      <c r="M2149" s="71">
        <f t="shared" si="1612"/>
        <v>2.0875000000000004</v>
      </c>
      <c r="N2149" s="71">
        <f t="shared" si="1612"/>
        <v>28.25</v>
      </c>
      <c r="O2149" s="73">
        <f>VLOOKUP(B2149,'Dry Sieve'!$B$2:$K$992,IF(C2149="#5",2,IF(C2149="#10",3,IF(C2149="#18",4,IF(C2149="#35",5,IF(C2149="#60",6,IF(C2149="#120",7,IF(C2149="#200",8,IF(C2149="&lt;200",9)))))))),FALSE)</f>
        <v>95</v>
      </c>
      <c r="P2149" s="23">
        <f t="shared" si="0"/>
        <v>2.0875000000000004</v>
      </c>
      <c r="Q2149" s="23">
        <f t="shared" si="1"/>
        <v>4</v>
      </c>
      <c r="R2149" s="23">
        <f>VLOOKUP(B2149,'Dry Sieve'!$B$2:$K$992,IF(C2149="#5",2,IF(C2149="#10",3,IF(C2149="#18",4,IF(C2149="#35",5,IF(C2149="#60",6,IF(C2149="#120",7,IF(C2149="#200",8,IF(C2149="&lt;200",9)))))))),FALSE)</f>
        <v>95</v>
      </c>
      <c r="S2149" s="23">
        <f>VLOOKUP(B2149,'Dry Sieve'!$B$2:$K$992,10,FALSE)</f>
        <v>2128</v>
      </c>
      <c r="T2149" s="23">
        <v>2.1344866069999999E-2</v>
      </c>
      <c r="U2149" s="23">
        <v>2.5842534279999999E-3</v>
      </c>
      <c r="V2149" s="23">
        <f>V2146</f>
        <v>5.6346052363299995E-2</v>
      </c>
    </row>
    <row r="2150" spans="1:22" ht="15.75" customHeight="1" x14ac:dyDescent="0.2">
      <c r="A2150" s="22">
        <f>VLOOKUP(B2149,'Sample ID by Horizon'!A:B,2,FALSE)</f>
        <v>42878</v>
      </c>
      <c r="B2150" s="21" t="s">
        <v>552</v>
      </c>
      <c r="C2150" s="21" t="s">
        <v>1298</v>
      </c>
      <c r="D2150" s="21" t="s">
        <v>1294</v>
      </c>
      <c r="E2150" s="21">
        <v>4</v>
      </c>
      <c r="F2150" s="21">
        <v>1.76</v>
      </c>
      <c r="G2150" s="21">
        <v>4.9800000000000004</v>
      </c>
      <c r="H2150" s="21">
        <v>3.22</v>
      </c>
      <c r="I2150" s="21">
        <v>3.81</v>
      </c>
      <c r="J2150" s="23">
        <f t="shared" si="45"/>
        <v>2.0499999999999998</v>
      </c>
      <c r="K2150" s="71">
        <v>29.25</v>
      </c>
      <c r="L2150" s="71">
        <f t="shared" ref="L2150:N2150" si="1613">L2147</f>
        <v>4</v>
      </c>
      <c r="M2150" s="71">
        <f t="shared" si="1613"/>
        <v>2.0875000000000004</v>
      </c>
      <c r="N2150" s="71">
        <f t="shared" si="1613"/>
        <v>28.25</v>
      </c>
      <c r="O2150" s="73">
        <f>VLOOKUP(B2150,'Dry Sieve'!$B$2:$K$992,IF(C2150="#5",2,IF(C2150="#10",3,IF(C2150="#18",4,IF(C2150="#35",5,IF(C2150="#60",6,IF(C2150="#120",7,IF(C2150="#200",8,IF(C2150="&lt;200",9)))))))),FALSE)</f>
        <v>95</v>
      </c>
      <c r="P2150" s="23">
        <f t="shared" si="0"/>
        <v>2.0875000000000004</v>
      </c>
      <c r="Q2150" s="23">
        <f t="shared" si="1"/>
        <v>4</v>
      </c>
      <c r="R2150" s="23">
        <f>VLOOKUP(B2150,'Dry Sieve'!$B$2:$K$992,IF(C2150="#5",2,IF(C2150="#10",3,IF(C2150="#18",4,IF(C2150="#35",5,IF(C2150="#60",6,IF(C2150="#120",7,IF(C2150="#200",8,IF(C2150="&lt;200",9)))))))),FALSE)</f>
        <v>95</v>
      </c>
      <c r="S2150" s="23">
        <f>VLOOKUP(B2150,'Dry Sieve'!$B$2:$K$992,10,FALSE)</f>
        <v>2128</v>
      </c>
      <c r="T2150" s="23">
        <v>2.1344866069999999E-2</v>
      </c>
      <c r="U2150" s="23">
        <v>2.5842534279999999E-3</v>
      </c>
      <c r="V2150" s="23">
        <f>V2149</f>
        <v>5.6346052363299995E-2</v>
      </c>
    </row>
    <row r="2151" spans="1:22" ht="15.75" customHeight="1" x14ac:dyDescent="0.2">
      <c r="A2151" s="22">
        <f>VLOOKUP(B2150,'Sample ID by Horizon'!A:B,2,FALSE)</f>
        <v>42878</v>
      </c>
      <c r="B2151" s="21" t="s">
        <v>552</v>
      </c>
      <c r="C2151" s="21" t="s">
        <v>1299</v>
      </c>
      <c r="D2151" s="21" t="s">
        <v>1291</v>
      </c>
      <c r="E2151" s="21">
        <v>4</v>
      </c>
      <c r="F2151" s="21">
        <v>1.76</v>
      </c>
      <c r="G2151" s="21">
        <v>5.31</v>
      </c>
      <c r="H2151" s="21">
        <v>3.55</v>
      </c>
      <c r="I2151" s="21">
        <v>4.6900000000000004</v>
      </c>
      <c r="J2151" s="23">
        <f t="shared" si="45"/>
        <v>2.9300000000000006</v>
      </c>
      <c r="K2151" s="71">
        <v>15.5</v>
      </c>
      <c r="L2151" s="71">
        <v>4</v>
      </c>
      <c r="M2151" s="23">
        <f>AVERAGE(J2151:J2154)</f>
        <v>2.9050000000000002</v>
      </c>
      <c r="N2151" s="23">
        <v>14.875</v>
      </c>
      <c r="O2151" s="73">
        <f>VLOOKUP(B2151,'Dry Sieve'!$B$2:$K$992,IF(C2151="#5",2,IF(C2151="#10",3,IF(C2151="#18",4,IF(C2151="#35",5,IF(C2151="#60",6,IF(C2151="#120",7,IF(C2151="#200",8,IF(C2151="&lt;200",9)))))))),FALSE)</f>
        <v>998</v>
      </c>
      <c r="P2151" s="23">
        <f t="shared" si="0"/>
        <v>2.9050000000000002</v>
      </c>
      <c r="Q2151" s="23">
        <f t="shared" si="1"/>
        <v>4</v>
      </c>
      <c r="R2151" s="23">
        <f>VLOOKUP(B2151,'Dry Sieve'!$B$2:$K$992,IF(C2151="#5",2,IF(C2151="#10",3,IF(C2151="#18",4,IF(C2151="#35",5,IF(C2151="#60",6,IF(C2151="#120",7,IF(C2151="#200",8,IF(C2151="&lt;200",9)))))))),FALSE)</f>
        <v>998</v>
      </c>
      <c r="S2151" s="23">
        <f>VLOOKUP(B2151,'Dry Sieve'!$B$2:$K$992,10,FALSE)</f>
        <v>2128</v>
      </c>
      <c r="T2151" s="23">
        <v>0.12838463350000001</v>
      </c>
      <c r="U2151" s="23">
        <v>5.4563469219999997E-3</v>
      </c>
      <c r="V2151" s="23">
        <f>V2149</f>
        <v>5.6346052363299995E-2</v>
      </c>
    </row>
    <row r="2152" spans="1:22" ht="15.75" customHeight="1" x14ac:dyDescent="0.2">
      <c r="A2152" s="22">
        <f>VLOOKUP(B2151,'Sample ID by Horizon'!A:B,2,FALSE)</f>
        <v>42878</v>
      </c>
      <c r="B2152" s="21" t="s">
        <v>552</v>
      </c>
      <c r="C2152" s="21" t="s">
        <v>1299</v>
      </c>
      <c r="D2152" s="21" t="s">
        <v>1292</v>
      </c>
      <c r="E2152" s="21">
        <v>4</v>
      </c>
      <c r="F2152" s="21">
        <v>1.75</v>
      </c>
      <c r="G2152" s="21">
        <v>5.22</v>
      </c>
      <c r="H2152" s="21">
        <v>3.47</v>
      </c>
      <c r="I2152" s="21">
        <v>4.55</v>
      </c>
      <c r="J2152" s="23">
        <f t="shared" si="45"/>
        <v>2.8</v>
      </c>
      <c r="K2152" s="71">
        <v>16.75</v>
      </c>
      <c r="L2152" s="71">
        <f t="shared" ref="L2152:N2152" si="1614">L2151</f>
        <v>4</v>
      </c>
      <c r="M2152" s="71">
        <f t="shared" si="1614"/>
        <v>2.9050000000000002</v>
      </c>
      <c r="N2152" s="71">
        <f t="shared" si="1614"/>
        <v>14.875</v>
      </c>
      <c r="O2152" s="73">
        <f>VLOOKUP(B2152,'Dry Sieve'!$B$2:$K$992,IF(C2152="#5",2,IF(C2152="#10",3,IF(C2152="#18",4,IF(C2152="#35",5,IF(C2152="#60",6,IF(C2152="#120",7,IF(C2152="#200",8,IF(C2152="&lt;200",9)))))))),FALSE)</f>
        <v>998</v>
      </c>
      <c r="P2152" s="23">
        <f t="shared" si="0"/>
        <v>2.9050000000000002</v>
      </c>
      <c r="Q2152" s="23">
        <f t="shared" si="1"/>
        <v>4</v>
      </c>
      <c r="R2152" s="23">
        <f>VLOOKUP(B2152,'Dry Sieve'!$B$2:$K$992,IF(C2152="#5",2,IF(C2152="#10",3,IF(C2152="#18",4,IF(C2152="#35",5,IF(C2152="#60",6,IF(C2152="#120",7,IF(C2152="#200",8,IF(C2152="&lt;200",9)))))))),FALSE)</f>
        <v>998</v>
      </c>
      <c r="S2152" s="23">
        <f>VLOOKUP(B2152,'Dry Sieve'!$B$2:$K$992,10,FALSE)</f>
        <v>2128</v>
      </c>
      <c r="T2152" s="23">
        <v>0.12838463350000001</v>
      </c>
      <c r="U2152" s="23">
        <v>5.4563469219999997E-3</v>
      </c>
      <c r="V2152" s="23">
        <f>V2149</f>
        <v>5.6346052363299995E-2</v>
      </c>
    </row>
    <row r="2153" spans="1:22" ht="15.75" customHeight="1" x14ac:dyDescent="0.2">
      <c r="A2153" s="22">
        <f>VLOOKUP(B2152,'Sample ID by Horizon'!A:B,2,FALSE)</f>
        <v>42878</v>
      </c>
      <c r="B2153" s="21" t="s">
        <v>552</v>
      </c>
      <c r="C2153" s="21" t="s">
        <v>1299</v>
      </c>
      <c r="D2153" s="21" t="s">
        <v>1293</v>
      </c>
      <c r="E2153" s="21">
        <v>4</v>
      </c>
      <c r="F2153" s="21">
        <v>1.76</v>
      </c>
      <c r="G2153" s="21">
        <v>5.25</v>
      </c>
      <c r="H2153" s="21">
        <v>3.49</v>
      </c>
      <c r="I2153" s="21">
        <v>4.72</v>
      </c>
      <c r="J2153" s="23">
        <f t="shared" si="45"/>
        <v>2.96</v>
      </c>
      <c r="K2153" s="71">
        <v>13.25</v>
      </c>
      <c r="L2153" s="71">
        <f t="shared" ref="L2153:N2153" si="1615">L2151</f>
        <v>4</v>
      </c>
      <c r="M2153" s="71">
        <f t="shared" si="1615"/>
        <v>2.9050000000000002</v>
      </c>
      <c r="N2153" s="71">
        <f t="shared" si="1615"/>
        <v>14.875</v>
      </c>
      <c r="O2153" s="73">
        <f>VLOOKUP(B2153,'Dry Sieve'!$B$2:$K$992,IF(C2153="#5",2,IF(C2153="#10",3,IF(C2153="#18",4,IF(C2153="#35",5,IF(C2153="#60",6,IF(C2153="#120",7,IF(C2153="#200",8,IF(C2153="&lt;200",9)))))))),FALSE)</f>
        <v>998</v>
      </c>
      <c r="P2153" s="23">
        <f t="shared" si="0"/>
        <v>2.9050000000000002</v>
      </c>
      <c r="Q2153" s="23">
        <f t="shared" si="1"/>
        <v>4</v>
      </c>
      <c r="R2153" s="23">
        <f>VLOOKUP(B2153,'Dry Sieve'!$B$2:$K$992,IF(C2153="#5",2,IF(C2153="#10",3,IF(C2153="#18",4,IF(C2153="#35",5,IF(C2153="#60",6,IF(C2153="#120",7,IF(C2153="#200",8,IF(C2153="&lt;200",9)))))))),FALSE)</f>
        <v>998</v>
      </c>
      <c r="S2153" s="23">
        <f>VLOOKUP(B2153,'Dry Sieve'!$B$2:$K$992,10,FALSE)</f>
        <v>2128</v>
      </c>
      <c r="T2153" s="23">
        <v>0.12838463350000001</v>
      </c>
      <c r="U2153" s="23">
        <v>5.4563469219999997E-3</v>
      </c>
      <c r="V2153" s="23">
        <f>V2152</f>
        <v>5.6346052363299995E-2</v>
      </c>
    </row>
    <row r="2154" spans="1:22" ht="15.75" customHeight="1" x14ac:dyDescent="0.2">
      <c r="A2154" s="22">
        <f>VLOOKUP(B2153,'Sample ID by Horizon'!A:B,2,FALSE)</f>
        <v>42878</v>
      </c>
      <c r="B2154" s="21" t="s">
        <v>552</v>
      </c>
      <c r="C2154" s="21" t="s">
        <v>1299</v>
      </c>
      <c r="D2154" s="21" t="s">
        <v>1294</v>
      </c>
      <c r="E2154" s="21">
        <v>4</v>
      </c>
      <c r="F2154" s="21">
        <v>1.76</v>
      </c>
      <c r="G2154" s="21">
        <v>5.25</v>
      </c>
      <c r="H2154" s="21">
        <v>3.49</v>
      </c>
      <c r="I2154" s="21">
        <v>4.6900000000000004</v>
      </c>
      <c r="J2154" s="23">
        <f t="shared" si="45"/>
        <v>2.9300000000000006</v>
      </c>
      <c r="K2154" s="71">
        <v>14</v>
      </c>
      <c r="L2154" s="71">
        <f t="shared" ref="L2154:N2154" si="1616">L2151</f>
        <v>4</v>
      </c>
      <c r="M2154" s="71">
        <f t="shared" si="1616"/>
        <v>2.9050000000000002</v>
      </c>
      <c r="N2154" s="71">
        <f t="shared" si="1616"/>
        <v>14.875</v>
      </c>
      <c r="O2154" s="73">
        <f>VLOOKUP(B2154,'Dry Sieve'!$B$2:$K$992,IF(C2154="#5",2,IF(C2154="#10",3,IF(C2154="#18",4,IF(C2154="#35",5,IF(C2154="#60",6,IF(C2154="#120",7,IF(C2154="#200",8,IF(C2154="&lt;200",9)))))))),FALSE)</f>
        <v>998</v>
      </c>
      <c r="P2154" s="23">
        <f t="shared" si="0"/>
        <v>2.9050000000000002</v>
      </c>
      <c r="Q2154" s="23">
        <f t="shared" si="1"/>
        <v>4</v>
      </c>
      <c r="R2154" s="23">
        <f>VLOOKUP(B2154,'Dry Sieve'!$B$2:$K$992,IF(C2154="#5",2,IF(C2154="#10",3,IF(C2154="#18",4,IF(C2154="#35",5,IF(C2154="#60",6,IF(C2154="#120",7,IF(C2154="#200",8,IF(C2154="&lt;200",9)))))))),FALSE)</f>
        <v>998</v>
      </c>
      <c r="S2154" s="23">
        <f>VLOOKUP(B2154,'Dry Sieve'!$B$2:$K$992,10,FALSE)</f>
        <v>2128</v>
      </c>
      <c r="T2154" s="23">
        <v>0.12838463350000001</v>
      </c>
      <c r="U2154" s="23">
        <v>5.4563469219999997E-3</v>
      </c>
      <c r="V2154" s="23">
        <f>V2152</f>
        <v>5.6346052363299995E-2</v>
      </c>
    </row>
    <row r="2155" spans="1:22" ht="15.75" customHeight="1" x14ac:dyDescent="0.2">
      <c r="A2155" s="22">
        <f>VLOOKUP(B2154,'Sample ID by Horizon'!A:B,2,FALSE)</f>
        <v>42878</v>
      </c>
      <c r="B2155" s="21" t="s">
        <v>552</v>
      </c>
      <c r="C2155" s="21" t="s">
        <v>1300</v>
      </c>
      <c r="D2155" s="21" t="s">
        <v>1291</v>
      </c>
      <c r="E2155" s="21">
        <v>4</v>
      </c>
      <c r="F2155" s="21">
        <v>1.78</v>
      </c>
      <c r="G2155" s="21">
        <v>5.56</v>
      </c>
      <c r="H2155" s="21">
        <v>3.78</v>
      </c>
      <c r="I2155" s="21">
        <v>5.2</v>
      </c>
      <c r="J2155" s="23">
        <f t="shared" si="45"/>
        <v>3.42</v>
      </c>
      <c r="K2155" s="71">
        <v>9</v>
      </c>
      <c r="L2155" s="71">
        <v>4</v>
      </c>
      <c r="M2155" s="23">
        <f>AVERAGE(J2155:J2158)</f>
        <v>3.05</v>
      </c>
      <c r="N2155" s="23">
        <v>17.875</v>
      </c>
      <c r="O2155" s="73">
        <f>VLOOKUP(B2155,'Dry Sieve'!$B$2:$K$992,IF(C2155="#5",2,IF(C2155="#10",3,IF(C2155="#18",4,IF(C2155="#35",5,IF(C2155="#60",6,IF(C2155="#120",7,IF(C2155="#200",8,IF(C2155="&lt;200",9)))))))),FALSE)</f>
        <v>127</v>
      </c>
      <c r="P2155" s="23">
        <f t="shared" si="0"/>
        <v>3.05</v>
      </c>
      <c r="Q2155" s="23">
        <f t="shared" si="1"/>
        <v>4</v>
      </c>
      <c r="R2155" s="23">
        <f>VLOOKUP(B2155,'Dry Sieve'!$B$2:$K$992,IF(C2155="#5",2,IF(C2155="#10",3,IF(C2155="#18",4,IF(C2155="#35",5,IF(C2155="#60",6,IF(C2155="#120",7,IF(C2155="#200",8,IF(C2155="&lt;200",9)))))))),FALSE)</f>
        <v>127</v>
      </c>
      <c r="S2155" s="23">
        <f>VLOOKUP(B2155,'Dry Sieve'!$B$2:$K$992,10,FALSE)</f>
        <v>2128</v>
      </c>
      <c r="T2155" s="23">
        <v>1.4174107139999999E-2</v>
      </c>
      <c r="U2155" s="23">
        <v>3.6194595030000001E-4</v>
      </c>
      <c r="V2155" s="23">
        <f>V2152</f>
        <v>5.6346052363299995E-2</v>
      </c>
    </row>
    <row r="2156" spans="1:22" ht="15.75" customHeight="1" x14ac:dyDescent="0.2">
      <c r="A2156" s="22">
        <f>VLOOKUP(B2155,'Sample ID by Horizon'!A:B,2,FALSE)</f>
        <v>42878</v>
      </c>
      <c r="B2156" s="21" t="s">
        <v>552</v>
      </c>
      <c r="C2156" s="21" t="s">
        <v>1300</v>
      </c>
      <c r="D2156" s="21" t="s">
        <v>1292</v>
      </c>
      <c r="E2156" s="21">
        <v>4</v>
      </c>
      <c r="F2156" s="21">
        <v>1.75</v>
      </c>
      <c r="G2156" s="21">
        <v>5.48</v>
      </c>
      <c r="H2156" s="21">
        <v>3.73</v>
      </c>
      <c r="I2156" s="21">
        <v>4.5599999999999996</v>
      </c>
      <c r="J2156" s="23">
        <f t="shared" si="45"/>
        <v>2.8099999999999996</v>
      </c>
      <c r="K2156" s="71">
        <v>23</v>
      </c>
      <c r="L2156" s="71">
        <f t="shared" ref="L2156:N2156" si="1617">L2155</f>
        <v>4</v>
      </c>
      <c r="M2156" s="71">
        <f t="shared" si="1617"/>
        <v>3.05</v>
      </c>
      <c r="N2156" s="71">
        <f t="shared" si="1617"/>
        <v>17.875</v>
      </c>
      <c r="O2156" s="73">
        <f>VLOOKUP(B2156,'Dry Sieve'!$B$2:$K$992,IF(C2156="#5",2,IF(C2156="#10",3,IF(C2156="#18",4,IF(C2156="#35",5,IF(C2156="#60",6,IF(C2156="#120",7,IF(C2156="#200",8,IF(C2156="&lt;200",9)))))))),FALSE)</f>
        <v>127</v>
      </c>
      <c r="P2156" s="23">
        <f t="shared" si="0"/>
        <v>3.05</v>
      </c>
      <c r="Q2156" s="23">
        <f t="shared" si="1"/>
        <v>4</v>
      </c>
      <c r="R2156" s="23">
        <f>VLOOKUP(B2156,'Dry Sieve'!$B$2:$K$992,IF(C2156="#5",2,IF(C2156="#10",3,IF(C2156="#18",4,IF(C2156="#35",5,IF(C2156="#60",6,IF(C2156="#120",7,IF(C2156="#200",8,IF(C2156="&lt;200",9)))))))),FALSE)</f>
        <v>127</v>
      </c>
      <c r="S2156" s="23">
        <f>VLOOKUP(B2156,'Dry Sieve'!$B$2:$K$992,10,FALSE)</f>
        <v>2128</v>
      </c>
      <c r="T2156" s="23">
        <v>1.4174107139999999E-2</v>
      </c>
      <c r="U2156" s="23">
        <v>3.6194595030000001E-4</v>
      </c>
      <c r="V2156" s="23">
        <f>V2155</f>
        <v>5.6346052363299995E-2</v>
      </c>
    </row>
    <row r="2157" spans="1:22" ht="15.75" customHeight="1" x14ac:dyDescent="0.2">
      <c r="A2157" s="22">
        <f>VLOOKUP(B2156,'Sample ID by Horizon'!A:B,2,FALSE)</f>
        <v>42878</v>
      </c>
      <c r="B2157" s="21" t="s">
        <v>552</v>
      </c>
      <c r="C2157" s="21" t="s">
        <v>1300</v>
      </c>
      <c r="D2157" s="21" t="s">
        <v>1293</v>
      </c>
      <c r="E2157" s="21">
        <v>4</v>
      </c>
      <c r="F2157" s="21">
        <v>1.75</v>
      </c>
      <c r="G2157" s="21">
        <v>5.55</v>
      </c>
      <c r="H2157" s="21">
        <v>3.8</v>
      </c>
      <c r="I2157" s="21">
        <v>4.88</v>
      </c>
      <c r="J2157" s="23">
        <f t="shared" si="45"/>
        <v>3.13</v>
      </c>
      <c r="K2157" s="71">
        <v>16.75</v>
      </c>
      <c r="L2157" s="71">
        <f t="shared" ref="L2157:N2157" si="1618">L2155</f>
        <v>4</v>
      </c>
      <c r="M2157" s="71">
        <f t="shared" si="1618"/>
        <v>3.05</v>
      </c>
      <c r="N2157" s="71">
        <f t="shared" si="1618"/>
        <v>17.875</v>
      </c>
      <c r="O2157" s="73">
        <f>VLOOKUP(B2157,'Dry Sieve'!$B$2:$K$992,IF(C2157="#5",2,IF(C2157="#10",3,IF(C2157="#18",4,IF(C2157="#35",5,IF(C2157="#60",6,IF(C2157="#120",7,IF(C2157="#200",8,IF(C2157="&lt;200",9)))))))),FALSE)</f>
        <v>127</v>
      </c>
      <c r="P2157" s="23">
        <f t="shared" si="0"/>
        <v>3.05</v>
      </c>
      <c r="Q2157" s="23">
        <f t="shared" si="1"/>
        <v>4</v>
      </c>
      <c r="R2157" s="23">
        <f>VLOOKUP(B2157,'Dry Sieve'!$B$2:$K$992,IF(C2157="#5",2,IF(C2157="#10",3,IF(C2157="#18",4,IF(C2157="#35",5,IF(C2157="#60",6,IF(C2157="#120",7,IF(C2157="#200",8,IF(C2157="&lt;200",9)))))))),FALSE)</f>
        <v>127</v>
      </c>
      <c r="S2157" s="23">
        <f>VLOOKUP(B2157,'Dry Sieve'!$B$2:$K$992,10,FALSE)</f>
        <v>2128</v>
      </c>
      <c r="T2157" s="23">
        <v>1.4174107139999999E-2</v>
      </c>
      <c r="U2157" s="23">
        <v>3.6194595030000001E-4</v>
      </c>
      <c r="V2157" s="23">
        <f>V2155</f>
        <v>5.6346052363299995E-2</v>
      </c>
    </row>
    <row r="2158" spans="1:22" ht="15.75" customHeight="1" x14ac:dyDescent="0.2">
      <c r="A2158" s="22">
        <f>VLOOKUP(B2157,'Sample ID by Horizon'!A:B,2,FALSE)</f>
        <v>42878</v>
      </c>
      <c r="B2158" s="21" t="s">
        <v>552</v>
      </c>
      <c r="C2158" s="21" t="s">
        <v>1300</v>
      </c>
      <c r="D2158" s="21" t="s">
        <v>1294</v>
      </c>
      <c r="E2158" s="21">
        <v>4</v>
      </c>
      <c r="F2158" s="21">
        <v>1.76</v>
      </c>
      <c r="G2158" s="21">
        <v>5.51</v>
      </c>
      <c r="H2158" s="21">
        <v>3.75</v>
      </c>
      <c r="I2158" s="21">
        <v>4.5999999999999996</v>
      </c>
      <c r="J2158" s="23">
        <f t="shared" si="45"/>
        <v>2.84</v>
      </c>
      <c r="K2158" s="71">
        <v>22.75</v>
      </c>
      <c r="L2158" s="71">
        <f t="shared" ref="L2158:N2158" si="1619">L2155</f>
        <v>4</v>
      </c>
      <c r="M2158" s="71">
        <f t="shared" si="1619"/>
        <v>3.05</v>
      </c>
      <c r="N2158" s="71">
        <f t="shared" si="1619"/>
        <v>17.875</v>
      </c>
      <c r="O2158" s="73">
        <f>VLOOKUP(B2158,'Dry Sieve'!$B$2:$K$992,IF(C2158="#5",2,IF(C2158="#10",3,IF(C2158="#18",4,IF(C2158="#35",5,IF(C2158="#60",6,IF(C2158="#120",7,IF(C2158="#200",8,IF(C2158="&lt;200",9)))))))),FALSE)</f>
        <v>127</v>
      </c>
      <c r="P2158" s="23">
        <f t="shared" si="0"/>
        <v>3.05</v>
      </c>
      <c r="Q2158" s="23">
        <f t="shared" si="1"/>
        <v>4</v>
      </c>
      <c r="R2158" s="23">
        <f>VLOOKUP(B2158,'Dry Sieve'!$B$2:$K$992,IF(C2158="#5",2,IF(C2158="#10",3,IF(C2158="#18",4,IF(C2158="#35",5,IF(C2158="#60",6,IF(C2158="#120",7,IF(C2158="#200",8,IF(C2158="&lt;200",9)))))))),FALSE)</f>
        <v>127</v>
      </c>
      <c r="S2158" s="23">
        <f>VLOOKUP(B2158,'Dry Sieve'!$B$2:$K$992,10,FALSE)</f>
        <v>2128</v>
      </c>
      <c r="T2158" s="23">
        <v>1.4174107139999999E-2</v>
      </c>
      <c r="U2158" s="23">
        <v>3.6194595030000001E-4</v>
      </c>
      <c r="V2158" s="23">
        <f>V2155</f>
        <v>5.6346052363299995E-2</v>
      </c>
    </row>
    <row r="2159" spans="1:22" ht="15.75" customHeight="1" x14ac:dyDescent="0.2">
      <c r="A2159" s="22">
        <f>VLOOKUP(B2158,'Sample ID by Horizon'!A:B,2,FALSE)</f>
        <v>42878</v>
      </c>
      <c r="B2159" s="21" t="s">
        <v>553</v>
      </c>
      <c r="C2159" s="21" t="s">
        <v>1290</v>
      </c>
      <c r="D2159" s="21" t="s">
        <v>1291</v>
      </c>
      <c r="E2159" s="21">
        <v>4</v>
      </c>
      <c r="F2159" s="21">
        <v>1.74</v>
      </c>
      <c r="G2159" s="21">
        <v>2.71</v>
      </c>
      <c r="H2159" s="21">
        <v>0.97</v>
      </c>
      <c r="I2159" s="21">
        <v>1.97</v>
      </c>
      <c r="J2159" s="23">
        <f t="shared" si="45"/>
        <v>0.22999999999999998</v>
      </c>
      <c r="K2159" s="71">
        <v>18.5</v>
      </c>
      <c r="L2159" s="71">
        <v>3.98</v>
      </c>
      <c r="M2159" s="23">
        <f>AVERAGE(J2159:J2162)</f>
        <v>0.3924999999999999</v>
      </c>
      <c r="N2159" s="23">
        <v>34.500537780000002</v>
      </c>
      <c r="O2159" s="73">
        <f>VLOOKUP(B2159,'Dry Sieve'!$B$2:$K$992,IF(C2159="#5",2,IF(C2159="#10",3,IF(C2159="#18",4,IF(C2159="#35",5,IF(C2159="#60",6,IF(C2159="#120",7,IF(C2159="#200",8,IF(C2159="&lt;200",9)))))))),FALSE)</f>
        <v>66.91</v>
      </c>
      <c r="P2159" s="23">
        <f t="shared" si="0"/>
        <v>0.3924999999999999</v>
      </c>
      <c r="Q2159" s="23">
        <f t="shared" si="1"/>
        <v>3.98</v>
      </c>
      <c r="R2159" s="23">
        <f>VLOOKUP(B2159,'Dry Sieve'!$B$2:$K$992,IF(C2159="#5",2,IF(C2159="#10",3,IF(C2159="#18",4,IF(C2159="#35",5,IF(C2159="#60",6,IF(C2159="#120",7,IF(C2159="#200",8,IF(C2159="&lt;200",9)))))))),FALSE)</f>
        <v>66.91</v>
      </c>
      <c r="S2159" s="23">
        <f>VLOOKUP(B2159,'Dry Sieve'!$B$2:$K$992,10,FALSE)</f>
        <v>153.30000000000004</v>
      </c>
      <c r="T2159" s="23">
        <v>0.39342115830000002</v>
      </c>
      <c r="U2159" s="23">
        <v>0.13573241529999999</v>
      </c>
      <c r="V2159" s="23">
        <f>SUM(U2159,U2163,U2167,U2171,U2175,U2179,U2183)</f>
        <v>0.30583940362350004</v>
      </c>
    </row>
    <row r="2160" spans="1:22" ht="15.75" customHeight="1" x14ac:dyDescent="0.2">
      <c r="A2160" s="22">
        <f>VLOOKUP(B2159,'Sample ID by Horizon'!A:B,2,FALSE)</f>
        <v>42878</v>
      </c>
      <c r="B2160" s="21" t="s">
        <v>553</v>
      </c>
      <c r="C2160" s="21" t="s">
        <v>1290</v>
      </c>
      <c r="D2160" s="21" t="s">
        <v>1292</v>
      </c>
      <c r="E2160" s="21">
        <v>3.96</v>
      </c>
      <c r="F2160" s="21">
        <v>1.75</v>
      </c>
      <c r="G2160" s="21">
        <v>3.63</v>
      </c>
      <c r="H2160" s="21">
        <v>1.88</v>
      </c>
      <c r="I2160" s="21">
        <v>2.3199999999999998</v>
      </c>
      <c r="J2160" s="23">
        <f t="shared" si="45"/>
        <v>0.56999999999999984</v>
      </c>
      <c r="K2160" s="71">
        <v>33.080808079999997</v>
      </c>
      <c r="L2160" s="71">
        <f t="shared" ref="L2160:N2160" si="1620">L2159</f>
        <v>3.98</v>
      </c>
      <c r="M2160" s="71">
        <f t="shared" si="1620"/>
        <v>0.3924999999999999</v>
      </c>
      <c r="N2160" s="71">
        <f t="shared" si="1620"/>
        <v>34.500537780000002</v>
      </c>
      <c r="O2160" s="73">
        <f>VLOOKUP(B2160,'Dry Sieve'!$B$2:$K$992,IF(C2160="#5",2,IF(C2160="#10",3,IF(C2160="#18",4,IF(C2160="#35",5,IF(C2160="#60",6,IF(C2160="#120",7,IF(C2160="#200",8,IF(C2160="&lt;200",9)))))))),FALSE)</f>
        <v>66.91</v>
      </c>
      <c r="P2160" s="23">
        <f t="shared" si="0"/>
        <v>0.3924999999999999</v>
      </c>
      <c r="Q2160" s="23">
        <f t="shared" si="1"/>
        <v>3.98</v>
      </c>
      <c r="R2160" s="23">
        <f>VLOOKUP(B2160,'Dry Sieve'!$B$2:$K$992,IF(C2160="#5",2,IF(C2160="#10",3,IF(C2160="#18",4,IF(C2160="#35",5,IF(C2160="#60",6,IF(C2160="#120",7,IF(C2160="#200",8,IF(C2160="&lt;200",9)))))))),FALSE)</f>
        <v>66.91</v>
      </c>
      <c r="S2160" s="23">
        <f>VLOOKUP(B2160,'Dry Sieve'!$B$2:$K$992,10,FALSE)</f>
        <v>153.30000000000004</v>
      </c>
      <c r="T2160" s="23">
        <v>0.39342115830000002</v>
      </c>
      <c r="U2160" s="23">
        <v>0.13573241529999999</v>
      </c>
      <c r="V2160" s="23">
        <f>V2159</f>
        <v>0.30583940362350004</v>
      </c>
    </row>
    <row r="2161" spans="1:22" ht="15.75" customHeight="1" x14ac:dyDescent="0.2">
      <c r="A2161" s="22">
        <f>VLOOKUP(B2160,'Sample ID by Horizon'!A:B,2,FALSE)</f>
        <v>42878</v>
      </c>
      <c r="B2161" s="21" t="s">
        <v>553</v>
      </c>
      <c r="C2161" s="21" t="s">
        <v>1290</v>
      </c>
      <c r="D2161" s="21" t="s">
        <v>1293</v>
      </c>
      <c r="E2161" s="21">
        <v>3.97</v>
      </c>
      <c r="F2161" s="21">
        <v>1.75</v>
      </c>
      <c r="G2161" s="21">
        <v>3.72</v>
      </c>
      <c r="H2161" s="21">
        <v>1.97</v>
      </c>
      <c r="I2161" s="21">
        <v>2.09</v>
      </c>
      <c r="J2161" s="23">
        <f t="shared" si="45"/>
        <v>0.33999999999999986</v>
      </c>
      <c r="K2161" s="71">
        <v>41.057934510000003</v>
      </c>
      <c r="L2161" s="71">
        <f t="shared" ref="L2161:N2161" si="1621">L2159</f>
        <v>3.98</v>
      </c>
      <c r="M2161" s="71">
        <f t="shared" si="1621"/>
        <v>0.3924999999999999</v>
      </c>
      <c r="N2161" s="71">
        <f t="shared" si="1621"/>
        <v>34.500537780000002</v>
      </c>
      <c r="O2161" s="73">
        <f>VLOOKUP(B2161,'Dry Sieve'!$B$2:$K$992,IF(C2161="#5",2,IF(C2161="#10",3,IF(C2161="#18",4,IF(C2161="#35",5,IF(C2161="#60",6,IF(C2161="#120",7,IF(C2161="#200",8,IF(C2161="&lt;200",9)))))))),FALSE)</f>
        <v>66.91</v>
      </c>
      <c r="P2161" s="23">
        <f t="shared" si="0"/>
        <v>0.3924999999999999</v>
      </c>
      <c r="Q2161" s="23">
        <f t="shared" si="1"/>
        <v>3.98</v>
      </c>
      <c r="R2161" s="23">
        <f>VLOOKUP(B2161,'Dry Sieve'!$B$2:$K$992,IF(C2161="#5",2,IF(C2161="#10",3,IF(C2161="#18",4,IF(C2161="#35",5,IF(C2161="#60",6,IF(C2161="#120",7,IF(C2161="#200",8,IF(C2161="&lt;200",9)))))))),FALSE)</f>
        <v>66.91</v>
      </c>
      <c r="S2161" s="23">
        <f>VLOOKUP(B2161,'Dry Sieve'!$B$2:$K$992,10,FALSE)</f>
        <v>153.30000000000004</v>
      </c>
      <c r="T2161" s="23">
        <v>0.39342115830000002</v>
      </c>
      <c r="U2161" s="23">
        <v>0.13573241529999999</v>
      </c>
      <c r="V2161" s="23">
        <f>V2159</f>
        <v>0.30583940362350004</v>
      </c>
    </row>
    <row r="2162" spans="1:22" ht="15.75" customHeight="1" x14ac:dyDescent="0.2">
      <c r="A2162" s="22">
        <f>VLOOKUP(B2161,'Sample ID by Horizon'!A:B,2,FALSE)</f>
        <v>42878</v>
      </c>
      <c r="B2162" s="21" t="s">
        <v>553</v>
      </c>
      <c r="C2162" s="21" t="s">
        <v>1290</v>
      </c>
      <c r="D2162" s="21" t="s">
        <v>1294</v>
      </c>
      <c r="E2162" s="21">
        <v>3.99</v>
      </c>
      <c r="F2162" s="21">
        <v>1.72</v>
      </c>
      <c r="G2162" s="21">
        <v>3.96</v>
      </c>
      <c r="H2162" s="21">
        <v>2.2400000000000002</v>
      </c>
      <c r="I2162" s="21">
        <v>2.15</v>
      </c>
      <c r="J2162" s="23">
        <f t="shared" si="45"/>
        <v>0.42999999999999994</v>
      </c>
      <c r="K2162" s="71">
        <v>45.36340852</v>
      </c>
      <c r="L2162" s="71">
        <f t="shared" ref="L2162:N2162" si="1622">L2159</f>
        <v>3.98</v>
      </c>
      <c r="M2162" s="71">
        <f t="shared" si="1622"/>
        <v>0.3924999999999999</v>
      </c>
      <c r="N2162" s="71">
        <f t="shared" si="1622"/>
        <v>34.500537780000002</v>
      </c>
      <c r="O2162" s="73">
        <f>VLOOKUP(B2162,'Dry Sieve'!$B$2:$K$992,IF(C2162="#5",2,IF(C2162="#10",3,IF(C2162="#18",4,IF(C2162="#35",5,IF(C2162="#60",6,IF(C2162="#120",7,IF(C2162="#200",8,IF(C2162="&lt;200",9)))))))),FALSE)</f>
        <v>66.91</v>
      </c>
      <c r="P2162" s="23">
        <f t="shared" si="0"/>
        <v>0.3924999999999999</v>
      </c>
      <c r="Q2162" s="23">
        <f t="shared" si="1"/>
        <v>3.98</v>
      </c>
      <c r="R2162" s="23">
        <f>VLOOKUP(B2162,'Dry Sieve'!$B$2:$K$992,IF(C2162="#5",2,IF(C2162="#10",3,IF(C2162="#18",4,IF(C2162="#35",5,IF(C2162="#60",6,IF(C2162="#120",7,IF(C2162="#200",8,IF(C2162="&lt;200",9)))))))),FALSE)</f>
        <v>66.91</v>
      </c>
      <c r="S2162" s="23">
        <f>VLOOKUP(B2162,'Dry Sieve'!$B$2:$K$992,10,FALSE)</f>
        <v>153.30000000000004</v>
      </c>
      <c r="T2162" s="23">
        <v>0.39342115830000002</v>
      </c>
      <c r="U2162" s="23">
        <v>0.13573241529999999</v>
      </c>
      <c r="V2162" s="23">
        <f>V2159</f>
        <v>0.30583940362350004</v>
      </c>
    </row>
    <row r="2163" spans="1:22" ht="15.75" customHeight="1" x14ac:dyDescent="0.2">
      <c r="A2163" s="22">
        <f>VLOOKUP(B2162,'Sample ID by Horizon'!A:B,2,FALSE)</f>
        <v>42878</v>
      </c>
      <c r="B2163" s="21" t="s">
        <v>553</v>
      </c>
      <c r="C2163" s="21" t="s">
        <v>1295</v>
      </c>
      <c r="D2163" s="21" t="s">
        <v>1291</v>
      </c>
      <c r="E2163" s="21">
        <v>3.99</v>
      </c>
      <c r="F2163" s="21">
        <v>1.76</v>
      </c>
      <c r="G2163" s="21">
        <v>3.87</v>
      </c>
      <c r="H2163" s="21">
        <v>2.11</v>
      </c>
      <c r="I2163" s="21">
        <v>2.5099999999999998</v>
      </c>
      <c r="J2163" s="23">
        <f t="shared" si="45"/>
        <v>0.74999999999999978</v>
      </c>
      <c r="K2163" s="71">
        <v>34.085213029999998</v>
      </c>
      <c r="L2163" s="71">
        <v>3.9925000000000002</v>
      </c>
      <c r="M2163" s="23">
        <f>AVERAGE(J2163:J2166)</f>
        <v>0.75</v>
      </c>
      <c r="N2163" s="23">
        <v>37.258615290000002</v>
      </c>
      <c r="O2163" s="73">
        <f>VLOOKUP(B2163,'Dry Sieve'!$B$2:$K$992,IF(C2163="#5",2,IF(C2163="#10",3,IF(C2163="#18",4,IF(C2163="#35",5,IF(C2163="#60",6,IF(C2163="#120",7,IF(C2163="#200",8,IF(C2163="&lt;200",9)))))))),FALSE)</f>
        <v>28.51</v>
      </c>
      <c r="P2163" s="23">
        <f t="shared" si="0"/>
        <v>0.75</v>
      </c>
      <c r="Q2163" s="23">
        <f t="shared" si="1"/>
        <v>3.9925000000000002</v>
      </c>
      <c r="R2163" s="23">
        <f>VLOOKUP(B2163,'Dry Sieve'!$B$2:$K$992,IF(C2163="#5",2,IF(C2163="#10",3,IF(C2163="#18",4,IF(C2163="#35",5,IF(C2163="#60",6,IF(C2163="#120",7,IF(C2163="#200",8,IF(C2163="&lt;200",9)))))))),FALSE)</f>
        <v>28.51</v>
      </c>
      <c r="S2163" s="23">
        <f>VLOOKUP(B2163,'Dry Sieve'!$B$2:$K$992,10,FALSE)</f>
        <v>153.30000000000004</v>
      </c>
      <c r="T2163" s="23">
        <v>0.15103935499999999</v>
      </c>
      <c r="U2163" s="23">
        <v>4.8235861900000003E-2</v>
      </c>
      <c r="V2163" s="23">
        <f>V2162</f>
        <v>0.30583940362350004</v>
      </c>
    </row>
    <row r="2164" spans="1:22" ht="15.75" customHeight="1" x14ac:dyDescent="0.2">
      <c r="A2164" s="22">
        <f>VLOOKUP(B2163,'Sample ID by Horizon'!A:B,2,FALSE)</f>
        <v>42878</v>
      </c>
      <c r="B2164" s="21" t="s">
        <v>553</v>
      </c>
      <c r="C2164" s="21" t="s">
        <v>1295</v>
      </c>
      <c r="D2164" s="21" t="s">
        <v>1292</v>
      </c>
      <c r="E2164" s="21">
        <v>4</v>
      </c>
      <c r="F2164" s="21">
        <v>1.74</v>
      </c>
      <c r="G2164" s="21">
        <v>3.95</v>
      </c>
      <c r="H2164" s="21">
        <v>2.21</v>
      </c>
      <c r="I2164" s="21">
        <v>2.54</v>
      </c>
      <c r="J2164" s="23">
        <f t="shared" si="45"/>
        <v>0.8</v>
      </c>
      <c r="K2164" s="71">
        <v>35.25</v>
      </c>
      <c r="L2164" s="71">
        <f t="shared" ref="L2164:N2164" si="1623">L2163</f>
        <v>3.9925000000000002</v>
      </c>
      <c r="M2164" s="71">
        <f t="shared" si="1623"/>
        <v>0.75</v>
      </c>
      <c r="N2164" s="71">
        <f t="shared" si="1623"/>
        <v>37.258615290000002</v>
      </c>
      <c r="O2164" s="73">
        <f>VLOOKUP(B2164,'Dry Sieve'!$B$2:$K$992,IF(C2164="#5",2,IF(C2164="#10",3,IF(C2164="#18",4,IF(C2164="#35",5,IF(C2164="#60",6,IF(C2164="#120",7,IF(C2164="#200",8,IF(C2164="&lt;200",9)))))))),FALSE)</f>
        <v>28.51</v>
      </c>
      <c r="P2164" s="23">
        <f t="shared" si="0"/>
        <v>0.75</v>
      </c>
      <c r="Q2164" s="23">
        <f t="shared" si="1"/>
        <v>3.9925000000000002</v>
      </c>
      <c r="R2164" s="23">
        <f>VLOOKUP(B2164,'Dry Sieve'!$B$2:$K$992,IF(C2164="#5",2,IF(C2164="#10",3,IF(C2164="#18",4,IF(C2164="#35",5,IF(C2164="#60",6,IF(C2164="#120",7,IF(C2164="#200",8,IF(C2164="&lt;200",9)))))))),FALSE)</f>
        <v>28.51</v>
      </c>
      <c r="S2164" s="23">
        <f>VLOOKUP(B2164,'Dry Sieve'!$B$2:$K$992,10,FALSE)</f>
        <v>153.30000000000004</v>
      </c>
      <c r="T2164" s="23">
        <v>0.15103935499999999</v>
      </c>
      <c r="U2164" s="23">
        <v>4.8235861900000003E-2</v>
      </c>
      <c r="V2164" s="23">
        <f>V2162</f>
        <v>0.30583940362350004</v>
      </c>
    </row>
    <row r="2165" spans="1:22" ht="15.75" customHeight="1" x14ac:dyDescent="0.2">
      <c r="A2165" s="22">
        <f>VLOOKUP(B2164,'Sample ID by Horizon'!A:B,2,FALSE)</f>
        <v>42878</v>
      </c>
      <c r="B2165" s="21" t="s">
        <v>553</v>
      </c>
      <c r="C2165" s="21" t="s">
        <v>1295</v>
      </c>
      <c r="D2165" s="21" t="s">
        <v>1293</v>
      </c>
      <c r="E2165" s="21">
        <v>3.99</v>
      </c>
      <c r="F2165" s="21">
        <v>1.75</v>
      </c>
      <c r="G2165" s="21">
        <v>4.03</v>
      </c>
      <c r="H2165" s="21">
        <v>2.2799999999999998</v>
      </c>
      <c r="I2165" s="21">
        <v>2.58</v>
      </c>
      <c r="J2165" s="23">
        <f t="shared" si="45"/>
        <v>0.83000000000000007</v>
      </c>
      <c r="K2165" s="71">
        <v>36.340852130000002</v>
      </c>
      <c r="L2165" s="71">
        <f t="shared" ref="L2165:N2165" si="1624">L2163</f>
        <v>3.9925000000000002</v>
      </c>
      <c r="M2165" s="71">
        <f t="shared" si="1624"/>
        <v>0.75</v>
      </c>
      <c r="N2165" s="71">
        <f t="shared" si="1624"/>
        <v>37.258615290000002</v>
      </c>
      <c r="O2165" s="73">
        <f>VLOOKUP(B2165,'Dry Sieve'!$B$2:$K$992,IF(C2165="#5",2,IF(C2165="#10",3,IF(C2165="#18",4,IF(C2165="#35",5,IF(C2165="#60",6,IF(C2165="#120",7,IF(C2165="#200",8,IF(C2165="&lt;200",9)))))))),FALSE)</f>
        <v>28.51</v>
      </c>
      <c r="P2165" s="23">
        <f t="shared" si="0"/>
        <v>0.75</v>
      </c>
      <c r="Q2165" s="23">
        <f t="shared" si="1"/>
        <v>3.9925000000000002</v>
      </c>
      <c r="R2165" s="23">
        <f>VLOOKUP(B2165,'Dry Sieve'!$B$2:$K$992,IF(C2165="#5",2,IF(C2165="#10",3,IF(C2165="#18",4,IF(C2165="#35",5,IF(C2165="#60",6,IF(C2165="#120",7,IF(C2165="#200",8,IF(C2165="&lt;200",9)))))))),FALSE)</f>
        <v>28.51</v>
      </c>
      <c r="S2165" s="23">
        <f>VLOOKUP(B2165,'Dry Sieve'!$B$2:$K$992,10,FALSE)</f>
        <v>153.30000000000004</v>
      </c>
      <c r="T2165" s="23">
        <v>0.15103935499999999</v>
      </c>
      <c r="U2165" s="23">
        <v>4.8235861900000003E-2</v>
      </c>
      <c r="V2165" s="23">
        <f>V2162</f>
        <v>0.30583940362350004</v>
      </c>
    </row>
    <row r="2166" spans="1:22" ht="15.75" customHeight="1" x14ac:dyDescent="0.2">
      <c r="A2166" s="22">
        <f>VLOOKUP(B2165,'Sample ID by Horizon'!A:B,2,FALSE)</f>
        <v>42878</v>
      </c>
      <c r="B2166" s="21" t="s">
        <v>553</v>
      </c>
      <c r="C2166" s="21" t="s">
        <v>1295</v>
      </c>
      <c r="D2166" s="21" t="s">
        <v>1294</v>
      </c>
      <c r="E2166" s="21">
        <v>3.99</v>
      </c>
      <c r="F2166" s="21">
        <v>1.74</v>
      </c>
      <c r="G2166" s="21">
        <v>4.09</v>
      </c>
      <c r="H2166" s="21">
        <v>2.35</v>
      </c>
      <c r="I2166" s="21">
        <v>2.36</v>
      </c>
      <c r="J2166" s="23">
        <f t="shared" si="45"/>
        <v>0.61999999999999988</v>
      </c>
      <c r="K2166" s="71">
        <v>43.358395989999998</v>
      </c>
      <c r="L2166" s="71">
        <f t="shared" ref="L2166:N2166" si="1625">L2163</f>
        <v>3.9925000000000002</v>
      </c>
      <c r="M2166" s="71">
        <f t="shared" si="1625"/>
        <v>0.75</v>
      </c>
      <c r="N2166" s="71">
        <f t="shared" si="1625"/>
        <v>37.258615290000002</v>
      </c>
      <c r="O2166" s="73">
        <f>VLOOKUP(B2166,'Dry Sieve'!$B$2:$K$992,IF(C2166="#5",2,IF(C2166="#10",3,IF(C2166="#18",4,IF(C2166="#35",5,IF(C2166="#60",6,IF(C2166="#120",7,IF(C2166="#200",8,IF(C2166="&lt;200",9)))))))),FALSE)</f>
        <v>28.51</v>
      </c>
      <c r="P2166" s="23">
        <f t="shared" si="0"/>
        <v>0.75</v>
      </c>
      <c r="Q2166" s="23">
        <f t="shared" si="1"/>
        <v>3.9925000000000002</v>
      </c>
      <c r="R2166" s="23">
        <f>VLOOKUP(B2166,'Dry Sieve'!$B$2:$K$992,IF(C2166="#5",2,IF(C2166="#10",3,IF(C2166="#18",4,IF(C2166="#35",5,IF(C2166="#60",6,IF(C2166="#120",7,IF(C2166="#200",8,IF(C2166="&lt;200",9)))))))),FALSE)</f>
        <v>28.51</v>
      </c>
      <c r="S2166" s="23">
        <f>VLOOKUP(B2166,'Dry Sieve'!$B$2:$K$992,10,FALSE)</f>
        <v>153.30000000000004</v>
      </c>
      <c r="T2166" s="23">
        <v>0.15103935499999999</v>
      </c>
      <c r="U2166" s="23">
        <v>4.8235861900000003E-2</v>
      </c>
      <c r="V2166" s="23">
        <f>V2165</f>
        <v>0.30583940362350004</v>
      </c>
    </row>
    <row r="2167" spans="1:22" ht="15.75" customHeight="1" x14ac:dyDescent="0.2">
      <c r="A2167" s="22">
        <f>VLOOKUP(B2166,'Sample ID by Horizon'!A:B,2,FALSE)</f>
        <v>42878</v>
      </c>
      <c r="B2167" s="21" t="s">
        <v>553</v>
      </c>
      <c r="C2167" s="21" t="s">
        <v>1296</v>
      </c>
      <c r="D2167" s="21" t="s">
        <v>1291</v>
      </c>
      <c r="E2167" s="21">
        <v>4</v>
      </c>
      <c r="F2167" s="21">
        <v>1.75</v>
      </c>
      <c r="G2167" s="21">
        <v>4.43</v>
      </c>
      <c r="H2167" s="21">
        <v>2.68</v>
      </c>
      <c r="I2167" s="21">
        <v>2.31</v>
      </c>
      <c r="J2167" s="23">
        <f t="shared" si="45"/>
        <v>0.56000000000000005</v>
      </c>
      <c r="K2167" s="71">
        <v>53</v>
      </c>
      <c r="L2167" s="71">
        <v>4</v>
      </c>
      <c r="M2167" s="23">
        <f>AVERAGE(J2167:J2170)</f>
        <v>0.65749999999999997</v>
      </c>
      <c r="N2167" s="23">
        <v>59.25</v>
      </c>
      <c r="O2167" s="73">
        <f>VLOOKUP(B2167,'Dry Sieve'!$B$2:$K$992,IF(C2167="#5",2,IF(C2167="#10",3,IF(C2167="#18",4,IF(C2167="#35",5,IF(C2167="#60",6,IF(C2167="#120",7,IF(C2167="#200",8,IF(C2167="&lt;200",9)))))))),FALSE)</f>
        <v>27.78</v>
      </c>
      <c r="P2167" s="23">
        <f t="shared" si="0"/>
        <v>0.65749999999999997</v>
      </c>
      <c r="Q2167" s="23">
        <f t="shared" si="1"/>
        <v>4</v>
      </c>
      <c r="R2167" s="23">
        <f>VLOOKUP(B2167,'Dry Sieve'!$B$2:$K$992,IF(C2167="#5",2,IF(C2167="#10",3,IF(C2167="#18",4,IF(C2167="#35",5,IF(C2167="#60",6,IF(C2167="#120",7,IF(C2167="#200",8,IF(C2167="&lt;200",9)))))))),FALSE)</f>
        <v>27.78</v>
      </c>
      <c r="S2167" s="23">
        <f>VLOOKUP(B2167,'Dry Sieve'!$B$2:$K$992,10,FALSE)</f>
        <v>153.30000000000004</v>
      </c>
      <c r="T2167" s="23">
        <v>0.1514263699</v>
      </c>
      <c r="U2167" s="23">
        <v>6.4085802959999993E-2</v>
      </c>
      <c r="V2167" s="23">
        <f>V2165</f>
        <v>0.30583940362350004</v>
      </c>
    </row>
    <row r="2168" spans="1:22" ht="15.75" customHeight="1" x14ac:dyDescent="0.2">
      <c r="A2168" s="22">
        <f>VLOOKUP(B2167,'Sample ID by Horizon'!A:B,2,FALSE)</f>
        <v>42878</v>
      </c>
      <c r="B2168" s="21" t="s">
        <v>553</v>
      </c>
      <c r="C2168" s="21" t="s">
        <v>1296</v>
      </c>
      <c r="D2168" s="21" t="s">
        <v>1292</v>
      </c>
      <c r="E2168" s="21">
        <v>4</v>
      </c>
      <c r="F2168" s="21">
        <v>1.75</v>
      </c>
      <c r="G2168" s="21">
        <v>4.7300000000000004</v>
      </c>
      <c r="H2168" s="21">
        <v>2.98</v>
      </c>
      <c r="I2168" s="21">
        <v>2.39</v>
      </c>
      <c r="J2168" s="23">
        <f t="shared" si="45"/>
        <v>0.64000000000000012</v>
      </c>
      <c r="K2168" s="71">
        <v>58.5</v>
      </c>
      <c r="L2168" s="71">
        <f t="shared" ref="L2168:N2168" si="1626">L2167</f>
        <v>4</v>
      </c>
      <c r="M2168" s="71">
        <f t="shared" si="1626"/>
        <v>0.65749999999999997</v>
      </c>
      <c r="N2168" s="71">
        <f t="shared" si="1626"/>
        <v>59.25</v>
      </c>
      <c r="O2168" s="73">
        <f>VLOOKUP(B2168,'Dry Sieve'!$B$2:$K$992,IF(C2168="#5",2,IF(C2168="#10",3,IF(C2168="#18",4,IF(C2168="#35",5,IF(C2168="#60",6,IF(C2168="#120",7,IF(C2168="#200",8,IF(C2168="&lt;200",9)))))))),FALSE)</f>
        <v>27.78</v>
      </c>
      <c r="P2168" s="23">
        <f t="shared" si="0"/>
        <v>0.65749999999999997</v>
      </c>
      <c r="Q2168" s="23">
        <f t="shared" si="1"/>
        <v>4</v>
      </c>
      <c r="R2168" s="23">
        <f>VLOOKUP(B2168,'Dry Sieve'!$B$2:$K$992,IF(C2168="#5",2,IF(C2168="#10",3,IF(C2168="#18",4,IF(C2168="#35",5,IF(C2168="#60",6,IF(C2168="#120",7,IF(C2168="#200",8,IF(C2168="&lt;200",9)))))))),FALSE)</f>
        <v>27.78</v>
      </c>
      <c r="S2168" s="23">
        <f>VLOOKUP(B2168,'Dry Sieve'!$B$2:$K$992,10,FALSE)</f>
        <v>153.30000000000004</v>
      </c>
      <c r="T2168" s="23">
        <v>0.1514263699</v>
      </c>
      <c r="U2168" s="23">
        <v>6.4085802959999993E-2</v>
      </c>
      <c r="V2168" s="23">
        <f>V2165</f>
        <v>0.30583940362350004</v>
      </c>
    </row>
    <row r="2169" spans="1:22" ht="15.75" customHeight="1" x14ac:dyDescent="0.2">
      <c r="A2169" s="22">
        <f>VLOOKUP(B2168,'Sample ID by Horizon'!A:B,2,FALSE)</f>
        <v>42878</v>
      </c>
      <c r="B2169" s="21" t="s">
        <v>553</v>
      </c>
      <c r="C2169" s="21" t="s">
        <v>1296</v>
      </c>
      <c r="D2169" s="21" t="s">
        <v>1293</v>
      </c>
      <c r="E2169" s="21">
        <v>4</v>
      </c>
      <c r="F2169" s="21">
        <v>1.75</v>
      </c>
      <c r="G2169" s="21">
        <v>5.04</v>
      </c>
      <c r="H2169" s="21">
        <v>3.29</v>
      </c>
      <c r="I2169" s="21">
        <v>2.48</v>
      </c>
      <c r="J2169" s="23">
        <f t="shared" si="45"/>
        <v>0.73</v>
      </c>
      <c r="K2169" s="71">
        <v>64</v>
      </c>
      <c r="L2169" s="71">
        <f t="shared" ref="L2169:N2169" si="1627">L2167</f>
        <v>4</v>
      </c>
      <c r="M2169" s="71">
        <f t="shared" si="1627"/>
        <v>0.65749999999999997</v>
      </c>
      <c r="N2169" s="71">
        <f t="shared" si="1627"/>
        <v>59.25</v>
      </c>
      <c r="O2169" s="73">
        <f>VLOOKUP(B2169,'Dry Sieve'!$B$2:$K$992,IF(C2169="#5",2,IF(C2169="#10",3,IF(C2169="#18",4,IF(C2169="#35",5,IF(C2169="#60",6,IF(C2169="#120",7,IF(C2169="#200",8,IF(C2169="&lt;200",9)))))))),FALSE)</f>
        <v>27.78</v>
      </c>
      <c r="P2169" s="23">
        <f t="shared" si="0"/>
        <v>0.65749999999999997</v>
      </c>
      <c r="Q2169" s="23">
        <f t="shared" si="1"/>
        <v>4</v>
      </c>
      <c r="R2169" s="23">
        <f>VLOOKUP(B2169,'Dry Sieve'!$B$2:$K$992,IF(C2169="#5",2,IF(C2169="#10",3,IF(C2169="#18",4,IF(C2169="#35",5,IF(C2169="#60",6,IF(C2169="#120",7,IF(C2169="#200",8,IF(C2169="&lt;200",9)))))))),FALSE)</f>
        <v>27.78</v>
      </c>
      <c r="S2169" s="23">
        <f>VLOOKUP(B2169,'Dry Sieve'!$B$2:$K$992,10,FALSE)</f>
        <v>153.30000000000004</v>
      </c>
      <c r="T2169" s="23">
        <v>0.1514263699</v>
      </c>
      <c r="U2169" s="23">
        <v>6.4085802959999993E-2</v>
      </c>
      <c r="V2169" s="23">
        <f>V2168</f>
        <v>0.30583940362350004</v>
      </c>
    </row>
    <row r="2170" spans="1:22" ht="15.75" customHeight="1" x14ac:dyDescent="0.2">
      <c r="A2170" s="22">
        <f>VLOOKUP(B2169,'Sample ID by Horizon'!A:B,2,FALSE)</f>
        <v>42878</v>
      </c>
      <c r="B2170" s="21" t="s">
        <v>553</v>
      </c>
      <c r="C2170" s="21" t="s">
        <v>1296</v>
      </c>
      <c r="D2170" s="21" t="s">
        <v>1294</v>
      </c>
      <c r="E2170" s="21">
        <v>4</v>
      </c>
      <c r="F2170" s="21">
        <v>1.74</v>
      </c>
      <c r="G2170" s="21">
        <v>4.9000000000000004</v>
      </c>
      <c r="H2170" s="21">
        <v>3.16</v>
      </c>
      <c r="I2170" s="21">
        <v>2.44</v>
      </c>
      <c r="J2170" s="23">
        <f t="shared" si="45"/>
        <v>0.7</v>
      </c>
      <c r="K2170" s="71">
        <v>61.5</v>
      </c>
      <c r="L2170" s="71">
        <f t="shared" ref="L2170:N2170" si="1628">L2167</f>
        <v>4</v>
      </c>
      <c r="M2170" s="71">
        <f t="shared" si="1628"/>
        <v>0.65749999999999997</v>
      </c>
      <c r="N2170" s="71">
        <f t="shared" si="1628"/>
        <v>59.25</v>
      </c>
      <c r="O2170" s="73">
        <f>VLOOKUP(B2170,'Dry Sieve'!$B$2:$K$992,IF(C2170="#5",2,IF(C2170="#10",3,IF(C2170="#18",4,IF(C2170="#35",5,IF(C2170="#60",6,IF(C2170="#120",7,IF(C2170="#200",8,IF(C2170="&lt;200",9)))))))),FALSE)</f>
        <v>27.78</v>
      </c>
      <c r="P2170" s="23">
        <f t="shared" si="0"/>
        <v>0.65749999999999997</v>
      </c>
      <c r="Q2170" s="23">
        <f t="shared" si="1"/>
        <v>4</v>
      </c>
      <c r="R2170" s="23">
        <f>VLOOKUP(B2170,'Dry Sieve'!$B$2:$K$992,IF(C2170="#5",2,IF(C2170="#10",3,IF(C2170="#18",4,IF(C2170="#35",5,IF(C2170="#60",6,IF(C2170="#120",7,IF(C2170="#200",8,IF(C2170="&lt;200",9)))))))),FALSE)</f>
        <v>27.78</v>
      </c>
      <c r="S2170" s="23">
        <f>VLOOKUP(B2170,'Dry Sieve'!$B$2:$K$992,10,FALSE)</f>
        <v>153.30000000000004</v>
      </c>
      <c r="T2170" s="23">
        <v>0.1514263699</v>
      </c>
      <c r="U2170" s="23">
        <v>6.4085802959999993E-2</v>
      </c>
      <c r="V2170" s="23">
        <f>V2168</f>
        <v>0.30583940362350004</v>
      </c>
    </row>
    <row r="2171" spans="1:22" ht="15.75" customHeight="1" x14ac:dyDescent="0.2">
      <c r="A2171" s="22">
        <f>VLOOKUP(B2170,'Sample ID by Horizon'!A:B,2,FALSE)</f>
        <v>42878</v>
      </c>
      <c r="B2171" s="21" t="s">
        <v>553</v>
      </c>
      <c r="C2171" s="21" t="s">
        <v>1297</v>
      </c>
      <c r="D2171" s="21" t="s">
        <v>1291</v>
      </c>
      <c r="E2171" s="21">
        <v>3.99</v>
      </c>
      <c r="F2171" s="21">
        <v>1.74</v>
      </c>
      <c r="G2171" s="21">
        <v>5.15</v>
      </c>
      <c r="H2171" s="21">
        <v>3.41</v>
      </c>
      <c r="I2171" s="21">
        <v>2.17</v>
      </c>
      <c r="J2171" s="23">
        <f t="shared" si="45"/>
        <v>0.42999999999999994</v>
      </c>
      <c r="K2171" s="71">
        <v>74.686716790000006</v>
      </c>
      <c r="L2171" s="71">
        <v>3.99</v>
      </c>
      <c r="M2171" s="23">
        <f>AVERAGE(J2171:J2174)</f>
        <v>0.43250000000000005</v>
      </c>
      <c r="N2171" s="23">
        <v>74.624060150000005</v>
      </c>
      <c r="O2171" s="73">
        <f>VLOOKUP(B2171,'Dry Sieve'!$B$2:$K$992,IF(C2171="#5",2,IF(C2171="#10",3,IF(C2171="#18",4,IF(C2171="#35",5,IF(C2171="#60",6,IF(C2171="#120",7,IF(C2171="#200",8,IF(C2171="&lt;200",9)))))))),FALSE)</f>
        <v>17.010000000000002</v>
      </c>
      <c r="P2171" s="23">
        <f t="shared" si="0"/>
        <v>0.43250000000000005</v>
      </c>
      <c r="Q2171" s="23">
        <f t="shared" si="1"/>
        <v>3.99</v>
      </c>
      <c r="R2171" s="23">
        <f>VLOOKUP(B2171,'Dry Sieve'!$B$2:$K$992,IF(C2171="#5",2,IF(C2171="#10",3,IF(C2171="#18",4,IF(C2171="#35",5,IF(C2171="#60",6,IF(C2171="#120",7,IF(C2171="#200",8,IF(C2171="&lt;200",9)))))))),FALSE)</f>
        <v>17.010000000000002</v>
      </c>
      <c r="S2171" s="23">
        <f>VLOOKUP(B2171,'Dry Sieve'!$B$2:$K$992,10,FALSE)</f>
        <v>153.30000000000004</v>
      </c>
      <c r="T2171" s="23">
        <v>9.8931403850000002E-2</v>
      </c>
      <c r="U2171" s="23">
        <v>4.21866459E-2</v>
      </c>
      <c r="V2171" s="23">
        <f>V2168</f>
        <v>0.30583940362350004</v>
      </c>
    </row>
    <row r="2172" spans="1:22" ht="15.75" customHeight="1" x14ac:dyDescent="0.2">
      <c r="A2172" s="22">
        <f>VLOOKUP(B2171,'Sample ID by Horizon'!A:B,2,FALSE)</f>
        <v>42878</v>
      </c>
      <c r="B2172" s="21" t="s">
        <v>553</v>
      </c>
      <c r="C2172" s="21" t="s">
        <v>1297</v>
      </c>
      <c r="D2172" s="21" t="s">
        <v>1292</v>
      </c>
      <c r="E2172" s="21">
        <v>3.99</v>
      </c>
      <c r="F2172" s="21">
        <v>1.74</v>
      </c>
      <c r="G2172" s="21">
        <v>5.14</v>
      </c>
      <c r="H2172" s="21">
        <v>3.4</v>
      </c>
      <c r="I2172" s="21">
        <v>2.2000000000000002</v>
      </c>
      <c r="J2172" s="23">
        <f t="shared" si="45"/>
        <v>0.46000000000000019</v>
      </c>
      <c r="K2172" s="71">
        <v>73.684210530000001</v>
      </c>
      <c r="L2172" s="71">
        <f t="shared" ref="L2172:N2172" si="1629">L2171</f>
        <v>3.99</v>
      </c>
      <c r="M2172" s="71">
        <f t="shared" si="1629"/>
        <v>0.43250000000000005</v>
      </c>
      <c r="N2172" s="71">
        <f t="shared" si="1629"/>
        <v>74.624060150000005</v>
      </c>
      <c r="O2172" s="73">
        <f>VLOOKUP(B2172,'Dry Sieve'!$B$2:$K$992,IF(C2172="#5",2,IF(C2172="#10",3,IF(C2172="#18",4,IF(C2172="#35",5,IF(C2172="#60",6,IF(C2172="#120",7,IF(C2172="#200",8,IF(C2172="&lt;200",9)))))))),FALSE)</f>
        <v>17.010000000000002</v>
      </c>
      <c r="P2172" s="23">
        <f t="shared" si="0"/>
        <v>0.43250000000000005</v>
      </c>
      <c r="Q2172" s="23">
        <f t="shared" si="1"/>
        <v>3.99</v>
      </c>
      <c r="R2172" s="23">
        <f>VLOOKUP(B2172,'Dry Sieve'!$B$2:$K$992,IF(C2172="#5",2,IF(C2172="#10",3,IF(C2172="#18",4,IF(C2172="#35",5,IF(C2172="#60",6,IF(C2172="#120",7,IF(C2172="#200",8,IF(C2172="&lt;200",9)))))))),FALSE)</f>
        <v>17.010000000000002</v>
      </c>
      <c r="S2172" s="23">
        <f>VLOOKUP(B2172,'Dry Sieve'!$B$2:$K$992,10,FALSE)</f>
        <v>153.30000000000004</v>
      </c>
      <c r="T2172" s="23">
        <v>9.8931403850000002E-2</v>
      </c>
      <c r="U2172" s="23">
        <v>4.21866459E-2</v>
      </c>
      <c r="V2172" s="23">
        <f>V2171</f>
        <v>0.30583940362350004</v>
      </c>
    </row>
    <row r="2173" spans="1:22" ht="15.75" customHeight="1" x14ac:dyDescent="0.2">
      <c r="A2173" s="22">
        <f>VLOOKUP(B2172,'Sample ID by Horizon'!A:B,2,FALSE)</f>
        <v>42878</v>
      </c>
      <c r="B2173" s="21" t="s">
        <v>553</v>
      </c>
      <c r="C2173" s="21" t="s">
        <v>1297</v>
      </c>
      <c r="D2173" s="21" t="s">
        <v>1293</v>
      </c>
      <c r="E2173" s="21">
        <v>3.99</v>
      </c>
      <c r="F2173" s="21">
        <v>1.74</v>
      </c>
      <c r="G2173" s="21">
        <v>5.16</v>
      </c>
      <c r="H2173" s="21">
        <v>3.42</v>
      </c>
      <c r="I2173" s="21">
        <v>2.14</v>
      </c>
      <c r="J2173" s="23">
        <f t="shared" si="45"/>
        <v>0.40000000000000013</v>
      </c>
      <c r="K2173" s="71">
        <v>75.689223060000003</v>
      </c>
      <c r="L2173" s="71">
        <f t="shared" ref="L2173:N2173" si="1630">L2171</f>
        <v>3.99</v>
      </c>
      <c r="M2173" s="71">
        <f t="shared" si="1630"/>
        <v>0.43250000000000005</v>
      </c>
      <c r="N2173" s="71">
        <f t="shared" si="1630"/>
        <v>74.624060150000005</v>
      </c>
      <c r="O2173" s="73">
        <f>VLOOKUP(B2173,'Dry Sieve'!$B$2:$K$992,IF(C2173="#5",2,IF(C2173="#10",3,IF(C2173="#18",4,IF(C2173="#35",5,IF(C2173="#60",6,IF(C2173="#120",7,IF(C2173="#200",8,IF(C2173="&lt;200",9)))))))),FALSE)</f>
        <v>17.010000000000002</v>
      </c>
      <c r="P2173" s="23">
        <f t="shared" si="0"/>
        <v>0.43250000000000005</v>
      </c>
      <c r="Q2173" s="23">
        <f t="shared" si="1"/>
        <v>3.99</v>
      </c>
      <c r="R2173" s="23">
        <f>VLOOKUP(B2173,'Dry Sieve'!$B$2:$K$992,IF(C2173="#5",2,IF(C2173="#10",3,IF(C2173="#18",4,IF(C2173="#35",5,IF(C2173="#60",6,IF(C2173="#120",7,IF(C2173="#200",8,IF(C2173="&lt;200",9)))))))),FALSE)</f>
        <v>17.010000000000002</v>
      </c>
      <c r="S2173" s="23">
        <f>VLOOKUP(B2173,'Dry Sieve'!$B$2:$K$992,10,FALSE)</f>
        <v>153.30000000000004</v>
      </c>
      <c r="T2173" s="23">
        <v>9.8931403850000002E-2</v>
      </c>
      <c r="U2173" s="23">
        <v>4.21866459E-2</v>
      </c>
      <c r="V2173" s="23">
        <f>V2171</f>
        <v>0.30583940362350004</v>
      </c>
    </row>
    <row r="2174" spans="1:22" ht="15.75" customHeight="1" x14ac:dyDescent="0.2">
      <c r="A2174" s="22">
        <f>VLOOKUP(B2173,'Sample ID by Horizon'!A:B,2,FALSE)</f>
        <v>42878</v>
      </c>
      <c r="B2174" s="21" t="s">
        <v>553</v>
      </c>
      <c r="C2174" s="21" t="s">
        <v>1297</v>
      </c>
      <c r="D2174" s="21" t="s">
        <v>1294</v>
      </c>
      <c r="E2174" s="21">
        <v>3.99</v>
      </c>
      <c r="F2174" s="21">
        <v>1.75</v>
      </c>
      <c r="G2174" s="21">
        <v>5.16</v>
      </c>
      <c r="H2174" s="21">
        <v>3.41</v>
      </c>
      <c r="I2174" s="21">
        <v>2.19</v>
      </c>
      <c r="J2174" s="23">
        <f t="shared" si="45"/>
        <v>0.43999999999999995</v>
      </c>
      <c r="K2174" s="71">
        <v>74.436090230000005</v>
      </c>
      <c r="L2174" s="71">
        <f t="shared" ref="L2174:N2174" si="1631">L2171</f>
        <v>3.99</v>
      </c>
      <c r="M2174" s="71">
        <f t="shared" si="1631"/>
        <v>0.43250000000000005</v>
      </c>
      <c r="N2174" s="71">
        <f t="shared" si="1631"/>
        <v>74.624060150000005</v>
      </c>
      <c r="O2174" s="73">
        <f>VLOOKUP(B2174,'Dry Sieve'!$B$2:$K$992,IF(C2174="#5",2,IF(C2174="#10",3,IF(C2174="#18",4,IF(C2174="#35",5,IF(C2174="#60",6,IF(C2174="#120",7,IF(C2174="#200",8,IF(C2174="&lt;200",9)))))))),FALSE)</f>
        <v>17.010000000000002</v>
      </c>
      <c r="P2174" s="23">
        <f t="shared" si="0"/>
        <v>0.43250000000000005</v>
      </c>
      <c r="Q2174" s="23">
        <f t="shared" si="1"/>
        <v>3.99</v>
      </c>
      <c r="R2174" s="23">
        <f>VLOOKUP(B2174,'Dry Sieve'!$B$2:$K$992,IF(C2174="#5",2,IF(C2174="#10",3,IF(C2174="#18",4,IF(C2174="#35",5,IF(C2174="#60",6,IF(C2174="#120",7,IF(C2174="#200",8,IF(C2174="&lt;200",9)))))))),FALSE)</f>
        <v>17.010000000000002</v>
      </c>
      <c r="S2174" s="23">
        <f>VLOOKUP(B2174,'Dry Sieve'!$B$2:$K$992,10,FALSE)</f>
        <v>153.30000000000004</v>
      </c>
      <c r="T2174" s="23">
        <v>9.8931403850000002E-2</v>
      </c>
      <c r="U2174" s="23">
        <v>4.21866459E-2</v>
      </c>
      <c r="V2174" s="23">
        <f>V2171</f>
        <v>0.30583940362350004</v>
      </c>
    </row>
    <row r="2175" spans="1:22" ht="15.75" customHeight="1" x14ac:dyDescent="0.2">
      <c r="A2175" s="22">
        <f>VLOOKUP(B2174,'Sample ID by Horizon'!A:B,2,FALSE)</f>
        <v>42878</v>
      </c>
      <c r="B2175" s="21" t="s">
        <v>553</v>
      </c>
      <c r="C2175" s="21" t="s">
        <v>1298</v>
      </c>
      <c r="D2175" s="21" t="s">
        <v>1291</v>
      </c>
      <c r="E2175" s="21">
        <v>2</v>
      </c>
      <c r="F2175" s="21">
        <v>1.75</v>
      </c>
      <c r="G2175" s="21">
        <v>3.61</v>
      </c>
      <c r="H2175" s="21">
        <v>1.86</v>
      </c>
      <c r="I2175" s="21">
        <v>2.2000000000000002</v>
      </c>
      <c r="J2175" s="23">
        <f t="shared" si="45"/>
        <v>0.45000000000000018</v>
      </c>
      <c r="K2175" s="71">
        <v>70.5</v>
      </c>
      <c r="L2175" s="71">
        <v>2</v>
      </c>
      <c r="M2175" s="23">
        <f>AVERAGE(J2175:J2178)</f>
        <v>0.45250000000000001</v>
      </c>
      <c r="N2175" s="23">
        <v>70.25</v>
      </c>
      <c r="O2175" s="73">
        <f>VLOOKUP(B2175,'Dry Sieve'!$B$2:$K$992,IF(C2175="#5",2,IF(C2175="#10",3,IF(C2175="#18",4,IF(C2175="#35",5,IF(C2175="#60",6,IF(C2175="#120",7,IF(C2175="#200",8,IF(C2175="&lt;200",9)))))))),FALSE)</f>
        <v>8.65</v>
      </c>
      <c r="P2175" s="23">
        <f t="shared" si="0"/>
        <v>0.45250000000000001</v>
      </c>
      <c r="Q2175" s="23">
        <f t="shared" si="1"/>
        <v>2</v>
      </c>
      <c r="R2175" s="23">
        <f>VLOOKUP(B2175,'Dry Sieve'!$B$2:$K$992,IF(C2175="#5",2,IF(C2175="#10",3,IF(C2175="#18",4,IF(C2175="#35",5,IF(C2175="#60",6,IF(C2175="#120",7,IF(C2175="#200",8,IF(C2175="&lt;200",9)))))))),FALSE)</f>
        <v>8.65</v>
      </c>
      <c r="S2175" s="23">
        <f>VLOOKUP(B2175,'Dry Sieve'!$B$2:$K$992,10,FALSE)</f>
        <v>153.30000000000004</v>
      </c>
      <c r="T2175" s="23">
        <v>4.3659083500000001E-2</v>
      </c>
      <c r="U2175" s="23">
        <v>1.314450264E-2</v>
      </c>
      <c r="V2175" s="23">
        <f>V2174</f>
        <v>0.30583940362350004</v>
      </c>
    </row>
    <row r="2176" spans="1:22" ht="15.75" customHeight="1" x14ac:dyDescent="0.2">
      <c r="A2176" s="22">
        <f>VLOOKUP(B2175,'Sample ID by Horizon'!A:B,2,FALSE)</f>
        <v>42878</v>
      </c>
      <c r="B2176" s="21" t="s">
        <v>553</v>
      </c>
      <c r="C2176" s="21" t="s">
        <v>1298</v>
      </c>
      <c r="D2176" s="21" t="s">
        <v>1292</v>
      </c>
      <c r="E2176" s="21">
        <v>2</v>
      </c>
      <c r="F2176" s="21">
        <v>1.75</v>
      </c>
      <c r="G2176" s="21">
        <v>3.59</v>
      </c>
      <c r="H2176" s="21">
        <v>1.84</v>
      </c>
      <c r="I2176" s="21">
        <v>2.17</v>
      </c>
      <c r="J2176" s="23">
        <f t="shared" si="45"/>
        <v>0.41999999999999993</v>
      </c>
      <c r="K2176" s="71">
        <v>71</v>
      </c>
      <c r="L2176" s="71">
        <f t="shared" ref="L2176:N2176" si="1632">L2175</f>
        <v>2</v>
      </c>
      <c r="M2176" s="71">
        <f t="shared" si="1632"/>
        <v>0.45250000000000001</v>
      </c>
      <c r="N2176" s="71">
        <f t="shared" si="1632"/>
        <v>70.25</v>
      </c>
      <c r="O2176" s="73">
        <f>VLOOKUP(B2176,'Dry Sieve'!$B$2:$K$992,IF(C2176="#5",2,IF(C2176="#10",3,IF(C2176="#18",4,IF(C2176="#35",5,IF(C2176="#60",6,IF(C2176="#120",7,IF(C2176="#200",8,IF(C2176="&lt;200",9)))))))),FALSE)</f>
        <v>8.65</v>
      </c>
      <c r="P2176" s="23">
        <f t="shared" si="0"/>
        <v>0.45250000000000001</v>
      </c>
      <c r="Q2176" s="23">
        <f t="shared" si="1"/>
        <v>2</v>
      </c>
      <c r="R2176" s="23">
        <f>VLOOKUP(B2176,'Dry Sieve'!$B$2:$K$992,IF(C2176="#5",2,IF(C2176="#10",3,IF(C2176="#18",4,IF(C2176="#35",5,IF(C2176="#60",6,IF(C2176="#120",7,IF(C2176="#200",8,IF(C2176="&lt;200",9)))))))),FALSE)</f>
        <v>8.65</v>
      </c>
      <c r="S2176" s="23">
        <f>VLOOKUP(B2176,'Dry Sieve'!$B$2:$K$992,10,FALSE)</f>
        <v>153.30000000000004</v>
      </c>
      <c r="T2176" s="23">
        <v>4.3659083500000001E-2</v>
      </c>
      <c r="U2176" s="23">
        <v>1.314450264E-2</v>
      </c>
      <c r="V2176" s="23">
        <f>V2174</f>
        <v>0.30583940362350004</v>
      </c>
    </row>
    <row r="2177" spans="1:22" ht="15.75" customHeight="1" x14ac:dyDescent="0.2">
      <c r="A2177" s="22">
        <f>VLOOKUP(B2176,'Sample ID by Horizon'!A:B,2,FALSE)</f>
        <v>42878</v>
      </c>
      <c r="B2177" s="21" t="s">
        <v>553</v>
      </c>
      <c r="C2177" s="21" t="s">
        <v>1298</v>
      </c>
      <c r="D2177" s="21" t="s">
        <v>1293</v>
      </c>
      <c r="E2177" s="21">
        <v>2</v>
      </c>
      <c r="F2177" s="21">
        <v>1.76</v>
      </c>
      <c r="G2177" s="21">
        <v>3.64</v>
      </c>
      <c r="H2177" s="21">
        <v>1.88</v>
      </c>
      <c r="I2177" s="21">
        <v>2.27</v>
      </c>
      <c r="J2177" s="23">
        <f t="shared" si="45"/>
        <v>0.51</v>
      </c>
      <c r="K2177" s="71">
        <v>68.5</v>
      </c>
      <c r="L2177" s="71">
        <f t="shared" ref="L2177:N2177" si="1633">L2175</f>
        <v>2</v>
      </c>
      <c r="M2177" s="71">
        <f t="shared" si="1633"/>
        <v>0.45250000000000001</v>
      </c>
      <c r="N2177" s="71">
        <f t="shared" si="1633"/>
        <v>70.25</v>
      </c>
      <c r="O2177" s="73">
        <f>VLOOKUP(B2177,'Dry Sieve'!$B$2:$K$992,IF(C2177="#5",2,IF(C2177="#10",3,IF(C2177="#18",4,IF(C2177="#35",5,IF(C2177="#60",6,IF(C2177="#120",7,IF(C2177="#200",8,IF(C2177="&lt;200",9)))))))),FALSE)</f>
        <v>8.65</v>
      </c>
      <c r="P2177" s="23">
        <f t="shared" si="0"/>
        <v>0.45250000000000001</v>
      </c>
      <c r="Q2177" s="23">
        <f t="shared" si="1"/>
        <v>2</v>
      </c>
      <c r="R2177" s="23">
        <f>VLOOKUP(B2177,'Dry Sieve'!$B$2:$K$992,IF(C2177="#5",2,IF(C2177="#10",3,IF(C2177="#18",4,IF(C2177="#35",5,IF(C2177="#60",6,IF(C2177="#120",7,IF(C2177="#200",8,IF(C2177="&lt;200",9)))))))),FALSE)</f>
        <v>8.65</v>
      </c>
      <c r="S2177" s="23">
        <f>VLOOKUP(B2177,'Dry Sieve'!$B$2:$K$992,10,FALSE)</f>
        <v>153.30000000000004</v>
      </c>
      <c r="T2177" s="23">
        <v>4.3659083500000001E-2</v>
      </c>
      <c r="U2177" s="23">
        <v>1.314450264E-2</v>
      </c>
      <c r="V2177" s="23">
        <f>V2174</f>
        <v>0.30583940362350004</v>
      </c>
    </row>
    <row r="2178" spans="1:22" ht="15.75" customHeight="1" x14ac:dyDescent="0.2">
      <c r="A2178" s="22">
        <f>VLOOKUP(B2177,'Sample ID by Horizon'!A:B,2,FALSE)</f>
        <v>42878</v>
      </c>
      <c r="B2178" s="21" t="s">
        <v>553</v>
      </c>
      <c r="C2178" s="21" t="s">
        <v>1298</v>
      </c>
      <c r="D2178" s="21" t="s">
        <v>1294</v>
      </c>
      <c r="E2178" s="21">
        <v>2</v>
      </c>
      <c r="F2178" s="21">
        <v>1.76</v>
      </c>
      <c r="G2178" s="21">
        <v>3.61</v>
      </c>
      <c r="H2178" s="21">
        <v>1.85</v>
      </c>
      <c r="I2178" s="21">
        <v>2.19</v>
      </c>
      <c r="J2178" s="23">
        <f t="shared" si="45"/>
        <v>0.42999999999999994</v>
      </c>
      <c r="K2178" s="71">
        <v>71</v>
      </c>
      <c r="L2178" s="71">
        <f t="shared" ref="L2178:N2178" si="1634">L2175</f>
        <v>2</v>
      </c>
      <c r="M2178" s="71">
        <f t="shared" si="1634"/>
        <v>0.45250000000000001</v>
      </c>
      <c r="N2178" s="71">
        <f t="shared" si="1634"/>
        <v>70.25</v>
      </c>
      <c r="O2178" s="73">
        <f>VLOOKUP(B2178,'Dry Sieve'!$B$2:$K$992,IF(C2178="#5",2,IF(C2178="#10",3,IF(C2178="#18",4,IF(C2178="#35",5,IF(C2178="#60",6,IF(C2178="#120",7,IF(C2178="#200",8,IF(C2178="&lt;200",9)))))))),FALSE)</f>
        <v>8.65</v>
      </c>
      <c r="P2178" s="23">
        <f t="shared" si="0"/>
        <v>0.45250000000000001</v>
      </c>
      <c r="Q2178" s="23">
        <f t="shared" si="1"/>
        <v>2</v>
      </c>
      <c r="R2178" s="23">
        <f>VLOOKUP(B2178,'Dry Sieve'!$B$2:$K$992,IF(C2178="#5",2,IF(C2178="#10",3,IF(C2178="#18",4,IF(C2178="#35",5,IF(C2178="#60",6,IF(C2178="#120",7,IF(C2178="#200",8,IF(C2178="&lt;200",9)))))))),FALSE)</f>
        <v>8.65</v>
      </c>
      <c r="S2178" s="23">
        <f>VLOOKUP(B2178,'Dry Sieve'!$B$2:$K$992,10,FALSE)</f>
        <v>153.30000000000004</v>
      </c>
      <c r="T2178" s="23">
        <v>4.3659083500000001E-2</v>
      </c>
      <c r="U2178" s="23">
        <v>1.314450264E-2</v>
      </c>
      <c r="V2178" s="23">
        <f>V2177</f>
        <v>0.30583940362350004</v>
      </c>
    </row>
    <row r="2179" spans="1:22" ht="15.75" customHeight="1" x14ac:dyDescent="0.2">
      <c r="A2179" s="22">
        <f>VLOOKUP(B2178,'Sample ID by Horizon'!A:B,2,FALSE)</f>
        <v>42878</v>
      </c>
      <c r="B2179" s="21" t="s">
        <v>553</v>
      </c>
      <c r="C2179" s="21" t="s">
        <v>1299</v>
      </c>
      <c r="D2179" s="21" t="s">
        <v>1291</v>
      </c>
      <c r="E2179" s="21">
        <v>0.5</v>
      </c>
      <c r="F2179" s="21">
        <v>1.76</v>
      </c>
      <c r="G2179" s="21">
        <v>2.23</v>
      </c>
      <c r="H2179" s="21">
        <v>0.47</v>
      </c>
      <c r="I2179" s="21">
        <v>1.95</v>
      </c>
      <c r="J2179" s="23">
        <f t="shared" si="45"/>
        <v>0.18999999999999995</v>
      </c>
      <c r="K2179" s="71">
        <v>56</v>
      </c>
      <c r="L2179" s="71">
        <v>0.5</v>
      </c>
      <c r="M2179" s="23">
        <f>AVERAGE(J2179:J2182)</f>
        <v>0.17999999999999994</v>
      </c>
      <c r="N2179" s="23">
        <v>60.99538519</v>
      </c>
      <c r="O2179" s="73">
        <f>VLOOKUP(B2179,'Dry Sieve'!$B$2:$K$992,IF(C2179="#5",2,IF(C2179="#10",3,IF(C2179="#18",4,IF(C2179="#35",5,IF(C2179="#60",6,IF(C2179="#120",7,IF(C2179="#200",8,IF(C2179="&lt;200",9)))))))),FALSE)</f>
        <v>3.02</v>
      </c>
      <c r="P2179" s="23">
        <f t="shared" si="0"/>
        <v>0.17999999999999994</v>
      </c>
      <c r="Q2179" s="23">
        <f t="shared" si="1"/>
        <v>0.5</v>
      </c>
      <c r="R2179" s="23">
        <f>VLOOKUP(B2179,'Dry Sieve'!$B$2:$K$992,IF(C2179="#5",2,IF(C2179="#10",3,IF(C2179="#18",4,IF(C2179="#35",5,IF(C2179="#60",6,IF(C2179="#120",7,IF(C2179="#200",8,IF(C2179="&lt;200",9)))))))),FALSE)</f>
        <v>3.02</v>
      </c>
      <c r="S2179" s="23">
        <f>VLOOKUP(B2179,'Dry Sieve'!$B$2:$K$992,10,FALSE)</f>
        <v>153.30000000000004</v>
      </c>
      <c r="T2179" s="23">
        <v>1.2607958250000001E-2</v>
      </c>
      <c r="U2179" s="23">
        <v>2.1972207720000001E-3</v>
      </c>
      <c r="V2179" s="23">
        <f>V2177</f>
        <v>0.30583940362350004</v>
      </c>
    </row>
    <row r="2180" spans="1:22" ht="15.75" customHeight="1" x14ac:dyDescent="0.2">
      <c r="A2180" s="22">
        <f>VLOOKUP(B2179,'Sample ID by Horizon'!A:B,2,FALSE)</f>
        <v>42878</v>
      </c>
      <c r="B2180" s="21" t="s">
        <v>553</v>
      </c>
      <c r="C2180" s="21" t="s">
        <v>1299</v>
      </c>
      <c r="D2180" s="21" t="s">
        <v>1292</v>
      </c>
      <c r="E2180" s="21">
        <v>0.499</v>
      </c>
      <c r="F2180" s="21">
        <v>1.75</v>
      </c>
      <c r="G2180" s="21">
        <v>2.2200000000000002</v>
      </c>
      <c r="H2180" s="21">
        <v>0.47</v>
      </c>
      <c r="I2180" s="21">
        <v>1.92</v>
      </c>
      <c r="J2180" s="23">
        <f t="shared" si="45"/>
        <v>0.16999999999999993</v>
      </c>
      <c r="K2180" s="71">
        <v>60.12024048</v>
      </c>
      <c r="L2180" s="71">
        <f t="shared" ref="L2180:N2180" si="1635">L2179</f>
        <v>0.5</v>
      </c>
      <c r="M2180" s="71">
        <f t="shared" si="1635"/>
        <v>0.17999999999999994</v>
      </c>
      <c r="N2180" s="71">
        <f t="shared" si="1635"/>
        <v>60.99538519</v>
      </c>
      <c r="O2180" s="73">
        <f>VLOOKUP(B2180,'Dry Sieve'!$B$2:$K$992,IF(C2180="#5",2,IF(C2180="#10",3,IF(C2180="#18",4,IF(C2180="#35",5,IF(C2180="#60",6,IF(C2180="#120",7,IF(C2180="#200",8,IF(C2180="&lt;200",9)))))))),FALSE)</f>
        <v>3.02</v>
      </c>
      <c r="P2180" s="23">
        <f t="shared" si="0"/>
        <v>0.17999999999999994</v>
      </c>
      <c r="Q2180" s="23">
        <f t="shared" si="1"/>
        <v>0.5</v>
      </c>
      <c r="R2180" s="23">
        <f>VLOOKUP(B2180,'Dry Sieve'!$B$2:$K$992,IF(C2180="#5",2,IF(C2180="#10",3,IF(C2180="#18",4,IF(C2180="#35",5,IF(C2180="#60",6,IF(C2180="#120",7,IF(C2180="#200",8,IF(C2180="&lt;200",9)))))))),FALSE)</f>
        <v>3.02</v>
      </c>
      <c r="S2180" s="23">
        <f>VLOOKUP(B2180,'Dry Sieve'!$B$2:$K$992,10,FALSE)</f>
        <v>153.30000000000004</v>
      </c>
      <c r="T2180" s="23">
        <v>1.2607958250000001E-2</v>
      </c>
      <c r="U2180" s="23">
        <v>2.1972207720000001E-3</v>
      </c>
      <c r="V2180" s="23">
        <f>V2177</f>
        <v>0.30583940362350004</v>
      </c>
    </row>
    <row r="2181" spans="1:22" ht="15.75" customHeight="1" x14ac:dyDescent="0.2">
      <c r="A2181" s="22">
        <f>VLOOKUP(B2180,'Sample ID by Horizon'!A:B,2,FALSE)</f>
        <v>42878</v>
      </c>
      <c r="B2181" s="21" t="s">
        <v>553</v>
      </c>
      <c r="C2181" s="21" t="s">
        <v>1299</v>
      </c>
      <c r="D2181" s="21" t="s">
        <v>1293</v>
      </c>
      <c r="E2181" s="21">
        <v>0.502</v>
      </c>
      <c r="F2181" s="21">
        <v>1.76</v>
      </c>
      <c r="G2181" s="21">
        <v>2.2799999999999998</v>
      </c>
      <c r="H2181" s="21">
        <v>0.52</v>
      </c>
      <c r="I2181" s="21">
        <v>1.95</v>
      </c>
      <c r="J2181" s="23">
        <f t="shared" si="45"/>
        <v>0.18999999999999995</v>
      </c>
      <c r="K2181" s="71">
        <v>65.737051789999995</v>
      </c>
      <c r="L2181" s="71">
        <f t="shared" ref="L2181:N2181" si="1636">L2179</f>
        <v>0.5</v>
      </c>
      <c r="M2181" s="71">
        <f t="shared" si="1636"/>
        <v>0.17999999999999994</v>
      </c>
      <c r="N2181" s="71">
        <f t="shared" si="1636"/>
        <v>60.99538519</v>
      </c>
      <c r="O2181" s="73">
        <f>VLOOKUP(B2181,'Dry Sieve'!$B$2:$K$992,IF(C2181="#5",2,IF(C2181="#10",3,IF(C2181="#18",4,IF(C2181="#35",5,IF(C2181="#60",6,IF(C2181="#120",7,IF(C2181="#200",8,IF(C2181="&lt;200",9)))))))),FALSE)</f>
        <v>3.02</v>
      </c>
      <c r="P2181" s="23">
        <f t="shared" si="0"/>
        <v>0.17999999999999994</v>
      </c>
      <c r="Q2181" s="23">
        <f t="shared" si="1"/>
        <v>0.5</v>
      </c>
      <c r="R2181" s="23">
        <f>VLOOKUP(B2181,'Dry Sieve'!$B$2:$K$992,IF(C2181="#5",2,IF(C2181="#10",3,IF(C2181="#18",4,IF(C2181="#35",5,IF(C2181="#60",6,IF(C2181="#120",7,IF(C2181="#200",8,IF(C2181="&lt;200",9)))))))),FALSE)</f>
        <v>3.02</v>
      </c>
      <c r="S2181" s="23">
        <f>VLOOKUP(B2181,'Dry Sieve'!$B$2:$K$992,10,FALSE)</f>
        <v>153.30000000000004</v>
      </c>
      <c r="T2181" s="23">
        <v>1.2607958250000001E-2</v>
      </c>
      <c r="U2181" s="23">
        <v>2.1972207720000001E-3</v>
      </c>
      <c r="V2181" s="23">
        <f>V2180</f>
        <v>0.30583940362350004</v>
      </c>
    </row>
    <row r="2182" spans="1:22" ht="15.75" customHeight="1" x14ac:dyDescent="0.2">
      <c r="A2182" s="22">
        <f>VLOOKUP(B2181,'Sample ID by Horizon'!A:B,2,FALSE)</f>
        <v>42878</v>
      </c>
      <c r="B2182" s="21" t="s">
        <v>553</v>
      </c>
      <c r="C2182" s="21" t="s">
        <v>1299</v>
      </c>
      <c r="D2182" s="21" t="s">
        <v>1294</v>
      </c>
      <c r="E2182" s="21">
        <v>0.499</v>
      </c>
      <c r="F2182" s="21">
        <v>1.76</v>
      </c>
      <c r="G2182" s="21">
        <v>2.2400000000000002</v>
      </c>
      <c r="H2182" s="21">
        <v>0.48</v>
      </c>
      <c r="I2182" s="21">
        <v>1.93</v>
      </c>
      <c r="J2182" s="23">
        <f t="shared" si="45"/>
        <v>0.16999999999999993</v>
      </c>
      <c r="K2182" s="71">
        <v>62.1242485</v>
      </c>
      <c r="L2182" s="71">
        <f t="shared" ref="L2182:N2182" si="1637">L2179</f>
        <v>0.5</v>
      </c>
      <c r="M2182" s="71">
        <f t="shared" si="1637"/>
        <v>0.17999999999999994</v>
      </c>
      <c r="N2182" s="71">
        <f t="shared" si="1637"/>
        <v>60.99538519</v>
      </c>
      <c r="O2182" s="73">
        <f>VLOOKUP(B2182,'Dry Sieve'!$B$2:$K$992,IF(C2182="#5",2,IF(C2182="#10",3,IF(C2182="#18",4,IF(C2182="#35",5,IF(C2182="#60",6,IF(C2182="#120",7,IF(C2182="#200",8,IF(C2182="&lt;200",9)))))))),FALSE)</f>
        <v>3.02</v>
      </c>
      <c r="P2182" s="23">
        <f t="shared" si="0"/>
        <v>0.17999999999999994</v>
      </c>
      <c r="Q2182" s="23">
        <f t="shared" si="1"/>
        <v>0.5</v>
      </c>
      <c r="R2182" s="23">
        <f>VLOOKUP(B2182,'Dry Sieve'!$B$2:$K$992,IF(C2182="#5",2,IF(C2182="#10",3,IF(C2182="#18",4,IF(C2182="#35",5,IF(C2182="#60",6,IF(C2182="#120",7,IF(C2182="#200",8,IF(C2182="&lt;200",9)))))))),FALSE)</f>
        <v>3.02</v>
      </c>
      <c r="S2182" s="23">
        <f>VLOOKUP(B2182,'Dry Sieve'!$B$2:$K$992,10,FALSE)</f>
        <v>153.30000000000004</v>
      </c>
      <c r="T2182" s="23">
        <v>1.2607958250000001E-2</v>
      </c>
      <c r="U2182" s="23">
        <v>2.1972207720000001E-3</v>
      </c>
      <c r="V2182" s="23">
        <f>V2180</f>
        <v>0.30583940362350004</v>
      </c>
    </row>
    <row r="2183" spans="1:22" ht="15.75" customHeight="1" x14ac:dyDescent="0.2">
      <c r="A2183" s="22">
        <f>VLOOKUP(B2182,'Sample ID by Horizon'!A:B,2,FALSE)</f>
        <v>42878</v>
      </c>
      <c r="B2183" s="21" t="s">
        <v>553</v>
      </c>
      <c r="C2183" s="21" t="s">
        <v>1300</v>
      </c>
      <c r="D2183" s="21" t="s">
        <v>1291</v>
      </c>
      <c r="E2183" s="21">
        <v>0.1</v>
      </c>
      <c r="F2183" s="21">
        <v>1.78</v>
      </c>
      <c r="G2183" s="21">
        <v>1.86</v>
      </c>
      <c r="H2183" s="21">
        <v>0.08</v>
      </c>
      <c r="I2183" s="21">
        <v>1.82</v>
      </c>
      <c r="J2183" s="23">
        <f t="shared" si="45"/>
        <v>4.0000000000000036E-2</v>
      </c>
      <c r="K2183" s="71">
        <v>40</v>
      </c>
      <c r="L2183" s="71">
        <v>0.1</v>
      </c>
      <c r="M2183" s="23">
        <f>AVERAGE(J2183:J2186)</f>
        <v>3.2500000000000029E-2</v>
      </c>
      <c r="N2183" s="23">
        <v>47.5</v>
      </c>
      <c r="O2183" s="73">
        <f>VLOOKUP(B2183,'Dry Sieve'!$B$2:$K$992,IF(C2183="#5",2,IF(C2183="#10",3,IF(C2183="#18",4,IF(C2183="#35",5,IF(C2183="#60",6,IF(C2183="#120",7,IF(C2183="#200",8,IF(C2183="&lt;200",9)))))))),FALSE)</f>
        <v>0.86</v>
      </c>
      <c r="P2183" s="23">
        <f t="shared" si="0"/>
        <v>3.2500000000000029E-2</v>
      </c>
      <c r="Q2183" s="23">
        <f t="shared" si="1"/>
        <v>0.1</v>
      </c>
      <c r="R2183" s="23">
        <f>VLOOKUP(B2183,'Dry Sieve'!$B$2:$K$992,IF(C2183="#5",2,IF(C2183="#10",3,IF(C2183="#18",4,IF(C2183="#35",5,IF(C2183="#60",6,IF(C2183="#120",7,IF(C2183="#200",8,IF(C2183="&lt;200",9)))))))),FALSE)</f>
        <v>0.86</v>
      </c>
      <c r="S2183" s="23">
        <f>VLOOKUP(B2183,'Dry Sieve'!$B$2:$K$992,10,FALSE)</f>
        <v>153.30000000000004</v>
      </c>
      <c r="T2183" s="23">
        <v>3.7866927589999999E-3</v>
      </c>
      <c r="U2183" s="23">
        <v>2.5695415149999998E-4</v>
      </c>
      <c r="V2183" s="23">
        <f>V2180</f>
        <v>0.30583940362350004</v>
      </c>
    </row>
    <row r="2184" spans="1:22" ht="15.75" customHeight="1" x14ac:dyDescent="0.2">
      <c r="A2184" s="22">
        <f>VLOOKUP(B2183,'Sample ID by Horizon'!A:B,2,FALSE)</f>
        <v>42878</v>
      </c>
      <c r="B2184" s="21" t="s">
        <v>553</v>
      </c>
      <c r="C2184" s="21" t="s">
        <v>1300</v>
      </c>
      <c r="D2184" s="21" t="s">
        <v>1292</v>
      </c>
      <c r="E2184" s="21">
        <v>0.1</v>
      </c>
      <c r="F2184" s="21">
        <v>1.75</v>
      </c>
      <c r="G2184" s="21">
        <v>1.81</v>
      </c>
      <c r="H2184" s="21">
        <v>0.06</v>
      </c>
      <c r="I2184" s="21">
        <v>1.76</v>
      </c>
      <c r="J2184" s="23">
        <f t="shared" si="45"/>
        <v>1.0000000000000009E-2</v>
      </c>
      <c r="K2184" s="71">
        <v>50</v>
      </c>
      <c r="L2184" s="71">
        <f t="shared" ref="L2184:N2184" si="1638">L2183</f>
        <v>0.1</v>
      </c>
      <c r="M2184" s="71">
        <f t="shared" si="1638"/>
        <v>3.2500000000000029E-2</v>
      </c>
      <c r="N2184" s="71">
        <f t="shared" si="1638"/>
        <v>47.5</v>
      </c>
      <c r="O2184" s="73">
        <f>VLOOKUP(B2184,'Dry Sieve'!$B$2:$K$992,IF(C2184="#5",2,IF(C2184="#10",3,IF(C2184="#18",4,IF(C2184="#35",5,IF(C2184="#60",6,IF(C2184="#120",7,IF(C2184="#200",8,IF(C2184="&lt;200",9)))))))),FALSE)</f>
        <v>0.86</v>
      </c>
      <c r="P2184" s="23">
        <f t="shared" si="0"/>
        <v>3.2500000000000029E-2</v>
      </c>
      <c r="Q2184" s="23">
        <f t="shared" si="1"/>
        <v>0.1</v>
      </c>
      <c r="R2184" s="23">
        <f>VLOOKUP(B2184,'Dry Sieve'!$B$2:$K$992,IF(C2184="#5",2,IF(C2184="#10",3,IF(C2184="#18",4,IF(C2184="#35",5,IF(C2184="#60",6,IF(C2184="#120",7,IF(C2184="#200",8,IF(C2184="&lt;200",9)))))))),FALSE)</f>
        <v>0.86</v>
      </c>
      <c r="S2184" s="23">
        <f>VLOOKUP(B2184,'Dry Sieve'!$B$2:$K$992,10,FALSE)</f>
        <v>153.30000000000004</v>
      </c>
      <c r="T2184" s="23">
        <v>3.7866927589999999E-3</v>
      </c>
      <c r="U2184" s="23">
        <v>2.5695415149999998E-4</v>
      </c>
      <c r="V2184" s="23">
        <f>V2183</f>
        <v>0.30583940362350004</v>
      </c>
    </row>
    <row r="2185" spans="1:22" ht="15.75" customHeight="1" x14ac:dyDescent="0.2">
      <c r="A2185" s="22">
        <f>VLOOKUP(B2184,'Sample ID by Horizon'!A:B,2,FALSE)</f>
        <v>42878</v>
      </c>
      <c r="B2185" s="21" t="s">
        <v>553</v>
      </c>
      <c r="C2185" s="21" t="s">
        <v>1300</v>
      </c>
      <c r="D2185" s="21" t="s">
        <v>1293</v>
      </c>
      <c r="E2185" s="21">
        <v>0.1</v>
      </c>
      <c r="F2185" s="21">
        <v>1.75</v>
      </c>
      <c r="G2185" s="21">
        <v>1.85</v>
      </c>
      <c r="H2185" s="21">
        <v>0.1</v>
      </c>
      <c r="I2185" s="21">
        <v>1.8</v>
      </c>
      <c r="J2185" s="23">
        <f t="shared" si="45"/>
        <v>5.0000000000000044E-2</v>
      </c>
      <c r="K2185" s="71">
        <v>50</v>
      </c>
      <c r="L2185" s="71">
        <f t="shared" ref="L2185:N2185" si="1639">L2183</f>
        <v>0.1</v>
      </c>
      <c r="M2185" s="71">
        <f t="shared" si="1639"/>
        <v>3.2500000000000029E-2</v>
      </c>
      <c r="N2185" s="71">
        <f t="shared" si="1639"/>
        <v>47.5</v>
      </c>
      <c r="O2185" s="73">
        <f>VLOOKUP(B2185,'Dry Sieve'!$B$2:$K$992,IF(C2185="#5",2,IF(C2185="#10",3,IF(C2185="#18",4,IF(C2185="#35",5,IF(C2185="#60",6,IF(C2185="#120",7,IF(C2185="#200",8,IF(C2185="&lt;200",9)))))))),FALSE)</f>
        <v>0.86</v>
      </c>
      <c r="P2185" s="23">
        <f t="shared" si="0"/>
        <v>3.2500000000000029E-2</v>
      </c>
      <c r="Q2185" s="23">
        <f t="shared" si="1"/>
        <v>0.1</v>
      </c>
      <c r="R2185" s="23">
        <f>VLOOKUP(B2185,'Dry Sieve'!$B$2:$K$992,IF(C2185="#5",2,IF(C2185="#10",3,IF(C2185="#18",4,IF(C2185="#35",5,IF(C2185="#60",6,IF(C2185="#120",7,IF(C2185="#200",8,IF(C2185="&lt;200",9)))))))),FALSE)</f>
        <v>0.86</v>
      </c>
      <c r="S2185" s="23">
        <f>VLOOKUP(B2185,'Dry Sieve'!$B$2:$K$992,10,FALSE)</f>
        <v>153.30000000000004</v>
      </c>
      <c r="T2185" s="23">
        <v>3.7866927589999999E-3</v>
      </c>
      <c r="U2185" s="23">
        <v>2.5695415149999998E-4</v>
      </c>
      <c r="V2185" s="23">
        <f>V2183</f>
        <v>0.30583940362350004</v>
      </c>
    </row>
    <row r="2186" spans="1:22" ht="15.75" customHeight="1" x14ac:dyDescent="0.2">
      <c r="A2186" s="22">
        <f>VLOOKUP(B2185,'Sample ID by Horizon'!A:B,2,FALSE)</f>
        <v>42878</v>
      </c>
      <c r="B2186" s="21" t="s">
        <v>553</v>
      </c>
      <c r="C2186" s="21" t="s">
        <v>1300</v>
      </c>
      <c r="D2186" s="21" t="s">
        <v>1294</v>
      </c>
      <c r="E2186" s="21">
        <v>0.1</v>
      </c>
      <c r="F2186" s="21">
        <v>1.76</v>
      </c>
      <c r="G2186" s="21">
        <v>1.84</v>
      </c>
      <c r="H2186" s="21">
        <v>0.08</v>
      </c>
      <c r="I2186" s="21">
        <v>1.79</v>
      </c>
      <c r="J2186" s="23">
        <f t="shared" si="45"/>
        <v>3.0000000000000027E-2</v>
      </c>
      <c r="K2186" s="71">
        <v>50</v>
      </c>
      <c r="L2186" s="71">
        <f t="shared" ref="L2186:N2186" si="1640">L2183</f>
        <v>0.1</v>
      </c>
      <c r="M2186" s="71">
        <f t="shared" si="1640"/>
        <v>3.2500000000000029E-2</v>
      </c>
      <c r="N2186" s="71">
        <f t="shared" si="1640"/>
        <v>47.5</v>
      </c>
      <c r="O2186" s="73">
        <f>VLOOKUP(B2186,'Dry Sieve'!$B$2:$K$992,IF(C2186="#5",2,IF(C2186="#10",3,IF(C2186="#18",4,IF(C2186="#35",5,IF(C2186="#60",6,IF(C2186="#120",7,IF(C2186="#200",8,IF(C2186="&lt;200",9)))))))),FALSE)</f>
        <v>0.86</v>
      </c>
      <c r="P2186" s="23">
        <f t="shared" si="0"/>
        <v>3.2500000000000029E-2</v>
      </c>
      <c r="Q2186" s="23">
        <f t="shared" si="1"/>
        <v>0.1</v>
      </c>
      <c r="R2186" s="23">
        <f>VLOOKUP(B2186,'Dry Sieve'!$B$2:$K$992,IF(C2186="#5",2,IF(C2186="#10",3,IF(C2186="#18",4,IF(C2186="#35",5,IF(C2186="#60",6,IF(C2186="#120",7,IF(C2186="#200",8,IF(C2186="&lt;200",9)))))))),FALSE)</f>
        <v>0.86</v>
      </c>
      <c r="S2186" s="23">
        <f>VLOOKUP(B2186,'Dry Sieve'!$B$2:$K$992,10,FALSE)</f>
        <v>153.30000000000004</v>
      </c>
      <c r="T2186" s="23">
        <v>3.7866927589999999E-3</v>
      </c>
      <c r="U2186" s="23">
        <v>2.5695415149999998E-4</v>
      </c>
      <c r="V2186" s="23">
        <f>V2183</f>
        <v>0.30583940362350004</v>
      </c>
    </row>
    <row r="2187" spans="1:22" ht="15.75" customHeight="1" x14ac:dyDescent="0.2">
      <c r="A2187" s="22">
        <f>VLOOKUP(B2186,'Sample ID by Horizon'!A:B,2,FALSE)</f>
        <v>42878</v>
      </c>
      <c r="B2187" s="21" t="s">
        <v>554</v>
      </c>
      <c r="C2187" s="21" t="s">
        <v>1290</v>
      </c>
      <c r="D2187" s="21" t="s">
        <v>1291</v>
      </c>
      <c r="E2187" s="21">
        <v>4.0599999999999996</v>
      </c>
      <c r="F2187" s="21">
        <v>1.72</v>
      </c>
      <c r="G2187" s="21">
        <v>5.55</v>
      </c>
      <c r="H2187" s="21">
        <v>3.83</v>
      </c>
      <c r="I2187" s="21">
        <v>1.92</v>
      </c>
      <c r="J2187" s="23">
        <f t="shared" si="45"/>
        <v>0.19999999999999996</v>
      </c>
      <c r="K2187" s="71">
        <v>89.408867000000001</v>
      </c>
      <c r="L2187" s="71">
        <v>4.0225</v>
      </c>
      <c r="M2187" s="23">
        <f>AVERAGE(J2187:J2190)</f>
        <v>0.24249999999999999</v>
      </c>
      <c r="N2187" s="23">
        <v>83.306915239999995</v>
      </c>
      <c r="O2187" s="73">
        <f>VLOOKUP(B2187,'Dry Sieve'!$B$2:$K$992,IF(C2187="#5",2,IF(C2187="#10",3,IF(C2187="#18",4,IF(C2187="#35",5,IF(C2187="#60",6,IF(C2187="#120",7,IF(C2187="#200",8,IF(C2187="&lt;200",9)))))))),FALSE)</f>
        <v>81.459999999999994</v>
      </c>
      <c r="P2187" s="23">
        <f t="shared" si="0"/>
        <v>0.24249999999999999</v>
      </c>
      <c r="Q2187" s="23">
        <f t="shared" si="1"/>
        <v>4.0225</v>
      </c>
      <c r="R2187" s="23">
        <f>VLOOKUP(B2187,'Dry Sieve'!$B$2:$K$992,IF(C2187="#5",2,IF(C2187="#10",3,IF(C2187="#18",4,IF(C2187="#35",5,IF(C2187="#60",6,IF(C2187="#120",7,IF(C2187="#200",8,IF(C2187="&lt;200",9)))))))),FALSE)</f>
        <v>81.459999999999994</v>
      </c>
      <c r="S2187" s="23">
        <f>VLOOKUP(B2187,'Dry Sieve'!$B$2:$K$992,10,FALSE)</f>
        <v>193.16</v>
      </c>
      <c r="T2187" s="23">
        <v>0.39629898140000003</v>
      </c>
      <c r="U2187" s="23">
        <v>0.33014445660000002</v>
      </c>
      <c r="V2187" s="23">
        <f>SUM(U2187,U2191,U2195,U2199,U2203,U2207,U2211)</f>
        <v>0.57834946662050002</v>
      </c>
    </row>
    <row r="2188" spans="1:22" ht="15.75" customHeight="1" x14ac:dyDescent="0.2">
      <c r="A2188" s="22">
        <f>VLOOKUP(B2187,'Sample ID by Horizon'!A:B,2,FALSE)</f>
        <v>42878</v>
      </c>
      <c r="B2188" s="21" t="s">
        <v>554</v>
      </c>
      <c r="C2188" s="21" t="s">
        <v>1290</v>
      </c>
      <c r="D2188" s="21" t="s">
        <v>1292</v>
      </c>
      <c r="E2188" s="21">
        <v>4.03</v>
      </c>
      <c r="F2188" s="21">
        <v>1.74</v>
      </c>
      <c r="G2188" s="21">
        <v>5.37</v>
      </c>
      <c r="H2188" s="21">
        <v>3.63</v>
      </c>
      <c r="I2188" s="21">
        <v>1.89</v>
      </c>
      <c r="J2188" s="23">
        <f t="shared" si="45"/>
        <v>0.14999999999999991</v>
      </c>
      <c r="K2188" s="71">
        <v>86.352357319999996</v>
      </c>
      <c r="L2188" s="71">
        <f t="shared" ref="L2188:N2188" si="1641">L2187</f>
        <v>4.0225</v>
      </c>
      <c r="M2188" s="71">
        <f t="shared" si="1641"/>
        <v>0.24249999999999999</v>
      </c>
      <c r="N2188" s="71">
        <f t="shared" si="1641"/>
        <v>83.306915239999995</v>
      </c>
      <c r="O2188" s="73">
        <f>VLOOKUP(B2188,'Dry Sieve'!$B$2:$K$992,IF(C2188="#5",2,IF(C2188="#10",3,IF(C2188="#18",4,IF(C2188="#35",5,IF(C2188="#60",6,IF(C2188="#120",7,IF(C2188="#200",8,IF(C2188="&lt;200",9)))))))),FALSE)</f>
        <v>81.459999999999994</v>
      </c>
      <c r="P2188" s="23">
        <f t="shared" si="0"/>
        <v>0.24249999999999999</v>
      </c>
      <c r="Q2188" s="23">
        <f t="shared" si="1"/>
        <v>4.0225</v>
      </c>
      <c r="R2188" s="23">
        <f>VLOOKUP(B2188,'Dry Sieve'!$B$2:$K$992,IF(C2188="#5",2,IF(C2188="#10",3,IF(C2188="#18",4,IF(C2188="#35",5,IF(C2188="#60",6,IF(C2188="#120",7,IF(C2188="#200",8,IF(C2188="&lt;200",9)))))))),FALSE)</f>
        <v>81.459999999999994</v>
      </c>
      <c r="S2188" s="23">
        <f>VLOOKUP(B2188,'Dry Sieve'!$B$2:$K$992,10,FALSE)</f>
        <v>193.16</v>
      </c>
      <c r="T2188" s="23">
        <v>0.39629898140000003</v>
      </c>
      <c r="U2188" s="23">
        <v>0.33014445660000002</v>
      </c>
      <c r="V2188" s="23">
        <f>V2187</f>
        <v>0.57834946662050002</v>
      </c>
    </row>
    <row r="2189" spans="1:22" ht="15.75" customHeight="1" x14ac:dyDescent="0.2">
      <c r="A2189" s="22">
        <f>VLOOKUP(B2188,'Sample ID by Horizon'!A:B,2,FALSE)</f>
        <v>42878</v>
      </c>
      <c r="B2189" s="21" t="s">
        <v>554</v>
      </c>
      <c r="C2189" s="21" t="s">
        <v>1290</v>
      </c>
      <c r="D2189" s="21" t="s">
        <v>1293</v>
      </c>
      <c r="E2189" s="21">
        <v>3.98</v>
      </c>
      <c r="F2189" s="21">
        <v>1.73</v>
      </c>
      <c r="G2189" s="21">
        <v>5.23</v>
      </c>
      <c r="H2189" s="21">
        <v>3.5</v>
      </c>
      <c r="I2189" s="21">
        <v>2.23</v>
      </c>
      <c r="J2189" s="23">
        <f t="shared" si="45"/>
        <v>0.5</v>
      </c>
      <c r="K2189" s="71">
        <v>75.376884419999996</v>
      </c>
      <c r="L2189" s="71">
        <f t="shared" ref="L2189:N2189" si="1642">L2187</f>
        <v>4.0225</v>
      </c>
      <c r="M2189" s="71">
        <f t="shared" si="1642"/>
        <v>0.24249999999999999</v>
      </c>
      <c r="N2189" s="71">
        <f t="shared" si="1642"/>
        <v>83.306915239999995</v>
      </c>
      <c r="O2189" s="73">
        <f>VLOOKUP(B2189,'Dry Sieve'!$B$2:$K$992,IF(C2189="#5",2,IF(C2189="#10",3,IF(C2189="#18",4,IF(C2189="#35",5,IF(C2189="#60",6,IF(C2189="#120",7,IF(C2189="#200",8,IF(C2189="&lt;200",9)))))))),FALSE)</f>
        <v>81.459999999999994</v>
      </c>
      <c r="P2189" s="23">
        <f t="shared" si="0"/>
        <v>0.24249999999999999</v>
      </c>
      <c r="Q2189" s="23">
        <f t="shared" si="1"/>
        <v>4.0225</v>
      </c>
      <c r="R2189" s="23">
        <f>VLOOKUP(B2189,'Dry Sieve'!$B$2:$K$992,IF(C2189="#5",2,IF(C2189="#10",3,IF(C2189="#18",4,IF(C2189="#35",5,IF(C2189="#60",6,IF(C2189="#120",7,IF(C2189="#200",8,IF(C2189="&lt;200",9)))))))),FALSE)</f>
        <v>81.459999999999994</v>
      </c>
      <c r="S2189" s="23">
        <f>VLOOKUP(B2189,'Dry Sieve'!$B$2:$K$992,10,FALSE)</f>
        <v>193.16</v>
      </c>
      <c r="T2189" s="23">
        <v>0.39629898140000003</v>
      </c>
      <c r="U2189" s="23">
        <v>0.33014445660000002</v>
      </c>
      <c r="V2189" s="23">
        <f>V2187</f>
        <v>0.57834946662050002</v>
      </c>
    </row>
    <row r="2190" spans="1:22" ht="15.75" customHeight="1" x14ac:dyDescent="0.2">
      <c r="A2190" s="22">
        <f>VLOOKUP(B2189,'Sample ID by Horizon'!A:B,2,FALSE)</f>
        <v>42878</v>
      </c>
      <c r="B2190" s="21" t="s">
        <v>554</v>
      </c>
      <c r="C2190" s="21" t="s">
        <v>1290</v>
      </c>
      <c r="D2190" s="21" t="s">
        <v>1294</v>
      </c>
      <c r="E2190" s="21">
        <v>4.0199999999999996</v>
      </c>
      <c r="F2190" s="21">
        <v>1.73</v>
      </c>
      <c r="G2190" s="21">
        <v>5.15</v>
      </c>
      <c r="H2190" s="21">
        <v>3.42</v>
      </c>
      <c r="I2190" s="21">
        <v>1.85</v>
      </c>
      <c r="J2190" s="23">
        <f t="shared" si="45"/>
        <v>0.12000000000000011</v>
      </c>
      <c r="K2190" s="71">
        <v>82.089552240000003</v>
      </c>
      <c r="L2190" s="71">
        <f t="shared" ref="L2190:N2190" si="1643">L2187</f>
        <v>4.0225</v>
      </c>
      <c r="M2190" s="71">
        <f t="shared" si="1643"/>
        <v>0.24249999999999999</v>
      </c>
      <c r="N2190" s="71">
        <f t="shared" si="1643"/>
        <v>83.306915239999995</v>
      </c>
      <c r="O2190" s="73">
        <f>VLOOKUP(B2190,'Dry Sieve'!$B$2:$K$992,IF(C2190="#5",2,IF(C2190="#10",3,IF(C2190="#18",4,IF(C2190="#35",5,IF(C2190="#60",6,IF(C2190="#120",7,IF(C2190="#200",8,IF(C2190="&lt;200",9)))))))),FALSE)</f>
        <v>81.459999999999994</v>
      </c>
      <c r="P2190" s="23">
        <f t="shared" si="0"/>
        <v>0.24249999999999999</v>
      </c>
      <c r="Q2190" s="23">
        <f t="shared" si="1"/>
        <v>4.0225</v>
      </c>
      <c r="R2190" s="23">
        <f>VLOOKUP(B2190,'Dry Sieve'!$B$2:$K$992,IF(C2190="#5",2,IF(C2190="#10",3,IF(C2190="#18",4,IF(C2190="#35",5,IF(C2190="#60",6,IF(C2190="#120",7,IF(C2190="#200",8,IF(C2190="&lt;200",9)))))))),FALSE)</f>
        <v>81.459999999999994</v>
      </c>
      <c r="S2190" s="23">
        <f>VLOOKUP(B2190,'Dry Sieve'!$B$2:$K$992,10,FALSE)</f>
        <v>193.16</v>
      </c>
      <c r="T2190" s="23">
        <v>0.39629898140000003</v>
      </c>
      <c r="U2190" s="23">
        <v>0.33014445660000002</v>
      </c>
      <c r="V2190" s="23">
        <f>V2187</f>
        <v>0.57834946662050002</v>
      </c>
    </row>
    <row r="2191" spans="1:22" ht="15.75" customHeight="1" x14ac:dyDescent="0.2">
      <c r="A2191" s="22">
        <f>VLOOKUP(B2190,'Sample ID by Horizon'!A:B,2,FALSE)</f>
        <v>42878</v>
      </c>
      <c r="B2191" s="21" t="s">
        <v>554</v>
      </c>
      <c r="C2191" s="21" t="s">
        <v>1295</v>
      </c>
      <c r="D2191" s="21" t="s">
        <v>1291</v>
      </c>
      <c r="E2191" s="21">
        <v>4.01</v>
      </c>
      <c r="F2191" s="21">
        <v>1.74</v>
      </c>
      <c r="G2191" s="21">
        <v>4.84</v>
      </c>
      <c r="H2191" s="21">
        <v>3.1</v>
      </c>
      <c r="I2191" s="21">
        <v>2.29</v>
      </c>
      <c r="J2191" s="23">
        <f t="shared" si="45"/>
        <v>0.55000000000000004</v>
      </c>
      <c r="K2191" s="71">
        <v>63.591022440000003</v>
      </c>
      <c r="L2191" s="71">
        <v>3.9849999999999999</v>
      </c>
      <c r="M2191" s="23">
        <f>AVERAGE(J2191:J2194)</f>
        <v>0.59000000000000008</v>
      </c>
      <c r="N2191" s="23">
        <v>63.1129283</v>
      </c>
      <c r="O2191" s="73">
        <f>VLOOKUP(B2191,'Dry Sieve'!$B$2:$K$992,IF(C2191="#5",2,IF(C2191="#10",3,IF(C2191="#18",4,IF(C2191="#35",5,IF(C2191="#60",6,IF(C2191="#120",7,IF(C2191="#200",8,IF(C2191="&lt;200",9)))))))),FALSE)</f>
        <v>44.22</v>
      </c>
      <c r="P2191" s="23">
        <f t="shared" si="0"/>
        <v>0.59000000000000008</v>
      </c>
      <c r="Q2191" s="23">
        <f t="shared" si="1"/>
        <v>3.9850000000000003</v>
      </c>
      <c r="R2191" s="23">
        <f>VLOOKUP(B2191,'Dry Sieve'!$B$2:$K$992,IF(C2191="#5",2,IF(C2191="#10",3,IF(C2191="#18",4,IF(C2191="#35",5,IF(C2191="#60",6,IF(C2191="#120",7,IF(C2191="#200",8,IF(C2191="&lt;200",9)))))))),FALSE)</f>
        <v>44.22</v>
      </c>
      <c r="S2191" s="23">
        <f>VLOOKUP(B2191,'Dry Sieve'!$B$2:$K$992,10,FALSE)</f>
        <v>193.16</v>
      </c>
      <c r="T2191" s="23">
        <v>0.19503519750000001</v>
      </c>
      <c r="U2191" s="23">
        <v>0.1055077923</v>
      </c>
      <c r="V2191" s="23">
        <f>V2190</f>
        <v>0.57834946662050002</v>
      </c>
    </row>
    <row r="2192" spans="1:22" ht="15.75" customHeight="1" x14ac:dyDescent="0.2">
      <c r="A2192" s="22">
        <f>VLOOKUP(B2191,'Sample ID by Horizon'!A:B,2,FALSE)</f>
        <v>42878</v>
      </c>
      <c r="B2192" s="21" t="s">
        <v>554</v>
      </c>
      <c r="C2192" s="21" t="s">
        <v>1295</v>
      </c>
      <c r="D2192" s="21" t="s">
        <v>1292</v>
      </c>
      <c r="E2192" s="21">
        <v>3.99</v>
      </c>
      <c r="F2192" s="21">
        <v>1.73</v>
      </c>
      <c r="G2192" s="21">
        <v>4.7300000000000004</v>
      </c>
      <c r="H2192" s="21">
        <v>3</v>
      </c>
      <c r="I2192" s="21">
        <v>2.29</v>
      </c>
      <c r="J2192" s="23">
        <f t="shared" si="45"/>
        <v>0.56000000000000005</v>
      </c>
      <c r="K2192" s="71">
        <v>61.152882210000001</v>
      </c>
      <c r="L2192" s="71">
        <f t="shared" ref="L2192:N2192" si="1644">L2191</f>
        <v>3.9849999999999999</v>
      </c>
      <c r="M2192" s="71">
        <f t="shared" si="1644"/>
        <v>0.59000000000000008</v>
      </c>
      <c r="N2192" s="71">
        <f t="shared" si="1644"/>
        <v>63.1129283</v>
      </c>
      <c r="O2192" s="73">
        <f>VLOOKUP(B2192,'Dry Sieve'!$B$2:$K$992,IF(C2192="#5",2,IF(C2192="#10",3,IF(C2192="#18",4,IF(C2192="#35",5,IF(C2192="#60",6,IF(C2192="#120",7,IF(C2192="#200",8,IF(C2192="&lt;200",9)))))))),FALSE)</f>
        <v>44.22</v>
      </c>
      <c r="P2192" s="23">
        <f t="shared" si="0"/>
        <v>0.59000000000000008</v>
      </c>
      <c r="Q2192" s="23">
        <f t="shared" si="1"/>
        <v>3.9850000000000003</v>
      </c>
      <c r="R2192" s="23">
        <f>VLOOKUP(B2192,'Dry Sieve'!$B$2:$K$992,IF(C2192="#5",2,IF(C2192="#10",3,IF(C2192="#18",4,IF(C2192="#35",5,IF(C2192="#60",6,IF(C2192="#120",7,IF(C2192="#200",8,IF(C2192="&lt;200",9)))))))),FALSE)</f>
        <v>44.22</v>
      </c>
      <c r="S2192" s="23">
        <f>VLOOKUP(B2192,'Dry Sieve'!$B$2:$K$992,10,FALSE)</f>
        <v>193.16</v>
      </c>
      <c r="T2192" s="23">
        <v>0.19503519750000001</v>
      </c>
      <c r="U2192" s="23">
        <v>0.1055077923</v>
      </c>
      <c r="V2192" s="23">
        <f>V2190</f>
        <v>0.57834946662050002</v>
      </c>
    </row>
    <row r="2193" spans="1:22" ht="15.75" customHeight="1" x14ac:dyDescent="0.2">
      <c r="A2193" s="22">
        <f>VLOOKUP(B2192,'Sample ID by Horizon'!A:B,2,FALSE)</f>
        <v>42878</v>
      </c>
      <c r="B2193" s="21" t="s">
        <v>554</v>
      </c>
      <c r="C2193" s="21" t="s">
        <v>1295</v>
      </c>
      <c r="D2193" s="21" t="s">
        <v>1293</v>
      </c>
      <c r="E2193" s="21">
        <v>3.97</v>
      </c>
      <c r="F2193" s="21">
        <v>1.73</v>
      </c>
      <c r="G2193" s="21">
        <v>4.8</v>
      </c>
      <c r="H2193" s="21">
        <v>3.07</v>
      </c>
      <c r="I2193" s="21">
        <v>2.4500000000000002</v>
      </c>
      <c r="J2193" s="23">
        <f t="shared" si="45"/>
        <v>0.7200000000000002</v>
      </c>
      <c r="K2193" s="71">
        <v>59.193954660000003</v>
      </c>
      <c r="L2193" s="71">
        <f t="shared" ref="L2193:N2193" si="1645">L2191</f>
        <v>3.9849999999999999</v>
      </c>
      <c r="M2193" s="71">
        <f t="shared" si="1645"/>
        <v>0.59000000000000008</v>
      </c>
      <c r="N2193" s="71">
        <f t="shared" si="1645"/>
        <v>63.1129283</v>
      </c>
      <c r="O2193" s="73">
        <f>VLOOKUP(B2193,'Dry Sieve'!$B$2:$K$992,IF(C2193="#5",2,IF(C2193="#10",3,IF(C2193="#18",4,IF(C2193="#35",5,IF(C2193="#60",6,IF(C2193="#120",7,IF(C2193="#200",8,IF(C2193="&lt;200",9)))))))),FALSE)</f>
        <v>44.22</v>
      </c>
      <c r="P2193" s="23">
        <f t="shared" si="0"/>
        <v>0.59000000000000008</v>
      </c>
      <c r="Q2193" s="23">
        <f t="shared" si="1"/>
        <v>3.9850000000000003</v>
      </c>
      <c r="R2193" s="23">
        <f>VLOOKUP(B2193,'Dry Sieve'!$B$2:$K$992,IF(C2193="#5",2,IF(C2193="#10",3,IF(C2193="#18",4,IF(C2193="#35",5,IF(C2193="#60",6,IF(C2193="#120",7,IF(C2193="#200",8,IF(C2193="&lt;200",9)))))))),FALSE)</f>
        <v>44.22</v>
      </c>
      <c r="S2193" s="23">
        <f>VLOOKUP(B2193,'Dry Sieve'!$B$2:$K$992,10,FALSE)</f>
        <v>193.16</v>
      </c>
      <c r="T2193" s="23">
        <v>0.19503519750000001</v>
      </c>
      <c r="U2193" s="23">
        <v>0.1055077923</v>
      </c>
      <c r="V2193" s="23">
        <f>V2190</f>
        <v>0.57834946662050002</v>
      </c>
    </row>
    <row r="2194" spans="1:22" ht="15.75" customHeight="1" x14ac:dyDescent="0.2">
      <c r="A2194" s="22">
        <f>VLOOKUP(B2193,'Sample ID by Horizon'!A:B,2,FALSE)</f>
        <v>42878</v>
      </c>
      <c r="B2194" s="21" t="s">
        <v>554</v>
      </c>
      <c r="C2194" s="21" t="s">
        <v>1295</v>
      </c>
      <c r="D2194" s="21" t="s">
        <v>1294</v>
      </c>
      <c r="E2194" s="21">
        <v>3.97</v>
      </c>
      <c r="F2194" s="21">
        <v>1.74</v>
      </c>
      <c r="G2194" s="21">
        <v>4.99</v>
      </c>
      <c r="H2194" s="21">
        <v>3.25</v>
      </c>
      <c r="I2194" s="21">
        <v>2.27</v>
      </c>
      <c r="J2194" s="23">
        <f t="shared" si="45"/>
        <v>0.53</v>
      </c>
      <c r="K2194" s="71">
        <v>68.513853900000001</v>
      </c>
      <c r="L2194" s="71">
        <f t="shared" ref="L2194:N2194" si="1646">L2191</f>
        <v>3.9849999999999999</v>
      </c>
      <c r="M2194" s="71">
        <f t="shared" si="1646"/>
        <v>0.59000000000000008</v>
      </c>
      <c r="N2194" s="71">
        <f t="shared" si="1646"/>
        <v>63.1129283</v>
      </c>
      <c r="O2194" s="73">
        <f>VLOOKUP(B2194,'Dry Sieve'!$B$2:$K$992,IF(C2194="#5",2,IF(C2194="#10",3,IF(C2194="#18",4,IF(C2194="#35",5,IF(C2194="#60",6,IF(C2194="#120",7,IF(C2194="#200",8,IF(C2194="&lt;200",9)))))))),FALSE)</f>
        <v>44.22</v>
      </c>
      <c r="P2194" s="23">
        <f t="shared" si="0"/>
        <v>0.59000000000000008</v>
      </c>
      <c r="Q2194" s="23">
        <f t="shared" si="1"/>
        <v>3.9850000000000003</v>
      </c>
      <c r="R2194" s="23">
        <f>VLOOKUP(B2194,'Dry Sieve'!$B$2:$K$992,IF(C2194="#5",2,IF(C2194="#10",3,IF(C2194="#18",4,IF(C2194="#35",5,IF(C2194="#60",6,IF(C2194="#120",7,IF(C2194="#200",8,IF(C2194="&lt;200",9)))))))),FALSE)</f>
        <v>44.22</v>
      </c>
      <c r="S2194" s="23">
        <f>VLOOKUP(B2194,'Dry Sieve'!$B$2:$K$992,10,FALSE)</f>
        <v>193.16</v>
      </c>
      <c r="T2194" s="23">
        <v>0.19503519750000001</v>
      </c>
      <c r="U2194" s="23">
        <v>0.1055077923</v>
      </c>
      <c r="V2194" s="23">
        <f>V2193</f>
        <v>0.57834946662050002</v>
      </c>
    </row>
    <row r="2195" spans="1:22" ht="15.75" customHeight="1" x14ac:dyDescent="0.2">
      <c r="A2195" s="22">
        <f>VLOOKUP(B2194,'Sample ID by Horizon'!A:B,2,FALSE)</f>
        <v>42878</v>
      </c>
      <c r="B2195" s="21" t="s">
        <v>554</v>
      </c>
      <c r="C2195" s="21" t="s">
        <v>1296</v>
      </c>
      <c r="D2195" s="21" t="s">
        <v>1291</v>
      </c>
      <c r="E2195" s="21">
        <v>3.99</v>
      </c>
      <c r="F2195" s="21">
        <v>1.73</v>
      </c>
      <c r="G2195" s="21">
        <v>5.08</v>
      </c>
      <c r="H2195" s="21">
        <v>3.35</v>
      </c>
      <c r="I2195" s="21">
        <v>2.27</v>
      </c>
      <c r="J2195" s="23">
        <f t="shared" si="45"/>
        <v>0.54</v>
      </c>
      <c r="K2195" s="71">
        <v>70.426065159999993</v>
      </c>
      <c r="L2195" s="71">
        <v>3.9925000000000002</v>
      </c>
      <c r="M2195" s="23">
        <f>AVERAGE(J2195:J2198)</f>
        <v>0.51750000000000007</v>
      </c>
      <c r="N2195" s="23">
        <v>74.950057009999995</v>
      </c>
      <c r="O2195" s="73">
        <f>VLOOKUP(B2195,'Dry Sieve'!$B$2:$K$992,IF(C2195="#5",2,IF(C2195="#10",3,IF(C2195="#18",4,IF(C2195="#35",5,IF(C2195="#60",6,IF(C2195="#120",7,IF(C2195="#200",8,IF(C2195="&lt;200",9)))))))),FALSE)</f>
        <v>33.270000000000003</v>
      </c>
      <c r="P2195" s="23">
        <f t="shared" si="0"/>
        <v>0.51750000000000007</v>
      </c>
      <c r="Q2195" s="23">
        <f t="shared" si="1"/>
        <v>3.9925000000000002</v>
      </c>
      <c r="R2195" s="23">
        <f>VLOOKUP(B2195,'Dry Sieve'!$B$2:$K$992,IF(C2195="#5",2,IF(C2195="#10",3,IF(C2195="#18",4,IF(C2195="#35",5,IF(C2195="#60",6,IF(C2195="#120",7,IF(C2195="#200",8,IF(C2195="&lt;200",9)))))))),FALSE)</f>
        <v>33.270000000000003</v>
      </c>
      <c r="S2195" s="23">
        <f>VLOOKUP(B2195,'Dry Sieve'!$B$2:$K$992,10,FALSE)</f>
        <v>193.16</v>
      </c>
      <c r="T2195" s="23">
        <v>0.14991513779999999</v>
      </c>
      <c r="U2195" s="23">
        <v>8.0258200880000005E-2</v>
      </c>
      <c r="V2195" s="23">
        <f>V2193</f>
        <v>0.57834946662050002</v>
      </c>
    </row>
    <row r="2196" spans="1:22" ht="15.75" customHeight="1" x14ac:dyDescent="0.2">
      <c r="A2196" s="22">
        <f>VLOOKUP(B2195,'Sample ID by Horizon'!A:B,2,FALSE)</f>
        <v>42878</v>
      </c>
      <c r="B2196" s="21" t="s">
        <v>554</v>
      </c>
      <c r="C2196" s="21" t="s">
        <v>1296</v>
      </c>
      <c r="D2196" s="21" t="s">
        <v>1292</v>
      </c>
      <c r="E2196" s="21">
        <v>3.99</v>
      </c>
      <c r="F2196" s="21">
        <v>1.73</v>
      </c>
      <c r="G2196" s="21">
        <v>5.15</v>
      </c>
      <c r="H2196" s="21">
        <v>3.42</v>
      </c>
      <c r="I2196" s="21">
        <v>2.31</v>
      </c>
      <c r="J2196" s="23">
        <f t="shared" si="45"/>
        <v>0.58000000000000007</v>
      </c>
      <c r="K2196" s="71">
        <v>71.177944859999997</v>
      </c>
      <c r="L2196" s="71">
        <f t="shared" ref="L2196:N2196" si="1647">L2195</f>
        <v>3.9925000000000002</v>
      </c>
      <c r="M2196" s="71">
        <f t="shared" si="1647"/>
        <v>0.51750000000000007</v>
      </c>
      <c r="N2196" s="71">
        <f t="shared" si="1647"/>
        <v>74.950057009999995</v>
      </c>
      <c r="O2196" s="73">
        <f>VLOOKUP(B2196,'Dry Sieve'!$B$2:$K$992,IF(C2196="#5",2,IF(C2196="#10",3,IF(C2196="#18",4,IF(C2196="#35",5,IF(C2196="#60",6,IF(C2196="#120",7,IF(C2196="#200",8,IF(C2196="&lt;200",9)))))))),FALSE)</f>
        <v>33.270000000000003</v>
      </c>
      <c r="P2196" s="23">
        <f t="shared" si="0"/>
        <v>0.51750000000000007</v>
      </c>
      <c r="Q2196" s="23">
        <f t="shared" si="1"/>
        <v>3.9925000000000002</v>
      </c>
      <c r="R2196" s="23">
        <f>VLOOKUP(B2196,'Dry Sieve'!$B$2:$K$992,IF(C2196="#5",2,IF(C2196="#10",3,IF(C2196="#18",4,IF(C2196="#35",5,IF(C2196="#60",6,IF(C2196="#120",7,IF(C2196="#200",8,IF(C2196="&lt;200",9)))))))),FALSE)</f>
        <v>33.270000000000003</v>
      </c>
      <c r="S2196" s="23">
        <f>VLOOKUP(B2196,'Dry Sieve'!$B$2:$K$992,10,FALSE)</f>
        <v>193.16</v>
      </c>
      <c r="T2196" s="23">
        <v>0.14991513779999999</v>
      </c>
      <c r="U2196" s="23">
        <v>8.0258200880000005E-2</v>
      </c>
      <c r="V2196" s="23">
        <f>V2193</f>
        <v>0.57834946662050002</v>
      </c>
    </row>
    <row r="2197" spans="1:22" ht="15.75" customHeight="1" x14ac:dyDescent="0.2">
      <c r="A2197" s="22">
        <f>VLOOKUP(B2196,'Sample ID by Horizon'!A:B,2,FALSE)</f>
        <v>42878</v>
      </c>
      <c r="B2197" s="21" t="s">
        <v>554</v>
      </c>
      <c r="C2197" s="21" t="s">
        <v>1296</v>
      </c>
      <c r="D2197" s="21" t="s">
        <v>1293</v>
      </c>
      <c r="E2197" s="21">
        <v>3.98</v>
      </c>
      <c r="F2197" s="21">
        <v>1.73</v>
      </c>
      <c r="G2197" s="21">
        <v>5.37</v>
      </c>
      <c r="H2197" s="21">
        <v>3.64</v>
      </c>
      <c r="I2197" s="21">
        <v>2.23</v>
      </c>
      <c r="J2197" s="23">
        <f t="shared" si="45"/>
        <v>0.5</v>
      </c>
      <c r="K2197" s="71">
        <v>78.894472359999995</v>
      </c>
      <c r="L2197" s="71">
        <f t="shared" ref="L2197:N2197" si="1648">L2195</f>
        <v>3.9925000000000002</v>
      </c>
      <c r="M2197" s="71">
        <f t="shared" si="1648"/>
        <v>0.51750000000000007</v>
      </c>
      <c r="N2197" s="71">
        <f t="shared" si="1648"/>
        <v>74.950057009999995</v>
      </c>
      <c r="O2197" s="73">
        <f>VLOOKUP(B2197,'Dry Sieve'!$B$2:$K$992,IF(C2197="#5",2,IF(C2197="#10",3,IF(C2197="#18",4,IF(C2197="#35",5,IF(C2197="#60",6,IF(C2197="#120",7,IF(C2197="#200",8,IF(C2197="&lt;200",9)))))))),FALSE)</f>
        <v>33.270000000000003</v>
      </c>
      <c r="P2197" s="23">
        <f t="shared" si="0"/>
        <v>0.51750000000000007</v>
      </c>
      <c r="Q2197" s="23">
        <f t="shared" si="1"/>
        <v>3.9925000000000002</v>
      </c>
      <c r="R2197" s="23">
        <f>VLOOKUP(B2197,'Dry Sieve'!$B$2:$K$992,IF(C2197="#5",2,IF(C2197="#10",3,IF(C2197="#18",4,IF(C2197="#35",5,IF(C2197="#60",6,IF(C2197="#120",7,IF(C2197="#200",8,IF(C2197="&lt;200",9)))))))),FALSE)</f>
        <v>33.270000000000003</v>
      </c>
      <c r="S2197" s="23">
        <f>VLOOKUP(B2197,'Dry Sieve'!$B$2:$K$992,10,FALSE)</f>
        <v>193.16</v>
      </c>
      <c r="T2197" s="23">
        <v>0.14991513779999999</v>
      </c>
      <c r="U2197" s="23">
        <v>8.0258200880000005E-2</v>
      </c>
      <c r="V2197" s="23">
        <f>V2196</f>
        <v>0.57834946662050002</v>
      </c>
    </row>
    <row r="2198" spans="1:22" ht="15.75" customHeight="1" x14ac:dyDescent="0.2">
      <c r="A2198" s="22">
        <f>VLOOKUP(B2197,'Sample ID by Horizon'!A:B,2,FALSE)</f>
        <v>42878</v>
      </c>
      <c r="B2198" s="21" t="s">
        <v>554</v>
      </c>
      <c r="C2198" s="21" t="s">
        <v>1296</v>
      </c>
      <c r="D2198" s="21" t="s">
        <v>1294</v>
      </c>
      <c r="E2198" s="21">
        <v>4.01</v>
      </c>
      <c r="F2198" s="21">
        <v>1.73</v>
      </c>
      <c r="G2198" s="21">
        <v>5.36</v>
      </c>
      <c r="H2198" s="21">
        <v>3.63</v>
      </c>
      <c r="I2198" s="21">
        <v>2.1800000000000002</v>
      </c>
      <c r="J2198" s="23">
        <f t="shared" si="45"/>
        <v>0.45000000000000018</v>
      </c>
      <c r="K2198" s="71">
        <v>79.301745639999993</v>
      </c>
      <c r="L2198" s="71">
        <f t="shared" ref="L2198:N2198" si="1649">L2195</f>
        <v>3.9925000000000002</v>
      </c>
      <c r="M2198" s="71">
        <f t="shared" si="1649"/>
        <v>0.51750000000000007</v>
      </c>
      <c r="N2198" s="71">
        <f t="shared" si="1649"/>
        <v>74.950057009999995</v>
      </c>
      <c r="O2198" s="73">
        <f>VLOOKUP(B2198,'Dry Sieve'!$B$2:$K$992,IF(C2198="#5",2,IF(C2198="#10",3,IF(C2198="#18",4,IF(C2198="#35",5,IF(C2198="#60",6,IF(C2198="#120",7,IF(C2198="#200",8,IF(C2198="&lt;200",9)))))))),FALSE)</f>
        <v>33.270000000000003</v>
      </c>
      <c r="P2198" s="23">
        <f t="shared" si="0"/>
        <v>0.51750000000000007</v>
      </c>
      <c r="Q2198" s="23">
        <f t="shared" si="1"/>
        <v>3.9925000000000002</v>
      </c>
      <c r="R2198" s="23">
        <f>VLOOKUP(B2198,'Dry Sieve'!$B$2:$K$992,IF(C2198="#5",2,IF(C2198="#10",3,IF(C2198="#18",4,IF(C2198="#35",5,IF(C2198="#60",6,IF(C2198="#120",7,IF(C2198="#200",8,IF(C2198="&lt;200",9)))))))),FALSE)</f>
        <v>33.270000000000003</v>
      </c>
      <c r="S2198" s="23">
        <f>VLOOKUP(B2198,'Dry Sieve'!$B$2:$K$992,10,FALSE)</f>
        <v>193.16</v>
      </c>
      <c r="T2198" s="23">
        <v>0.14991513779999999</v>
      </c>
      <c r="U2198" s="23">
        <v>8.0258200880000005E-2</v>
      </c>
      <c r="V2198" s="23">
        <f>V2196</f>
        <v>0.57834946662050002</v>
      </c>
    </row>
    <row r="2199" spans="1:22" ht="15.75" customHeight="1" x14ac:dyDescent="0.2">
      <c r="A2199" s="22">
        <f>VLOOKUP(B2198,'Sample ID by Horizon'!A:B,2,FALSE)</f>
        <v>42878</v>
      </c>
      <c r="B2199" s="21" t="s">
        <v>554</v>
      </c>
      <c r="C2199" s="21" t="s">
        <v>1297</v>
      </c>
      <c r="D2199" s="21" t="s">
        <v>1291</v>
      </c>
      <c r="E2199" s="21">
        <v>2</v>
      </c>
      <c r="F2199" s="21">
        <v>1.72</v>
      </c>
      <c r="G2199" s="21">
        <v>3.57</v>
      </c>
      <c r="H2199" s="21">
        <v>1.85</v>
      </c>
      <c r="I2199" s="21">
        <v>1.94</v>
      </c>
      <c r="J2199" s="23">
        <f t="shared" si="45"/>
        <v>0.21999999999999997</v>
      </c>
      <c r="K2199" s="71">
        <v>81.5</v>
      </c>
      <c r="L2199" s="71">
        <v>2.003333333</v>
      </c>
      <c r="M2199" s="23">
        <f>AVERAGE(J2199:J2202)</f>
        <v>0.14249999999999996</v>
      </c>
      <c r="N2199" s="23">
        <v>84.692371480000006</v>
      </c>
      <c r="O2199" s="73">
        <f>VLOOKUP(B2199,'Dry Sieve'!$B$2:$K$992,IF(C2199="#5",2,IF(C2199="#10",3,IF(C2199="#18",4,IF(C2199="#35",5,IF(C2199="#60",6,IF(C2199="#120",7,IF(C2199="#200",8,IF(C2199="&lt;200",9)))))))),FALSE)</f>
        <v>19.38</v>
      </c>
      <c r="P2199" s="23">
        <f t="shared" si="0"/>
        <v>0.14249999999999996</v>
      </c>
      <c r="Q2199" s="23">
        <f t="shared" si="1"/>
        <v>1.5024999999999999</v>
      </c>
      <c r="R2199" s="23">
        <f>VLOOKUP(B2199,'Dry Sieve'!$B$2:$K$992,IF(C2199="#5",2,IF(C2199="#10",3,IF(C2199="#18",4,IF(C2199="#35",5,IF(C2199="#60",6,IF(C2199="#120",7,IF(C2199="#200",8,IF(C2199="&lt;200",9)))))))),FALSE)</f>
        <v>19.38</v>
      </c>
      <c r="S2199" s="23">
        <f>VLOOKUP(B2199,'Dry Sieve'!$B$2:$K$992,10,FALSE)</f>
        <v>193.16</v>
      </c>
      <c r="T2199" s="23">
        <v>9.0815714399999997E-2</v>
      </c>
      <c r="U2199" s="23">
        <v>4.3950846969999999E-2</v>
      </c>
      <c r="V2199" s="23">
        <f>V2196</f>
        <v>0.57834946662050002</v>
      </c>
    </row>
    <row r="2200" spans="1:22" ht="15.75" customHeight="1" x14ac:dyDescent="0.2">
      <c r="A2200" s="22">
        <f>VLOOKUP(B2199,'Sample ID by Horizon'!A:B,2,FALSE)</f>
        <v>42878</v>
      </c>
      <c r="B2200" s="21" t="s">
        <v>554</v>
      </c>
      <c r="C2200" s="21" t="s">
        <v>1297</v>
      </c>
      <c r="D2200" s="21" t="s">
        <v>1292</v>
      </c>
      <c r="E2200" s="21">
        <v>2.0099999999999998</v>
      </c>
      <c r="F2200" s="21">
        <v>1.72</v>
      </c>
      <c r="G2200" s="21">
        <v>3.59</v>
      </c>
      <c r="H2200" s="21">
        <v>1.87</v>
      </c>
      <c r="I2200" s="21">
        <v>1.89</v>
      </c>
      <c r="J2200" s="23">
        <f t="shared" si="45"/>
        <v>0.16999999999999993</v>
      </c>
      <c r="K2200" s="71">
        <v>84.577114429999995</v>
      </c>
      <c r="L2200" s="71">
        <f t="shared" ref="L2200:N2200" si="1650">L2199</f>
        <v>2.003333333</v>
      </c>
      <c r="M2200" s="71">
        <f t="shared" si="1650"/>
        <v>0.14249999999999996</v>
      </c>
      <c r="N2200" s="71">
        <f t="shared" si="1650"/>
        <v>84.692371480000006</v>
      </c>
      <c r="O2200" s="73">
        <f>VLOOKUP(B2200,'Dry Sieve'!$B$2:$K$992,IF(C2200="#5",2,IF(C2200="#10",3,IF(C2200="#18",4,IF(C2200="#35",5,IF(C2200="#60",6,IF(C2200="#120",7,IF(C2200="#200",8,IF(C2200="&lt;200",9)))))))),FALSE)</f>
        <v>19.38</v>
      </c>
      <c r="P2200" s="23">
        <f t="shared" si="0"/>
        <v>0.14249999999999996</v>
      </c>
      <c r="Q2200" s="23">
        <f t="shared" si="1"/>
        <v>1.5024999999999999</v>
      </c>
      <c r="R2200" s="23">
        <f>VLOOKUP(B2200,'Dry Sieve'!$B$2:$K$992,IF(C2200="#5",2,IF(C2200="#10",3,IF(C2200="#18",4,IF(C2200="#35",5,IF(C2200="#60",6,IF(C2200="#120",7,IF(C2200="#200",8,IF(C2200="&lt;200",9)))))))),FALSE)</f>
        <v>19.38</v>
      </c>
      <c r="S2200" s="23">
        <f>VLOOKUP(B2200,'Dry Sieve'!$B$2:$K$992,10,FALSE)</f>
        <v>193.16</v>
      </c>
      <c r="T2200" s="23">
        <v>9.0815714399999997E-2</v>
      </c>
      <c r="U2200" s="23">
        <v>4.3950846969999999E-2</v>
      </c>
      <c r="V2200" s="23">
        <f>V2199</f>
        <v>0.57834946662050002</v>
      </c>
    </row>
    <row r="2201" spans="1:22" ht="15.75" customHeight="1" x14ac:dyDescent="0.2">
      <c r="A2201" s="22">
        <f>VLOOKUP(B2200,'Sample ID by Horizon'!A:B,2,FALSE)</f>
        <v>42878</v>
      </c>
      <c r="B2201" s="21" t="s">
        <v>554</v>
      </c>
      <c r="C2201" s="21" t="s">
        <v>1297</v>
      </c>
      <c r="D2201" s="21" t="s">
        <v>1293</v>
      </c>
      <c r="E2201" s="21">
        <v>2</v>
      </c>
      <c r="F2201" s="21">
        <v>1.73</v>
      </c>
      <c r="G2201" s="21">
        <v>3.67</v>
      </c>
      <c r="H2201" s="21">
        <v>1.94</v>
      </c>
      <c r="I2201" s="21">
        <v>1.91</v>
      </c>
      <c r="J2201" s="23">
        <f t="shared" si="45"/>
        <v>0.17999999999999994</v>
      </c>
      <c r="K2201" s="71">
        <v>88</v>
      </c>
      <c r="L2201" s="71">
        <f t="shared" ref="L2201:N2201" si="1651">L2199</f>
        <v>2.003333333</v>
      </c>
      <c r="M2201" s="71">
        <f t="shared" si="1651"/>
        <v>0.14249999999999996</v>
      </c>
      <c r="N2201" s="71">
        <f t="shared" si="1651"/>
        <v>84.692371480000006</v>
      </c>
      <c r="O2201" s="73">
        <f>VLOOKUP(B2201,'Dry Sieve'!$B$2:$K$992,IF(C2201="#5",2,IF(C2201="#10",3,IF(C2201="#18",4,IF(C2201="#35",5,IF(C2201="#60",6,IF(C2201="#120",7,IF(C2201="#200",8,IF(C2201="&lt;200",9)))))))),FALSE)</f>
        <v>19.38</v>
      </c>
      <c r="P2201" s="23">
        <f t="shared" si="0"/>
        <v>0.14249999999999996</v>
      </c>
      <c r="Q2201" s="23">
        <f t="shared" si="1"/>
        <v>1.5024999999999999</v>
      </c>
      <c r="R2201" s="23">
        <f>VLOOKUP(B2201,'Dry Sieve'!$B$2:$K$992,IF(C2201="#5",2,IF(C2201="#10",3,IF(C2201="#18",4,IF(C2201="#35",5,IF(C2201="#60",6,IF(C2201="#120",7,IF(C2201="#200",8,IF(C2201="&lt;200",9)))))))),FALSE)</f>
        <v>19.38</v>
      </c>
      <c r="S2201" s="23">
        <f>VLOOKUP(B2201,'Dry Sieve'!$B$2:$K$992,10,FALSE)</f>
        <v>193.16</v>
      </c>
      <c r="T2201" s="23">
        <v>9.0815714399999997E-2</v>
      </c>
      <c r="U2201" s="23">
        <v>4.3950846969999999E-2</v>
      </c>
      <c r="V2201" s="23">
        <f>V2199</f>
        <v>0.57834946662050002</v>
      </c>
    </row>
    <row r="2202" spans="1:22" ht="15.75" customHeight="1" x14ac:dyDescent="0.2">
      <c r="A2202" s="22">
        <f>VLOOKUP(B2201,'Sample ID by Horizon'!A:B,2,FALSE)</f>
        <v>42878</v>
      </c>
      <c r="B2202" s="21" t="s">
        <v>554</v>
      </c>
      <c r="C2202" s="21" t="s">
        <v>1297</v>
      </c>
      <c r="D2202" s="21" t="s">
        <v>1294</v>
      </c>
      <c r="E2202" s="21"/>
      <c r="F2202" s="21"/>
      <c r="G2202" s="21"/>
      <c r="H2202" s="21"/>
      <c r="I2202" s="21"/>
      <c r="J2202" s="23">
        <f t="shared" si="45"/>
        <v>0</v>
      </c>
      <c r="K2202" s="71" t="s">
        <v>1438</v>
      </c>
      <c r="L2202" s="71">
        <f t="shared" ref="L2202:N2202" si="1652">L2199</f>
        <v>2.003333333</v>
      </c>
      <c r="M2202" s="71">
        <f t="shared" si="1652"/>
        <v>0.14249999999999996</v>
      </c>
      <c r="N2202" s="71">
        <f t="shared" si="1652"/>
        <v>84.692371480000006</v>
      </c>
      <c r="O2202" s="73">
        <f>VLOOKUP(B2202,'Dry Sieve'!$B$2:$K$992,IF(C2202="#5",2,IF(C2202="#10",3,IF(C2202="#18",4,IF(C2202="#35",5,IF(C2202="#60",6,IF(C2202="#120",7,IF(C2202="#200",8,IF(C2202="&lt;200",9)))))))),FALSE)</f>
        <v>19.38</v>
      </c>
      <c r="P2202" s="23">
        <f t="shared" si="0"/>
        <v>0.14249999999999996</v>
      </c>
      <c r="Q2202" s="23">
        <f t="shared" si="1"/>
        <v>1.5024999999999999</v>
      </c>
      <c r="R2202" s="23">
        <f>VLOOKUP(B2202,'Dry Sieve'!$B$2:$K$992,IF(C2202="#5",2,IF(C2202="#10",3,IF(C2202="#18",4,IF(C2202="#35",5,IF(C2202="#60",6,IF(C2202="#120",7,IF(C2202="#200",8,IF(C2202="&lt;200",9)))))))),FALSE)</f>
        <v>19.38</v>
      </c>
      <c r="S2202" s="23">
        <f>VLOOKUP(B2202,'Dry Sieve'!$B$2:$K$992,10,FALSE)</f>
        <v>193.16</v>
      </c>
      <c r="T2202" s="23">
        <v>9.0815714399999997E-2</v>
      </c>
      <c r="U2202" s="23">
        <v>4.3950846969999999E-2</v>
      </c>
      <c r="V2202" s="23">
        <f>V2199</f>
        <v>0.57834946662050002</v>
      </c>
    </row>
    <row r="2203" spans="1:22" ht="15.75" customHeight="1" x14ac:dyDescent="0.2">
      <c r="A2203" s="22">
        <f>VLOOKUP(B2202,'Sample ID by Horizon'!A:B,2,FALSE)</f>
        <v>42878</v>
      </c>
      <c r="B2203" s="21" t="s">
        <v>554</v>
      </c>
      <c r="C2203" s="21" t="s">
        <v>1298</v>
      </c>
      <c r="D2203" s="21" t="s">
        <v>1291</v>
      </c>
      <c r="E2203" s="21">
        <v>2.0099999999999998</v>
      </c>
      <c r="F2203" s="21">
        <v>1.73</v>
      </c>
      <c r="G2203" s="21">
        <v>3.68</v>
      </c>
      <c r="H2203" s="21">
        <v>1.95</v>
      </c>
      <c r="I2203" s="21">
        <v>1.99</v>
      </c>
      <c r="J2203" s="23">
        <f t="shared" si="45"/>
        <v>0.26</v>
      </c>
      <c r="K2203" s="71">
        <v>84.07960199</v>
      </c>
      <c r="L2203" s="71">
        <v>2.0099999999999998</v>
      </c>
      <c r="M2203" s="23">
        <f>AVERAGE(J2203:J2206)</f>
        <v>0.25750000000000001</v>
      </c>
      <c r="N2203" s="23">
        <v>84.203980099999995</v>
      </c>
      <c r="O2203" s="73">
        <f>VLOOKUP(B2203,'Dry Sieve'!$B$2:$K$992,IF(C2203="#5",2,IF(C2203="#10",3,IF(C2203="#18",4,IF(C2203="#35",5,IF(C2203="#60",6,IF(C2203="#120",7,IF(C2203="#200",8,IF(C2203="&lt;200",9)))))))),FALSE)</f>
        <v>9.34</v>
      </c>
      <c r="P2203" s="23">
        <f t="shared" si="0"/>
        <v>0.25750000000000001</v>
      </c>
      <c r="Q2203" s="23">
        <f t="shared" si="1"/>
        <v>2.0099999999999998</v>
      </c>
      <c r="R2203" s="23">
        <f>VLOOKUP(B2203,'Dry Sieve'!$B$2:$K$992,IF(C2203="#5",2,IF(C2203="#10",3,IF(C2203="#18",4,IF(C2203="#35",5,IF(C2203="#60",6,IF(C2203="#120",7,IF(C2203="#200",8,IF(C2203="&lt;200",9)))))))),FALSE)</f>
        <v>9.34</v>
      </c>
      <c r="S2203" s="23">
        <f>VLOOKUP(B2203,'Dry Sieve'!$B$2:$K$992,10,FALSE)</f>
        <v>193.16</v>
      </c>
      <c r="T2203" s="23">
        <v>4.2159130830000002E-2</v>
      </c>
      <c r="U2203" s="23">
        <v>1.521414263E-2</v>
      </c>
      <c r="V2203" s="23">
        <f>V2202</f>
        <v>0.57834946662050002</v>
      </c>
    </row>
    <row r="2204" spans="1:22" ht="15.75" customHeight="1" x14ac:dyDescent="0.2">
      <c r="A2204" s="22">
        <f>VLOOKUP(B2203,'Sample ID by Horizon'!A:B,2,FALSE)</f>
        <v>42878</v>
      </c>
      <c r="B2204" s="21" t="s">
        <v>554</v>
      </c>
      <c r="C2204" s="21" t="s">
        <v>1298</v>
      </c>
      <c r="D2204" s="21" t="s">
        <v>1292</v>
      </c>
      <c r="E2204" s="21">
        <v>2.0099999999999998</v>
      </c>
      <c r="F2204" s="21">
        <v>1.73</v>
      </c>
      <c r="G2204" s="21">
        <v>3.67</v>
      </c>
      <c r="H2204" s="21">
        <v>1.94</v>
      </c>
      <c r="I2204" s="21">
        <v>1.98</v>
      </c>
      <c r="J2204" s="23">
        <f t="shared" si="45"/>
        <v>0.25</v>
      </c>
      <c r="K2204" s="71">
        <v>84.07960199</v>
      </c>
      <c r="L2204" s="71">
        <f t="shared" ref="L2204:N2204" si="1653">L2203</f>
        <v>2.0099999999999998</v>
      </c>
      <c r="M2204" s="71">
        <f t="shared" si="1653"/>
        <v>0.25750000000000001</v>
      </c>
      <c r="N2204" s="71">
        <f t="shared" si="1653"/>
        <v>84.203980099999995</v>
      </c>
      <c r="O2204" s="73">
        <f>VLOOKUP(B2204,'Dry Sieve'!$B$2:$K$992,IF(C2204="#5",2,IF(C2204="#10",3,IF(C2204="#18",4,IF(C2204="#35",5,IF(C2204="#60",6,IF(C2204="#120",7,IF(C2204="#200",8,IF(C2204="&lt;200",9)))))))),FALSE)</f>
        <v>9.34</v>
      </c>
      <c r="P2204" s="23">
        <f t="shared" si="0"/>
        <v>0.25750000000000001</v>
      </c>
      <c r="Q2204" s="23">
        <f t="shared" si="1"/>
        <v>2.0099999999999998</v>
      </c>
      <c r="R2204" s="23">
        <f>VLOOKUP(B2204,'Dry Sieve'!$B$2:$K$992,IF(C2204="#5",2,IF(C2204="#10",3,IF(C2204="#18",4,IF(C2204="#35",5,IF(C2204="#60",6,IF(C2204="#120",7,IF(C2204="#200",8,IF(C2204="&lt;200",9)))))))),FALSE)</f>
        <v>9.34</v>
      </c>
      <c r="S2204" s="23">
        <f>VLOOKUP(B2204,'Dry Sieve'!$B$2:$K$992,10,FALSE)</f>
        <v>193.16</v>
      </c>
      <c r="T2204" s="23">
        <v>4.2159130830000002E-2</v>
      </c>
      <c r="U2204" s="23">
        <v>1.521414263E-2</v>
      </c>
      <c r="V2204" s="23">
        <f>V2202</f>
        <v>0.57834946662050002</v>
      </c>
    </row>
    <row r="2205" spans="1:22" ht="15.75" customHeight="1" x14ac:dyDescent="0.2">
      <c r="A2205" s="22">
        <f>VLOOKUP(B2204,'Sample ID by Horizon'!A:B,2,FALSE)</f>
        <v>42878</v>
      </c>
      <c r="B2205" s="21" t="s">
        <v>554</v>
      </c>
      <c r="C2205" s="21" t="s">
        <v>1298</v>
      </c>
      <c r="D2205" s="21" t="s">
        <v>1293</v>
      </c>
      <c r="E2205" s="21">
        <v>2.0099999999999998</v>
      </c>
      <c r="F2205" s="21">
        <v>1.74</v>
      </c>
      <c r="G2205" s="21">
        <v>3.7</v>
      </c>
      <c r="H2205" s="21">
        <v>1.96</v>
      </c>
      <c r="I2205" s="21">
        <v>2</v>
      </c>
      <c r="J2205" s="23">
        <f t="shared" si="45"/>
        <v>0.26</v>
      </c>
      <c r="K2205" s="71">
        <v>84.577114429999995</v>
      </c>
      <c r="L2205" s="71">
        <f t="shared" ref="L2205:N2205" si="1654">L2203</f>
        <v>2.0099999999999998</v>
      </c>
      <c r="M2205" s="71">
        <f t="shared" si="1654"/>
        <v>0.25750000000000001</v>
      </c>
      <c r="N2205" s="71">
        <f t="shared" si="1654"/>
        <v>84.203980099999995</v>
      </c>
      <c r="O2205" s="73">
        <f>VLOOKUP(B2205,'Dry Sieve'!$B$2:$K$992,IF(C2205="#5",2,IF(C2205="#10",3,IF(C2205="#18",4,IF(C2205="#35",5,IF(C2205="#60",6,IF(C2205="#120",7,IF(C2205="#200",8,IF(C2205="&lt;200",9)))))))),FALSE)</f>
        <v>9.34</v>
      </c>
      <c r="P2205" s="23">
        <f t="shared" si="0"/>
        <v>0.25750000000000001</v>
      </c>
      <c r="Q2205" s="23">
        <f t="shared" si="1"/>
        <v>2.0099999999999998</v>
      </c>
      <c r="R2205" s="23">
        <f>VLOOKUP(B2205,'Dry Sieve'!$B$2:$K$992,IF(C2205="#5",2,IF(C2205="#10",3,IF(C2205="#18",4,IF(C2205="#35",5,IF(C2205="#60",6,IF(C2205="#120",7,IF(C2205="#200",8,IF(C2205="&lt;200",9)))))))),FALSE)</f>
        <v>9.34</v>
      </c>
      <c r="S2205" s="23">
        <f>VLOOKUP(B2205,'Dry Sieve'!$B$2:$K$992,10,FALSE)</f>
        <v>193.16</v>
      </c>
      <c r="T2205" s="23">
        <v>4.2159130830000002E-2</v>
      </c>
      <c r="U2205" s="23">
        <v>1.521414263E-2</v>
      </c>
      <c r="V2205" s="23">
        <f>V2202</f>
        <v>0.57834946662050002</v>
      </c>
    </row>
    <row r="2206" spans="1:22" ht="15.75" customHeight="1" x14ac:dyDescent="0.2">
      <c r="A2206" s="22">
        <f>VLOOKUP(B2205,'Sample ID by Horizon'!A:B,2,FALSE)</f>
        <v>42878</v>
      </c>
      <c r="B2206" s="21" t="s">
        <v>554</v>
      </c>
      <c r="C2206" s="21" t="s">
        <v>1298</v>
      </c>
      <c r="D2206" s="21" t="s">
        <v>1294</v>
      </c>
      <c r="E2206" s="21">
        <v>2.0099999999999998</v>
      </c>
      <c r="F2206" s="21">
        <v>1.74</v>
      </c>
      <c r="G2206" s="21">
        <v>3.69</v>
      </c>
      <c r="H2206" s="21">
        <v>1.95</v>
      </c>
      <c r="I2206" s="21">
        <v>2</v>
      </c>
      <c r="J2206" s="23">
        <f t="shared" si="45"/>
        <v>0.26</v>
      </c>
      <c r="K2206" s="71">
        <v>84.07960199</v>
      </c>
      <c r="L2206" s="71">
        <f t="shared" ref="L2206:N2206" si="1655">L2203</f>
        <v>2.0099999999999998</v>
      </c>
      <c r="M2206" s="71">
        <f t="shared" si="1655"/>
        <v>0.25750000000000001</v>
      </c>
      <c r="N2206" s="71">
        <f t="shared" si="1655"/>
        <v>84.203980099999995</v>
      </c>
      <c r="O2206" s="73">
        <f>VLOOKUP(B2206,'Dry Sieve'!$B$2:$K$992,IF(C2206="#5",2,IF(C2206="#10",3,IF(C2206="#18",4,IF(C2206="#35",5,IF(C2206="#60",6,IF(C2206="#120",7,IF(C2206="#200",8,IF(C2206="&lt;200",9)))))))),FALSE)</f>
        <v>9.34</v>
      </c>
      <c r="P2206" s="23">
        <f t="shared" si="0"/>
        <v>0.25750000000000001</v>
      </c>
      <c r="Q2206" s="23">
        <f t="shared" si="1"/>
        <v>2.0099999999999998</v>
      </c>
      <c r="R2206" s="23">
        <f>VLOOKUP(B2206,'Dry Sieve'!$B$2:$K$992,IF(C2206="#5",2,IF(C2206="#10",3,IF(C2206="#18",4,IF(C2206="#35",5,IF(C2206="#60",6,IF(C2206="#120",7,IF(C2206="#200",8,IF(C2206="&lt;200",9)))))))),FALSE)</f>
        <v>9.34</v>
      </c>
      <c r="S2206" s="23">
        <f>VLOOKUP(B2206,'Dry Sieve'!$B$2:$K$992,10,FALSE)</f>
        <v>193.16</v>
      </c>
      <c r="T2206" s="23">
        <v>4.2159130830000002E-2</v>
      </c>
      <c r="U2206" s="23">
        <v>1.521414263E-2</v>
      </c>
      <c r="V2206" s="23">
        <f>V2205</f>
        <v>0.57834946662050002</v>
      </c>
    </row>
    <row r="2207" spans="1:22" ht="15.75" customHeight="1" x14ac:dyDescent="0.2">
      <c r="A2207" s="22">
        <f>VLOOKUP(B2206,'Sample ID by Horizon'!A:B,2,FALSE)</f>
        <v>42878</v>
      </c>
      <c r="B2207" s="21" t="s">
        <v>554</v>
      </c>
      <c r="C2207" s="21" t="s">
        <v>1299</v>
      </c>
      <c r="D2207" s="21" t="s">
        <v>1291</v>
      </c>
      <c r="E2207" s="21">
        <v>0.5</v>
      </c>
      <c r="F2207" s="21">
        <v>1.74</v>
      </c>
      <c r="G2207" s="21">
        <v>2.23</v>
      </c>
      <c r="H2207" s="21">
        <v>0.49</v>
      </c>
      <c r="I2207" s="21">
        <v>1.86</v>
      </c>
      <c r="J2207" s="23">
        <f t="shared" si="45"/>
        <v>0.12000000000000011</v>
      </c>
      <c r="K2207" s="71">
        <v>74</v>
      </c>
      <c r="L2207" s="71">
        <v>0.50249999999999995</v>
      </c>
      <c r="M2207" s="23">
        <f>AVERAGE(J2207:J2210)</f>
        <v>0.1175000000000001</v>
      </c>
      <c r="N2207" s="23">
        <v>73.137254900000002</v>
      </c>
      <c r="O2207" s="73">
        <f>VLOOKUP(B2207,'Dry Sieve'!$B$2:$K$992,IF(C2207="#5",2,IF(C2207="#10",3,IF(C2207="#18",4,IF(C2207="#35",5,IF(C2207="#60",6,IF(C2207="#120",7,IF(C2207="#200",8,IF(C2207="&lt;200",9)))))))),FALSE)</f>
        <v>3.51</v>
      </c>
      <c r="P2207" s="23">
        <f t="shared" si="0"/>
        <v>0.1175000000000001</v>
      </c>
      <c r="Q2207" s="23">
        <f t="shared" si="1"/>
        <v>0.50249999999999995</v>
      </c>
      <c r="R2207" s="23">
        <f>VLOOKUP(B2207,'Dry Sieve'!$B$2:$K$992,IF(C2207="#5",2,IF(C2207="#10",3,IF(C2207="#18",4,IF(C2207="#35",5,IF(C2207="#60",6,IF(C2207="#120",7,IF(C2207="#200",8,IF(C2207="&lt;200",9)))))))),FALSE)</f>
        <v>3.51</v>
      </c>
      <c r="S2207" s="23">
        <f>VLOOKUP(B2207,'Dry Sieve'!$B$2:$K$992,10,FALSE)</f>
        <v>193.16</v>
      </c>
      <c r="T2207" s="23">
        <v>1.3922415259999999E-2</v>
      </c>
      <c r="U2207" s="23">
        <v>2.9092778099999998E-3</v>
      </c>
      <c r="V2207" s="23">
        <f>V2205</f>
        <v>0.57834946662050002</v>
      </c>
    </row>
    <row r="2208" spans="1:22" ht="15.75" customHeight="1" x14ac:dyDescent="0.2">
      <c r="A2208" s="22">
        <f>VLOOKUP(B2207,'Sample ID by Horizon'!A:B,2,FALSE)</f>
        <v>42878</v>
      </c>
      <c r="B2208" s="21" t="s">
        <v>554</v>
      </c>
      <c r="C2208" s="21" t="s">
        <v>1299</v>
      </c>
      <c r="D2208" s="21" t="s">
        <v>1292</v>
      </c>
      <c r="E2208" s="21">
        <v>0.5</v>
      </c>
      <c r="F2208" s="21">
        <v>1.73</v>
      </c>
      <c r="G2208" s="21">
        <v>2.21</v>
      </c>
      <c r="H2208" s="21">
        <v>0.48</v>
      </c>
      <c r="I2208" s="21">
        <v>1.85</v>
      </c>
      <c r="J2208" s="23">
        <f t="shared" si="45"/>
        <v>0.12000000000000011</v>
      </c>
      <c r="K2208" s="71">
        <v>72</v>
      </c>
      <c r="L2208" s="71">
        <f t="shared" ref="L2208:N2208" si="1656">L2207</f>
        <v>0.50249999999999995</v>
      </c>
      <c r="M2208" s="71">
        <f t="shared" si="1656"/>
        <v>0.1175000000000001</v>
      </c>
      <c r="N2208" s="71">
        <f t="shared" si="1656"/>
        <v>73.137254900000002</v>
      </c>
      <c r="O2208" s="73">
        <f>VLOOKUP(B2208,'Dry Sieve'!$B$2:$K$992,IF(C2208="#5",2,IF(C2208="#10",3,IF(C2208="#18",4,IF(C2208="#35",5,IF(C2208="#60",6,IF(C2208="#120",7,IF(C2208="#200",8,IF(C2208="&lt;200",9)))))))),FALSE)</f>
        <v>3.51</v>
      </c>
      <c r="P2208" s="23">
        <f t="shared" si="0"/>
        <v>0.1175000000000001</v>
      </c>
      <c r="Q2208" s="23">
        <f t="shared" si="1"/>
        <v>0.50249999999999995</v>
      </c>
      <c r="R2208" s="23">
        <f>VLOOKUP(B2208,'Dry Sieve'!$B$2:$K$992,IF(C2208="#5",2,IF(C2208="#10",3,IF(C2208="#18",4,IF(C2208="#35",5,IF(C2208="#60",6,IF(C2208="#120",7,IF(C2208="#200",8,IF(C2208="&lt;200",9)))))))),FALSE)</f>
        <v>3.51</v>
      </c>
      <c r="S2208" s="23">
        <f>VLOOKUP(B2208,'Dry Sieve'!$B$2:$K$992,10,FALSE)</f>
        <v>193.16</v>
      </c>
      <c r="T2208" s="23">
        <v>1.3922415259999999E-2</v>
      </c>
      <c r="U2208" s="23">
        <v>2.9092778099999998E-3</v>
      </c>
      <c r="V2208" s="23">
        <f>V2205</f>
        <v>0.57834946662050002</v>
      </c>
    </row>
    <row r="2209" spans="1:22" ht="15.75" customHeight="1" x14ac:dyDescent="0.2">
      <c r="A2209" s="22">
        <f>VLOOKUP(B2208,'Sample ID by Horizon'!A:B,2,FALSE)</f>
        <v>42878</v>
      </c>
      <c r="B2209" s="21" t="s">
        <v>554</v>
      </c>
      <c r="C2209" s="21" t="s">
        <v>1299</v>
      </c>
      <c r="D2209" s="21" t="s">
        <v>1293</v>
      </c>
      <c r="E2209" s="21">
        <v>0.5</v>
      </c>
      <c r="F2209" s="21">
        <v>1.75</v>
      </c>
      <c r="G2209" s="21">
        <v>2.23</v>
      </c>
      <c r="H2209" s="21">
        <v>0.48</v>
      </c>
      <c r="I2209" s="21">
        <v>1.86</v>
      </c>
      <c r="J2209" s="23">
        <f t="shared" si="45"/>
        <v>0.1100000000000001</v>
      </c>
      <c r="K2209" s="71">
        <v>74</v>
      </c>
      <c r="L2209" s="71">
        <f t="shared" ref="L2209:N2209" si="1657">L2207</f>
        <v>0.50249999999999995</v>
      </c>
      <c r="M2209" s="71">
        <f t="shared" si="1657"/>
        <v>0.1175000000000001</v>
      </c>
      <c r="N2209" s="71">
        <f t="shared" si="1657"/>
        <v>73.137254900000002</v>
      </c>
      <c r="O2209" s="73">
        <f>VLOOKUP(B2209,'Dry Sieve'!$B$2:$K$992,IF(C2209="#5",2,IF(C2209="#10",3,IF(C2209="#18",4,IF(C2209="#35",5,IF(C2209="#60",6,IF(C2209="#120",7,IF(C2209="#200",8,IF(C2209="&lt;200",9)))))))),FALSE)</f>
        <v>3.51</v>
      </c>
      <c r="P2209" s="23">
        <f t="shared" si="0"/>
        <v>0.1175000000000001</v>
      </c>
      <c r="Q2209" s="23">
        <f t="shared" si="1"/>
        <v>0.50249999999999995</v>
      </c>
      <c r="R2209" s="23">
        <f>VLOOKUP(B2209,'Dry Sieve'!$B$2:$K$992,IF(C2209="#5",2,IF(C2209="#10",3,IF(C2209="#18",4,IF(C2209="#35",5,IF(C2209="#60",6,IF(C2209="#120",7,IF(C2209="#200",8,IF(C2209="&lt;200",9)))))))),FALSE)</f>
        <v>3.51</v>
      </c>
      <c r="S2209" s="23">
        <f>VLOOKUP(B2209,'Dry Sieve'!$B$2:$K$992,10,FALSE)</f>
        <v>193.16</v>
      </c>
      <c r="T2209" s="23">
        <v>1.3922415259999999E-2</v>
      </c>
      <c r="U2209" s="23">
        <v>2.9092778099999998E-3</v>
      </c>
      <c r="V2209" s="23">
        <f>V2208</f>
        <v>0.57834946662050002</v>
      </c>
    </row>
    <row r="2210" spans="1:22" ht="15.75" customHeight="1" x14ac:dyDescent="0.2">
      <c r="A2210" s="22">
        <f>VLOOKUP(B2209,'Sample ID by Horizon'!A:B,2,FALSE)</f>
        <v>42878</v>
      </c>
      <c r="B2210" s="21" t="s">
        <v>554</v>
      </c>
      <c r="C2210" s="21" t="s">
        <v>1299</v>
      </c>
      <c r="D2210" s="21" t="s">
        <v>1294</v>
      </c>
      <c r="E2210" s="21">
        <v>0.51</v>
      </c>
      <c r="F2210" s="21">
        <v>1.75</v>
      </c>
      <c r="G2210" s="21">
        <v>2.2400000000000002</v>
      </c>
      <c r="H2210" s="21">
        <v>0.49</v>
      </c>
      <c r="I2210" s="21">
        <v>1.87</v>
      </c>
      <c r="J2210" s="23">
        <f t="shared" si="45"/>
        <v>0.12000000000000011</v>
      </c>
      <c r="K2210" s="71">
        <v>72.549019610000002</v>
      </c>
      <c r="L2210" s="71">
        <f t="shared" ref="L2210:N2210" si="1658">L2207</f>
        <v>0.50249999999999995</v>
      </c>
      <c r="M2210" s="71">
        <f t="shared" si="1658"/>
        <v>0.1175000000000001</v>
      </c>
      <c r="N2210" s="71">
        <f t="shared" si="1658"/>
        <v>73.137254900000002</v>
      </c>
      <c r="O2210" s="73">
        <f>VLOOKUP(B2210,'Dry Sieve'!$B$2:$K$992,IF(C2210="#5",2,IF(C2210="#10",3,IF(C2210="#18",4,IF(C2210="#35",5,IF(C2210="#60",6,IF(C2210="#120",7,IF(C2210="#200",8,IF(C2210="&lt;200",9)))))))),FALSE)</f>
        <v>3.51</v>
      </c>
      <c r="P2210" s="23">
        <f t="shared" si="0"/>
        <v>0.1175000000000001</v>
      </c>
      <c r="Q2210" s="23">
        <f t="shared" si="1"/>
        <v>0.50249999999999995</v>
      </c>
      <c r="R2210" s="23">
        <f>VLOOKUP(B2210,'Dry Sieve'!$B$2:$K$992,IF(C2210="#5",2,IF(C2210="#10",3,IF(C2210="#18",4,IF(C2210="#35",5,IF(C2210="#60",6,IF(C2210="#120",7,IF(C2210="#200",8,IF(C2210="&lt;200",9)))))))),FALSE)</f>
        <v>3.51</v>
      </c>
      <c r="S2210" s="23">
        <f>VLOOKUP(B2210,'Dry Sieve'!$B$2:$K$992,10,FALSE)</f>
        <v>193.16</v>
      </c>
      <c r="T2210" s="23">
        <v>1.3922415259999999E-2</v>
      </c>
      <c r="U2210" s="23">
        <v>2.9092778099999998E-3</v>
      </c>
      <c r="V2210" s="23">
        <f>V2208</f>
        <v>0.57834946662050002</v>
      </c>
    </row>
    <row r="2211" spans="1:22" ht="15.75" customHeight="1" x14ac:dyDescent="0.2">
      <c r="A2211" s="22">
        <f>VLOOKUP(B2210,'Sample ID by Horizon'!A:B,2,FALSE)</f>
        <v>42878</v>
      </c>
      <c r="B2211" s="21" t="s">
        <v>554</v>
      </c>
      <c r="C2211" s="21" t="s">
        <v>1300</v>
      </c>
      <c r="D2211" s="21" t="s">
        <v>1291</v>
      </c>
      <c r="E2211" s="21">
        <v>0.25</v>
      </c>
      <c r="F2211" s="21">
        <v>1.76</v>
      </c>
      <c r="G2211" s="21">
        <v>2</v>
      </c>
      <c r="H2211" s="21">
        <v>0.24</v>
      </c>
      <c r="I2211" s="21">
        <v>1.84</v>
      </c>
      <c r="J2211" s="23">
        <f t="shared" si="45"/>
        <v>8.0000000000000071E-2</v>
      </c>
      <c r="K2211" s="71">
        <v>64</v>
      </c>
      <c r="L2211" s="71">
        <v>0.25</v>
      </c>
      <c r="M2211" s="23">
        <f>AVERAGE(J2211:J2214)</f>
        <v>5.7500000000000051E-2</v>
      </c>
      <c r="N2211" s="23">
        <v>61</v>
      </c>
      <c r="O2211" s="73">
        <f>VLOOKUP(B2211,'Dry Sieve'!$B$2:$K$992,IF(C2211="#5",2,IF(C2211="#10",3,IF(C2211="#18",4,IF(C2211="#35",5,IF(C2211="#60",6,IF(C2211="#120",7,IF(C2211="#200",8,IF(C2211="&lt;200",9)))))))),FALSE)</f>
        <v>1.05</v>
      </c>
      <c r="P2211" s="23">
        <f t="shared" si="0"/>
        <v>5.7500000000000051E-2</v>
      </c>
      <c r="Q2211" s="23">
        <f t="shared" si="1"/>
        <v>0.25</v>
      </c>
      <c r="R2211" s="23">
        <f>VLOOKUP(B2211,'Dry Sieve'!$B$2:$K$992,IF(C2211="#5",2,IF(C2211="#10",3,IF(C2211="#18",4,IF(C2211="#35",5,IF(C2211="#60",6,IF(C2211="#120",7,IF(C2211="#200",8,IF(C2211="&lt;200",9)))))))),FALSE)</f>
        <v>1.05</v>
      </c>
      <c r="S2211" s="23">
        <f>VLOOKUP(B2211,'Dry Sieve'!$B$2:$K$992,10,FALSE)</f>
        <v>193.16</v>
      </c>
      <c r="T2211" s="23">
        <v>4.1856492030000001E-3</v>
      </c>
      <c r="U2211" s="23">
        <v>3.647494305E-4</v>
      </c>
      <c r="V2211" s="23">
        <f>V2208</f>
        <v>0.57834946662050002</v>
      </c>
    </row>
    <row r="2212" spans="1:22" ht="15.75" customHeight="1" x14ac:dyDescent="0.2">
      <c r="A2212" s="22">
        <f>VLOOKUP(B2211,'Sample ID by Horizon'!A:B,2,FALSE)</f>
        <v>42878</v>
      </c>
      <c r="B2212" s="21" t="s">
        <v>554</v>
      </c>
      <c r="C2212" s="21" t="s">
        <v>1300</v>
      </c>
      <c r="D2212" s="21" t="s">
        <v>1292</v>
      </c>
      <c r="E2212" s="21">
        <v>0.25</v>
      </c>
      <c r="F2212" s="21">
        <v>1.74</v>
      </c>
      <c r="G2212" s="21">
        <v>1.93</v>
      </c>
      <c r="H2212" s="21">
        <v>0.19</v>
      </c>
      <c r="I2212" s="21">
        <v>1.79</v>
      </c>
      <c r="J2212" s="23">
        <f t="shared" si="45"/>
        <v>5.0000000000000044E-2</v>
      </c>
      <c r="K2212" s="71">
        <v>56</v>
      </c>
      <c r="L2212" s="71">
        <f t="shared" ref="L2212:N2212" si="1659">L2211</f>
        <v>0.25</v>
      </c>
      <c r="M2212" s="71">
        <f t="shared" si="1659"/>
        <v>5.7500000000000051E-2</v>
      </c>
      <c r="N2212" s="71">
        <f t="shared" si="1659"/>
        <v>61</v>
      </c>
      <c r="O2212" s="73">
        <f>VLOOKUP(B2212,'Dry Sieve'!$B$2:$K$992,IF(C2212="#5",2,IF(C2212="#10",3,IF(C2212="#18",4,IF(C2212="#35",5,IF(C2212="#60",6,IF(C2212="#120",7,IF(C2212="#200",8,IF(C2212="&lt;200",9)))))))),FALSE)</f>
        <v>1.05</v>
      </c>
      <c r="P2212" s="23">
        <f t="shared" si="0"/>
        <v>5.7500000000000051E-2</v>
      </c>
      <c r="Q2212" s="23">
        <f t="shared" si="1"/>
        <v>0.25</v>
      </c>
      <c r="R2212" s="23">
        <f>VLOOKUP(B2212,'Dry Sieve'!$B$2:$K$992,IF(C2212="#5",2,IF(C2212="#10",3,IF(C2212="#18",4,IF(C2212="#35",5,IF(C2212="#60",6,IF(C2212="#120",7,IF(C2212="#200",8,IF(C2212="&lt;200",9)))))))),FALSE)</f>
        <v>1.05</v>
      </c>
      <c r="S2212" s="23">
        <f>VLOOKUP(B2212,'Dry Sieve'!$B$2:$K$992,10,FALSE)</f>
        <v>193.16</v>
      </c>
      <c r="T2212" s="23">
        <v>4.1856492030000001E-3</v>
      </c>
      <c r="U2212" s="23">
        <v>3.647494305E-4</v>
      </c>
      <c r="V2212" s="23">
        <f>V2211</f>
        <v>0.57834946662050002</v>
      </c>
    </row>
    <row r="2213" spans="1:22" ht="15.75" customHeight="1" x14ac:dyDescent="0.2">
      <c r="A2213" s="22">
        <f>VLOOKUP(B2212,'Sample ID by Horizon'!A:B,2,FALSE)</f>
        <v>42878</v>
      </c>
      <c r="B2213" s="21" t="s">
        <v>554</v>
      </c>
      <c r="C2213" s="21" t="s">
        <v>1300</v>
      </c>
      <c r="D2213" s="21" t="s">
        <v>1293</v>
      </c>
      <c r="E2213" s="21">
        <v>0.25</v>
      </c>
      <c r="F2213" s="21">
        <v>1.73</v>
      </c>
      <c r="G2213" s="21">
        <v>1.97</v>
      </c>
      <c r="H2213" s="21">
        <v>0.24</v>
      </c>
      <c r="I2213" s="21">
        <v>1.79</v>
      </c>
      <c r="J2213" s="23">
        <f t="shared" si="45"/>
        <v>6.0000000000000053E-2</v>
      </c>
      <c r="K2213" s="71">
        <v>72</v>
      </c>
      <c r="L2213" s="71">
        <f t="shared" ref="L2213:N2213" si="1660">L2211</f>
        <v>0.25</v>
      </c>
      <c r="M2213" s="71">
        <f t="shared" si="1660"/>
        <v>5.7500000000000051E-2</v>
      </c>
      <c r="N2213" s="71">
        <f t="shared" si="1660"/>
        <v>61</v>
      </c>
      <c r="O2213" s="73">
        <f>VLOOKUP(B2213,'Dry Sieve'!$B$2:$K$992,IF(C2213="#5",2,IF(C2213="#10",3,IF(C2213="#18",4,IF(C2213="#35",5,IF(C2213="#60",6,IF(C2213="#120",7,IF(C2213="#200",8,IF(C2213="&lt;200",9)))))))),FALSE)</f>
        <v>1.05</v>
      </c>
      <c r="P2213" s="23">
        <f t="shared" si="0"/>
        <v>5.7500000000000051E-2</v>
      </c>
      <c r="Q2213" s="23">
        <f t="shared" si="1"/>
        <v>0.25</v>
      </c>
      <c r="R2213" s="23">
        <f>VLOOKUP(B2213,'Dry Sieve'!$B$2:$K$992,IF(C2213="#5",2,IF(C2213="#10",3,IF(C2213="#18",4,IF(C2213="#35",5,IF(C2213="#60",6,IF(C2213="#120",7,IF(C2213="#200",8,IF(C2213="&lt;200",9)))))))),FALSE)</f>
        <v>1.05</v>
      </c>
      <c r="S2213" s="23">
        <f>VLOOKUP(B2213,'Dry Sieve'!$B$2:$K$992,10,FALSE)</f>
        <v>193.16</v>
      </c>
      <c r="T2213" s="23">
        <v>4.1856492030000001E-3</v>
      </c>
      <c r="U2213" s="23">
        <v>3.647494305E-4</v>
      </c>
      <c r="V2213" s="23">
        <f>V2211</f>
        <v>0.57834946662050002</v>
      </c>
    </row>
    <row r="2214" spans="1:22" ht="15.75" customHeight="1" x14ac:dyDescent="0.2">
      <c r="A2214" s="22">
        <f>VLOOKUP(B2213,'Sample ID by Horizon'!A:B,2,FALSE)</f>
        <v>42878</v>
      </c>
      <c r="B2214" s="21" t="s">
        <v>554</v>
      </c>
      <c r="C2214" s="21" t="s">
        <v>1300</v>
      </c>
      <c r="D2214" s="21" t="s">
        <v>1294</v>
      </c>
      <c r="E2214" s="21">
        <v>0.25</v>
      </c>
      <c r="F2214" s="21">
        <v>1.75</v>
      </c>
      <c r="G2214" s="21">
        <v>1.92</v>
      </c>
      <c r="H2214" s="21">
        <v>0.17</v>
      </c>
      <c r="I2214" s="21">
        <v>1.79</v>
      </c>
      <c r="J2214" s="23">
        <f t="shared" si="45"/>
        <v>4.0000000000000036E-2</v>
      </c>
      <c r="K2214" s="71">
        <v>52</v>
      </c>
      <c r="L2214" s="71">
        <f t="shared" ref="L2214:N2214" si="1661">L2211</f>
        <v>0.25</v>
      </c>
      <c r="M2214" s="71">
        <f t="shared" si="1661"/>
        <v>5.7500000000000051E-2</v>
      </c>
      <c r="N2214" s="71">
        <f t="shared" si="1661"/>
        <v>61</v>
      </c>
      <c r="O2214" s="73">
        <f>VLOOKUP(B2214,'Dry Sieve'!$B$2:$K$992,IF(C2214="#5",2,IF(C2214="#10",3,IF(C2214="#18",4,IF(C2214="#35",5,IF(C2214="#60",6,IF(C2214="#120",7,IF(C2214="#200",8,IF(C2214="&lt;200",9)))))))),FALSE)</f>
        <v>1.05</v>
      </c>
      <c r="P2214" s="23">
        <f t="shared" si="0"/>
        <v>5.7500000000000051E-2</v>
      </c>
      <c r="Q2214" s="23">
        <f t="shared" si="1"/>
        <v>0.25</v>
      </c>
      <c r="R2214" s="23">
        <f>VLOOKUP(B2214,'Dry Sieve'!$B$2:$K$992,IF(C2214="#5",2,IF(C2214="#10",3,IF(C2214="#18",4,IF(C2214="#35",5,IF(C2214="#60",6,IF(C2214="#120",7,IF(C2214="#200",8,IF(C2214="&lt;200",9)))))))),FALSE)</f>
        <v>1.05</v>
      </c>
      <c r="S2214" s="23">
        <f>VLOOKUP(B2214,'Dry Sieve'!$B$2:$K$992,10,FALSE)</f>
        <v>193.16</v>
      </c>
      <c r="T2214" s="23">
        <v>4.1856492030000001E-3</v>
      </c>
      <c r="U2214" s="23">
        <v>3.647494305E-4</v>
      </c>
      <c r="V2214" s="23">
        <f>V2211</f>
        <v>0.57834946662050002</v>
      </c>
    </row>
    <row r="2215" spans="1:22" ht="15.75" customHeight="1" x14ac:dyDescent="0.2">
      <c r="A2215" s="22">
        <f>VLOOKUP(B2214,'Sample ID by Horizon'!A:B,2,FALSE)</f>
        <v>42878</v>
      </c>
      <c r="B2215" s="21" t="s">
        <v>555</v>
      </c>
      <c r="C2215" s="21" t="s">
        <v>1290</v>
      </c>
      <c r="D2215" s="21" t="s">
        <v>1291</v>
      </c>
      <c r="E2215" s="21">
        <v>3.93</v>
      </c>
      <c r="F2215" s="21">
        <v>1.74</v>
      </c>
      <c r="G2215" s="21">
        <v>3.84</v>
      </c>
      <c r="H2215" s="21">
        <v>2.1</v>
      </c>
      <c r="I2215" s="21">
        <v>1.93</v>
      </c>
      <c r="J2215" s="23">
        <f t="shared" si="45"/>
        <v>0.18999999999999995</v>
      </c>
      <c r="K2215" s="71">
        <v>48.600508910000002</v>
      </c>
      <c r="L2215" s="71">
        <v>3.98</v>
      </c>
      <c r="M2215" s="23">
        <f>AVERAGE(J2215:J2218)</f>
        <v>0.29000000000000004</v>
      </c>
      <c r="N2215" s="23">
        <v>63.571493140000001</v>
      </c>
      <c r="O2215" s="73">
        <f>VLOOKUP(B2215,'Dry Sieve'!$B$2:$K$992,IF(C2215="#5",2,IF(C2215="#10",3,IF(C2215="#18",4,IF(C2215="#35",5,IF(C2215="#60",6,IF(C2215="#120",7,IF(C2215="#200",8,IF(C2215="&lt;200",9)))))))),FALSE)</f>
        <v>163.96</v>
      </c>
      <c r="P2215" s="23">
        <f t="shared" si="0"/>
        <v>0.29000000000000004</v>
      </c>
      <c r="Q2215" s="23">
        <f t="shared" si="1"/>
        <v>3.98</v>
      </c>
      <c r="R2215" s="23">
        <f>VLOOKUP(B2215,'Dry Sieve'!$B$2:$K$992,IF(C2215="#5",2,IF(C2215="#10",3,IF(C2215="#18",4,IF(C2215="#35",5,IF(C2215="#60",6,IF(C2215="#120",7,IF(C2215="#200",8,IF(C2215="&lt;200",9)))))))),FALSE)</f>
        <v>163.96</v>
      </c>
      <c r="S2215" s="23">
        <f>VLOOKUP(B2215,'Dry Sieve'!$B$2:$K$992,10,FALSE)</f>
        <v>243.67999999999998</v>
      </c>
      <c r="T2215" s="23">
        <v>0.62382290640000004</v>
      </c>
      <c r="U2215" s="23">
        <v>0.39657353610000001</v>
      </c>
      <c r="V2215" s="23">
        <f>SUM(U2215,U2219,U2223,U2227,U2231,U2235,U2239)</f>
        <v>0.52847568134959988</v>
      </c>
    </row>
    <row r="2216" spans="1:22" ht="15.75" customHeight="1" x14ac:dyDescent="0.2">
      <c r="A2216" s="22">
        <f>VLOOKUP(B2215,'Sample ID by Horizon'!A:B,2,FALSE)</f>
        <v>42878</v>
      </c>
      <c r="B2216" s="21" t="s">
        <v>555</v>
      </c>
      <c r="C2216" s="21" t="s">
        <v>1290</v>
      </c>
      <c r="D2216" s="21" t="s">
        <v>1292</v>
      </c>
      <c r="E2216" s="21">
        <v>4</v>
      </c>
      <c r="F2216" s="21">
        <v>1.75</v>
      </c>
      <c r="G2216" s="21">
        <v>4.45</v>
      </c>
      <c r="H2216" s="21">
        <v>2.7</v>
      </c>
      <c r="I2216" s="21">
        <v>2.2000000000000002</v>
      </c>
      <c r="J2216" s="23">
        <f t="shared" si="45"/>
        <v>0.45000000000000018</v>
      </c>
      <c r="K2216" s="71">
        <v>56.25</v>
      </c>
      <c r="L2216" s="71">
        <f t="shared" ref="L2216:N2216" si="1662">L2215</f>
        <v>3.98</v>
      </c>
      <c r="M2216" s="71">
        <f t="shared" si="1662"/>
        <v>0.29000000000000004</v>
      </c>
      <c r="N2216" s="71">
        <f t="shared" si="1662"/>
        <v>63.571493140000001</v>
      </c>
      <c r="O2216" s="73">
        <f>VLOOKUP(B2216,'Dry Sieve'!$B$2:$K$992,IF(C2216="#5",2,IF(C2216="#10",3,IF(C2216="#18",4,IF(C2216="#35",5,IF(C2216="#60",6,IF(C2216="#120",7,IF(C2216="#200",8,IF(C2216="&lt;200",9)))))))),FALSE)</f>
        <v>163.96</v>
      </c>
      <c r="P2216" s="23">
        <f t="shared" si="0"/>
        <v>0.29000000000000004</v>
      </c>
      <c r="Q2216" s="23">
        <f t="shared" si="1"/>
        <v>3.98</v>
      </c>
      <c r="R2216" s="23">
        <f>VLOOKUP(B2216,'Dry Sieve'!$B$2:$K$992,IF(C2216="#5",2,IF(C2216="#10",3,IF(C2216="#18",4,IF(C2216="#35",5,IF(C2216="#60",6,IF(C2216="#120",7,IF(C2216="#200",8,IF(C2216="&lt;200",9)))))))),FALSE)</f>
        <v>163.96</v>
      </c>
      <c r="S2216" s="23">
        <f>VLOOKUP(B2216,'Dry Sieve'!$B$2:$K$992,10,FALSE)</f>
        <v>243.67999999999998</v>
      </c>
      <c r="T2216" s="23">
        <v>0.62382290640000004</v>
      </c>
      <c r="U2216" s="23">
        <v>0.39657353610000001</v>
      </c>
      <c r="V2216" s="23">
        <f>V2215</f>
        <v>0.52847568134959988</v>
      </c>
    </row>
    <row r="2217" spans="1:22" ht="15.75" customHeight="1" x14ac:dyDescent="0.2">
      <c r="A2217" s="22">
        <f>VLOOKUP(B2216,'Sample ID by Horizon'!A:B,2,FALSE)</f>
        <v>42878</v>
      </c>
      <c r="B2217" s="21" t="s">
        <v>555</v>
      </c>
      <c r="C2217" s="21" t="s">
        <v>1290</v>
      </c>
      <c r="D2217" s="21" t="s">
        <v>1293</v>
      </c>
      <c r="E2217" s="21">
        <v>3.99</v>
      </c>
      <c r="F2217" s="21">
        <v>1.73</v>
      </c>
      <c r="G2217" s="21">
        <v>4.84</v>
      </c>
      <c r="H2217" s="21">
        <v>3.11</v>
      </c>
      <c r="I2217" s="21">
        <v>1.88</v>
      </c>
      <c r="J2217" s="23">
        <f t="shared" si="45"/>
        <v>0.14999999999999991</v>
      </c>
      <c r="K2217" s="71">
        <v>74.185463659999996</v>
      </c>
      <c r="L2217" s="71">
        <f t="shared" ref="L2217:N2217" si="1663">L2215</f>
        <v>3.98</v>
      </c>
      <c r="M2217" s="71">
        <f t="shared" si="1663"/>
        <v>0.29000000000000004</v>
      </c>
      <c r="N2217" s="71">
        <f t="shared" si="1663"/>
        <v>63.571493140000001</v>
      </c>
      <c r="O2217" s="73">
        <f>VLOOKUP(B2217,'Dry Sieve'!$B$2:$K$992,IF(C2217="#5",2,IF(C2217="#10",3,IF(C2217="#18",4,IF(C2217="#35",5,IF(C2217="#60",6,IF(C2217="#120",7,IF(C2217="#200",8,IF(C2217="&lt;200",9)))))))),FALSE)</f>
        <v>163.96</v>
      </c>
      <c r="P2217" s="23">
        <f t="shared" si="0"/>
        <v>0.29000000000000004</v>
      </c>
      <c r="Q2217" s="23">
        <f t="shared" si="1"/>
        <v>3.98</v>
      </c>
      <c r="R2217" s="23">
        <f>VLOOKUP(B2217,'Dry Sieve'!$B$2:$K$992,IF(C2217="#5",2,IF(C2217="#10",3,IF(C2217="#18",4,IF(C2217="#35",5,IF(C2217="#60",6,IF(C2217="#120",7,IF(C2217="#200",8,IF(C2217="&lt;200",9)))))))),FALSE)</f>
        <v>163.96</v>
      </c>
      <c r="S2217" s="23">
        <f>VLOOKUP(B2217,'Dry Sieve'!$B$2:$K$992,10,FALSE)</f>
        <v>243.67999999999998</v>
      </c>
      <c r="T2217" s="23">
        <v>0.62382290640000004</v>
      </c>
      <c r="U2217" s="23">
        <v>0.39657353610000001</v>
      </c>
      <c r="V2217" s="23">
        <f>V2215</f>
        <v>0.52847568134959988</v>
      </c>
    </row>
    <row r="2218" spans="1:22" ht="15.75" customHeight="1" x14ac:dyDescent="0.2">
      <c r="A2218" s="22">
        <f>VLOOKUP(B2217,'Sample ID by Horizon'!A:B,2,FALSE)</f>
        <v>42878</v>
      </c>
      <c r="B2218" s="21" t="s">
        <v>555</v>
      </c>
      <c r="C2218" s="21" t="s">
        <v>1290</v>
      </c>
      <c r="D2218" s="21" t="s">
        <v>1294</v>
      </c>
      <c r="E2218" s="21">
        <v>4</v>
      </c>
      <c r="F2218" s="21">
        <v>1.73</v>
      </c>
      <c r="G2218" s="21">
        <v>5.1100000000000003</v>
      </c>
      <c r="H2218" s="21">
        <v>3.38</v>
      </c>
      <c r="I2218" s="21">
        <v>2.1</v>
      </c>
      <c r="J2218" s="23">
        <f t="shared" si="45"/>
        <v>0.37000000000000011</v>
      </c>
      <c r="K2218" s="71">
        <v>75.25</v>
      </c>
      <c r="L2218" s="71">
        <f t="shared" ref="L2218:N2218" si="1664">L2215</f>
        <v>3.98</v>
      </c>
      <c r="M2218" s="71">
        <f t="shared" si="1664"/>
        <v>0.29000000000000004</v>
      </c>
      <c r="N2218" s="71">
        <f t="shared" si="1664"/>
        <v>63.571493140000001</v>
      </c>
      <c r="O2218" s="73">
        <f>VLOOKUP(B2218,'Dry Sieve'!$B$2:$K$992,IF(C2218="#5",2,IF(C2218="#10",3,IF(C2218="#18",4,IF(C2218="#35",5,IF(C2218="#60",6,IF(C2218="#120",7,IF(C2218="#200",8,IF(C2218="&lt;200",9)))))))),FALSE)</f>
        <v>163.96</v>
      </c>
      <c r="P2218" s="23">
        <f t="shared" si="0"/>
        <v>0.29000000000000004</v>
      </c>
      <c r="Q2218" s="23">
        <f t="shared" si="1"/>
        <v>3.98</v>
      </c>
      <c r="R2218" s="23">
        <f>VLOOKUP(B2218,'Dry Sieve'!$B$2:$K$992,IF(C2218="#5",2,IF(C2218="#10",3,IF(C2218="#18",4,IF(C2218="#35",5,IF(C2218="#60",6,IF(C2218="#120",7,IF(C2218="#200",8,IF(C2218="&lt;200",9)))))))),FALSE)</f>
        <v>163.96</v>
      </c>
      <c r="S2218" s="23">
        <f>VLOOKUP(B2218,'Dry Sieve'!$B$2:$K$992,10,FALSE)</f>
        <v>243.67999999999998</v>
      </c>
      <c r="T2218" s="23">
        <v>0.62382290640000004</v>
      </c>
      <c r="U2218" s="23">
        <v>0.39657353610000001</v>
      </c>
      <c r="V2218" s="23">
        <f>V2215</f>
        <v>0.52847568134959988</v>
      </c>
    </row>
    <row r="2219" spans="1:22" ht="15.75" customHeight="1" x14ac:dyDescent="0.2">
      <c r="A2219" s="22">
        <f>VLOOKUP(B2218,'Sample ID by Horizon'!A:B,2,FALSE)</f>
        <v>42878</v>
      </c>
      <c r="B2219" s="21" t="s">
        <v>555</v>
      </c>
      <c r="C2219" s="21" t="s">
        <v>1295</v>
      </c>
      <c r="D2219" s="21" t="s">
        <v>1291</v>
      </c>
      <c r="E2219" s="21">
        <v>4.01</v>
      </c>
      <c r="F2219" s="21">
        <v>1.72</v>
      </c>
      <c r="G2219" s="21">
        <v>4.43</v>
      </c>
      <c r="H2219" s="21">
        <v>2.71</v>
      </c>
      <c r="I2219" s="21">
        <v>2.2000000000000002</v>
      </c>
      <c r="J2219" s="23">
        <f t="shared" si="45"/>
        <v>0.4800000000000002</v>
      </c>
      <c r="K2219" s="71">
        <v>55.610972570000001</v>
      </c>
      <c r="L2219" s="71">
        <v>4.0075000000000003</v>
      </c>
      <c r="M2219" s="23">
        <f>AVERAGE(J2219:J2222)</f>
        <v>0.47250000000000014</v>
      </c>
      <c r="N2219" s="23">
        <v>60.453116280000003</v>
      </c>
      <c r="O2219" s="73">
        <f>VLOOKUP(B2219,'Dry Sieve'!$B$2:$K$992,IF(C2219="#5",2,IF(C2219="#10",3,IF(C2219="#18",4,IF(C2219="#35",5,IF(C2219="#60",6,IF(C2219="#120",7,IF(C2219="#200",8,IF(C2219="&lt;200",9)))))))),FALSE)</f>
        <v>34.28</v>
      </c>
      <c r="P2219" s="23">
        <f t="shared" si="0"/>
        <v>0.47250000000000014</v>
      </c>
      <c r="Q2219" s="23">
        <f t="shared" si="1"/>
        <v>4.0075000000000003</v>
      </c>
      <c r="R2219" s="23">
        <f>VLOOKUP(B2219,'Dry Sieve'!$B$2:$K$992,IF(C2219="#5",2,IF(C2219="#10",3,IF(C2219="#18",4,IF(C2219="#35",5,IF(C2219="#60",6,IF(C2219="#120",7,IF(C2219="#200",8,IF(C2219="&lt;200",9)))))))),FALSE)</f>
        <v>34.28</v>
      </c>
      <c r="S2219" s="23">
        <f>VLOOKUP(B2219,'Dry Sieve'!$B$2:$K$992,10,FALSE)</f>
        <v>243.67999999999998</v>
      </c>
      <c r="T2219" s="23">
        <v>0.1240900085</v>
      </c>
      <c r="U2219" s="23">
        <v>6.4299666120000001E-2</v>
      </c>
      <c r="V2219" s="23">
        <f>V2218</f>
        <v>0.52847568134959988</v>
      </c>
    </row>
    <row r="2220" spans="1:22" ht="15.75" customHeight="1" x14ac:dyDescent="0.2">
      <c r="A2220" s="22">
        <f>VLOOKUP(B2219,'Sample ID by Horizon'!A:B,2,FALSE)</f>
        <v>42878</v>
      </c>
      <c r="B2220" s="21" t="s">
        <v>555</v>
      </c>
      <c r="C2220" s="21" t="s">
        <v>1295</v>
      </c>
      <c r="D2220" s="21" t="s">
        <v>1292</v>
      </c>
      <c r="E2220" s="21">
        <v>4.0199999999999996</v>
      </c>
      <c r="F2220" s="21">
        <v>1.74</v>
      </c>
      <c r="G2220" s="21">
        <v>4.5999999999999996</v>
      </c>
      <c r="H2220" s="21">
        <v>2.86</v>
      </c>
      <c r="I2220" s="21">
        <v>2.2000000000000002</v>
      </c>
      <c r="J2220" s="23">
        <f t="shared" si="45"/>
        <v>0.46000000000000019</v>
      </c>
      <c r="K2220" s="71">
        <v>59.701492539999997</v>
      </c>
      <c r="L2220" s="71">
        <f t="shared" ref="L2220:N2220" si="1665">L2219</f>
        <v>4.0075000000000003</v>
      </c>
      <c r="M2220" s="71">
        <f t="shared" si="1665"/>
        <v>0.47250000000000014</v>
      </c>
      <c r="N2220" s="71">
        <f t="shared" si="1665"/>
        <v>60.453116280000003</v>
      </c>
      <c r="O2220" s="73">
        <f>VLOOKUP(B2220,'Dry Sieve'!$B$2:$K$992,IF(C2220="#5",2,IF(C2220="#10",3,IF(C2220="#18",4,IF(C2220="#35",5,IF(C2220="#60",6,IF(C2220="#120",7,IF(C2220="#200",8,IF(C2220="&lt;200",9)))))))),FALSE)</f>
        <v>34.28</v>
      </c>
      <c r="P2220" s="23">
        <f t="shared" si="0"/>
        <v>0.47250000000000014</v>
      </c>
      <c r="Q2220" s="23">
        <f t="shared" si="1"/>
        <v>4.0075000000000003</v>
      </c>
      <c r="R2220" s="23">
        <f>VLOOKUP(B2220,'Dry Sieve'!$B$2:$K$992,IF(C2220="#5",2,IF(C2220="#10",3,IF(C2220="#18",4,IF(C2220="#35",5,IF(C2220="#60",6,IF(C2220="#120",7,IF(C2220="#200",8,IF(C2220="&lt;200",9)))))))),FALSE)</f>
        <v>34.28</v>
      </c>
      <c r="S2220" s="23">
        <f>VLOOKUP(B2220,'Dry Sieve'!$B$2:$K$992,10,FALSE)</f>
        <v>243.67999999999998</v>
      </c>
      <c r="T2220" s="23">
        <v>0.1240900085</v>
      </c>
      <c r="U2220" s="23">
        <v>6.4299666120000001E-2</v>
      </c>
      <c r="V2220" s="23">
        <f>V2218</f>
        <v>0.52847568134959988</v>
      </c>
    </row>
    <row r="2221" spans="1:22" ht="15.75" customHeight="1" x14ac:dyDescent="0.2">
      <c r="A2221" s="22">
        <f>VLOOKUP(B2220,'Sample ID by Horizon'!A:B,2,FALSE)</f>
        <v>42878</v>
      </c>
      <c r="B2221" s="21" t="s">
        <v>555</v>
      </c>
      <c r="C2221" s="21" t="s">
        <v>1295</v>
      </c>
      <c r="D2221" s="21" t="s">
        <v>1293</v>
      </c>
      <c r="E2221" s="21">
        <v>4</v>
      </c>
      <c r="F2221" s="21">
        <v>1.72</v>
      </c>
      <c r="G2221" s="21">
        <v>4.76</v>
      </c>
      <c r="H2221" s="21">
        <v>3.04</v>
      </c>
      <c r="I2221" s="21">
        <v>2.2000000000000002</v>
      </c>
      <c r="J2221" s="23">
        <f t="shared" si="45"/>
        <v>0.4800000000000002</v>
      </c>
      <c r="K2221" s="71">
        <v>64</v>
      </c>
      <c r="L2221" s="71">
        <f t="shared" ref="L2221:N2221" si="1666">L2219</f>
        <v>4.0075000000000003</v>
      </c>
      <c r="M2221" s="71">
        <f t="shared" si="1666"/>
        <v>0.47250000000000014</v>
      </c>
      <c r="N2221" s="71">
        <f t="shared" si="1666"/>
        <v>60.453116280000003</v>
      </c>
      <c r="O2221" s="73">
        <f>VLOOKUP(B2221,'Dry Sieve'!$B$2:$K$992,IF(C2221="#5",2,IF(C2221="#10",3,IF(C2221="#18",4,IF(C2221="#35",5,IF(C2221="#60",6,IF(C2221="#120",7,IF(C2221="#200",8,IF(C2221="&lt;200",9)))))))),FALSE)</f>
        <v>34.28</v>
      </c>
      <c r="P2221" s="23">
        <f t="shared" si="0"/>
        <v>0.47250000000000014</v>
      </c>
      <c r="Q2221" s="23">
        <f t="shared" si="1"/>
        <v>4.0075000000000003</v>
      </c>
      <c r="R2221" s="23">
        <f>VLOOKUP(B2221,'Dry Sieve'!$B$2:$K$992,IF(C2221="#5",2,IF(C2221="#10",3,IF(C2221="#18",4,IF(C2221="#35",5,IF(C2221="#60",6,IF(C2221="#120",7,IF(C2221="#200",8,IF(C2221="&lt;200",9)))))))),FALSE)</f>
        <v>34.28</v>
      </c>
      <c r="S2221" s="23">
        <f>VLOOKUP(B2221,'Dry Sieve'!$B$2:$K$992,10,FALSE)</f>
        <v>243.67999999999998</v>
      </c>
      <c r="T2221" s="23">
        <v>0.1240900085</v>
      </c>
      <c r="U2221" s="23">
        <v>6.4299666120000001E-2</v>
      </c>
      <c r="V2221" s="23">
        <f>V2218</f>
        <v>0.52847568134959988</v>
      </c>
    </row>
    <row r="2222" spans="1:22" ht="15.75" customHeight="1" x14ac:dyDescent="0.2">
      <c r="A2222" s="22">
        <f>VLOOKUP(B2221,'Sample ID by Horizon'!A:B,2,FALSE)</f>
        <v>42878</v>
      </c>
      <c r="B2222" s="21" t="s">
        <v>555</v>
      </c>
      <c r="C2222" s="21" t="s">
        <v>1295</v>
      </c>
      <c r="D2222" s="21" t="s">
        <v>1294</v>
      </c>
      <c r="E2222" s="21">
        <v>4</v>
      </c>
      <c r="F2222" s="21">
        <v>1.74</v>
      </c>
      <c r="G2222" s="21">
        <v>4.71</v>
      </c>
      <c r="H2222" s="21">
        <v>2.97</v>
      </c>
      <c r="I2222" s="21">
        <v>2.21</v>
      </c>
      <c r="J2222" s="23">
        <f t="shared" si="45"/>
        <v>0.47</v>
      </c>
      <c r="K2222" s="71">
        <v>62.5</v>
      </c>
      <c r="L2222" s="71">
        <f t="shared" ref="L2222:N2222" si="1667">L2219</f>
        <v>4.0075000000000003</v>
      </c>
      <c r="M2222" s="71">
        <f t="shared" si="1667"/>
        <v>0.47250000000000014</v>
      </c>
      <c r="N2222" s="71">
        <f t="shared" si="1667"/>
        <v>60.453116280000003</v>
      </c>
      <c r="O2222" s="73">
        <f>VLOOKUP(B2222,'Dry Sieve'!$B$2:$K$992,IF(C2222="#5",2,IF(C2222="#10",3,IF(C2222="#18",4,IF(C2222="#35",5,IF(C2222="#60",6,IF(C2222="#120",7,IF(C2222="#200",8,IF(C2222="&lt;200",9)))))))),FALSE)</f>
        <v>34.28</v>
      </c>
      <c r="P2222" s="23">
        <f t="shared" si="0"/>
        <v>0.47250000000000014</v>
      </c>
      <c r="Q2222" s="23">
        <f t="shared" si="1"/>
        <v>4.0075000000000003</v>
      </c>
      <c r="R2222" s="23">
        <f>VLOOKUP(B2222,'Dry Sieve'!$B$2:$K$992,IF(C2222="#5",2,IF(C2222="#10",3,IF(C2222="#18",4,IF(C2222="#35",5,IF(C2222="#60",6,IF(C2222="#120",7,IF(C2222="#200",8,IF(C2222="&lt;200",9)))))))),FALSE)</f>
        <v>34.28</v>
      </c>
      <c r="S2222" s="23">
        <f>VLOOKUP(B2222,'Dry Sieve'!$B$2:$K$992,10,FALSE)</f>
        <v>243.67999999999998</v>
      </c>
      <c r="T2222" s="23">
        <v>0.1240900085</v>
      </c>
      <c r="U2222" s="23">
        <v>6.4299666120000001E-2</v>
      </c>
      <c r="V2222" s="23">
        <f>V2221</f>
        <v>0.52847568134959988</v>
      </c>
    </row>
    <row r="2223" spans="1:22" ht="15.75" customHeight="1" x14ac:dyDescent="0.2">
      <c r="A2223" s="22">
        <f>VLOOKUP(B2222,'Sample ID by Horizon'!A:B,2,FALSE)</f>
        <v>42878</v>
      </c>
      <c r="B2223" s="21" t="s">
        <v>555</v>
      </c>
      <c r="C2223" s="21" t="s">
        <v>1296</v>
      </c>
      <c r="D2223" s="21" t="s">
        <v>1291</v>
      </c>
      <c r="E2223" s="21">
        <v>3.99</v>
      </c>
      <c r="F2223" s="21">
        <v>1.71</v>
      </c>
      <c r="G2223" s="21">
        <v>4.7</v>
      </c>
      <c r="H2223" s="21">
        <v>2.99</v>
      </c>
      <c r="I2223" s="21">
        <v>2.19</v>
      </c>
      <c r="J2223" s="23">
        <f t="shared" si="45"/>
        <v>0.48</v>
      </c>
      <c r="K2223" s="71">
        <v>62.907268170000002</v>
      </c>
      <c r="L2223" s="71">
        <v>3.9975000000000001</v>
      </c>
      <c r="M2223" s="23">
        <f>AVERAGE(J2223:J2226)</f>
        <v>0.4875000000000001</v>
      </c>
      <c r="N2223" s="23">
        <v>63.47681704</v>
      </c>
      <c r="O2223" s="73">
        <f>VLOOKUP(B2223,'Dry Sieve'!$B$2:$K$992,IF(C2223="#5",2,IF(C2223="#10",3,IF(C2223="#18",4,IF(C2223="#35",5,IF(C2223="#60",6,IF(C2223="#120",7,IF(C2223="#200",8,IF(C2223="&lt;200",9)))))))),FALSE)</f>
        <v>23.58</v>
      </c>
      <c r="P2223" s="23">
        <f t="shared" si="0"/>
        <v>0.4875000000000001</v>
      </c>
      <c r="Q2223" s="23">
        <f t="shared" si="1"/>
        <v>3.9975000000000001</v>
      </c>
      <c r="R2223" s="23">
        <f>VLOOKUP(B2223,'Dry Sieve'!$B$2:$K$992,IF(C2223="#5",2,IF(C2223="#10",3,IF(C2223="#18",4,IF(C2223="#35",5,IF(C2223="#60",6,IF(C2223="#120",7,IF(C2223="#200",8,IF(C2223="&lt;200",9)))))))),FALSE)</f>
        <v>23.58</v>
      </c>
      <c r="S2223" s="23">
        <f>VLOOKUP(B2223,'Dry Sieve'!$B$2:$K$992,10,FALSE)</f>
        <v>243.67999999999998</v>
      </c>
      <c r="T2223" s="23">
        <v>8.4965488529999994E-2</v>
      </c>
      <c r="U2223" s="23">
        <v>3.8523848360000001E-2</v>
      </c>
      <c r="V2223" s="23">
        <f>V2221</f>
        <v>0.52847568134959988</v>
      </c>
    </row>
    <row r="2224" spans="1:22" ht="15.75" customHeight="1" x14ac:dyDescent="0.2">
      <c r="A2224" s="22">
        <f>VLOOKUP(B2223,'Sample ID by Horizon'!A:B,2,FALSE)</f>
        <v>42878</v>
      </c>
      <c r="B2224" s="21" t="s">
        <v>555</v>
      </c>
      <c r="C2224" s="21" t="s">
        <v>1296</v>
      </c>
      <c r="D2224" s="21" t="s">
        <v>1292</v>
      </c>
      <c r="E2224" s="21">
        <v>4</v>
      </c>
      <c r="F2224" s="21">
        <v>1.74</v>
      </c>
      <c r="G2224" s="21">
        <v>4.84</v>
      </c>
      <c r="H2224" s="21">
        <v>3.1</v>
      </c>
      <c r="I2224" s="21">
        <v>2.2400000000000002</v>
      </c>
      <c r="J2224" s="23">
        <f t="shared" si="45"/>
        <v>0.50000000000000022</v>
      </c>
      <c r="K2224" s="71">
        <v>65</v>
      </c>
      <c r="L2224" s="71">
        <f t="shared" ref="L2224:N2224" si="1668">L2223</f>
        <v>3.9975000000000001</v>
      </c>
      <c r="M2224" s="71">
        <f t="shared" si="1668"/>
        <v>0.4875000000000001</v>
      </c>
      <c r="N2224" s="71">
        <f t="shared" si="1668"/>
        <v>63.47681704</v>
      </c>
      <c r="O2224" s="73">
        <f>VLOOKUP(B2224,'Dry Sieve'!$B$2:$K$992,IF(C2224="#5",2,IF(C2224="#10",3,IF(C2224="#18",4,IF(C2224="#35",5,IF(C2224="#60",6,IF(C2224="#120",7,IF(C2224="#200",8,IF(C2224="&lt;200",9)))))))),FALSE)</f>
        <v>23.58</v>
      </c>
      <c r="P2224" s="23">
        <f t="shared" si="0"/>
        <v>0.4875000000000001</v>
      </c>
      <c r="Q2224" s="23">
        <f t="shared" si="1"/>
        <v>3.9975000000000001</v>
      </c>
      <c r="R2224" s="23">
        <f>VLOOKUP(B2224,'Dry Sieve'!$B$2:$K$992,IF(C2224="#5",2,IF(C2224="#10",3,IF(C2224="#18",4,IF(C2224="#35",5,IF(C2224="#60",6,IF(C2224="#120",7,IF(C2224="#200",8,IF(C2224="&lt;200",9)))))))),FALSE)</f>
        <v>23.58</v>
      </c>
      <c r="S2224" s="23">
        <f>VLOOKUP(B2224,'Dry Sieve'!$B$2:$K$992,10,FALSE)</f>
        <v>243.67999999999998</v>
      </c>
      <c r="T2224" s="23">
        <v>8.4965488529999994E-2</v>
      </c>
      <c r="U2224" s="23">
        <v>3.8523848360000001E-2</v>
      </c>
      <c r="V2224" s="23">
        <f>V2221</f>
        <v>0.52847568134959988</v>
      </c>
    </row>
    <row r="2225" spans="1:22" ht="15.75" customHeight="1" x14ac:dyDescent="0.2">
      <c r="A2225" s="22">
        <f>VLOOKUP(B2224,'Sample ID by Horizon'!A:B,2,FALSE)</f>
        <v>42878</v>
      </c>
      <c r="B2225" s="21" t="s">
        <v>555</v>
      </c>
      <c r="C2225" s="21" t="s">
        <v>1296</v>
      </c>
      <c r="D2225" s="21" t="s">
        <v>1293</v>
      </c>
      <c r="E2225" s="21">
        <v>4</v>
      </c>
      <c r="F2225" s="21">
        <v>1.73</v>
      </c>
      <c r="G2225" s="21">
        <v>4.7300000000000004</v>
      </c>
      <c r="H2225" s="21">
        <v>3</v>
      </c>
      <c r="I2225" s="21">
        <v>2.2400000000000002</v>
      </c>
      <c r="J2225" s="23">
        <f t="shared" si="45"/>
        <v>0.51000000000000023</v>
      </c>
      <c r="K2225" s="71">
        <v>62.25</v>
      </c>
      <c r="L2225" s="71">
        <f t="shared" ref="L2225:N2225" si="1669">L2223</f>
        <v>3.9975000000000001</v>
      </c>
      <c r="M2225" s="71">
        <f t="shared" si="1669"/>
        <v>0.4875000000000001</v>
      </c>
      <c r="N2225" s="71">
        <f t="shared" si="1669"/>
        <v>63.47681704</v>
      </c>
      <c r="O2225" s="73">
        <f>VLOOKUP(B2225,'Dry Sieve'!$B$2:$K$992,IF(C2225="#5",2,IF(C2225="#10",3,IF(C2225="#18",4,IF(C2225="#35",5,IF(C2225="#60",6,IF(C2225="#120",7,IF(C2225="#200",8,IF(C2225="&lt;200",9)))))))),FALSE)</f>
        <v>23.58</v>
      </c>
      <c r="P2225" s="23">
        <f t="shared" si="0"/>
        <v>0.4875000000000001</v>
      </c>
      <c r="Q2225" s="23">
        <f t="shared" si="1"/>
        <v>3.9975000000000001</v>
      </c>
      <c r="R2225" s="23">
        <f>VLOOKUP(B2225,'Dry Sieve'!$B$2:$K$992,IF(C2225="#5",2,IF(C2225="#10",3,IF(C2225="#18",4,IF(C2225="#35",5,IF(C2225="#60",6,IF(C2225="#120",7,IF(C2225="#200",8,IF(C2225="&lt;200",9)))))))),FALSE)</f>
        <v>23.58</v>
      </c>
      <c r="S2225" s="23">
        <f>VLOOKUP(B2225,'Dry Sieve'!$B$2:$K$992,10,FALSE)</f>
        <v>243.67999999999998</v>
      </c>
      <c r="T2225" s="23">
        <v>8.4965488529999994E-2</v>
      </c>
      <c r="U2225" s="23">
        <v>3.8523848360000001E-2</v>
      </c>
      <c r="V2225" s="23">
        <f>V2224</f>
        <v>0.52847568134959988</v>
      </c>
    </row>
    <row r="2226" spans="1:22" ht="15.75" customHeight="1" x14ac:dyDescent="0.2">
      <c r="A2226" s="22">
        <f>VLOOKUP(B2225,'Sample ID by Horizon'!A:B,2,FALSE)</f>
        <v>42878</v>
      </c>
      <c r="B2226" s="21" t="s">
        <v>555</v>
      </c>
      <c r="C2226" s="21" t="s">
        <v>1296</v>
      </c>
      <c r="D2226" s="21" t="s">
        <v>1294</v>
      </c>
      <c r="E2226" s="21">
        <v>4</v>
      </c>
      <c r="F2226" s="21">
        <v>1.73</v>
      </c>
      <c r="G2226" s="21">
        <v>4.74</v>
      </c>
      <c r="H2226" s="21">
        <v>3.01</v>
      </c>
      <c r="I2226" s="21">
        <v>2.19</v>
      </c>
      <c r="J2226" s="23">
        <f t="shared" si="45"/>
        <v>0.45999999999999996</v>
      </c>
      <c r="K2226" s="71">
        <v>63.75</v>
      </c>
      <c r="L2226" s="71">
        <f t="shared" ref="L2226:N2226" si="1670">L2223</f>
        <v>3.9975000000000001</v>
      </c>
      <c r="M2226" s="71">
        <f t="shared" si="1670"/>
        <v>0.4875000000000001</v>
      </c>
      <c r="N2226" s="71">
        <f t="shared" si="1670"/>
        <v>63.47681704</v>
      </c>
      <c r="O2226" s="73">
        <f>VLOOKUP(B2226,'Dry Sieve'!$B$2:$K$992,IF(C2226="#5",2,IF(C2226="#10",3,IF(C2226="#18",4,IF(C2226="#35",5,IF(C2226="#60",6,IF(C2226="#120",7,IF(C2226="#200",8,IF(C2226="&lt;200",9)))))))),FALSE)</f>
        <v>23.58</v>
      </c>
      <c r="P2226" s="23">
        <f t="shared" si="0"/>
        <v>0.4875000000000001</v>
      </c>
      <c r="Q2226" s="23">
        <f t="shared" si="1"/>
        <v>3.9975000000000001</v>
      </c>
      <c r="R2226" s="23">
        <f>VLOOKUP(B2226,'Dry Sieve'!$B$2:$K$992,IF(C2226="#5",2,IF(C2226="#10",3,IF(C2226="#18",4,IF(C2226="#35",5,IF(C2226="#60",6,IF(C2226="#120",7,IF(C2226="#200",8,IF(C2226="&lt;200",9)))))))),FALSE)</f>
        <v>23.58</v>
      </c>
      <c r="S2226" s="23">
        <f>VLOOKUP(B2226,'Dry Sieve'!$B$2:$K$992,10,FALSE)</f>
        <v>243.67999999999998</v>
      </c>
      <c r="T2226" s="23">
        <v>8.4965488529999994E-2</v>
      </c>
      <c r="U2226" s="23">
        <v>3.8523848360000001E-2</v>
      </c>
      <c r="V2226" s="23">
        <f>V2224</f>
        <v>0.52847568134959988</v>
      </c>
    </row>
    <row r="2227" spans="1:22" ht="15.75" customHeight="1" x14ac:dyDescent="0.2">
      <c r="A2227" s="22">
        <f>VLOOKUP(B2226,'Sample ID by Horizon'!A:B,2,FALSE)</f>
        <v>42878</v>
      </c>
      <c r="B2227" s="21" t="s">
        <v>555</v>
      </c>
      <c r="C2227" s="21" t="s">
        <v>1297</v>
      </c>
      <c r="D2227" s="21" t="s">
        <v>1291</v>
      </c>
      <c r="E2227" s="21">
        <v>2.5</v>
      </c>
      <c r="F2227" s="21">
        <v>1.74</v>
      </c>
      <c r="G2227" s="21">
        <v>3.88</v>
      </c>
      <c r="H2227" s="21">
        <v>2.14</v>
      </c>
      <c r="I2227" s="21">
        <v>1.98</v>
      </c>
      <c r="J2227" s="23">
        <f t="shared" si="45"/>
        <v>0.24</v>
      </c>
      <c r="K2227" s="71">
        <v>76</v>
      </c>
      <c r="L2227" s="71">
        <v>2.5</v>
      </c>
      <c r="M2227" s="23">
        <f>AVERAGE(J2227:J2230)</f>
        <v>0.23249999999999998</v>
      </c>
      <c r="N2227" s="23">
        <v>76.8</v>
      </c>
      <c r="O2227" s="73">
        <f>VLOOKUP(B2227,'Dry Sieve'!$B$2:$K$992,IF(C2227="#5",2,IF(C2227="#10",3,IF(C2227="#18",4,IF(C2227="#35",5,IF(C2227="#60",6,IF(C2227="#120",7,IF(C2227="#200",8,IF(C2227="&lt;200",9)))))))),FALSE)</f>
        <v>12.57</v>
      </c>
      <c r="P2227" s="23">
        <f t="shared" si="0"/>
        <v>0.23249999999999998</v>
      </c>
      <c r="Q2227" s="23">
        <f t="shared" si="1"/>
        <v>2.5</v>
      </c>
      <c r="R2227" s="23">
        <f>VLOOKUP(B2227,'Dry Sieve'!$B$2:$K$992,IF(C2227="#5",2,IF(C2227="#10",3,IF(C2227="#18",4,IF(C2227="#35",5,IF(C2227="#60",6,IF(C2227="#120",7,IF(C2227="#200",8,IF(C2227="&lt;200",9)))))))),FALSE)</f>
        <v>12.57</v>
      </c>
      <c r="S2227" s="23">
        <f>VLOOKUP(B2227,'Dry Sieve'!$B$2:$K$992,10,FALSE)</f>
        <v>243.67999999999998</v>
      </c>
      <c r="T2227" s="23">
        <v>4.6786728499999999E-2</v>
      </c>
      <c r="U2227" s="23">
        <v>2.0532689989999998E-2</v>
      </c>
      <c r="V2227" s="23">
        <f>V2224</f>
        <v>0.52847568134959988</v>
      </c>
    </row>
    <row r="2228" spans="1:22" ht="15.75" customHeight="1" x14ac:dyDescent="0.2">
      <c r="A2228" s="22">
        <f>VLOOKUP(B2227,'Sample ID by Horizon'!A:B,2,FALSE)</f>
        <v>42878</v>
      </c>
      <c r="B2228" s="21" t="s">
        <v>555</v>
      </c>
      <c r="C2228" s="21" t="s">
        <v>1297</v>
      </c>
      <c r="D2228" s="21" t="s">
        <v>1292</v>
      </c>
      <c r="E2228" s="21">
        <v>2.5</v>
      </c>
      <c r="F2228" s="21">
        <v>1.73</v>
      </c>
      <c r="G2228" s="21">
        <v>3.9</v>
      </c>
      <c r="H2228" s="21">
        <v>2.17</v>
      </c>
      <c r="I2228" s="21">
        <v>1.96</v>
      </c>
      <c r="J2228" s="23">
        <f t="shared" si="45"/>
        <v>0.22999999999999998</v>
      </c>
      <c r="K2228" s="71">
        <v>77.599999999999994</v>
      </c>
      <c r="L2228" s="71">
        <f t="shared" ref="L2228:N2228" si="1671">L2227</f>
        <v>2.5</v>
      </c>
      <c r="M2228" s="71">
        <f t="shared" si="1671"/>
        <v>0.23249999999999998</v>
      </c>
      <c r="N2228" s="71">
        <f t="shared" si="1671"/>
        <v>76.8</v>
      </c>
      <c r="O2228" s="73">
        <f>VLOOKUP(B2228,'Dry Sieve'!$B$2:$K$992,IF(C2228="#5",2,IF(C2228="#10",3,IF(C2228="#18",4,IF(C2228="#35",5,IF(C2228="#60",6,IF(C2228="#120",7,IF(C2228="#200",8,IF(C2228="&lt;200",9)))))))),FALSE)</f>
        <v>12.57</v>
      </c>
      <c r="P2228" s="23">
        <f t="shared" si="0"/>
        <v>0.23249999999999998</v>
      </c>
      <c r="Q2228" s="23">
        <f t="shared" si="1"/>
        <v>2.5</v>
      </c>
      <c r="R2228" s="23">
        <f>VLOOKUP(B2228,'Dry Sieve'!$B$2:$K$992,IF(C2228="#5",2,IF(C2228="#10",3,IF(C2228="#18",4,IF(C2228="#35",5,IF(C2228="#60",6,IF(C2228="#120",7,IF(C2228="#200",8,IF(C2228="&lt;200",9)))))))),FALSE)</f>
        <v>12.57</v>
      </c>
      <c r="S2228" s="23">
        <f>VLOOKUP(B2228,'Dry Sieve'!$B$2:$K$992,10,FALSE)</f>
        <v>243.67999999999998</v>
      </c>
      <c r="T2228" s="23">
        <v>4.6786728499999999E-2</v>
      </c>
      <c r="U2228" s="23">
        <v>2.0532689989999998E-2</v>
      </c>
      <c r="V2228" s="23">
        <f>V2227</f>
        <v>0.52847568134959988</v>
      </c>
    </row>
    <row r="2229" spans="1:22" ht="15.75" customHeight="1" x14ac:dyDescent="0.2">
      <c r="A2229" s="22">
        <f>VLOOKUP(B2228,'Sample ID by Horizon'!A:B,2,FALSE)</f>
        <v>42878</v>
      </c>
      <c r="B2229" s="21" t="s">
        <v>555</v>
      </c>
      <c r="C2229" s="21" t="s">
        <v>1297</v>
      </c>
      <c r="D2229" s="21" t="s">
        <v>1293</v>
      </c>
      <c r="E2229" s="21">
        <v>2.5</v>
      </c>
      <c r="F2229" s="21">
        <v>1.72</v>
      </c>
      <c r="G2229" s="21">
        <v>3.85</v>
      </c>
      <c r="H2229" s="21">
        <v>2.13</v>
      </c>
      <c r="I2229" s="21">
        <v>1.96</v>
      </c>
      <c r="J2229" s="23">
        <f t="shared" si="45"/>
        <v>0.24</v>
      </c>
      <c r="K2229" s="71">
        <v>75.599999999999994</v>
      </c>
      <c r="L2229" s="71">
        <f t="shared" ref="L2229:N2229" si="1672">L2227</f>
        <v>2.5</v>
      </c>
      <c r="M2229" s="71">
        <f t="shared" si="1672"/>
        <v>0.23249999999999998</v>
      </c>
      <c r="N2229" s="71">
        <f t="shared" si="1672"/>
        <v>76.8</v>
      </c>
      <c r="O2229" s="73">
        <f>VLOOKUP(B2229,'Dry Sieve'!$B$2:$K$992,IF(C2229="#5",2,IF(C2229="#10",3,IF(C2229="#18",4,IF(C2229="#35",5,IF(C2229="#60",6,IF(C2229="#120",7,IF(C2229="#200",8,IF(C2229="&lt;200",9)))))))),FALSE)</f>
        <v>12.57</v>
      </c>
      <c r="P2229" s="23">
        <f t="shared" si="0"/>
        <v>0.23249999999999998</v>
      </c>
      <c r="Q2229" s="23">
        <f t="shared" si="1"/>
        <v>2.5</v>
      </c>
      <c r="R2229" s="23">
        <f>VLOOKUP(B2229,'Dry Sieve'!$B$2:$K$992,IF(C2229="#5",2,IF(C2229="#10",3,IF(C2229="#18",4,IF(C2229="#35",5,IF(C2229="#60",6,IF(C2229="#120",7,IF(C2229="#200",8,IF(C2229="&lt;200",9)))))))),FALSE)</f>
        <v>12.57</v>
      </c>
      <c r="S2229" s="23">
        <f>VLOOKUP(B2229,'Dry Sieve'!$B$2:$K$992,10,FALSE)</f>
        <v>243.67999999999998</v>
      </c>
      <c r="T2229" s="23">
        <v>4.6786728499999999E-2</v>
      </c>
      <c r="U2229" s="23">
        <v>2.0532689989999998E-2</v>
      </c>
      <c r="V2229" s="23">
        <f>V2227</f>
        <v>0.52847568134959988</v>
      </c>
    </row>
    <row r="2230" spans="1:22" ht="15.75" customHeight="1" x14ac:dyDescent="0.2">
      <c r="A2230" s="22">
        <f>VLOOKUP(B2229,'Sample ID by Horizon'!A:B,2,FALSE)</f>
        <v>42878</v>
      </c>
      <c r="B2230" s="21" t="s">
        <v>555</v>
      </c>
      <c r="C2230" s="21" t="s">
        <v>1297</v>
      </c>
      <c r="D2230" s="21" t="s">
        <v>1294</v>
      </c>
      <c r="E2230" s="21">
        <v>2.5</v>
      </c>
      <c r="F2230" s="21">
        <v>1.72</v>
      </c>
      <c r="G2230" s="21">
        <v>3.89</v>
      </c>
      <c r="H2230" s="21">
        <v>2.17</v>
      </c>
      <c r="I2230" s="21">
        <v>1.94</v>
      </c>
      <c r="J2230" s="23">
        <f t="shared" si="45"/>
        <v>0.21999999999999997</v>
      </c>
      <c r="K2230" s="71">
        <v>78</v>
      </c>
      <c r="L2230" s="71">
        <f t="shared" ref="L2230:N2230" si="1673">L2227</f>
        <v>2.5</v>
      </c>
      <c r="M2230" s="71">
        <f t="shared" si="1673"/>
        <v>0.23249999999999998</v>
      </c>
      <c r="N2230" s="71">
        <f t="shared" si="1673"/>
        <v>76.8</v>
      </c>
      <c r="O2230" s="73">
        <f>VLOOKUP(B2230,'Dry Sieve'!$B$2:$K$992,IF(C2230="#5",2,IF(C2230="#10",3,IF(C2230="#18",4,IF(C2230="#35",5,IF(C2230="#60",6,IF(C2230="#120",7,IF(C2230="#200",8,IF(C2230="&lt;200",9)))))))),FALSE)</f>
        <v>12.57</v>
      </c>
      <c r="P2230" s="23">
        <f t="shared" si="0"/>
        <v>0.23249999999999998</v>
      </c>
      <c r="Q2230" s="23">
        <f t="shared" si="1"/>
        <v>2.5</v>
      </c>
      <c r="R2230" s="23">
        <f>VLOOKUP(B2230,'Dry Sieve'!$B$2:$K$992,IF(C2230="#5",2,IF(C2230="#10",3,IF(C2230="#18",4,IF(C2230="#35",5,IF(C2230="#60",6,IF(C2230="#120",7,IF(C2230="#200",8,IF(C2230="&lt;200",9)))))))),FALSE)</f>
        <v>12.57</v>
      </c>
      <c r="S2230" s="23">
        <f>VLOOKUP(B2230,'Dry Sieve'!$B$2:$K$992,10,FALSE)</f>
        <v>243.67999999999998</v>
      </c>
      <c r="T2230" s="23">
        <v>4.6786728499999999E-2</v>
      </c>
      <c r="U2230" s="23">
        <v>2.0532689989999998E-2</v>
      </c>
      <c r="V2230" s="23">
        <f>V2227</f>
        <v>0.52847568134959988</v>
      </c>
    </row>
    <row r="2231" spans="1:22" ht="15.75" customHeight="1" x14ac:dyDescent="0.2">
      <c r="A2231" s="22">
        <f>VLOOKUP(B2230,'Sample ID by Horizon'!A:B,2,FALSE)</f>
        <v>42878</v>
      </c>
      <c r="B2231" s="21" t="s">
        <v>555</v>
      </c>
      <c r="C2231" s="21" t="s">
        <v>1298</v>
      </c>
      <c r="D2231" s="21" t="s">
        <v>1291</v>
      </c>
      <c r="E2231" s="21">
        <v>2.5</v>
      </c>
      <c r="F2231" s="21">
        <v>1.72</v>
      </c>
      <c r="G2231" s="21">
        <v>4.04</v>
      </c>
      <c r="H2231" s="21">
        <v>2.3199999999999998</v>
      </c>
      <c r="I2231" s="21">
        <v>2.02</v>
      </c>
      <c r="J2231" s="23">
        <f t="shared" si="45"/>
        <v>0.30000000000000004</v>
      </c>
      <c r="K2231" s="71">
        <v>80.8</v>
      </c>
      <c r="L2231" s="71">
        <v>2.5</v>
      </c>
      <c r="M2231" s="23">
        <f>AVERAGE(J2231:J2234)</f>
        <v>0.14249999999999996</v>
      </c>
      <c r="N2231" s="23">
        <v>81.8</v>
      </c>
      <c r="O2231" s="73">
        <f>VLOOKUP(B2231,'Dry Sieve'!$B$2:$K$992,IF(C2231="#5",2,IF(C2231="#10",3,IF(C2231="#18",4,IF(C2231="#35",5,IF(C2231="#60",6,IF(C2231="#120",7,IF(C2231="#200",8,IF(C2231="&lt;200",9)))))))),FALSE)</f>
        <v>5.28</v>
      </c>
      <c r="P2231" s="23">
        <f t="shared" si="0"/>
        <v>0.14249999999999996</v>
      </c>
      <c r="Q2231" s="23">
        <f t="shared" si="1"/>
        <v>1.25</v>
      </c>
      <c r="R2231" s="23">
        <f>VLOOKUP(B2231,'Dry Sieve'!$B$2:$K$992,IF(C2231="#5",2,IF(C2231="#10",3,IF(C2231="#18",4,IF(C2231="#35",5,IF(C2231="#60",6,IF(C2231="#120",7,IF(C2231="#200",8,IF(C2231="&lt;200",9)))))))),FALSE)</f>
        <v>5.28</v>
      </c>
      <c r="S2231" s="23">
        <f>VLOOKUP(B2231,'Dry Sieve'!$B$2:$K$992,10,FALSE)</f>
        <v>243.67999999999998</v>
      </c>
      <c r="T2231" s="23">
        <v>1.919763624E-2</v>
      </c>
      <c r="U2231" s="23">
        <v>6.7301427629999997E-3</v>
      </c>
      <c r="V2231" s="23">
        <f>V2230</f>
        <v>0.52847568134959988</v>
      </c>
    </row>
    <row r="2232" spans="1:22" ht="15.75" customHeight="1" x14ac:dyDescent="0.2">
      <c r="A2232" s="22">
        <f>VLOOKUP(B2231,'Sample ID by Horizon'!A:B,2,FALSE)</f>
        <v>42878</v>
      </c>
      <c r="B2232" s="21" t="s">
        <v>555</v>
      </c>
      <c r="C2232" s="21" t="s">
        <v>1298</v>
      </c>
      <c r="D2232" s="21" t="s">
        <v>1292</v>
      </c>
      <c r="E2232" s="21">
        <v>2.5</v>
      </c>
      <c r="F2232" s="21">
        <v>1.74</v>
      </c>
      <c r="G2232" s="21">
        <v>4.08</v>
      </c>
      <c r="H2232" s="21">
        <v>2.34</v>
      </c>
      <c r="I2232" s="21">
        <v>2.0099999999999998</v>
      </c>
      <c r="J2232" s="23">
        <f t="shared" si="45"/>
        <v>0.2699999999999998</v>
      </c>
      <c r="K2232" s="71">
        <v>82.8</v>
      </c>
      <c r="L2232" s="71">
        <f t="shared" ref="L2232:N2232" si="1674">L2231</f>
        <v>2.5</v>
      </c>
      <c r="M2232" s="71">
        <f t="shared" si="1674"/>
        <v>0.14249999999999996</v>
      </c>
      <c r="N2232" s="71">
        <f t="shared" si="1674"/>
        <v>81.8</v>
      </c>
      <c r="O2232" s="73">
        <f>VLOOKUP(B2232,'Dry Sieve'!$B$2:$K$992,IF(C2232="#5",2,IF(C2232="#10",3,IF(C2232="#18",4,IF(C2232="#35",5,IF(C2232="#60",6,IF(C2232="#120",7,IF(C2232="#200",8,IF(C2232="&lt;200",9)))))))),FALSE)</f>
        <v>5.28</v>
      </c>
      <c r="P2232" s="23">
        <f t="shared" si="0"/>
        <v>0.14249999999999996</v>
      </c>
      <c r="Q2232" s="23">
        <f t="shared" si="1"/>
        <v>1.25</v>
      </c>
      <c r="R2232" s="23">
        <f>VLOOKUP(B2232,'Dry Sieve'!$B$2:$K$992,IF(C2232="#5",2,IF(C2232="#10",3,IF(C2232="#18",4,IF(C2232="#35",5,IF(C2232="#60",6,IF(C2232="#120",7,IF(C2232="#200",8,IF(C2232="&lt;200",9)))))))),FALSE)</f>
        <v>5.28</v>
      </c>
      <c r="S2232" s="23">
        <f>VLOOKUP(B2232,'Dry Sieve'!$B$2:$K$992,10,FALSE)</f>
        <v>243.67999999999998</v>
      </c>
      <c r="T2232" s="23">
        <v>1.919763624E-2</v>
      </c>
      <c r="U2232" s="23">
        <v>6.7301427629999997E-3</v>
      </c>
      <c r="V2232" s="23">
        <f>V2230</f>
        <v>0.52847568134959988</v>
      </c>
    </row>
    <row r="2233" spans="1:22" ht="15.75" customHeight="1" x14ac:dyDescent="0.2">
      <c r="A2233" s="22">
        <f>VLOOKUP(B2232,'Sample ID by Horizon'!A:B,2,FALSE)</f>
        <v>42878</v>
      </c>
      <c r="B2233" s="21" t="s">
        <v>555</v>
      </c>
      <c r="C2233" s="21" t="s">
        <v>1298</v>
      </c>
      <c r="D2233" s="21" t="s">
        <v>1293</v>
      </c>
      <c r="E2233" s="21"/>
      <c r="F2233" s="21"/>
      <c r="G2233" s="21"/>
      <c r="H2233" s="21"/>
      <c r="I2233" s="21"/>
      <c r="J2233" s="23">
        <f t="shared" si="45"/>
        <v>0</v>
      </c>
      <c r="K2233" s="71" t="s">
        <v>1438</v>
      </c>
      <c r="L2233" s="71">
        <f t="shared" ref="L2233:N2233" si="1675">L2231</f>
        <v>2.5</v>
      </c>
      <c r="M2233" s="71">
        <f t="shared" si="1675"/>
        <v>0.14249999999999996</v>
      </c>
      <c r="N2233" s="71">
        <f t="shared" si="1675"/>
        <v>81.8</v>
      </c>
      <c r="O2233" s="73">
        <f>VLOOKUP(B2233,'Dry Sieve'!$B$2:$K$992,IF(C2233="#5",2,IF(C2233="#10",3,IF(C2233="#18",4,IF(C2233="#35",5,IF(C2233="#60",6,IF(C2233="#120",7,IF(C2233="#200",8,IF(C2233="&lt;200",9)))))))),FALSE)</f>
        <v>5.28</v>
      </c>
      <c r="P2233" s="23">
        <f t="shared" si="0"/>
        <v>0.14249999999999996</v>
      </c>
      <c r="Q2233" s="23">
        <f t="shared" si="1"/>
        <v>1.25</v>
      </c>
      <c r="R2233" s="23">
        <f>VLOOKUP(B2233,'Dry Sieve'!$B$2:$K$992,IF(C2233="#5",2,IF(C2233="#10",3,IF(C2233="#18",4,IF(C2233="#35",5,IF(C2233="#60",6,IF(C2233="#120",7,IF(C2233="#200",8,IF(C2233="&lt;200",9)))))))),FALSE)</f>
        <v>5.28</v>
      </c>
      <c r="S2233" s="23">
        <f>VLOOKUP(B2233,'Dry Sieve'!$B$2:$K$992,10,FALSE)</f>
        <v>243.67999999999998</v>
      </c>
      <c r="T2233" s="23">
        <v>1.919763624E-2</v>
      </c>
      <c r="U2233" s="23">
        <v>6.7301427629999997E-3</v>
      </c>
      <c r="V2233" s="23">
        <f>V2230</f>
        <v>0.52847568134959988</v>
      </c>
    </row>
    <row r="2234" spans="1:22" ht="15.75" customHeight="1" x14ac:dyDescent="0.2">
      <c r="A2234" s="22">
        <f>VLOOKUP(B2233,'Sample ID by Horizon'!A:B,2,FALSE)</f>
        <v>42878</v>
      </c>
      <c r="B2234" s="21" t="s">
        <v>555</v>
      </c>
      <c r="C2234" s="21" t="s">
        <v>1298</v>
      </c>
      <c r="D2234" s="21" t="s">
        <v>1294</v>
      </c>
      <c r="E2234" s="21"/>
      <c r="F2234" s="21"/>
      <c r="G2234" s="21"/>
      <c r="H2234" s="21"/>
      <c r="I2234" s="21"/>
      <c r="J2234" s="23">
        <f t="shared" si="45"/>
        <v>0</v>
      </c>
      <c r="K2234" s="71" t="s">
        <v>1438</v>
      </c>
      <c r="L2234" s="71">
        <f t="shared" ref="L2234:N2234" si="1676">L2231</f>
        <v>2.5</v>
      </c>
      <c r="M2234" s="71">
        <f t="shared" si="1676"/>
        <v>0.14249999999999996</v>
      </c>
      <c r="N2234" s="71">
        <f t="shared" si="1676"/>
        <v>81.8</v>
      </c>
      <c r="O2234" s="73">
        <f>VLOOKUP(B2234,'Dry Sieve'!$B$2:$K$992,IF(C2234="#5",2,IF(C2234="#10",3,IF(C2234="#18",4,IF(C2234="#35",5,IF(C2234="#60",6,IF(C2234="#120",7,IF(C2234="#200",8,IF(C2234="&lt;200",9)))))))),FALSE)</f>
        <v>5.28</v>
      </c>
      <c r="P2234" s="23">
        <f t="shared" si="0"/>
        <v>0.14249999999999996</v>
      </c>
      <c r="Q2234" s="23">
        <f t="shared" si="1"/>
        <v>1.25</v>
      </c>
      <c r="R2234" s="23">
        <f>VLOOKUP(B2234,'Dry Sieve'!$B$2:$K$992,IF(C2234="#5",2,IF(C2234="#10",3,IF(C2234="#18",4,IF(C2234="#35",5,IF(C2234="#60",6,IF(C2234="#120",7,IF(C2234="#200",8,IF(C2234="&lt;200",9)))))))),FALSE)</f>
        <v>5.28</v>
      </c>
      <c r="S2234" s="23">
        <f>VLOOKUP(B2234,'Dry Sieve'!$B$2:$K$992,10,FALSE)</f>
        <v>243.67999999999998</v>
      </c>
      <c r="T2234" s="23">
        <v>1.919763624E-2</v>
      </c>
      <c r="U2234" s="23">
        <v>6.7301427629999997E-3</v>
      </c>
      <c r="V2234" s="23">
        <f>V2233</f>
        <v>0.52847568134959988</v>
      </c>
    </row>
    <row r="2235" spans="1:22" ht="15.75" customHeight="1" x14ac:dyDescent="0.2">
      <c r="A2235" s="22">
        <f>VLOOKUP(B2234,'Sample ID by Horizon'!A:B,2,FALSE)</f>
        <v>42878</v>
      </c>
      <c r="B2235" s="21" t="s">
        <v>555</v>
      </c>
      <c r="C2235" s="21" t="s">
        <v>1299</v>
      </c>
      <c r="D2235" s="21" t="s">
        <v>1291</v>
      </c>
      <c r="E2235" s="21">
        <v>0.4</v>
      </c>
      <c r="F2235" s="21">
        <v>1.73</v>
      </c>
      <c r="G2235" s="21">
        <v>2.12</v>
      </c>
      <c r="H2235" s="21">
        <v>0.39</v>
      </c>
      <c r="I2235" s="21">
        <v>1.82</v>
      </c>
      <c r="J2235" s="23">
        <f t="shared" si="45"/>
        <v>9.000000000000008E-2</v>
      </c>
      <c r="K2235" s="71">
        <v>75</v>
      </c>
      <c r="L2235" s="71">
        <v>0.4</v>
      </c>
      <c r="M2235" s="23">
        <f>AVERAGE(J2235:J2238)</f>
        <v>8.7500000000000078E-2</v>
      </c>
      <c r="N2235" s="23">
        <v>73.75</v>
      </c>
      <c r="O2235" s="73">
        <f>VLOOKUP(B2235,'Dry Sieve'!$B$2:$K$992,IF(C2235="#5",2,IF(C2235="#10",3,IF(C2235="#18",4,IF(C2235="#35",5,IF(C2235="#60",6,IF(C2235="#120",7,IF(C2235="#200",8,IF(C2235="&lt;200",9)))))))),FALSE)</f>
        <v>2.2999999999999998</v>
      </c>
      <c r="P2235" s="23">
        <f t="shared" si="0"/>
        <v>8.7500000000000078E-2</v>
      </c>
      <c r="Q2235" s="23">
        <f t="shared" si="1"/>
        <v>0.4</v>
      </c>
      <c r="R2235" s="23">
        <f>VLOOKUP(B2235,'Dry Sieve'!$B$2:$K$992,IF(C2235="#5",2,IF(C2235="#10",3,IF(C2235="#18",4,IF(C2235="#35",5,IF(C2235="#60",6,IF(C2235="#120",7,IF(C2235="#200",8,IF(C2235="&lt;200",9)))))))),FALSE)</f>
        <v>2.2999999999999998</v>
      </c>
      <c r="S2235" s="23">
        <f>VLOOKUP(B2235,'Dry Sieve'!$B$2:$K$992,10,FALSE)</f>
        <v>243.67999999999998</v>
      </c>
      <c r="T2235" s="23">
        <v>7.3739125080000004E-3</v>
      </c>
      <c r="U2235" s="23">
        <v>1.553788707E-3</v>
      </c>
      <c r="V2235" s="23">
        <f>V2233</f>
        <v>0.52847568134959988</v>
      </c>
    </row>
    <row r="2236" spans="1:22" ht="15.75" customHeight="1" x14ac:dyDescent="0.2">
      <c r="A2236" s="22">
        <f>VLOOKUP(B2235,'Sample ID by Horizon'!A:B,2,FALSE)</f>
        <v>42878</v>
      </c>
      <c r="B2236" s="21" t="s">
        <v>555</v>
      </c>
      <c r="C2236" s="21" t="s">
        <v>1299</v>
      </c>
      <c r="D2236" s="21" t="s">
        <v>1292</v>
      </c>
      <c r="E2236" s="21">
        <v>0.4</v>
      </c>
      <c r="F2236" s="21">
        <v>1.74</v>
      </c>
      <c r="G2236" s="21">
        <v>2.12</v>
      </c>
      <c r="H2236" s="21">
        <v>0.38</v>
      </c>
      <c r="I2236" s="21">
        <v>1.82</v>
      </c>
      <c r="J2236" s="23">
        <f t="shared" si="45"/>
        <v>8.0000000000000071E-2</v>
      </c>
      <c r="K2236" s="71">
        <v>75</v>
      </c>
      <c r="L2236" s="71">
        <f t="shared" ref="L2236:N2236" si="1677">L2235</f>
        <v>0.4</v>
      </c>
      <c r="M2236" s="71">
        <f t="shared" si="1677"/>
        <v>8.7500000000000078E-2</v>
      </c>
      <c r="N2236" s="71">
        <f t="shared" si="1677"/>
        <v>73.75</v>
      </c>
      <c r="O2236" s="73">
        <f>VLOOKUP(B2236,'Dry Sieve'!$B$2:$K$992,IF(C2236="#5",2,IF(C2236="#10",3,IF(C2236="#18",4,IF(C2236="#35",5,IF(C2236="#60",6,IF(C2236="#120",7,IF(C2236="#200",8,IF(C2236="&lt;200",9)))))))),FALSE)</f>
        <v>2.2999999999999998</v>
      </c>
      <c r="P2236" s="23">
        <f t="shared" si="0"/>
        <v>8.7500000000000078E-2</v>
      </c>
      <c r="Q2236" s="23">
        <f t="shared" si="1"/>
        <v>0.4</v>
      </c>
      <c r="R2236" s="23">
        <f>VLOOKUP(B2236,'Dry Sieve'!$B$2:$K$992,IF(C2236="#5",2,IF(C2236="#10",3,IF(C2236="#18",4,IF(C2236="#35",5,IF(C2236="#60",6,IF(C2236="#120",7,IF(C2236="#200",8,IF(C2236="&lt;200",9)))))))),FALSE)</f>
        <v>2.2999999999999998</v>
      </c>
      <c r="S2236" s="23">
        <f>VLOOKUP(B2236,'Dry Sieve'!$B$2:$K$992,10,FALSE)</f>
        <v>243.67999999999998</v>
      </c>
      <c r="T2236" s="23">
        <v>7.3739125080000004E-3</v>
      </c>
      <c r="U2236" s="23">
        <v>1.553788707E-3</v>
      </c>
      <c r="V2236" s="23">
        <f>V2233</f>
        <v>0.52847568134959988</v>
      </c>
    </row>
    <row r="2237" spans="1:22" ht="15.75" customHeight="1" x14ac:dyDescent="0.2">
      <c r="A2237" s="22">
        <f>VLOOKUP(B2236,'Sample ID by Horizon'!A:B,2,FALSE)</f>
        <v>42878</v>
      </c>
      <c r="B2237" s="21" t="s">
        <v>555</v>
      </c>
      <c r="C2237" s="21" t="s">
        <v>1299</v>
      </c>
      <c r="D2237" s="21" t="s">
        <v>1293</v>
      </c>
      <c r="E2237" s="21">
        <v>0.4</v>
      </c>
      <c r="F2237" s="21">
        <v>1.74</v>
      </c>
      <c r="G2237" s="21">
        <v>2.12</v>
      </c>
      <c r="H2237" s="21">
        <v>0.38</v>
      </c>
      <c r="I2237" s="21">
        <v>1.82</v>
      </c>
      <c r="J2237" s="23">
        <f t="shared" si="45"/>
        <v>8.0000000000000071E-2</v>
      </c>
      <c r="K2237" s="71">
        <v>75</v>
      </c>
      <c r="L2237" s="71">
        <f t="shared" ref="L2237:N2237" si="1678">L2235</f>
        <v>0.4</v>
      </c>
      <c r="M2237" s="71">
        <f t="shared" si="1678"/>
        <v>8.7500000000000078E-2</v>
      </c>
      <c r="N2237" s="71">
        <f t="shared" si="1678"/>
        <v>73.75</v>
      </c>
      <c r="O2237" s="73">
        <f>VLOOKUP(B2237,'Dry Sieve'!$B$2:$K$992,IF(C2237="#5",2,IF(C2237="#10",3,IF(C2237="#18",4,IF(C2237="#35",5,IF(C2237="#60",6,IF(C2237="#120",7,IF(C2237="#200",8,IF(C2237="&lt;200",9)))))))),FALSE)</f>
        <v>2.2999999999999998</v>
      </c>
      <c r="P2237" s="23">
        <f t="shared" si="0"/>
        <v>8.7500000000000078E-2</v>
      </c>
      <c r="Q2237" s="23">
        <f t="shared" si="1"/>
        <v>0.4</v>
      </c>
      <c r="R2237" s="23">
        <f>VLOOKUP(B2237,'Dry Sieve'!$B$2:$K$992,IF(C2237="#5",2,IF(C2237="#10",3,IF(C2237="#18",4,IF(C2237="#35",5,IF(C2237="#60",6,IF(C2237="#120",7,IF(C2237="#200",8,IF(C2237="&lt;200",9)))))))),FALSE)</f>
        <v>2.2999999999999998</v>
      </c>
      <c r="S2237" s="23">
        <f>VLOOKUP(B2237,'Dry Sieve'!$B$2:$K$992,10,FALSE)</f>
        <v>243.67999999999998</v>
      </c>
      <c r="T2237" s="23">
        <v>7.3739125080000004E-3</v>
      </c>
      <c r="U2237" s="23">
        <v>1.553788707E-3</v>
      </c>
      <c r="V2237" s="23">
        <f>V2236</f>
        <v>0.52847568134959988</v>
      </c>
    </row>
    <row r="2238" spans="1:22" ht="15.75" customHeight="1" x14ac:dyDescent="0.2">
      <c r="A2238" s="22">
        <f>VLOOKUP(B2237,'Sample ID by Horizon'!A:B,2,FALSE)</f>
        <v>42878</v>
      </c>
      <c r="B2238" s="21" t="s">
        <v>555</v>
      </c>
      <c r="C2238" s="21" t="s">
        <v>1299</v>
      </c>
      <c r="D2238" s="21" t="s">
        <v>1294</v>
      </c>
      <c r="E2238" s="21">
        <v>0.4</v>
      </c>
      <c r="F2238" s="21">
        <v>1.73</v>
      </c>
      <c r="G2238" s="21">
        <v>2.11</v>
      </c>
      <c r="H2238" s="21">
        <v>0.38</v>
      </c>
      <c r="I2238" s="21">
        <v>1.83</v>
      </c>
      <c r="J2238" s="23">
        <f t="shared" si="45"/>
        <v>0.10000000000000009</v>
      </c>
      <c r="K2238" s="71">
        <v>70</v>
      </c>
      <c r="L2238" s="71">
        <f t="shared" ref="L2238:N2238" si="1679">L2235</f>
        <v>0.4</v>
      </c>
      <c r="M2238" s="71">
        <f t="shared" si="1679"/>
        <v>8.7500000000000078E-2</v>
      </c>
      <c r="N2238" s="71">
        <f t="shared" si="1679"/>
        <v>73.75</v>
      </c>
      <c r="O2238" s="73">
        <f>VLOOKUP(B2238,'Dry Sieve'!$B$2:$K$992,IF(C2238="#5",2,IF(C2238="#10",3,IF(C2238="#18",4,IF(C2238="#35",5,IF(C2238="#60",6,IF(C2238="#120",7,IF(C2238="#200",8,IF(C2238="&lt;200",9)))))))),FALSE)</f>
        <v>2.2999999999999998</v>
      </c>
      <c r="P2238" s="23">
        <f t="shared" si="0"/>
        <v>8.7500000000000078E-2</v>
      </c>
      <c r="Q2238" s="23">
        <f t="shared" si="1"/>
        <v>0.4</v>
      </c>
      <c r="R2238" s="23">
        <f>VLOOKUP(B2238,'Dry Sieve'!$B$2:$K$992,IF(C2238="#5",2,IF(C2238="#10",3,IF(C2238="#18",4,IF(C2238="#35",5,IF(C2238="#60",6,IF(C2238="#120",7,IF(C2238="#200",8,IF(C2238="&lt;200",9)))))))),FALSE)</f>
        <v>2.2999999999999998</v>
      </c>
      <c r="S2238" s="23">
        <f>VLOOKUP(B2238,'Dry Sieve'!$B$2:$K$992,10,FALSE)</f>
        <v>243.67999999999998</v>
      </c>
      <c r="T2238" s="23">
        <v>7.3739125080000004E-3</v>
      </c>
      <c r="U2238" s="23">
        <v>1.553788707E-3</v>
      </c>
      <c r="V2238" s="23">
        <f>V2236</f>
        <v>0.52847568134959988</v>
      </c>
    </row>
    <row r="2239" spans="1:22" ht="15.75" customHeight="1" x14ac:dyDescent="0.2">
      <c r="A2239" s="22">
        <f>VLOOKUP(B2238,'Sample ID by Horizon'!A:B,2,FALSE)</f>
        <v>42878</v>
      </c>
      <c r="B2239" s="21" t="s">
        <v>555</v>
      </c>
      <c r="C2239" s="21" t="s">
        <v>1300</v>
      </c>
      <c r="D2239" s="21" t="s">
        <v>1291</v>
      </c>
      <c r="E2239" s="21">
        <v>0.2</v>
      </c>
      <c r="F2239" s="21">
        <v>1.73</v>
      </c>
      <c r="G2239" s="21">
        <v>1.9</v>
      </c>
      <c r="H2239" s="21">
        <v>0.17</v>
      </c>
      <c r="I2239" s="21">
        <v>1.79</v>
      </c>
      <c r="J2239" s="23">
        <f t="shared" si="45"/>
        <v>6.0000000000000053E-2</v>
      </c>
      <c r="K2239" s="71">
        <v>55</v>
      </c>
      <c r="L2239" s="71">
        <v>0.2</v>
      </c>
      <c r="M2239" s="23">
        <f>AVERAGE(J2239:J2242)</f>
        <v>5.2500000000000047E-2</v>
      </c>
      <c r="N2239" s="23">
        <v>60</v>
      </c>
      <c r="O2239" s="73">
        <f>VLOOKUP(B2239,'Dry Sieve'!$B$2:$K$992,IF(C2239="#5",2,IF(C2239="#10",3,IF(C2239="#18",4,IF(C2239="#35",5,IF(C2239="#60",6,IF(C2239="#120",7,IF(C2239="#200",8,IF(C2239="&lt;200",9)))))))),FALSE)</f>
        <v>1.01</v>
      </c>
      <c r="P2239" s="23">
        <f t="shared" si="0"/>
        <v>5.2500000000000047E-2</v>
      </c>
      <c r="Q2239" s="23">
        <f t="shared" si="1"/>
        <v>0.2</v>
      </c>
      <c r="R2239" s="23">
        <f>VLOOKUP(B2239,'Dry Sieve'!$B$2:$K$992,IF(C2239="#5",2,IF(C2239="#10",3,IF(C2239="#18",4,IF(C2239="#35",5,IF(C2239="#60",6,IF(C2239="#120",7,IF(C2239="#200",8,IF(C2239="&lt;200",9)))))))),FALSE)</f>
        <v>1.01</v>
      </c>
      <c r="S2239" s="23">
        <f>VLOOKUP(B2239,'Dry Sieve'!$B$2:$K$992,10,FALSE)</f>
        <v>243.67999999999998</v>
      </c>
      <c r="T2239" s="23">
        <v>3.056775279E-3</v>
      </c>
      <c r="U2239" s="23">
        <v>2.6200930959999999E-4</v>
      </c>
      <c r="V2239" s="23">
        <f>V2236</f>
        <v>0.52847568134959988</v>
      </c>
    </row>
    <row r="2240" spans="1:22" ht="15.75" customHeight="1" x14ac:dyDescent="0.2">
      <c r="A2240" s="22">
        <f>VLOOKUP(B2239,'Sample ID by Horizon'!A:B,2,FALSE)</f>
        <v>42878</v>
      </c>
      <c r="B2240" s="21" t="s">
        <v>555</v>
      </c>
      <c r="C2240" s="21" t="s">
        <v>1300</v>
      </c>
      <c r="D2240" s="21" t="s">
        <v>1292</v>
      </c>
      <c r="E2240" s="21">
        <v>0.2</v>
      </c>
      <c r="F2240" s="21">
        <v>1.74</v>
      </c>
      <c r="G2240" s="21">
        <v>1.89</v>
      </c>
      <c r="H2240" s="21">
        <v>0.15</v>
      </c>
      <c r="I2240" s="21">
        <v>1.76</v>
      </c>
      <c r="J2240" s="23">
        <f t="shared" si="45"/>
        <v>2.0000000000000018E-2</v>
      </c>
      <c r="K2240" s="71">
        <v>65</v>
      </c>
      <c r="L2240" s="71">
        <f t="shared" ref="L2240:N2240" si="1680">L2239</f>
        <v>0.2</v>
      </c>
      <c r="M2240" s="71">
        <f t="shared" si="1680"/>
        <v>5.2500000000000047E-2</v>
      </c>
      <c r="N2240" s="71">
        <f t="shared" si="1680"/>
        <v>60</v>
      </c>
      <c r="O2240" s="73">
        <f>VLOOKUP(B2240,'Dry Sieve'!$B$2:$K$992,IF(C2240="#5",2,IF(C2240="#10",3,IF(C2240="#18",4,IF(C2240="#35",5,IF(C2240="#60",6,IF(C2240="#120",7,IF(C2240="#200",8,IF(C2240="&lt;200",9)))))))),FALSE)</f>
        <v>1.01</v>
      </c>
      <c r="P2240" s="23">
        <f t="shared" si="0"/>
        <v>5.2500000000000047E-2</v>
      </c>
      <c r="Q2240" s="23">
        <f t="shared" si="1"/>
        <v>0.2</v>
      </c>
      <c r="R2240" s="23">
        <f>VLOOKUP(B2240,'Dry Sieve'!$B$2:$K$992,IF(C2240="#5",2,IF(C2240="#10",3,IF(C2240="#18",4,IF(C2240="#35",5,IF(C2240="#60",6,IF(C2240="#120",7,IF(C2240="#200",8,IF(C2240="&lt;200",9)))))))),FALSE)</f>
        <v>1.01</v>
      </c>
      <c r="S2240" s="23">
        <f>VLOOKUP(B2240,'Dry Sieve'!$B$2:$K$992,10,FALSE)</f>
        <v>243.67999999999998</v>
      </c>
      <c r="T2240" s="23">
        <v>3.056775279E-3</v>
      </c>
      <c r="U2240" s="23">
        <v>2.6200930959999999E-4</v>
      </c>
      <c r="V2240" s="23">
        <f>V2239</f>
        <v>0.52847568134959988</v>
      </c>
    </row>
    <row r="2241" spans="1:22" ht="15.75" customHeight="1" x14ac:dyDescent="0.2">
      <c r="A2241" s="22">
        <f>VLOOKUP(B2240,'Sample ID by Horizon'!A:B,2,FALSE)</f>
        <v>42878</v>
      </c>
      <c r="B2241" s="21" t="s">
        <v>555</v>
      </c>
      <c r="C2241" s="21" t="s">
        <v>1300</v>
      </c>
      <c r="D2241" s="21" t="s">
        <v>1293</v>
      </c>
      <c r="E2241" s="21">
        <v>0.2</v>
      </c>
      <c r="F2241" s="21">
        <v>1.73</v>
      </c>
      <c r="G2241" s="21">
        <v>1.92</v>
      </c>
      <c r="H2241" s="21">
        <v>0.19</v>
      </c>
      <c r="I2241" s="21">
        <v>1.8</v>
      </c>
      <c r="J2241" s="23">
        <f t="shared" si="45"/>
        <v>7.0000000000000062E-2</v>
      </c>
      <c r="K2241" s="71">
        <v>60</v>
      </c>
      <c r="L2241" s="71">
        <f t="shared" ref="L2241:N2241" si="1681">L2239</f>
        <v>0.2</v>
      </c>
      <c r="M2241" s="71">
        <f t="shared" si="1681"/>
        <v>5.2500000000000047E-2</v>
      </c>
      <c r="N2241" s="71">
        <f t="shared" si="1681"/>
        <v>60</v>
      </c>
      <c r="O2241" s="73">
        <f>VLOOKUP(B2241,'Dry Sieve'!$B$2:$K$992,IF(C2241="#5",2,IF(C2241="#10",3,IF(C2241="#18",4,IF(C2241="#35",5,IF(C2241="#60",6,IF(C2241="#120",7,IF(C2241="#200",8,IF(C2241="&lt;200",9)))))))),FALSE)</f>
        <v>1.01</v>
      </c>
      <c r="P2241" s="23">
        <f t="shared" si="0"/>
        <v>5.2500000000000047E-2</v>
      </c>
      <c r="Q2241" s="23">
        <f t="shared" si="1"/>
        <v>0.2</v>
      </c>
      <c r="R2241" s="23">
        <f>VLOOKUP(B2241,'Dry Sieve'!$B$2:$K$992,IF(C2241="#5",2,IF(C2241="#10",3,IF(C2241="#18",4,IF(C2241="#35",5,IF(C2241="#60",6,IF(C2241="#120",7,IF(C2241="#200",8,IF(C2241="&lt;200",9)))))))),FALSE)</f>
        <v>1.01</v>
      </c>
      <c r="S2241" s="23">
        <f>VLOOKUP(B2241,'Dry Sieve'!$B$2:$K$992,10,FALSE)</f>
        <v>243.67999999999998</v>
      </c>
      <c r="T2241" s="23">
        <v>3.056775279E-3</v>
      </c>
      <c r="U2241" s="23">
        <v>2.6200930959999999E-4</v>
      </c>
      <c r="V2241" s="23">
        <f>V2239</f>
        <v>0.52847568134959988</v>
      </c>
    </row>
    <row r="2242" spans="1:22" ht="15.75" customHeight="1" x14ac:dyDescent="0.2">
      <c r="A2242" s="22">
        <f>VLOOKUP(B2241,'Sample ID by Horizon'!A:B,2,FALSE)</f>
        <v>42878</v>
      </c>
      <c r="B2242" s="21" t="s">
        <v>555</v>
      </c>
      <c r="C2242" s="21" t="s">
        <v>1300</v>
      </c>
      <c r="D2242" s="21" t="s">
        <v>1294</v>
      </c>
      <c r="E2242" s="21">
        <v>0.2</v>
      </c>
      <c r="F2242" s="21">
        <v>1.72</v>
      </c>
      <c r="G2242" s="21">
        <v>1.9</v>
      </c>
      <c r="H2242" s="21">
        <v>0.18</v>
      </c>
      <c r="I2242" s="21">
        <v>1.78</v>
      </c>
      <c r="J2242" s="23">
        <f t="shared" si="45"/>
        <v>6.0000000000000053E-2</v>
      </c>
      <c r="K2242" s="71">
        <v>60</v>
      </c>
      <c r="L2242" s="71">
        <f t="shared" ref="L2242:N2242" si="1682">L2239</f>
        <v>0.2</v>
      </c>
      <c r="M2242" s="71">
        <f t="shared" si="1682"/>
        <v>5.2500000000000047E-2</v>
      </c>
      <c r="N2242" s="71">
        <f t="shared" si="1682"/>
        <v>60</v>
      </c>
      <c r="O2242" s="73">
        <f>VLOOKUP(B2242,'Dry Sieve'!$B$2:$K$992,IF(C2242="#5",2,IF(C2242="#10",3,IF(C2242="#18",4,IF(C2242="#35",5,IF(C2242="#60",6,IF(C2242="#120",7,IF(C2242="#200",8,IF(C2242="&lt;200",9)))))))),FALSE)</f>
        <v>1.01</v>
      </c>
      <c r="P2242" s="23">
        <f t="shared" si="0"/>
        <v>5.2500000000000047E-2</v>
      </c>
      <c r="Q2242" s="23">
        <f t="shared" si="1"/>
        <v>0.2</v>
      </c>
      <c r="R2242" s="23">
        <f>VLOOKUP(B2242,'Dry Sieve'!$B$2:$K$992,IF(C2242="#5",2,IF(C2242="#10",3,IF(C2242="#18",4,IF(C2242="#35",5,IF(C2242="#60",6,IF(C2242="#120",7,IF(C2242="#200",8,IF(C2242="&lt;200",9)))))))),FALSE)</f>
        <v>1.01</v>
      </c>
      <c r="S2242" s="23">
        <f>VLOOKUP(B2242,'Dry Sieve'!$B$2:$K$992,10,FALSE)</f>
        <v>243.67999999999998</v>
      </c>
      <c r="T2242" s="23">
        <v>3.056775279E-3</v>
      </c>
      <c r="U2242" s="23">
        <v>2.6200930959999999E-4</v>
      </c>
      <c r="V2242" s="23">
        <f>V2239</f>
        <v>0.52847568134959988</v>
      </c>
    </row>
    <row r="2243" spans="1:22" ht="15.75" customHeight="1" x14ac:dyDescent="0.2">
      <c r="A2243" s="22">
        <f>VLOOKUP(B2242,'Sample ID by Horizon'!A:B,2,FALSE)</f>
        <v>42878</v>
      </c>
      <c r="B2243" s="21" t="s">
        <v>556</v>
      </c>
      <c r="C2243" s="21" t="s">
        <v>1290</v>
      </c>
      <c r="D2243" s="21" t="s">
        <v>1291</v>
      </c>
      <c r="E2243" s="21">
        <v>4</v>
      </c>
      <c r="F2243" s="21">
        <v>1.74</v>
      </c>
      <c r="G2243" s="21">
        <v>3.71</v>
      </c>
      <c r="H2243" s="21">
        <v>1.97</v>
      </c>
      <c r="I2243" s="21">
        <v>1.74</v>
      </c>
      <c r="J2243" s="23">
        <f t="shared" si="45"/>
        <v>0</v>
      </c>
      <c r="K2243" s="71">
        <v>49.25</v>
      </c>
      <c r="L2243" s="71">
        <v>4.0025000000000004</v>
      </c>
      <c r="M2243" s="23">
        <f>AVERAGE(J2243:J2246)</f>
        <v>1.0000000000000009E-2</v>
      </c>
      <c r="N2243" s="23">
        <v>58.210255609999997</v>
      </c>
      <c r="O2243" s="73">
        <f>VLOOKUP(B2243,'Dry Sieve'!$B$2:$K$992,IF(C2243="#5",2,IF(C2243="#10",3,IF(C2243="#18",4,IF(C2243="#35",5,IF(C2243="#60",6,IF(C2243="#120",7,IF(C2243="#200",8,IF(C2243="&lt;200",9)))))))),FALSE)</f>
        <v>1486</v>
      </c>
      <c r="P2243" s="23">
        <f t="shared" si="0"/>
        <v>1.0000000000000009E-2</v>
      </c>
      <c r="Q2243" s="23">
        <f t="shared" si="1"/>
        <v>4.0024999999999995</v>
      </c>
      <c r="R2243" s="23">
        <f>VLOOKUP(B2243,'Dry Sieve'!$B$2:$K$992,IF(C2243="#5",2,IF(C2243="#10",3,IF(C2243="#18",4,IF(C2243="#35",5,IF(C2243="#60",6,IF(C2243="#120",7,IF(C2243="#200",8,IF(C2243="&lt;200",9)))))))),FALSE)</f>
        <v>1486</v>
      </c>
      <c r="S2243" s="23">
        <f>VLOOKUP(B2243,'Dry Sieve'!$B$2:$K$992,10,FALSE)</f>
        <v>1779.0900000000001</v>
      </c>
      <c r="T2243" s="23">
        <v>0.83317163289999996</v>
      </c>
      <c r="U2243" s="23">
        <v>0.48499133719999998</v>
      </c>
      <c r="V2243" s="23">
        <f>SUM(U2243,U2247,U2251,U2255,U2259,U2263,U2267)</f>
        <v>0.52324258500439991</v>
      </c>
    </row>
    <row r="2244" spans="1:22" ht="15.75" customHeight="1" x14ac:dyDescent="0.2">
      <c r="A2244" s="22">
        <f>VLOOKUP(B2243,'Sample ID by Horizon'!A:B,2,FALSE)</f>
        <v>42878</v>
      </c>
      <c r="B2244" s="21" t="s">
        <v>556</v>
      </c>
      <c r="C2244" s="21" t="s">
        <v>1290</v>
      </c>
      <c r="D2244" s="21" t="s">
        <v>1292</v>
      </c>
      <c r="E2244" s="21">
        <v>4.01</v>
      </c>
      <c r="F2244" s="21">
        <v>1.75</v>
      </c>
      <c r="G2244" s="21">
        <v>4.3099999999999996</v>
      </c>
      <c r="H2244" s="21">
        <v>2.56</v>
      </c>
      <c r="I2244" s="21">
        <v>1.76</v>
      </c>
      <c r="J2244" s="23">
        <f t="shared" si="45"/>
        <v>1.0000000000000009E-2</v>
      </c>
      <c r="K2244" s="71">
        <v>63.591022440000003</v>
      </c>
      <c r="L2244" s="71">
        <f t="shared" ref="L2244:N2244" si="1683">L2243</f>
        <v>4.0025000000000004</v>
      </c>
      <c r="M2244" s="71">
        <f t="shared" si="1683"/>
        <v>1.0000000000000009E-2</v>
      </c>
      <c r="N2244" s="71">
        <f t="shared" si="1683"/>
        <v>58.210255609999997</v>
      </c>
      <c r="O2244" s="73">
        <f>VLOOKUP(B2244,'Dry Sieve'!$B$2:$K$992,IF(C2244="#5",2,IF(C2244="#10",3,IF(C2244="#18",4,IF(C2244="#35",5,IF(C2244="#60",6,IF(C2244="#120",7,IF(C2244="#200",8,IF(C2244="&lt;200",9)))))))),FALSE)</f>
        <v>1486</v>
      </c>
      <c r="P2244" s="23">
        <f t="shared" si="0"/>
        <v>1.0000000000000009E-2</v>
      </c>
      <c r="Q2244" s="23">
        <f t="shared" si="1"/>
        <v>4.0024999999999995</v>
      </c>
      <c r="R2244" s="23">
        <f>VLOOKUP(B2244,'Dry Sieve'!$B$2:$K$992,IF(C2244="#5",2,IF(C2244="#10",3,IF(C2244="#18",4,IF(C2244="#35",5,IF(C2244="#60",6,IF(C2244="#120",7,IF(C2244="#200",8,IF(C2244="&lt;200",9)))))))),FALSE)</f>
        <v>1486</v>
      </c>
      <c r="S2244" s="23">
        <f>VLOOKUP(B2244,'Dry Sieve'!$B$2:$K$992,10,FALSE)</f>
        <v>1779.0900000000001</v>
      </c>
      <c r="T2244" s="23">
        <v>0.83317163289999996</v>
      </c>
      <c r="U2244" s="23">
        <v>0.48499133719999998</v>
      </c>
      <c r="V2244" s="23">
        <f>V2243</f>
        <v>0.52324258500439991</v>
      </c>
    </row>
    <row r="2245" spans="1:22" ht="15.75" customHeight="1" x14ac:dyDescent="0.2">
      <c r="A2245" s="22">
        <f>VLOOKUP(B2244,'Sample ID by Horizon'!A:B,2,FALSE)</f>
        <v>42878</v>
      </c>
      <c r="B2245" s="21" t="s">
        <v>556</v>
      </c>
      <c r="C2245" s="21" t="s">
        <v>1290</v>
      </c>
      <c r="D2245" s="21" t="s">
        <v>1293</v>
      </c>
      <c r="E2245" s="21">
        <v>4</v>
      </c>
      <c r="F2245" s="21">
        <v>1.74</v>
      </c>
      <c r="G2245" s="21">
        <v>4.51</v>
      </c>
      <c r="H2245" s="21">
        <v>2.77</v>
      </c>
      <c r="I2245" s="21">
        <v>1.75</v>
      </c>
      <c r="J2245" s="23">
        <f t="shared" si="45"/>
        <v>1.0000000000000009E-2</v>
      </c>
      <c r="K2245" s="71">
        <v>69</v>
      </c>
      <c r="L2245" s="71">
        <f t="shared" ref="L2245:N2245" si="1684">L2243</f>
        <v>4.0025000000000004</v>
      </c>
      <c r="M2245" s="71">
        <f t="shared" si="1684"/>
        <v>1.0000000000000009E-2</v>
      </c>
      <c r="N2245" s="71">
        <f t="shared" si="1684"/>
        <v>58.210255609999997</v>
      </c>
      <c r="O2245" s="73">
        <f>VLOOKUP(B2245,'Dry Sieve'!$B$2:$K$992,IF(C2245="#5",2,IF(C2245="#10",3,IF(C2245="#18",4,IF(C2245="#35",5,IF(C2245="#60",6,IF(C2245="#120",7,IF(C2245="#200",8,IF(C2245="&lt;200",9)))))))),FALSE)</f>
        <v>1486</v>
      </c>
      <c r="P2245" s="23">
        <f t="shared" si="0"/>
        <v>1.0000000000000009E-2</v>
      </c>
      <c r="Q2245" s="23">
        <f t="shared" si="1"/>
        <v>4.0024999999999995</v>
      </c>
      <c r="R2245" s="23">
        <f>VLOOKUP(B2245,'Dry Sieve'!$B$2:$K$992,IF(C2245="#5",2,IF(C2245="#10",3,IF(C2245="#18",4,IF(C2245="#35",5,IF(C2245="#60",6,IF(C2245="#120",7,IF(C2245="#200",8,IF(C2245="&lt;200",9)))))))),FALSE)</f>
        <v>1486</v>
      </c>
      <c r="S2245" s="23">
        <f>VLOOKUP(B2245,'Dry Sieve'!$B$2:$K$992,10,FALSE)</f>
        <v>1779.0900000000001</v>
      </c>
      <c r="T2245" s="23">
        <v>0.83317163289999996</v>
      </c>
      <c r="U2245" s="23">
        <v>0.48499133719999998</v>
      </c>
      <c r="V2245" s="23">
        <f>V2243</f>
        <v>0.52324258500439991</v>
      </c>
    </row>
    <row r="2246" spans="1:22" ht="15.75" customHeight="1" x14ac:dyDescent="0.2">
      <c r="A2246" s="22">
        <f>VLOOKUP(B2245,'Sample ID by Horizon'!A:B,2,FALSE)</f>
        <v>42878</v>
      </c>
      <c r="B2246" s="21" t="s">
        <v>556</v>
      </c>
      <c r="C2246" s="21" t="s">
        <v>1290</v>
      </c>
      <c r="D2246" s="21" t="s">
        <v>1294</v>
      </c>
      <c r="E2246" s="21">
        <v>4</v>
      </c>
      <c r="F2246" s="21">
        <v>1.73</v>
      </c>
      <c r="G2246" s="21">
        <v>3.79</v>
      </c>
      <c r="H2246" s="21">
        <v>2.06</v>
      </c>
      <c r="I2246" s="21">
        <v>1.75</v>
      </c>
      <c r="J2246" s="23">
        <f t="shared" si="45"/>
        <v>2.0000000000000018E-2</v>
      </c>
      <c r="K2246" s="71">
        <v>51</v>
      </c>
      <c r="L2246" s="71">
        <f t="shared" ref="L2246:N2246" si="1685">L2243</f>
        <v>4.0025000000000004</v>
      </c>
      <c r="M2246" s="71">
        <f t="shared" si="1685"/>
        <v>1.0000000000000009E-2</v>
      </c>
      <c r="N2246" s="71">
        <f t="shared" si="1685"/>
        <v>58.210255609999997</v>
      </c>
      <c r="O2246" s="73">
        <f>VLOOKUP(B2246,'Dry Sieve'!$B$2:$K$992,IF(C2246="#5",2,IF(C2246="#10",3,IF(C2246="#18",4,IF(C2246="#35",5,IF(C2246="#60",6,IF(C2246="#120",7,IF(C2246="#200",8,IF(C2246="&lt;200",9)))))))),FALSE)</f>
        <v>1486</v>
      </c>
      <c r="P2246" s="23">
        <f t="shared" si="0"/>
        <v>1.0000000000000009E-2</v>
      </c>
      <c r="Q2246" s="23">
        <f t="shared" si="1"/>
        <v>4.0024999999999995</v>
      </c>
      <c r="R2246" s="23">
        <f>VLOOKUP(B2246,'Dry Sieve'!$B$2:$K$992,IF(C2246="#5",2,IF(C2246="#10",3,IF(C2246="#18",4,IF(C2246="#35",5,IF(C2246="#60",6,IF(C2246="#120",7,IF(C2246="#200",8,IF(C2246="&lt;200",9)))))))),FALSE)</f>
        <v>1486</v>
      </c>
      <c r="S2246" s="23">
        <f>VLOOKUP(B2246,'Dry Sieve'!$B$2:$K$992,10,FALSE)</f>
        <v>1779.0900000000001</v>
      </c>
      <c r="T2246" s="23">
        <v>0.83317163289999996</v>
      </c>
      <c r="U2246" s="23">
        <v>0.48499133719999998</v>
      </c>
      <c r="V2246" s="23">
        <f>V2243</f>
        <v>0.52324258500439991</v>
      </c>
    </row>
    <row r="2247" spans="1:22" ht="15.75" customHeight="1" x14ac:dyDescent="0.2">
      <c r="A2247" s="22">
        <f>VLOOKUP(B2246,'Sample ID by Horizon'!A:B,2,FALSE)</f>
        <v>42878</v>
      </c>
      <c r="B2247" s="21" t="s">
        <v>556</v>
      </c>
      <c r="C2247" s="21" t="s">
        <v>1295</v>
      </c>
      <c r="D2247" s="21" t="s">
        <v>1291</v>
      </c>
      <c r="E2247" s="21">
        <v>4</v>
      </c>
      <c r="F2247" s="21">
        <v>1.72</v>
      </c>
      <c r="G2247" s="21">
        <v>2.8</v>
      </c>
      <c r="H2247" s="21">
        <v>1.08</v>
      </c>
      <c r="I2247" s="21">
        <v>1.75</v>
      </c>
      <c r="J2247" s="23">
        <f t="shared" si="45"/>
        <v>3.0000000000000027E-2</v>
      </c>
      <c r="K2247" s="71">
        <v>26.25</v>
      </c>
      <c r="L2247" s="71">
        <v>4</v>
      </c>
      <c r="M2247" s="23">
        <f>AVERAGE(J2247:J2250)</f>
        <v>3.0000000000000027E-2</v>
      </c>
      <c r="N2247" s="23">
        <v>30.166666670000001</v>
      </c>
      <c r="O2247" s="73">
        <f>VLOOKUP(B2247,'Dry Sieve'!$B$2:$K$992,IF(C2247="#5",2,IF(C2247="#10",3,IF(C2247="#18",4,IF(C2247="#35",5,IF(C2247="#60",6,IF(C2247="#120",7,IF(C2247="#200",8,IF(C2247="&lt;200",9)))))))),FALSE)</f>
        <v>138.91</v>
      </c>
      <c r="P2247" s="23">
        <f t="shared" si="0"/>
        <v>3.0000000000000027E-2</v>
      </c>
      <c r="Q2247" s="23">
        <f t="shared" si="1"/>
        <v>3</v>
      </c>
      <c r="R2247" s="23">
        <f>VLOOKUP(B2247,'Dry Sieve'!$B$2:$K$992,IF(C2247="#5",2,IF(C2247="#10",3,IF(C2247="#18",4,IF(C2247="#35",5,IF(C2247="#60",6,IF(C2247="#120",7,IF(C2247="#200",8,IF(C2247="&lt;200",9)))))))),FALSE)</f>
        <v>138.91</v>
      </c>
      <c r="S2247" s="23">
        <f>VLOOKUP(B2247,'Dry Sieve'!$B$2:$K$992,10,FALSE)</f>
        <v>1779.0900000000001</v>
      </c>
      <c r="T2247" s="23">
        <v>7.7298450330000004E-2</v>
      </c>
      <c r="U2247" s="23">
        <v>1.998717073E-2</v>
      </c>
      <c r="V2247" s="23">
        <f>V2246</f>
        <v>0.52324258500439991</v>
      </c>
    </row>
    <row r="2248" spans="1:22" ht="15.75" customHeight="1" x14ac:dyDescent="0.2">
      <c r="A2248" s="22">
        <f>VLOOKUP(B2247,'Sample ID by Horizon'!A:B,2,FALSE)</f>
        <v>42878</v>
      </c>
      <c r="B2248" s="21" t="s">
        <v>556</v>
      </c>
      <c r="C2248" s="21" t="s">
        <v>1295</v>
      </c>
      <c r="D2248" s="21" t="s">
        <v>1292</v>
      </c>
      <c r="E2248" s="21">
        <v>4</v>
      </c>
      <c r="F2248" s="21">
        <v>1.73</v>
      </c>
      <c r="G2248" s="21">
        <v>2.61</v>
      </c>
      <c r="H2248" s="21">
        <v>0.88</v>
      </c>
      <c r="I2248" s="21">
        <v>1.77</v>
      </c>
      <c r="J2248" s="23">
        <f t="shared" si="45"/>
        <v>4.0000000000000036E-2</v>
      </c>
      <c r="K2248" s="71">
        <v>21</v>
      </c>
      <c r="L2248" s="71">
        <f t="shared" ref="L2248:N2248" si="1686">L2247</f>
        <v>4</v>
      </c>
      <c r="M2248" s="71">
        <f t="shared" si="1686"/>
        <v>3.0000000000000027E-2</v>
      </c>
      <c r="N2248" s="71">
        <f t="shared" si="1686"/>
        <v>30.166666670000001</v>
      </c>
      <c r="O2248" s="73">
        <f>VLOOKUP(B2248,'Dry Sieve'!$B$2:$K$992,IF(C2248="#5",2,IF(C2248="#10",3,IF(C2248="#18",4,IF(C2248="#35",5,IF(C2248="#60",6,IF(C2248="#120",7,IF(C2248="#200",8,IF(C2248="&lt;200",9)))))))),FALSE)</f>
        <v>138.91</v>
      </c>
      <c r="P2248" s="23">
        <f t="shared" si="0"/>
        <v>3.0000000000000027E-2</v>
      </c>
      <c r="Q2248" s="23">
        <f t="shared" si="1"/>
        <v>3</v>
      </c>
      <c r="R2248" s="23">
        <f>VLOOKUP(B2248,'Dry Sieve'!$B$2:$K$992,IF(C2248="#5",2,IF(C2248="#10",3,IF(C2248="#18",4,IF(C2248="#35",5,IF(C2248="#60",6,IF(C2248="#120",7,IF(C2248="#200",8,IF(C2248="&lt;200",9)))))))),FALSE)</f>
        <v>138.91</v>
      </c>
      <c r="S2248" s="23">
        <f>VLOOKUP(B2248,'Dry Sieve'!$B$2:$K$992,10,FALSE)</f>
        <v>1779.0900000000001</v>
      </c>
      <c r="T2248" s="23">
        <v>7.7298450330000004E-2</v>
      </c>
      <c r="U2248" s="23">
        <v>1.998717073E-2</v>
      </c>
      <c r="V2248" s="23">
        <f>V2246</f>
        <v>0.52324258500439991</v>
      </c>
    </row>
    <row r="2249" spans="1:22" ht="15.75" customHeight="1" x14ac:dyDescent="0.2">
      <c r="A2249" s="22">
        <f>VLOOKUP(B2248,'Sample ID by Horizon'!A:B,2,FALSE)</f>
        <v>42878</v>
      </c>
      <c r="B2249" s="21" t="s">
        <v>556</v>
      </c>
      <c r="C2249" s="21" t="s">
        <v>1295</v>
      </c>
      <c r="D2249" s="21" t="s">
        <v>1293</v>
      </c>
      <c r="E2249" s="21">
        <v>4</v>
      </c>
      <c r="F2249" s="21">
        <v>1.72</v>
      </c>
      <c r="G2249" s="21">
        <v>3.5</v>
      </c>
      <c r="H2249" s="21">
        <v>1.78</v>
      </c>
      <c r="I2249" s="21">
        <v>1.77</v>
      </c>
      <c r="J2249" s="23">
        <f t="shared" si="45"/>
        <v>5.0000000000000044E-2</v>
      </c>
      <c r="K2249" s="71">
        <v>43.25</v>
      </c>
      <c r="L2249" s="71">
        <f t="shared" ref="L2249:N2249" si="1687">L2247</f>
        <v>4</v>
      </c>
      <c r="M2249" s="71">
        <f t="shared" si="1687"/>
        <v>3.0000000000000027E-2</v>
      </c>
      <c r="N2249" s="71">
        <f t="shared" si="1687"/>
        <v>30.166666670000001</v>
      </c>
      <c r="O2249" s="73">
        <f>VLOOKUP(B2249,'Dry Sieve'!$B$2:$K$992,IF(C2249="#5",2,IF(C2249="#10",3,IF(C2249="#18",4,IF(C2249="#35",5,IF(C2249="#60",6,IF(C2249="#120",7,IF(C2249="#200",8,IF(C2249="&lt;200",9)))))))),FALSE)</f>
        <v>138.91</v>
      </c>
      <c r="P2249" s="23">
        <f t="shared" si="0"/>
        <v>3.0000000000000027E-2</v>
      </c>
      <c r="Q2249" s="23">
        <f t="shared" si="1"/>
        <v>3</v>
      </c>
      <c r="R2249" s="23">
        <f>VLOOKUP(B2249,'Dry Sieve'!$B$2:$K$992,IF(C2249="#5",2,IF(C2249="#10",3,IF(C2249="#18",4,IF(C2249="#35",5,IF(C2249="#60",6,IF(C2249="#120",7,IF(C2249="#200",8,IF(C2249="&lt;200",9)))))))),FALSE)</f>
        <v>138.91</v>
      </c>
      <c r="S2249" s="23">
        <f>VLOOKUP(B2249,'Dry Sieve'!$B$2:$K$992,10,FALSE)</f>
        <v>1779.0900000000001</v>
      </c>
      <c r="T2249" s="23">
        <v>7.7298450330000004E-2</v>
      </c>
      <c r="U2249" s="23">
        <v>1.998717073E-2</v>
      </c>
      <c r="V2249" s="23">
        <f>V2246</f>
        <v>0.52324258500439991</v>
      </c>
    </row>
    <row r="2250" spans="1:22" ht="15.75" customHeight="1" x14ac:dyDescent="0.2">
      <c r="A2250" s="22">
        <f>VLOOKUP(B2249,'Sample ID by Horizon'!A:B,2,FALSE)</f>
        <v>42878</v>
      </c>
      <c r="B2250" s="21" t="s">
        <v>556</v>
      </c>
      <c r="C2250" s="21" t="s">
        <v>1295</v>
      </c>
      <c r="D2250" s="21" t="s">
        <v>1294</v>
      </c>
      <c r="E2250" s="21"/>
      <c r="F2250" s="21"/>
      <c r="G2250" s="21"/>
      <c r="H2250" s="21"/>
      <c r="I2250" s="21"/>
      <c r="J2250" s="23">
        <f t="shared" si="45"/>
        <v>0</v>
      </c>
      <c r="K2250" s="71" t="s">
        <v>1438</v>
      </c>
      <c r="L2250" s="71">
        <f t="shared" ref="L2250:N2250" si="1688">L2247</f>
        <v>4</v>
      </c>
      <c r="M2250" s="71">
        <f t="shared" si="1688"/>
        <v>3.0000000000000027E-2</v>
      </c>
      <c r="N2250" s="71">
        <f t="shared" si="1688"/>
        <v>30.166666670000001</v>
      </c>
      <c r="O2250" s="73">
        <f>VLOOKUP(B2250,'Dry Sieve'!$B$2:$K$992,IF(C2250="#5",2,IF(C2250="#10",3,IF(C2250="#18",4,IF(C2250="#35",5,IF(C2250="#60",6,IF(C2250="#120",7,IF(C2250="#200",8,IF(C2250="&lt;200",9)))))))),FALSE)</f>
        <v>138.91</v>
      </c>
      <c r="P2250" s="23">
        <f t="shared" si="0"/>
        <v>3.0000000000000027E-2</v>
      </c>
      <c r="Q2250" s="23">
        <f t="shared" si="1"/>
        <v>3</v>
      </c>
      <c r="R2250" s="23">
        <f>VLOOKUP(B2250,'Dry Sieve'!$B$2:$K$992,IF(C2250="#5",2,IF(C2250="#10",3,IF(C2250="#18",4,IF(C2250="#35",5,IF(C2250="#60",6,IF(C2250="#120",7,IF(C2250="#200",8,IF(C2250="&lt;200",9)))))))),FALSE)</f>
        <v>138.91</v>
      </c>
      <c r="S2250" s="23">
        <f>VLOOKUP(B2250,'Dry Sieve'!$B$2:$K$992,10,FALSE)</f>
        <v>1779.0900000000001</v>
      </c>
      <c r="T2250" s="23">
        <v>7.7298450330000004E-2</v>
      </c>
      <c r="U2250" s="23">
        <v>1.998717073E-2</v>
      </c>
      <c r="V2250" s="23">
        <f>V2249</f>
        <v>0.52324258500439991</v>
      </c>
    </row>
    <row r="2251" spans="1:22" ht="15.75" customHeight="1" x14ac:dyDescent="0.2">
      <c r="A2251" s="22">
        <f>VLOOKUP(B2250,'Sample ID by Horizon'!A:B,2,FALSE)</f>
        <v>42878</v>
      </c>
      <c r="B2251" s="21" t="s">
        <v>556</v>
      </c>
      <c r="C2251" s="21" t="s">
        <v>1296</v>
      </c>
      <c r="D2251" s="21" t="s">
        <v>1291</v>
      </c>
      <c r="E2251" s="21">
        <v>3</v>
      </c>
      <c r="F2251" s="21">
        <v>1.71</v>
      </c>
      <c r="G2251" s="21">
        <v>2.83</v>
      </c>
      <c r="H2251" s="21">
        <v>1.1200000000000001</v>
      </c>
      <c r="I2251" s="21">
        <v>1.82</v>
      </c>
      <c r="J2251" s="23">
        <f t="shared" si="45"/>
        <v>0.1100000000000001</v>
      </c>
      <c r="K2251" s="71">
        <v>33.666666669999998</v>
      </c>
      <c r="L2251" s="71">
        <v>3.0024999999999999</v>
      </c>
      <c r="M2251" s="23">
        <f>AVERAGE(J2251:J2254)</f>
        <v>8.7500000000000078E-2</v>
      </c>
      <c r="N2251" s="23">
        <v>34.972037649999997</v>
      </c>
      <c r="O2251" s="73">
        <f>VLOOKUP(B2251,'Dry Sieve'!$B$2:$K$992,IF(C2251="#5",2,IF(C2251="#10",3,IF(C2251="#18",4,IF(C2251="#35",5,IF(C2251="#60",6,IF(C2251="#120",7,IF(C2251="#200",8,IF(C2251="&lt;200",9)))))))),FALSE)</f>
        <v>74.97</v>
      </c>
      <c r="P2251" s="23">
        <f t="shared" si="0"/>
        <v>8.7500000000000078E-2</v>
      </c>
      <c r="Q2251" s="23">
        <f t="shared" si="1"/>
        <v>3.0024999999999999</v>
      </c>
      <c r="R2251" s="23">
        <f>VLOOKUP(B2251,'Dry Sieve'!$B$2:$K$992,IF(C2251="#5",2,IF(C2251="#10",3,IF(C2251="#18",4,IF(C2251="#35",5,IF(C2251="#60",6,IF(C2251="#120",7,IF(C2251="#200",8,IF(C2251="&lt;200",9)))))))),FALSE)</f>
        <v>74.97</v>
      </c>
      <c r="S2251" s="23">
        <f>VLOOKUP(B2251,'Dry Sieve'!$B$2:$K$992,10,FALSE)</f>
        <v>1779.0900000000001</v>
      </c>
      <c r="T2251" s="23">
        <v>4.0911474779999998E-2</v>
      </c>
      <c r="U2251" s="23">
        <v>1.02196974E-2</v>
      </c>
      <c r="V2251" s="23">
        <f>V2249</f>
        <v>0.52324258500439991</v>
      </c>
    </row>
    <row r="2252" spans="1:22" ht="15.75" customHeight="1" x14ac:dyDescent="0.2">
      <c r="A2252" s="22">
        <f>VLOOKUP(B2251,'Sample ID by Horizon'!A:B,2,FALSE)</f>
        <v>42878</v>
      </c>
      <c r="B2252" s="21" t="s">
        <v>556</v>
      </c>
      <c r="C2252" s="21" t="s">
        <v>1296</v>
      </c>
      <c r="D2252" s="21" t="s">
        <v>1292</v>
      </c>
      <c r="E2252" s="21">
        <v>3.01</v>
      </c>
      <c r="F2252" s="21">
        <v>1.74</v>
      </c>
      <c r="G2252" s="21">
        <v>2.83</v>
      </c>
      <c r="H2252" s="21">
        <v>1.0900000000000001</v>
      </c>
      <c r="I2252" s="21">
        <v>1.82</v>
      </c>
      <c r="J2252" s="23">
        <f t="shared" si="45"/>
        <v>8.0000000000000071E-2</v>
      </c>
      <c r="K2252" s="71">
        <v>33.554817280000002</v>
      </c>
      <c r="L2252" s="71">
        <f t="shared" ref="L2252:N2252" si="1689">L2251</f>
        <v>3.0024999999999999</v>
      </c>
      <c r="M2252" s="71">
        <f t="shared" si="1689"/>
        <v>8.7500000000000078E-2</v>
      </c>
      <c r="N2252" s="71">
        <f t="shared" si="1689"/>
        <v>34.972037649999997</v>
      </c>
      <c r="O2252" s="73">
        <f>VLOOKUP(B2252,'Dry Sieve'!$B$2:$K$992,IF(C2252="#5",2,IF(C2252="#10",3,IF(C2252="#18",4,IF(C2252="#35",5,IF(C2252="#60",6,IF(C2252="#120",7,IF(C2252="#200",8,IF(C2252="&lt;200",9)))))))),FALSE)</f>
        <v>74.97</v>
      </c>
      <c r="P2252" s="23">
        <f t="shared" si="0"/>
        <v>8.7500000000000078E-2</v>
      </c>
      <c r="Q2252" s="23">
        <f t="shared" si="1"/>
        <v>3.0024999999999999</v>
      </c>
      <c r="R2252" s="23">
        <f>VLOOKUP(B2252,'Dry Sieve'!$B$2:$K$992,IF(C2252="#5",2,IF(C2252="#10",3,IF(C2252="#18",4,IF(C2252="#35",5,IF(C2252="#60",6,IF(C2252="#120",7,IF(C2252="#200",8,IF(C2252="&lt;200",9)))))))),FALSE)</f>
        <v>74.97</v>
      </c>
      <c r="S2252" s="23">
        <f>VLOOKUP(B2252,'Dry Sieve'!$B$2:$K$992,10,FALSE)</f>
        <v>1779.0900000000001</v>
      </c>
      <c r="T2252" s="23">
        <v>4.0911474779999998E-2</v>
      </c>
      <c r="U2252" s="23">
        <v>1.02196974E-2</v>
      </c>
      <c r="V2252" s="23">
        <f>V2249</f>
        <v>0.52324258500439991</v>
      </c>
    </row>
    <row r="2253" spans="1:22" ht="15.75" customHeight="1" x14ac:dyDescent="0.2">
      <c r="A2253" s="22">
        <f>VLOOKUP(B2252,'Sample ID by Horizon'!A:B,2,FALSE)</f>
        <v>42878</v>
      </c>
      <c r="B2253" s="21" t="s">
        <v>556</v>
      </c>
      <c r="C2253" s="21" t="s">
        <v>1296</v>
      </c>
      <c r="D2253" s="21" t="s">
        <v>1293</v>
      </c>
      <c r="E2253" s="21">
        <v>3</v>
      </c>
      <c r="F2253" s="21">
        <v>1.75</v>
      </c>
      <c r="G2253" s="21">
        <v>2.89</v>
      </c>
      <c r="H2253" s="21">
        <v>1.1399999999999999</v>
      </c>
      <c r="I2253" s="21">
        <v>1.84</v>
      </c>
      <c r="J2253" s="23">
        <f t="shared" si="45"/>
        <v>9.000000000000008E-2</v>
      </c>
      <c r="K2253" s="71">
        <v>35</v>
      </c>
      <c r="L2253" s="71">
        <f t="shared" ref="L2253:N2253" si="1690">L2251</f>
        <v>3.0024999999999999</v>
      </c>
      <c r="M2253" s="71">
        <f t="shared" si="1690"/>
        <v>8.7500000000000078E-2</v>
      </c>
      <c r="N2253" s="71">
        <f t="shared" si="1690"/>
        <v>34.972037649999997</v>
      </c>
      <c r="O2253" s="73">
        <f>VLOOKUP(B2253,'Dry Sieve'!$B$2:$K$992,IF(C2253="#5",2,IF(C2253="#10",3,IF(C2253="#18",4,IF(C2253="#35",5,IF(C2253="#60",6,IF(C2253="#120",7,IF(C2253="#200",8,IF(C2253="&lt;200",9)))))))),FALSE)</f>
        <v>74.97</v>
      </c>
      <c r="P2253" s="23">
        <f t="shared" si="0"/>
        <v>8.7500000000000078E-2</v>
      </c>
      <c r="Q2253" s="23">
        <f t="shared" si="1"/>
        <v>3.0024999999999999</v>
      </c>
      <c r="R2253" s="23">
        <f>VLOOKUP(B2253,'Dry Sieve'!$B$2:$K$992,IF(C2253="#5",2,IF(C2253="#10",3,IF(C2253="#18",4,IF(C2253="#35",5,IF(C2253="#60",6,IF(C2253="#120",7,IF(C2253="#200",8,IF(C2253="&lt;200",9)))))))),FALSE)</f>
        <v>74.97</v>
      </c>
      <c r="S2253" s="23">
        <f>VLOOKUP(B2253,'Dry Sieve'!$B$2:$K$992,10,FALSE)</f>
        <v>1779.0900000000001</v>
      </c>
      <c r="T2253" s="23">
        <v>4.0911474779999998E-2</v>
      </c>
      <c r="U2253" s="23">
        <v>1.02196974E-2</v>
      </c>
      <c r="V2253" s="23">
        <f>V2252</f>
        <v>0.52324258500439991</v>
      </c>
    </row>
    <row r="2254" spans="1:22" ht="15.75" customHeight="1" x14ac:dyDescent="0.2">
      <c r="A2254" s="22">
        <f>VLOOKUP(B2253,'Sample ID by Horizon'!A:B,2,FALSE)</f>
        <v>42878</v>
      </c>
      <c r="B2254" s="21" t="s">
        <v>556</v>
      </c>
      <c r="C2254" s="21" t="s">
        <v>1296</v>
      </c>
      <c r="D2254" s="21" t="s">
        <v>1294</v>
      </c>
      <c r="E2254" s="21">
        <v>3</v>
      </c>
      <c r="F2254" s="21">
        <v>1.73</v>
      </c>
      <c r="G2254" s="21">
        <v>2.93</v>
      </c>
      <c r="H2254" s="21">
        <v>1.2</v>
      </c>
      <c r="I2254" s="21">
        <v>1.8</v>
      </c>
      <c r="J2254" s="23">
        <f t="shared" si="45"/>
        <v>7.0000000000000062E-2</v>
      </c>
      <c r="K2254" s="71">
        <v>37.666666669999998</v>
      </c>
      <c r="L2254" s="71">
        <f t="shared" ref="L2254:N2254" si="1691">L2251</f>
        <v>3.0024999999999999</v>
      </c>
      <c r="M2254" s="71">
        <f t="shared" si="1691"/>
        <v>8.7500000000000078E-2</v>
      </c>
      <c r="N2254" s="71">
        <f t="shared" si="1691"/>
        <v>34.972037649999997</v>
      </c>
      <c r="O2254" s="73">
        <f>VLOOKUP(B2254,'Dry Sieve'!$B$2:$K$992,IF(C2254="#5",2,IF(C2254="#10",3,IF(C2254="#18",4,IF(C2254="#35",5,IF(C2254="#60",6,IF(C2254="#120",7,IF(C2254="#200",8,IF(C2254="&lt;200",9)))))))),FALSE)</f>
        <v>74.97</v>
      </c>
      <c r="P2254" s="23">
        <f t="shared" si="0"/>
        <v>8.7500000000000078E-2</v>
      </c>
      <c r="Q2254" s="23">
        <f t="shared" si="1"/>
        <v>3.0024999999999999</v>
      </c>
      <c r="R2254" s="23">
        <f>VLOOKUP(B2254,'Dry Sieve'!$B$2:$K$992,IF(C2254="#5",2,IF(C2254="#10",3,IF(C2254="#18",4,IF(C2254="#35",5,IF(C2254="#60",6,IF(C2254="#120",7,IF(C2254="#200",8,IF(C2254="&lt;200",9)))))))),FALSE)</f>
        <v>74.97</v>
      </c>
      <c r="S2254" s="23">
        <f>VLOOKUP(B2254,'Dry Sieve'!$B$2:$K$992,10,FALSE)</f>
        <v>1779.0900000000001</v>
      </c>
      <c r="T2254" s="23">
        <v>4.0911474779999998E-2</v>
      </c>
      <c r="U2254" s="23">
        <v>1.02196974E-2</v>
      </c>
      <c r="V2254" s="23">
        <f>V2252</f>
        <v>0.52324258500439991</v>
      </c>
    </row>
    <row r="2255" spans="1:22" ht="15.75" customHeight="1" x14ac:dyDescent="0.2">
      <c r="A2255" s="22">
        <f>VLOOKUP(B2254,'Sample ID by Horizon'!A:B,2,FALSE)</f>
        <v>42878</v>
      </c>
      <c r="B2255" s="21" t="s">
        <v>556</v>
      </c>
      <c r="C2255" s="21" t="s">
        <v>1297</v>
      </c>
      <c r="D2255" s="21" t="s">
        <v>1291</v>
      </c>
      <c r="E2255" s="21">
        <v>3</v>
      </c>
      <c r="F2255" s="21">
        <v>1.74</v>
      </c>
      <c r="G2255" s="21">
        <v>3.05</v>
      </c>
      <c r="H2255" s="21">
        <v>1.31</v>
      </c>
      <c r="I2255" s="21">
        <v>1.81</v>
      </c>
      <c r="J2255" s="23">
        <f t="shared" si="45"/>
        <v>7.0000000000000062E-2</v>
      </c>
      <c r="K2255" s="71">
        <v>41.333333330000002</v>
      </c>
      <c r="L2255" s="71">
        <v>2.9975000000000001</v>
      </c>
      <c r="M2255" s="23">
        <f>AVERAGE(J2255:J2258)</f>
        <v>7.2500000000000064E-2</v>
      </c>
      <c r="N2255" s="23">
        <v>42.036510589999999</v>
      </c>
      <c r="O2255" s="73">
        <f>VLOOKUP(B2255,'Dry Sieve'!$B$2:$K$992,IF(C2255="#5",2,IF(C2255="#10",3,IF(C2255="#18",4,IF(C2255="#35",5,IF(C2255="#60",6,IF(C2255="#120",7,IF(C2255="#200",8,IF(C2255="&lt;200",9)))))))),FALSE)</f>
        <v>37.799999999999997</v>
      </c>
      <c r="P2255" s="23">
        <f t="shared" si="0"/>
        <v>7.2500000000000064E-2</v>
      </c>
      <c r="Q2255" s="23">
        <f t="shared" si="1"/>
        <v>2.9975000000000001</v>
      </c>
      <c r="R2255" s="23">
        <f>VLOOKUP(B2255,'Dry Sieve'!$B$2:$K$992,IF(C2255="#5",2,IF(C2255="#10",3,IF(C2255="#18",4,IF(C2255="#35",5,IF(C2255="#60",6,IF(C2255="#120",7,IF(C2255="#200",8,IF(C2255="&lt;200",9)))))))),FALSE)</f>
        <v>37.799999999999997</v>
      </c>
      <c r="S2255" s="23">
        <f>VLOOKUP(B2255,'Dry Sieve'!$B$2:$K$992,10,FALSE)</f>
        <v>1779.0900000000001</v>
      </c>
      <c r="T2255" s="23">
        <v>2.0732924199999999E-2</v>
      </c>
      <c r="U2255" s="23">
        <v>4.9802273579999997E-3</v>
      </c>
      <c r="V2255" s="23">
        <f>V2252</f>
        <v>0.52324258500439991</v>
      </c>
    </row>
    <row r="2256" spans="1:22" ht="15.75" customHeight="1" x14ac:dyDescent="0.2">
      <c r="A2256" s="22">
        <f>VLOOKUP(B2255,'Sample ID by Horizon'!A:B,2,FALSE)</f>
        <v>42878</v>
      </c>
      <c r="B2256" s="21" t="s">
        <v>556</v>
      </c>
      <c r="C2256" s="21" t="s">
        <v>1297</v>
      </c>
      <c r="D2256" s="21" t="s">
        <v>1292</v>
      </c>
      <c r="E2256" s="21">
        <v>3</v>
      </c>
      <c r="F2256" s="21">
        <v>1.73</v>
      </c>
      <c r="G2256" s="21">
        <v>3</v>
      </c>
      <c r="H2256" s="21">
        <v>1.27</v>
      </c>
      <c r="I2256" s="21">
        <v>1.8</v>
      </c>
      <c r="J2256" s="23">
        <f t="shared" si="45"/>
        <v>7.0000000000000062E-2</v>
      </c>
      <c r="K2256" s="71">
        <v>40</v>
      </c>
      <c r="L2256" s="71">
        <f t="shared" ref="L2256:N2256" si="1692">L2255</f>
        <v>2.9975000000000001</v>
      </c>
      <c r="M2256" s="71">
        <f t="shared" si="1692"/>
        <v>7.2500000000000064E-2</v>
      </c>
      <c r="N2256" s="71">
        <f t="shared" si="1692"/>
        <v>42.036510589999999</v>
      </c>
      <c r="O2256" s="73">
        <f>VLOOKUP(B2256,'Dry Sieve'!$B$2:$K$992,IF(C2256="#5",2,IF(C2256="#10",3,IF(C2256="#18",4,IF(C2256="#35",5,IF(C2256="#60",6,IF(C2256="#120",7,IF(C2256="#200",8,IF(C2256="&lt;200",9)))))))),FALSE)</f>
        <v>37.799999999999997</v>
      </c>
      <c r="P2256" s="23">
        <f t="shared" si="0"/>
        <v>7.2500000000000064E-2</v>
      </c>
      <c r="Q2256" s="23">
        <f t="shared" si="1"/>
        <v>2.9975000000000001</v>
      </c>
      <c r="R2256" s="23">
        <f>VLOOKUP(B2256,'Dry Sieve'!$B$2:$K$992,IF(C2256="#5",2,IF(C2256="#10",3,IF(C2256="#18",4,IF(C2256="#35",5,IF(C2256="#60",6,IF(C2256="#120",7,IF(C2256="#200",8,IF(C2256="&lt;200",9)))))))),FALSE)</f>
        <v>37.799999999999997</v>
      </c>
      <c r="S2256" s="23">
        <f>VLOOKUP(B2256,'Dry Sieve'!$B$2:$K$992,10,FALSE)</f>
        <v>1779.0900000000001</v>
      </c>
      <c r="T2256" s="23">
        <v>2.0732924199999999E-2</v>
      </c>
      <c r="U2256" s="23">
        <v>4.9802273579999997E-3</v>
      </c>
      <c r="V2256" s="23">
        <f>V2255</f>
        <v>0.52324258500439991</v>
      </c>
    </row>
    <row r="2257" spans="1:22" ht="15.75" customHeight="1" x14ac:dyDescent="0.2">
      <c r="A2257" s="22">
        <f>VLOOKUP(B2256,'Sample ID by Horizon'!A:B,2,FALSE)</f>
        <v>42878</v>
      </c>
      <c r="B2257" s="21" t="s">
        <v>556</v>
      </c>
      <c r="C2257" s="21" t="s">
        <v>1297</v>
      </c>
      <c r="D2257" s="21" t="s">
        <v>1293</v>
      </c>
      <c r="E2257" s="21">
        <v>3</v>
      </c>
      <c r="F2257" s="21">
        <v>1.74</v>
      </c>
      <c r="G2257" s="21">
        <v>3.11</v>
      </c>
      <c r="H2257" s="21">
        <v>1.37</v>
      </c>
      <c r="I2257" s="21">
        <v>1.82</v>
      </c>
      <c r="J2257" s="23">
        <f t="shared" si="45"/>
        <v>8.0000000000000071E-2</v>
      </c>
      <c r="K2257" s="71">
        <v>43</v>
      </c>
      <c r="L2257" s="71">
        <f t="shared" ref="L2257:N2257" si="1693">L2255</f>
        <v>2.9975000000000001</v>
      </c>
      <c r="M2257" s="71">
        <f t="shared" si="1693"/>
        <v>7.2500000000000064E-2</v>
      </c>
      <c r="N2257" s="71">
        <f t="shared" si="1693"/>
        <v>42.036510589999999</v>
      </c>
      <c r="O2257" s="73">
        <f>VLOOKUP(B2257,'Dry Sieve'!$B$2:$K$992,IF(C2257="#5",2,IF(C2257="#10",3,IF(C2257="#18",4,IF(C2257="#35",5,IF(C2257="#60",6,IF(C2257="#120",7,IF(C2257="#200",8,IF(C2257="&lt;200",9)))))))),FALSE)</f>
        <v>37.799999999999997</v>
      </c>
      <c r="P2257" s="23">
        <f t="shared" si="0"/>
        <v>7.2500000000000064E-2</v>
      </c>
      <c r="Q2257" s="23">
        <f t="shared" si="1"/>
        <v>2.9975000000000001</v>
      </c>
      <c r="R2257" s="23">
        <f>VLOOKUP(B2257,'Dry Sieve'!$B$2:$K$992,IF(C2257="#5",2,IF(C2257="#10",3,IF(C2257="#18",4,IF(C2257="#35",5,IF(C2257="#60",6,IF(C2257="#120",7,IF(C2257="#200",8,IF(C2257="&lt;200",9)))))))),FALSE)</f>
        <v>37.799999999999997</v>
      </c>
      <c r="S2257" s="23">
        <f>VLOOKUP(B2257,'Dry Sieve'!$B$2:$K$992,10,FALSE)</f>
        <v>1779.0900000000001</v>
      </c>
      <c r="T2257" s="23">
        <v>2.0732924199999999E-2</v>
      </c>
      <c r="U2257" s="23">
        <v>4.9802273579999997E-3</v>
      </c>
      <c r="V2257" s="23">
        <f>V2255</f>
        <v>0.52324258500439991</v>
      </c>
    </row>
    <row r="2258" spans="1:22" ht="15.75" customHeight="1" x14ac:dyDescent="0.2">
      <c r="A2258" s="22">
        <f>VLOOKUP(B2257,'Sample ID by Horizon'!A:B,2,FALSE)</f>
        <v>42878</v>
      </c>
      <c r="B2258" s="21" t="s">
        <v>556</v>
      </c>
      <c r="C2258" s="21" t="s">
        <v>1297</v>
      </c>
      <c r="D2258" s="21" t="s">
        <v>1294</v>
      </c>
      <c r="E2258" s="21">
        <v>2.99</v>
      </c>
      <c r="F2258" s="21">
        <v>1.73</v>
      </c>
      <c r="G2258" s="21">
        <v>3.11</v>
      </c>
      <c r="H2258" s="21">
        <v>1.38</v>
      </c>
      <c r="I2258" s="21">
        <v>1.8</v>
      </c>
      <c r="J2258" s="23">
        <f t="shared" si="45"/>
        <v>7.0000000000000062E-2</v>
      </c>
      <c r="K2258" s="71">
        <v>43.812709030000001</v>
      </c>
      <c r="L2258" s="71">
        <f t="shared" ref="L2258:N2258" si="1694">L2255</f>
        <v>2.9975000000000001</v>
      </c>
      <c r="M2258" s="71">
        <f t="shared" si="1694"/>
        <v>7.2500000000000064E-2</v>
      </c>
      <c r="N2258" s="71">
        <f t="shared" si="1694"/>
        <v>42.036510589999999</v>
      </c>
      <c r="O2258" s="73">
        <f>VLOOKUP(B2258,'Dry Sieve'!$B$2:$K$992,IF(C2258="#5",2,IF(C2258="#10",3,IF(C2258="#18",4,IF(C2258="#35",5,IF(C2258="#60",6,IF(C2258="#120",7,IF(C2258="#200",8,IF(C2258="&lt;200",9)))))))),FALSE)</f>
        <v>37.799999999999997</v>
      </c>
      <c r="P2258" s="23">
        <f t="shared" si="0"/>
        <v>7.2500000000000064E-2</v>
      </c>
      <c r="Q2258" s="23">
        <f t="shared" si="1"/>
        <v>2.9975000000000001</v>
      </c>
      <c r="R2258" s="23">
        <f>VLOOKUP(B2258,'Dry Sieve'!$B$2:$K$992,IF(C2258="#5",2,IF(C2258="#10",3,IF(C2258="#18",4,IF(C2258="#35",5,IF(C2258="#60",6,IF(C2258="#120",7,IF(C2258="#200",8,IF(C2258="&lt;200",9)))))))),FALSE)</f>
        <v>37.799999999999997</v>
      </c>
      <c r="S2258" s="23">
        <f>VLOOKUP(B2258,'Dry Sieve'!$B$2:$K$992,10,FALSE)</f>
        <v>1779.0900000000001</v>
      </c>
      <c r="T2258" s="23">
        <v>2.0732924199999999E-2</v>
      </c>
      <c r="U2258" s="23">
        <v>4.9802273579999997E-3</v>
      </c>
      <c r="V2258" s="23">
        <f>V2255</f>
        <v>0.52324258500439991</v>
      </c>
    </row>
    <row r="2259" spans="1:22" ht="15.75" customHeight="1" x14ac:dyDescent="0.2">
      <c r="A2259" s="22">
        <f>VLOOKUP(B2258,'Sample ID by Horizon'!A:B,2,FALSE)</f>
        <v>42878</v>
      </c>
      <c r="B2259" s="21" t="s">
        <v>556</v>
      </c>
      <c r="C2259" s="21" t="s">
        <v>1298</v>
      </c>
      <c r="D2259" s="21" t="s">
        <v>1291</v>
      </c>
      <c r="E2259" s="21">
        <v>2</v>
      </c>
      <c r="F2259" s="21">
        <v>1.72</v>
      </c>
      <c r="G2259" s="21">
        <v>2.82</v>
      </c>
      <c r="H2259" s="21">
        <v>1.1000000000000001</v>
      </c>
      <c r="I2259" s="21">
        <v>1.82</v>
      </c>
      <c r="J2259" s="23">
        <f t="shared" si="45"/>
        <v>0.10000000000000009</v>
      </c>
      <c r="K2259" s="71">
        <v>50</v>
      </c>
      <c r="L2259" s="71">
        <v>2</v>
      </c>
      <c r="M2259" s="23">
        <f>AVERAGE(J2259:J2262)</f>
        <v>0.10000000000000009</v>
      </c>
      <c r="N2259" s="23">
        <v>50.875</v>
      </c>
      <c r="O2259" s="73">
        <f>VLOOKUP(B2259,'Dry Sieve'!$B$2:$K$992,IF(C2259="#5",2,IF(C2259="#10",3,IF(C2259="#18",4,IF(C2259="#35",5,IF(C2259="#60",6,IF(C2259="#120",7,IF(C2259="#200",8,IF(C2259="&lt;200",9)))))))),FALSE)</f>
        <v>17.010000000000002</v>
      </c>
      <c r="P2259" s="23">
        <f t="shared" si="0"/>
        <v>0.10000000000000009</v>
      </c>
      <c r="Q2259" s="23">
        <f t="shared" si="1"/>
        <v>2</v>
      </c>
      <c r="R2259" s="23">
        <f>VLOOKUP(B2259,'Dry Sieve'!$B$2:$K$992,IF(C2259="#5",2,IF(C2259="#10",3,IF(C2259="#18",4,IF(C2259="#35",5,IF(C2259="#60",6,IF(C2259="#120",7,IF(C2259="#200",8,IF(C2259="&lt;200",9)))))))),FALSE)</f>
        <v>17.010000000000002</v>
      </c>
      <c r="S2259" s="23">
        <f>VLOOKUP(B2259,'Dry Sieve'!$B$2:$K$992,10,FALSE)</f>
        <v>1779.0900000000001</v>
      </c>
      <c r="T2259" s="23">
        <v>9.0830143499999998E-3</v>
      </c>
      <c r="U2259" s="23">
        <v>1.9804215220000001E-3</v>
      </c>
      <c r="V2259" s="23">
        <f>V2258</f>
        <v>0.52324258500439991</v>
      </c>
    </row>
    <row r="2260" spans="1:22" ht="15.75" customHeight="1" x14ac:dyDescent="0.2">
      <c r="A2260" s="22">
        <f>VLOOKUP(B2259,'Sample ID by Horizon'!A:B,2,FALSE)</f>
        <v>42878</v>
      </c>
      <c r="B2260" s="21" t="s">
        <v>556</v>
      </c>
      <c r="C2260" s="21" t="s">
        <v>1298</v>
      </c>
      <c r="D2260" s="21" t="s">
        <v>1292</v>
      </c>
      <c r="E2260" s="21">
        <v>2</v>
      </c>
      <c r="F2260" s="21">
        <v>1.74</v>
      </c>
      <c r="G2260" s="21">
        <v>2.82</v>
      </c>
      <c r="H2260" s="21">
        <v>1.08</v>
      </c>
      <c r="I2260" s="21">
        <v>1.83</v>
      </c>
      <c r="J2260" s="23">
        <f t="shared" si="45"/>
        <v>9.000000000000008E-2</v>
      </c>
      <c r="K2260" s="71">
        <v>49.5</v>
      </c>
      <c r="L2260" s="71">
        <f t="shared" ref="L2260:N2260" si="1695">L2259</f>
        <v>2</v>
      </c>
      <c r="M2260" s="71">
        <f t="shared" si="1695"/>
        <v>0.10000000000000009</v>
      </c>
      <c r="N2260" s="71">
        <f t="shared" si="1695"/>
        <v>50.875</v>
      </c>
      <c r="O2260" s="73">
        <f>VLOOKUP(B2260,'Dry Sieve'!$B$2:$K$992,IF(C2260="#5",2,IF(C2260="#10",3,IF(C2260="#18",4,IF(C2260="#35",5,IF(C2260="#60",6,IF(C2260="#120",7,IF(C2260="#200",8,IF(C2260="&lt;200",9)))))))),FALSE)</f>
        <v>17.010000000000002</v>
      </c>
      <c r="P2260" s="23">
        <f t="shared" si="0"/>
        <v>0.10000000000000009</v>
      </c>
      <c r="Q2260" s="23">
        <f t="shared" si="1"/>
        <v>2</v>
      </c>
      <c r="R2260" s="23">
        <f>VLOOKUP(B2260,'Dry Sieve'!$B$2:$K$992,IF(C2260="#5",2,IF(C2260="#10",3,IF(C2260="#18",4,IF(C2260="#35",5,IF(C2260="#60",6,IF(C2260="#120",7,IF(C2260="#200",8,IF(C2260="&lt;200",9)))))))),FALSE)</f>
        <v>17.010000000000002</v>
      </c>
      <c r="S2260" s="23">
        <f>VLOOKUP(B2260,'Dry Sieve'!$B$2:$K$992,10,FALSE)</f>
        <v>1779.0900000000001</v>
      </c>
      <c r="T2260" s="23">
        <v>9.0830143499999998E-3</v>
      </c>
      <c r="U2260" s="23">
        <v>1.9804215220000001E-3</v>
      </c>
      <c r="V2260" s="23">
        <f>V2258</f>
        <v>0.52324258500439991</v>
      </c>
    </row>
    <row r="2261" spans="1:22" ht="15.75" customHeight="1" x14ac:dyDescent="0.2">
      <c r="A2261" s="22">
        <f>VLOOKUP(B2260,'Sample ID by Horizon'!A:B,2,FALSE)</f>
        <v>42878</v>
      </c>
      <c r="B2261" s="21" t="s">
        <v>556</v>
      </c>
      <c r="C2261" s="21" t="s">
        <v>1298</v>
      </c>
      <c r="D2261" s="21" t="s">
        <v>1293</v>
      </c>
      <c r="E2261" s="21">
        <v>2</v>
      </c>
      <c r="F2261" s="21">
        <v>1.73</v>
      </c>
      <c r="G2261" s="21">
        <v>2.86</v>
      </c>
      <c r="H2261" s="21">
        <v>1.1299999999999999</v>
      </c>
      <c r="I2261" s="21">
        <v>1.84</v>
      </c>
      <c r="J2261" s="23">
        <f t="shared" si="45"/>
        <v>0.1100000000000001</v>
      </c>
      <c r="K2261" s="71">
        <v>51</v>
      </c>
      <c r="L2261" s="71">
        <f t="shared" ref="L2261:N2261" si="1696">L2259</f>
        <v>2</v>
      </c>
      <c r="M2261" s="71">
        <f t="shared" si="1696"/>
        <v>0.10000000000000009</v>
      </c>
      <c r="N2261" s="71">
        <f t="shared" si="1696"/>
        <v>50.875</v>
      </c>
      <c r="O2261" s="73">
        <f>VLOOKUP(B2261,'Dry Sieve'!$B$2:$K$992,IF(C2261="#5",2,IF(C2261="#10",3,IF(C2261="#18",4,IF(C2261="#35",5,IF(C2261="#60",6,IF(C2261="#120",7,IF(C2261="#200",8,IF(C2261="&lt;200",9)))))))),FALSE)</f>
        <v>17.010000000000002</v>
      </c>
      <c r="P2261" s="23">
        <f t="shared" si="0"/>
        <v>0.10000000000000009</v>
      </c>
      <c r="Q2261" s="23">
        <f t="shared" si="1"/>
        <v>2</v>
      </c>
      <c r="R2261" s="23">
        <f>VLOOKUP(B2261,'Dry Sieve'!$B$2:$K$992,IF(C2261="#5",2,IF(C2261="#10",3,IF(C2261="#18",4,IF(C2261="#35",5,IF(C2261="#60",6,IF(C2261="#120",7,IF(C2261="#200",8,IF(C2261="&lt;200",9)))))))),FALSE)</f>
        <v>17.010000000000002</v>
      </c>
      <c r="S2261" s="23">
        <f>VLOOKUP(B2261,'Dry Sieve'!$B$2:$K$992,10,FALSE)</f>
        <v>1779.0900000000001</v>
      </c>
      <c r="T2261" s="23">
        <v>9.0830143499999998E-3</v>
      </c>
      <c r="U2261" s="23">
        <v>1.9804215220000001E-3</v>
      </c>
      <c r="V2261" s="23">
        <f>V2258</f>
        <v>0.52324258500439991</v>
      </c>
    </row>
    <row r="2262" spans="1:22" ht="15.75" customHeight="1" x14ac:dyDescent="0.2">
      <c r="A2262" s="22">
        <f>VLOOKUP(B2261,'Sample ID by Horizon'!A:B,2,FALSE)</f>
        <v>42878</v>
      </c>
      <c r="B2262" s="21" t="s">
        <v>556</v>
      </c>
      <c r="C2262" s="21" t="s">
        <v>1298</v>
      </c>
      <c r="D2262" s="21" t="s">
        <v>1294</v>
      </c>
      <c r="E2262" s="21">
        <v>2</v>
      </c>
      <c r="F2262" s="21">
        <v>1.72</v>
      </c>
      <c r="G2262" s="21">
        <v>2.88</v>
      </c>
      <c r="H2262" s="21">
        <v>1.1599999999999999</v>
      </c>
      <c r="I2262" s="21">
        <v>1.82</v>
      </c>
      <c r="J2262" s="23">
        <f t="shared" si="45"/>
        <v>0.10000000000000009</v>
      </c>
      <c r="K2262" s="71">
        <v>53</v>
      </c>
      <c r="L2262" s="71">
        <f t="shared" ref="L2262:N2262" si="1697">L2259</f>
        <v>2</v>
      </c>
      <c r="M2262" s="71">
        <f t="shared" si="1697"/>
        <v>0.10000000000000009</v>
      </c>
      <c r="N2262" s="71">
        <f t="shared" si="1697"/>
        <v>50.875</v>
      </c>
      <c r="O2262" s="73">
        <f>VLOOKUP(B2262,'Dry Sieve'!$B$2:$K$992,IF(C2262="#5",2,IF(C2262="#10",3,IF(C2262="#18",4,IF(C2262="#35",5,IF(C2262="#60",6,IF(C2262="#120",7,IF(C2262="#200",8,IF(C2262="&lt;200",9)))))))),FALSE)</f>
        <v>17.010000000000002</v>
      </c>
      <c r="P2262" s="23">
        <f t="shared" si="0"/>
        <v>0.10000000000000009</v>
      </c>
      <c r="Q2262" s="23">
        <f t="shared" si="1"/>
        <v>2</v>
      </c>
      <c r="R2262" s="23">
        <f>VLOOKUP(B2262,'Dry Sieve'!$B$2:$K$992,IF(C2262="#5",2,IF(C2262="#10",3,IF(C2262="#18",4,IF(C2262="#35",5,IF(C2262="#60",6,IF(C2262="#120",7,IF(C2262="#200",8,IF(C2262="&lt;200",9)))))))),FALSE)</f>
        <v>17.010000000000002</v>
      </c>
      <c r="S2262" s="23">
        <f>VLOOKUP(B2262,'Dry Sieve'!$B$2:$K$992,10,FALSE)</f>
        <v>1779.0900000000001</v>
      </c>
      <c r="T2262" s="23">
        <v>9.0830143499999998E-3</v>
      </c>
      <c r="U2262" s="23">
        <v>1.9804215220000001E-3</v>
      </c>
      <c r="V2262" s="23">
        <f>V2261</f>
        <v>0.52324258500439991</v>
      </c>
    </row>
    <row r="2263" spans="1:22" ht="15.75" customHeight="1" x14ac:dyDescent="0.2">
      <c r="A2263" s="22">
        <f>VLOOKUP(B2262,'Sample ID by Horizon'!A:B,2,FALSE)</f>
        <v>42878</v>
      </c>
      <c r="B2263" s="21" t="s">
        <v>556</v>
      </c>
      <c r="C2263" s="21" t="s">
        <v>1299</v>
      </c>
      <c r="D2263" s="21" t="s">
        <v>1291</v>
      </c>
      <c r="E2263" s="21">
        <v>1.5</v>
      </c>
      <c r="F2263" s="21">
        <v>1.73</v>
      </c>
      <c r="G2263" s="21">
        <v>2.86</v>
      </c>
      <c r="H2263" s="21">
        <v>1.1299999999999999</v>
      </c>
      <c r="I2263" s="21">
        <v>1.9</v>
      </c>
      <c r="J2263" s="23">
        <f t="shared" si="45"/>
        <v>0.16999999999999993</v>
      </c>
      <c r="K2263" s="71">
        <v>64</v>
      </c>
      <c r="L2263" s="71">
        <v>1.5</v>
      </c>
      <c r="M2263" s="23">
        <f>AVERAGE(J2263:J2266)</f>
        <v>0.15249999999999997</v>
      </c>
      <c r="N2263" s="23">
        <v>64.333333330000002</v>
      </c>
      <c r="O2263" s="73">
        <f>VLOOKUP(B2263,'Dry Sieve'!$B$2:$K$992,IF(C2263="#5",2,IF(C2263="#10",3,IF(C2263="#18",4,IF(C2263="#35",5,IF(C2263="#60",6,IF(C2263="#120",7,IF(C2263="#200",8,IF(C2263="&lt;200",9)))))))),FALSE)</f>
        <v>9.51</v>
      </c>
      <c r="P2263" s="23">
        <f t="shared" si="0"/>
        <v>0.15249999999999997</v>
      </c>
      <c r="Q2263" s="23">
        <f t="shared" si="1"/>
        <v>1.5</v>
      </c>
      <c r="R2263" s="23">
        <f>VLOOKUP(B2263,'Dry Sieve'!$B$2:$K$992,IF(C2263="#5",2,IF(C2263="#10",3,IF(C2263="#18",4,IF(C2263="#35",5,IF(C2263="#60",6,IF(C2263="#120",7,IF(C2263="#200",8,IF(C2263="&lt;200",9)))))))),FALSE)</f>
        <v>9.51</v>
      </c>
      <c r="S2263" s="23">
        <f>VLOOKUP(B2263,'Dry Sieve'!$B$2:$K$992,10,FALSE)</f>
        <v>1779.0900000000001</v>
      </c>
      <c r="T2263" s="23">
        <v>4.8019774150000003E-3</v>
      </c>
      <c r="U2263" s="23">
        <v>8.8264918210000001E-4</v>
      </c>
      <c r="V2263" s="23">
        <f>V2261</f>
        <v>0.52324258500439991</v>
      </c>
    </row>
    <row r="2264" spans="1:22" ht="15.75" customHeight="1" x14ac:dyDescent="0.2">
      <c r="A2264" s="22">
        <f>VLOOKUP(B2263,'Sample ID by Horizon'!A:B,2,FALSE)</f>
        <v>42878</v>
      </c>
      <c r="B2264" s="21" t="s">
        <v>556</v>
      </c>
      <c r="C2264" s="21" t="s">
        <v>1299</v>
      </c>
      <c r="D2264" s="21" t="s">
        <v>1292</v>
      </c>
      <c r="E2264" s="21">
        <v>1.5</v>
      </c>
      <c r="F2264" s="21">
        <v>1.74</v>
      </c>
      <c r="G2264" s="21">
        <v>2.83</v>
      </c>
      <c r="H2264" s="21">
        <v>1.0900000000000001</v>
      </c>
      <c r="I2264" s="21">
        <v>1.89</v>
      </c>
      <c r="J2264" s="23">
        <f t="shared" si="45"/>
        <v>0.14999999999999991</v>
      </c>
      <c r="K2264" s="71">
        <v>62.666666669999998</v>
      </c>
      <c r="L2264" s="71">
        <f t="shared" ref="L2264:N2264" si="1698">L2263</f>
        <v>1.5</v>
      </c>
      <c r="M2264" s="71">
        <f t="shared" si="1698"/>
        <v>0.15249999999999997</v>
      </c>
      <c r="N2264" s="71">
        <f t="shared" si="1698"/>
        <v>64.333333330000002</v>
      </c>
      <c r="O2264" s="73">
        <f>VLOOKUP(B2264,'Dry Sieve'!$B$2:$K$992,IF(C2264="#5",2,IF(C2264="#10",3,IF(C2264="#18",4,IF(C2264="#35",5,IF(C2264="#60",6,IF(C2264="#120",7,IF(C2264="#200",8,IF(C2264="&lt;200",9)))))))),FALSE)</f>
        <v>9.51</v>
      </c>
      <c r="P2264" s="23">
        <f t="shared" si="0"/>
        <v>0.15249999999999997</v>
      </c>
      <c r="Q2264" s="23">
        <f t="shared" si="1"/>
        <v>1.5</v>
      </c>
      <c r="R2264" s="23">
        <f>VLOOKUP(B2264,'Dry Sieve'!$B$2:$K$992,IF(C2264="#5",2,IF(C2264="#10",3,IF(C2264="#18",4,IF(C2264="#35",5,IF(C2264="#60",6,IF(C2264="#120",7,IF(C2264="#200",8,IF(C2264="&lt;200",9)))))))),FALSE)</f>
        <v>9.51</v>
      </c>
      <c r="S2264" s="23">
        <f>VLOOKUP(B2264,'Dry Sieve'!$B$2:$K$992,10,FALSE)</f>
        <v>1779.0900000000001</v>
      </c>
      <c r="T2264" s="23">
        <v>4.8019774150000003E-3</v>
      </c>
      <c r="U2264" s="23">
        <v>8.8264918210000001E-4</v>
      </c>
      <c r="V2264" s="23">
        <f>V2261</f>
        <v>0.52324258500439991</v>
      </c>
    </row>
    <row r="2265" spans="1:22" ht="15.75" customHeight="1" x14ac:dyDescent="0.2">
      <c r="A2265" s="22">
        <f>VLOOKUP(B2264,'Sample ID by Horizon'!A:B,2,FALSE)</f>
        <v>42878</v>
      </c>
      <c r="B2265" s="21" t="s">
        <v>556</v>
      </c>
      <c r="C2265" s="21" t="s">
        <v>1299</v>
      </c>
      <c r="D2265" s="21" t="s">
        <v>1293</v>
      </c>
      <c r="E2265" s="21">
        <v>1.5</v>
      </c>
      <c r="F2265" s="21">
        <v>1.73</v>
      </c>
      <c r="G2265" s="21">
        <v>2.9</v>
      </c>
      <c r="H2265" s="21">
        <v>1.17</v>
      </c>
      <c r="I2265" s="21">
        <v>1.88</v>
      </c>
      <c r="J2265" s="23">
        <f t="shared" si="45"/>
        <v>0.14999999999999991</v>
      </c>
      <c r="K2265" s="71">
        <v>68</v>
      </c>
      <c r="L2265" s="71">
        <f t="shared" ref="L2265:N2265" si="1699">L2263</f>
        <v>1.5</v>
      </c>
      <c r="M2265" s="71">
        <f t="shared" si="1699"/>
        <v>0.15249999999999997</v>
      </c>
      <c r="N2265" s="71">
        <f t="shared" si="1699"/>
        <v>64.333333330000002</v>
      </c>
      <c r="O2265" s="73">
        <f>VLOOKUP(B2265,'Dry Sieve'!$B$2:$K$992,IF(C2265="#5",2,IF(C2265="#10",3,IF(C2265="#18",4,IF(C2265="#35",5,IF(C2265="#60",6,IF(C2265="#120",7,IF(C2265="#200",8,IF(C2265="&lt;200",9)))))))),FALSE)</f>
        <v>9.51</v>
      </c>
      <c r="P2265" s="23">
        <f t="shared" si="0"/>
        <v>0.15249999999999997</v>
      </c>
      <c r="Q2265" s="23">
        <f t="shared" si="1"/>
        <v>1.5</v>
      </c>
      <c r="R2265" s="23">
        <f>VLOOKUP(B2265,'Dry Sieve'!$B$2:$K$992,IF(C2265="#5",2,IF(C2265="#10",3,IF(C2265="#18",4,IF(C2265="#35",5,IF(C2265="#60",6,IF(C2265="#120",7,IF(C2265="#200",8,IF(C2265="&lt;200",9)))))))),FALSE)</f>
        <v>9.51</v>
      </c>
      <c r="S2265" s="23">
        <f>VLOOKUP(B2265,'Dry Sieve'!$B$2:$K$992,10,FALSE)</f>
        <v>1779.0900000000001</v>
      </c>
      <c r="T2265" s="23">
        <v>4.8019774150000003E-3</v>
      </c>
      <c r="U2265" s="23">
        <v>8.8264918210000001E-4</v>
      </c>
      <c r="V2265" s="23">
        <f>V2264</f>
        <v>0.52324258500439991</v>
      </c>
    </row>
    <row r="2266" spans="1:22" ht="15.75" customHeight="1" x14ac:dyDescent="0.2">
      <c r="A2266" s="22">
        <f>VLOOKUP(B2265,'Sample ID by Horizon'!A:B,2,FALSE)</f>
        <v>42878</v>
      </c>
      <c r="B2266" s="21" t="s">
        <v>556</v>
      </c>
      <c r="C2266" s="21" t="s">
        <v>1299</v>
      </c>
      <c r="D2266" s="21" t="s">
        <v>1294</v>
      </c>
      <c r="E2266" s="21">
        <v>1.5</v>
      </c>
      <c r="F2266" s="21">
        <v>1.73</v>
      </c>
      <c r="G2266" s="21">
        <v>2.81</v>
      </c>
      <c r="H2266" s="21">
        <v>1.08</v>
      </c>
      <c r="I2266" s="21">
        <v>1.87</v>
      </c>
      <c r="J2266" s="23">
        <f t="shared" si="45"/>
        <v>0.14000000000000012</v>
      </c>
      <c r="K2266" s="71">
        <v>62.666666669999998</v>
      </c>
      <c r="L2266" s="71">
        <f t="shared" ref="L2266:N2266" si="1700">L2263</f>
        <v>1.5</v>
      </c>
      <c r="M2266" s="71">
        <f t="shared" si="1700"/>
        <v>0.15249999999999997</v>
      </c>
      <c r="N2266" s="71">
        <f t="shared" si="1700"/>
        <v>64.333333330000002</v>
      </c>
      <c r="O2266" s="73">
        <f>VLOOKUP(B2266,'Dry Sieve'!$B$2:$K$992,IF(C2266="#5",2,IF(C2266="#10",3,IF(C2266="#18",4,IF(C2266="#35",5,IF(C2266="#60",6,IF(C2266="#120",7,IF(C2266="#200",8,IF(C2266="&lt;200",9)))))))),FALSE)</f>
        <v>9.51</v>
      </c>
      <c r="P2266" s="23">
        <f t="shared" si="0"/>
        <v>0.15249999999999997</v>
      </c>
      <c r="Q2266" s="23">
        <f t="shared" si="1"/>
        <v>1.5</v>
      </c>
      <c r="R2266" s="23">
        <f>VLOOKUP(B2266,'Dry Sieve'!$B$2:$K$992,IF(C2266="#5",2,IF(C2266="#10",3,IF(C2266="#18",4,IF(C2266="#35",5,IF(C2266="#60",6,IF(C2266="#120",7,IF(C2266="#200",8,IF(C2266="&lt;200",9)))))))),FALSE)</f>
        <v>9.51</v>
      </c>
      <c r="S2266" s="23">
        <f>VLOOKUP(B2266,'Dry Sieve'!$B$2:$K$992,10,FALSE)</f>
        <v>1779.0900000000001</v>
      </c>
      <c r="T2266" s="23">
        <v>4.8019774150000003E-3</v>
      </c>
      <c r="U2266" s="23">
        <v>8.8264918210000001E-4</v>
      </c>
      <c r="V2266" s="23">
        <f>V2264</f>
        <v>0.52324258500439991</v>
      </c>
    </row>
    <row r="2267" spans="1:22" ht="15.75" customHeight="1" x14ac:dyDescent="0.2">
      <c r="A2267" s="22">
        <f>VLOOKUP(B2266,'Sample ID by Horizon'!A:B,2,FALSE)</f>
        <v>42878</v>
      </c>
      <c r="B2267" s="21" t="s">
        <v>556</v>
      </c>
      <c r="C2267" s="21" t="s">
        <v>1300</v>
      </c>
      <c r="D2267" s="21" t="s">
        <v>1291</v>
      </c>
      <c r="E2267" s="21">
        <v>0.5</v>
      </c>
      <c r="F2267" s="21">
        <v>1.71</v>
      </c>
      <c r="G2267" s="21">
        <v>2.13</v>
      </c>
      <c r="H2267" s="21">
        <v>0.42</v>
      </c>
      <c r="I2267" s="21">
        <v>1.8</v>
      </c>
      <c r="J2267" s="23">
        <f t="shared" si="45"/>
        <v>9.000000000000008E-2</v>
      </c>
      <c r="K2267" s="71">
        <v>66</v>
      </c>
      <c r="L2267" s="71">
        <v>0.5</v>
      </c>
      <c r="M2267" s="23">
        <f>AVERAGE(J2267:J2270)</f>
        <v>9.5000000000000084E-2</v>
      </c>
      <c r="N2267" s="23">
        <v>65.5</v>
      </c>
      <c r="O2267" s="73">
        <f>VLOOKUP(B2267,'Dry Sieve'!$B$2:$K$992,IF(C2267="#5",2,IF(C2267="#10",3,IF(C2267="#18",4,IF(C2267="#35",5,IF(C2267="#60",6,IF(C2267="#120",7,IF(C2267="#200",8,IF(C2267="&lt;200",9)))))))),FALSE)</f>
        <v>4.72</v>
      </c>
      <c r="P2267" s="23">
        <f t="shared" si="0"/>
        <v>9.5000000000000084E-2</v>
      </c>
      <c r="Q2267" s="23">
        <f t="shared" si="1"/>
        <v>0.5</v>
      </c>
      <c r="R2267" s="23">
        <f>VLOOKUP(B2267,'Dry Sieve'!$B$2:$K$992,IF(C2267="#5",2,IF(C2267="#10",3,IF(C2267="#18",4,IF(C2267="#35",5,IF(C2267="#60",6,IF(C2267="#120",7,IF(C2267="#200",8,IF(C2267="&lt;200",9)))))))),FALSE)</f>
        <v>4.72</v>
      </c>
      <c r="S2267" s="23">
        <f>VLOOKUP(B2267,'Dry Sieve'!$B$2:$K$992,10,FALSE)</f>
        <v>1779.0900000000001</v>
      </c>
      <c r="T2267" s="23">
        <v>2.1489637960000001E-3</v>
      </c>
      <c r="U2267" s="23">
        <v>2.0108161229999999E-4</v>
      </c>
      <c r="V2267" s="23">
        <f>V2264</f>
        <v>0.52324258500439991</v>
      </c>
    </row>
    <row r="2268" spans="1:22" ht="15.75" customHeight="1" x14ac:dyDescent="0.2">
      <c r="A2268" s="22">
        <f>VLOOKUP(B2267,'Sample ID by Horizon'!A:B,2,FALSE)</f>
        <v>42878</v>
      </c>
      <c r="B2268" s="21" t="s">
        <v>556</v>
      </c>
      <c r="C2268" s="21" t="s">
        <v>1300</v>
      </c>
      <c r="D2268" s="21" t="s">
        <v>1292</v>
      </c>
      <c r="E2268" s="21">
        <v>0.5</v>
      </c>
      <c r="F2268" s="21">
        <v>1.74</v>
      </c>
      <c r="G2268" s="21">
        <v>2.16</v>
      </c>
      <c r="H2268" s="21">
        <v>0.42</v>
      </c>
      <c r="I2268" s="21">
        <v>1.82</v>
      </c>
      <c r="J2268" s="23">
        <f t="shared" si="45"/>
        <v>8.0000000000000071E-2</v>
      </c>
      <c r="K2268" s="71">
        <v>68</v>
      </c>
      <c r="L2268" s="71">
        <f t="shared" ref="L2268:N2268" si="1701">L2267</f>
        <v>0.5</v>
      </c>
      <c r="M2268" s="71">
        <f t="shared" si="1701"/>
        <v>9.5000000000000084E-2</v>
      </c>
      <c r="N2268" s="71">
        <f t="shared" si="1701"/>
        <v>65.5</v>
      </c>
      <c r="O2268" s="73">
        <f>VLOOKUP(B2268,'Dry Sieve'!$B$2:$K$992,IF(C2268="#5",2,IF(C2268="#10",3,IF(C2268="#18",4,IF(C2268="#35",5,IF(C2268="#60",6,IF(C2268="#120",7,IF(C2268="#200",8,IF(C2268="&lt;200",9)))))))),FALSE)</f>
        <v>4.72</v>
      </c>
      <c r="P2268" s="23">
        <f t="shared" si="0"/>
        <v>9.5000000000000084E-2</v>
      </c>
      <c r="Q2268" s="23">
        <f t="shared" si="1"/>
        <v>0.5</v>
      </c>
      <c r="R2268" s="23">
        <f>VLOOKUP(B2268,'Dry Sieve'!$B$2:$K$992,IF(C2268="#5",2,IF(C2268="#10",3,IF(C2268="#18",4,IF(C2268="#35",5,IF(C2268="#60",6,IF(C2268="#120",7,IF(C2268="#200",8,IF(C2268="&lt;200",9)))))))),FALSE)</f>
        <v>4.72</v>
      </c>
      <c r="S2268" s="23">
        <f>VLOOKUP(B2268,'Dry Sieve'!$B$2:$K$992,10,FALSE)</f>
        <v>1779.0900000000001</v>
      </c>
      <c r="T2268" s="23">
        <v>2.1489637960000001E-3</v>
      </c>
      <c r="U2268" s="23">
        <v>2.0108161229999999E-4</v>
      </c>
      <c r="V2268" s="23">
        <f>V2267</f>
        <v>0.52324258500439991</v>
      </c>
    </row>
    <row r="2269" spans="1:22" ht="15.75" customHeight="1" x14ac:dyDescent="0.2">
      <c r="A2269" s="22">
        <f>VLOOKUP(B2268,'Sample ID by Horizon'!A:B,2,FALSE)</f>
        <v>42878</v>
      </c>
      <c r="B2269" s="21" t="s">
        <v>556</v>
      </c>
      <c r="C2269" s="21" t="s">
        <v>1300</v>
      </c>
      <c r="D2269" s="21" t="s">
        <v>1293</v>
      </c>
      <c r="E2269" s="21">
        <v>0.5</v>
      </c>
      <c r="F2269" s="21">
        <v>1.73</v>
      </c>
      <c r="G2269" s="21">
        <v>2.15</v>
      </c>
      <c r="H2269" s="21">
        <v>0.42</v>
      </c>
      <c r="I2269" s="21">
        <v>1.84</v>
      </c>
      <c r="J2269" s="23">
        <f t="shared" si="45"/>
        <v>0.1100000000000001</v>
      </c>
      <c r="K2269" s="71">
        <v>62</v>
      </c>
      <c r="L2269" s="71">
        <f t="shared" ref="L2269:N2269" si="1702">L2267</f>
        <v>0.5</v>
      </c>
      <c r="M2269" s="71">
        <f t="shared" si="1702"/>
        <v>9.5000000000000084E-2</v>
      </c>
      <c r="N2269" s="71">
        <f t="shared" si="1702"/>
        <v>65.5</v>
      </c>
      <c r="O2269" s="73">
        <f>VLOOKUP(B2269,'Dry Sieve'!$B$2:$K$992,IF(C2269="#5",2,IF(C2269="#10",3,IF(C2269="#18",4,IF(C2269="#35",5,IF(C2269="#60",6,IF(C2269="#120",7,IF(C2269="#200",8,IF(C2269="&lt;200",9)))))))),FALSE)</f>
        <v>4.72</v>
      </c>
      <c r="P2269" s="23">
        <f t="shared" si="0"/>
        <v>9.5000000000000084E-2</v>
      </c>
      <c r="Q2269" s="23">
        <f t="shared" si="1"/>
        <v>0.5</v>
      </c>
      <c r="R2269" s="23">
        <f>VLOOKUP(B2269,'Dry Sieve'!$B$2:$K$992,IF(C2269="#5",2,IF(C2269="#10",3,IF(C2269="#18",4,IF(C2269="#35",5,IF(C2269="#60",6,IF(C2269="#120",7,IF(C2269="#200",8,IF(C2269="&lt;200",9)))))))),FALSE)</f>
        <v>4.72</v>
      </c>
      <c r="S2269" s="23">
        <f>VLOOKUP(B2269,'Dry Sieve'!$B$2:$K$992,10,FALSE)</f>
        <v>1779.0900000000001</v>
      </c>
      <c r="T2269" s="23">
        <v>2.1489637960000001E-3</v>
      </c>
      <c r="U2269" s="23">
        <v>2.0108161229999999E-4</v>
      </c>
      <c r="V2269" s="23">
        <f>V2267</f>
        <v>0.52324258500439991</v>
      </c>
    </row>
    <row r="2270" spans="1:22" ht="15.75" customHeight="1" x14ac:dyDescent="0.2">
      <c r="A2270" s="22">
        <f>VLOOKUP(B2269,'Sample ID by Horizon'!A:B,2,FALSE)</f>
        <v>42878</v>
      </c>
      <c r="B2270" s="21" t="s">
        <v>556</v>
      </c>
      <c r="C2270" s="21" t="s">
        <v>1300</v>
      </c>
      <c r="D2270" s="21" t="s">
        <v>1294</v>
      </c>
      <c r="E2270" s="21">
        <v>0.5</v>
      </c>
      <c r="F2270" s="21">
        <v>1.71</v>
      </c>
      <c r="G2270" s="21">
        <v>2.14</v>
      </c>
      <c r="H2270" s="21">
        <v>0.43</v>
      </c>
      <c r="I2270" s="21">
        <v>1.81</v>
      </c>
      <c r="J2270" s="23">
        <f t="shared" si="45"/>
        <v>0.10000000000000009</v>
      </c>
      <c r="K2270" s="71">
        <v>66</v>
      </c>
      <c r="L2270" s="71">
        <f t="shared" ref="L2270:N2270" si="1703">L2267</f>
        <v>0.5</v>
      </c>
      <c r="M2270" s="71">
        <f t="shared" si="1703"/>
        <v>9.5000000000000084E-2</v>
      </c>
      <c r="N2270" s="71">
        <f t="shared" si="1703"/>
        <v>65.5</v>
      </c>
      <c r="O2270" s="73">
        <f>VLOOKUP(B2270,'Dry Sieve'!$B$2:$K$992,IF(C2270="#5",2,IF(C2270="#10",3,IF(C2270="#18",4,IF(C2270="#35",5,IF(C2270="#60",6,IF(C2270="#120",7,IF(C2270="#200",8,IF(C2270="&lt;200",9)))))))),FALSE)</f>
        <v>4.72</v>
      </c>
      <c r="P2270" s="23">
        <f t="shared" si="0"/>
        <v>9.5000000000000084E-2</v>
      </c>
      <c r="Q2270" s="23">
        <f t="shared" si="1"/>
        <v>0.5</v>
      </c>
      <c r="R2270" s="23">
        <f>VLOOKUP(B2270,'Dry Sieve'!$B$2:$K$992,IF(C2270="#5",2,IF(C2270="#10",3,IF(C2270="#18",4,IF(C2270="#35",5,IF(C2270="#60",6,IF(C2270="#120",7,IF(C2270="#200",8,IF(C2270="&lt;200",9)))))))),FALSE)</f>
        <v>4.72</v>
      </c>
      <c r="S2270" s="23">
        <f>VLOOKUP(B2270,'Dry Sieve'!$B$2:$K$992,10,FALSE)</f>
        <v>1779.0900000000001</v>
      </c>
      <c r="T2270" s="23">
        <v>2.1489637960000001E-3</v>
      </c>
      <c r="U2270" s="23">
        <v>2.0108161229999999E-4</v>
      </c>
      <c r="V2270" s="23">
        <f>V2267</f>
        <v>0.52324258500439991</v>
      </c>
    </row>
    <row r="2271" spans="1:22" ht="15.75" customHeight="1" x14ac:dyDescent="0.2">
      <c r="A2271" s="22">
        <f>VLOOKUP(B2270,'Sample ID by Horizon'!A:B,2,FALSE)</f>
        <v>42878</v>
      </c>
      <c r="B2271" s="21" t="s">
        <v>557</v>
      </c>
      <c r="C2271" s="21" t="s">
        <v>1290</v>
      </c>
      <c r="D2271" s="21" t="s">
        <v>1291</v>
      </c>
      <c r="E2271" s="21">
        <v>4</v>
      </c>
      <c r="F2271" s="21">
        <v>1.74</v>
      </c>
      <c r="G2271" s="21">
        <v>2.16</v>
      </c>
      <c r="H2271" s="21">
        <v>0.42</v>
      </c>
      <c r="I2271" s="21">
        <v>1.75</v>
      </c>
      <c r="J2271" s="23">
        <f t="shared" si="45"/>
        <v>1.0000000000000009E-2</v>
      </c>
      <c r="K2271" s="71">
        <v>10.25</v>
      </c>
      <c r="L2271" s="71">
        <v>4</v>
      </c>
      <c r="M2271" s="23">
        <f>AVERAGE(J2271:J2274)</f>
        <v>1.0000000000000009E-2</v>
      </c>
      <c r="N2271" s="23">
        <v>12.16666667</v>
      </c>
      <c r="O2271" s="73">
        <f>VLOOKUP(B2271,'Dry Sieve'!$B$2:$K$992,IF(C2271="#5",2,IF(C2271="#10",3,IF(C2271="#18",4,IF(C2271="#35",5,IF(C2271="#60",6,IF(C2271="#120",7,IF(C2271="#200",8,IF(C2271="&lt;200",9)))))))),FALSE)</f>
        <v>1806</v>
      </c>
      <c r="P2271" s="23">
        <f t="shared" si="0"/>
        <v>1.0000000000000009E-2</v>
      </c>
      <c r="Q2271" s="23">
        <f t="shared" si="1"/>
        <v>3</v>
      </c>
      <c r="R2271" s="23">
        <f>VLOOKUP(B2271,'Dry Sieve'!$B$2:$K$992,IF(C2271="#5",2,IF(C2271="#10",3,IF(C2271="#18",4,IF(C2271="#35",5,IF(C2271="#60",6,IF(C2271="#120",7,IF(C2271="#200",8,IF(C2271="&lt;200",9)))))))),FALSE)</f>
        <v>1806</v>
      </c>
      <c r="S2271" s="23">
        <f>VLOOKUP(B2271,'Dry Sieve'!$B$2:$K$992,10,FALSE)</f>
        <v>2461.9699999999998</v>
      </c>
      <c r="T2271" s="23">
        <v>0.7311137016</v>
      </c>
      <c r="U2271" s="23">
        <v>8.8952167030000001E-2</v>
      </c>
      <c r="V2271" s="23">
        <f>SUM(U2271,U2275,U2279,U2283,U2287,U2291,U2295)</f>
        <v>0.1203914599201</v>
      </c>
    </row>
    <row r="2272" spans="1:22" ht="15.75" customHeight="1" x14ac:dyDescent="0.2">
      <c r="A2272" s="22">
        <f>VLOOKUP(B2271,'Sample ID by Horizon'!A:B,2,FALSE)</f>
        <v>42878</v>
      </c>
      <c r="B2272" s="21" t="s">
        <v>557</v>
      </c>
      <c r="C2272" s="21" t="s">
        <v>1290</v>
      </c>
      <c r="D2272" s="21" t="s">
        <v>1292</v>
      </c>
      <c r="E2272" s="21"/>
      <c r="F2272" s="21"/>
      <c r="G2272" s="21"/>
      <c r="H2272" s="21"/>
      <c r="I2272" s="21"/>
      <c r="J2272" s="23">
        <f t="shared" si="45"/>
        <v>0</v>
      </c>
      <c r="K2272" s="71" t="s">
        <v>1438</v>
      </c>
      <c r="L2272" s="71">
        <f t="shared" ref="L2272:N2272" si="1704">L2271</f>
        <v>4</v>
      </c>
      <c r="M2272" s="71">
        <f t="shared" si="1704"/>
        <v>1.0000000000000009E-2</v>
      </c>
      <c r="N2272" s="71">
        <f t="shared" si="1704"/>
        <v>12.16666667</v>
      </c>
      <c r="O2272" s="73">
        <f>VLOOKUP(B2272,'Dry Sieve'!$B$2:$K$992,IF(C2272="#5",2,IF(C2272="#10",3,IF(C2272="#18",4,IF(C2272="#35",5,IF(C2272="#60",6,IF(C2272="#120",7,IF(C2272="#200",8,IF(C2272="&lt;200",9)))))))),FALSE)</f>
        <v>1806</v>
      </c>
      <c r="P2272" s="23">
        <f t="shared" si="0"/>
        <v>1.0000000000000009E-2</v>
      </c>
      <c r="Q2272" s="23">
        <f t="shared" si="1"/>
        <v>3</v>
      </c>
      <c r="R2272" s="23">
        <f>VLOOKUP(B2272,'Dry Sieve'!$B$2:$K$992,IF(C2272="#5",2,IF(C2272="#10",3,IF(C2272="#18",4,IF(C2272="#35",5,IF(C2272="#60",6,IF(C2272="#120",7,IF(C2272="#200",8,IF(C2272="&lt;200",9)))))))),FALSE)</f>
        <v>1806</v>
      </c>
      <c r="S2272" s="23">
        <f>VLOOKUP(B2272,'Dry Sieve'!$B$2:$K$992,10,FALSE)</f>
        <v>2461.9699999999998</v>
      </c>
      <c r="T2272" s="23">
        <v>0.7311137016</v>
      </c>
      <c r="U2272" s="23">
        <v>8.8952167030000001E-2</v>
      </c>
      <c r="V2272" s="23">
        <f>V2271</f>
        <v>0.1203914599201</v>
      </c>
    </row>
    <row r="2273" spans="1:22" ht="15.75" customHeight="1" x14ac:dyDescent="0.2">
      <c r="A2273" s="22">
        <f>VLOOKUP(B2272,'Sample ID by Horizon'!A:B,2,FALSE)</f>
        <v>42878</v>
      </c>
      <c r="B2273" s="21" t="s">
        <v>557</v>
      </c>
      <c r="C2273" s="21" t="s">
        <v>1290</v>
      </c>
      <c r="D2273" s="21" t="s">
        <v>1293</v>
      </c>
      <c r="E2273" s="21">
        <v>4</v>
      </c>
      <c r="F2273" s="21">
        <v>1.74</v>
      </c>
      <c r="G2273" s="21">
        <v>2.1800000000000002</v>
      </c>
      <c r="H2273" s="21">
        <v>0.44</v>
      </c>
      <c r="I2273" s="21">
        <v>1.75</v>
      </c>
      <c r="J2273" s="23">
        <f t="shared" si="45"/>
        <v>1.0000000000000009E-2</v>
      </c>
      <c r="K2273" s="71">
        <v>10.75</v>
      </c>
      <c r="L2273" s="71">
        <f t="shared" ref="L2273:N2273" si="1705">L2271</f>
        <v>4</v>
      </c>
      <c r="M2273" s="71">
        <f t="shared" si="1705"/>
        <v>1.0000000000000009E-2</v>
      </c>
      <c r="N2273" s="71">
        <f t="shared" si="1705"/>
        <v>12.16666667</v>
      </c>
      <c r="O2273" s="73">
        <f>VLOOKUP(B2273,'Dry Sieve'!$B$2:$K$992,IF(C2273="#5",2,IF(C2273="#10",3,IF(C2273="#18",4,IF(C2273="#35",5,IF(C2273="#60",6,IF(C2273="#120",7,IF(C2273="#200",8,IF(C2273="&lt;200",9)))))))),FALSE)</f>
        <v>1806</v>
      </c>
      <c r="P2273" s="23">
        <f t="shared" si="0"/>
        <v>1.0000000000000009E-2</v>
      </c>
      <c r="Q2273" s="23">
        <f t="shared" si="1"/>
        <v>3</v>
      </c>
      <c r="R2273" s="23">
        <f>VLOOKUP(B2273,'Dry Sieve'!$B$2:$K$992,IF(C2273="#5",2,IF(C2273="#10",3,IF(C2273="#18",4,IF(C2273="#35",5,IF(C2273="#60",6,IF(C2273="#120",7,IF(C2273="#200",8,IF(C2273="&lt;200",9)))))))),FALSE)</f>
        <v>1806</v>
      </c>
      <c r="S2273" s="23">
        <f>VLOOKUP(B2273,'Dry Sieve'!$B$2:$K$992,10,FALSE)</f>
        <v>2461.9699999999998</v>
      </c>
      <c r="T2273" s="23">
        <v>0.7311137016</v>
      </c>
      <c r="U2273" s="23">
        <v>8.8952167030000001E-2</v>
      </c>
      <c r="V2273" s="23">
        <f>V2271</f>
        <v>0.1203914599201</v>
      </c>
    </row>
    <row r="2274" spans="1:22" ht="15.75" customHeight="1" x14ac:dyDescent="0.2">
      <c r="A2274" s="22">
        <f>VLOOKUP(B2273,'Sample ID by Horizon'!A:B,2,FALSE)</f>
        <v>42878</v>
      </c>
      <c r="B2274" s="21" t="s">
        <v>557</v>
      </c>
      <c r="C2274" s="21" t="s">
        <v>1290</v>
      </c>
      <c r="D2274" s="21" t="s">
        <v>1294</v>
      </c>
      <c r="E2274" s="21">
        <v>4</v>
      </c>
      <c r="F2274" s="21">
        <v>1.73</v>
      </c>
      <c r="G2274" s="21">
        <v>2.37</v>
      </c>
      <c r="H2274" s="21">
        <v>0.64</v>
      </c>
      <c r="I2274" s="21">
        <v>1.75</v>
      </c>
      <c r="J2274" s="23">
        <f t="shared" si="45"/>
        <v>2.0000000000000018E-2</v>
      </c>
      <c r="K2274" s="71">
        <v>15.5</v>
      </c>
      <c r="L2274" s="71">
        <f t="shared" ref="L2274:N2274" si="1706">L2271</f>
        <v>4</v>
      </c>
      <c r="M2274" s="71">
        <f t="shared" si="1706"/>
        <v>1.0000000000000009E-2</v>
      </c>
      <c r="N2274" s="71">
        <f t="shared" si="1706"/>
        <v>12.16666667</v>
      </c>
      <c r="O2274" s="73">
        <f>VLOOKUP(B2274,'Dry Sieve'!$B$2:$K$992,IF(C2274="#5",2,IF(C2274="#10",3,IF(C2274="#18",4,IF(C2274="#35",5,IF(C2274="#60",6,IF(C2274="#120",7,IF(C2274="#200",8,IF(C2274="&lt;200",9)))))))),FALSE)</f>
        <v>1806</v>
      </c>
      <c r="P2274" s="23">
        <f t="shared" si="0"/>
        <v>1.0000000000000009E-2</v>
      </c>
      <c r="Q2274" s="23">
        <f t="shared" si="1"/>
        <v>3</v>
      </c>
      <c r="R2274" s="23">
        <f>VLOOKUP(B2274,'Dry Sieve'!$B$2:$K$992,IF(C2274="#5",2,IF(C2274="#10",3,IF(C2274="#18",4,IF(C2274="#35",5,IF(C2274="#60",6,IF(C2274="#120",7,IF(C2274="#200",8,IF(C2274="&lt;200",9)))))))),FALSE)</f>
        <v>1806</v>
      </c>
      <c r="S2274" s="23">
        <f>VLOOKUP(B2274,'Dry Sieve'!$B$2:$K$992,10,FALSE)</f>
        <v>2461.9699999999998</v>
      </c>
      <c r="T2274" s="23">
        <v>0.7311137016</v>
      </c>
      <c r="U2274" s="23">
        <v>8.8952167030000001E-2</v>
      </c>
      <c r="V2274" s="23">
        <f>V2271</f>
        <v>0.1203914599201</v>
      </c>
    </row>
    <row r="2275" spans="1:22" ht="15.75" customHeight="1" x14ac:dyDescent="0.2">
      <c r="A2275" s="22">
        <f>VLOOKUP(B2274,'Sample ID by Horizon'!A:B,2,FALSE)</f>
        <v>42878</v>
      </c>
      <c r="B2275" s="21" t="s">
        <v>557</v>
      </c>
      <c r="C2275" s="21" t="s">
        <v>1295</v>
      </c>
      <c r="D2275" s="21" t="s">
        <v>1291</v>
      </c>
      <c r="E2275" s="21">
        <v>4</v>
      </c>
      <c r="F2275" s="21">
        <v>1.72</v>
      </c>
      <c r="G2275" s="21">
        <v>2.2400000000000002</v>
      </c>
      <c r="H2275" s="21">
        <v>0.52</v>
      </c>
      <c r="I2275" s="21">
        <v>1.76</v>
      </c>
      <c r="J2275" s="23">
        <f t="shared" si="45"/>
        <v>4.0000000000000036E-2</v>
      </c>
      <c r="K2275" s="71">
        <v>12</v>
      </c>
      <c r="L2275" s="71">
        <v>4</v>
      </c>
      <c r="M2275" s="23">
        <f>AVERAGE(J2275:J2278)</f>
        <v>1.7500000000000016E-2</v>
      </c>
      <c r="N2275" s="23">
        <v>12.25</v>
      </c>
      <c r="O2275" s="73">
        <f>VLOOKUP(B2275,'Dry Sieve'!$B$2:$K$992,IF(C2275="#5",2,IF(C2275="#10",3,IF(C2275="#18",4,IF(C2275="#35",5,IF(C2275="#60",6,IF(C2275="#120",7,IF(C2275="#200",8,IF(C2275="&lt;200",9)))))))),FALSE)</f>
        <v>267</v>
      </c>
      <c r="P2275" s="23">
        <f t="shared" si="0"/>
        <v>1.7500000000000016E-2</v>
      </c>
      <c r="Q2275" s="23">
        <f t="shared" si="1"/>
        <v>4</v>
      </c>
      <c r="R2275" s="23">
        <f>VLOOKUP(B2275,'Dry Sieve'!$B$2:$K$992,IF(C2275="#5",2,IF(C2275="#10",3,IF(C2275="#18",4,IF(C2275="#35",5,IF(C2275="#60",6,IF(C2275="#120",7,IF(C2275="#200",8,IF(C2275="&lt;200",9)))))))),FALSE)</f>
        <v>267</v>
      </c>
      <c r="S2275" s="23">
        <f>VLOOKUP(B2275,'Dry Sieve'!$B$2:$K$992,10,FALSE)</f>
        <v>2461.9699999999998</v>
      </c>
      <c r="T2275" s="23">
        <v>0.1079752698</v>
      </c>
      <c r="U2275" s="23">
        <v>1.1337403330000001E-2</v>
      </c>
      <c r="V2275" s="23">
        <f>V2274</f>
        <v>0.1203914599201</v>
      </c>
    </row>
    <row r="2276" spans="1:22" ht="15.75" customHeight="1" x14ac:dyDescent="0.2">
      <c r="A2276" s="22">
        <f>VLOOKUP(B2275,'Sample ID by Horizon'!A:B,2,FALSE)</f>
        <v>42878</v>
      </c>
      <c r="B2276" s="21" t="s">
        <v>557</v>
      </c>
      <c r="C2276" s="21" t="s">
        <v>1295</v>
      </c>
      <c r="D2276" s="21" t="s">
        <v>1292</v>
      </c>
      <c r="E2276" s="21">
        <v>4</v>
      </c>
      <c r="F2276" s="21">
        <v>1.73</v>
      </c>
      <c r="G2276" s="21">
        <v>2.2599999999999998</v>
      </c>
      <c r="H2276" s="21">
        <v>0.53</v>
      </c>
      <c r="I2276" s="21">
        <v>1.74</v>
      </c>
      <c r="J2276" s="23">
        <f t="shared" si="45"/>
        <v>1.0000000000000009E-2</v>
      </c>
      <c r="K2276" s="71">
        <v>13</v>
      </c>
      <c r="L2276" s="71">
        <f t="shared" ref="L2276:N2276" si="1707">L2275</f>
        <v>4</v>
      </c>
      <c r="M2276" s="71">
        <f t="shared" si="1707"/>
        <v>1.7500000000000016E-2</v>
      </c>
      <c r="N2276" s="71">
        <f t="shared" si="1707"/>
        <v>12.25</v>
      </c>
      <c r="O2276" s="73">
        <f>VLOOKUP(B2276,'Dry Sieve'!$B$2:$K$992,IF(C2276="#5",2,IF(C2276="#10",3,IF(C2276="#18",4,IF(C2276="#35",5,IF(C2276="#60",6,IF(C2276="#120",7,IF(C2276="#200",8,IF(C2276="&lt;200",9)))))))),FALSE)</f>
        <v>267</v>
      </c>
      <c r="P2276" s="23">
        <f t="shared" si="0"/>
        <v>1.7500000000000016E-2</v>
      </c>
      <c r="Q2276" s="23">
        <f t="shared" si="1"/>
        <v>4</v>
      </c>
      <c r="R2276" s="23">
        <f>VLOOKUP(B2276,'Dry Sieve'!$B$2:$K$992,IF(C2276="#5",2,IF(C2276="#10",3,IF(C2276="#18",4,IF(C2276="#35",5,IF(C2276="#60",6,IF(C2276="#120",7,IF(C2276="#200",8,IF(C2276="&lt;200",9)))))))),FALSE)</f>
        <v>267</v>
      </c>
      <c r="S2276" s="23">
        <f>VLOOKUP(B2276,'Dry Sieve'!$B$2:$K$992,10,FALSE)</f>
        <v>2461.9699999999998</v>
      </c>
      <c r="T2276" s="23">
        <v>0.1079752698</v>
      </c>
      <c r="U2276" s="23">
        <v>1.1337403330000001E-2</v>
      </c>
      <c r="V2276" s="23">
        <f>V2274</f>
        <v>0.1203914599201</v>
      </c>
    </row>
    <row r="2277" spans="1:22" ht="15.75" customHeight="1" x14ac:dyDescent="0.2">
      <c r="A2277" s="22">
        <f>VLOOKUP(B2276,'Sample ID by Horizon'!A:B,2,FALSE)</f>
        <v>42878</v>
      </c>
      <c r="B2277" s="21" t="s">
        <v>557</v>
      </c>
      <c r="C2277" s="21" t="s">
        <v>1295</v>
      </c>
      <c r="D2277" s="21" t="s">
        <v>1293</v>
      </c>
      <c r="E2277" s="21">
        <v>4</v>
      </c>
      <c r="F2277" s="21">
        <v>1.72</v>
      </c>
      <c r="G2277" s="21">
        <v>2.2400000000000002</v>
      </c>
      <c r="H2277" s="21">
        <v>0.52</v>
      </c>
      <c r="I2277" s="21">
        <v>1.73</v>
      </c>
      <c r="J2277" s="23">
        <f t="shared" si="45"/>
        <v>1.0000000000000009E-2</v>
      </c>
      <c r="K2277" s="71">
        <v>12.75</v>
      </c>
      <c r="L2277" s="71">
        <f t="shared" ref="L2277:N2277" si="1708">L2275</f>
        <v>4</v>
      </c>
      <c r="M2277" s="71">
        <f t="shared" si="1708"/>
        <v>1.7500000000000016E-2</v>
      </c>
      <c r="N2277" s="71">
        <f t="shared" si="1708"/>
        <v>12.25</v>
      </c>
      <c r="O2277" s="73">
        <f>VLOOKUP(B2277,'Dry Sieve'!$B$2:$K$992,IF(C2277="#5",2,IF(C2277="#10",3,IF(C2277="#18",4,IF(C2277="#35",5,IF(C2277="#60",6,IF(C2277="#120",7,IF(C2277="#200",8,IF(C2277="&lt;200",9)))))))),FALSE)</f>
        <v>267</v>
      </c>
      <c r="P2277" s="23">
        <f t="shared" si="0"/>
        <v>1.7500000000000016E-2</v>
      </c>
      <c r="Q2277" s="23">
        <f t="shared" si="1"/>
        <v>4</v>
      </c>
      <c r="R2277" s="23">
        <f>VLOOKUP(B2277,'Dry Sieve'!$B$2:$K$992,IF(C2277="#5",2,IF(C2277="#10",3,IF(C2277="#18",4,IF(C2277="#35",5,IF(C2277="#60",6,IF(C2277="#120",7,IF(C2277="#200",8,IF(C2277="&lt;200",9)))))))),FALSE)</f>
        <v>267</v>
      </c>
      <c r="S2277" s="23">
        <f>VLOOKUP(B2277,'Dry Sieve'!$B$2:$K$992,10,FALSE)</f>
        <v>2461.9699999999998</v>
      </c>
      <c r="T2277" s="23">
        <v>0.1079752698</v>
      </c>
      <c r="U2277" s="23">
        <v>1.1337403330000001E-2</v>
      </c>
      <c r="V2277" s="23">
        <f>V2274</f>
        <v>0.1203914599201</v>
      </c>
    </row>
    <row r="2278" spans="1:22" ht="15.75" customHeight="1" x14ac:dyDescent="0.2">
      <c r="A2278" s="22">
        <f>VLOOKUP(B2277,'Sample ID by Horizon'!A:B,2,FALSE)</f>
        <v>42878</v>
      </c>
      <c r="B2278" s="21" t="s">
        <v>557</v>
      </c>
      <c r="C2278" s="21" t="s">
        <v>1295</v>
      </c>
      <c r="D2278" s="21" t="s">
        <v>1294</v>
      </c>
      <c r="E2278" s="21">
        <v>4</v>
      </c>
      <c r="F2278" s="21">
        <v>1.74</v>
      </c>
      <c r="G2278" s="21">
        <v>2.2000000000000002</v>
      </c>
      <c r="H2278" s="21">
        <v>0.46</v>
      </c>
      <c r="I2278" s="21">
        <v>1.75</v>
      </c>
      <c r="J2278" s="23">
        <f t="shared" si="45"/>
        <v>1.0000000000000009E-2</v>
      </c>
      <c r="K2278" s="71">
        <v>11.25</v>
      </c>
      <c r="L2278" s="71">
        <f t="shared" ref="L2278:N2278" si="1709">L2275</f>
        <v>4</v>
      </c>
      <c r="M2278" s="71">
        <f t="shared" si="1709"/>
        <v>1.7500000000000016E-2</v>
      </c>
      <c r="N2278" s="71">
        <f t="shared" si="1709"/>
        <v>12.25</v>
      </c>
      <c r="O2278" s="73">
        <f>VLOOKUP(B2278,'Dry Sieve'!$B$2:$K$992,IF(C2278="#5",2,IF(C2278="#10",3,IF(C2278="#18",4,IF(C2278="#35",5,IF(C2278="#60",6,IF(C2278="#120",7,IF(C2278="#200",8,IF(C2278="&lt;200",9)))))))),FALSE)</f>
        <v>267</v>
      </c>
      <c r="P2278" s="23">
        <f t="shared" si="0"/>
        <v>1.7500000000000016E-2</v>
      </c>
      <c r="Q2278" s="23">
        <f t="shared" si="1"/>
        <v>4</v>
      </c>
      <c r="R2278" s="23">
        <f>VLOOKUP(B2278,'Dry Sieve'!$B$2:$K$992,IF(C2278="#5",2,IF(C2278="#10",3,IF(C2278="#18",4,IF(C2278="#35",5,IF(C2278="#60",6,IF(C2278="#120",7,IF(C2278="#200",8,IF(C2278="&lt;200",9)))))))),FALSE)</f>
        <v>267</v>
      </c>
      <c r="S2278" s="23">
        <f>VLOOKUP(B2278,'Dry Sieve'!$B$2:$K$992,10,FALSE)</f>
        <v>2461.9699999999998</v>
      </c>
      <c r="T2278" s="23">
        <v>0.1079752698</v>
      </c>
      <c r="U2278" s="23">
        <v>1.1337403330000001E-2</v>
      </c>
      <c r="V2278" s="23">
        <f>V2277</f>
        <v>0.1203914599201</v>
      </c>
    </row>
    <row r="2279" spans="1:22" ht="15.75" customHeight="1" x14ac:dyDescent="0.2">
      <c r="A2279" s="22">
        <f>VLOOKUP(B2278,'Sample ID by Horizon'!A:B,2,FALSE)</f>
        <v>42878</v>
      </c>
      <c r="B2279" s="21" t="s">
        <v>557</v>
      </c>
      <c r="C2279" s="21" t="s">
        <v>1296</v>
      </c>
      <c r="D2279" s="21" t="s">
        <v>1291</v>
      </c>
      <c r="E2279" s="21">
        <v>4</v>
      </c>
      <c r="F2279" s="21">
        <v>1.71</v>
      </c>
      <c r="G2279" s="21">
        <v>2.59</v>
      </c>
      <c r="H2279" s="21">
        <v>0.88</v>
      </c>
      <c r="I2279" s="21">
        <v>1.74</v>
      </c>
      <c r="J2279" s="23">
        <f t="shared" si="45"/>
        <v>3.0000000000000027E-2</v>
      </c>
      <c r="K2279" s="71">
        <v>21.25</v>
      </c>
      <c r="L2279" s="71">
        <v>4</v>
      </c>
      <c r="M2279" s="23">
        <f>AVERAGE(J2279:J2282)</f>
        <v>1.2500000000000011E-2</v>
      </c>
      <c r="N2279" s="23">
        <v>20.8125</v>
      </c>
      <c r="O2279" s="73">
        <f>VLOOKUP(B2279,'Dry Sieve'!$B$2:$K$992,IF(C2279="#5",2,IF(C2279="#10",3,IF(C2279="#18",4,IF(C2279="#35",5,IF(C2279="#60",6,IF(C2279="#120",7,IF(C2279="#200",8,IF(C2279="&lt;200",9)))))))),FALSE)</f>
        <v>160.61000000000001</v>
      </c>
      <c r="P2279" s="23">
        <f t="shared" si="0"/>
        <v>1.2500000000000011E-2</v>
      </c>
      <c r="Q2279" s="23">
        <f t="shared" si="1"/>
        <v>4</v>
      </c>
      <c r="R2279" s="23">
        <f>VLOOKUP(B2279,'Dry Sieve'!$B$2:$K$992,IF(C2279="#5",2,IF(C2279="#10",3,IF(C2279="#18",4,IF(C2279="#35",5,IF(C2279="#60",6,IF(C2279="#120",7,IF(C2279="#200",8,IF(C2279="&lt;200",9)))))))),FALSE)</f>
        <v>160.61000000000001</v>
      </c>
      <c r="S2279" s="23">
        <f>VLOOKUP(B2279,'Dry Sieve'!$B$2:$K$992,10,FALSE)</f>
        <v>2461.9699999999998</v>
      </c>
      <c r="T2279" s="23">
        <v>6.5032512070000006E-2</v>
      </c>
      <c r="U2279" s="23">
        <v>9.6677796970000007E-3</v>
      </c>
      <c r="V2279" s="23">
        <f>V2277</f>
        <v>0.1203914599201</v>
      </c>
    </row>
    <row r="2280" spans="1:22" ht="15.75" customHeight="1" x14ac:dyDescent="0.2">
      <c r="A2280" s="22">
        <f>VLOOKUP(B2279,'Sample ID by Horizon'!A:B,2,FALSE)</f>
        <v>42878</v>
      </c>
      <c r="B2280" s="21" t="s">
        <v>557</v>
      </c>
      <c r="C2280" s="21" t="s">
        <v>1296</v>
      </c>
      <c r="D2280" s="21" t="s">
        <v>1292</v>
      </c>
      <c r="E2280" s="21">
        <v>4</v>
      </c>
      <c r="F2280" s="21">
        <v>1.74</v>
      </c>
      <c r="G2280" s="21">
        <v>2.57</v>
      </c>
      <c r="H2280" s="21">
        <v>0.83</v>
      </c>
      <c r="I2280" s="21">
        <v>1.75</v>
      </c>
      <c r="J2280" s="23">
        <f t="shared" si="45"/>
        <v>1.0000000000000009E-2</v>
      </c>
      <c r="K2280" s="71">
        <v>20.5</v>
      </c>
      <c r="L2280" s="71">
        <f t="shared" ref="L2280:N2280" si="1710">L2279</f>
        <v>4</v>
      </c>
      <c r="M2280" s="71">
        <f t="shared" si="1710"/>
        <v>1.2500000000000011E-2</v>
      </c>
      <c r="N2280" s="71">
        <f t="shared" si="1710"/>
        <v>20.8125</v>
      </c>
      <c r="O2280" s="73">
        <f>VLOOKUP(B2280,'Dry Sieve'!$B$2:$K$992,IF(C2280="#5",2,IF(C2280="#10",3,IF(C2280="#18",4,IF(C2280="#35",5,IF(C2280="#60",6,IF(C2280="#120",7,IF(C2280="#200",8,IF(C2280="&lt;200",9)))))))),FALSE)</f>
        <v>160.61000000000001</v>
      </c>
      <c r="P2280" s="23">
        <f t="shared" si="0"/>
        <v>1.2500000000000011E-2</v>
      </c>
      <c r="Q2280" s="23">
        <f t="shared" si="1"/>
        <v>4</v>
      </c>
      <c r="R2280" s="23">
        <f>VLOOKUP(B2280,'Dry Sieve'!$B$2:$K$992,IF(C2280="#5",2,IF(C2280="#10",3,IF(C2280="#18",4,IF(C2280="#35",5,IF(C2280="#60",6,IF(C2280="#120",7,IF(C2280="#200",8,IF(C2280="&lt;200",9)))))))),FALSE)</f>
        <v>160.61000000000001</v>
      </c>
      <c r="S2280" s="23">
        <f>VLOOKUP(B2280,'Dry Sieve'!$B$2:$K$992,10,FALSE)</f>
        <v>2461.9699999999998</v>
      </c>
      <c r="T2280" s="23">
        <v>6.5032512070000006E-2</v>
      </c>
      <c r="U2280" s="23">
        <v>9.6677796970000007E-3</v>
      </c>
      <c r="V2280" s="23">
        <f>V2277</f>
        <v>0.1203914599201</v>
      </c>
    </row>
    <row r="2281" spans="1:22" ht="15.75" customHeight="1" x14ac:dyDescent="0.2">
      <c r="A2281" s="22">
        <f>VLOOKUP(B2280,'Sample ID by Horizon'!A:B,2,FALSE)</f>
        <v>42878</v>
      </c>
      <c r="B2281" s="21" t="s">
        <v>557</v>
      </c>
      <c r="C2281" s="21" t="s">
        <v>1296</v>
      </c>
      <c r="D2281" s="21" t="s">
        <v>1293</v>
      </c>
      <c r="E2281" s="21">
        <v>4</v>
      </c>
      <c r="F2281" s="21">
        <v>1.75</v>
      </c>
      <c r="G2281" s="21">
        <v>2.6</v>
      </c>
      <c r="H2281" s="21">
        <v>0.85</v>
      </c>
      <c r="I2281" s="21">
        <v>1.76</v>
      </c>
      <c r="J2281" s="23">
        <f t="shared" si="45"/>
        <v>1.0000000000000009E-2</v>
      </c>
      <c r="K2281" s="71">
        <v>21</v>
      </c>
      <c r="L2281" s="71">
        <f t="shared" ref="L2281:N2281" si="1711">L2279</f>
        <v>4</v>
      </c>
      <c r="M2281" s="71">
        <f t="shared" si="1711"/>
        <v>1.2500000000000011E-2</v>
      </c>
      <c r="N2281" s="71">
        <f t="shared" si="1711"/>
        <v>20.8125</v>
      </c>
      <c r="O2281" s="73">
        <f>VLOOKUP(B2281,'Dry Sieve'!$B$2:$K$992,IF(C2281="#5",2,IF(C2281="#10",3,IF(C2281="#18",4,IF(C2281="#35",5,IF(C2281="#60",6,IF(C2281="#120",7,IF(C2281="#200",8,IF(C2281="&lt;200",9)))))))),FALSE)</f>
        <v>160.61000000000001</v>
      </c>
      <c r="P2281" s="23">
        <f t="shared" si="0"/>
        <v>1.2500000000000011E-2</v>
      </c>
      <c r="Q2281" s="23">
        <f t="shared" si="1"/>
        <v>4</v>
      </c>
      <c r="R2281" s="23">
        <f>VLOOKUP(B2281,'Dry Sieve'!$B$2:$K$992,IF(C2281="#5",2,IF(C2281="#10",3,IF(C2281="#18",4,IF(C2281="#35",5,IF(C2281="#60",6,IF(C2281="#120",7,IF(C2281="#200",8,IF(C2281="&lt;200",9)))))))),FALSE)</f>
        <v>160.61000000000001</v>
      </c>
      <c r="S2281" s="23">
        <f>VLOOKUP(B2281,'Dry Sieve'!$B$2:$K$992,10,FALSE)</f>
        <v>2461.9699999999998</v>
      </c>
      <c r="T2281" s="23">
        <v>6.5032512070000006E-2</v>
      </c>
      <c r="U2281" s="23">
        <v>9.6677796970000007E-3</v>
      </c>
      <c r="V2281" s="23">
        <f>V2280</f>
        <v>0.1203914599201</v>
      </c>
    </row>
    <row r="2282" spans="1:22" ht="15.75" customHeight="1" x14ac:dyDescent="0.2">
      <c r="A2282" s="22">
        <f>VLOOKUP(B2281,'Sample ID by Horizon'!A:B,2,FALSE)</f>
        <v>42878</v>
      </c>
      <c r="B2282" s="21" t="s">
        <v>557</v>
      </c>
      <c r="C2282" s="21" t="s">
        <v>1296</v>
      </c>
      <c r="D2282" s="21" t="s">
        <v>1294</v>
      </c>
      <c r="E2282" s="21">
        <v>4</v>
      </c>
      <c r="F2282" s="21">
        <v>1.73</v>
      </c>
      <c r="G2282" s="21">
        <v>2.5499999999999998</v>
      </c>
      <c r="H2282" s="21">
        <v>0.82</v>
      </c>
      <c r="I2282" s="21">
        <v>1.73</v>
      </c>
      <c r="J2282" s="23">
        <f t="shared" si="45"/>
        <v>0</v>
      </c>
      <c r="K2282" s="71">
        <v>20.5</v>
      </c>
      <c r="L2282" s="71">
        <f t="shared" ref="L2282:N2282" si="1712">L2279</f>
        <v>4</v>
      </c>
      <c r="M2282" s="71">
        <f t="shared" si="1712"/>
        <v>1.2500000000000011E-2</v>
      </c>
      <c r="N2282" s="71">
        <f t="shared" si="1712"/>
        <v>20.8125</v>
      </c>
      <c r="O2282" s="73">
        <f>VLOOKUP(B2282,'Dry Sieve'!$B$2:$K$992,IF(C2282="#5",2,IF(C2282="#10",3,IF(C2282="#18",4,IF(C2282="#35",5,IF(C2282="#60",6,IF(C2282="#120",7,IF(C2282="#200",8,IF(C2282="&lt;200",9)))))))),FALSE)</f>
        <v>160.61000000000001</v>
      </c>
      <c r="P2282" s="23">
        <f t="shared" si="0"/>
        <v>1.2500000000000011E-2</v>
      </c>
      <c r="Q2282" s="23">
        <f t="shared" si="1"/>
        <v>4</v>
      </c>
      <c r="R2282" s="23">
        <f>VLOOKUP(B2282,'Dry Sieve'!$B$2:$K$992,IF(C2282="#5",2,IF(C2282="#10",3,IF(C2282="#18",4,IF(C2282="#35",5,IF(C2282="#60",6,IF(C2282="#120",7,IF(C2282="#200",8,IF(C2282="&lt;200",9)))))))),FALSE)</f>
        <v>160.61000000000001</v>
      </c>
      <c r="S2282" s="23">
        <f>VLOOKUP(B2282,'Dry Sieve'!$B$2:$K$992,10,FALSE)</f>
        <v>2461.9699999999998</v>
      </c>
      <c r="T2282" s="23">
        <v>6.5032512070000006E-2</v>
      </c>
      <c r="U2282" s="23">
        <v>9.6677796970000007E-3</v>
      </c>
      <c r="V2282" s="23">
        <f>V2280</f>
        <v>0.1203914599201</v>
      </c>
    </row>
    <row r="2283" spans="1:22" ht="15.75" customHeight="1" x14ac:dyDescent="0.2">
      <c r="A2283" s="22">
        <f>VLOOKUP(B2282,'Sample ID by Horizon'!A:B,2,FALSE)</f>
        <v>42878</v>
      </c>
      <c r="B2283" s="21" t="s">
        <v>557</v>
      </c>
      <c r="C2283" s="21" t="s">
        <v>1297</v>
      </c>
      <c r="D2283" s="21" t="s">
        <v>1291</v>
      </c>
      <c r="E2283" s="21">
        <v>4</v>
      </c>
      <c r="F2283" s="21">
        <v>1.74</v>
      </c>
      <c r="G2283" s="21">
        <v>2.89</v>
      </c>
      <c r="H2283" s="21">
        <v>1.1499999999999999</v>
      </c>
      <c r="I2283" s="21">
        <v>1.78</v>
      </c>
      <c r="J2283" s="23">
        <f t="shared" si="45"/>
        <v>4.0000000000000036E-2</v>
      </c>
      <c r="K2283" s="71">
        <v>27.75</v>
      </c>
      <c r="L2283" s="71">
        <v>4</v>
      </c>
      <c r="M2283" s="23">
        <f>AVERAGE(J2283:J2286)</f>
        <v>3.5000000000000031E-2</v>
      </c>
      <c r="N2283" s="23">
        <v>27.9375</v>
      </c>
      <c r="O2283" s="73">
        <f>VLOOKUP(B2283,'Dry Sieve'!$B$2:$K$992,IF(C2283="#5",2,IF(C2283="#10",3,IF(C2283="#18",4,IF(C2283="#35",5,IF(C2283="#60",6,IF(C2283="#120",7,IF(C2283="#200",8,IF(C2283="&lt;200",9)))))))),FALSE)</f>
        <v>84.29</v>
      </c>
      <c r="P2283" s="23">
        <f t="shared" si="0"/>
        <v>3.5000000000000031E-2</v>
      </c>
      <c r="Q2283" s="23">
        <f t="shared" si="1"/>
        <v>4</v>
      </c>
      <c r="R2283" s="23">
        <f>VLOOKUP(B2283,'Dry Sieve'!$B$2:$K$992,IF(C2283="#5",2,IF(C2283="#10",3,IF(C2283="#18",4,IF(C2283="#35",5,IF(C2283="#60",6,IF(C2283="#120",7,IF(C2283="#200",8,IF(C2283="&lt;200",9)))))))),FALSE)</f>
        <v>84.29</v>
      </c>
      <c r="S2283" s="23">
        <f>VLOOKUP(B2283,'Dry Sieve'!$B$2:$K$992,10,FALSE)</f>
        <v>2461.9699999999998</v>
      </c>
      <c r="T2283" s="23">
        <v>3.3937238270000003E-2</v>
      </c>
      <c r="U2283" s="23">
        <v>5.4178376810000003E-3</v>
      </c>
      <c r="V2283" s="23">
        <f>V2280</f>
        <v>0.1203914599201</v>
      </c>
    </row>
    <row r="2284" spans="1:22" ht="15.75" customHeight="1" x14ac:dyDescent="0.2">
      <c r="A2284" s="22">
        <f>VLOOKUP(B2283,'Sample ID by Horizon'!A:B,2,FALSE)</f>
        <v>42878</v>
      </c>
      <c r="B2284" s="21" t="s">
        <v>557</v>
      </c>
      <c r="C2284" s="21" t="s">
        <v>1297</v>
      </c>
      <c r="D2284" s="21" t="s">
        <v>1292</v>
      </c>
      <c r="E2284" s="21">
        <v>4</v>
      </c>
      <c r="F2284" s="21">
        <v>1.73</v>
      </c>
      <c r="G2284" s="21">
        <v>2.92</v>
      </c>
      <c r="H2284" s="21">
        <v>1.19</v>
      </c>
      <c r="I2284" s="21">
        <v>1.77</v>
      </c>
      <c r="J2284" s="23">
        <f t="shared" si="45"/>
        <v>4.0000000000000036E-2</v>
      </c>
      <c r="K2284" s="71">
        <v>28.75</v>
      </c>
      <c r="L2284" s="71">
        <f t="shared" ref="L2284:N2284" si="1713">L2283</f>
        <v>4</v>
      </c>
      <c r="M2284" s="71">
        <f t="shared" si="1713"/>
        <v>3.5000000000000031E-2</v>
      </c>
      <c r="N2284" s="71">
        <f t="shared" si="1713"/>
        <v>27.9375</v>
      </c>
      <c r="O2284" s="73">
        <f>VLOOKUP(B2284,'Dry Sieve'!$B$2:$K$992,IF(C2284="#5",2,IF(C2284="#10",3,IF(C2284="#18",4,IF(C2284="#35",5,IF(C2284="#60",6,IF(C2284="#120",7,IF(C2284="#200",8,IF(C2284="&lt;200",9)))))))),FALSE)</f>
        <v>84.29</v>
      </c>
      <c r="P2284" s="23">
        <f t="shared" si="0"/>
        <v>3.5000000000000031E-2</v>
      </c>
      <c r="Q2284" s="23">
        <f t="shared" si="1"/>
        <v>4</v>
      </c>
      <c r="R2284" s="23">
        <f>VLOOKUP(B2284,'Dry Sieve'!$B$2:$K$992,IF(C2284="#5",2,IF(C2284="#10",3,IF(C2284="#18",4,IF(C2284="#35",5,IF(C2284="#60",6,IF(C2284="#120",7,IF(C2284="#200",8,IF(C2284="&lt;200",9)))))))),FALSE)</f>
        <v>84.29</v>
      </c>
      <c r="S2284" s="23">
        <f>VLOOKUP(B2284,'Dry Sieve'!$B$2:$K$992,10,FALSE)</f>
        <v>2461.9699999999998</v>
      </c>
      <c r="T2284" s="23">
        <v>3.3937238270000003E-2</v>
      </c>
      <c r="U2284" s="23">
        <v>5.4178376810000003E-3</v>
      </c>
      <c r="V2284" s="23">
        <f>V2283</f>
        <v>0.1203914599201</v>
      </c>
    </row>
    <row r="2285" spans="1:22" ht="15.75" customHeight="1" x14ac:dyDescent="0.2">
      <c r="A2285" s="22">
        <f>VLOOKUP(B2284,'Sample ID by Horizon'!A:B,2,FALSE)</f>
        <v>42878</v>
      </c>
      <c r="B2285" s="21" t="s">
        <v>557</v>
      </c>
      <c r="C2285" s="21" t="s">
        <v>1297</v>
      </c>
      <c r="D2285" s="21" t="s">
        <v>1293</v>
      </c>
      <c r="E2285" s="21">
        <v>4</v>
      </c>
      <c r="F2285" s="21">
        <v>1.74</v>
      </c>
      <c r="G2285" s="21">
        <v>2.86</v>
      </c>
      <c r="H2285" s="21">
        <v>1.1200000000000001</v>
      </c>
      <c r="I2285" s="21">
        <v>1.76</v>
      </c>
      <c r="J2285" s="23">
        <f t="shared" si="45"/>
        <v>2.0000000000000018E-2</v>
      </c>
      <c r="K2285" s="71">
        <v>27.5</v>
      </c>
      <c r="L2285" s="71">
        <f t="shared" ref="L2285:N2285" si="1714">L2283</f>
        <v>4</v>
      </c>
      <c r="M2285" s="71">
        <f t="shared" si="1714"/>
        <v>3.5000000000000031E-2</v>
      </c>
      <c r="N2285" s="71">
        <f t="shared" si="1714"/>
        <v>27.9375</v>
      </c>
      <c r="O2285" s="73">
        <f>VLOOKUP(B2285,'Dry Sieve'!$B$2:$K$992,IF(C2285="#5",2,IF(C2285="#10",3,IF(C2285="#18",4,IF(C2285="#35",5,IF(C2285="#60",6,IF(C2285="#120",7,IF(C2285="#200",8,IF(C2285="&lt;200",9)))))))),FALSE)</f>
        <v>84.29</v>
      </c>
      <c r="P2285" s="23">
        <f t="shared" si="0"/>
        <v>3.5000000000000031E-2</v>
      </c>
      <c r="Q2285" s="23">
        <f t="shared" si="1"/>
        <v>4</v>
      </c>
      <c r="R2285" s="23">
        <f>VLOOKUP(B2285,'Dry Sieve'!$B$2:$K$992,IF(C2285="#5",2,IF(C2285="#10",3,IF(C2285="#18",4,IF(C2285="#35",5,IF(C2285="#60",6,IF(C2285="#120",7,IF(C2285="#200",8,IF(C2285="&lt;200",9)))))))),FALSE)</f>
        <v>84.29</v>
      </c>
      <c r="S2285" s="23">
        <f>VLOOKUP(B2285,'Dry Sieve'!$B$2:$K$992,10,FALSE)</f>
        <v>2461.9699999999998</v>
      </c>
      <c r="T2285" s="23">
        <v>3.3937238270000003E-2</v>
      </c>
      <c r="U2285" s="23">
        <v>5.4178376810000003E-3</v>
      </c>
      <c r="V2285" s="23">
        <f>V2283</f>
        <v>0.1203914599201</v>
      </c>
    </row>
    <row r="2286" spans="1:22" ht="15.75" customHeight="1" x14ac:dyDescent="0.2">
      <c r="A2286" s="22">
        <f>VLOOKUP(B2285,'Sample ID by Horizon'!A:B,2,FALSE)</f>
        <v>42878</v>
      </c>
      <c r="B2286" s="21" t="s">
        <v>557</v>
      </c>
      <c r="C2286" s="21" t="s">
        <v>1297</v>
      </c>
      <c r="D2286" s="21" t="s">
        <v>1294</v>
      </c>
      <c r="E2286" s="21">
        <v>4</v>
      </c>
      <c r="F2286" s="21">
        <v>1.73</v>
      </c>
      <c r="G2286" s="21">
        <v>2.88</v>
      </c>
      <c r="H2286" s="21">
        <v>1.1499999999999999</v>
      </c>
      <c r="I2286" s="21">
        <v>1.77</v>
      </c>
      <c r="J2286" s="23">
        <f t="shared" si="45"/>
        <v>4.0000000000000036E-2</v>
      </c>
      <c r="K2286" s="71">
        <v>27.75</v>
      </c>
      <c r="L2286" s="71">
        <f t="shared" ref="L2286:N2286" si="1715">L2283</f>
        <v>4</v>
      </c>
      <c r="M2286" s="71">
        <f t="shared" si="1715"/>
        <v>3.5000000000000031E-2</v>
      </c>
      <c r="N2286" s="71">
        <f t="shared" si="1715"/>
        <v>27.9375</v>
      </c>
      <c r="O2286" s="73">
        <f>VLOOKUP(B2286,'Dry Sieve'!$B$2:$K$992,IF(C2286="#5",2,IF(C2286="#10",3,IF(C2286="#18",4,IF(C2286="#35",5,IF(C2286="#60",6,IF(C2286="#120",7,IF(C2286="#200",8,IF(C2286="&lt;200",9)))))))),FALSE)</f>
        <v>84.29</v>
      </c>
      <c r="P2286" s="23">
        <f t="shared" si="0"/>
        <v>3.5000000000000031E-2</v>
      </c>
      <c r="Q2286" s="23">
        <f t="shared" si="1"/>
        <v>4</v>
      </c>
      <c r="R2286" s="23">
        <f>VLOOKUP(B2286,'Dry Sieve'!$B$2:$K$992,IF(C2286="#5",2,IF(C2286="#10",3,IF(C2286="#18",4,IF(C2286="#35",5,IF(C2286="#60",6,IF(C2286="#120",7,IF(C2286="#200",8,IF(C2286="&lt;200",9)))))))),FALSE)</f>
        <v>84.29</v>
      </c>
      <c r="S2286" s="23">
        <f>VLOOKUP(B2286,'Dry Sieve'!$B$2:$K$992,10,FALSE)</f>
        <v>2461.9699999999998</v>
      </c>
      <c r="T2286" s="23">
        <v>3.3937238270000003E-2</v>
      </c>
      <c r="U2286" s="23">
        <v>5.4178376810000003E-3</v>
      </c>
      <c r="V2286" s="23">
        <f>V2283</f>
        <v>0.1203914599201</v>
      </c>
    </row>
    <row r="2287" spans="1:22" ht="15.75" customHeight="1" x14ac:dyDescent="0.2">
      <c r="A2287" s="22">
        <f>VLOOKUP(B2286,'Sample ID by Horizon'!A:B,2,FALSE)</f>
        <v>42878</v>
      </c>
      <c r="B2287" s="21" t="s">
        <v>557</v>
      </c>
      <c r="C2287" s="21" t="s">
        <v>1298</v>
      </c>
      <c r="D2287" s="21" t="s">
        <v>1291</v>
      </c>
      <c r="E2287" s="21">
        <v>3</v>
      </c>
      <c r="F2287" s="21">
        <v>1.72</v>
      </c>
      <c r="G2287" s="21">
        <v>3.13</v>
      </c>
      <c r="H2287" s="21">
        <v>1.41</v>
      </c>
      <c r="I2287" s="21">
        <v>1.81</v>
      </c>
      <c r="J2287" s="23">
        <f t="shared" si="45"/>
        <v>9.000000000000008E-2</v>
      </c>
      <c r="K2287" s="71">
        <v>44</v>
      </c>
      <c r="L2287" s="71">
        <v>2.9950000000000001</v>
      </c>
      <c r="M2287" s="23">
        <f>AVERAGE(J2287:J2290)</f>
        <v>9.000000000000008E-2</v>
      </c>
      <c r="N2287" s="23">
        <v>43.824136009999997</v>
      </c>
      <c r="O2287" s="73">
        <f>VLOOKUP(B2287,'Dry Sieve'!$B$2:$K$992,IF(C2287="#5",2,IF(C2287="#10",3,IF(C2287="#18",4,IF(C2287="#35",5,IF(C2287="#60",6,IF(C2287="#120",7,IF(C2287="#200",8,IF(C2287="&lt;200",9)))))))),FALSE)</f>
        <v>41.62</v>
      </c>
      <c r="P2287" s="23">
        <f t="shared" si="0"/>
        <v>9.000000000000008E-2</v>
      </c>
      <c r="Q2287" s="23">
        <f t="shared" si="1"/>
        <v>2.9950000000000001</v>
      </c>
      <c r="R2287" s="23">
        <f>VLOOKUP(B2287,'Dry Sieve'!$B$2:$K$992,IF(C2287="#5",2,IF(C2287="#10",3,IF(C2287="#18",4,IF(C2287="#35",5,IF(C2287="#60",6,IF(C2287="#120",7,IF(C2287="#200",8,IF(C2287="&lt;200",9)))))))),FALSE)</f>
        <v>41.62</v>
      </c>
      <c r="S2287" s="23">
        <f>VLOOKUP(B2287,'Dry Sieve'!$B$2:$K$992,10,FALSE)</f>
        <v>2461.9699999999998</v>
      </c>
      <c r="T2287" s="23">
        <v>1.6397159809999999E-2</v>
      </c>
      <c r="U2287" s="23">
        <v>3.0796772630000001E-3</v>
      </c>
      <c r="V2287" s="23">
        <f>V2286</f>
        <v>0.1203914599201</v>
      </c>
    </row>
    <row r="2288" spans="1:22" ht="15.75" customHeight="1" x14ac:dyDescent="0.2">
      <c r="A2288" s="22">
        <f>VLOOKUP(B2287,'Sample ID by Horizon'!A:B,2,FALSE)</f>
        <v>42878</v>
      </c>
      <c r="B2288" s="21" t="s">
        <v>557</v>
      </c>
      <c r="C2288" s="21" t="s">
        <v>1298</v>
      </c>
      <c r="D2288" s="21" t="s">
        <v>1292</v>
      </c>
      <c r="E2288" s="21">
        <v>3</v>
      </c>
      <c r="F2288" s="21">
        <v>1.74</v>
      </c>
      <c r="G2288" s="21">
        <v>3.08</v>
      </c>
      <c r="H2288" s="21">
        <v>1.34</v>
      </c>
      <c r="I2288" s="21">
        <v>1.81</v>
      </c>
      <c r="J2288" s="23">
        <f t="shared" si="45"/>
        <v>7.0000000000000062E-2</v>
      </c>
      <c r="K2288" s="71">
        <v>42.333333330000002</v>
      </c>
      <c r="L2288" s="71">
        <f t="shared" ref="L2288:N2288" si="1716">L2287</f>
        <v>2.9950000000000001</v>
      </c>
      <c r="M2288" s="71">
        <f t="shared" si="1716"/>
        <v>9.000000000000008E-2</v>
      </c>
      <c r="N2288" s="71">
        <f t="shared" si="1716"/>
        <v>43.824136009999997</v>
      </c>
      <c r="O2288" s="73">
        <f>VLOOKUP(B2288,'Dry Sieve'!$B$2:$K$992,IF(C2288="#5",2,IF(C2288="#10",3,IF(C2288="#18",4,IF(C2288="#35",5,IF(C2288="#60",6,IF(C2288="#120",7,IF(C2288="#200",8,IF(C2288="&lt;200",9)))))))),FALSE)</f>
        <v>41.62</v>
      </c>
      <c r="P2288" s="23">
        <f t="shared" si="0"/>
        <v>9.000000000000008E-2</v>
      </c>
      <c r="Q2288" s="23">
        <f t="shared" si="1"/>
        <v>2.9950000000000001</v>
      </c>
      <c r="R2288" s="23">
        <f>VLOOKUP(B2288,'Dry Sieve'!$B$2:$K$992,IF(C2288="#5",2,IF(C2288="#10",3,IF(C2288="#18",4,IF(C2288="#35",5,IF(C2288="#60",6,IF(C2288="#120",7,IF(C2288="#200",8,IF(C2288="&lt;200",9)))))))),FALSE)</f>
        <v>41.62</v>
      </c>
      <c r="S2288" s="23">
        <f>VLOOKUP(B2288,'Dry Sieve'!$B$2:$K$992,10,FALSE)</f>
        <v>2461.9699999999998</v>
      </c>
      <c r="T2288" s="23">
        <v>1.6397159809999999E-2</v>
      </c>
      <c r="U2288" s="23">
        <v>3.0796772630000001E-3</v>
      </c>
      <c r="V2288" s="23">
        <f>V2286</f>
        <v>0.1203914599201</v>
      </c>
    </row>
    <row r="2289" spans="1:22" ht="15.75" customHeight="1" x14ac:dyDescent="0.2">
      <c r="A2289" s="22">
        <f>VLOOKUP(B2288,'Sample ID by Horizon'!A:B,2,FALSE)</f>
        <v>42878</v>
      </c>
      <c r="B2289" s="21" t="s">
        <v>557</v>
      </c>
      <c r="C2289" s="21" t="s">
        <v>1298</v>
      </c>
      <c r="D2289" s="21" t="s">
        <v>1293</v>
      </c>
      <c r="E2289" s="21">
        <v>2.99</v>
      </c>
      <c r="F2289" s="21">
        <v>1.73</v>
      </c>
      <c r="G2289" s="21">
        <v>3.2</v>
      </c>
      <c r="H2289" s="21">
        <v>1.47</v>
      </c>
      <c r="I2289" s="21">
        <v>1.83</v>
      </c>
      <c r="J2289" s="23">
        <f t="shared" si="45"/>
        <v>0.10000000000000009</v>
      </c>
      <c r="K2289" s="71">
        <v>45.819397989999999</v>
      </c>
      <c r="L2289" s="71">
        <f t="shared" ref="L2289:N2289" si="1717">L2287</f>
        <v>2.9950000000000001</v>
      </c>
      <c r="M2289" s="71">
        <f t="shared" si="1717"/>
        <v>9.000000000000008E-2</v>
      </c>
      <c r="N2289" s="71">
        <f t="shared" si="1717"/>
        <v>43.824136009999997</v>
      </c>
      <c r="O2289" s="73">
        <f>VLOOKUP(B2289,'Dry Sieve'!$B$2:$K$992,IF(C2289="#5",2,IF(C2289="#10",3,IF(C2289="#18",4,IF(C2289="#35",5,IF(C2289="#60",6,IF(C2289="#120",7,IF(C2289="#200",8,IF(C2289="&lt;200",9)))))))),FALSE)</f>
        <v>41.62</v>
      </c>
      <c r="P2289" s="23">
        <f t="shared" si="0"/>
        <v>9.000000000000008E-2</v>
      </c>
      <c r="Q2289" s="23">
        <f t="shared" si="1"/>
        <v>2.9950000000000001</v>
      </c>
      <c r="R2289" s="23">
        <f>VLOOKUP(B2289,'Dry Sieve'!$B$2:$K$992,IF(C2289="#5",2,IF(C2289="#10",3,IF(C2289="#18",4,IF(C2289="#35",5,IF(C2289="#60",6,IF(C2289="#120",7,IF(C2289="#200",8,IF(C2289="&lt;200",9)))))))),FALSE)</f>
        <v>41.62</v>
      </c>
      <c r="S2289" s="23">
        <f>VLOOKUP(B2289,'Dry Sieve'!$B$2:$K$992,10,FALSE)</f>
        <v>2461.9699999999998</v>
      </c>
      <c r="T2289" s="23">
        <v>1.6397159809999999E-2</v>
      </c>
      <c r="U2289" s="23">
        <v>3.0796772630000001E-3</v>
      </c>
      <c r="V2289" s="23">
        <f>V2286</f>
        <v>0.1203914599201</v>
      </c>
    </row>
    <row r="2290" spans="1:22" ht="15.75" customHeight="1" x14ac:dyDescent="0.2">
      <c r="A2290" s="22">
        <f>VLOOKUP(B2289,'Sample ID by Horizon'!A:B,2,FALSE)</f>
        <v>42878</v>
      </c>
      <c r="B2290" s="21" t="s">
        <v>557</v>
      </c>
      <c r="C2290" s="21" t="s">
        <v>1298</v>
      </c>
      <c r="D2290" s="21" t="s">
        <v>1294</v>
      </c>
      <c r="E2290" s="21">
        <v>2.99</v>
      </c>
      <c r="F2290" s="21">
        <v>1.71</v>
      </c>
      <c r="G2290" s="21">
        <v>3.1</v>
      </c>
      <c r="H2290" s="21">
        <v>1.39</v>
      </c>
      <c r="I2290" s="21">
        <v>1.81</v>
      </c>
      <c r="J2290" s="23">
        <f t="shared" si="45"/>
        <v>0.10000000000000009</v>
      </c>
      <c r="K2290" s="71">
        <v>43.143812709999999</v>
      </c>
      <c r="L2290" s="71">
        <f t="shared" ref="L2290:N2290" si="1718">L2287</f>
        <v>2.9950000000000001</v>
      </c>
      <c r="M2290" s="71">
        <f t="shared" si="1718"/>
        <v>9.000000000000008E-2</v>
      </c>
      <c r="N2290" s="71">
        <f t="shared" si="1718"/>
        <v>43.824136009999997</v>
      </c>
      <c r="O2290" s="73">
        <f>VLOOKUP(B2290,'Dry Sieve'!$B$2:$K$992,IF(C2290="#5",2,IF(C2290="#10",3,IF(C2290="#18",4,IF(C2290="#35",5,IF(C2290="#60",6,IF(C2290="#120",7,IF(C2290="#200",8,IF(C2290="&lt;200",9)))))))),FALSE)</f>
        <v>41.62</v>
      </c>
      <c r="P2290" s="23">
        <f t="shared" si="0"/>
        <v>9.000000000000008E-2</v>
      </c>
      <c r="Q2290" s="23">
        <f t="shared" si="1"/>
        <v>2.9950000000000001</v>
      </c>
      <c r="R2290" s="23">
        <f>VLOOKUP(B2290,'Dry Sieve'!$B$2:$K$992,IF(C2290="#5",2,IF(C2290="#10",3,IF(C2290="#18",4,IF(C2290="#35",5,IF(C2290="#60",6,IF(C2290="#120",7,IF(C2290="#200",8,IF(C2290="&lt;200",9)))))))),FALSE)</f>
        <v>41.62</v>
      </c>
      <c r="S2290" s="23">
        <f>VLOOKUP(B2290,'Dry Sieve'!$B$2:$K$992,10,FALSE)</f>
        <v>2461.9699999999998</v>
      </c>
      <c r="T2290" s="23">
        <v>1.6397159809999999E-2</v>
      </c>
      <c r="U2290" s="23">
        <v>3.0796772630000001E-3</v>
      </c>
      <c r="V2290" s="23">
        <f>V2289</f>
        <v>0.1203914599201</v>
      </c>
    </row>
    <row r="2291" spans="1:22" ht="15.75" customHeight="1" x14ac:dyDescent="0.2">
      <c r="A2291" s="22">
        <f>VLOOKUP(B2290,'Sample ID by Horizon'!A:B,2,FALSE)</f>
        <v>42878</v>
      </c>
      <c r="B2291" s="21" t="s">
        <v>557</v>
      </c>
      <c r="C2291" s="21" t="s">
        <v>1299</v>
      </c>
      <c r="D2291" s="21" t="s">
        <v>1291</v>
      </c>
      <c r="E2291" s="21">
        <v>2</v>
      </c>
      <c r="F2291" s="21">
        <v>1.73</v>
      </c>
      <c r="G2291" s="21">
        <v>3.21</v>
      </c>
      <c r="H2291" s="21">
        <v>1.48</v>
      </c>
      <c r="I2291" s="21">
        <v>1.97</v>
      </c>
      <c r="J2291" s="23">
        <f t="shared" si="45"/>
        <v>0.24</v>
      </c>
      <c r="K2291" s="71">
        <v>62</v>
      </c>
      <c r="L2291" s="71">
        <v>2</v>
      </c>
      <c r="M2291" s="23">
        <f>AVERAGE(J2291:J2294)</f>
        <v>0.23749999999999999</v>
      </c>
      <c r="N2291" s="23">
        <v>61.125</v>
      </c>
      <c r="O2291" s="73">
        <f>VLOOKUP(B2291,'Dry Sieve'!$B$2:$K$992,IF(C2291="#5",2,IF(C2291="#10",3,IF(C2291="#18",4,IF(C2291="#35",5,IF(C2291="#60",6,IF(C2291="#120",7,IF(C2291="#200",8,IF(C2291="&lt;200",9)))))))),FALSE)</f>
        <v>22.37</v>
      </c>
      <c r="P2291" s="23">
        <f t="shared" si="0"/>
        <v>0.23749999999999999</v>
      </c>
      <c r="Q2291" s="23">
        <f t="shared" si="1"/>
        <v>2</v>
      </c>
      <c r="R2291" s="23">
        <f>VLOOKUP(B2291,'Dry Sieve'!$B$2:$K$992,IF(C2291="#5",2,IF(C2291="#10",3,IF(C2291="#18",4,IF(C2291="#35",5,IF(C2291="#60",6,IF(C2291="#120",7,IF(C2291="#200",8,IF(C2291="&lt;200",9)))))))),FALSE)</f>
        <v>22.37</v>
      </c>
      <c r="S2291" s="23">
        <f>VLOOKUP(B2291,'Dry Sieve'!$B$2:$K$992,10,FALSE)</f>
        <v>2461.9699999999998</v>
      </c>
      <c r="T2291" s="23">
        <v>8.0072309979999992E-3</v>
      </c>
      <c r="U2291" s="23">
        <v>1.3984056989999999E-3</v>
      </c>
      <c r="V2291" s="23">
        <f>V2289</f>
        <v>0.1203914599201</v>
      </c>
    </row>
    <row r="2292" spans="1:22" ht="15.75" customHeight="1" x14ac:dyDescent="0.2">
      <c r="A2292" s="22">
        <f>VLOOKUP(B2291,'Sample ID by Horizon'!A:B,2,FALSE)</f>
        <v>42878</v>
      </c>
      <c r="B2292" s="21" t="s">
        <v>557</v>
      </c>
      <c r="C2292" s="21" t="s">
        <v>1299</v>
      </c>
      <c r="D2292" s="21" t="s">
        <v>1292</v>
      </c>
      <c r="E2292" s="21">
        <v>2</v>
      </c>
      <c r="F2292" s="21">
        <v>1.73</v>
      </c>
      <c r="G2292" s="21">
        <v>3.04</v>
      </c>
      <c r="H2292" s="21">
        <v>1.31</v>
      </c>
      <c r="I2292" s="21">
        <v>1.98</v>
      </c>
      <c r="J2292" s="23">
        <f t="shared" si="45"/>
        <v>0.25</v>
      </c>
      <c r="K2292" s="71">
        <v>53</v>
      </c>
      <c r="L2292" s="71">
        <f t="shared" ref="L2292:N2292" si="1719">L2291</f>
        <v>2</v>
      </c>
      <c r="M2292" s="71">
        <f t="shared" si="1719"/>
        <v>0.23749999999999999</v>
      </c>
      <c r="N2292" s="71">
        <f t="shared" si="1719"/>
        <v>61.125</v>
      </c>
      <c r="O2292" s="73">
        <f>VLOOKUP(B2292,'Dry Sieve'!$B$2:$K$992,IF(C2292="#5",2,IF(C2292="#10",3,IF(C2292="#18",4,IF(C2292="#35",5,IF(C2292="#60",6,IF(C2292="#120",7,IF(C2292="#200",8,IF(C2292="&lt;200",9)))))))),FALSE)</f>
        <v>22.37</v>
      </c>
      <c r="P2292" s="23">
        <f t="shared" si="0"/>
        <v>0.23749999999999999</v>
      </c>
      <c r="Q2292" s="23">
        <f t="shared" si="1"/>
        <v>2</v>
      </c>
      <c r="R2292" s="23">
        <f>VLOOKUP(B2292,'Dry Sieve'!$B$2:$K$992,IF(C2292="#5",2,IF(C2292="#10",3,IF(C2292="#18",4,IF(C2292="#35",5,IF(C2292="#60",6,IF(C2292="#120",7,IF(C2292="#200",8,IF(C2292="&lt;200",9)))))))),FALSE)</f>
        <v>22.37</v>
      </c>
      <c r="S2292" s="23">
        <f>VLOOKUP(B2292,'Dry Sieve'!$B$2:$K$992,10,FALSE)</f>
        <v>2461.9699999999998</v>
      </c>
      <c r="T2292" s="23">
        <v>8.0072309979999992E-3</v>
      </c>
      <c r="U2292" s="23">
        <v>1.3984056989999999E-3</v>
      </c>
      <c r="V2292" s="23">
        <f>V2289</f>
        <v>0.1203914599201</v>
      </c>
    </row>
    <row r="2293" spans="1:22" ht="15.75" customHeight="1" x14ac:dyDescent="0.2">
      <c r="A2293" s="22">
        <f>VLOOKUP(B2292,'Sample ID by Horizon'!A:B,2,FALSE)</f>
        <v>42878</v>
      </c>
      <c r="B2293" s="21" t="s">
        <v>557</v>
      </c>
      <c r="C2293" s="21" t="s">
        <v>1299</v>
      </c>
      <c r="D2293" s="21" t="s">
        <v>1293</v>
      </c>
      <c r="E2293" s="21">
        <v>2</v>
      </c>
      <c r="F2293" s="21">
        <v>1.73</v>
      </c>
      <c r="G2293" s="21">
        <v>3.38</v>
      </c>
      <c r="H2293" s="21">
        <v>1.65</v>
      </c>
      <c r="I2293" s="21">
        <v>1.98</v>
      </c>
      <c r="J2293" s="23">
        <f t="shared" si="45"/>
        <v>0.25</v>
      </c>
      <c r="K2293" s="71">
        <v>70</v>
      </c>
      <c r="L2293" s="71">
        <f t="shared" ref="L2293:N2293" si="1720">L2291</f>
        <v>2</v>
      </c>
      <c r="M2293" s="71">
        <f t="shared" si="1720"/>
        <v>0.23749999999999999</v>
      </c>
      <c r="N2293" s="71">
        <f t="shared" si="1720"/>
        <v>61.125</v>
      </c>
      <c r="O2293" s="73">
        <f>VLOOKUP(B2293,'Dry Sieve'!$B$2:$K$992,IF(C2293="#5",2,IF(C2293="#10",3,IF(C2293="#18",4,IF(C2293="#35",5,IF(C2293="#60",6,IF(C2293="#120",7,IF(C2293="#200",8,IF(C2293="&lt;200",9)))))))),FALSE)</f>
        <v>22.37</v>
      </c>
      <c r="P2293" s="23">
        <f t="shared" si="0"/>
        <v>0.23749999999999999</v>
      </c>
      <c r="Q2293" s="23">
        <f t="shared" si="1"/>
        <v>2</v>
      </c>
      <c r="R2293" s="23">
        <f>VLOOKUP(B2293,'Dry Sieve'!$B$2:$K$992,IF(C2293="#5",2,IF(C2293="#10",3,IF(C2293="#18",4,IF(C2293="#35",5,IF(C2293="#60",6,IF(C2293="#120",7,IF(C2293="#200",8,IF(C2293="&lt;200",9)))))))),FALSE)</f>
        <v>22.37</v>
      </c>
      <c r="S2293" s="23">
        <f>VLOOKUP(B2293,'Dry Sieve'!$B$2:$K$992,10,FALSE)</f>
        <v>2461.9699999999998</v>
      </c>
      <c r="T2293" s="23">
        <v>8.0072309979999992E-3</v>
      </c>
      <c r="U2293" s="23">
        <v>1.3984056989999999E-3</v>
      </c>
      <c r="V2293" s="23">
        <f>V2292</f>
        <v>0.1203914599201</v>
      </c>
    </row>
    <row r="2294" spans="1:22" ht="15.75" customHeight="1" x14ac:dyDescent="0.2">
      <c r="A2294" s="22">
        <f>VLOOKUP(B2293,'Sample ID by Horizon'!A:B,2,FALSE)</f>
        <v>42878</v>
      </c>
      <c r="B2294" s="21" t="s">
        <v>557</v>
      </c>
      <c r="C2294" s="21" t="s">
        <v>1299</v>
      </c>
      <c r="D2294" s="21" t="s">
        <v>1294</v>
      </c>
      <c r="E2294" s="21">
        <v>2</v>
      </c>
      <c r="F2294" s="21">
        <v>1.73</v>
      </c>
      <c r="G2294" s="21">
        <v>3.13</v>
      </c>
      <c r="H2294" s="21">
        <v>1.4</v>
      </c>
      <c r="I2294" s="21">
        <v>1.94</v>
      </c>
      <c r="J2294" s="23">
        <f t="shared" si="45"/>
        <v>0.20999999999999996</v>
      </c>
      <c r="K2294" s="71">
        <v>59.5</v>
      </c>
      <c r="L2294" s="71">
        <f t="shared" ref="L2294:N2294" si="1721">L2291</f>
        <v>2</v>
      </c>
      <c r="M2294" s="71">
        <f t="shared" si="1721"/>
        <v>0.23749999999999999</v>
      </c>
      <c r="N2294" s="71">
        <f t="shared" si="1721"/>
        <v>61.125</v>
      </c>
      <c r="O2294" s="73">
        <f>VLOOKUP(B2294,'Dry Sieve'!$B$2:$K$992,IF(C2294="#5",2,IF(C2294="#10",3,IF(C2294="#18",4,IF(C2294="#35",5,IF(C2294="#60",6,IF(C2294="#120",7,IF(C2294="#200",8,IF(C2294="&lt;200",9)))))))),FALSE)</f>
        <v>22.37</v>
      </c>
      <c r="P2294" s="23">
        <f t="shared" si="0"/>
        <v>0.23749999999999999</v>
      </c>
      <c r="Q2294" s="23">
        <f t="shared" si="1"/>
        <v>2</v>
      </c>
      <c r="R2294" s="23">
        <f>VLOOKUP(B2294,'Dry Sieve'!$B$2:$K$992,IF(C2294="#5",2,IF(C2294="#10",3,IF(C2294="#18",4,IF(C2294="#35",5,IF(C2294="#60",6,IF(C2294="#120",7,IF(C2294="#200",8,IF(C2294="&lt;200",9)))))))),FALSE)</f>
        <v>22.37</v>
      </c>
      <c r="S2294" s="23">
        <f>VLOOKUP(B2294,'Dry Sieve'!$B$2:$K$992,10,FALSE)</f>
        <v>2461.9699999999998</v>
      </c>
      <c r="T2294" s="23">
        <v>8.0072309979999992E-3</v>
      </c>
      <c r="U2294" s="23">
        <v>1.3984056989999999E-3</v>
      </c>
      <c r="V2294" s="23">
        <f>V2292</f>
        <v>0.1203914599201</v>
      </c>
    </row>
    <row r="2295" spans="1:22" ht="15.75" customHeight="1" x14ac:dyDescent="0.2">
      <c r="A2295" s="22">
        <f>VLOOKUP(B2294,'Sample ID by Horizon'!A:B,2,FALSE)</f>
        <v>42878</v>
      </c>
      <c r="B2295" s="21" t="s">
        <v>557</v>
      </c>
      <c r="C2295" s="21" t="s">
        <v>1300</v>
      </c>
      <c r="D2295" s="21" t="s">
        <v>1291</v>
      </c>
      <c r="E2295" s="21">
        <v>1</v>
      </c>
      <c r="F2295" s="21">
        <v>1.71</v>
      </c>
      <c r="G2295" s="21">
        <v>2.5</v>
      </c>
      <c r="H2295" s="21">
        <v>0.79</v>
      </c>
      <c r="I2295" s="21">
        <v>1.84</v>
      </c>
      <c r="J2295" s="23">
        <f t="shared" si="45"/>
        <v>0.13000000000000012</v>
      </c>
      <c r="K2295" s="71">
        <v>66</v>
      </c>
      <c r="L2295" s="71">
        <v>1</v>
      </c>
      <c r="M2295" s="23">
        <f>AVERAGE(J2295:J2298)</f>
        <v>0.15250000000000002</v>
      </c>
      <c r="N2295" s="23">
        <v>60</v>
      </c>
      <c r="O2295" s="73">
        <f>VLOOKUP(B2295,'Dry Sieve'!$B$2:$K$992,IF(C2295="#5",2,IF(C2295="#10",3,IF(C2295="#18",4,IF(C2295="#35",5,IF(C2295="#60",6,IF(C2295="#120",7,IF(C2295="#200",8,IF(C2295="&lt;200",9)))))))),FALSE)</f>
        <v>18.239999999999998</v>
      </c>
      <c r="P2295" s="23">
        <f t="shared" si="0"/>
        <v>0.15250000000000002</v>
      </c>
      <c r="Q2295" s="23">
        <f t="shared" si="1"/>
        <v>1</v>
      </c>
      <c r="R2295" s="23">
        <f>VLOOKUP(B2295,'Dry Sieve'!$B$2:$K$992,IF(C2295="#5",2,IF(C2295="#10",3,IF(C2295="#18",4,IF(C2295="#35",5,IF(C2295="#60",6,IF(C2295="#120",7,IF(C2295="#200",8,IF(C2295="&lt;200",9)))))))),FALSE)</f>
        <v>18.239999999999998</v>
      </c>
      <c r="S2295" s="23">
        <f>VLOOKUP(B2295,'Dry Sieve'!$B$2:$K$992,10,FALSE)</f>
        <v>2461.9699999999998</v>
      </c>
      <c r="T2295" s="23">
        <v>6.2788742349999998E-3</v>
      </c>
      <c r="U2295" s="23">
        <v>5.3818922009999997E-4</v>
      </c>
      <c r="V2295" s="23">
        <f>V2292</f>
        <v>0.1203914599201</v>
      </c>
    </row>
    <row r="2296" spans="1:22" ht="15.75" customHeight="1" x14ac:dyDescent="0.2">
      <c r="A2296" s="22">
        <f>VLOOKUP(B2295,'Sample ID by Horizon'!A:B,2,FALSE)</f>
        <v>42878</v>
      </c>
      <c r="B2296" s="21" t="s">
        <v>557</v>
      </c>
      <c r="C2296" s="21" t="s">
        <v>1300</v>
      </c>
      <c r="D2296" s="21" t="s">
        <v>1292</v>
      </c>
      <c r="E2296" s="21">
        <v>1</v>
      </c>
      <c r="F2296" s="21">
        <v>1.74</v>
      </c>
      <c r="G2296" s="21">
        <v>2.48</v>
      </c>
      <c r="H2296" s="21">
        <v>0.74</v>
      </c>
      <c r="I2296" s="21">
        <v>1.88</v>
      </c>
      <c r="J2296" s="23">
        <f t="shared" si="45"/>
        <v>0.1399999999999999</v>
      </c>
      <c r="K2296" s="71">
        <v>60</v>
      </c>
      <c r="L2296" s="71">
        <f t="shared" ref="L2296:N2296" si="1722">L2295</f>
        <v>1</v>
      </c>
      <c r="M2296" s="71">
        <f t="shared" si="1722"/>
        <v>0.15250000000000002</v>
      </c>
      <c r="N2296" s="71">
        <f t="shared" si="1722"/>
        <v>60</v>
      </c>
      <c r="O2296" s="73">
        <f>VLOOKUP(B2296,'Dry Sieve'!$B$2:$K$992,IF(C2296="#5",2,IF(C2296="#10",3,IF(C2296="#18",4,IF(C2296="#35",5,IF(C2296="#60",6,IF(C2296="#120",7,IF(C2296="#200",8,IF(C2296="&lt;200",9)))))))),FALSE)</f>
        <v>18.239999999999998</v>
      </c>
      <c r="P2296" s="23">
        <f t="shared" si="0"/>
        <v>0.15250000000000002</v>
      </c>
      <c r="Q2296" s="23">
        <f t="shared" si="1"/>
        <v>1</v>
      </c>
      <c r="R2296" s="23">
        <f>VLOOKUP(B2296,'Dry Sieve'!$B$2:$K$992,IF(C2296="#5",2,IF(C2296="#10",3,IF(C2296="#18",4,IF(C2296="#35",5,IF(C2296="#60",6,IF(C2296="#120",7,IF(C2296="#200",8,IF(C2296="&lt;200",9)))))))),FALSE)</f>
        <v>18.239999999999998</v>
      </c>
      <c r="S2296" s="23">
        <f>VLOOKUP(B2296,'Dry Sieve'!$B$2:$K$992,10,FALSE)</f>
        <v>2461.9699999999998</v>
      </c>
      <c r="T2296" s="23">
        <v>6.2788742349999998E-3</v>
      </c>
      <c r="U2296" s="23">
        <v>5.3818922009999997E-4</v>
      </c>
      <c r="V2296" s="23">
        <f>V2295</f>
        <v>0.1203914599201</v>
      </c>
    </row>
    <row r="2297" spans="1:22" ht="15.75" customHeight="1" x14ac:dyDescent="0.2">
      <c r="A2297" s="22">
        <f>VLOOKUP(B2296,'Sample ID by Horizon'!A:B,2,FALSE)</f>
        <v>42878</v>
      </c>
      <c r="B2297" s="21" t="s">
        <v>557</v>
      </c>
      <c r="C2297" s="21" t="s">
        <v>1300</v>
      </c>
      <c r="D2297" s="21" t="s">
        <v>1293</v>
      </c>
      <c r="E2297" s="21">
        <v>1</v>
      </c>
      <c r="F2297" s="21">
        <v>1.73</v>
      </c>
      <c r="G2297" s="21">
        <v>2.4500000000000002</v>
      </c>
      <c r="H2297" s="21">
        <v>0.72</v>
      </c>
      <c r="I2297" s="21">
        <v>1.85</v>
      </c>
      <c r="J2297" s="23">
        <f t="shared" si="45"/>
        <v>0.12000000000000011</v>
      </c>
      <c r="K2297" s="71">
        <v>60</v>
      </c>
      <c r="L2297" s="71">
        <f t="shared" ref="L2297:N2297" si="1723">L2295</f>
        <v>1</v>
      </c>
      <c r="M2297" s="71">
        <f t="shared" si="1723"/>
        <v>0.15250000000000002</v>
      </c>
      <c r="N2297" s="71">
        <f t="shared" si="1723"/>
        <v>60</v>
      </c>
      <c r="O2297" s="73">
        <f>VLOOKUP(B2297,'Dry Sieve'!$B$2:$K$992,IF(C2297="#5",2,IF(C2297="#10",3,IF(C2297="#18",4,IF(C2297="#35",5,IF(C2297="#60",6,IF(C2297="#120",7,IF(C2297="#200",8,IF(C2297="&lt;200",9)))))))),FALSE)</f>
        <v>18.239999999999998</v>
      </c>
      <c r="P2297" s="23">
        <f t="shared" si="0"/>
        <v>0.15250000000000002</v>
      </c>
      <c r="Q2297" s="23">
        <f t="shared" si="1"/>
        <v>1</v>
      </c>
      <c r="R2297" s="23">
        <f>VLOOKUP(B2297,'Dry Sieve'!$B$2:$K$992,IF(C2297="#5",2,IF(C2297="#10",3,IF(C2297="#18",4,IF(C2297="#35",5,IF(C2297="#60",6,IF(C2297="#120",7,IF(C2297="#200",8,IF(C2297="&lt;200",9)))))))),FALSE)</f>
        <v>18.239999999999998</v>
      </c>
      <c r="S2297" s="23">
        <f>VLOOKUP(B2297,'Dry Sieve'!$B$2:$K$992,10,FALSE)</f>
        <v>2461.9699999999998</v>
      </c>
      <c r="T2297" s="23">
        <v>6.2788742349999998E-3</v>
      </c>
      <c r="U2297" s="23">
        <v>5.3818922009999997E-4</v>
      </c>
      <c r="V2297" s="23">
        <f>V2295</f>
        <v>0.1203914599201</v>
      </c>
    </row>
    <row r="2298" spans="1:22" ht="15.75" customHeight="1" x14ac:dyDescent="0.2">
      <c r="A2298" s="22">
        <f>VLOOKUP(B2297,'Sample ID by Horizon'!A:B,2,FALSE)</f>
        <v>42878</v>
      </c>
      <c r="B2298" s="21" t="s">
        <v>557</v>
      </c>
      <c r="C2298" s="21" t="s">
        <v>1300</v>
      </c>
      <c r="D2298" s="21" t="s">
        <v>1294</v>
      </c>
      <c r="E2298" s="21">
        <v>1</v>
      </c>
      <c r="F2298" s="21">
        <v>1.71</v>
      </c>
      <c r="G2298" s="21">
        <v>2.4700000000000002</v>
      </c>
      <c r="H2298" s="21">
        <v>0.76</v>
      </c>
      <c r="I2298" s="21">
        <v>1.93</v>
      </c>
      <c r="J2298" s="23">
        <f t="shared" si="45"/>
        <v>0.21999999999999997</v>
      </c>
      <c r="K2298" s="71">
        <v>54</v>
      </c>
      <c r="L2298" s="71">
        <f t="shared" ref="L2298:N2298" si="1724">L2295</f>
        <v>1</v>
      </c>
      <c r="M2298" s="71">
        <f t="shared" si="1724"/>
        <v>0.15250000000000002</v>
      </c>
      <c r="N2298" s="71">
        <f t="shared" si="1724"/>
        <v>60</v>
      </c>
      <c r="O2298" s="73">
        <f>VLOOKUP(B2298,'Dry Sieve'!$B$2:$K$992,IF(C2298="#5",2,IF(C2298="#10",3,IF(C2298="#18",4,IF(C2298="#35",5,IF(C2298="#60",6,IF(C2298="#120",7,IF(C2298="#200",8,IF(C2298="&lt;200",9)))))))),FALSE)</f>
        <v>18.239999999999998</v>
      </c>
      <c r="P2298" s="23">
        <f t="shared" si="0"/>
        <v>0.15250000000000002</v>
      </c>
      <c r="Q2298" s="23">
        <f t="shared" si="1"/>
        <v>1</v>
      </c>
      <c r="R2298" s="23">
        <f>VLOOKUP(B2298,'Dry Sieve'!$B$2:$K$992,IF(C2298="#5",2,IF(C2298="#10",3,IF(C2298="#18",4,IF(C2298="#35",5,IF(C2298="#60",6,IF(C2298="#120",7,IF(C2298="#200",8,IF(C2298="&lt;200",9)))))))),FALSE)</f>
        <v>18.239999999999998</v>
      </c>
      <c r="S2298" s="23">
        <f>VLOOKUP(B2298,'Dry Sieve'!$B$2:$K$992,10,FALSE)</f>
        <v>2461.9699999999998</v>
      </c>
      <c r="T2298" s="23">
        <v>6.2788742349999998E-3</v>
      </c>
      <c r="U2298" s="23">
        <v>5.3818922009999997E-4</v>
      </c>
      <c r="V2298" s="23">
        <f>V2295</f>
        <v>0.1203914599201</v>
      </c>
    </row>
    <row r="2299" spans="1:22" ht="15.75" customHeight="1" x14ac:dyDescent="0.2">
      <c r="A2299" s="22">
        <f>VLOOKUP(B2298,'Sample ID by Horizon'!A:B,2,FALSE)</f>
        <v>42878</v>
      </c>
      <c r="B2299" s="21" t="s">
        <v>558</v>
      </c>
      <c r="C2299" s="21" t="s">
        <v>1290</v>
      </c>
      <c r="D2299" s="21" t="s">
        <v>1291</v>
      </c>
      <c r="E2299" s="21">
        <v>4.069</v>
      </c>
      <c r="F2299" s="21">
        <v>1.7250000000000001</v>
      </c>
      <c r="G2299" s="21">
        <v>4.0890000000000004</v>
      </c>
      <c r="H2299" s="21">
        <v>2.3639999999999999</v>
      </c>
      <c r="I2299" s="21">
        <v>1.7490000000000001</v>
      </c>
      <c r="J2299" s="23">
        <f t="shared" si="45"/>
        <v>2.4000000000000021E-2</v>
      </c>
      <c r="K2299" s="71">
        <v>57.507987219999997</v>
      </c>
      <c r="L2299" s="71">
        <v>4.0575000000000001</v>
      </c>
      <c r="M2299" s="23">
        <f>AVERAGE(J2299:J2302)</f>
        <v>2.024999999999999E-2</v>
      </c>
      <c r="N2299" s="23">
        <v>50.98718598</v>
      </c>
      <c r="O2299" s="73">
        <f>VLOOKUP(B2299,'Dry Sieve'!$B$2:$K$992,IF(C2299="#5",2,IF(C2299="#10",3,IF(C2299="#18",4,IF(C2299="#35",5,IF(C2299="#60",6,IF(C2299="#120",7,IF(C2299="#200",8,IF(C2299="&lt;200",9)))))))),FALSE)</f>
        <v>64.48</v>
      </c>
      <c r="P2299" s="23">
        <f t="shared" si="0"/>
        <v>2.024999999999999E-2</v>
      </c>
      <c r="Q2299" s="23">
        <f t="shared" si="1"/>
        <v>4.0575000000000001</v>
      </c>
      <c r="R2299" s="23">
        <f>VLOOKUP(B2299,'Dry Sieve'!$B$2:$K$992,IF(C2299="#5",2,IF(C2299="#10",3,IF(C2299="#18",4,IF(C2299="#35",5,IF(C2299="#60",6,IF(C2299="#120",7,IF(C2299="#200",8,IF(C2299="&lt;200",9)))))))),FALSE)</f>
        <v>64.48</v>
      </c>
      <c r="S2299" s="23">
        <f>VLOOKUP(B2299,'Dry Sieve'!$B$2:$K$992,10,FALSE)</f>
        <v>131.06</v>
      </c>
      <c r="T2299" s="23">
        <v>0.48953300729999999</v>
      </c>
      <c r="U2299" s="23">
        <v>0.24959910490000001</v>
      </c>
      <c r="V2299" s="23">
        <f>SUM(U2299,U2303,U2307,U2311,U2315,U2319,U2323)</f>
        <v>0.4506334563112</v>
      </c>
    </row>
    <row r="2300" spans="1:22" ht="15.75" customHeight="1" x14ac:dyDescent="0.2">
      <c r="A2300" s="22">
        <f>VLOOKUP(B2299,'Sample ID by Horizon'!A:B,2,FALSE)</f>
        <v>42879</v>
      </c>
      <c r="B2300" s="21" t="s">
        <v>558</v>
      </c>
      <c r="C2300" s="21" t="s">
        <v>1290</v>
      </c>
      <c r="D2300" s="21" t="s">
        <v>1292</v>
      </c>
      <c r="E2300" s="21">
        <v>4.08</v>
      </c>
      <c r="F2300" s="21">
        <v>1.7330000000000001</v>
      </c>
      <c r="G2300" s="21">
        <v>4.407</v>
      </c>
      <c r="H2300" s="21">
        <v>2.6739999999999999</v>
      </c>
      <c r="I2300" s="21">
        <v>1.752</v>
      </c>
      <c r="J2300" s="23">
        <f t="shared" si="45"/>
        <v>1.8999999999999906E-2</v>
      </c>
      <c r="K2300" s="71">
        <v>65.073529410000006</v>
      </c>
      <c r="L2300" s="71">
        <f t="shared" ref="L2300:N2300" si="1725">L2299</f>
        <v>4.0575000000000001</v>
      </c>
      <c r="M2300" s="71">
        <f t="shared" si="1725"/>
        <v>2.024999999999999E-2</v>
      </c>
      <c r="N2300" s="71">
        <f t="shared" si="1725"/>
        <v>50.98718598</v>
      </c>
      <c r="O2300" s="73">
        <f>VLOOKUP(B2300,'Dry Sieve'!$B$2:$K$992,IF(C2300="#5",2,IF(C2300="#10",3,IF(C2300="#18",4,IF(C2300="#35",5,IF(C2300="#60",6,IF(C2300="#120",7,IF(C2300="#200",8,IF(C2300="&lt;200",9)))))))),FALSE)</f>
        <v>64.48</v>
      </c>
      <c r="P2300" s="23">
        <f t="shared" si="0"/>
        <v>2.024999999999999E-2</v>
      </c>
      <c r="Q2300" s="23">
        <f t="shared" si="1"/>
        <v>4.0575000000000001</v>
      </c>
      <c r="R2300" s="23">
        <f>VLOOKUP(B2300,'Dry Sieve'!$B$2:$K$992,IF(C2300="#5",2,IF(C2300="#10",3,IF(C2300="#18",4,IF(C2300="#35",5,IF(C2300="#60",6,IF(C2300="#120",7,IF(C2300="#200",8,IF(C2300="&lt;200",9)))))))),FALSE)</f>
        <v>64.48</v>
      </c>
      <c r="S2300" s="23">
        <f>VLOOKUP(B2300,'Dry Sieve'!$B$2:$K$992,10,FALSE)</f>
        <v>131.06</v>
      </c>
      <c r="T2300" s="23">
        <v>0.48953300729999999</v>
      </c>
      <c r="U2300" s="23">
        <v>0.24959910490000001</v>
      </c>
      <c r="V2300" s="23">
        <f>V2299</f>
        <v>0.4506334563112</v>
      </c>
    </row>
    <row r="2301" spans="1:22" ht="15.75" customHeight="1" x14ac:dyDescent="0.2">
      <c r="A2301" s="22">
        <f>VLOOKUP(B2300,'Sample ID by Horizon'!A:B,2,FALSE)</f>
        <v>42879</v>
      </c>
      <c r="B2301" s="21" t="s">
        <v>558</v>
      </c>
      <c r="C2301" s="21" t="s">
        <v>1290</v>
      </c>
      <c r="D2301" s="21" t="s">
        <v>1293</v>
      </c>
      <c r="E2301" s="21">
        <v>3.9860000000000002</v>
      </c>
      <c r="F2301" s="21">
        <v>1.722</v>
      </c>
      <c r="G2301" s="21">
        <v>3.5630000000000002</v>
      </c>
      <c r="H2301" s="21">
        <v>1.841</v>
      </c>
      <c r="I2301" s="21">
        <v>1.7350000000000001</v>
      </c>
      <c r="J2301" s="23">
        <f t="shared" si="45"/>
        <v>1.3000000000000123E-2</v>
      </c>
      <c r="K2301" s="71">
        <v>45.860511789999997</v>
      </c>
      <c r="L2301" s="71">
        <f t="shared" ref="L2301:N2301" si="1726">L2299</f>
        <v>4.0575000000000001</v>
      </c>
      <c r="M2301" s="71">
        <f t="shared" si="1726"/>
        <v>2.024999999999999E-2</v>
      </c>
      <c r="N2301" s="71">
        <f t="shared" si="1726"/>
        <v>50.98718598</v>
      </c>
      <c r="O2301" s="73">
        <f>VLOOKUP(B2301,'Dry Sieve'!$B$2:$K$992,IF(C2301="#5",2,IF(C2301="#10",3,IF(C2301="#18",4,IF(C2301="#35",5,IF(C2301="#60",6,IF(C2301="#120",7,IF(C2301="#200",8,IF(C2301="&lt;200",9)))))))),FALSE)</f>
        <v>64.48</v>
      </c>
      <c r="P2301" s="23">
        <f t="shared" si="0"/>
        <v>2.024999999999999E-2</v>
      </c>
      <c r="Q2301" s="23">
        <f t="shared" si="1"/>
        <v>4.0575000000000001</v>
      </c>
      <c r="R2301" s="23">
        <f>VLOOKUP(B2301,'Dry Sieve'!$B$2:$K$992,IF(C2301="#5",2,IF(C2301="#10",3,IF(C2301="#18",4,IF(C2301="#35",5,IF(C2301="#60",6,IF(C2301="#120",7,IF(C2301="#200",8,IF(C2301="&lt;200",9)))))))),FALSE)</f>
        <v>64.48</v>
      </c>
      <c r="S2301" s="23">
        <f>VLOOKUP(B2301,'Dry Sieve'!$B$2:$K$992,10,FALSE)</f>
        <v>131.06</v>
      </c>
      <c r="T2301" s="23">
        <v>0.48953300729999999</v>
      </c>
      <c r="U2301" s="23">
        <v>0.24959910490000001</v>
      </c>
      <c r="V2301" s="23">
        <f>V2299</f>
        <v>0.4506334563112</v>
      </c>
    </row>
    <row r="2302" spans="1:22" ht="15.75" customHeight="1" x14ac:dyDescent="0.2">
      <c r="A2302" s="22">
        <f>VLOOKUP(B2301,'Sample ID by Horizon'!A:B,2,FALSE)</f>
        <v>42879</v>
      </c>
      <c r="B2302" s="21" t="s">
        <v>558</v>
      </c>
      <c r="C2302" s="21" t="s">
        <v>1290</v>
      </c>
      <c r="D2302" s="21" t="s">
        <v>1294</v>
      </c>
      <c r="E2302" s="21">
        <v>4.0949999999999998</v>
      </c>
      <c r="F2302" s="21">
        <v>1.7410000000000001</v>
      </c>
      <c r="G2302" s="21">
        <v>3.22</v>
      </c>
      <c r="H2302" s="21">
        <v>1.4790000000000001</v>
      </c>
      <c r="I2302" s="21">
        <v>1.766</v>
      </c>
      <c r="J2302" s="23">
        <f t="shared" si="45"/>
        <v>2.4999999999999911E-2</v>
      </c>
      <c r="K2302" s="71">
        <v>35.506715509999999</v>
      </c>
      <c r="L2302" s="71">
        <f t="shared" ref="L2302:N2302" si="1727">L2299</f>
        <v>4.0575000000000001</v>
      </c>
      <c r="M2302" s="71">
        <f t="shared" si="1727"/>
        <v>2.024999999999999E-2</v>
      </c>
      <c r="N2302" s="71">
        <f t="shared" si="1727"/>
        <v>50.98718598</v>
      </c>
      <c r="O2302" s="73">
        <f>VLOOKUP(B2302,'Dry Sieve'!$B$2:$K$992,IF(C2302="#5",2,IF(C2302="#10",3,IF(C2302="#18",4,IF(C2302="#35",5,IF(C2302="#60",6,IF(C2302="#120",7,IF(C2302="#200",8,IF(C2302="&lt;200",9)))))))),FALSE)</f>
        <v>64.48</v>
      </c>
      <c r="P2302" s="23">
        <f t="shared" si="0"/>
        <v>2.024999999999999E-2</v>
      </c>
      <c r="Q2302" s="23">
        <f t="shared" si="1"/>
        <v>4.0575000000000001</v>
      </c>
      <c r="R2302" s="23">
        <f>VLOOKUP(B2302,'Dry Sieve'!$B$2:$K$992,IF(C2302="#5",2,IF(C2302="#10",3,IF(C2302="#18",4,IF(C2302="#35",5,IF(C2302="#60",6,IF(C2302="#120",7,IF(C2302="#200",8,IF(C2302="&lt;200",9)))))))),FALSE)</f>
        <v>64.48</v>
      </c>
      <c r="S2302" s="23">
        <f>VLOOKUP(B2302,'Dry Sieve'!$B$2:$K$992,10,FALSE)</f>
        <v>131.06</v>
      </c>
      <c r="T2302" s="23">
        <v>0.48953300729999999</v>
      </c>
      <c r="U2302" s="23">
        <v>0.24959910490000001</v>
      </c>
      <c r="V2302" s="23">
        <f>V2299</f>
        <v>0.4506334563112</v>
      </c>
    </row>
    <row r="2303" spans="1:22" ht="15.75" customHeight="1" x14ac:dyDescent="0.2">
      <c r="A2303" s="22">
        <f>VLOOKUP(B2302,'Sample ID by Horizon'!A:B,2,FALSE)</f>
        <v>42879</v>
      </c>
      <c r="B2303" s="21" t="s">
        <v>558</v>
      </c>
      <c r="C2303" s="21" t="s">
        <v>1295</v>
      </c>
      <c r="D2303" s="21" t="s">
        <v>1291</v>
      </c>
      <c r="E2303" s="21">
        <v>4.0279999999999996</v>
      </c>
      <c r="F2303" s="21">
        <v>1.714</v>
      </c>
      <c r="G2303" s="21">
        <v>3.496</v>
      </c>
      <c r="H2303" s="21">
        <v>1.782</v>
      </c>
      <c r="I2303" s="21">
        <v>1.7589999999999999</v>
      </c>
      <c r="J2303" s="23">
        <f t="shared" si="45"/>
        <v>4.4999999999999929E-2</v>
      </c>
      <c r="K2303" s="71">
        <v>43.12313803</v>
      </c>
      <c r="L2303" s="71">
        <v>4.0475000000000003</v>
      </c>
      <c r="M2303" s="23">
        <f>AVERAGE(J2303:J2306)</f>
        <v>9.7249999999999948E-2</v>
      </c>
      <c r="N2303" s="23">
        <v>53.698347380000001</v>
      </c>
      <c r="O2303" s="73">
        <f>VLOOKUP(B2303,'Dry Sieve'!$B$2:$K$992,IF(C2303="#5",2,IF(C2303="#10",3,IF(C2303="#18",4,IF(C2303="#35",5,IF(C2303="#60",6,IF(C2303="#120",7,IF(C2303="#200",8,IF(C2303="&lt;200",9)))))))),FALSE)</f>
        <v>22.48</v>
      </c>
      <c r="P2303" s="23">
        <f t="shared" si="0"/>
        <v>9.7249999999999948E-2</v>
      </c>
      <c r="Q2303" s="23">
        <f t="shared" si="1"/>
        <v>4.0474999999999994</v>
      </c>
      <c r="R2303" s="23">
        <f>VLOOKUP(B2303,'Dry Sieve'!$B$2:$K$992,IF(C2303="#5",2,IF(C2303="#10",3,IF(C2303="#18",4,IF(C2303="#35",5,IF(C2303="#60",6,IF(C2303="#120",7,IF(C2303="#200",8,IF(C2303="&lt;200",9)))))))),FALSE)</f>
        <v>22.48</v>
      </c>
      <c r="S2303" s="23">
        <f>VLOOKUP(B2303,'Dry Sieve'!$B$2:$K$992,10,FALSE)</f>
        <v>131.06</v>
      </c>
      <c r="T2303" s="23">
        <v>0.1674032432</v>
      </c>
      <c r="U2303" s="23">
        <v>7.7050950049999997E-2</v>
      </c>
      <c r="V2303" s="23">
        <f>V2302</f>
        <v>0.4506334563112</v>
      </c>
    </row>
    <row r="2304" spans="1:22" ht="15.75" customHeight="1" x14ac:dyDescent="0.2">
      <c r="A2304" s="22">
        <f>VLOOKUP(B2303,'Sample ID by Horizon'!A:B,2,FALSE)</f>
        <v>42879</v>
      </c>
      <c r="B2304" s="21" t="s">
        <v>558</v>
      </c>
      <c r="C2304" s="21" t="s">
        <v>1295</v>
      </c>
      <c r="D2304" s="21" t="s">
        <v>1292</v>
      </c>
      <c r="E2304" s="21">
        <v>4.0060000000000002</v>
      </c>
      <c r="F2304" s="21">
        <v>1.7250000000000001</v>
      </c>
      <c r="G2304" s="21">
        <v>4.3769999999999998</v>
      </c>
      <c r="H2304" s="21">
        <v>2.6520000000000001</v>
      </c>
      <c r="I2304" s="21">
        <v>1.855</v>
      </c>
      <c r="J2304" s="23">
        <f t="shared" si="45"/>
        <v>0.12999999999999989</v>
      </c>
      <c r="K2304" s="71">
        <v>62.955566650000002</v>
      </c>
      <c r="L2304" s="71">
        <f t="shared" ref="L2304:N2304" si="1728">L2303</f>
        <v>4.0475000000000003</v>
      </c>
      <c r="M2304" s="71">
        <f t="shared" si="1728"/>
        <v>9.7249999999999948E-2</v>
      </c>
      <c r="N2304" s="71">
        <f t="shared" si="1728"/>
        <v>53.698347380000001</v>
      </c>
      <c r="O2304" s="73">
        <f>VLOOKUP(B2304,'Dry Sieve'!$B$2:$K$992,IF(C2304="#5",2,IF(C2304="#10",3,IF(C2304="#18",4,IF(C2304="#35",5,IF(C2304="#60",6,IF(C2304="#120",7,IF(C2304="#200",8,IF(C2304="&lt;200",9)))))))),FALSE)</f>
        <v>22.48</v>
      </c>
      <c r="P2304" s="23">
        <f t="shared" si="0"/>
        <v>9.7249999999999948E-2</v>
      </c>
      <c r="Q2304" s="23">
        <f t="shared" si="1"/>
        <v>4.0474999999999994</v>
      </c>
      <c r="R2304" s="23">
        <f>VLOOKUP(B2304,'Dry Sieve'!$B$2:$K$992,IF(C2304="#5",2,IF(C2304="#10",3,IF(C2304="#18",4,IF(C2304="#35",5,IF(C2304="#60",6,IF(C2304="#120",7,IF(C2304="#200",8,IF(C2304="&lt;200",9)))))))),FALSE)</f>
        <v>22.48</v>
      </c>
      <c r="S2304" s="23">
        <f>VLOOKUP(B2304,'Dry Sieve'!$B$2:$K$992,10,FALSE)</f>
        <v>131.06</v>
      </c>
      <c r="T2304" s="23">
        <v>0.1674032432</v>
      </c>
      <c r="U2304" s="23">
        <v>7.7050950049999997E-2</v>
      </c>
      <c r="V2304" s="23">
        <f>V2302</f>
        <v>0.4506334563112</v>
      </c>
    </row>
    <row r="2305" spans="1:22" ht="15.75" customHeight="1" x14ac:dyDescent="0.2">
      <c r="A2305" s="22">
        <f>VLOOKUP(B2304,'Sample ID by Horizon'!A:B,2,FALSE)</f>
        <v>42879</v>
      </c>
      <c r="B2305" s="21" t="s">
        <v>558</v>
      </c>
      <c r="C2305" s="21" t="s">
        <v>1295</v>
      </c>
      <c r="D2305" s="21" t="s">
        <v>1293</v>
      </c>
      <c r="E2305" s="21">
        <v>4.1509999999999998</v>
      </c>
      <c r="F2305" s="21">
        <v>1.7210000000000001</v>
      </c>
      <c r="G2305" s="21">
        <v>4.0380000000000003</v>
      </c>
      <c r="H2305" s="21">
        <v>2.3170000000000002</v>
      </c>
      <c r="I2305" s="21">
        <v>1.821</v>
      </c>
      <c r="J2305" s="23">
        <f t="shared" si="45"/>
        <v>9.9999999999999867E-2</v>
      </c>
      <c r="K2305" s="71">
        <v>53.408817149999997</v>
      </c>
      <c r="L2305" s="71">
        <f t="shared" ref="L2305:N2305" si="1729">L2303</f>
        <v>4.0475000000000003</v>
      </c>
      <c r="M2305" s="71">
        <f t="shared" si="1729"/>
        <v>9.7249999999999948E-2</v>
      </c>
      <c r="N2305" s="71">
        <f t="shared" si="1729"/>
        <v>53.698347380000001</v>
      </c>
      <c r="O2305" s="73">
        <f>VLOOKUP(B2305,'Dry Sieve'!$B$2:$K$992,IF(C2305="#5",2,IF(C2305="#10",3,IF(C2305="#18",4,IF(C2305="#35",5,IF(C2305="#60",6,IF(C2305="#120",7,IF(C2305="#200",8,IF(C2305="&lt;200",9)))))))),FALSE)</f>
        <v>22.48</v>
      </c>
      <c r="P2305" s="23">
        <f t="shared" si="0"/>
        <v>9.7249999999999948E-2</v>
      </c>
      <c r="Q2305" s="23">
        <f t="shared" si="1"/>
        <v>4.0474999999999994</v>
      </c>
      <c r="R2305" s="23">
        <f>VLOOKUP(B2305,'Dry Sieve'!$B$2:$K$992,IF(C2305="#5",2,IF(C2305="#10",3,IF(C2305="#18",4,IF(C2305="#35",5,IF(C2305="#60",6,IF(C2305="#120",7,IF(C2305="#200",8,IF(C2305="&lt;200",9)))))))),FALSE)</f>
        <v>22.48</v>
      </c>
      <c r="S2305" s="23">
        <f>VLOOKUP(B2305,'Dry Sieve'!$B$2:$K$992,10,FALSE)</f>
        <v>131.06</v>
      </c>
      <c r="T2305" s="23">
        <v>0.1674032432</v>
      </c>
      <c r="U2305" s="23">
        <v>7.7050950049999997E-2</v>
      </c>
      <c r="V2305" s="23">
        <f>V2302</f>
        <v>0.4506334563112</v>
      </c>
    </row>
    <row r="2306" spans="1:22" ht="15.75" customHeight="1" x14ac:dyDescent="0.2">
      <c r="A2306" s="22">
        <f>VLOOKUP(B2305,'Sample ID by Horizon'!A:B,2,FALSE)</f>
        <v>42879</v>
      </c>
      <c r="B2306" s="21" t="s">
        <v>558</v>
      </c>
      <c r="C2306" s="21" t="s">
        <v>1295</v>
      </c>
      <c r="D2306" s="21" t="s">
        <v>1294</v>
      </c>
      <c r="E2306" s="21">
        <v>4.0049999999999999</v>
      </c>
      <c r="F2306" s="21">
        <v>1.73</v>
      </c>
      <c r="G2306" s="21">
        <v>4.0590000000000002</v>
      </c>
      <c r="H2306" s="21">
        <v>2.3290000000000002</v>
      </c>
      <c r="I2306" s="21">
        <v>1.8440000000000001</v>
      </c>
      <c r="J2306" s="23">
        <f t="shared" si="45"/>
        <v>0.1140000000000001</v>
      </c>
      <c r="K2306" s="71">
        <v>55.305867669999998</v>
      </c>
      <c r="L2306" s="71">
        <f t="shared" ref="L2306:N2306" si="1730">L2303</f>
        <v>4.0475000000000003</v>
      </c>
      <c r="M2306" s="71">
        <f t="shared" si="1730"/>
        <v>9.7249999999999948E-2</v>
      </c>
      <c r="N2306" s="71">
        <f t="shared" si="1730"/>
        <v>53.698347380000001</v>
      </c>
      <c r="O2306" s="73">
        <f>VLOOKUP(B2306,'Dry Sieve'!$B$2:$K$992,IF(C2306="#5",2,IF(C2306="#10",3,IF(C2306="#18",4,IF(C2306="#35",5,IF(C2306="#60",6,IF(C2306="#120",7,IF(C2306="#200",8,IF(C2306="&lt;200",9)))))))),FALSE)</f>
        <v>22.48</v>
      </c>
      <c r="P2306" s="23">
        <f t="shared" si="0"/>
        <v>9.7249999999999948E-2</v>
      </c>
      <c r="Q2306" s="23">
        <f t="shared" si="1"/>
        <v>4.0474999999999994</v>
      </c>
      <c r="R2306" s="23">
        <f>VLOOKUP(B2306,'Dry Sieve'!$B$2:$K$992,IF(C2306="#5",2,IF(C2306="#10",3,IF(C2306="#18",4,IF(C2306="#35",5,IF(C2306="#60",6,IF(C2306="#120",7,IF(C2306="#200",8,IF(C2306="&lt;200",9)))))))),FALSE)</f>
        <v>22.48</v>
      </c>
      <c r="S2306" s="23">
        <f>VLOOKUP(B2306,'Dry Sieve'!$B$2:$K$992,10,FALSE)</f>
        <v>131.06</v>
      </c>
      <c r="T2306" s="23">
        <v>0.1674032432</v>
      </c>
      <c r="U2306" s="23">
        <v>7.7050950049999997E-2</v>
      </c>
      <c r="V2306" s="23">
        <f>V2305</f>
        <v>0.4506334563112</v>
      </c>
    </row>
    <row r="2307" spans="1:22" ht="15.75" customHeight="1" x14ac:dyDescent="0.2">
      <c r="A2307" s="22">
        <f>VLOOKUP(B2306,'Sample ID by Horizon'!A:B,2,FALSE)</f>
        <v>42879</v>
      </c>
      <c r="B2307" s="21" t="s">
        <v>558</v>
      </c>
      <c r="C2307" s="21" t="s">
        <v>1296</v>
      </c>
      <c r="D2307" s="21" t="s">
        <v>1291</v>
      </c>
      <c r="E2307" s="21">
        <v>2.0310000000000001</v>
      </c>
      <c r="F2307" s="21">
        <v>1.7190000000000001</v>
      </c>
      <c r="G2307" s="21">
        <v>2.948</v>
      </c>
      <c r="H2307" s="21">
        <v>1.2290000000000001</v>
      </c>
      <c r="I2307" s="21">
        <v>1.7969999999999999</v>
      </c>
      <c r="J2307" s="23">
        <f t="shared" si="45"/>
        <v>7.7999999999999847E-2</v>
      </c>
      <c r="K2307" s="71">
        <v>56.671590350000002</v>
      </c>
      <c r="L2307" s="71">
        <v>2.0307499999999998</v>
      </c>
      <c r="M2307" s="23">
        <f>AVERAGE(J2307:J2310)</f>
        <v>6.3999999999999946E-2</v>
      </c>
      <c r="N2307" s="23">
        <v>60.083882170000003</v>
      </c>
      <c r="O2307" s="73">
        <f>VLOOKUP(B2307,'Dry Sieve'!$B$2:$K$992,IF(C2307="#5",2,IF(C2307="#10",3,IF(C2307="#18",4,IF(C2307="#35",5,IF(C2307="#60",6,IF(C2307="#120",7,IF(C2307="#200",8,IF(C2307="&lt;200",9)))))))),FALSE)</f>
        <v>19.63</v>
      </c>
      <c r="P2307" s="23">
        <f t="shared" si="0"/>
        <v>6.3999999999999946E-2</v>
      </c>
      <c r="Q2307" s="23">
        <f t="shared" si="1"/>
        <v>2.0307500000000003</v>
      </c>
      <c r="R2307" s="23">
        <f>VLOOKUP(B2307,'Dry Sieve'!$B$2:$K$992,IF(C2307="#5",2,IF(C2307="#10",3,IF(C2307="#18",4,IF(C2307="#35",5,IF(C2307="#60",6,IF(C2307="#120",7,IF(C2307="#200",8,IF(C2307="&lt;200",9)))))))),FALSE)</f>
        <v>19.63</v>
      </c>
      <c r="S2307" s="23">
        <f>VLOOKUP(B2307,'Dry Sieve'!$B$2:$K$992,10,FALSE)</f>
        <v>131.06</v>
      </c>
      <c r="T2307" s="23">
        <v>0.14505838330000001</v>
      </c>
      <c r="U2307" s="23">
        <v>6.2254791499999997E-2</v>
      </c>
      <c r="V2307" s="23">
        <f>V2305</f>
        <v>0.4506334563112</v>
      </c>
    </row>
    <row r="2308" spans="1:22" ht="15.75" customHeight="1" x14ac:dyDescent="0.2">
      <c r="A2308" s="22">
        <f>VLOOKUP(B2307,'Sample ID by Horizon'!A:B,2,FALSE)</f>
        <v>42879</v>
      </c>
      <c r="B2308" s="21" t="s">
        <v>558</v>
      </c>
      <c r="C2308" s="21" t="s">
        <v>1296</v>
      </c>
      <c r="D2308" s="21" t="s">
        <v>1292</v>
      </c>
      <c r="E2308" s="21">
        <v>1.99</v>
      </c>
      <c r="F2308" s="21">
        <v>1.7170000000000001</v>
      </c>
      <c r="G2308" s="21">
        <v>2.9630000000000001</v>
      </c>
      <c r="H2308" s="21">
        <v>1.246</v>
      </c>
      <c r="I2308" s="21">
        <v>1.77</v>
      </c>
      <c r="J2308" s="23">
        <f t="shared" si="45"/>
        <v>5.2999999999999936E-2</v>
      </c>
      <c r="K2308" s="71">
        <v>59.949748739999997</v>
      </c>
      <c r="L2308" s="71">
        <f t="shared" ref="L2308:N2308" si="1731">L2307</f>
        <v>2.0307499999999998</v>
      </c>
      <c r="M2308" s="71">
        <f t="shared" si="1731"/>
        <v>6.3999999999999946E-2</v>
      </c>
      <c r="N2308" s="71">
        <f t="shared" si="1731"/>
        <v>60.083882170000003</v>
      </c>
      <c r="O2308" s="73">
        <f>VLOOKUP(B2308,'Dry Sieve'!$B$2:$K$992,IF(C2308="#5",2,IF(C2308="#10",3,IF(C2308="#18",4,IF(C2308="#35",5,IF(C2308="#60",6,IF(C2308="#120",7,IF(C2308="#200",8,IF(C2308="&lt;200",9)))))))),FALSE)</f>
        <v>19.63</v>
      </c>
      <c r="P2308" s="23">
        <f t="shared" si="0"/>
        <v>6.3999999999999946E-2</v>
      </c>
      <c r="Q2308" s="23">
        <f t="shared" si="1"/>
        <v>2.0307500000000003</v>
      </c>
      <c r="R2308" s="23">
        <f>VLOOKUP(B2308,'Dry Sieve'!$B$2:$K$992,IF(C2308="#5",2,IF(C2308="#10",3,IF(C2308="#18",4,IF(C2308="#35",5,IF(C2308="#60",6,IF(C2308="#120",7,IF(C2308="#200",8,IF(C2308="&lt;200",9)))))))),FALSE)</f>
        <v>19.63</v>
      </c>
      <c r="S2308" s="23">
        <f>VLOOKUP(B2308,'Dry Sieve'!$B$2:$K$992,10,FALSE)</f>
        <v>131.06</v>
      </c>
      <c r="T2308" s="23">
        <v>0.14505838330000001</v>
      </c>
      <c r="U2308" s="23">
        <v>6.2254791499999997E-2</v>
      </c>
      <c r="V2308" s="23">
        <f>V2305</f>
        <v>0.4506334563112</v>
      </c>
    </row>
    <row r="2309" spans="1:22" ht="15.75" customHeight="1" x14ac:dyDescent="0.2">
      <c r="A2309" s="22">
        <f>VLOOKUP(B2308,'Sample ID by Horizon'!A:B,2,FALSE)</f>
        <v>42879</v>
      </c>
      <c r="B2309" s="21" t="s">
        <v>558</v>
      </c>
      <c r="C2309" s="21" t="s">
        <v>1296</v>
      </c>
      <c r="D2309" s="21" t="s">
        <v>1293</v>
      </c>
      <c r="E2309" s="21">
        <v>2.0870000000000002</v>
      </c>
      <c r="F2309" s="21">
        <v>1.73</v>
      </c>
      <c r="G2309" s="21">
        <v>3.0859999999999999</v>
      </c>
      <c r="H2309" s="21">
        <v>1.3560000000000001</v>
      </c>
      <c r="I2309" s="21">
        <v>1.806</v>
      </c>
      <c r="J2309" s="23">
        <f t="shared" si="45"/>
        <v>7.6000000000000068E-2</v>
      </c>
      <c r="K2309" s="71">
        <v>61.332055580000002</v>
      </c>
      <c r="L2309" s="71">
        <f t="shared" ref="L2309:N2309" si="1732">L2307</f>
        <v>2.0307499999999998</v>
      </c>
      <c r="M2309" s="71">
        <f t="shared" si="1732"/>
        <v>6.3999999999999946E-2</v>
      </c>
      <c r="N2309" s="71">
        <f t="shared" si="1732"/>
        <v>60.083882170000003</v>
      </c>
      <c r="O2309" s="73">
        <f>VLOOKUP(B2309,'Dry Sieve'!$B$2:$K$992,IF(C2309="#5",2,IF(C2309="#10",3,IF(C2309="#18",4,IF(C2309="#35",5,IF(C2309="#60",6,IF(C2309="#120",7,IF(C2309="#200",8,IF(C2309="&lt;200",9)))))))),FALSE)</f>
        <v>19.63</v>
      </c>
      <c r="P2309" s="23">
        <f t="shared" si="0"/>
        <v>6.3999999999999946E-2</v>
      </c>
      <c r="Q2309" s="23">
        <f t="shared" si="1"/>
        <v>2.0307500000000003</v>
      </c>
      <c r="R2309" s="23">
        <f>VLOOKUP(B2309,'Dry Sieve'!$B$2:$K$992,IF(C2309="#5",2,IF(C2309="#10",3,IF(C2309="#18",4,IF(C2309="#35",5,IF(C2309="#60",6,IF(C2309="#120",7,IF(C2309="#200",8,IF(C2309="&lt;200",9)))))))),FALSE)</f>
        <v>19.63</v>
      </c>
      <c r="S2309" s="23">
        <f>VLOOKUP(B2309,'Dry Sieve'!$B$2:$K$992,10,FALSE)</f>
        <v>131.06</v>
      </c>
      <c r="T2309" s="23">
        <v>0.14505838330000001</v>
      </c>
      <c r="U2309" s="23">
        <v>6.2254791499999997E-2</v>
      </c>
      <c r="V2309" s="23">
        <f>V2308</f>
        <v>0.4506334563112</v>
      </c>
    </row>
    <row r="2310" spans="1:22" ht="15.75" customHeight="1" x14ac:dyDescent="0.2">
      <c r="A2310" s="22">
        <f>VLOOKUP(B2309,'Sample ID by Horizon'!A:B,2,FALSE)</f>
        <v>42879</v>
      </c>
      <c r="B2310" s="21" t="s">
        <v>558</v>
      </c>
      <c r="C2310" s="21" t="s">
        <v>1296</v>
      </c>
      <c r="D2310" s="21" t="s">
        <v>1294</v>
      </c>
      <c r="E2310" s="21">
        <v>2.0150000000000001</v>
      </c>
      <c r="F2310" s="21">
        <v>1.7230000000000001</v>
      </c>
      <c r="G2310" s="21">
        <v>3.0289999999999999</v>
      </c>
      <c r="H2310" s="21">
        <v>1.306</v>
      </c>
      <c r="I2310" s="21">
        <v>1.772</v>
      </c>
      <c r="J2310" s="23">
        <f t="shared" si="45"/>
        <v>4.8999999999999932E-2</v>
      </c>
      <c r="K2310" s="71">
        <v>62.382134000000001</v>
      </c>
      <c r="L2310" s="71">
        <f t="shared" ref="L2310:N2310" si="1733">L2307</f>
        <v>2.0307499999999998</v>
      </c>
      <c r="M2310" s="71">
        <f t="shared" si="1733"/>
        <v>6.3999999999999946E-2</v>
      </c>
      <c r="N2310" s="71">
        <f t="shared" si="1733"/>
        <v>60.083882170000003</v>
      </c>
      <c r="O2310" s="73">
        <f>VLOOKUP(B2310,'Dry Sieve'!$B$2:$K$992,IF(C2310="#5",2,IF(C2310="#10",3,IF(C2310="#18",4,IF(C2310="#35",5,IF(C2310="#60",6,IF(C2310="#120",7,IF(C2310="#200",8,IF(C2310="&lt;200",9)))))))),FALSE)</f>
        <v>19.63</v>
      </c>
      <c r="P2310" s="23">
        <f t="shared" si="0"/>
        <v>6.3999999999999946E-2</v>
      </c>
      <c r="Q2310" s="23">
        <f t="shared" si="1"/>
        <v>2.0307500000000003</v>
      </c>
      <c r="R2310" s="23">
        <f>VLOOKUP(B2310,'Dry Sieve'!$B$2:$K$992,IF(C2310="#5",2,IF(C2310="#10",3,IF(C2310="#18",4,IF(C2310="#35",5,IF(C2310="#60",6,IF(C2310="#120",7,IF(C2310="#200",8,IF(C2310="&lt;200",9)))))))),FALSE)</f>
        <v>19.63</v>
      </c>
      <c r="S2310" s="23">
        <f>VLOOKUP(B2310,'Dry Sieve'!$B$2:$K$992,10,FALSE)</f>
        <v>131.06</v>
      </c>
      <c r="T2310" s="23">
        <v>0.14505838330000001</v>
      </c>
      <c r="U2310" s="23">
        <v>6.2254791499999997E-2</v>
      </c>
      <c r="V2310" s="23">
        <f>V2308</f>
        <v>0.4506334563112</v>
      </c>
    </row>
    <row r="2311" spans="1:22" ht="15.75" customHeight="1" x14ac:dyDescent="0.2">
      <c r="A2311" s="22">
        <f>VLOOKUP(B2310,'Sample ID by Horizon'!A:B,2,FALSE)</f>
        <v>42879</v>
      </c>
      <c r="B2311" s="21" t="s">
        <v>558</v>
      </c>
      <c r="C2311" s="21" t="s">
        <v>1297</v>
      </c>
      <c r="D2311" s="21" t="s">
        <v>1291</v>
      </c>
      <c r="E2311" s="21">
        <v>2.0190000000000001</v>
      </c>
      <c r="F2311" s="21">
        <v>1.7250000000000001</v>
      </c>
      <c r="G2311" s="21">
        <v>3.2010000000000001</v>
      </c>
      <c r="H2311" s="21">
        <v>1.476</v>
      </c>
      <c r="I2311" s="21">
        <v>1.8029999999999999</v>
      </c>
      <c r="J2311" s="23">
        <f t="shared" si="45"/>
        <v>7.7999999999999847E-2</v>
      </c>
      <c r="K2311" s="71">
        <v>69.242199110000001</v>
      </c>
      <c r="L2311" s="71">
        <v>2.0782500000000002</v>
      </c>
      <c r="M2311" s="23">
        <f>AVERAGE(J2311:J2314)</f>
        <v>8.3999999999999853E-2</v>
      </c>
      <c r="N2311" s="23">
        <v>69.774932609999993</v>
      </c>
      <c r="O2311" s="73">
        <f>VLOOKUP(B2311,'Dry Sieve'!$B$2:$K$992,IF(C2311="#5",2,IF(C2311="#10",3,IF(C2311="#18",4,IF(C2311="#35",5,IF(C2311="#60",6,IF(C2311="#120",7,IF(C2311="#200",8,IF(C2311="&lt;200",9)))))))),FALSE)</f>
        <v>13.8</v>
      </c>
      <c r="P2311" s="23">
        <f t="shared" si="0"/>
        <v>8.3999999999999853E-2</v>
      </c>
      <c r="Q2311" s="23">
        <f t="shared" si="1"/>
        <v>2.0782500000000002</v>
      </c>
      <c r="R2311" s="23">
        <f>VLOOKUP(B2311,'Dry Sieve'!$B$2:$K$992,IF(C2311="#5",2,IF(C2311="#10",3,IF(C2311="#18",4,IF(C2311="#35",5,IF(C2311="#60",6,IF(C2311="#120",7,IF(C2311="#200",8,IF(C2311="&lt;200",9)))))))),FALSE)</f>
        <v>13.8</v>
      </c>
      <c r="S2311" s="23">
        <f>VLOOKUP(B2311,'Dry Sieve'!$B$2:$K$992,10,FALSE)</f>
        <v>131.06</v>
      </c>
      <c r="T2311" s="23">
        <v>0.1010393944</v>
      </c>
      <c r="U2311" s="23">
        <v>4.0285811040000001E-2</v>
      </c>
      <c r="V2311" s="23">
        <f>V2308</f>
        <v>0.4506334563112</v>
      </c>
    </row>
    <row r="2312" spans="1:22" ht="15.75" customHeight="1" x14ac:dyDescent="0.2">
      <c r="A2312" s="22">
        <f>VLOOKUP(B2311,'Sample ID by Horizon'!A:B,2,FALSE)</f>
        <v>42879</v>
      </c>
      <c r="B2312" s="21" t="s">
        <v>558</v>
      </c>
      <c r="C2312" s="21" t="s">
        <v>1297</v>
      </c>
      <c r="D2312" s="21" t="s">
        <v>1292</v>
      </c>
      <c r="E2312" s="21">
        <v>2.012</v>
      </c>
      <c r="F2312" s="21">
        <v>1.7190000000000001</v>
      </c>
      <c r="G2312" s="21">
        <v>3.254</v>
      </c>
      <c r="H2312" s="21">
        <v>1.5349999999999999</v>
      </c>
      <c r="I2312" s="21">
        <v>1.8109999999999999</v>
      </c>
      <c r="J2312" s="23">
        <f t="shared" si="45"/>
        <v>9.199999999999986E-2</v>
      </c>
      <c r="K2312" s="71">
        <v>71.719681910000006</v>
      </c>
      <c r="L2312" s="71">
        <f t="shared" ref="L2312:N2312" si="1734">L2311</f>
        <v>2.0782500000000002</v>
      </c>
      <c r="M2312" s="71">
        <f t="shared" si="1734"/>
        <v>8.3999999999999853E-2</v>
      </c>
      <c r="N2312" s="71">
        <f t="shared" si="1734"/>
        <v>69.774932609999993</v>
      </c>
      <c r="O2312" s="73">
        <f>VLOOKUP(B2312,'Dry Sieve'!$B$2:$K$992,IF(C2312="#5",2,IF(C2312="#10",3,IF(C2312="#18",4,IF(C2312="#35",5,IF(C2312="#60",6,IF(C2312="#120",7,IF(C2312="#200",8,IF(C2312="&lt;200",9)))))))),FALSE)</f>
        <v>13.8</v>
      </c>
      <c r="P2312" s="23">
        <f t="shared" si="0"/>
        <v>8.3999999999999853E-2</v>
      </c>
      <c r="Q2312" s="23">
        <f t="shared" si="1"/>
        <v>2.0782500000000002</v>
      </c>
      <c r="R2312" s="23">
        <f>VLOOKUP(B2312,'Dry Sieve'!$B$2:$K$992,IF(C2312="#5",2,IF(C2312="#10",3,IF(C2312="#18",4,IF(C2312="#35",5,IF(C2312="#60",6,IF(C2312="#120",7,IF(C2312="#200",8,IF(C2312="&lt;200",9)))))))),FALSE)</f>
        <v>13.8</v>
      </c>
      <c r="S2312" s="23">
        <f>VLOOKUP(B2312,'Dry Sieve'!$B$2:$K$992,10,FALSE)</f>
        <v>131.06</v>
      </c>
      <c r="T2312" s="23">
        <v>0.1010393944</v>
      </c>
      <c r="U2312" s="23">
        <v>4.0285811040000001E-2</v>
      </c>
      <c r="V2312" s="23">
        <f>V2311</f>
        <v>0.4506334563112</v>
      </c>
    </row>
    <row r="2313" spans="1:22" ht="15.75" customHeight="1" x14ac:dyDescent="0.2">
      <c r="A2313" s="22">
        <f>VLOOKUP(B2312,'Sample ID by Horizon'!A:B,2,FALSE)</f>
        <v>42879</v>
      </c>
      <c r="B2313" s="21" t="s">
        <v>558</v>
      </c>
      <c r="C2313" s="21" t="s">
        <v>1297</v>
      </c>
      <c r="D2313" s="21" t="s">
        <v>1293</v>
      </c>
      <c r="E2313" s="21">
        <v>2.157</v>
      </c>
      <c r="F2313" s="21">
        <v>1.7310000000000001</v>
      </c>
      <c r="G2313" s="21">
        <v>3.2669999999999999</v>
      </c>
      <c r="H2313" s="21">
        <v>1.536</v>
      </c>
      <c r="I2313" s="21">
        <v>1.8129999999999999</v>
      </c>
      <c r="J2313" s="23">
        <f t="shared" si="45"/>
        <v>8.1999999999999851E-2</v>
      </c>
      <c r="K2313" s="71">
        <v>67.408437640000002</v>
      </c>
      <c r="L2313" s="71">
        <f t="shared" ref="L2313:N2313" si="1735">L2311</f>
        <v>2.0782500000000002</v>
      </c>
      <c r="M2313" s="71">
        <f t="shared" si="1735"/>
        <v>8.3999999999999853E-2</v>
      </c>
      <c r="N2313" s="71">
        <f t="shared" si="1735"/>
        <v>69.774932609999993</v>
      </c>
      <c r="O2313" s="73">
        <f>VLOOKUP(B2313,'Dry Sieve'!$B$2:$K$992,IF(C2313="#5",2,IF(C2313="#10",3,IF(C2313="#18",4,IF(C2313="#35",5,IF(C2313="#60",6,IF(C2313="#120",7,IF(C2313="#200",8,IF(C2313="&lt;200",9)))))))),FALSE)</f>
        <v>13.8</v>
      </c>
      <c r="P2313" s="23">
        <f t="shared" si="0"/>
        <v>8.3999999999999853E-2</v>
      </c>
      <c r="Q2313" s="23">
        <f t="shared" si="1"/>
        <v>2.0782500000000002</v>
      </c>
      <c r="R2313" s="23">
        <f>VLOOKUP(B2313,'Dry Sieve'!$B$2:$K$992,IF(C2313="#5",2,IF(C2313="#10",3,IF(C2313="#18",4,IF(C2313="#35",5,IF(C2313="#60",6,IF(C2313="#120",7,IF(C2313="#200",8,IF(C2313="&lt;200",9)))))))),FALSE)</f>
        <v>13.8</v>
      </c>
      <c r="S2313" s="23">
        <f>VLOOKUP(B2313,'Dry Sieve'!$B$2:$K$992,10,FALSE)</f>
        <v>131.06</v>
      </c>
      <c r="T2313" s="23">
        <v>0.1010393944</v>
      </c>
      <c r="U2313" s="23">
        <v>4.0285811040000001E-2</v>
      </c>
      <c r="V2313" s="23">
        <f>V2311</f>
        <v>0.4506334563112</v>
      </c>
    </row>
    <row r="2314" spans="1:22" ht="15.75" customHeight="1" x14ac:dyDescent="0.2">
      <c r="A2314" s="22">
        <f>VLOOKUP(B2313,'Sample ID by Horizon'!A:B,2,FALSE)</f>
        <v>42879</v>
      </c>
      <c r="B2314" s="21" t="s">
        <v>558</v>
      </c>
      <c r="C2314" s="21" t="s">
        <v>1297</v>
      </c>
      <c r="D2314" s="21" t="s">
        <v>1294</v>
      </c>
      <c r="E2314" s="21">
        <v>2.125</v>
      </c>
      <c r="F2314" s="21">
        <v>1.7410000000000001</v>
      </c>
      <c r="G2314" s="21">
        <v>3.3279999999999998</v>
      </c>
      <c r="H2314" s="21">
        <v>1.587</v>
      </c>
      <c r="I2314" s="21">
        <v>1.825</v>
      </c>
      <c r="J2314" s="23">
        <f t="shared" si="45"/>
        <v>8.3999999999999853E-2</v>
      </c>
      <c r="K2314" s="71">
        <v>70.729411760000005</v>
      </c>
      <c r="L2314" s="71">
        <f t="shared" ref="L2314:N2314" si="1736">L2311</f>
        <v>2.0782500000000002</v>
      </c>
      <c r="M2314" s="71">
        <f t="shared" si="1736"/>
        <v>8.3999999999999853E-2</v>
      </c>
      <c r="N2314" s="71">
        <f t="shared" si="1736"/>
        <v>69.774932609999993</v>
      </c>
      <c r="O2314" s="73">
        <f>VLOOKUP(B2314,'Dry Sieve'!$B$2:$K$992,IF(C2314="#5",2,IF(C2314="#10",3,IF(C2314="#18",4,IF(C2314="#35",5,IF(C2314="#60",6,IF(C2314="#120",7,IF(C2314="#200",8,IF(C2314="&lt;200",9)))))))),FALSE)</f>
        <v>13.8</v>
      </c>
      <c r="P2314" s="23">
        <f t="shared" si="0"/>
        <v>8.3999999999999853E-2</v>
      </c>
      <c r="Q2314" s="23">
        <f t="shared" si="1"/>
        <v>2.0782500000000002</v>
      </c>
      <c r="R2314" s="23">
        <f>VLOOKUP(B2314,'Dry Sieve'!$B$2:$K$992,IF(C2314="#5",2,IF(C2314="#10",3,IF(C2314="#18",4,IF(C2314="#35",5,IF(C2314="#60",6,IF(C2314="#120",7,IF(C2314="#200",8,IF(C2314="&lt;200",9)))))))),FALSE)</f>
        <v>13.8</v>
      </c>
      <c r="S2314" s="23">
        <f>VLOOKUP(B2314,'Dry Sieve'!$B$2:$K$992,10,FALSE)</f>
        <v>131.06</v>
      </c>
      <c r="T2314" s="23">
        <v>0.1010393944</v>
      </c>
      <c r="U2314" s="23">
        <v>4.0285811040000001E-2</v>
      </c>
      <c r="V2314" s="23">
        <f>V2311</f>
        <v>0.4506334563112</v>
      </c>
    </row>
    <row r="2315" spans="1:22" ht="15.75" customHeight="1" x14ac:dyDescent="0.2">
      <c r="A2315" s="22">
        <f>VLOOKUP(B2314,'Sample ID by Horizon'!A:B,2,FALSE)</f>
        <v>42879</v>
      </c>
      <c r="B2315" s="21" t="s">
        <v>558</v>
      </c>
      <c r="C2315" s="21" t="s">
        <v>1298</v>
      </c>
      <c r="D2315" s="21" t="s">
        <v>1291</v>
      </c>
      <c r="E2315" s="21">
        <v>1.5289999999999999</v>
      </c>
      <c r="F2315" s="21">
        <v>1.7170000000000001</v>
      </c>
      <c r="G2315" s="21">
        <v>3.085</v>
      </c>
      <c r="H2315" s="21">
        <v>1.3680000000000001</v>
      </c>
      <c r="I2315" s="21">
        <v>1.827</v>
      </c>
      <c r="J2315" s="23">
        <f t="shared" si="45"/>
        <v>0.10999999999999988</v>
      </c>
      <c r="K2315" s="71">
        <v>82.275997380000007</v>
      </c>
      <c r="L2315" s="71">
        <v>1.5115000000000001</v>
      </c>
      <c r="M2315" s="23">
        <f>AVERAGE(J2315:J2318)</f>
        <v>0.1012499999999999</v>
      </c>
      <c r="N2315" s="23">
        <v>83.298448339999993</v>
      </c>
      <c r="O2315" s="73">
        <f>VLOOKUP(B2315,'Dry Sieve'!$B$2:$K$992,IF(C2315="#5",2,IF(C2315="#10",3,IF(C2315="#18",4,IF(C2315="#35",5,IF(C2315="#60",6,IF(C2315="#120",7,IF(C2315="#200",8,IF(C2315="&lt;200",9)))))))),FALSE)</f>
        <v>6.71</v>
      </c>
      <c r="P2315" s="23">
        <f t="shared" si="0"/>
        <v>0.1012499999999999</v>
      </c>
      <c r="Q2315" s="23">
        <f t="shared" si="1"/>
        <v>1.5115000000000001</v>
      </c>
      <c r="R2315" s="23">
        <f>VLOOKUP(B2315,'Dry Sieve'!$B$2:$K$992,IF(C2315="#5",2,IF(C2315="#10",3,IF(C2315="#18",4,IF(C2315="#35",5,IF(C2315="#60",6,IF(C2315="#120",7,IF(C2315="#200",8,IF(C2315="&lt;200",9)))))))),FALSE)</f>
        <v>6.71</v>
      </c>
      <c r="S2315" s="23">
        <f>VLOOKUP(B2315,'Dry Sieve'!$B$2:$K$992,10,FALSE)</f>
        <v>131.06</v>
      </c>
      <c r="T2315" s="23">
        <v>4.7768358050000001E-2</v>
      </c>
      <c r="U2315" s="23">
        <v>1.7052986159999999E-2</v>
      </c>
      <c r="V2315" s="23">
        <f>V2314</f>
        <v>0.4506334563112</v>
      </c>
    </row>
    <row r="2316" spans="1:22" ht="15.75" customHeight="1" x14ac:dyDescent="0.2">
      <c r="A2316" s="22">
        <f>VLOOKUP(B2315,'Sample ID by Horizon'!A:B,2,FALSE)</f>
        <v>42879</v>
      </c>
      <c r="B2316" s="21" t="s">
        <v>558</v>
      </c>
      <c r="C2316" s="21" t="s">
        <v>1298</v>
      </c>
      <c r="D2316" s="21" t="s">
        <v>1292</v>
      </c>
      <c r="E2316" s="21">
        <v>1.4910000000000001</v>
      </c>
      <c r="F2316" s="21">
        <v>1.7270000000000001</v>
      </c>
      <c r="G2316" s="21">
        <v>3.0710000000000002</v>
      </c>
      <c r="H2316" s="21">
        <v>1.3440000000000001</v>
      </c>
      <c r="I2316" s="21">
        <v>1.831</v>
      </c>
      <c r="J2316" s="23">
        <f t="shared" si="45"/>
        <v>0.10399999999999987</v>
      </c>
      <c r="K2316" s="71">
        <v>83.165660630000005</v>
      </c>
      <c r="L2316" s="71">
        <f t="shared" ref="L2316:N2316" si="1737">L2315</f>
        <v>1.5115000000000001</v>
      </c>
      <c r="M2316" s="71">
        <f t="shared" si="1737"/>
        <v>0.1012499999999999</v>
      </c>
      <c r="N2316" s="71">
        <f t="shared" si="1737"/>
        <v>83.298448339999993</v>
      </c>
      <c r="O2316" s="73">
        <f>VLOOKUP(B2316,'Dry Sieve'!$B$2:$K$992,IF(C2316="#5",2,IF(C2316="#10",3,IF(C2316="#18",4,IF(C2316="#35",5,IF(C2316="#60",6,IF(C2316="#120",7,IF(C2316="#200",8,IF(C2316="&lt;200",9)))))))),FALSE)</f>
        <v>6.71</v>
      </c>
      <c r="P2316" s="23">
        <f t="shared" si="0"/>
        <v>0.1012499999999999</v>
      </c>
      <c r="Q2316" s="23">
        <f t="shared" si="1"/>
        <v>1.5115000000000001</v>
      </c>
      <c r="R2316" s="23">
        <f>VLOOKUP(B2316,'Dry Sieve'!$B$2:$K$992,IF(C2316="#5",2,IF(C2316="#10",3,IF(C2316="#18",4,IF(C2316="#35",5,IF(C2316="#60",6,IF(C2316="#120",7,IF(C2316="#200",8,IF(C2316="&lt;200",9)))))))),FALSE)</f>
        <v>6.71</v>
      </c>
      <c r="S2316" s="23">
        <f>VLOOKUP(B2316,'Dry Sieve'!$B$2:$K$992,10,FALSE)</f>
        <v>131.06</v>
      </c>
      <c r="T2316" s="23">
        <v>4.7768358050000001E-2</v>
      </c>
      <c r="U2316" s="23">
        <v>1.7052986159999999E-2</v>
      </c>
      <c r="V2316" s="23">
        <f>V2314</f>
        <v>0.4506334563112</v>
      </c>
    </row>
    <row r="2317" spans="1:22" ht="15.75" customHeight="1" x14ac:dyDescent="0.2">
      <c r="A2317" s="22">
        <f>VLOOKUP(B2316,'Sample ID by Horizon'!A:B,2,FALSE)</f>
        <v>42879</v>
      </c>
      <c r="B2317" s="21" t="s">
        <v>558</v>
      </c>
      <c r="C2317" s="21" t="s">
        <v>1298</v>
      </c>
      <c r="D2317" s="21" t="s">
        <v>1293</v>
      </c>
      <c r="E2317" s="21">
        <v>1.504</v>
      </c>
      <c r="F2317" s="21">
        <v>1.7170000000000001</v>
      </c>
      <c r="G2317" s="21">
        <v>3.0840000000000001</v>
      </c>
      <c r="H2317" s="21">
        <v>1.367</v>
      </c>
      <c r="I2317" s="21">
        <v>1.8149999999999999</v>
      </c>
      <c r="J2317" s="23">
        <f t="shared" si="45"/>
        <v>9.7999999999999865E-2</v>
      </c>
      <c r="K2317" s="71">
        <v>84.375</v>
      </c>
      <c r="L2317" s="71">
        <f t="shared" ref="L2317:N2317" si="1738">L2315</f>
        <v>1.5115000000000001</v>
      </c>
      <c r="M2317" s="71">
        <f t="shared" si="1738"/>
        <v>0.1012499999999999</v>
      </c>
      <c r="N2317" s="71">
        <f t="shared" si="1738"/>
        <v>83.298448339999993</v>
      </c>
      <c r="O2317" s="73">
        <f>VLOOKUP(B2317,'Dry Sieve'!$B$2:$K$992,IF(C2317="#5",2,IF(C2317="#10",3,IF(C2317="#18",4,IF(C2317="#35",5,IF(C2317="#60",6,IF(C2317="#120",7,IF(C2317="#200",8,IF(C2317="&lt;200",9)))))))),FALSE)</f>
        <v>6.71</v>
      </c>
      <c r="P2317" s="23">
        <f t="shared" si="0"/>
        <v>0.1012499999999999</v>
      </c>
      <c r="Q2317" s="23">
        <f t="shared" si="1"/>
        <v>1.5115000000000001</v>
      </c>
      <c r="R2317" s="23">
        <f>VLOOKUP(B2317,'Dry Sieve'!$B$2:$K$992,IF(C2317="#5",2,IF(C2317="#10",3,IF(C2317="#18",4,IF(C2317="#35",5,IF(C2317="#60",6,IF(C2317="#120",7,IF(C2317="#200",8,IF(C2317="&lt;200",9)))))))),FALSE)</f>
        <v>6.71</v>
      </c>
      <c r="S2317" s="23">
        <f>VLOOKUP(B2317,'Dry Sieve'!$B$2:$K$992,10,FALSE)</f>
        <v>131.06</v>
      </c>
      <c r="T2317" s="23">
        <v>4.7768358050000001E-2</v>
      </c>
      <c r="U2317" s="23">
        <v>1.7052986159999999E-2</v>
      </c>
      <c r="V2317" s="23">
        <f>V2314</f>
        <v>0.4506334563112</v>
      </c>
    </row>
    <row r="2318" spans="1:22" ht="15.75" customHeight="1" x14ac:dyDescent="0.2">
      <c r="A2318" s="22">
        <f>VLOOKUP(B2317,'Sample ID by Horizon'!A:B,2,FALSE)</f>
        <v>42879</v>
      </c>
      <c r="B2318" s="21" t="s">
        <v>558</v>
      </c>
      <c r="C2318" s="21" t="s">
        <v>1298</v>
      </c>
      <c r="D2318" s="21" t="s">
        <v>1294</v>
      </c>
      <c r="E2318" s="21">
        <v>1.522</v>
      </c>
      <c r="F2318" s="21">
        <v>1.7330000000000001</v>
      </c>
      <c r="G2318" s="21">
        <v>3.0950000000000002</v>
      </c>
      <c r="H2318" s="21">
        <v>1.3620000000000001</v>
      </c>
      <c r="I2318" s="21">
        <v>1.8260000000000001</v>
      </c>
      <c r="J2318" s="23">
        <f t="shared" si="45"/>
        <v>9.2999999999999972E-2</v>
      </c>
      <c r="K2318" s="71">
        <v>83.377135350000003</v>
      </c>
      <c r="L2318" s="71">
        <f t="shared" ref="L2318:N2318" si="1739">L2315</f>
        <v>1.5115000000000001</v>
      </c>
      <c r="M2318" s="71">
        <f t="shared" si="1739"/>
        <v>0.1012499999999999</v>
      </c>
      <c r="N2318" s="71">
        <f t="shared" si="1739"/>
        <v>83.298448339999993</v>
      </c>
      <c r="O2318" s="73">
        <f>VLOOKUP(B2318,'Dry Sieve'!$B$2:$K$992,IF(C2318="#5",2,IF(C2318="#10",3,IF(C2318="#18",4,IF(C2318="#35",5,IF(C2318="#60",6,IF(C2318="#120",7,IF(C2318="#200",8,IF(C2318="&lt;200",9)))))))),FALSE)</f>
        <v>6.71</v>
      </c>
      <c r="P2318" s="23">
        <f t="shared" si="0"/>
        <v>0.1012499999999999</v>
      </c>
      <c r="Q2318" s="23">
        <f t="shared" si="1"/>
        <v>1.5115000000000001</v>
      </c>
      <c r="R2318" s="23">
        <f>VLOOKUP(B2318,'Dry Sieve'!$B$2:$K$992,IF(C2318="#5",2,IF(C2318="#10",3,IF(C2318="#18",4,IF(C2318="#35",5,IF(C2318="#60",6,IF(C2318="#120",7,IF(C2318="#200",8,IF(C2318="&lt;200",9)))))))),FALSE)</f>
        <v>6.71</v>
      </c>
      <c r="S2318" s="23">
        <f>VLOOKUP(B2318,'Dry Sieve'!$B$2:$K$992,10,FALSE)</f>
        <v>131.06</v>
      </c>
      <c r="T2318" s="23">
        <v>4.7768358050000001E-2</v>
      </c>
      <c r="U2318" s="23">
        <v>1.7052986159999999E-2</v>
      </c>
      <c r="V2318" s="23">
        <f>V2317</f>
        <v>0.4506334563112</v>
      </c>
    </row>
    <row r="2319" spans="1:22" ht="15.75" customHeight="1" x14ac:dyDescent="0.2">
      <c r="A2319" s="22">
        <f>VLOOKUP(B2318,'Sample ID by Horizon'!A:B,2,FALSE)</f>
        <v>42879</v>
      </c>
      <c r="B2319" s="21" t="s">
        <v>558</v>
      </c>
      <c r="C2319" s="21" t="s">
        <v>1299</v>
      </c>
      <c r="D2319" s="21" t="s">
        <v>1291</v>
      </c>
      <c r="E2319" s="21">
        <v>0.50900000000000001</v>
      </c>
      <c r="F2319" s="21">
        <v>1.72</v>
      </c>
      <c r="G2319" s="21">
        <v>2.1629999999999998</v>
      </c>
      <c r="H2319" s="21">
        <v>0.443</v>
      </c>
      <c r="I2319" s="21">
        <v>1.782</v>
      </c>
      <c r="J2319" s="23">
        <f t="shared" si="45"/>
        <v>6.2000000000000055E-2</v>
      </c>
      <c r="K2319" s="71">
        <v>74.852652259999999</v>
      </c>
      <c r="L2319" s="71">
        <v>0.53974999999999995</v>
      </c>
      <c r="M2319" s="23">
        <f>AVERAGE(J2319:J2322)</f>
        <v>4.0250000000000008E-2</v>
      </c>
      <c r="N2319" s="23">
        <v>84.044581600000001</v>
      </c>
      <c r="O2319" s="73">
        <f>VLOOKUP(B2319,'Dry Sieve'!$B$2:$K$992,IF(C2319="#5",2,IF(C2319="#10",3,IF(C2319="#18",4,IF(C2319="#35",5,IF(C2319="#60",6,IF(C2319="#120",7,IF(C2319="#200",8,IF(C2319="&lt;200",9)))))))),FALSE)</f>
        <v>2.34</v>
      </c>
      <c r="P2319" s="23">
        <f t="shared" si="0"/>
        <v>4.0250000000000008E-2</v>
      </c>
      <c r="Q2319" s="23">
        <f t="shared" si="1"/>
        <v>0.53975000000000006</v>
      </c>
      <c r="R2319" s="23">
        <f>VLOOKUP(B2319,'Dry Sieve'!$B$2:$K$992,IF(C2319="#5",2,IF(C2319="#10",3,IF(C2319="#18",4,IF(C2319="#35",5,IF(C2319="#60",6,IF(C2319="#120",7,IF(C2319="#200",8,IF(C2319="&lt;200",9)))))))),FALSE)</f>
        <v>2.34</v>
      </c>
      <c r="S2319" s="23">
        <f>VLOOKUP(B2319,'Dry Sieve'!$B$2:$K$992,10,FALSE)</f>
        <v>131.06</v>
      </c>
      <c r="T2319" s="23">
        <v>1.6522986020000002E-2</v>
      </c>
      <c r="U2319" s="23">
        <v>3.9676212759999999E-3</v>
      </c>
      <c r="V2319" s="23">
        <f>V2317</f>
        <v>0.4506334563112</v>
      </c>
    </row>
    <row r="2320" spans="1:22" ht="15.75" customHeight="1" x14ac:dyDescent="0.2">
      <c r="A2320" s="22">
        <f>VLOOKUP(B2319,'Sample ID by Horizon'!A:B,2,FALSE)</f>
        <v>42879</v>
      </c>
      <c r="B2320" s="21" t="s">
        <v>558</v>
      </c>
      <c r="C2320" s="21" t="s">
        <v>1299</v>
      </c>
      <c r="D2320" s="21" t="s">
        <v>1292</v>
      </c>
      <c r="E2320" s="21">
        <v>0.46800000000000003</v>
      </c>
      <c r="F2320" s="21">
        <v>1.746</v>
      </c>
      <c r="G2320" s="21">
        <v>2.2050000000000001</v>
      </c>
      <c r="H2320" s="21">
        <v>0.45900000000000002</v>
      </c>
      <c r="I2320" s="21">
        <v>1.774</v>
      </c>
      <c r="J2320" s="23">
        <f t="shared" si="45"/>
        <v>2.8000000000000025E-2</v>
      </c>
      <c r="K2320" s="71">
        <v>92.094017089999994</v>
      </c>
      <c r="L2320" s="71">
        <f t="shared" ref="L2320:N2320" si="1740">L2319</f>
        <v>0.53974999999999995</v>
      </c>
      <c r="M2320" s="71">
        <f t="shared" si="1740"/>
        <v>4.0250000000000008E-2</v>
      </c>
      <c r="N2320" s="71">
        <f t="shared" si="1740"/>
        <v>84.044581600000001</v>
      </c>
      <c r="O2320" s="73">
        <f>VLOOKUP(B2320,'Dry Sieve'!$B$2:$K$992,IF(C2320="#5",2,IF(C2320="#10",3,IF(C2320="#18",4,IF(C2320="#35",5,IF(C2320="#60",6,IF(C2320="#120",7,IF(C2320="#200",8,IF(C2320="&lt;200",9)))))))),FALSE)</f>
        <v>2.34</v>
      </c>
      <c r="P2320" s="23">
        <f t="shared" si="0"/>
        <v>4.0250000000000008E-2</v>
      </c>
      <c r="Q2320" s="23">
        <f t="shared" si="1"/>
        <v>0.53975000000000006</v>
      </c>
      <c r="R2320" s="23">
        <f>VLOOKUP(B2320,'Dry Sieve'!$B$2:$K$992,IF(C2320="#5",2,IF(C2320="#10",3,IF(C2320="#18",4,IF(C2320="#35",5,IF(C2320="#60",6,IF(C2320="#120",7,IF(C2320="#200",8,IF(C2320="&lt;200",9)))))))),FALSE)</f>
        <v>2.34</v>
      </c>
      <c r="S2320" s="23">
        <f>VLOOKUP(B2320,'Dry Sieve'!$B$2:$K$992,10,FALSE)</f>
        <v>131.06</v>
      </c>
      <c r="T2320" s="23">
        <v>1.6522986020000002E-2</v>
      </c>
      <c r="U2320" s="23">
        <v>3.9676212759999999E-3</v>
      </c>
      <c r="V2320" s="23">
        <f>V2317</f>
        <v>0.4506334563112</v>
      </c>
    </row>
    <row r="2321" spans="1:22" ht="15.75" customHeight="1" x14ac:dyDescent="0.2">
      <c r="A2321" s="22">
        <f>VLOOKUP(B2320,'Sample ID by Horizon'!A:B,2,FALSE)</f>
        <v>42879</v>
      </c>
      <c r="B2321" s="21" t="s">
        <v>558</v>
      </c>
      <c r="C2321" s="21" t="s">
        <v>1299</v>
      </c>
      <c r="D2321" s="21" t="s">
        <v>1293</v>
      </c>
      <c r="E2321" s="21">
        <v>0.64300000000000002</v>
      </c>
      <c r="F2321" s="21">
        <v>1.7470000000000001</v>
      </c>
      <c r="G2321" s="21">
        <v>2.29</v>
      </c>
      <c r="H2321" s="21">
        <v>0.54300000000000004</v>
      </c>
      <c r="I2321" s="21">
        <v>1.784</v>
      </c>
      <c r="J2321" s="23">
        <f t="shared" si="45"/>
        <v>3.6999999999999922E-2</v>
      </c>
      <c r="K2321" s="71">
        <v>78.693623639999998</v>
      </c>
      <c r="L2321" s="71">
        <f t="shared" ref="L2321:N2321" si="1741">L2319</f>
        <v>0.53974999999999995</v>
      </c>
      <c r="M2321" s="71">
        <f t="shared" si="1741"/>
        <v>4.0250000000000008E-2</v>
      </c>
      <c r="N2321" s="71">
        <f t="shared" si="1741"/>
        <v>84.044581600000001</v>
      </c>
      <c r="O2321" s="73">
        <f>VLOOKUP(B2321,'Dry Sieve'!$B$2:$K$992,IF(C2321="#5",2,IF(C2321="#10",3,IF(C2321="#18",4,IF(C2321="#35",5,IF(C2321="#60",6,IF(C2321="#120",7,IF(C2321="#200",8,IF(C2321="&lt;200",9)))))))),FALSE)</f>
        <v>2.34</v>
      </c>
      <c r="P2321" s="23">
        <f t="shared" si="0"/>
        <v>4.0250000000000008E-2</v>
      </c>
      <c r="Q2321" s="23">
        <f t="shared" si="1"/>
        <v>0.53975000000000006</v>
      </c>
      <c r="R2321" s="23">
        <f>VLOOKUP(B2321,'Dry Sieve'!$B$2:$K$992,IF(C2321="#5",2,IF(C2321="#10",3,IF(C2321="#18",4,IF(C2321="#35",5,IF(C2321="#60",6,IF(C2321="#120",7,IF(C2321="#200",8,IF(C2321="&lt;200",9)))))))),FALSE)</f>
        <v>2.34</v>
      </c>
      <c r="S2321" s="23">
        <f>VLOOKUP(B2321,'Dry Sieve'!$B$2:$K$992,10,FALSE)</f>
        <v>131.06</v>
      </c>
      <c r="T2321" s="23">
        <v>1.6522986020000002E-2</v>
      </c>
      <c r="U2321" s="23">
        <v>3.9676212759999999E-3</v>
      </c>
      <c r="V2321" s="23">
        <f>V2320</f>
        <v>0.4506334563112</v>
      </c>
    </row>
    <row r="2322" spans="1:22" ht="15.75" customHeight="1" x14ac:dyDescent="0.2">
      <c r="A2322" s="22">
        <f>VLOOKUP(B2321,'Sample ID by Horizon'!A:B,2,FALSE)</f>
        <v>42879</v>
      </c>
      <c r="B2322" s="21" t="s">
        <v>558</v>
      </c>
      <c r="C2322" s="21" t="s">
        <v>1299</v>
      </c>
      <c r="D2322" s="21" t="s">
        <v>1294</v>
      </c>
      <c r="E2322" s="21">
        <v>0.53900000000000003</v>
      </c>
      <c r="F2322" s="21">
        <v>1.738</v>
      </c>
      <c r="G2322" s="21">
        <v>2.2599999999999998</v>
      </c>
      <c r="H2322" s="21">
        <v>0.52200000000000002</v>
      </c>
      <c r="I2322" s="21">
        <v>1.772</v>
      </c>
      <c r="J2322" s="23">
        <f t="shared" si="45"/>
        <v>3.400000000000003E-2</v>
      </c>
      <c r="K2322" s="71">
        <v>90.538033400000003</v>
      </c>
      <c r="L2322" s="71">
        <f t="shared" ref="L2322:N2322" si="1742">L2319</f>
        <v>0.53974999999999995</v>
      </c>
      <c r="M2322" s="71">
        <f t="shared" si="1742"/>
        <v>4.0250000000000008E-2</v>
      </c>
      <c r="N2322" s="71">
        <f t="shared" si="1742"/>
        <v>84.044581600000001</v>
      </c>
      <c r="O2322" s="73">
        <f>VLOOKUP(B2322,'Dry Sieve'!$B$2:$K$992,IF(C2322="#5",2,IF(C2322="#10",3,IF(C2322="#18",4,IF(C2322="#35",5,IF(C2322="#60",6,IF(C2322="#120",7,IF(C2322="#200",8,IF(C2322="&lt;200",9)))))))),FALSE)</f>
        <v>2.34</v>
      </c>
      <c r="P2322" s="23">
        <f t="shared" si="0"/>
        <v>4.0250000000000008E-2</v>
      </c>
      <c r="Q2322" s="23">
        <f t="shared" si="1"/>
        <v>0.53975000000000006</v>
      </c>
      <c r="R2322" s="23">
        <f>VLOOKUP(B2322,'Dry Sieve'!$B$2:$K$992,IF(C2322="#5",2,IF(C2322="#10",3,IF(C2322="#18",4,IF(C2322="#35",5,IF(C2322="#60",6,IF(C2322="#120",7,IF(C2322="#200",8,IF(C2322="&lt;200",9)))))))),FALSE)</f>
        <v>2.34</v>
      </c>
      <c r="S2322" s="23">
        <f>VLOOKUP(B2322,'Dry Sieve'!$B$2:$K$992,10,FALSE)</f>
        <v>131.06</v>
      </c>
      <c r="T2322" s="23">
        <v>1.6522986020000002E-2</v>
      </c>
      <c r="U2322" s="23">
        <v>3.9676212759999999E-3</v>
      </c>
      <c r="V2322" s="23">
        <f>V2320</f>
        <v>0.4506334563112</v>
      </c>
    </row>
    <row r="2323" spans="1:22" ht="15.75" customHeight="1" x14ac:dyDescent="0.2">
      <c r="A2323" s="22">
        <f>VLOOKUP(B2322,'Sample ID by Horizon'!A:B,2,FALSE)</f>
        <v>42879</v>
      </c>
      <c r="B2323" s="21" t="s">
        <v>558</v>
      </c>
      <c r="C2323" s="21" t="s">
        <v>1300</v>
      </c>
      <c r="D2323" s="21" t="s">
        <v>1291</v>
      </c>
      <c r="E2323" s="21">
        <v>0.20699999999999999</v>
      </c>
      <c r="F2323" s="21">
        <v>1.736</v>
      </c>
      <c r="G2323" s="21">
        <v>1.929</v>
      </c>
      <c r="H2323" s="21">
        <v>0.193</v>
      </c>
      <c r="I2323" s="21">
        <v>1.8</v>
      </c>
      <c r="J2323" s="23">
        <f t="shared" si="45"/>
        <v>6.4000000000000057E-2</v>
      </c>
      <c r="K2323" s="71">
        <v>62.31884058</v>
      </c>
      <c r="L2323" s="71">
        <v>0.19925000000000001</v>
      </c>
      <c r="M2323" s="23">
        <f>AVERAGE(J2323:J2326)</f>
        <v>5.9749999999999914E-2</v>
      </c>
      <c r="N2323" s="23">
        <v>64.328472959999999</v>
      </c>
      <c r="O2323" s="73">
        <f>VLOOKUP(B2323,'Dry Sieve'!$B$2:$K$992,IF(C2323="#5",2,IF(C2323="#10",3,IF(C2323="#18",4,IF(C2323="#35",5,IF(C2323="#60",6,IF(C2323="#120",7,IF(C2323="#200",8,IF(C2323="&lt;200",9)))))))),FALSE)</f>
        <v>0.86</v>
      </c>
      <c r="P2323" s="23">
        <f t="shared" si="0"/>
        <v>5.9749999999999914E-2</v>
      </c>
      <c r="Q2323" s="23">
        <f t="shared" si="1"/>
        <v>0.19925000000000001</v>
      </c>
      <c r="R2323" s="23">
        <f>VLOOKUP(B2323,'Dry Sieve'!$B$2:$K$992,IF(C2323="#5",2,IF(C2323="#10",3,IF(C2323="#18",4,IF(C2323="#35",5,IF(C2323="#60",6,IF(C2323="#120",7,IF(C2323="#200",8,IF(C2323="&lt;200",9)))))))),FALSE)</f>
        <v>0.86</v>
      </c>
      <c r="S2323" s="23">
        <f>VLOOKUP(B2323,'Dry Sieve'!$B$2:$K$992,10,FALSE)</f>
        <v>131.06</v>
      </c>
      <c r="T2323" s="23">
        <v>4.5941393610000004E-3</v>
      </c>
      <c r="U2323" s="23">
        <v>4.2219138519999997E-4</v>
      </c>
      <c r="V2323" s="23">
        <f>V2320</f>
        <v>0.4506334563112</v>
      </c>
    </row>
    <row r="2324" spans="1:22" ht="15.75" customHeight="1" x14ac:dyDescent="0.2">
      <c r="A2324" s="22">
        <f>VLOOKUP(B2323,'Sample ID by Horizon'!A:B,2,FALSE)</f>
        <v>42879</v>
      </c>
      <c r="B2324" s="21" t="s">
        <v>558</v>
      </c>
      <c r="C2324" s="21" t="s">
        <v>1300</v>
      </c>
      <c r="D2324" s="21" t="s">
        <v>1292</v>
      </c>
      <c r="E2324" s="21">
        <v>0.19800000000000001</v>
      </c>
      <c r="F2324" s="21">
        <v>1.7210000000000001</v>
      </c>
      <c r="G2324" s="21">
        <v>1.9039999999999999</v>
      </c>
      <c r="H2324" s="21">
        <v>0.183</v>
      </c>
      <c r="I2324" s="21">
        <v>1.7789999999999999</v>
      </c>
      <c r="J2324" s="23">
        <f t="shared" si="45"/>
        <v>5.7999999999999829E-2</v>
      </c>
      <c r="K2324" s="71">
        <v>63.131313130000002</v>
      </c>
      <c r="L2324" s="71">
        <f t="shared" ref="L2324:N2324" si="1743">L2323</f>
        <v>0.19925000000000001</v>
      </c>
      <c r="M2324" s="71">
        <f t="shared" si="1743"/>
        <v>5.9749999999999914E-2</v>
      </c>
      <c r="N2324" s="71">
        <f t="shared" si="1743"/>
        <v>64.328472959999999</v>
      </c>
      <c r="O2324" s="73">
        <f>VLOOKUP(B2324,'Dry Sieve'!$B$2:$K$992,IF(C2324="#5",2,IF(C2324="#10",3,IF(C2324="#18",4,IF(C2324="#35",5,IF(C2324="#60",6,IF(C2324="#120",7,IF(C2324="#200",8,IF(C2324="&lt;200",9)))))))),FALSE)</f>
        <v>0.86</v>
      </c>
      <c r="P2324" s="23">
        <f t="shared" si="0"/>
        <v>5.9749999999999914E-2</v>
      </c>
      <c r="Q2324" s="23">
        <f t="shared" si="1"/>
        <v>0.19925000000000001</v>
      </c>
      <c r="R2324" s="23">
        <f>VLOOKUP(B2324,'Dry Sieve'!$B$2:$K$992,IF(C2324="#5",2,IF(C2324="#10",3,IF(C2324="#18",4,IF(C2324="#35",5,IF(C2324="#60",6,IF(C2324="#120",7,IF(C2324="#200",8,IF(C2324="&lt;200",9)))))))),FALSE)</f>
        <v>0.86</v>
      </c>
      <c r="S2324" s="23">
        <f>VLOOKUP(B2324,'Dry Sieve'!$B$2:$K$992,10,FALSE)</f>
        <v>131.06</v>
      </c>
      <c r="T2324" s="23">
        <v>4.5941393610000004E-3</v>
      </c>
      <c r="U2324" s="23">
        <v>4.2219138519999997E-4</v>
      </c>
      <c r="V2324" s="23">
        <f>V2323</f>
        <v>0.4506334563112</v>
      </c>
    </row>
    <row r="2325" spans="1:22" ht="15.75" customHeight="1" x14ac:dyDescent="0.2">
      <c r="A2325" s="22">
        <f>VLOOKUP(B2324,'Sample ID by Horizon'!A:B,2,FALSE)</f>
        <v>42879</v>
      </c>
      <c r="B2325" s="21" t="s">
        <v>558</v>
      </c>
      <c r="C2325" s="21" t="s">
        <v>1300</v>
      </c>
      <c r="D2325" s="21" t="s">
        <v>1293</v>
      </c>
      <c r="E2325" s="21">
        <v>0.16600000000000001</v>
      </c>
      <c r="F2325" s="21">
        <v>1.7230000000000001</v>
      </c>
      <c r="G2325" s="21">
        <v>1.8859999999999999</v>
      </c>
      <c r="H2325" s="21">
        <v>0.16300000000000001</v>
      </c>
      <c r="I2325" s="21">
        <v>1.7669999999999999</v>
      </c>
      <c r="J2325" s="23">
        <f t="shared" si="45"/>
        <v>4.3999999999999817E-2</v>
      </c>
      <c r="K2325" s="71">
        <v>71.686746990000003</v>
      </c>
      <c r="L2325" s="71">
        <f t="shared" ref="L2325:N2325" si="1744">L2323</f>
        <v>0.19925000000000001</v>
      </c>
      <c r="M2325" s="71">
        <f t="shared" si="1744"/>
        <v>5.9749999999999914E-2</v>
      </c>
      <c r="N2325" s="71">
        <f t="shared" si="1744"/>
        <v>64.328472959999999</v>
      </c>
      <c r="O2325" s="73">
        <f>VLOOKUP(B2325,'Dry Sieve'!$B$2:$K$992,IF(C2325="#5",2,IF(C2325="#10",3,IF(C2325="#18",4,IF(C2325="#35",5,IF(C2325="#60",6,IF(C2325="#120",7,IF(C2325="#200",8,IF(C2325="&lt;200",9)))))))),FALSE)</f>
        <v>0.86</v>
      </c>
      <c r="P2325" s="23">
        <f t="shared" si="0"/>
        <v>5.9749999999999914E-2</v>
      </c>
      <c r="Q2325" s="23">
        <f t="shared" si="1"/>
        <v>0.19925000000000001</v>
      </c>
      <c r="R2325" s="23">
        <f>VLOOKUP(B2325,'Dry Sieve'!$B$2:$K$992,IF(C2325="#5",2,IF(C2325="#10",3,IF(C2325="#18",4,IF(C2325="#35",5,IF(C2325="#60",6,IF(C2325="#120",7,IF(C2325="#200",8,IF(C2325="&lt;200",9)))))))),FALSE)</f>
        <v>0.86</v>
      </c>
      <c r="S2325" s="23">
        <f>VLOOKUP(B2325,'Dry Sieve'!$B$2:$K$992,10,FALSE)</f>
        <v>131.06</v>
      </c>
      <c r="T2325" s="23">
        <v>4.5941393610000004E-3</v>
      </c>
      <c r="U2325" s="23">
        <v>4.2219138519999997E-4</v>
      </c>
      <c r="V2325" s="23">
        <f>V2323</f>
        <v>0.4506334563112</v>
      </c>
    </row>
    <row r="2326" spans="1:22" ht="15.75" customHeight="1" x14ac:dyDescent="0.2">
      <c r="A2326" s="22">
        <f>VLOOKUP(B2325,'Sample ID by Horizon'!A:B,2,FALSE)</f>
        <v>42879</v>
      </c>
      <c r="B2326" s="21" t="s">
        <v>558</v>
      </c>
      <c r="C2326" s="21" t="s">
        <v>1300</v>
      </c>
      <c r="D2326" s="21" t="s">
        <v>1294</v>
      </c>
      <c r="E2326" s="21">
        <v>0.22600000000000001</v>
      </c>
      <c r="F2326" s="21">
        <v>1.7390000000000001</v>
      </c>
      <c r="G2326" s="21">
        <v>1.948</v>
      </c>
      <c r="H2326" s="21">
        <v>0.20899999999999999</v>
      </c>
      <c r="I2326" s="21">
        <v>1.8120000000000001</v>
      </c>
      <c r="J2326" s="23">
        <f t="shared" si="45"/>
        <v>7.2999999999999954E-2</v>
      </c>
      <c r="K2326" s="71">
        <v>60.176991149999999</v>
      </c>
      <c r="L2326" s="71">
        <f t="shared" ref="L2326:N2326" si="1745">L2323</f>
        <v>0.19925000000000001</v>
      </c>
      <c r="M2326" s="71">
        <f t="shared" si="1745"/>
        <v>5.9749999999999914E-2</v>
      </c>
      <c r="N2326" s="71">
        <f t="shared" si="1745"/>
        <v>64.328472959999999</v>
      </c>
      <c r="O2326" s="73">
        <f>VLOOKUP(B2326,'Dry Sieve'!$B$2:$K$992,IF(C2326="#5",2,IF(C2326="#10",3,IF(C2326="#18",4,IF(C2326="#35",5,IF(C2326="#60",6,IF(C2326="#120",7,IF(C2326="#200",8,IF(C2326="&lt;200",9)))))))),FALSE)</f>
        <v>0.86</v>
      </c>
      <c r="P2326" s="23">
        <f t="shared" si="0"/>
        <v>5.9749999999999914E-2</v>
      </c>
      <c r="Q2326" s="23">
        <f t="shared" si="1"/>
        <v>0.19925000000000001</v>
      </c>
      <c r="R2326" s="23">
        <f>VLOOKUP(B2326,'Dry Sieve'!$B$2:$K$992,IF(C2326="#5",2,IF(C2326="#10",3,IF(C2326="#18",4,IF(C2326="#35",5,IF(C2326="#60",6,IF(C2326="#120",7,IF(C2326="#200",8,IF(C2326="&lt;200",9)))))))),FALSE)</f>
        <v>0.86</v>
      </c>
      <c r="S2326" s="23">
        <f>VLOOKUP(B2326,'Dry Sieve'!$B$2:$K$992,10,FALSE)</f>
        <v>131.06</v>
      </c>
      <c r="T2326" s="23">
        <v>4.5941393610000004E-3</v>
      </c>
      <c r="U2326" s="23">
        <v>4.2219138519999997E-4</v>
      </c>
      <c r="V2326" s="23">
        <f>V2323</f>
        <v>0.4506334563112</v>
      </c>
    </row>
    <row r="2327" spans="1:22" ht="15.75" customHeight="1" x14ac:dyDescent="0.2">
      <c r="A2327" s="22">
        <f>VLOOKUP(B2326,'Sample ID by Horizon'!A:B,2,FALSE)</f>
        <v>42879</v>
      </c>
      <c r="B2327" s="21" t="s">
        <v>559</v>
      </c>
      <c r="C2327" s="21" t="s">
        <v>1290</v>
      </c>
      <c r="D2327" s="21" t="s">
        <v>1291</v>
      </c>
      <c r="E2327" s="21">
        <v>4.0090000000000003</v>
      </c>
      <c r="F2327" s="21">
        <v>1.722</v>
      </c>
      <c r="G2327" s="21">
        <v>2.617</v>
      </c>
      <c r="H2327" s="21">
        <v>0.89500000000000002</v>
      </c>
      <c r="I2327" s="21">
        <v>1.92</v>
      </c>
      <c r="J2327" s="23">
        <f t="shared" si="45"/>
        <v>0.19799999999999995</v>
      </c>
      <c r="K2327" s="71">
        <v>17.385881770000001</v>
      </c>
      <c r="L2327" s="71">
        <v>4.0164999999999997</v>
      </c>
      <c r="M2327" s="23">
        <f>AVERAGE(J2327:J2330)</f>
        <v>0.1052499999999999</v>
      </c>
      <c r="N2327" s="23">
        <v>37.621205320000001</v>
      </c>
      <c r="O2327" s="73">
        <f>VLOOKUP(B2327,'Dry Sieve'!$B$2:$K$992,IF(C2327="#5",2,IF(C2327="#10",3,IF(C2327="#18",4,IF(C2327="#35",5,IF(C2327="#60",6,IF(C2327="#120",7,IF(C2327="#200",8,IF(C2327="&lt;200",9)))))))),FALSE)</f>
        <v>114.86</v>
      </c>
      <c r="P2327" s="23">
        <f t="shared" si="0"/>
        <v>0.1052499999999999</v>
      </c>
      <c r="Q2327" s="23">
        <f t="shared" si="1"/>
        <v>4.0165000000000006</v>
      </c>
      <c r="R2327" s="23">
        <f>VLOOKUP(B2327,'Dry Sieve'!$B$2:$K$992,IF(C2327="#5",2,IF(C2327="#10",3,IF(C2327="#18",4,IF(C2327="#35",5,IF(C2327="#60",6,IF(C2327="#120",7,IF(C2327="#200",8,IF(C2327="&lt;200",9)))))))),FALSE)</f>
        <v>114.86</v>
      </c>
      <c r="S2327" s="23">
        <f>VLOOKUP(B2327,'Dry Sieve'!$B$2:$K$992,10,FALSE)</f>
        <v>182.99</v>
      </c>
      <c r="T2327" s="23">
        <v>0.611236471</v>
      </c>
      <c r="U2327" s="23">
        <v>0.2299545278</v>
      </c>
      <c r="V2327" s="23">
        <f>SUM(U2327,U2331,U2335,U2339,U2343,U2347,U2351)</f>
        <v>0.35787591823120002</v>
      </c>
    </row>
    <row r="2328" spans="1:22" ht="15.75" customHeight="1" x14ac:dyDescent="0.2">
      <c r="A2328" s="22">
        <f>VLOOKUP(B2327,'Sample ID by Horizon'!A:B,2,FALSE)</f>
        <v>42879</v>
      </c>
      <c r="B2328" s="21" t="s">
        <v>559</v>
      </c>
      <c r="C2328" s="21" t="s">
        <v>1290</v>
      </c>
      <c r="D2328" s="21" t="s">
        <v>1292</v>
      </c>
      <c r="E2328" s="21">
        <v>4.0330000000000004</v>
      </c>
      <c r="F2328" s="21">
        <v>1.7350000000000001</v>
      </c>
      <c r="G2328" s="21">
        <v>3.6019999999999999</v>
      </c>
      <c r="H2328" s="21">
        <v>1.867</v>
      </c>
      <c r="I2328" s="21">
        <v>1.869</v>
      </c>
      <c r="J2328" s="23">
        <f t="shared" si="45"/>
        <v>0.1339999999999999</v>
      </c>
      <c r="K2328" s="71">
        <v>42.970493429999998</v>
      </c>
      <c r="L2328" s="71">
        <f t="shared" ref="L2328:N2328" si="1746">L2327</f>
        <v>4.0164999999999997</v>
      </c>
      <c r="M2328" s="71">
        <f t="shared" si="1746"/>
        <v>0.1052499999999999</v>
      </c>
      <c r="N2328" s="71">
        <f t="shared" si="1746"/>
        <v>37.621205320000001</v>
      </c>
      <c r="O2328" s="73">
        <f>VLOOKUP(B2328,'Dry Sieve'!$B$2:$K$992,IF(C2328="#5",2,IF(C2328="#10",3,IF(C2328="#18",4,IF(C2328="#35",5,IF(C2328="#60",6,IF(C2328="#120",7,IF(C2328="#200",8,IF(C2328="&lt;200",9)))))))),FALSE)</f>
        <v>114.86</v>
      </c>
      <c r="P2328" s="23">
        <f t="shared" si="0"/>
        <v>0.1052499999999999</v>
      </c>
      <c r="Q2328" s="23">
        <f t="shared" si="1"/>
        <v>4.0165000000000006</v>
      </c>
      <c r="R2328" s="23">
        <f>VLOOKUP(B2328,'Dry Sieve'!$B$2:$K$992,IF(C2328="#5",2,IF(C2328="#10",3,IF(C2328="#18",4,IF(C2328="#35",5,IF(C2328="#60",6,IF(C2328="#120",7,IF(C2328="#200",8,IF(C2328="&lt;200",9)))))))),FALSE)</f>
        <v>114.86</v>
      </c>
      <c r="S2328" s="23">
        <f>VLOOKUP(B2328,'Dry Sieve'!$B$2:$K$992,10,FALSE)</f>
        <v>182.99</v>
      </c>
      <c r="T2328" s="23">
        <v>0.611236471</v>
      </c>
      <c r="U2328" s="23">
        <v>0.2299545278</v>
      </c>
      <c r="V2328" s="23">
        <f>V2327</f>
        <v>0.35787591823120002</v>
      </c>
    </row>
    <row r="2329" spans="1:22" ht="15.75" customHeight="1" x14ac:dyDescent="0.2">
      <c r="A2329" s="22">
        <f>VLOOKUP(B2328,'Sample ID by Horizon'!A:B,2,FALSE)</f>
        <v>42879</v>
      </c>
      <c r="B2329" s="21" t="s">
        <v>559</v>
      </c>
      <c r="C2329" s="21" t="s">
        <v>1290</v>
      </c>
      <c r="D2329" s="21" t="s">
        <v>1293</v>
      </c>
      <c r="E2329" s="21">
        <v>3.9910000000000001</v>
      </c>
      <c r="F2329" s="21">
        <v>1.7190000000000001</v>
      </c>
      <c r="G2329" s="21">
        <v>3.2839999999999998</v>
      </c>
      <c r="H2329" s="21">
        <v>1.5649999999999999</v>
      </c>
      <c r="I2329" s="21">
        <v>1.7749999999999999</v>
      </c>
      <c r="J2329" s="23">
        <f t="shared" si="45"/>
        <v>5.5999999999999828E-2</v>
      </c>
      <c r="K2329" s="71">
        <v>37.810072660000003</v>
      </c>
      <c r="L2329" s="71">
        <f t="shared" ref="L2329:N2329" si="1747">L2327</f>
        <v>4.0164999999999997</v>
      </c>
      <c r="M2329" s="71">
        <f t="shared" si="1747"/>
        <v>0.1052499999999999</v>
      </c>
      <c r="N2329" s="71">
        <f t="shared" si="1747"/>
        <v>37.621205320000001</v>
      </c>
      <c r="O2329" s="73">
        <f>VLOOKUP(B2329,'Dry Sieve'!$B$2:$K$992,IF(C2329="#5",2,IF(C2329="#10",3,IF(C2329="#18",4,IF(C2329="#35",5,IF(C2329="#60",6,IF(C2329="#120",7,IF(C2329="#200",8,IF(C2329="&lt;200",9)))))))),FALSE)</f>
        <v>114.86</v>
      </c>
      <c r="P2329" s="23">
        <f t="shared" si="0"/>
        <v>0.1052499999999999</v>
      </c>
      <c r="Q2329" s="23">
        <f t="shared" si="1"/>
        <v>4.0165000000000006</v>
      </c>
      <c r="R2329" s="23">
        <f>VLOOKUP(B2329,'Dry Sieve'!$B$2:$K$992,IF(C2329="#5",2,IF(C2329="#10",3,IF(C2329="#18",4,IF(C2329="#35",5,IF(C2329="#60",6,IF(C2329="#120",7,IF(C2329="#200",8,IF(C2329="&lt;200",9)))))))),FALSE)</f>
        <v>114.86</v>
      </c>
      <c r="S2329" s="23">
        <f>VLOOKUP(B2329,'Dry Sieve'!$B$2:$K$992,10,FALSE)</f>
        <v>182.99</v>
      </c>
      <c r="T2329" s="23">
        <v>0.611236471</v>
      </c>
      <c r="U2329" s="23">
        <v>0.2299545278</v>
      </c>
      <c r="V2329" s="23">
        <f>V2327</f>
        <v>0.35787591823120002</v>
      </c>
    </row>
    <row r="2330" spans="1:22" ht="15.75" customHeight="1" x14ac:dyDescent="0.2">
      <c r="A2330" s="22">
        <f>VLOOKUP(B2329,'Sample ID by Horizon'!A:B,2,FALSE)</f>
        <v>42879</v>
      </c>
      <c r="B2330" s="21" t="s">
        <v>559</v>
      </c>
      <c r="C2330" s="21" t="s">
        <v>1290</v>
      </c>
      <c r="D2330" s="21" t="s">
        <v>1294</v>
      </c>
      <c r="E2330" s="21">
        <v>4.0330000000000004</v>
      </c>
      <c r="F2330" s="21">
        <v>1.7230000000000001</v>
      </c>
      <c r="G2330" s="21">
        <v>3.8660000000000001</v>
      </c>
      <c r="H2330" s="21">
        <v>2.1429999999999998</v>
      </c>
      <c r="I2330" s="21">
        <v>1.756</v>
      </c>
      <c r="J2330" s="23">
        <f t="shared" si="45"/>
        <v>3.2999999999999918E-2</v>
      </c>
      <c r="K2330" s="71">
        <v>52.31837342</v>
      </c>
      <c r="L2330" s="71">
        <f t="shared" ref="L2330:N2330" si="1748">L2327</f>
        <v>4.0164999999999997</v>
      </c>
      <c r="M2330" s="71">
        <f t="shared" si="1748"/>
        <v>0.1052499999999999</v>
      </c>
      <c r="N2330" s="71">
        <f t="shared" si="1748"/>
        <v>37.621205320000001</v>
      </c>
      <c r="O2330" s="73">
        <f>VLOOKUP(B2330,'Dry Sieve'!$B$2:$K$992,IF(C2330="#5",2,IF(C2330="#10",3,IF(C2330="#18",4,IF(C2330="#35",5,IF(C2330="#60",6,IF(C2330="#120",7,IF(C2330="#200",8,IF(C2330="&lt;200",9)))))))),FALSE)</f>
        <v>114.86</v>
      </c>
      <c r="P2330" s="23">
        <f t="shared" si="0"/>
        <v>0.1052499999999999</v>
      </c>
      <c r="Q2330" s="23">
        <f t="shared" si="1"/>
        <v>4.0165000000000006</v>
      </c>
      <c r="R2330" s="23">
        <f>VLOOKUP(B2330,'Dry Sieve'!$B$2:$K$992,IF(C2330="#5",2,IF(C2330="#10",3,IF(C2330="#18",4,IF(C2330="#35",5,IF(C2330="#60",6,IF(C2330="#120",7,IF(C2330="#200",8,IF(C2330="&lt;200",9)))))))),FALSE)</f>
        <v>114.86</v>
      </c>
      <c r="S2330" s="23">
        <f>VLOOKUP(B2330,'Dry Sieve'!$B$2:$K$992,10,FALSE)</f>
        <v>182.99</v>
      </c>
      <c r="T2330" s="23">
        <v>0.611236471</v>
      </c>
      <c r="U2330" s="23">
        <v>0.2299545278</v>
      </c>
      <c r="V2330" s="23">
        <f>V2327</f>
        <v>0.35787591823120002</v>
      </c>
    </row>
    <row r="2331" spans="1:22" ht="15.75" customHeight="1" x14ac:dyDescent="0.2">
      <c r="A2331" s="22">
        <f>VLOOKUP(B2330,'Sample ID by Horizon'!A:B,2,FALSE)</f>
        <v>42879</v>
      </c>
      <c r="B2331" s="21" t="s">
        <v>559</v>
      </c>
      <c r="C2331" s="21" t="s">
        <v>1295</v>
      </c>
      <c r="D2331" s="21" t="s">
        <v>1291</v>
      </c>
      <c r="E2331" s="21">
        <v>4.0069999999999997</v>
      </c>
      <c r="F2331" s="21">
        <v>1.7310000000000001</v>
      </c>
      <c r="G2331" s="21">
        <v>3.9969999999999999</v>
      </c>
      <c r="H2331" s="21">
        <v>2.266</v>
      </c>
      <c r="I2331" s="21">
        <v>2.0979999999999999</v>
      </c>
      <c r="J2331" s="23">
        <f t="shared" si="45"/>
        <v>0.36699999999999977</v>
      </c>
      <c r="K2331" s="71">
        <v>47.392063890000003</v>
      </c>
      <c r="L2331" s="71">
        <v>4.0110000000000001</v>
      </c>
      <c r="M2331" s="23">
        <f>AVERAGE(J2331:J2334)</f>
        <v>0.25299999999999984</v>
      </c>
      <c r="N2331" s="23">
        <v>45.425827009999999</v>
      </c>
      <c r="O2331" s="73">
        <f>VLOOKUP(B2331,'Dry Sieve'!$B$2:$K$992,IF(C2331="#5",2,IF(C2331="#10",3,IF(C2331="#18",4,IF(C2331="#35",5,IF(C2331="#60",6,IF(C2331="#120",7,IF(C2331="#200",8,IF(C2331="&lt;200",9)))))))),FALSE)</f>
        <v>30.51</v>
      </c>
      <c r="P2331" s="23">
        <f t="shared" si="0"/>
        <v>0.25299999999999984</v>
      </c>
      <c r="Q2331" s="23">
        <f t="shared" si="1"/>
        <v>4.0110000000000001</v>
      </c>
      <c r="R2331" s="23">
        <f>VLOOKUP(B2331,'Dry Sieve'!$B$2:$K$992,IF(C2331="#5",2,IF(C2331="#10",3,IF(C2331="#18",4,IF(C2331="#35",5,IF(C2331="#60",6,IF(C2331="#120",7,IF(C2331="#200",8,IF(C2331="&lt;200",9)))))))),FALSE)</f>
        <v>30.51</v>
      </c>
      <c r="S2331" s="23">
        <f>VLOOKUP(B2331,'Dry Sieve'!$B$2:$K$992,10,FALSE)</f>
        <v>182.99</v>
      </c>
      <c r="T2331" s="23">
        <v>0.15621364430000001</v>
      </c>
      <c r="U2331" s="23">
        <v>6.082400558E-2</v>
      </c>
      <c r="V2331" s="23">
        <f>V2330</f>
        <v>0.35787591823120002</v>
      </c>
    </row>
    <row r="2332" spans="1:22" ht="15.75" customHeight="1" x14ac:dyDescent="0.2">
      <c r="A2332" s="22">
        <f>VLOOKUP(B2331,'Sample ID by Horizon'!A:B,2,FALSE)</f>
        <v>42879</v>
      </c>
      <c r="B2332" s="21" t="s">
        <v>559</v>
      </c>
      <c r="C2332" s="21" t="s">
        <v>1295</v>
      </c>
      <c r="D2332" s="21" t="s">
        <v>1292</v>
      </c>
      <c r="E2332" s="21">
        <v>4.0049999999999999</v>
      </c>
      <c r="F2332" s="21">
        <v>1.738</v>
      </c>
      <c r="G2332" s="21">
        <v>3.7069999999999999</v>
      </c>
      <c r="H2332" s="21">
        <v>1.9690000000000001</v>
      </c>
      <c r="I2332" s="21">
        <v>2.1549999999999998</v>
      </c>
      <c r="J2332" s="23">
        <f t="shared" si="45"/>
        <v>0.41699999999999982</v>
      </c>
      <c r="K2332" s="71">
        <v>38.751560550000001</v>
      </c>
      <c r="L2332" s="71">
        <f t="shared" ref="L2332:N2332" si="1749">L2331</f>
        <v>4.0110000000000001</v>
      </c>
      <c r="M2332" s="71">
        <f t="shared" si="1749"/>
        <v>0.25299999999999984</v>
      </c>
      <c r="N2332" s="71">
        <f t="shared" si="1749"/>
        <v>45.425827009999999</v>
      </c>
      <c r="O2332" s="73">
        <f>VLOOKUP(B2332,'Dry Sieve'!$B$2:$K$992,IF(C2332="#5",2,IF(C2332="#10",3,IF(C2332="#18",4,IF(C2332="#35",5,IF(C2332="#60",6,IF(C2332="#120",7,IF(C2332="#200",8,IF(C2332="&lt;200",9)))))))),FALSE)</f>
        <v>30.51</v>
      </c>
      <c r="P2332" s="23">
        <f t="shared" si="0"/>
        <v>0.25299999999999984</v>
      </c>
      <c r="Q2332" s="23">
        <f t="shared" si="1"/>
        <v>4.0110000000000001</v>
      </c>
      <c r="R2332" s="23">
        <f>VLOOKUP(B2332,'Dry Sieve'!$B$2:$K$992,IF(C2332="#5",2,IF(C2332="#10",3,IF(C2332="#18",4,IF(C2332="#35",5,IF(C2332="#60",6,IF(C2332="#120",7,IF(C2332="#200",8,IF(C2332="&lt;200",9)))))))),FALSE)</f>
        <v>30.51</v>
      </c>
      <c r="S2332" s="23">
        <f>VLOOKUP(B2332,'Dry Sieve'!$B$2:$K$992,10,FALSE)</f>
        <v>182.99</v>
      </c>
      <c r="T2332" s="23">
        <v>0.15621364430000001</v>
      </c>
      <c r="U2332" s="23">
        <v>6.082400558E-2</v>
      </c>
      <c r="V2332" s="23">
        <f>V2330</f>
        <v>0.35787591823120002</v>
      </c>
    </row>
    <row r="2333" spans="1:22" ht="15.75" customHeight="1" x14ac:dyDescent="0.2">
      <c r="A2333" s="22">
        <f>VLOOKUP(B2332,'Sample ID by Horizon'!A:B,2,FALSE)</f>
        <v>42879</v>
      </c>
      <c r="B2333" s="21" t="s">
        <v>559</v>
      </c>
      <c r="C2333" s="21" t="s">
        <v>1295</v>
      </c>
      <c r="D2333" s="21" t="s">
        <v>1293</v>
      </c>
      <c r="E2333" s="21">
        <v>4.0220000000000002</v>
      </c>
      <c r="F2333" s="21">
        <v>1.7230000000000001</v>
      </c>
      <c r="G2333" s="21">
        <v>3.863</v>
      </c>
      <c r="H2333" s="21">
        <v>2.14</v>
      </c>
      <c r="I2333" s="21">
        <v>1.833</v>
      </c>
      <c r="J2333" s="23">
        <f t="shared" si="45"/>
        <v>0.10999999999999988</v>
      </c>
      <c r="K2333" s="71">
        <v>50.472401789999999</v>
      </c>
      <c r="L2333" s="71">
        <f t="shared" ref="L2333:N2333" si="1750">L2331</f>
        <v>4.0110000000000001</v>
      </c>
      <c r="M2333" s="71">
        <f t="shared" si="1750"/>
        <v>0.25299999999999984</v>
      </c>
      <c r="N2333" s="71">
        <f t="shared" si="1750"/>
        <v>45.425827009999999</v>
      </c>
      <c r="O2333" s="73">
        <f>VLOOKUP(B2333,'Dry Sieve'!$B$2:$K$992,IF(C2333="#5",2,IF(C2333="#10",3,IF(C2333="#18",4,IF(C2333="#35",5,IF(C2333="#60",6,IF(C2333="#120",7,IF(C2333="#200",8,IF(C2333="&lt;200",9)))))))),FALSE)</f>
        <v>30.51</v>
      </c>
      <c r="P2333" s="23">
        <f t="shared" si="0"/>
        <v>0.25299999999999984</v>
      </c>
      <c r="Q2333" s="23">
        <f t="shared" si="1"/>
        <v>4.0110000000000001</v>
      </c>
      <c r="R2333" s="23">
        <f>VLOOKUP(B2333,'Dry Sieve'!$B$2:$K$992,IF(C2333="#5",2,IF(C2333="#10",3,IF(C2333="#18",4,IF(C2333="#35",5,IF(C2333="#60",6,IF(C2333="#120",7,IF(C2333="#200",8,IF(C2333="&lt;200",9)))))))),FALSE)</f>
        <v>30.51</v>
      </c>
      <c r="S2333" s="23">
        <f>VLOOKUP(B2333,'Dry Sieve'!$B$2:$K$992,10,FALSE)</f>
        <v>182.99</v>
      </c>
      <c r="T2333" s="23">
        <v>0.15621364430000001</v>
      </c>
      <c r="U2333" s="23">
        <v>6.082400558E-2</v>
      </c>
      <c r="V2333" s="23">
        <f>V2330</f>
        <v>0.35787591823120002</v>
      </c>
    </row>
    <row r="2334" spans="1:22" ht="15.75" customHeight="1" x14ac:dyDescent="0.2">
      <c r="A2334" s="22">
        <f>VLOOKUP(B2333,'Sample ID by Horizon'!A:B,2,FALSE)</f>
        <v>42879</v>
      </c>
      <c r="B2334" s="21" t="s">
        <v>559</v>
      </c>
      <c r="C2334" s="21" t="s">
        <v>1295</v>
      </c>
      <c r="D2334" s="21" t="s">
        <v>1294</v>
      </c>
      <c r="E2334" s="21">
        <v>4.01</v>
      </c>
      <c r="F2334" s="21">
        <v>1.7370000000000001</v>
      </c>
      <c r="G2334" s="21">
        <v>3.6629999999999998</v>
      </c>
      <c r="H2334" s="21">
        <v>1.9259999999999999</v>
      </c>
      <c r="I2334" s="21">
        <v>1.855</v>
      </c>
      <c r="J2334" s="23">
        <f t="shared" si="45"/>
        <v>0.11799999999999988</v>
      </c>
      <c r="K2334" s="71">
        <v>45.0872818</v>
      </c>
      <c r="L2334" s="71">
        <f t="shared" ref="L2334:N2334" si="1751">L2331</f>
        <v>4.0110000000000001</v>
      </c>
      <c r="M2334" s="71">
        <f t="shared" si="1751"/>
        <v>0.25299999999999984</v>
      </c>
      <c r="N2334" s="71">
        <f t="shared" si="1751"/>
        <v>45.425827009999999</v>
      </c>
      <c r="O2334" s="73">
        <f>VLOOKUP(B2334,'Dry Sieve'!$B$2:$K$992,IF(C2334="#5",2,IF(C2334="#10",3,IF(C2334="#18",4,IF(C2334="#35",5,IF(C2334="#60",6,IF(C2334="#120",7,IF(C2334="#200",8,IF(C2334="&lt;200",9)))))))),FALSE)</f>
        <v>30.51</v>
      </c>
      <c r="P2334" s="23">
        <f t="shared" si="0"/>
        <v>0.25299999999999984</v>
      </c>
      <c r="Q2334" s="23">
        <f t="shared" si="1"/>
        <v>4.0110000000000001</v>
      </c>
      <c r="R2334" s="23">
        <f>VLOOKUP(B2334,'Dry Sieve'!$B$2:$K$992,IF(C2334="#5",2,IF(C2334="#10",3,IF(C2334="#18",4,IF(C2334="#35",5,IF(C2334="#60",6,IF(C2334="#120",7,IF(C2334="#200",8,IF(C2334="&lt;200",9)))))))),FALSE)</f>
        <v>30.51</v>
      </c>
      <c r="S2334" s="23">
        <f>VLOOKUP(B2334,'Dry Sieve'!$B$2:$K$992,10,FALSE)</f>
        <v>182.99</v>
      </c>
      <c r="T2334" s="23">
        <v>0.15621364430000001</v>
      </c>
      <c r="U2334" s="23">
        <v>6.082400558E-2</v>
      </c>
      <c r="V2334" s="23">
        <f>V2333</f>
        <v>0.35787591823120002</v>
      </c>
    </row>
    <row r="2335" spans="1:22" ht="15.75" customHeight="1" x14ac:dyDescent="0.2">
      <c r="A2335" s="22">
        <f>VLOOKUP(B2334,'Sample ID by Horizon'!A:B,2,FALSE)</f>
        <v>42879</v>
      </c>
      <c r="B2335" s="21" t="s">
        <v>559</v>
      </c>
      <c r="C2335" s="21" t="s">
        <v>1296</v>
      </c>
      <c r="D2335" s="21" t="s">
        <v>1291</v>
      </c>
      <c r="E2335" s="21">
        <v>2.0129999999999999</v>
      </c>
      <c r="F2335" s="21">
        <v>1.7310000000000001</v>
      </c>
      <c r="G2335" s="21">
        <v>2.9860000000000002</v>
      </c>
      <c r="H2335" s="21">
        <v>1.2549999999999999</v>
      </c>
      <c r="I2335" s="21">
        <v>1.988</v>
      </c>
      <c r="J2335" s="23">
        <f t="shared" si="45"/>
        <v>0.2569999999999999</v>
      </c>
      <c r="K2335" s="71">
        <v>49.57774466</v>
      </c>
      <c r="L2335" s="71">
        <v>2.012</v>
      </c>
      <c r="M2335" s="23">
        <f>AVERAGE(J2335:J2338)</f>
        <v>0.17225000000000001</v>
      </c>
      <c r="N2335" s="23">
        <v>51.375902859999997</v>
      </c>
      <c r="O2335" s="73">
        <f>VLOOKUP(B2335,'Dry Sieve'!$B$2:$K$992,IF(C2335="#5",2,IF(C2335="#10",3,IF(C2335="#18",4,IF(C2335="#35",5,IF(C2335="#60",6,IF(C2335="#120",7,IF(C2335="#200",8,IF(C2335="&lt;200",9)))))))),FALSE)</f>
        <v>20.49</v>
      </c>
      <c r="P2335" s="23">
        <f t="shared" si="0"/>
        <v>0.17225000000000001</v>
      </c>
      <c r="Q2335" s="23">
        <f t="shared" si="1"/>
        <v>2.0119999999999996</v>
      </c>
      <c r="R2335" s="23">
        <f>VLOOKUP(B2335,'Dry Sieve'!$B$2:$K$992,IF(C2335="#5",2,IF(C2335="#10",3,IF(C2335="#18",4,IF(C2335="#35",5,IF(C2335="#60",6,IF(C2335="#120",7,IF(C2335="#200",8,IF(C2335="&lt;200",9)))))))),FALSE)</f>
        <v>20.49</v>
      </c>
      <c r="S2335" s="23">
        <f>VLOOKUP(B2335,'Dry Sieve'!$B$2:$K$992,10,FALSE)</f>
        <v>182.99</v>
      </c>
      <c r="T2335" s="23">
        <v>0.1023871458</v>
      </c>
      <c r="U2335" s="23">
        <v>3.7573086120000002E-2</v>
      </c>
      <c r="V2335" s="23">
        <f>V2333</f>
        <v>0.35787591823120002</v>
      </c>
    </row>
    <row r="2336" spans="1:22" ht="15.75" customHeight="1" x14ac:dyDescent="0.2">
      <c r="A2336" s="22">
        <f>VLOOKUP(B2335,'Sample ID by Horizon'!A:B,2,FALSE)</f>
        <v>42879</v>
      </c>
      <c r="B2336" s="21" t="s">
        <v>559</v>
      </c>
      <c r="C2336" s="21" t="s">
        <v>1296</v>
      </c>
      <c r="D2336" s="21" t="s">
        <v>1292</v>
      </c>
      <c r="E2336" s="21">
        <v>2.0209999999999999</v>
      </c>
      <c r="F2336" s="21">
        <v>1.706</v>
      </c>
      <c r="G2336" s="21">
        <v>2.8940000000000001</v>
      </c>
      <c r="H2336" s="21">
        <v>1.1879999999999999</v>
      </c>
      <c r="I2336" s="21">
        <v>1.9430000000000001</v>
      </c>
      <c r="J2336" s="23">
        <f t="shared" si="45"/>
        <v>0.2370000000000001</v>
      </c>
      <c r="K2336" s="71">
        <v>47.055912910000004</v>
      </c>
      <c r="L2336" s="71">
        <f t="shared" ref="L2336:N2336" si="1752">L2335</f>
        <v>2.012</v>
      </c>
      <c r="M2336" s="71">
        <f t="shared" si="1752"/>
        <v>0.17225000000000001</v>
      </c>
      <c r="N2336" s="71">
        <f t="shared" si="1752"/>
        <v>51.375902859999997</v>
      </c>
      <c r="O2336" s="73">
        <f>VLOOKUP(B2336,'Dry Sieve'!$B$2:$K$992,IF(C2336="#5",2,IF(C2336="#10",3,IF(C2336="#18",4,IF(C2336="#35",5,IF(C2336="#60",6,IF(C2336="#120",7,IF(C2336="#200",8,IF(C2336="&lt;200",9)))))))),FALSE)</f>
        <v>20.49</v>
      </c>
      <c r="P2336" s="23">
        <f t="shared" si="0"/>
        <v>0.17225000000000001</v>
      </c>
      <c r="Q2336" s="23">
        <f t="shared" si="1"/>
        <v>2.0119999999999996</v>
      </c>
      <c r="R2336" s="23">
        <f>VLOOKUP(B2336,'Dry Sieve'!$B$2:$K$992,IF(C2336="#5",2,IF(C2336="#10",3,IF(C2336="#18",4,IF(C2336="#35",5,IF(C2336="#60",6,IF(C2336="#120",7,IF(C2336="#200",8,IF(C2336="&lt;200",9)))))))),FALSE)</f>
        <v>20.49</v>
      </c>
      <c r="S2336" s="23">
        <f>VLOOKUP(B2336,'Dry Sieve'!$B$2:$K$992,10,FALSE)</f>
        <v>182.99</v>
      </c>
      <c r="T2336" s="23">
        <v>0.1023871458</v>
      </c>
      <c r="U2336" s="23">
        <v>3.7573086120000002E-2</v>
      </c>
      <c r="V2336" s="23">
        <f>V2333</f>
        <v>0.35787591823120002</v>
      </c>
    </row>
    <row r="2337" spans="1:22" ht="15.75" customHeight="1" x14ac:dyDescent="0.2">
      <c r="A2337" s="22">
        <f>VLOOKUP(B2336,'Sample ID by Horizon'!A:B,2,FALSE)</f>
        <v>42879</v>
      </c>
      <c r="B2337" s="21" t="s">
        <v>559</v>
      </c>
      <c r="C2337" s="21" t="s">
        <v>1296</v>
      </c>
      <c r="D2337" s="21" t="s">
        <v>1293</v>
      </c>
      <c r="E2337" s="21">
        <v>2.0059999999999998</v>
      </c>
      <c r="F2337" s="21">
        <v>1.722</v>
      </c>
      <c r="G2337" s="21">
        <v>2.9409999999999998</v>
      </c>
      <c r="H2337" s="21">
        <v>1.2190000000000001</v>
      </c>
      <c r="I2337" s="21">
        <v>1.829</v>
      </c>
      <c r="J2337" s="23">
        <f t="shared" si="45"/>
        <v>0.10699999999999998</v>
      </c>
      <c r="K2337" s="71">
        <v>55.433698900000003</v>
      </c>
      <c r="L2337" s="71">
        <f t="shared" ref="L2337:N2337" si="1753">L2335</f>
        <v>2.012</v>
      </c>
      <c r="M2337" s="71">
        <f t="shared" si="1753"/>
        <v>0.17225000000000001</v>
      </c>
      <c r="N2337" s="71">
        <f t="shared" si="1753"/>
        <v>51.375902859999997</v>
      </c>
      <c r="O2337" s="73">
        <f>VLOOKUP(B2337,'Dry Sieve'!$B$2:$K$992,IF(C2337="#5",2,IF(C2337="#10",3,IF(C2337="#18",4,IF(C2337="#35",5,IF(C2337="#60",6,IF(C2337="#120",7,IF(C2337="#200",8,IF(C2337="&lt;200",9)))))))),FALSE)</f>
        <v>20.49</v>
      </c>
      <c r="P2337" s="23">
        <f t="shared" si="0"/>
        <v>0.17225000000000001</v>
      </c>
      <c r="Q2337" s="23">
        <f t="shared" si="1"/>
        <v>2.0119999999999996</v>
      </c>
      <c r="R2337" s="23">
        <f>VLOOKUP(B2337,'Dry Sieve'!$B$2:$K$992,IF(C2337="#5",2,IF(C2337="#10",3,IF(C2337="#18",4,IF(C2337="#35",5,IF(C2337="#60",6,IF(C2337="#120",7,IF(C2337="#200",8,IF(C2337="&lt;200",9)))))))),FALSE)</f>
        <v>20.49</v>
      </c>
      <c r="S2337" s="23">
        <f>VLOOKUP(B2337,'Dry Sieve'!$B$2:$K$992,10,FALSE)</f>
        <v>182.99</v>
      </c>
      <c r="T2337" s="23">
        <v>0.1023871458</v>
      </c>
      <c r="U2337" s="23">
        <v>3.7573086120000002E-2</v>
      </c>
      <c r="V2337" s="23">
        <f>V2336</f>
        <v>0.35787591823120002</v>
      </c>
    </row>
    <row r="2338" spans="1:22" ht="15.75" customHeight="1" x14ac:dyDescent="0.2">
      <c r="A2338" s="22">
        <f>VLOOKUP(B2337,'Sample ID by Horizon'!A:B,2,FALSE)</f>
        <v>42879</v>
      </c>
      <c r="B2338" s="21" t="s">
        <v>559</v>
      </c>
      <c r="C2338" s="21" t="s">
        <v>1296</v>
      </c>
      <c r="D2338" s="21" t="s">
        <v>1294</v>
      </c>
      <c r="E2338" s="21">
        <v>2.008</v>
      </c>
      <c r="F2338" s="21">
        <v>1.738</v>
      </c>
      <c r="G2338" s="21">
        <v>2.899</v>
      </c>
      <c r="H2338" s="21">
        <v>1.161</v>
      </c>
      <c r="I2338" s="21">
        <v>1.8260000000000001</v>
      </c>
      <c r="J2338" s="23">
        <f t="shared" si="45"/>
        <v>8.8000000000000078E-2</v>
      </c>
      <c r="K2338" s="71">
        <v>53.436254980000001</v>
      </c>
      <c r="L2338" s="71">
        <f t="shared" ref="L2338:N2338" si="1754">L2335</f>
        <v>2.012</v>
      </c>
      <c r="M2338" s="71">
        <f t="shared" si="1754"/>
        <v>0.17225000000000001</v>
      </c>
      <c r="N2338" s="71">
        <f t="shared" si="1754"/>
        <v>51.375902859999997</v>
      </c>
      <c r="O2338" s="73">
        <f>VLOOKUP(B2338,'Dry Sieve'!$B$2:$K$992,IF(C2338="#5",2,IF(C2338="#10",3,IF(C2338="#18",4,IF(C2338="#35",5,IF(C2338="#60",6,IF(C2338="#120",7,IF(C2338="#200",8,IF(C2338="&lt;200",9)))))))),FALSE)</f>
        <v>20.49</v>
      </c>
      <c r="P2338" s="23">
        <f t="shared" si="0"/>
        <v>0.17225000000000001</v>
      </c>
      <c r="Q2338" s="23">
        <f t="shared" si="1"/>
        <v>2.0119999999999996</v>
      </c>
      <c r="R2338" s="23">
        <f>VLOOKUP(B2338,'Dry Sieve'!$B$2:$K$992,IF(C2338="#5",2,IF(C2338="#10",3,IF(C2338="#18",4,IF(C2338="#35",5,IF(C2338="#60",6,IF(C2338="#120",7,IF(C2338="#200",8,IF(C2338="&lt;200",9)))))))),FALSE)</f>
        <v>20.49</v>
      </c>
      <c r="S2338" s="23">
        <f>VLOOKUP(B2338,'Dry Sieve'!$B$2:$K$992,10,FALSE)</f>
        <v>182.99</v>
      </c>
      <c r="T2338" s="23">
        <v>0.1023871458</v>
      </c>
      <c r="U2338" s="23">
        <v>3.7573086120000002E-2</v>
      </c>
      <c r="V2338" s="23">
        <f>V2336</f>
        <v>0.35787591823120002</v>
      </c>
    </row>
    <row r="2339" spans="1:22" ht="15.75" customHeight="1" x14ac:dyDescent="0.2">
      <c r="A2339" s="22">
        <f>VLOOKUP(B2338,'Sample ID by Horizon'!A:B,2,FALSE)</f>
        <v>42879</v>
      </c>
      <c r="B2339" s="21" t="s">
        <v>559</v>
      </c>
      <c r="C2339" s="21" t="s">
        <v>1297</v>
      </c>
      <c r="D2339" s="21" t="s">
        <v>1291</v>
      </c>
      <c r="E2339" s="21">
        <v>2</v>
      </c>
      <c r="F2339" s="21">
        <v>1.72</v>
      </c>
      <c r="G2339" s="21">
        <v>3.226</v>
      </c>
      <c r="H2339" s="21">
        <v>1.506</v>
      </c>
      <c r="I2339" s="21">
        <v>1.917</v>
      </c>
      <c r="J2339" s="23">
        <f t="shared" si="45"/>
        <v>0.19700000000000006</v>
      </c>
      <c r="K2339" s="71">
        <v>65.45</v>
      </c>
      <c r="L2339" s="71">
        <v>2.0034999999999998</v>
      </c>
      <c r="M2339" s="23">
        <f>AVERAGE(J2339:J2342)</f>
        <v>0.13974999999999999</v>
      </c>
      <c r="N2339" s="23">
        <v>71.975687960000002</v>
      </c>
      <c r="O2339" s="73">
        <f>VLOOKUP(B2339,'Dry Sieve'!$B$2:$K$992,IF(C2339="#5",2,IF(C2339="#10",3,IF(C2339="#18",4,IF(C2339="#35",5,IF(C2339="#60",6,IF(C2339="#120",7,IF(C2339="#200",8,IF(C2339="&lt;200",9)))))))),FALSE)</f>
        <v>9.94</v>
      </c>
      <c r="P2339" s="23">
        <f t="shared" si="0"/>
        <v>0.13974999999999999</v>
      </c>
      <c r="Q2339" s="23">
        <f t="shared" si="1"/>
        <v>2.0034999999999998</v>
      </c>
      <c r="R2339" s="23">
        <f>VLOOKUP(B2339,'Dry Sieve'!$B$2:$K$992,IF(C2339="#5",2,IF(C2339="#10",3,IF(C2339="#18",4,IF(C2339="#35",5,IF(C2339="#60",6,IF(C2339="#120",7,IF(C2339="#200",8,IF(C2339="&lt;200",9)))))))),FALSE)</f>
        <v>9.94</v>
      </c>
      <c r="S2339" s="23">
        <f>VLOOKUP(B2339,'Dry Sieve'!$B$2:$K$992,10,FALSE)</f>
        <v>182.99</v>
      </c>
      <c r="T2339" s="23">
        <v>5.0530935309999997E-2</v>
      </c>
      <c r="U2339" s="23">
        <v>2.0782850469999999E-2</v>
      </c>
      <c r="V2339" s="23">
        <f>V2336</f>
        <v>0.35787591823120002</v>
      </c>
    </row>
    <row r="2340" spans="1:22" ht="15.75" customHeight="1" x14ac:dyDescent="0.2">
      <c r="A2340" s="22">
        <f>VLOOKUP(B2339,'Sample ID by Horizon'!A:B,2,FALSE)</f>
        <v>42879</v>
      </c>
      <c r="B2340" s="21" t="s">
        <v>559</v>
      </c>
      <c r="C2340" s="21" t="s">
        <v>1297</v>
      </c>
      <c r="D2340" s="21" t="s">
        <v>1292</v>
      </c>
      <c r="E2340" s="21">
        <v>2</v>
      </c>
      <c r="F2340" s="21">
        <v>1.712</v>
      </c>
      <c r="G2340" s="21">
        <v>3.22</v>
      </c>
      <c r="H2340" s="21">
        <v>1.508</v>
      </c>
      <c r="I2340" s="21">
        <v>1.889</v>
      </c>
      <c r="J2340" s="23">
        <f t="shared" si="45"/>
        <v>0.17700000000000005</v>
      </c>
      <c r="K2340" s="71">
        <v>66.55</v>
      </c>
      <c r="L2340" s="71">
        <f t="shared" ref="L2340:N2340" si="1755">L2339</f>
        <v>2.0034999999999998</v>
      </c>
      <c r="M2340" s="71">
        <f t="shared" si="1755"/>
        <v>0.13974999999999999</v>
      </c>
      <c r="N2340" s="71">
        <f t="shared" si="1755"/>
        <v>71.975687960000002</v>
      </c>
      <c r="O2340" s="73">
        <f>VLOOKUP(B2340,'Dry Sieve'!$B$2:$K$992,IF(C2340="#5",2,IF(C2340="#10",3,IF(C2340="#18",4,IF(C2340="#35",5,IF(C2340="#60",6,IF(C2340="#120",7,IF(C2340="#200",8,IF(C2340="&lt;200",9)))))))),FALSE)</f>
        <v>9.94</v>
      </c>
      <c r="P2340" s="23">
        <f t="shared" si="0"/>
        <v>0.13974999999999999</v>
      </c>
      <c r="Q2340" s="23">
        <f t="shared" si="1"/>
        <v>2.0034999999999998</v>
      </c>
      <c r="R2340" s="23">
        <f>VLOOKUP(B2340,'Dry Sieve'!$B$2:$K$992,IF(C2340="#5",2,IF(C2340="#10",3,IF(C2340="#18",4,IF(C2340="#35",5,IF(C2340="#60",6,IF(C2340="#120",7,IF(C2340="#200",8,IF(C2340="&lt;200",9)))))))),FALSE)</f>
        <v>9.94</v>
      </c>
      <c r="S2340" s="23">
        <f>VLOOKUP(B2340,'Dry Sieve'!$B$2:$K$992,10,FALSE)</f>
        <v>182.99</v>
      </c>
      <c r="T2340" s="23">
        <v>5.0530935309999997E-2</v>
      </c>
      <c r="U2340" s="23">
        <v>2.0782850469999999E-2</v>
      </c>
      <c r="V2340" s="23">
        <f>V2339</f>
        <v>0.35787591823120002</v>
      </c>
    </row>
    <row r="2341" spans="1:22" ht="15.75" customHeight="1" x14ac:dyDescent="0.2">
      <c r="A2341" s="22">
        <f>VLOOKUP(B2340,'Sample ID by Horizon'!A:B,2,FALSE)</f>
        <v>42879</v>
      </c>
      <c r="B2341" s="21" t="s">
        <v>559</v>
      </c>
      <c r="C2341" s="21" t="s">
        <v>1297</v>
      </c>
      <c r="D2341" s="21" t="s">
        <v>1293</v>
      </c>
      <c r="E2341" s="21">
        <v>2.0089999999999999</v>
      </c>
      <c r="F2341" s="21">
        <v>1.7290000000000001</v>
      </c>
      <c r="G2341" s="21">
        <v>3.403</v>
      </c>
      <c r="H2341" s="21">
        <v>1.6739999999999999</v>
      </c>
      <c r="I2341" s="21">
        <v>1.821</v>
      </c>
      <c r="J2341" s="23">
        <f t="shared" si="45"/>
        <v>9.199999999999986E-2</v>
      </c>
      <c r="K2341" s="71">
        <v>78.745644600000006</v>
      </c>
      <c r="L2341" s="71">
        <f t="shared" ref="L2341:N2341" si="1756">L2339</f>
        <v>2.0034999999999998</v>
      </c>
      <c r="M2341" s="71">
        <f t="shared" si="1756"/>
        <v>0.13974999999999999</v>
      </c>
      <c r="N2341" s="71">
        <f t="shared" si="1756"/>
        <v>71.975687960000002</v>
      </c>
      <c r="O2341" s="73">
        <f>VLOOKUP(B2341,'Dry Sieve'!$B$2:$K$992,IF(C2341="#5",2,IF(C2341="#10",3,IF(C2341="#18",4,IF(C2341="#35",5,IF(C2341="#60",6,IF(C2341="#120",7,IF(C2341="#200",8,IF(C2341="&lt;200",9)))))))),FALSE)</f>
        <v>9.94</v>
      </c>
      <c r="P2341" s="23">
        <f t="shared" si="0"/>
        <v>0.13974999999999999</v>
      </c>
      <c r="Q2341" s="23">
        <f t="shared" si="1"/>
        <v>2.0034999999999998</v>
      </c>
      <c r="R2341" s="23">
        <f>VLOOKUP(B2341,'Dry Sieve'!$B$2:$K$992,IF(C2341="#5",2,IF(C2341="#10",3,IF(C2341="#18",4,IF(C2341="#35",5,IF(C2341="#60",6,IF(C2341="#120",7,IF(C2341="#200",8,IF(C2341="&lt;200",9)))))))),FALSE)</f>
        <v>9.94</v>
      </c>
      <c r="S2341" s="23">
        <f>VLOOKUP(B2341,'Dry Sieve'!$B$2:$K$992,10,FALSE)</f>
        <v>182.99</v>
      </c>
      <c r="T2341" s="23">
        <v>5.0530935309999997E-2</v>
      </c>
      <c r="U2341" s="23">
        <v>2.0782850469999999E-2</v>
      </c>
      <c r="V2341" s="23">
        <f>V2339</f>
        <v>0.35787591823120002</v>
      </c>
    </row>
    <row r="2342" spans="1:22" ht="15.75" customHeight="1" x14ac:dyDescent="0.2">
      <c r="A2342" s="22">
        <f>VLOOKUP(B2341,'Sample ID by Horizon'!A:B,2,FALSE)</f>
        <v>42879</v>
      </c>
      <c r="B2342" s="21" t="s">
        <v>559</v>
      </c>
      <c r="C2342" s="21" t="s">
        <v>1297</v>
      </c>
      <c r="D2342" s="21" t="s">
        <v>1294</v>
      </c>
      <c r="E2342" s="21">
        <v>2.0049999999999999</v>
      </c>
      <c r="F2342" s="21">
        <v>1.726</v>
      </c>
      <c r="G2342" s="21">
        <v>3.3660000000000001</v>
      </c>
      <c r="H2342" s="21">
        <v>1.64</v>
      </c>
      <c r="I2342" s="21">
        <v>1.819</v>
      </c>
      <c r="J2342" s="23">
        <f t="shared" si="45"/>
        <v>9.2999999999999972E-2</v>
      </c>
      <c r="K2342" s="71">
        <v>77.157107229999994</v>
      </c>
      <c r="L2342" s="71">
        <f t="shared" ref="L2342:N2342" si="1757">L2339</f>
        <v>2.0034999999999998</v>
      </c>
      <c r="M2342" s="71">
        <f t="shared" si="1757"/>
        <v>0.13974999999999999</v>
      </c>
      <c r="N2342" s="71">
        <f t="shared" si="1757"/>
        <v>71.975687960000002</v>
      </c>
      <c r="O2342" s="73">
        <f>VLOOKUP(B2342,'Dry Sieve'!$B$2:$K$992,IF(C2342="#5",2,IF(C2342="#10",3,IF(C2342="#18",4,IF(C2342="#35",5,IF(C2342="#60",6,IF(C2342="#120",7,IF(C2342="#200",8,IF(C2342="&lt;200",9)))))))),FALSE)</f>
        <v>9.94</v>
      </c>
      <c r="P2342" s="23">
        <f t="shared" si="0"/>
        <v>0.13974999999999999</v>
      </c>
      <c r="Q2342" s="23">
        <f t="shared" si="1"/>
        <v>2.0034999999999998</v>
      </c>
      <c r="R2342" s="23">
        <f>VLOOKUP(B2342,'Dry Sieve'!$B$2:$K$992,IF(C2342="#5",2,IF(C2342="#10",3,IF(C2342="#18",4,IF(C2342="#35",5,IF(C2342="#60",6,IF(C2342="#120",7,IF(C2342="#200",8,IF(C2342="&lt;200",9)))))))),FALSE)</f>
        <v>9.94</v>
      </c>
      <c r="S2342" s="23">
        <f>VLOOKUP(B2342,'Dry Sieve'!$B$2:$K$992,10,FALSE)</f>
        <v>182.99</v>
      </c>
      <c r="T2342" s="23">
        <v>5.0530935309999997E-2</v>
      </c>
      <c r="U2342" s="23">
        <v>2.0782850469999999E-2</v>
      </c>
      <c r="V2342" s="23">
        <f>V2339</f>
        <v>0.35787591823120002</v>
      </c>
    </row>
    <row r="2343" spans="1:22" ht="15.75" customHeight="1" x14ac:dyDescent="0.2">
      <c r="A2343" s="22">
        <f>VLOOKUP(B2342,'Sample ID by Horizon'!A:B,2,FALSE)</f>
        <v>42879</v>
      </c>
      <c r="B2343" s="21" t="s">
        <v>559</v>
      </c>
      <c r="C2343" s="21" t="s">
        <v>1298</v>
      </c>
      <c r="D2343" s="21" t="s">
        <v>1291</v>
      </c>
      <c r="E2343" s="21">
        <v>0.96099999999999997</v>
      </c>
      <c r="F2343" s="21">
        <v>1.7210000000000001</v>
      </c>
      <c r="G2343" s="21">
        <v>2.6019999999999999</v>
      </c>
      <c r="H2343" s="21">
        <v>0.88100000000000001</v>
      </c>
      <c r="I2343" s="21">
        <v>1.8140000000000001</v>
      </c>
      <c r="J2343" s="23">
        <f t="shared" si="45"/>
        <v>9.2999999999999972E-2</v>
      </c>
      <c r="K2343" s="71">
        <v>81.997918830000003</v>
      </c>
      <c r="L2343" s="71">
        <v>0.96399999999999997</v>
      </c>
      <c r="M2343" s="23">
        <f>AVERAGE(J2343:J2346)</f>
        <v>7.8000000000000014E-2</v>
      </c>
      <c r="N2343" s="23">
        <v>82.286165310000001</v>
      </c>
      <c r="O2343" s="73">
        <f>VLOOKUP(B2343,'Dry Sieve'!$B$2:$K$992,IF(C2343="#5",2,IF(C2343="#10",3,IF(C2343="#18",4,IF(C2343="#35",5,IF(C2343="#60",6,IF(C2343="#120",7,IF(C2343="#200",8,IF(C2343="&lt;200",9)))))))),FALSE)</f>
        <v>4.13</v>
      </c>
      <c r="P2343" s="23">
        <f t="shared" si="0"/>
        <v>7.8000000000000014E-2</v>
      </c>
      <c r="Q2343" s="23">
        <f t="shared" si="1"/>
        <v>0.96399999999999997</v>
      </c>
      <c r="R2343" s="23">
        <f>VLOOKUP(B2343,'Dry Sieve'!$B$2:$K$992,IF(C2343="#5",2,IF(C2343="#10",3,IF(C2343="#18",4,IF(C2343="#35",5,IF(C2343="#60",6,IF(C2343="#120",7,IF(C2343="#200",8,IF(C2343="&lt;200",9)))))))),FALSE)</f>
        <v>4.13</v>
      </c>
      <c r="S2343" s="23">
        <f>VLOOKUP(B2343,'Dry Sieve'!$B$2:$K$992,10,FALSE)</f>
        <v>182.99</v>
      </c>
      <c r="T2343" s="23">
        <v>2.0743373270000001E-2</v>
      </c>
      <c r="U2343" s="23">
        <v>7.3152541820000003E-3</v>
      </c>
      <c r="V2343" s="23">
        <f>V2342</f>
        <v>0.35787591823120002</v>
      </c>
    </row>
    <row r="2344" spans="1:22" ht="15.75" customHeight="1" x14ac:dyDescent="0.2">
      <c r="A2344" s="22">
        <f>VLOOKUP(B2343,'Sample ID by Horizon'!A:B,2,FALSE)</f>
        <v>42879</v>
      </c>
      <c r="B2344" s="21" t="s">
        <v>559</v>
      </c>
      <c r="C2344" s="21" t="s">
        <v>1298</v>
      </c>
      <c r="D2344" s="21" t="s">
        <v>1292</v>
      </c>
      <c r="E2344" s="21">
        <v>0.96199999999999997</v>
      </c>
      <c r="F2344" s="21">
        <v>1.714</v>
      </c>
      <c r="G2344" s="21">
        <v>2.5830000000000002</v>
      </c>
      <c r="H2344" s="21">
        <v>0.86899999999999999</v>
      </c>
      <c r="I2344" s="21">
        <v>1.7949999999999999</v>
      </c>
      <c r="J2344" s="23">
        <f t="shared" si="45"/>
        <v>8.0999999999999961E-2</v>
      </c>
      <c r="K2344" s="71">
        <v>81.912681910000003</v>
      </c>
      <c r="L2344" s="71">
        <f t="shared" ref="L2344:N2344" si="1758">L2343</f>
        <v>0.96399999999999997</v>
      </c>
      <c r="M2344" s="71">
        <f t="shared" si="1758"/>
        <v>7.8000000000000014E-2</v>
      </c>
      <c r="N2344" s="71">
        <f t="shared" si="1758"/>
        <v>82.286165310000001</v>
      </c>
      <c r="O2344" s="73">
        <f>VLOOKUP(B2344,'Dry Sieve'!$B$2:$K$992,IF(C2344="#5",2,IF(C2344="#10",3,IF(C2344="#18",4,IF(C2344="#35",5,IF(C2344="#60",6,IF(C2344="#120",7,IF(C2344="#200",8,IF(C2344="&lt;200",9)))))))),FALSE)</f>
        <v>4.13</v>
      </c>
      <c r="P2344" s="23">
        <f t="shared" si="0"/>
        <v>7.8000000000000014E-2</v>
      </c>
      <c r="Q2344" s="23">
        <f t="shared" si="1"/>
        <v>0.96399999999999997</v>
      </c>
      <c r="R2344" s="23">
        <f>VLOOKUP(B2344,'Dry Sieve'!$B$2:$K$992,IF(C2344="#5",2,IF(C2344="#10",3,IF(C2344="#18",4,IF(C2344="#35",5,IF(C2344="#60",6,IF(C2344="#120",7,IF(C2344="#200",8,IF(C2344="&lt;200",9)))))))),FALSE)</f>
        <v>4.13</v>
      </c>
      <c r="S2344" s="23">
        <f>VLOOKUP(B2344,'Dry Sieve'!$B$2:$K$992,10,FALSE)</f>
        <v>182.99</v>
      </c>
      <c r="T2344" s="23">
        <v>2.0743373270000001E-2</v>
      </c>
      <c r="U2344" s="23">
        <v>7.3152541820000003E-3</v>
      </c>
      <c r="V2344" s="23">
        <f>V2342</f>
        <v>0.35787591823120002</v>
      </c>
    </row>
    <row r="2345" spans="1:22" ht="15.75" customHeight="1" x14ac:dyDescent="0.2">
      <c r="A2345" s="22">
        <f>VLOOKUP(B2344,'Sample ID by Horizon'!A:B,2,FALSE)</f>
        <v>42879</v>
      </c>
      <c r="B2345" s="21" t="s">
        <v>559</v>
      </c>
      <c r="C2345" s="21" t="s">
        <v>1298</v>
      </c>
      <c r="D2345" s="21" t="s">
        <v>1293</v>
      </c>
      <c r="E2345" s="21">
        <v>0.95699999999999996</v>
      </c>
      <c r="F2345" s="21">
        <v>1.73</v>
      </c>
      <c r="G2345" s="21">
        <v>2.5920000000000001</v>
      </c>
      <c r="H2345" s="21">
        <v>0.86199999999999999</v>
      </c>
      <c r="I2345" s="21">
        <v>1.802</v>
      </c>
      <c r="J2345" s="23">
        <f t="shared" si="45"/>
        <v>7.2000000000000064E-2</v>
      </c>
      <c r="K2345" s="71">
        <v>82.549634269999999</v>
      </c>
      <c r="L2345" s="71">
        <f t="shared" ref="L2345:N2345" si="1759">L2343</f>
        <v>0.96399999999999997</v>
      </c>
      <c r="M2345" s="71">
        <f t="shared" si="1759"/>
        <v>7.8000000000000014E-2</v>
      </c>
      <c r="N2345" s="71">
        <f t="shared" si="1759"/>
        <v>82.286165310000001</v>
      </c>
      <c r="O2345" s="73">
        <f>VLOOKUP(B2345,'Dry Sieve'!$B$2:$K$992,IF(C2345="#5",2,IF(C2345="#10",3,IF(C2345="#18",4,IF(C2345="#35",5,IF(C2345="#60",6,IF(C2345="#120",7,IF(C2345="#200",8,IF(C2345="&lt;200",9)))))))),FALSE)</f>
        <v>4.13</v>
      </c>
      <c r="P2345" s="23">
        <f t="shared" si="0"/>
        <v>7.8000000000000014E-2</v>
      </c>
      <c r="Q2345" s="23">
        <f t="shared" si="1"/>
        <v>0.96399999999999997</v>
      </c>
      <c r="R2345" s="23">
        <f>VLOOKUP(B2345,'Dry Sieve'!$B$2:$K$992,IF(C2345="#5",2,IF(C2345="#10",3,IF(C2345="#18",4,IF(C2345="#35",5,IF(C2345="#60",6,IF(C2345="#120",7,IF(C2345="#200",8,IF(C2345="&lt;200",9)))))))),FALSE)</f>
        <v>4.13</v>
      </c>
      <c r="S2345" s="23">
        <f>VLOOKUP(B2345,'Dry Sieve'!$B$2:$K$992,10,FALSE)</f>
        <v>182.99</v>
      </c>
      <c r="T2345" s="23">
        <v>2.0743373270000001E-2</v>
      </c>
      <c r="U2345" s="23">
        <v>7.3152541820000003E-3</v>
      </c>
      <c r="V2345" s="23">
        <f>V2342</f>
        <v>0.35787591823120002</v>
      </c>
    </row>
    <row r="2346" spans="1:22" ht="15.75" customHeight="1" x14ac:dyDescent="0.2">
      <c r="A2346" s="22">
        <f>VLOOKUP(B2345,'Sample ID by Horizon'!A:B,2,FALSE)</f>
        <v>42879</v>
      </c>
      <c r="B2346" s="21" t="s">
        <v>559</v>
      </c>
      <c r="C2346" s="21" t="s">
        <v>1298</v>
      </c>
      <c r="D2346" s="21" t="s">
        <v>1294</v>
      </c>
      <c r="E2346" s="21">
        <v>0.97599999999999998</v>
      </c>
      <c r="F2346" s="21">
        <v>1.71</v>
      </c>
      <c r="G2346" s="21">
        <v>2.5830000000000002</v>
      </c>
      <c r="H2346" s="21">
        <v>0.873</v>
      </c>
      <c r="I2346" s="21">
        <v>1.776</v>
      </c>
      <c r="J2346" s="23">
        <f t="shared" si="45"/>
        <v>6.6000000000000059E-2</v>
      </c>
      <c r="K2346" s="71">
        <v>82.68442623</v>
      </c>
      <c r="L2346" s="71">
        <f t="shared" ref="L2346:N2346" si="1760">L2343</f>
        <v>0.96399999999999997</v>
      </c>
      <c r="M2346" s="71">
        <f t="shared" si="1760"/>
        <v>7.8000000000000014E-2</v>
      </c>
      <c r="N2346" s="71">
        <f t="shared" si="1760"/>
        <v>82.286165310000001</v>
      </c>
      <c r="O2346" s="73">
        <f>VLOOKUP(B2346,'Dry Sieve'!$B$2:$K$992,IF(C2346="#5",2,IF(C2346="#10",3,IF(C2346="#18",4,IF(C2346="#35",5,IF(C2346="#60",6,IF(C2346="#120",7,IF(C2346="#200",8,IF(C2346="&lt;200",9)))))))),FALSE)</f>
        <v>4.13</v>
      </c>
      <c r="P2346" s="23">
        <f t="shared" si="0"/>
        <v>7.8000000000000014E-2</v>
      </c>
      <c r="Q2346" s="23">
        <f t="shared" si="1"/>
        <v>0.96399999999999997</v>
      </c>
      <c r="R2346" s="23">
        <f>VLOOKUP(B2346,'Dry Sieve'!$B$2:$K$992,IF(C2346="#5",2,IF(C2346="#10",3,IF(C2346="#18",4,IF(C2346="#35",5,IF(C2346="#60",6,IF(C2346="#120",7,IF(C2346="#200",8,IF(C2346="&lt;200",9)))))))),FALSE)</f>
        <v>4.13</v>
      </c>
      <c r="S2346" s="23">
        <f>VLOOKUP(B2346,'Dry Sieve'!$B$2:$K$992,10,FALSE)</f>
        <v>182.99</v>
      </c>
      <c r="T2346" s="23">
        <v>2.0743373270000001E-2</v>
      </c>
      <c r="U2346" s="23">
        <v>7.3152541820000003E-3</v>
      </c>
      <c r="V2346" s="23">
        <f>V2345</f>
        <v>0.35787591823120002</v>
      </c>
    </row>
    <row r="2347" spans="1:22" ht="15.75" customHeight="1" x14ac:dyDescent="0.2">
      <c r="A2347" s="22">
        <f>VLOOKUP(B2346,'Sample ID by Horizon'!A:B,2,FALSE)</f>
        <v>42879</v>
      </c>
      <c r="B2347" s="21" t="s">
        <v>559</v>
      </c>
      <c r="C2347" s="21" t="s">
        <v>1299</v>
      </c>
      <c r="D2347" s="21" t="s">
        <v>1291</v>
      </c>
      <c r="E2347" s="21">
        <v>0.316</v>
      </c>
      <c r="F2347" s="21">
        <v>1.71</v>
      </c>
      <c r="G2347" s="21">
        <v>1.992</v>
      </c>
      <c r="H2347" s="21">
        <v>0.28199999999999997</v>
      </c>
      <c r="I2347" s="21">
        <v>1.748</v>
      </c>
      <c r="J2347" s="23">
        <f t="shared" si="45"/>
        <v>3.8000000000000034E-2</v>
      </c>
      <c r="K2347" s="71">
        <v>77.215189870000003</v>
      </c>
      <c r="L2347" s="71">
        <v>0.32224999999999998</v>
      </c>
      <c r="M2347" s="23">
        <f>AVERAGE(J2347:J2350)</f>
        <v>5.4499999999999993E-2</v>
      </c>
      <c r="N2347" s="23">
        <v>60.961574710000001</v>
      </c>
      <c r="O2347" s="73">
        <f>VLOOKUP(B2347,'Dry Sieve'!$B$2:$K$992,IF(C2347="#5",2,IF(C2347="#10",3,IF(C2347="#18",4,IF(C2347="#35",5,IF(C2347="#60",6,IF(C2347="#120",7,IF(C2347="#200",8,IF(C2347="&lt;200",9)))))))),FALSE)</f>
        <v>1.59</v>
      </c>
      <c r="P2347" s="23">
        <f t="shared" si="0"/>
        <v>5.4499999999999993E-2</v>
      </c>
      <c r="Q2347" s="23">
        <f t="shared" si="1"/>
        <v>0.32225000000000004</v>
      </c>
      <c r="R2347" s="23">
        <f>VLOOKUP(B2347,'Dry Sieve'!$B$2:$K$992,IF(C2347="#5",2,IF(C2347="#10",3,IF(C2347="#18",4,IF(C2347="#35",5,IF(C2347="#60",6,IF(C2347="#120",7,IF(C2347="#200",8,IF(C2347="&lt;200",9)))))))),FALSE)</f>
        <v>1.59</v>
      </c>
      <c r="S2347" s="23">
        <f>VLOOKUP(B2347,'Dry Sieve'!$B$2:$K$992,10,FALSE)</f>
        <v>182.99</v>
      </c>
      <c r="T2347" s="23">
        <v>7.2194866999999996E-3</v>
      </c>
      <c r="U2347" s="23">
        <v>1.257460794E-3</v>
      </c>
      <c r="V2347" s="23">
        <f>V2345</f>
        <v>0.35787591823120002</v>
      </c>
    </row>
    <row r="2348" spans="1:22" ht="15.75" customHeight="1" x14ac:dyDescent="0.2">
      <c r="A2348" s="22">
        <f>VLOOKUP(B2347,'Sample ID by Horizon'!A:B,2,FALSE)</f>
        <v>42879</v>
      </c>
      <c r="B2348" s="21" t="s">
        <v>559</v>
      </c>
      <c r="C2348" s="21" t="s">
        <v>1299</v>
      </c>
      <c r="D2348" s="21" t="s">
        <v>1292</v>
      </c>
      <c r="E2348" s="21">
        <v>0.32100000000000001</v>
      </c>
      <c r="F2348" s="21">
        <v>1.708</v>
      </c>
      <c r="G2348" s="21">
        <v>1.929</v>
      </c>
      <c r="H2348" s="21">
        <v>0.221</v>
      </c>
      <c r="I2348" s="21">
        <v>1.8</v>
      </c>
      <c r="J2348" s="23">
        <f t="shared" si="45"/>
        <v>9.2000000000000082E-2</v>
      </c>
      <c r="K2348" s="71">
        <v>40.186915890000002</v>
      </c>
      <c r="L2348" s="71">
        <f t="shared" ref="L2348:N2348" si="1761">L2347</f>
        <v>0.32224999999999998</v>
      </c>
      <c r="M2348" s="71">
        <f t="shared" si="1761"/>
        <v>5.4499999999999993E-2</v>
      </c>
      <c r="N2348" s="71">
        <f t="shared" si="1761"/>
        <v>60.961574710000001</v>
      </c>
      <c r="O2348" s="73">
        <f>VLOOKUP(B2348,'Dry Sieve'!$B$2:$K$992,IF(C2348="#5",2,IF(C2348="#10",3,IF(C2348="#18",4,IF(C2348="#35",5,IF(C2348="#60",6,IF(C2348="#120",7,IF(C2348="#200",8,IF(C2348="&lt;200",9)))))))),FALSE)</f>
        <v>1.59</v>
      </c>
      <c r="P2348" s="23">
        <f t="shared" si="0"/>
        <v>5.4499999999999993E-2</v>
      </c>
      <c r="Q2348" s="23">
        <f t="shared" si="1"/>
        <v>0.32225000000000004</v>
      </c>
      <c r="R2348" s="23">
        <f>VLOOKUP(B2348,'Dry Sieve'!$B$2:$K$992,IF(C2348="#5",2,IF(C2348="#10",3,IF(C2348="#18",4,IF(C2348="#35",5,IF(C2348="#60",6,IF(C2348="#120",7,IF(C2348="#200",8,IF(C2348="&lt;200",9)))))))),FALSE)</f>
        <v>1.59</v>
      </c>
      <c r="S2348" s="23">
        <f>VLOOKUP(B2348,'Dry Sieve'!$B$2:$K$992,10,FALSE)</f>
        <v>182.99</v>
      </c>
      <c r="T2348" s="23">
        <v>7.2194866999999996E-3</v>
      </c>
      <c r="U2348" s="23">
        <v>1.257460794E-3</v>
      </c>
      <c r="V2348" s="23">
        <f>V2345</f>
        <v>0.35787591823120002</v>
      </c>
    </row>
    <row r="2349" spans="1:22" ht="15.75" customHeight="1" x14ac:dyDescent="0.2">
      <c r="A2349" s="22">
        <f>VLOOKUP(B2348,'Sample ID by Horizon'!A:B,2,FALSE)</f>
        <v>42879</v>
      </c>
      <c r="B2349" s="21" t="s">
        <v>559</v>
      </c>
      <c r="C2349" s="21" t="s">
        <v>1299</v>
      </c>
      <c r="D2349" s="21" t="s">
        <v>1293</v>
      </c>
      <c r="E2349" s="21">
        <v>0.312</v>
      </c>
      <c r="F2349" s="21">
        <v>1.7270000000000001</v>
      </c>
      <c r="G2349" s="21">
        <v>2.012</v>
      </c>
      <c r="H2349" s="21">
        <v>0.28499999999999998</v>
      </c>
      <c r="I2349" s="21">
        <v>1.7789999999999999</v>
      </c>
      <c r="J2349" s="23">
        <f t="shared" si="45"/>
        <v>5.1999999999999824E-2</v>
      </c>
      <c r="K2349" s="71">
        <v>74.679487179999995</v>
      </c>
      <c r="L2349" s="71">
        <f t="shared" ref="L2349:N2349" si="1762">L2347</f>
        <v>0.32224999999999998</v>
      </c>
      <c r="M2349" s="71">
        <f t="shared" si="1762"/>
        <v>5.4499999999999993E-2</v>
      </c>
      <c r="N2349" s="71">
        <f t="shared" si="1762"/>
        <v>60.961574710000001</v>
      </c>
      <c r="O2349" s="73">
        <f>VLOOKUP(B2349,'Dry Sieve'!$B$2:$K$992,IF(C2349="#5",2,IF(C2349="#10",3,IF(C2349="#18",4,IF(C2349="#35",5,IF(C2349="#60",6,IF(C2349="#120",7,IF(C2349="#200",8,IF(C2349="&lt;200",9)))))))),FALSE)</f>
        <v>1.59</v>
      </c>
      <c r="P2349" s="23">
        <f t="shared" si="0"/>
        <v>5.4499999999999993E-2</v>
      </c>
      <c r="Q2349" s="23">
        <f t="shared" si="1"/>
        <v>0.32225000000000004</v>
      </c>
      <c r="R2349" s="23">
        <f>VLOOKUP(B2349,'Dry Sieve'!$B$2:$K$992,IF(C2349="#5",2,IF(C2349="#10",3,IF(C2349="#18",4,IF(C2349="#35",5,IF(C2349="#60",6,IF(C2349="#120",7,IF(C2349="#200",8,IF(C2349="&lt;200",9)))))))),FALSE)</f>
        <v>1.59</v>
      </c>
      <c r="S2349" s="23">
        <f>VLOOKUP(B2349,'Dry Sieve'!$B$2:$K$992,10,FALSE)</f>
        <v>182.99</v>
      </c>
      <c r="T2349" s="23">
        <v>7.2194866999999996E-3</v>
      </c>
      <c r="U2349" s="23">
        <v>1.257460794E-3</v>
      </c>
      <c r="V2349" s="23">
        <f>V2348</f>
        <v>0.35787591823120002</v>
      </c>
    </row>
    <row r="2350" spans="1:22" ht="15.75" customHeight="1" x14ac:dyDescent="0.2">
      <c r="A2350" s="22">
        <f>VLOOKUP(B2349,'Sample ID by Horizon'!A:B,2,FALSE)</f>
        <v>42879</v>
      </c>
      <c r="B2350" s="21" t="s">
        <v>559</v>
      </c>
      <c r="C2350" s="21" t="s">
        <v>1299</v>
      </c>
      <c r="D2350" s="21" t="s">
        <v>1294</v>
      </c>
      <c r="E2350" s="21">
        <v>0.34</v>
      </c>
      <c r="F2350" s="21">
        <v>1.73</v>
      </c>
      <c r="G2350" s="21">
        <v>1.9419999999999999</v>
      </c>
      <c r="H2350" s="21">
        <v>0.21199999999999999</v>
      </c>
      <c r="I2350" s="21">
        <v>1.766</v>
      </c>
      <c r="J2350" s="23">
        <f t="shared" si="45"/>
        <v>3.6000000000000032E-2</v>
      </c>
      <c r="K2350" s="71">
        <v>51.764705880000001</v>
      </c>
      <c r="L2350" s="71">
        <f t="shared" ref="L2350:N2350" si="1763">L2347</f>
        <v>0.32224999999999998</v>
      </c>
      <c r="M2350" s="71">
        <f t="shared" si="1763"/>
        <v>5.4499999999999993E-2</v>
      </c>
      <c r="N2350" s="71">
        <f t="shared" si="1763"/>
        <v>60.961574710000001</v>
      </c>
      <c r="O2350" s="73">
        <f>VLOOKUP(B2350,'Dry Sieve'!$B$2:$K$992,IF(C2350="#5",2,IF(C2350="#10",3,IF(C2350="#18",4,IF(C2350="#35",5,IF(C2350="#60",6,IF(C2350="#120",7,IF(C2350="#200",8,IF(C2350="&lt;200",9)))))))),FALSE)</f>
        <v>1.59</v>
      </c>
      <c r="P2350" s="23">
        <f t="shared" si="0"/>
        <v>5.4499999999999993E-2</v>
      </c>
      <c r="Q2350" s="23">
        <f t="shared" si="1"/>
        <v>0.32225000000000004</v>
      </c>
      <c r="R2350" s="23">
        <f>VLOOKUP(B2350,'Dry Sieve'!$B$2:$K$992,IF(C2350="#5",2,IF(C2350="#10",3,IF(C2350="#18",4,IF(C2350="#35",5,IF(C2350="#60",6,IF(C2350="#120",7,IF(C2350="#200",8,IF(C2350="&lt;200",9)))))))),FALSE)</f>
        <v>1.59</v>
      </c>
      <c r="S2350" s="23">
        <f>VLOOKUP(B2350,'Dry Sieve'!$B$2:$K$992,10,FALSE)</f>
        <v>182.99</v>
      </c>
      <c r="T2350" s="23">
        <v>7.2194866999999996E-3</v>
      </c>
      <c r="U2350" s="23">
        <v>1.257460794E-3</v>
      </c>
      <c r="V2350" s="23">
        <f>V2348</f>
        <v>0.35787591823120002</v>
      </c>
    </row>
    <row r="2351" spans="1:22" ht="15.75" customHeight="1" x14ac:dyDescent="0.2">
      <c r="A2351" s="22">
        <f>VLOOKUP(B2350,'Sample ID by Horizon'!A:B,2,FALSE)</f>
        <v>42879</v>
      </c>
      <c r="B2351" s="21" t="s">
        <v>559</v>
      </c>
      <c r="C2351" s="21" t="s">
        <v>1300</v>
      </c>
      <c r="D2351" s="21" t="s">
        <v>1291</v>
      </c>
      <c r="E2351" s="21">
        <v>0.151</v>
      </c>
      <c r="F2351" s="21">
        <v>1.7410000000000001</v>
      </c>
      <c r="G2351" s="21">
        <v>1.8839999999999999</v>
      </c>
      <c r="H2351" s="21">
        <v>0.14299999999999999</v>
      </c>
      <c r="I2351" s="21">
        <v>1.802</v>
      </c>
      <c r="J2351" s="23">
        <f t="shared" si="45"/>
        <v>6.0999999999999943E-2</v>
      </c>
      <c r="K2351" s="71">
        <v>54.304635759999996</v>
      </c>
      <c r="L2351" s="71">
        <v>0.14974999999999999</v>
      </c>
      <c r="M2351" s="23">
        <f>AVERAGE(J2351:J2354)</f>
        <v>5.9499999999999886E-2</v>
      </c>
      <c r="N2351" s="23">
        <v>51.232758490000002</v>
      </c>
      <c r="O2351" s="73">
        <f>VLOOKUP(B2351,'Dry Sieve'!$B$2:$K$992,IF(C2351="#5",2,IF(C2351="#10",3,IF(C2351="#18",4,IF(C2351="#35",5,IF(C2351="#60",6,IF(C2351="#120",7,IF(C2351="#200",8,IF(C2351="&lt;200",9)))))))),FALSE)</f>
        <v>0.7</v>
      </c>
      <c r="P2351" s="23">
        <f t="shared" si="0"/>
        <v>5.9499999999999886E-2</v>
      </c>
      <c r="Q2351" s="23">
        <f t="shared" si="1"/>
        <v>0.14974999999999999</v>
      </c>
      <c r="R2351" s="23">
        <f>VLOOKUP(B2351,'Dry Sieve'!$B$2:$K$992,IF(C2351="#5",2,IF(C2351="#10",3,IF(C2351="#18",4,IF(C2351="#35",5,IF(C2351="#60",6,IF(C2351="#120",7,IF(C2351="#200",8,IF(C2351="&lt;200",9)))))))),FALSE)</f>
        <v>0.7</v>
      </c>
      <c r="S2351" s="23">
        <f>VLOOKUP(B2351,'Dry Sieve'!$B$2:$K$992,10,FALSE)</f>
        <v>182.99</v>
      </c>
      <c r="T2351" s="23">
        <v>2.3054253400000002E-3</v>
      </c>
      <c r="U2351" s="23">
        <v>1.6873328519999999E-4</v>
      </c>
      <c r="V2351" s="23">
        <f>V2348</f>
        <v>0.35787591823120002</v>
      </c>
    </row>
    <row r="2352" spans="1:22" ht="15.75" customHeight="1" x14ac:dyDescent="0.2">
      <c r="A2352" s="22">
        <f>VLOOKUP(B2351,'Sample ID by Horizon'!A:B,2,FALSE)</f>
        <v>42879</v>
      </c>
      <c r="B2352" s="21" t="s">
        <v>559</v>
      </c>
      <c r="C2352" s="21" t="s">
        <v>1300</v>
      </c>
      <c r="D2352" s="21" t="s">
        <v>1292</v>
      </c>
      <c r="E2352" s="21">
        <v>0.14899999999999999</v>
      </c>
      <c r="F2352" s="21">
        <v>1.7110000000000001</v>
      </c>
      <c r="G2352" s="21">
        <v>1.8420000000000001</v>
      </c>
      <c r="H2352" s="21">
        <v>0.13100000000000001</v>
      </c>
      <c r="I2352" s="21">
        <v>1.7889999999999999</v>
      </c>
      <c r="J2352" s="23">
        <f t="shared" si="45"/>
        <v>7.7999999999999847E-2</v>
      </c>
      <c r="K2352" s="71">
        <v>35.570469799999998</v>
      </c>
      <c r="L2352" s="71">
        <f t="shared" ref="L2352:N2352" si="1764">L2351</f>
        <v>0.14974999999999999</v>
      </c>
      <c r="M2352" s="71">
        <f t="shared" si="1764"/>
        <v>5.9499999999999886E-2</v>
      </c>
      <c r="N2352" s="71">
        <f t="shared" si="1764"/>
        <v>51.232758490000002</v>
      </c>
      <c r="O2352" s="73">
        <f>VLOOKUP(B2352,'Dry Sieve'!$B$2:$K$992,IF(C2352="#5",2,IF(C2352="#10",3,IF(C2352="#18",4,IF(C2352="#35",5,IF(C2352="#60",6,IF(C2352="#120",7,IF(C2352="#200",8,IF(C2352="&lt;200",9)))))))),FALSE)</f>
        <v>0.7</v>
      </c>
      <c r="P2352" s="23">
        <f t="shared" si="0"/>
        <v>5.9499999999999886E-2</v>
      </c>
      <c r="Q2352" s="23">
        <f t="shared" si="1"/>
        <v>0.14974999999999999</v>
      </c>
      <c r="R2352" s="23">
        <f>VLOOKUP(B2352,'Dry Sieve'!$B$2:$K$992,IF(C2352="#5",2,IF(C2352="#10",3,IF(C2352="#18",4,IF(C2352="#35",5,IF(C2352="#60",6,IF(C2352="#120",7,IF(C2352="#200",8,IF(C2352="&lt;200",9)))))))),FALSE)</f>
        <v>0.7</v>
      </c>
      <c r="S2352" s="23">
        <f>VLOOKUP(B2352,'Dry Sieve'!$B$2:$K$992,10,FALSE)</f>
        <v>182.99</v>
      </c>
      <c r="T2352" s="23">
        <v>2.3054253400000002E-3</v>
      </c>
      <c r="U2352" s="23">
        <v>1.6873328519999999E-4</v>
      </c>
      <c r="V2352" s="23">
        <f>V2351</f>
        <v>0.35787591823120002</v>
      </c>
    </row>
    <row r="2353" spans="1:22" ht="15.75" customHeight="1" x14ac:dyDescent="0.2">
      <c r="A2353" s="22">
        <f>VLOOKUP(B2352,'Sample ID by Horizon'!A:B,2,FALSE)</f>
        <v>42879</v>
      </c>
      <c r="B2353" s="21" t="s">
        <v>559</v>
      </c>
      <c r="C2353" s="21" t="s">
        <v>1300</v>
      </c>
      <c r="D2353" s="21" t="s">
        <v>1293</v>
      </c>
      <c r="E2353" s="21">
        <v>0.15</v>
      </c>
      <c r="F2353" s="21">
        <v>1.7190000000000001</v>
      </c>
      <c r="G2353" s="21">
        <v>1.8640000000000001</v>
      </c>
      <c r="H2353" s="21">
        <v>0.14499999999999999</v>
      </c>
      <c r="I2353" s="21">
        <v>1.7789999999999999</v>
      </c>
      <c r="J2353" s="23">
        <f t="shared" si="45"/>
        <v>5.9999999999999831E-2</v>
      </c>
      <c r="K2353" s="71">
        <v>56.666666669999998</v>
      </c>
      <c r="L2353" s="71">
        <f t="shared" ref="L2353:N2353" si="1765">L2351</f>
        <v>0.14974999999999999</v>
      </c>
      <c r="M2353" s="71">
        <f t="shared" si="1765"/>
        <v>5.9499999999999886E-2</v>
      </c>
      <c r="N2353" s="71">
        <f t="shared" si="1765"/>
        <v>51.232758490000002</v>
      </c>
      <c r="O2353" s="73">
        <f>VLOOKUP(B2353,'Dry Sieve'!$B$2:$K$992,IF(C2353="#5",2,IF(C2353="#10",3,IF(C2353="#18",4,IF(C2353="#35",5,IF(C2353="#60",6,IF(C2353="#120",7,IF(C2353="#200",8,IF(C2353="&lt;200",9)))))))),FALSE)</f>
        <v>0.7</v>
      </c>
      <c r="P2353" s="23">
        <f t="shared" si="0"/>
        <v>5.9499999999999886E-2</v>
      </c>
      <c r="Q2353" s="23">
        <f t="shared" si="1"/>
        <v>0.14974999999999999</v>
      </c>
      <c r="R2353" s="23">
        <f>VLOOKUP(B2353,'Dry Sieve'!$B$2:$K$992,IF(C2353="#5",2,IF(C2353="#10",3,IF(C2353="#18",4,IF(C2353="#35",5,IF(C2353="#60",6,IF(C2353="#120",7,IF(C2353="#200",8,IF(C2353="&lt;200",9)))))))),FALSE)</f>
        <v>0.7</v>
      </c>
      <c r="S2353" s="23">
        <f>VLOOKUP(B2353,'Dry Sieve'!$B$2:$K$992,10,FALSE)</f>
        <v>182.99</v>
      </c>
      <c r="T2353" s="23">
        <v>2.3054253400000002E-3</v>
      </c>
      <c r="U2353" s="23">
        <v>1.6873328519999999E-4</v>
      </c>
      <c r="V2353" s="23">
        <f>V2351</f>
        <v>0.35787591823120002</v>
      </c>
    </row>
    <row r="2354" spans="1:22" ht="15.75" customHeight="1" x14ac:dyDescent="0.2">
      <c r="A2354" s="22">
        <f>VLOOKUP(B2353,'Sample ID by Horizon'!A:B,2,FALSE)</f>
        <v>42879</v>
      </c>
      <c r="B2354" s="21" t="s">
        <v>559</v>
      </c>
      <c r="C2354" s="21" t="s">
        <v>1300</v>
      </c>
      <c r="D2354" s="21" t="s">
        <v>1294</v>
      </c>
      <c r="E2354" s="21">
        <v>0.14899999999999999</v>
      </c>
      <c r="F2354" s="21">
        <v>1.732</v>
      </c>
      <c r="G2354" s="21">
        <v>1.8580000000000001</v>
      </c>
      <c r="H2354" s="21">
        <v>0.126</v>
      </c>
      <c r="I2354" s="21">
        <v>1.7709999999999999</v>
      </c>
      <c r="J2354" s="23">
        <f t="shared" si="45"/>
        <v>3.8999999999999924E-2</v>
      </c>
      <c r="K2354" s="71">
        <v>58.389261740000002</v>
      </c>
      <c r="L2354" s="71">
        <f t="shared" ref="L2354:N2354" si="1766">L2351</f>
        <v>0.14974999999999999</v>
      </c>
      <c r="M2354" s="71">
        <f t="shared" si="1766"/>
        <v>5.9499999999999886E-2</v>
      </c>
      <c r="N2354" s="71">
        <f t="shared" si="1766"/>
        <v>51.232758490000002</v>
      </c>
      <c r="O2354" s="73">
        <f>VLOOKUP(B2354,'Dry Sieve'!$B$2:$K$992,IF(C2354="#5",2,IF(C2354="#10",3,IF(C2354="#18",4,IF(C2354="#35",5,IF(C2354="#60",6,IF(C2354="#120",7,IF(C2354="#200",8,IF(C2354="&lt;200",9)))))))),FALSE)</f>
        <v>0.7</v>
      </c>
      <c r="P2354" s="23">
        <f t="shared" si="0"/>
        <v>5.9499999999999886E-2</v>
      </c>
      <c r="Q2354" s="23">
        <f t="shared" si="1"/>
        <v>0.14974999999999999</v>
      </c>
      <c r="R2354" s="23">
        <f>VLOOKUP(B2354,'Dry Sieve'!$B$2:$K$992,IF(C2354="#5",2,IF(C2354="#10",3,IF(C2354="#18",4,IF(C2354="#35",5,IF(C2354="#60",6,IF(C2354="#120",7,IF(C2354="#200",8,IF(C2354="&lt;200",9)))))))),FALSE)</f>
        <v>0.7</v>
      </c>
      <c r="S2354" s="23">
        <f>VLOOKUP(B2354,'Dry Sieve'!$B$2:$K$992,10,FALSE)</f>
        <v>182.99</v>
      </c>
      <c r="T2354" s="23">
        <v>2.3054253400000002E-3</v>
      </c>
      <c r="U2354" s="23">
        <v>1.6873328519999999E-4</v>
      </c>
      <c r="V2354" s="23">
        <f>V2351</f>
        <v>0.35787591823120002</v>
      </c>
    </row>
    <row r="2355" spans="1:22" ht="15.75" customHeight="1" x14ac:dyDescent="0.2">
      <c r="A2355" s="22">
        <f>VLOOKUP(B2354,'Sample ID by Horizon'!A:B,2,FALSE)</f>
        <v>42879</v>
      </c>
      <c r="B2355" s="21" t="s">
        <v>560</v>
      </c>
      <c r="C2355" s="21" t="s">
        <v>1290</v>
      </c>
      <c r="D2355" s="21" t="s">
        <v>1291</v>
      </c>
      <c r="E2355" s="21">
        <v>4.0519999999999996</v>
      </c>
      <c r="F2355" s="21">
        <v>1.7390000000000001</v>
      </c>
      <c r="G2355" s="21">
        <v>3.1040000000000001</v>
      </c>
      <c r="H2355" s="21">
        <v>1.365</v>
      </c>
      <c r="I2355" s="21">
        <v>1.9350000000000001</v>
      </c>
      <c r="J2355" s="23">
        <f t="shared" si="45"/>
        <v>0.19599999999999995</v>
      </c>
      <c r="K2355" s="71">
        <v>28.849950639999999</v>
      </c>
      <c r="L2355" s="71">
        <v>4.2942499999999999</v>
      </c>
      <c r="M2355" s="23">
        <f>AVERAGE(J2355:J2358)</f>
        <v>0.35099999999999987</v>
      </c>
      <c r="N2355" s="23">
        <v>31.54643239</v>
      </c>
      <c r="O2355" s="73">
        <f>VLOOKUP(B2355,'Dry Sieve'!$B$2:$K$992,IF(C2355="#5",2,IF(C2355="#10",3,IF(C2355="#18",4,IF(C2355="#35",5,IF(C2355="#60",6,IF(C2355="#120",7,IF(C2355="#200",8,IF(C2355="&lt;200",9)))))))),FALSE)</f>
        <v>213</v>
      </c>
      <c r="P2355" s="23">
        <f t="shared" si="0"/>
        <v>0.35099999999999987</v>
      </c>
      <c r="Q2355" s="23">
        <f t="shared" si="1"/>
        <v>4.2942499999999999</v>
      </c>
      <c r="R2355" s="23">
        <f>VLOOKUP(B2355,'Dry Sieve'!$B$2:$K$992,IF(C2355="#5",2,IF(C2355="#10",3,IF(C2355="#18",4,IF(C2355="#35",5,IF(C2355="#60",6,IF(C2355="#120",7,IF(C2355="#200",8,IF(C2355="&lt;200",9)))))))),FALSE)</f>
        <v>213</v>
      </c>
      <c r="S2355" s="23">
        <f>VLOOKUP(B2355,'Dry Sieve'!$B$2:$K$992,10,FALSE)</f>
        <v>239.12</v>
      </c>
      <c r="T2355" s="23">
        <v>0.81795740620000001</v>
      </c>
      <c r="U2355" s="23">
        <v>0.25803638010000002</v>
      </c>
      <c r="V2355" s="23">
        <f>SUM(U2355,U2359,U2363,U2367,U2371,U2375,U2379)</f>
        <v>0.28879230982240001</v>
      </c>
    </row>
    <row r="2356" spans="1:22" ht="15.75" customHeight="1" x14ac:dyDescent="0.2">
      <c r="A2356" s="22">
        <f>VLOOKUP(B2355,'Sample ID by Horizon'!A:B,2,FALSE)</f>
        <v>42879</v>
      </c>
      <c r="B2356" s="21" t="s">
        <v>560</v>
      </c>
      <c r="C2356" s="21" t="s">
        <v>1290</v>
      </c>
      <c r="D2356" s="21" t="s">
        <v>1292</v>
      </c>
      <c r="E2356" s="21">
        <v>4.1219999999999999</v>
      </c>
      <c r="F2356" s="21">
        <v>1.7210000000000001</v>
      </c>
      <c r="G2356" s="21">
        <v>2.9409999999999998</v>
      </c>
      <c r="H2356" s="21">
        <v>1.22</v>
      </c>
      <c r="I2356" s="21">
        <v>1.996</v>
      </c>
      <c r="J2356" s="23">
        <f t="shared" si="45"/>
        <v>0.27499999999999991</v>
      </c>
      <c r="K2356" s="71">
        <v>22.925764189999999</v>
      </c>
      <c r="L2356" s="71">
        <f t="shared" ref="L2356:N2356" si="1767">L2355</f>
        <v>4.2942499999999999</v>
      </c>
      <c r="M2356" s="71">
        <f t="shared" si="1767"/>
        <v>0.35099999999999987</v>
      </c>
      <c r="N2356" s="71">
        <f t="shared" si="1767"/>
        <v>31.54643239</v>
      </c>
      <c r="O2356" s="73">
        <f>VLOOKUP(B2356,'Dry Sieve'!$B$2:$K$992,IF(C2356="#5",2,IF(C2356="#10",3,IF(C2356="#18",4,IF(C2356="#35",5,IF(C2356="#60",6,IF(C2356="#120",7,IF(C2356="#200",8,IF(C2356="&lt;200",9)))))))),FALSE)</f>
        <v>213</v>
      </c>
      <c r="P2356" s="23">
        <f t="shared" si="0"/>
        <v>0.35099999999999987</v>
      </c>
      <c r="Q2356" s="23">
        <f t="shared" si="1"/>
        <v>4.2942499999999999</v>
      </c>
      <c r="R2356" s="23">
        <f>VLOOKUP(B2356,'Dry Sieve'!$B$2:$K$992,IF(C2356="#5",2,IF(C2356="#10",3,IF(C2356="#18",4,IF(C2356="#35",5,IF(C2356="#60",6,IF(C2356="#120",7,IF(C2356="#200",8,IF(C2356="&lt;200",9)))))))),FALSE)</f>
        <v>213</v>
      </c>
      <c r="S2356" s="23">
        <f>VLOOKUP(B2356,'Dry Sieve'!$B$2:$K$992,10,FALSE)</f>
        <v>239.12</v>
      </c>
      <c r="T2356" s="23">
        <v>0.81795740620000001</v>
      </c>
      <c r="U2356" s="23">
        <v>0.25803638010000002</v>
      </c>
      <c r="V2356" s="23">
        <f>V2355</f>
        <v>0.28879230982240001</v>
      </c>
    </row>
    <row r="2357" spans="1:22" ht="15.75" customHeight="1" x14ac:dyDescent="0.2">
      <c r="A2357" s="22">
        <f>VLOOKUP(B2356,'Sample ID by Horizon'!A:B,2,FALSE)</f>
        <v>42879</v>
      </c>
      <c r="B2357" s="21" t="s">
        <v>560</v>
      </c>
      <c r="C2357" s="21" t="s">
        <v>1290</v>
      </c>
      <c r="D2357" s="21" t="s">
        <v>1293</v>
      </c>
      <c r="E2357" s="21">
        <v>4.3940000000000001</v>
      </c>
      <c r="F2357" s="21">
        <v>1.7370000000000001</v>
      </c>
      <c r="G2357" s="21">
        <v>3.8220000000000001</v>
      </c>
      <c r="H2357" s="21">
        <v>2.085</v>
      </c>
      <c r="I2357" s="21">
        <v>2.38</v>
      </c>
      <c r="J2357" s="23">
        <f t="shared" si="45"/>
        <v>0.64299999999999979</v>
      </c>
      <c r="K2357" s="71">
        <v>32.817478379999997</v>
      </c>
      <c r="L2357" s="71">
        <f t="shared" ref="L2357:N2357" si="1768">L2355</f>
        <v>4.2942499999999999</v>
      </c>
      <c r="M2357" s="71">
        <f t="shared" si="1768"/>
        <v>0.35099999999999987</v>
      </c>
      <c r="N2357" s="71">
        <f t="shared" si="1768"/>
        <v>31.54643239</v>
      </c>
      <c r="O2357" s="73">
        <f>VLOOKUP(B2357,'Dry Sieve'!$B$2:$K$992,IF(C2357="#5",2,IF(C2357="#10",3,IF(C2357="#18",4,IF(C2357="#35",5,IF(C2357="#60",6,IF(C2357="#120",7,IF(C2357="#200",8,IF(C2357="&lt;200",9)))))))),FALSE)</f>
        <v>213</v>
      </c>
      <c r="P2357" s="23">
        <f t="shared" si="0"/>
        <v>0.35099999999999987</v>
      </c>
      <c r="Q2357" s="23">
        <f t="shared" si="1"/>
        <v>4.2942499999999999</v>
      </c>
      <c r="R2357" s="23">
        <f>VLOOKUP(B2357,'Dry Sieve'!$B$2:$K$992,IF(C2357="#5",2,IF(C2357="#10",3,IF(C2357="#18",4,IF(C2357="#35",5,IF(C2357="#60",6,IF(C2357="#120",7,IF(C2357="#200",8,IF(C2357="&lt;200",9)))))))),FALSE)</f>
        <v>213</v>
      </c>
      <c r="S2357" s="23">
        <f>VLOOKUP(B2357,'Dry Sieve'!$B$2:$K$992,10,FALSE)</f>
        <v>239.12</v>
      </c>
      <c r="T2357" s="23">
        <v>0.81795740620000001</v>
      </c>
      <c r="U2357" s="23">
        <v>0.25803638010000002</v>
      </c>
      <c r="V2357" s="23">
        <f>V2355</f>
        <v>0.28879230982240001</v>
      </c>
    </row>
    <row r="2358" spans="1:22" ht="15.75" customHeight="1" x14ac:dyDescent="0.2">
      <c r="A2358" s="22">
        <f>VLOOKUP(B2357,'Sample ID by Horizon'!A:B,2,FALSE)</f>
        <v>42879</v>
      </c>
      <c r="B2358" s="21" t="s">
        <v>560</v>
      </c>
      <c r="C2358" s="21" t="s">
        <v>1290</v>
      </c>
      <c r="D2358" s="21" t="s">
        <v>1294</v>
      </c>
      <c r="E2358" s="21">
        <v>4.609</v>
      </c>
      <c r="F2358" s="21">
        <v>1.724</v>
      </c>
      <c r="G2358" s="21">
        <v>3.931</v>
      </c>
      <c r="H2358" s="21">
        <v>2.2069999999999999</v>
      </c>
      <c r="I2358" s="21">
        <v>2.0139999999999998</v>
      </c>
      <c r="J2358" s="23">
        <f t="shared" si="45"/>
        <v>0.28999999999999981</v>
      </c>
      <c r="K2358" s="71">
        <v>41.592536340000002</v>
      </c>
      <c r="L2358" s="71">
        <f t="shared" ref="L2358:N2358" si="1769">L2355</f>
        <v>4.2942499999999999</v>
      </c>
      <c r="M2358" s="71">
        <f t="shared" si="1769"/>
        <v>0.35099999999999987</v>
      </c>
      <c r="N2358" s="71">
        <f t="shared" si="1769"/>
        <v>31.54643239</v>
      </c>
      <c r="O2358" s="73">
        <f>VLOOKUP(B2358,'Dry Sieve'!$B$2:$K$992,IF(C2358="#5",2,IF(C2358="#10",3,IF(C2358="#18",4,IF(C2358="#35",5,IF(C2358="#60",6,IF(C2358="#120",7,IF(C2358="#200",8,IF(C2358="&lt;200",9)))))))),FALSE)</f>
        <v>213</v>
      </c>
      <c r="P2358" s="23">
        <f t="shared" si="0"/>
        <v>0.35099999999999987</v>
      </c>
      <c r="Q2358" s="23">
        <f t="shared" si="1"/>
        <v>4.2942499999999999</v>
      </c>
      <c r="R2358" s="23">
        <f>VLOOKUP(B2358,'Dry Sieve'!$B$2:$K$992,IF(C2358="#5",2,IF(C2358="#10",3,IF(C2358="#18",4,IF(C2358="#35",5,IF(C2358="#60",6,IF(C2358="#120",7,IF(C2358="#200",8,IF(C2358="&lt;200",9)))))))),FALSE)</f>
        <v>213</v>
      </c>
      <c r="S2358" s="23">
        <f>VLOOKUP(B2358,'Dry Sieve'!$B$2:$K$992,10,FALSE)</f>
        <v>239.12</v>
      </c>
      <c r="T2358" s="23">
        <v>0.81795740620000001</v>
      </c>
      <c r="U2358" s="23">
        <v>0.25803638010000002</v>
      </c>
      <c r="V2358" s="23">
        <f>V2355</f>
        <v>0.28879230982240001</v>
      </c>
    </row>
    <row r="2359" spans="1:22" ht="15.75" customHeight="1" x14ac:dyDescent="0.2">
      <c r="A2359" s="22">
        <f>VLOOKUP(B2358,'Sample ID by Horizon'!A:B,2,FALSE)</f>
        <v>42879</v>
      </c>
      <c r="B2359" s="21" t="s">
        <v>560</v>
      </c>
      <c r="C2359" s="21" t="s">
        <v>1295</v>
      </c>
      <c r="D2359" s="21" t="s">
        <v>1291</v>
      </c>
      <c r="E2359" s="21">
        <v>3.6429999999999998</v>
      </c>
      <c r="F2359" s="21">
        <v>1.7549999999999999</v>
      </c>
      <c r="G2359" s="21">
        <v>3.7610000000000001</v>
      </c>
      <c r="H2359" s="21">
        <v>2.0059999999999998</v>
      </c>
      <c r="I2359" s="21">
        <v>2.1080000000000001</v>
      </c>
      <c r="J2359" s="23">
        <f t="shared" si="45"/>
        <v>0.3530000000000002</v>
      </c>
      <c r="K2359" s="71">
        <v>45.37469119</v>
      </c>
      <c r="L2359" s="71">
        <v>3.75075</v>
      </c>
      <c r="M2359" s="23">
        <f>AVERAGE(J2359:J2362)</f>
        <v>0.44874999999999993</v>
      </c>
      <c r="N2359" s="23">
        <v>42.254032559999999</v>
      </c>
      <c r="O2359" s="73">
        <f>VLOOKUP(B2359,'Dry Sieve'!$B$2:$K$992,IF(C2359="#5",2,IF(C2359="#10",3,IF(C2359="#18",4,IF(C2359="#35",5,IF(C2359="#60",6,IF(C2359="#120",7,IF(C2359="#200",8,IF(C2359="&lt;200",9)))))))),FALSE)</f>
        <v>15.24</v>
      </c>
      <c r="P2359" s="23">
        <f t="shared" si="0"/>
        <v>0.44874999999999993</v>
      </c>
      <c r="Q2359" s="23">
        <f t="shared" si="1"/>
        <v>3.75075</v>
      </c>
      <c r="R2359" s="23">
        <f>VLOOKUP(B2359,'Dry Sieve'!$B$2:$K$992,IF(C2359="#5",2,IF(C2359="#10",3,IF(C2359="#18",4,IF(C2359="#35",5,IF(C2359="#60",6,IF(C2359="#120",7,IF(C2359="#200",8,IF(C2359="&lt;200",9)))))))),FALSE)</f>
        <v>15.24</v>
      </c>
      <c r="S2359" s="23">
        <f>VLOOKUP(B2359,'Dry Sieve'!$B$2:$K$992,10,FALSE)</f>
        <v>239.12</v>
      </c>
      <c r="T2359" s="23">
        <v>5.610841699E-2</v>
      </c>
      <c r="U2359" s="23">
        <v>2.0321201819999999E-2</v>
      </c>
      <c r="V2359" s="23">
        <f>V2358</f>
        <v>0.28879230982240001</v>
      </c>
    </row>
    <row r="2360" spans="1:22" ht="15.75" customHeight="1" x14ac:dyDescent="0.2">
      <c r="A2360" s="22">
        <f>VLOOKUP(B2359,'Sample ID by Horizon'!A:B,2,FALSE)</f>
        <v>42879</v>
      </c>
      <c r="B2360" s="21" t="s">
        <v>560</v>
      </c>
      <c r="C2360" s="21" t="s">
        <v>1295</v>
      </c>
      <c r="D2360" s="21" t="s">
        <v>1292</v>
      </c>
      <c r="E2360" s="21">
        <v>3.6150000000000002</v>
      </c>
      <c r="F2360" s="21">
        <v>1.72</v>
      </c>
      <c r="G2360" s="21">
        <v>3.9289999999999998</v>
      </c>
      <c r="H2360" s="21">
        <v>2.2090000000000001</v>
      </c>
      <c r="I2360" s="21">
        <v>2.11</v>
      </c>
      <c r="J2360" s="23">
        <f t="shared" si="45"/>
        <v>0.3899999999999999</v>
      </c>
      <c r="K2360" s="71">
        <v>50.318118949999999</v>
      </c>
      <c r="L2360" s="71">
        <f t="shared" ref="L2360:N2360" si="1770">L2359</f>
        <v>3.75075</v>
      </c>
      <c r="M2360" s="71">
        <f t="shared" si="1770"/>
        <v>0.44874999999999993</v>
      </c>
      <c r="N2360" s="71">
        <f t="shared" si="1770"/>
        <v>42.254032559999999</v>
      </c>
      <c r="O2360" s="73">
        <f>VLOOKUP(B2360,'Dry Sieve'!$B$2:$K$992,IF(C2360="#5",2,IF(C2360="#10",3,IF(C2360="#18",4,IF(C2360="#35",5,IF(C2360="#60",6,IF(C2360="#120",7,IF(C2360="#200",8,IF(C2360="&lt;200",9)))))))),FALSE)</f>
        <v>15.24</v>
      </c>
      <c r="P2360" s="23">
        <f t="shared" si="0"/>
        <v>0.44874999999999993</v>
      </c>
      <c r="Q2360" s="23">
        <f t="shared" si="1"/>
        <v>3.75075</v>
      </c>
      <c r="R2360" s="23">
        <f>VLOOKUP(B2360,'Dry Sieve'!$B$2:$K$992,IF(C2360="#5",2,IF(C2360="#10",3,IF(C2360="#18",4,IF(C2360="#35",5,IF(C2360="#60",6,IF(C2360="#120",7,IF(C2360="#200",8,IF(C2360="&lt;200",9)))))))),FALSE)</f>
        <v>15.24</v>
      </c>
      <c r="S2360" s="23">
        <f>VLOOKUP(B2360,'Dry Sieve'!$B$2:$K$992,10,FALSE)</f>
        <v>239.12</v>
      </c>
      <c r="T2360" s="23">
        <v>5.610841699E-2</v>
      </c>
      <c r="U2360" s="23">
        <v>2.0321201819999999E-2</v>
      </c>
      <c r="V2360" s="23">
        <f>V2358</f>
        <v>0.28879230982240001</v>
      </c>
    </row>
    <row r="2361" spans="1:22" ht="15.75" customHeight="1" x14ac:dyDescent="0.2">
      <c r="A2361" s="22">
        <f>VLOOKUP(B2360,'Sample ID by Horizon'!A:B,2,FALSE)</f>
        <v>42879</v>
      </c>
      <c r="B2361" s="21" t="s">
        <v>560</v>
      </c>
      <c r="C2361" s="21" t="s">
        <v>1295</v>
      </c>
      <c r="D2361" s="21" t="s">
        <v>1293</v>
      </c>
      <c r="E2361" s="21">
        <v>3.7090000000000001</v>
      </c>
      <c r="F2361" s="21">
        <v>1.736</v>
      </c>
      <c r="G2361" s="21">
        <v>3.7679999999999998</v>
      </c>
      <c r="H2361" s="21">
        <v>2.032</v>
      </c>
      <c r="I2361" s="21">
        <v>2.1989999999999998</v>
      </c>
      <c r="J2361" s="23">
        <f t="shared" si="45"/>
        <v>0.46299999999999986</v>
      </c>
      <c r="K2361" s="71">
        <v>42.302507409999997</v>
      </c>
      <c r="L2361" s="71">
        <f t="shared" ref="L2361:N2361" si="1771">L2359</f>
        <v>3.75075</v>
      </c>
      <c r="M2361" s="71">
        <f t="shared" si="1771"/>
        <v>0.44874999999999993</v>
      </c>
      <c r="N2361" s="71">
        <f t="shared" si="1771"/>
        <v>42.254032559999999</v>
      </c>
      <c r="O2361" s="73">
        <f>VLOOKUP(B2361,'Dry Sieve'!$B$2:$K$992,IF(C2361="#5",2,IF(C2361="#10",3,IF(C2361="#18",4,IF(C2361="#35",5,IF(C2361="#60",6,IF(C2361="#120",7,IF(C2361="#200",8,IF(C2361="&lt;200",9)))))))),FALSE)</f>
        <v>15.24</v>
      </c>
      <c r="P2361" s="23">
        <f t="shared" si="0"/>
        <v>0.44874999999999993</v>
      </c>
      <c r="Q2361" s="23">
        <f t="shared" si="1"/>
        <v>3.75075</v>
      </c>
      <c r="R2361" s="23">
        <f>VLOOKUP(B2361,'Dry Sieve'!$B$2:$K$992,IF(C2361="#5",2,IF(C2361="#10",3,IF(C2361="#18",4,IF(C2361="#35",5,IF(C2361="#60",6,IF(C2361="#120",7,IF(C2361="#200",8,IF(C2361="&lt;200",9)))))))),FALSE)</f>
        <v>15.24</v>
      </c>
      <c r="S2361" s="23">
        <f>VLOOKUP(B2361,'Dry Sieve'!$B$2:$K$992,10,FALSE)</f>
        <v>239.12</v>
      </c>
      <c r="T2361" s="23">
        <v>5.610841699E-2</v>
      </c>
      <c r="U2361" s="23">
        <v>2.0321201819999999E-2</v>
      </c>
      <c r="V2361" s="23">
        <f>V2358</f>
        <v>0.28879230982240001</v>
      </c>
    </row>
    <row r="2362" spans="1:22" ht="15.75" customHeight="1" x14ac:dyDescent="0.2">
      <c r="A2362" s="22">
        <f>VLOOKUP(B2361,'Sample ID by Horizon'!A:B,2,FALSE)</f>
        <v>42879</v>
      </c>
      <c r="B2362" s="21" t="s">
        <v>560</v>
      </c>
      <c r="C2362" s="21" t="s">
        <v>1295</v>
      </c>
      <c r="D2362" s="21" t="s">
        <v>1294</v>
      </c>
      <c r="E2362" s="21">
        <v>4.0359999999999996</v>
      </c>
      <c r="F2362" s="21">
        <v>1.7430000000000001</v>
      </c>
      <c r="G2362" s="21">
        <v>3.5840000000000001</v>
      </c>
      <c r="H2362" s="21">
        <v>1.841</v>
      </c>
      <c r="I2362" s="21">
        <v>2.3319999999999999</v>
      </c>
      <c r="J2362" s="23">
        <f t="shared" si="45"/>
        <v>0.58899999999999975</v>
      </c>
      <c r="K2362" s="71">
        <v>31.02081269</v>
      </c>
      <c r="L2362" s="71">
        <f t="shared" ref="L2362:N2362" si="1772">L2359</f>
        <v>3.75075</v>
      </c>
      <c r="M2362" s="71">
        <f t="shared" si="1772"/>
        <v>0.44874999999999993</v>
      </c>
      <c r="N2362" s="71">
        <f t="shared" si="1772"/>
        <v>42.254032559999999</v>
      </c>
      <c r="O2362" s="73">
        <f>VLOOKUP(B2362,'Dry Sieve'!$B$2:$K$992,IF(C2362="#5",2,IF(C2362="#10",3,IF(C2362="#18",4,IF(C2362="#35",5,IF(C2362="#60",6,IF(C2362="#120",7,IF(C2362="#200",8,IF(C2362="&lt;200",9)))))))),FALSE)</f>
        <v>15.24</v>
      </c>
      <c r="P2362" s="23">
        <f t="shared" si="0"/>
        <v>0.44874999999999993</v>
      </c>
      <c r="Q2362" s="23">
        <f t="shared" si="1"/>
        <v>3.75075</v>
      </c>
      <c r="R2362" s="23">
        <f>VLOOKUP(B2362,'Dry Sieve'!$B$2:$K$992,IF(C2362="#5",2,IF(C2362="#10",3,IF(C2362="#18",4,IF(C2362="#35",5,IF(C2362="#60",6,IF(C2362="#120",7,IF(C2362="#200",8,IF(C2362="&lt;200",9)))))))),FALSE)</f>
        <v>15.24</v>
      </c>
      <c r="S2362" s="23">
        <f>VLOOKUP(B2362,'Dry Sieve'!$B$2:$K$992,10,FALSE)</f>
        <v>239.12</v>
      </c>
      <c r="T2362" s="23">
        <v>5.610841699E-2</v>
      </c>
      <c r="U2362" s="23">
        <v>2.0321201819999999E-2</v>
      </c>
      <c r="V2362" s="23">
        <f>V2361</f>
        <v>0.28879230982240001</v>
      </c>
    </row>
    <row r="2363" spans="1:22" ht="15.75" customHeight="1" x14ac:dyDescent="0.2">
      <c r="A2363" s="22">
        <f>VLOOKUP(B2362,'Sample ID by Horizon'!A:B,2,FALSE)</f>
        <v>42879</v>
      </c>
      <c r="B2363" s="21" t="s">
        <v>560</v>
      </c>
      <c r="C2363" s="21" t="s">
        <v>1296</v>
      </c>
      <c r="D2363" s="21" t="s">
        <v>1291</v>
      </c>
      <c r="E2363" s="21">
        <v>1.3520000000000001</v>
      </c>
      <c r="F2363" s="21">
        <v>1.7450000000000001</v>
      </c>
      <c r="G2363" s="21">
        <v>2.2989999999999999</v>
      </c>
      <c r="H2363" s="21">
        <v>0.55400000000000005</v>
      </c>
      <c r="I2363" s="21">
        <v>1.913</v>
      </c>
      <c r="J2363" s="23">
        <f t="shared" si="45"/>
        <v>0.16799999999999993</v>
      </c>
      <c r="K2363" s="71">
        <v>28.550295859999999</v>
      </c>
      <c r="L2363" s="71">
        <v>1.417</v>
      </c>
      <c r="M2363" s="23">
        <f>AVERAGE(J2363:J2366)</f>
        <v>0.22449999999999998</v>
      </c>
      <c r="N2363" s="23">
        <v>38.09577006</v>
      </c>
      <c r="O2363" s="73">
        <f>VLOOKUP(B2363,'Dry Sieve'!$B$2:$K$992,IF(C2363="#5",2,IF(C2363="#10",3,IF(C2363="#18",4,IF(C2363="#35",5,IF(C2363="#60",6,IF(C2363="#120",7,IF(C2363="#200",8,IF(C2363="&lt;200",9)))))))),FALSE)</f>
        <v>5.81</v>
      </c>
      <c r="P2363" s="23">
        <f t="shared" si="0"/>
        <v>0.22449999999999998</v>
      </c>
      <c r="Q2363" s="23">
        <f t="shared" si="1"/>
        <v>1.4169999999999998</v>
      </c>
      <c r="R2363" s="23">
        <f>VLOOKUP(B2363,'Dry Sieve'!$B$2:$K$992,IF(C2363="#5",2,IF(C2363="#10",3,IF(C2363="#18",4,IF(C2363="#35",5,IF(C2363="#60",6,IF(C2363="#120",7,IF(C2363="#200",8,IF(C2363="&lt;200",9)))))))),FALSE)</f>
        <v>5.81</v>
      </c>
      <c r="S2363" s="23">
        <f>VLOOKUP(B2363,'Dry Sieve'!$B$2:$K$992,10,FALSE)</f>
        <v>239.12</v>
      </c>
      <c r="T2363" s="23">
        <v>2.0447902600000002E-2</v>
      </c>
      <c r="U2363" s="23">
        <v>5.5641328259999996E-3</v>
      </c>
      <c r="V2363" s="23">
        <f>V2361</f>
        <v>0.28879230982240001</v>
      </c>
    </row>
    <row r="2364" spans="1:22" ht="15.75" customHeight="1" x14ac:dyDescent="0.2">
      <c r="A2364" s="22">
        <f>VLOOKUP(B2363,'Sample ID by Horizon'!A:B,2,FALSE)</f>
        <v>42879</v>
      </c>
      <c r="B2364" s="21" t="s">
        <v>560</v>
      </c>
      <c r="C2364" s="21" t="s">
        <v>1296</v>
      </c>
      <c r="D2364" s="21" t="s">
        <v>1292</v>
      </c>
      <c r="E2364" s="21">
        <v>1.4319999999999999</v>
      </c>
      <c r="F2364" s="21">
        <v>1.7190000000000001</v>
      </c>
      <c r="G2364" s="21">
        <v>2.399</v>
      </c>
      <c r="H2364" s="21">
        <v>0.68</v>
      </c>
      <c r="I2364" s="21">
        <v>1.919</v>
      </c>
      <c r="J2364" s="23">
        <f t="shared" si="45"/>
        <v>0.19999999999999996</v>
      </c>
      <c r="K2364" s="71">
        <v>33.519553070000001</v>
      </c>
      <c r="L2364" s="71">
        <f t="shared" ref="L2364:N2364" si="1773">L2363</f>
        <v>1.417</v>
      </c>
      <c r="M2364" s="71">
        <f t="shared" si="1773"/>
        <v>0.22449999999999998</v>
      </c>
      <c r="N2364" s="71">
        <f t="shared" si="1773"/>
        <v>38.09577006</v>
      </c>
      <c r="O2364" s="73">
        <f>VLOOKUP(B2364,'Dry Sieve'!$B$2:$K$992,IF(C2364="#5",2,IF(C2364="#10",3,IF(C2364="#18",4,IF(C2364="#35",5,IF(C2364="#60",6,IF(C2364="#120",7,IF(C2364="#200",8,IF(C2364="&lt;200",9)))))))),FALSE)</f>
        <v>5.81</v>
      </c>
      <c r="P2364" s="23">
        <f t="shared" si="0"/>
        <v>0.22449999999999998</v>
      </c>
      <c r="Q2364" s="23">
        <f t="shared" si="1"/>
        <v>1.4169999999999998</v>
      </c>
      <c r="R2364" s="23">
        <f>VLOOKUP(B2364,'Dry Sieve'!$B$2:$K$992,IF(C2364="#5",2,IF(C2364="#10",3,IF(C2364="#18",4,IF(C2364="#35",5,IF(C2364="#60",6,IF(C2364="#120",7,IF(C2364="#200",8,IF(C2364="&lt;200",9)))))))),FALSE)</f>
        <v>5.81</v>
      </c>
      <c r="S2364" s="23">
        <f>VLOOKUP(B2364,'Dry Sieve'!$B$2:$K$992,10,FALSE)</f>
        <v>239.12</v>
      </c>
      <c r="T2364" s="23">
        <v>2.0447902600000002E-2</v>
      </c>
      <c r="U2364" s="23">
        <v>5.5641328259999996E-3</v>
      </c>
      <c r="V2364" s="23">
        <f>V2361</f>
        <v>0.28879230982240001</v>
      </c>
    </row>
    <row r="2365" spans="1:22" ht="15.75" customHeight="1" x14ac:dyDescent="0.2">
      <c r="A2365" s="22">
        <f>VLOOKUP(B2364,'Sample ID by Horizon'!A:B,2,FALSE)</f>
        <v>42879</v>
      </c>
      <c r="B2365" s="21" t="s">
        <v>560</v>
      </c>
      <c r="C2365" s="21" t="s">
        <v>1296</v>
      </c>
      <c r="D2365" s="21" t="s">
        <v>1293</v>
      </c>
      <c r="E2365" s="21">
        <v>1.4119999999999999</v>
      </c>
      <c r="F2365" s="21">
        <v>1.724</v>
      </c>
      <c r="G2365" s="21">
        <v>2.5609999999999999</v>
      </c>
      <c r="H2365" s="21">
        <v>0.83699999999999997</v>
      </c>
      <c r="I2365" s="21">
        <v>1.9630000000000001</v>
      </c>
      <c r="J2365" s="23">
        <f t="shared" si="45"/>
        <v>0.2390000000000001</v>
      </c>
      <c r="K2365" s="71">
        <v>42.351274789999998</v>
      </c>
      <c r="L2365" s="71">
        <f t="shared" ref="L2365:N2365" si="1774">L2363</f>
        <v>1.417</v>
      </c>
      <c r="M2365" s="71">
        <f t="shared" si="1774"/>
        <v>0.22449999999999998</v>
      </c>
      <c r="N2365" s="71">
        <f t="shared" si="1774"/>
        <v>38.09577006</v>
      </c>
      <c r="O2365" s="73">
        <f>VLOOKUP(B2365,'Dry Sieve'!$B$2:$K$992,IF(C2365="#5",2,IF(C2365="#10",3,IF(C2365="#18",4,IF(C2365="#35",5,IF(C2365="#60",6,IF(C2365="#120",7,IF(C2365="#200",8,IF(C2365="&lt;200",9)))))))),FALSE)</f>
        <v>5.81</v>
      </c>
      <c r="P2365" s="23">
        <f t="shared" si="0"/>
        <v>0.22449999999999998</v>
      </c>
      <c r="Q2365" s="23">
        <f t="shared" si="1"/>
        <v>1.4169999999999998</v>
      </c>
      <c r="R2365" s="23">
        <f>VLOOKUP(B2365,'Dry Sieve'!$B$2:$K$992,IF(C2365="#5",2,IF(C2365="#10",3,IF(C2365="#18",4,IF(C2365="#35",5,IF(C2365="#60",6,IF(C2365="#120",7,IF(C2365="#200",8,IF(C2365="&lt;200",9)))))))),FALSE)</f>
        <v>5.81</v>
      </c>
      <c r="S2365" s="23">
        <f>VLOOKUP(B2365,'Dry Sieve'!$B$2:$K$992,10,FALSE)</f>
        <v>239.12</v>
      </c>
      <c r="T2365" s="23">
        <v>2.0447902600000002E-2</v>
      </c>
      <c r="U2365" s="23">
        <v>5.5641328259999996E-3</v>
      </c>
      <c r="V2365" s="23">
        <f>V2364</f>
        <v>0.28879230982240001</v>
      </c>
    </row>
    <row r="2366" spans="1:22" ht="15.75" customHeight="1" x14ac:dyDescent="0.2">
      <c r="A2366" s="22">
        <f>VLOOKUP(B2365,'Sample ID by Horizon'!A:B,2,FALSE)</f>
        <v>42879</v>
      </c>
      <c r="B2366" s="21" t="s">
        <v>560</v>
      </c>
      <c r="C2366" s="21" t="s">
        <v>1296</v>
      </c>
      <c r="D2366" s="21" t="s">
        <v>1294</v>
      </c>
      <c r="E2366" s="21">
        <v>1.472</v>
      </c>
      <c r="F2366" s="21">
        <v>1.7330000000000001</v>
      </c>
      <c r="G2366" s="21">
        <v>2.73</v>
      </c>
      <c r="H2366" s="21">
        <v>0.997</v>
      </c>
      <c r="I2366" s="21">
        <v>2.024</v>
      </c>
      <c r="J2366" s="23">
        <f t="shared" si="45"/>
        <v>0.29099999999999993</v>
      </c>
      <c r="K2366" s="71">
        <v>47.961956520000001</v>
      </c>
      <c r="L2366" s="71">
        <f t="shared" ref="L2366:N2366" si="1775">L2363</f>
        <v>1.417</v>
      </c>
      <c r="M2366" s="71">
        <f t="shared" si="1775"/>
        <v>0.22449999999999998</v>
      </c>
      <c r="N2366" s="71">
        <f t="shared" si="1775"/>
        <v>38.09577006</v>
      </c>
      <c r="O2366" s="73">
        <f>VLOOKUP(B2366,'Dry Sieve'!$B$2:$K$992,IF(C2366="#5",2,IF(C2366="#10",3,IF(C2366="#18",4,IF(C2366="#35",5,IF(C2366="#60",6,IF(C2366="#120",7,IF(C2366="#200",8,IF(C2366="&lt;200",9)))))))),FALSE)</f>
        <v>5.81</v>
      </c>
      <c r="P2366" s="23">
        <f t="shared" si="0"/>
        <v>0.22449999999999998</v>
      </c>
      <c r="Q2366" s="23">
        <f t="shared" si="1"/>
        <v>1.4169999999999998</v>
      </c>
      <c r="R2366" s="23">
        <f>VLOOKUP(B2366,'Dry Sieve'!$B$2:$K$992,IF(C2366="#5",2,IF(C2366="#10",3,IF(C2366="#18",4,IF(C2366="#35",5,IF(C2366="#60",6,IF(C2366="#120",7,IF(C2366="#200",8,IF(C2366="&lt;200",9)))))))),FALSE)</f>
        <v>5.81</v>
      </c>
      <c r="S2366" s="23">
        <f>VLOOKUP(B2366,'Dry Sieve'!$B$2:$K$992,10,FALSE)</f>
        <v>239.12</v>
      </c>
      <c r="T2366" s="23">
        <v>2.0447902600000002E-2</v>
      </c>
      <c r="U2366" s="23">
        <v>5.5641328259999996E-3</v>
      </c>
      <c r="V2366" s="23">
        <f>V2364</f>
        <v>0.28879230982240001</v>
      </c>
    </row>
    <row r="2367" spans="1:22" ht="15.75" customHeight="1" x14ac:dyDescent="0.2">
      <c r="A2367" s="22">
        <f>VLOOKUP(B2366,'Sample ID by Horizon'!A:B,2,FALSE)</f>
        <v>42879</v>
      </c>
      <c r="B2367" s="21" t="s">
        <v>560</v>
      </c>
      <c r="C2367" s="21" t="s">
        <v>1297</v>
      </c>
      <c r="D2367" s="21" t="s">
        <v>1291</v>
      </c>
      <c r="E2367" s="21">
        <v>0.53300000000000003</v>
      </c>
      <c r="F2367" s="21">
        <v>1.7370000000000001</v>
      </c>
      <c r="G2367" s="21">
        <v>2.117</v>
      </c>
      <c r="H2367" s="21">
        <v>0.38</v>
      </c>
      <c r="I2367" s="21">
        <v>1.7869999999999999</v>
      </c>
      <c r="J2367" s="23">
        <f t="shared" si="45"/>
        <v>4.9999999999999822E-2</v>
      </c>
      <c r="K2367" s="71">
        <v>61.913696059999999</v>
      </c>
      <c r="L2367" s="71">
        <v>0.60599999999999998</v>
      </c>
      <c r="M2367" s="23">
        <f>AVERAGE(J2367:J2370)</f>
        <v>8.3499999999999963E-2</v>
      </c>
      <c r="N2367" s="23">
        <v>60.853373750000003</v>
      </c>
      <c r="O2367" s="73">
        <f>VLOOKUP(B2367,'Dry Sieve'!$B$2:$K$992,IF(C2367="#5",2,IF(C2367="#10",3,IF(C2367="#18",4,IF(C2367="#35",5,IF(C2367="#60",6,IF(C2367="#120",7,IF(C2367="#200",8,IF(C2367="&lt;200",9)))))))),FALSE)</f>
        <v>2.71</v>
      </c>
      <c r="P2367" s="23">
        <f t="shared" si="0"/>
        <v>8.3499999999999963E-2</v>
      </c>
      <c r="Q2367" s="23">
        <f t="shared" si="1"/>
        <v>0.60599999999999998</v>
      </c>
      <c r="R2367" s="23">
        <f>VLOOKUP(B2367,'Dry Sieve'!$B$2:$K$992,IF(C2367="#5",2,IF(C2367="#10",3,IF(C2367="#18",4,IF(C2367="#35",5,IF(C2367="#60",6,IF(C2367="#120",7,IF(C2367="#200",8,IF(C2367="&lt;200",9)))))))),FALSE)</f>
        <v>2.71</v>
      </c>
      <c r="S2367" s="23">
        <f>VLOOKUP(B2367,'Dry Sieve'!$B$2:$K$992,10,FALSE)</f>
        <v>239.12</v>
      </c>
      <c r="T2367" s="23">
        <v>9.7716310190000006E-3</v>
      </c>
      <c r="U2367" s="23">
        <v>3.3979240830000002E-3</v>
      </c>
      <c r="V2367" s="23">
        <f>V2364</f>
        <v>0.28879230982240001</v>
      </c>
    </row>
    <row r="2368" spans="1:22" ht="15.75" customHeight="1" x14ac:dyDescent="0.2">
      <c r="A2368" s="22">
        <f>VLOOKUP(B2367,'Sample ID by Horizon'!A:B,2,FALSE)</f>
        <v>42879</v>
      </c>
      <c r="B2368" s="21" t="s">
        <v>560</v>
      </c>
      <c r="C2368" s="21" t="s">
        <v>1297</v>
      </c>
      <c r="D2368" s="21" t="s">
        <v>1292</v>
      </c>
      <c r="E2368" s="21">
        <v>0.55900000000000005</v>
      </c>
      <c r="F2368" s="21">
        <v>1.72</v>
      </c>
      <c r="G2368" s="21">
        <v>2.129</v>
      </c>
      <c r="H2368" s="21">
        <v>0.40899999999999997</v>
      </c>
      <c r="I2368" s="21">
        <v>1.7929999999999999</v>
      </c>
      <c r="J2368" s="23">
        <f t="shared" si="45"/>
        <v>7.2999999999999954E-2</v>
      </c>
      <c r="K2368" s="71">
        <v>60.107334530000003</v>
      </c>
      <c r="L2368" s="71">
        <f t="shared" ref="L2368:N2368" si="1776">L2367</f>
        <v>0.60599999999999998</v>
      </c>
      <c r="M2368" s="71">
        <f t="shared" si="1776"/>
        <v>8.3499999999999963E-2</v>
      </c>
      <c r="N2368" s="71">
        <f t="shared" si="1776"/>
        <v>60.853373750000003</v>
      </c>
      <c r="O2368" s="73">
        <f>VLOOKUP(B2368,'Dry Sieve'!$B$2:$K$992,IF(C2368="#5",2,IF(C2368="#10",3,IF(C2368="#18",4,IF(C2368="#35",5,IF(C2368="#60",6,IF(C2368="#120",7,IF(C2368="#200",8,IF(C2368="&lt;200",9)))))))),FALSE)</f>
        <v>2.71</v>
      </c>
      <c r="P2368" s="23">
        <f t="shared" si="0"/>
        <v>8.3499999999999963E-2</v>
      </c>
      <c r="Q2368" s="23">
        <f t="shared" si="1"/>
        <v>0.60599999999999998</v>
      </c>
      <c r="R2368" s="23">
        <f>VLOOKUP(B2368,'Dry Sieve'!$B$2:$K$992,IF(C2368="#5",2,IF(C2368="#10",3,IF(C2368="#18",4,IF(C2368="#35",5,IF(C2368="#60",6,IF(C2368="#120",7,IF(C2368="#200",8,IF(C2368="&lt;200",9)))))))),FALSE)</f>
        <v>2.71</v>
      </c>
      <c r="S2368" s="23">
        <f>VLOOKUP(B2368,'Dry Sieve'!$B$2:$K$992,10,FALSE)</f>
        <v>239.12</v>
      </c>
      <c r="T2368" s="23">
        <v>9.7716310190000006E-3</v>
      </c>
      <c r="U2368" s="23">
        <v>3.3979240830000002E-3</v>
      </c>
      <c r="V2368" s="23">
        <f>V2367</f>
        <v>0.28879230982240001</v>
      </c>
    </row>
    <row r="2369" spans="1:22" ht="15.75" customHeight="1" x14ac:dyDescent="0.2">
      <c r="A2369" s="22">
        <f>VLOOKUP(B2368,'Sample ID by Horizon'!A:B,2,FALSE)</f>
        <v>42879</v>
      </c>
      <c r="B2369" s="21" t="s">
        <v>560</v>
      </c>
      <c r="C2369" s="21" t="s">
        <v>1297</v>
      </c>
      <c r="D2369" s="21" t="s">
        <v>1293</v>
      </c>
      <c r="E2369" s="21">
        <v>0.61899999999999999</v>
      </c>
      <c r="F2369" s="21">
        <v>1.732</v>
      </c>
      <c r="G2369" s="21">
        <v>2.21</v>
      </c>
      <c r="H2369" s="21">
        <v>0.47799999999999998</v>
      </c>
      <c r="I2369" s="21">
        <v>1.8180000000000001</v>
      </c>
      <c r="J2369" s="23">
        <f t="shared" si="45"/>
        <v>8.6000000000000076E-2</v>
      </c>
      <c r="K2369" s="71">
        <v>63.327948300000003</v>
      </c>
      <c r="L2369" s="71">
        <f t="shared" ref="L2369:N2369" si="1777">L2367</f>
        <v>0.60599999999999998</v>
      </c>
      <c r="M2369" s="71">
        <f t="shared" si="1777"/>
        <v>8.3499999999999963E-2</v>
      </c>
      <c r="N2369" s="71">
        <f t="shared" si="1777"/>
        <v>60.853373750000003</v>
      </c>
      <c r="O2369" s="73">
        <f>VLOOKUP(B2369,'Dry Sieve'!$B$2:$K$992,IF(C2369="#5",2,IF(C2369="#10",3,IF(C2369="#18",4,IF(C2369="#35",5,IF(C2369="#60",6,IF(C2369="#120",7,IF(C2369="#200",8,IF(C2369="&lt;200",9)))))))),FALSE)</f>
        <v>2.71</v>
      </c>
      <c r="P2369" s="23">
        <f t="shared" si="0"/>
        <v>8.3499999999999963E-2</v>
      </c>
      <c r="Q2369" s="23">
        <f t="shared" si="1"/>
        <v>0.60599999999999998</v>
      </c>
      <c r="R2369" s="23">
        <f>VLOOKUP(B2369,'Dry Sieve'!$B$2:$K$992,IF(C2369="#5",2,IF(C2369="#10",3,IF(C2369="#18",4,IF(C2369="#35",5,IF(C2369="#60",6,IF(C2369="#120",7,IF(C2369="#200",8,IF(C2369="&lt;200",9)))))))),FALSE)</f>
        <v>2.71</v>
      </c>
      <c r="S2369" s="23">
        <f>VLOOKUP(B2369,'Dry Sieve'!$B$2:$K$992,10,FALSE)</f>
        <v>239.12</v>
      </c>
      <c r="T2369" s="23">
        <v>9.7716310190000006E-3</v>
      </c>
      <c r="U2369" s="23">
        <v>3.3979240830000002E-3</v>
      </c>
      <c r="V2369" s="23">
        <f>V2367</f>
        <v>0.28879230982240001</v>
      </c>
    </row>
    <row r="2370" spans="1:22" ht="15.75" customHeight="1" x14ac:dyDescent="0.2">
      <c r="A2370" s="22">
        <f>VLOOKUP(B2369,'Sample ID by Horizon'!A:B,2,FALSE)</f>
        <v>42879</v>
      </c>
      <c r="B2370" s="21" t="s">
        <v>560</v>
      </c>
      <c r="C2370" s="21" t="s">
        <v>1297</v>
      </c>
      <c r="D2370" s="21" t="s">
        <v>1294</v>
      </c>
      <c r="E2370" s="21">
        <v>0.71299999999999997</v>
      </c>
      <c r="F2370" s="21">
        <v>1.718</v>
      </c>
      <c r="G2370" s="21">
        <v>2.2570000000000001</v>
      </c>
      <c r="H2370" s="21">
        <v>0.53900000000000003</v>
      </c>
      <c r="I2370" s="21">
        <v>1.843</v>
      </c>
      <c r="J2370" s="23">
        <f t="shared" si="45"/>
        <v>0.125</v>
      </c>
      <c r="K2370" s="71">
        <v>58.064516130000001</v>
      </c>
      <c r="L2370" s="71">
        <f t="shared" ref="L2370:N2370" si="1778">L2367</f>
        <v>0.60599999999999998</v>
      </c>
      <c r="M2370" s="71">
        <f t="shared" si="1778"/>
        <v>8.3499999999999963E-2</v>
      </c>
      <c r="N2370" s="71">
        <f t="shared" si="1778"/>
        <v>60.853373750000003</v>
      </c>
      <c r="O2370" s="73">
        <f>VLOOKUP(B2370,'Dry Sieve'!$B$2:$K$992,IF(C2370="#5",2,IF(C2370="#10",3,IF(C2370="#18",4,IF(C2370="#35",5,IF(C2370="#60",6,IF(C2370="#120",7,IF(C2370="#200",8,IF(C2370="&lt;200",9)))))))),FALSE)</f>
        <v>2.71</v>
      </c>
      <c r="P2370" s="23">
        <f t="shared" si="0"/>
        <v>8.3499999999999963E-2</v>
      </c>
      <c r="Q2370" s="23">
        <f t="shared" si="1"/>
        <v>0.60599999999999998</v>
      </c>
      <c r="R2370" s="23">
        <f>VLOOKUP(B2370,'Dry Sieve'!$B$2:$K$992,IF(C2370="#5",2,IF(C2370="#10",3,IF(C2370="#18",4,IF(C2370="#35",5,IF(C2370="#60",6,IF(C2370="#120",7,IF(C2370="#200",8,IF(C2370="&lt;200",9)))))))),FALSE)</f>
        <v>2.71</v>
      </c>
      <c r="S2370" s="23">
        <f>VLOOKUP(B2370,'Dry Sieve'!$B$2:$K$992,10,FALSE)</f>
        <v>239.12</v>
      </c>
      <c r="T2370" s="23">
        <v>9.7716310190000006E-3</v>
      </c>
      <c r="U2370" s="23">
        <v>3.3979240830000002E-3</v>
      </c>
      <c r="V2370" s="23">
        <f>V2367</f>
        <v>0.28879230982240001</v>
      </c>
    </row>
    <row r="2371" spans="1:22" ht="15.75" customHeight="1" x14ac:dyDescent="0.2">
      <c r="A2371" s="22">
        <f>VLOOKUP(B2370,'Sample ID by Horizon'!A:B,2,FALSE)</f>
        <v>42879</v>
      </c>
      <c r="B2371" s="21" t="s">
        <v>560</v>
      </c>
      <c r="C2371" s="21" t="s">
        <v>1298</v>
      </c>
      <c r="D2371" s="21" t="s">
        <v>1291</v>
      </c>
      <c r="E2371" s="21">
        <v>0.26500000000000001</v>
      </c>
      <c r="F2371" s="21">
        <v>1.7290000000000001</v>
      </c>
      <c r="G2371" s="21">
        <v>1.95</v>
      </c>
      <c r="H2371" s="21">
        <v>0.221</v>
      </c>
      <c r="I2371" s="21">
        <v>1.7629999999999999</v>
      </c>
      <c r="J2371" s="23">
        <f t="shared" si="45"/>
        <v>3.3999999999999808E-2</v>
      </c>
      <c r="K2371" s="71">
        <v>70.566037739999999</v>
      </c>
      <c r="L2371" s="71">
        <v>0.27300000000000002</v>
      </c>
      <c r="M2371" s="23">
        <f>AVERAGE(J2371:J2374)</f>
        <v>4.2749999999999899E-2</v>
      </c>
      <c r="N2371" s="23">
        <v>69.783044239999995</v>
      </c>
      <c r="O2371" s="73">
        <f>VLOOKUP(B2371,'Dry Sieve'!$B$2:$K$992,IF(C2371="#5",2,IF(C2371="#10",3,IF(C2371="#18",4,IF(C2371="#35",5,IF(C2371="#60",6,IF(C2371="#120",7,IF(C2371="#200",8,IF(C2371="&lt;200",9)))))))),FALSE)</f>
        <v>1.1000000000000001</v>
      </c>
      <c r="P2371" s="23">
        <f t="shared" si="0"/>
        <v>4.2749999999999899E-2</v>
      </c>
      <c r="Q2371" s="23">
        <f t="shared" si="1"/>
        <v>0.27300000000000002</v>
      </c>
      <c r="R2371" s="23">
        <f>VLOOKUP(B2371,'Dry Sieve'!$B$2:$K$992,IF(C2371="#5",2,IF(C2371="#10",3,IF(C2371="#18",4,IF(C2371="#35",5,IF(C2371="#60",6,IF(C2371="#120",7,IF(C2371="#200",8,IF(C2371="&lt;200",9)))))))),FALSE)</f>
        <v>1.1000000000000001</v>
      </c>
      <c r="S2371" s="23">
        <f>VLOOKUP(B2371,'Dry Sieve'!$B$2:$K$992,10,FALSE)</f>
        <v>239.12</v>
      </c>
      <c r="T2371" s="23">
        <v>3.879839632E-3</v>
      </c>
      <c r="U2371" s="23">
        <v>1.160344374E-3</v>
      </c>
      <c r="V2371" s="23">
        <f>V2370</f>
        <v>0.28879230982240001</v>
      </c>
    </row>
    <row r="2372" spans="1:22" ht="15.75" customHeight="1" x14ac:dyDescent="0.2">
      <c r="A2372" s="22">
        <f>VLOOKUP(B2371,'Sample ID by Horizon'!A:B,2,FALSE)</f>
        <v>42879</v>
      </c>
      <c r="B2372" s="21" t="s">
        <v>560</v>
      </c>
      <c r="C2372" s="21" t="s">
        <v>1298</v>
      </c>
      <c r="D2372" s="21" t="s">
        <v>1292</v>
      </c>
      <c r="E2372" s="21">
        <v>0.27200000000000002</v>
      </c>
      <c r="F2372" s="21">
        <v>1.7190000000000001</v>
      </c>
      <c r="G2372" s="21">
        <v>1.9510000000000001</v>
      </c>
      <c r="H2372" s="21">
        <v>0.23200000000000001</v>
      </c>
      <c r="I2372" s="21">
        <v>1.768</v>
      </c>
      <c r="J2372" s="23">
        <f t="shared" si="45"/>
        <v>4.8999999999999932E-2</v>
      </c>
      <c r="K2372" s="71">
        <v>67.279411760000002</v>
      </c>
      <c r="L2372" s="71">
        <f t="shared" ref="L2372:N2372" si="1779">L2371</f>
        <v>0.27300000000000002</v>
      </c>
      <c r="M2372" s="71">
        <f t="shared" si="1779"/>
        <v>4.2749999999999899E-2</v>
      </c>
      <c r="N2372" s="71">
        <f t="shared" si="1779"/>
        <v>69.783044239999995</v>
      </c>
      <c r="O2372" s="73">
        <f>VLOOKUP(B2372,'Dry Sieve'!$B$2:$K$992,IF(C2372="#5",2,IF(C2372="#10",3,IF(C2372="#18",4,IF(C2372="#35",5,IF(C2372="#60",6,IF(C2372="#120",7,IF(C2372="#200",8,IF(C2372="&lt;200",9)))))))),FALSE)</f>
        <v>1.1000000000000001</v>
      </c>
      <c r="P2372" s="23">
        <f t="shared" si="0"/>
        <v>4.2749999999999899E-2</v>
      </c>
      <c r="Q2372" s="23">
        <f t="shared" si="1"/>
        <v>0.27300000000000002</v>
      </c>
      <c r="R2372" s="23">
        <f>VLOOKUP(B2372,'Dry Sieve'!$B$2:$K$992,IF(C2372="#5",2,IF(C2372="#10",3,IF(C2372="#18",4,IF(C2372="#35",5,IF(C2372="#60",6,IF(C2372="#120",7,IF(C2372="#200",8,IF(C2372="&lt;200",9)))))))),FALSE)</f>
        <v>1.1000000000000001</v>
      </c>
      <c r="S2372" s="23">
        <f>VLOOKUP(B2372,'Dry Sieve'!$B$2:$K$992,10,FALSE)</f>
        <v>239.12</v>
      </c>
      <c r="T2372" s="23">
        <v>3.879839632E-3</v>
      </c>
      <c r="U2372" s="23">
        <v>1.160344374E-3</v>
      </c>
      <c r="V2372" s="23">
        <f>V2370</f>
        <v>0.28879230982240001</v>
      </c>
    </row>
    <row r="2373" spans="1:22" ht="15.75" customHeight="1" x14ac:dyDescent="0.2">
      <c r="A2373" s="22">
        <f>VLOOKUP(B2372,'Sample ID by Horizon'!A:B,2,FALSE)</f>
        <v>42879</v>
      </c>
      <c r="B2373" s="21" t="s">
        <v>560</v>
      </c>
      <c r="C2373" s="21" t="s">
        <v>1298</v>
      </c>
      <c r="D2373" s="21" t="s">
        <v>1293</v>
      </c>
      <c r="E2373" s="21">
        <v>0.27300000000000002</v>
      </c>
      <c r="F2373" s="21">
        <v>1.7330000000000001</v>
      </c>
      <c r="G2373" s="21">
        <v>1.9690000000000001</v>
      </c>
      <c r="H2373" s="21">
        <v>0.23599999999999999</v>
      </c>
      <c r="I2373" s="21">
        <v>1.774</v>
      </c>
      <c r="J2373" s="23">
        <f t="shared" si="45"/>
        <v>4.0999999999999925E-2</v>
      </c>
      <c r="K2373" s="71">
        <v>71.428571430000005</v>
      </c>
      <c r="L2373" s="71">
        <f t="shared" ref="L2373:N2373" si="1780">L2371</f>
        <v>0.27300000000000002</v>
      </c>
      <c r="M2373" s="71">
        <f t="shared" si="1780"/>
        <v>4.2749999999999899E-2</v>
      </c>
      <c r="N2373" s="71">
        <f t="shared" si="1780"/>
        <v>69.783044239999995</v>
      </c>
      <c r="O2373" s="73">
        <f>VLOOKUP(B2373,'Dry Sieve'!$B$2:$K$992,IF(C2373="#5",2,IF(C2373="#10",3,IF(C2373="#18",4,IF(C2373="#35",5,IF(C2373="#60",6,IF(C2373="#120",7,IF(C2373="#200",8,IF(C2373="&lt;200",9)))))))),FALSE)</f>
        <v>1.1000000000000001</v>
      </c>
      <c r="P2373" s="23">
        <f t="shared" si="0"/>
        <v>4.2749999999999899E-2</v>
      </c>
      <c r="Q2373" s="23">
        <f t="shared" si="1"/>
        <v>0.27300000000000002</v>
      </c>
      <c r="R2373" s="23">
        <f>VLOOKUP(B2373,'Dry Sieve'!$B$2:$K$992,IF(C2373="#5",2,IF(C2373="#10",3,IF(C2373="#18",4,IF(C2373="#35",5,IF(C2373="#60",6,IF(C2373="#120",7,IF(C2373="#200",8,IF(C2373="&lt;200",9)))))))),FALSE)</f>
        <v>1.1000000000000001</v>
      </c>
      <c r="S2373" s="23">
        <f>VLOOKUP(B2373,'Dry Sieve'!$B$2:$K$992,10,FALSE)</f>
        <v>239.12</v>
      </c>
      <c r="T2373" s="23">
        <v>3.879839632E-3</v>
      </c>
      <c r="U2373" s="23">
        <v>1.160344374E-3</v>
      </c>
      <c r="V2373" s="23">
        <f>V2370</f>
        <v>0.28879230982240001</v>
      </c>
    </row>
    <row r="2374" spans="1:22" ht="15.75" customHeight="1" x14ac:dyDescent="0.2">
      <c r="A2374" s="22">
        <f>VLOOKUP(B2373,'Sample ID by Horizon'!A:B,2,FALSE)</f>
        <v>42879</v>
      </c>
      <c r="B2374" s="21" t="s">
        <v>560</v>
      </c>
      <c r="C2374" s="21" t="s">
        <v>1298</v>
      </c>
      <c r="D2374" s="21" t="s">
        <v>1294</v>
      </c>
      <c r="E2374" s="21">
        <v>0.28199999999999997</v>
      </c>
      <c r="F2374" s="21">
        <v>1.744</v>
      </c>
      <c r="G2374" s="21">
        <v>1.988</v>
      </c>
      <c r="H2374" s="21">
        <v>0.24399999999999999</v>
      </c>
      <c r="I2374" s="21">
        <v>1.7909999999999999</v>
      </c>
      <c r="J2374" s="23">
        <f t="shared" si="45"/>
        <v>4.6999999999999931E-2</v>
      </c>
      <c r="K2374" s="71">
        <v>69.858156030000004</v>
      </c>
      <c r="L2374" s="71">
        <f t="shared" ref="L2374:N2374" si="1781">L2371</f>
        <v>0.27300000000000002</v>
      </c>
      <c r="M2374" s="71">
        <f t="shared" si="1781"/>
        <v>4.2749999999999899E-2</v>
      </c>
      <c r="N2374" s="71">
        <f t="shared" si="1781"/>
        <v>69.783044239999995</v>
      </c>
      <c r="O2374" s="73">
        <f>VLOOKUP(B2374,'Dry Sieve'!$B$2:$K$992,IF(C2374="#5",2,IF(C2374="#10",3,IF(C2374="#18",4,IF(C2374="#35",5,IF(C2374="#60",6,IF(C2374="#120",7,IF(C2374="#200",8,IF(C2374="&lt;200",9)))))))),FALSE)</f>
        <v>1.1000000000000001</v>
      </c>
      <c r="P2374" s="23">
        <f t="shared" si="0"/>
        <v>4.2749999999999899E-2</v>
      </c>
      <c r="Q2374" s="23">
        <f t="shared" si="1"/>
        <v>0.27300000000000002</v>
      </c>
      <c r="R2374" s="23">
        <f>VLOOKUP(B2374,'Dry Sieve'!$B$2:$K$992,IF(C2374="#5",2,IF(C2374="#10",3,IF(C2374="#18",4,IF(C2374="#35",5,IF(C2374="#60",6,IF(C2374="#120",7,IF(C2374="#200",8,IF(C2374="&lt;200",9)))))))),FALSE)</f>
        <v>1.1000000000000001</v>
      </c>
      <c r="S2374" s="23">
        <f>VLOOKUP(B2374,'Dry Sieve'!$B$2:$K$992,10,FALSE)</f>
        <v>239.12</v>
      </c>
      <c r="T2374" s="23">
        <v>3.879839632E-3</v>
      </c>
      <c r="U2374" s="23">
        <v>1.160344374E-3</v>
      </c>
      <c r="V2374" s="23">
        <f>V2373</f>
        <v>0.28879230982240001</v>
      </c>
    </row>
    <row r="2375" spans="1:22" ht="15.75" customHeight="1" x14ac:dyDescent="0.2">
      <c r="A2375" s="22">
        <f>VLOOKUP(B2374,'Sample ID by Horizon'!A:B,2,FALSE)</f>
        <v>42879</v>
      </c>
      <c r="B2375" s="21" t="s">
        <v>560</v>
      </c>
      <c r="C2375" s="21" t="s">
        <v>1299</v>
      </c>
      <c r="D2375" s="21" t="s">
        <v>1291</v>
      </c>
      <c r="E2375" s="21">
        <v>0.125</v>
      </c>
      <c r="F2375" s="21">
        <v>1.7390000000000001</v>
      </c>
      <c r="G2375" s="21">
        <v>1.8560000000000001</v>
      </c>
      <c r="H2375" s="21">
        <v>0.11700000000000001</v>
      </c>
      <c r="I2375" s="21">
        <v>1.778</v>
      </c>
      <c r="J2375" s="23">
        <f t="shared" si="45"/>
        <v>3.8999999999999924E-2</v>
      </c>
      <c r="K2375" s="71">
        <v>62.4</v>
      </c>
      <c r="L2375" s="71">
        <v>0.1195</v>
      </c>
      <c r="M2375" s="23">
        <f>AVERAGE(J2375:J2378)</f>
        <v>2.7999999999999969E-2</v>
      </c>
      <c r="N2375" s="23">
        <v>62.996933409999997</v>
      </c>
      <c r="O2375" s="73">
        <f>VLOOKUP(B2375,'Dry Sieve'!$B$2:$K$992,IF(C2375="#5",2,IF(C2375="#10",3,IF(C2375="#18",4,IF(C2375="#35",5,IF(C2375="#60",6,IF(C2375="#120",7,IF(C2375="#200",8,IF(C2375="&lt;200",9)))))))),FALSE)</f>
        <v>0.51</v>
      </c>
      <c r="P2375" s="23">
        <f t="shared" si="0"/>
        <v>2.7999999999999969E-2</v>
      </c>
      <c r="Q2375" s="23">
        <f t="shared" si="1"/>
        <v>0.1195</v>
      </c>
      <c r="R2375" s="23">
        <f>VLOOKUP(B2375,'Dry Sieve'!$B$2:$K$992,IF(C2375="#5",2,IF(C2375="#10",3,IF(C2375="#18",4,IF(C2375="#35",5,IF(C2375="#60",6,IF(C2375="#120",7,IF(C2375="#200",8,IF(C2375="&lt;200",9)))))))),FALSE)</f>
        <v>0.51</v>
      </c>
      <c r="S2375" s="23">
        <f>VLOOKUP(B2375,'Dry Sieve'!$B$2:$K$992,10,FALSE)</f>
        <v>239.12</v>
      </c>
      <c r="T2375" s="23">
        <v>1.63308001E-3</v>
      </c>
      <c r="U2375" s="23">
        <v>2.9394009330000002E-4</v>
      </c>
      <c r="V2375" s="23">
        <f>V2373</f>
        <v>0.28879230982240001</v>
      </c>
    </row>
    <row r="2376" spans="1:22" ht="15.75" customHeight="1" x14ac:dyDescent="0.2">
      <c r="A2376" s="22">
        <f>VLOOKUP(B2375,'Sample ID by Horizon'!A:B,2,FALSE)</f>
        <v>42879</v>
      </c>
      <c r="B2376" s="21" t="s">
        <v>560</v>
      </c>
      <c r="C2376" s="21" t="s">
        <v>1299</v>
      </c>
      <c r="D2376" s="21" t="s">
        <v>1292</v>
      </c>
      <c r="E2376" s="21">
        <v>0.107</v>
      </c>
      <c r="F2376" s="21">
        <v>1.724</v>
      </c>
      <c r="G2376" s="21">
        <v>1.794</v>
      </c>
      <c r="H2376" s="21">
        <v>7.0000000000000007E-2</v>
      </c>
      <c r="I2376" s="21">
        <v>1.732</v>
      </c>
      <c r="J2376" s="23">
        <f t="shared" si="45"/>
        <v>8.0000000000000071E-3</v>
      </c>
      <c r="K2376" s="71">
        <v>57.943925229999998</v>
      </c>
      <c r="L2376" s="71">
        <f t="shared" ref="L2376:N2376" si="1782">L2375</f>
        <v>0.1195</v>
      </c>
      <c r="M2376" s="71">
        <f t="shared" si="1782"/>
        <v>2.7999999999999969E-2</v>
      </c>
      <c r="N2376" s="71">
        <f t="shared" si="1782"/>
        <v>62.996933409999997</v>
      </c>
      <c r="O2376" s="73">
        <f>VLOOKUP(B2376,'Dry Sieve'!$B$2:$K$992,IF(C2376="#5",2,IF(C2376="#10",3,IF(C2376="#18",4,IF(C2376="#35",5,IF(C2376="#60",6,IF(C2376="#120",7,IF(C2376="#200",8,IF(C2376="&lt;200",9)))))))),FALSE)</f>
        <v>0.51</v>
      </c>
      <c r="P2376" s="23">
        <f t="shared" si="0"/>
        <v>2.7999999999999969E-2</v>
      </c>
      <c r="Q2376" s="23">
        <f t="shared" si="1"/>
        <v>0.1195</v>
      </c>
      <c r="R2376" s="23">
        <f>VLOOKUP(B2376,'Dry Sieve'!$B$2:$K$992,IF(C2376="#5",2,IF(C2376="#10",3,IF(C2376="#18",4,IF(C2376="#35",5,IF(C2376="#60",6,IF(C2376="#120",7,IF(C2376="#200",8,IF(C2376="&lt;200",9)))))))),FALSE)</f>
        <v>0.51</v>
      </c>
      <c r="S2376" s="23">
        <f>VLOOKUP(B2376,'Dry Sieve'!$B$2:$K$992,10,FALSE)</f>
        <v>239.12</v>
      </c>
      <c r="T2376" s="23">
        <v>1.63308001E-3</v>
      </c>
      <c r="U2376" s="23">
        <v>2.9394009330000002E-4</v>
      </c>
      <c r="V2376" s="23">
        <f>V2373</f>
        <v>0.28879230982240001</v>
      </c>
    </row>
    <row r="2377" spans="1:22" ht="15.75" customHeight="1" x14ac:dyDescent="0.2">
      <c r="A2377" s="22">
        <f>VLOOKUP(B2376,'Sample ID by Horizon'!A:B,2,FALSE)</f>
        <v>42879</v>
      </c>
      <c r="B2377" s="21" t="s">
        <v>560</v>
      </c>
      <c r="C2377" s="21" t="s">
        <v>1299</v>
      </c>
      <c r="D2377" s="21" t="s">
        <v>1293</v>
      </c>
      <c r="E2377" s="21">
        <v>0.129</v>
      </c>
      <c r="F2377" s="21">
        <v>1.716</v>
      </c>
      <c r="G2377" s="21">
        <v>1.841</v>
      </c>
      <c r="H2377" s="21">
        <v>0.125</v>
      </c>
      <c r="I2377" s="21">
        <v>1.766</v>
      </c>
      <c r="J2377" s="23">
        <f t="shared" si="45"/>
        <v>5.0000000000000044E-2</v>
      </c>
      <c r="K2377" s="71">
        <v>58.139534879999999</v>
      </c>
      <c r="L2377" s="71">
        <f t="shared" ref="L2377:N2377" si="1783">L2375</f>
        <v>0.1195</v>
      </c>
      <c r="M2377" s="71">
        <f t="shared" si="1783"/>
        <v>2.7999999999999969E-2</v>
      </c>
      <c r="N2377" s="71">
        <f t="shared" si="1783"/>
        <v>62.996933409999997</v>
      </c>
      <c r="O2377" s="73">
        <f>VLOOKUP(B2377,'Dry Sieve'!$B$2:$K$992,IF(C2377="#5",2,IF(C2377="#10",3,IF(C2377="#18",4,IF(C2377="#35",5,IF(C2377="#60",6,IF(C2377="#120",7,IF(C2377="#200",8,IF(C2377="&lt;200",9)))))))),FALSE)</f>
        <v>0.51</v>
      </c>
      <c r="P2377" s="23">
        <f t="shared" si="0"/>
        <v>2.7999999999999969E-2</v>
      </c>
      <c r="Q2377" s="23">
        <f t="shared" si="1"/>
        <v>0.1195</v>
      </c>
      <c r="R2377" s="23">
        <f>VLOOKUP(B2377,'Dry Sieve'!$B$2:$K$992,IF(C2377="#5",2,IF(C2377="#10",3,IF(C2377="#18",4,IF(C2377="#35",5,IF(C2377="#60",6,IF(C2377="#120",7,IF(C2377="#200",8,IF(C2377="&lt;200",9)))))))),FALSE)</f>
        <v>0.51</v>
      </c>
      <c r="S2377" s="23">
        <f>VLOOKUP(B2377,'Dry Sieve'!$B$2:$K$992,10,FALSE)</f>
        <v>239.12</v>
      </c>
      <c r="T2377" s="23">
        <v>1.63308001E-3</v>
      </c>
      <c r="U2377" s="23">
        <v>2.9394009330000002E-4</v>
      </c>
      <c r="V2377" s="23">
        <f>V2376</f>
        <v>0.28879230982240001</v>
      </c>
    </row>
    <row r="2378" spans="1:22" ht="15.75" customHeight="1" x14ac:dyDescent="0.2">
      <c r="A2378" s="22">
        <f>VLOOKUP(B2377,'Sample ID by Horizon'!A:B,2,FALSE)</f>
        <v>42879</v>
      </c>
      <c r="B2378" s="21" t="s">
        <v>560</v>
      </c>
      <c r="C2378" s="21" t="s">
        <v>1299</v>
      </c>
      <c r="D2378" s="21" t="s">
        <v>1294</v>
      </c>
      <c r="E2378" s="21">
        <v>0.11700000000000001</v>
      </c>
      <c r="F2378" s="21">
        <v>1.7290000000000001</v>
      </c>
      <c r="G2378" s="21">
        <v>1.83</v>
      </c>
      <c r="H2378" s="21">
        <v>0.10100000000000001</v>
      </c>
      <c r="I2378" s="21">
        <v>1.744</v>
      </c>
      <c r="J2378" s="23">
        <f t="shared" si="45"/>
        <v>1.4999999999999902E-2</v>
      </c>
      <c r="K2378" s="71">
        <v>73.504273499999996</v>
      </c>
      <c r="L2378" s="71">
        <f t="shared" ref="L2378:N2378" si="1784">L2375</f>
        <v>0.1195</v>
      </c>
      <c r="M2378" s="71">
        <f t="shared" si="1784"/>
        <v>2.7999999999999969E-2</v>
      </c>
      <c r="N2378" s="71">
        <f t="shared" si="1784"/>
        <v>62.996933409999997</v>
      </c>
      <c r="O2378" s="73">
        <f>VLOOKUP(B2378,'Dry Sieve'!$B$2:$K$992,IF(C2378="#5",2,IF(C2378="#10",3,IF(C2378="#18",4,IF(C2378="#35",5,IF(C2378="#60",6,IF(C2378="#120",7,IF(C2378="#200",8,IF(C2378="&lt;200",9)))))))),FALSE)</f>
        <v>0.51</v>
      </c>
      <c r="P2378" s="23">
        <f t="shared" si="0"/>
        <v>2.7999999999999969E-2</v>
      </c>
      <c r="Q2378" s="23">
        <f t="shared" si="1"/>
        <v>0.1195</v>
      </c>
      <c r="R2378" s="23">
        <f>VLOOKUP(B2378,'Dry Sieve'!$B$2:$K$992,IF(C2378="#5",2,IF(C2378="#10",3,IF(C2378="#18",4,IF(C2378="#35",5,IF(C2378="#60",6,IF(C2378="#120",7,IF(C2378="#200",8,IF(C2378="&lt;200",9)))))))),FALSE)</f>
        <v>0.51</v>
      </c>
      <c r="S2378" s="23">
        <f>VLOOKUP(B2378,'Dry Sieve'!$B$2:$K$992,10,FALSE)</f>
        <v>239.12</v>
      </c>
      <c r="T2378" s="23">
        <v>1.63308001E-3</v>
      </c>
      <c r="U2378" s="23">
        <v>2.9394009330000002E-4</v>
      </c>
      <c r="V2378" s="23">
        <f>V2376</f>
        <v>0.28879230982240001</v>
      </c>
    </row>
    <row r="2379" spans="1:22" ht="15.75" customHeight="1" x14ac:dyDescent="0.2">
      <c r="A2379" s="22">
        <f>VLOOKUP(B2378,'Sample ID by Horizon'!A:B,2,FALSE)</f>
        <v>42879</v>
      </c>
      <c r="B2379" s="21" t="s">
        <v>560</v>
      </c>
      <c r="C2379" s="21" t="s">
        <v>1300</v>
      </c>
      <c r="D2379" s="21" t="s">
        <v>1291</v>
      </c>
      <c r="E2379" s="21">
        <v>6.4000000000000001E-2</v>
      </c>
      <c r="F2379" s="21">
        <v>1.71</v>
      </c>
      <c r="G2379" s="21">
        <v>1.774</v>
      </c>
      <c r="H2379" s="21">
        <v>6.4000000000000001E-2</v>
      </c>
      <c r="I2379" s="21">
        <v>1.7490000000000001</v>
      </c>
      <c r="J2379" s="23">
        <f t="shared" si="45"/>
        <v>3.9000000000000146E-2</v>
      </c>
      <c r="K2379" s="71">
        <v>39.0625</v>
      </c>
      <c r="L2379" s="71">
        <v>5.525E-2</v>
      </c>
      <c r="M2379" s="23">
        <f>AVERAGE(J2379:J2382)</f>
        <v>3.9500000000000035E-2</v>
      </c>
      <c r="N2379" s="23">
        <v>38.557362410000003</v>
      </c>
      <c r="O2379" s="73">
        <f>VLOOKUP(B2379,'Dry Sieve'!$B$2:$K$992,IF(C2379="#5",2,IF(C2379="#10",3,IF(C2379="#18",4,IF(C2379="#35",5,IF(C2379="#60",6,IF(C2379="#120",7,IF(C2379="#200",8,IF(C2379="&lt;200",9)))))))),FALSE)</f>
        <v>0.28000000000000003</v>
      </c>
      <c r="P2379" s="23">
        <f t="shared" si="0"/>
        <v>3.9500000000000035E-2</v>
      </c>
      <c r="Q2379" s="23">
        <f t="shared" si="1"/>
        <v>5.525E-2</v>
      </c>
      <c r="R2379" s="23">
        <f>VLOOKUP(B2379,'Dry Sieve'!$B$2:$K$992,IF(C2379="#5",2,IF(C2379="#10",3,IF(C2379="#18",4,IF(C2379="#35",5,IF(C2379="#60",6,IF(C2379="#120",7,IF(C2379="#200",8,IF(C2379="&lt;200",9)))))))),FALSE)</f>
        <v>0.28000000000000003</v>
      </c>
      <c r="S2379" s="23">
        <f>VLOOKUP(B2379,'Dry Sieve'!$B$2:$K$992,10,FALSE)</f>
        <v>239.12</v>
      </c>
      <c r="T2379" s="23">
        <v>3.3380313029999999E-4</v>
      </c>
      <c r="U2379" s="23">
        <v>1.83865261E-5</v>
      </c>
      <c r="V2379" s="23">
        <f>V2376</f>
        <v>0.28879230982240001</v>
      </c>
    </row>
    <row r="2380" spans="1:22" ht="15.75" customHeight="1" x14ac:dyDescent="0.2">
      <c r="A2380" s="22">
        <f>VLOOKUP(B2379,'Sample ID by Horizon'!A:B,2,FALSE)</f>
        <v>42879</v>
      </c>
      <c r="B2380" s="21" t="s">
        <v>560</v>
      </c>
      <c r="C2380" s="21" t="s">
        <v>1300</v>
      </c>
      <c r="D2380" s="21" t="s">
        <v>1292</v>
      </c>
      <c r="E2380" s="21">
        <v>5.7000000000000002E-2</v>
      </c>
      <c r="F2380" s="21">
        <v>1.726</v>
      </c>
      <c r="G2380" s="21">
        <v>1.786</v>
      </c>
      <c r="H2380" s="21">
        <v>0.06</v>
      </c>
      <c r="I2380" s="21">
        <v>1.764</v>
      </c>
      <c r="J2380" s="23">
        <f t="shared" si="45"/>
        <v>3.8000000000000034E-2</v>
      </c>
      <c r="K2380" s="71">
        <v>38.596491229999998</v>
      </c>
      <c r="L2380" s="71">
        <f t="shared" ref="L2380:N2380" si="1785">L2379</f>
        <v>5.525E-2</v>
      </c>
      <c r="M2380" s="71">
        <f t="shared" si="1785"/>
        <v>3.9500000000000035E-2</v>
      </c>
      <c r="N2380" s="71">
        <f t="shared" si="1785"/>
        <v>38.557362410000003</v>
      </c>
      <c r="O2380" s="73">
        <f>VLOOKUP(B2380,'Dry Sieve'!$B$2:$K$992,IF(C2380="#5",2,IF(C2380="#10",3,IF(C2380="#18",4,IF(C2380="#35",5,IF(C2380="#60",6,IF(C2380="#120",7,IF(C2380="#200",8,IF(C2380="&lt;200",9)))))))),FALSE)</f>
        <v>0.28000000000000003</v>
      </c>
      <c r="P2380" s="23">
        <f t="shared" si="0"/>
        <v>3.9500000000000035E-2</v>
      </c>
      <c r="Q2380" s="23">
        <f t="shared" si="1"/>
        <v>5.525E-2</v>
      </c>
      <c r="R2380" s="23">
        <f>VLOOKUP(B2380,'Dry Sieve'!$B$2:$K$992,IF(C2380="#5",2,IF(C2380="#10",3,IF(C2380="#18",4,IF(C2380="#35",5,IF(C2380="#60",6,IF(C2380="#120",7,IF(C2380="#200",8,IF(C2380="&lt;200",9)))))))),FALSE)</f>
        <v>0.28000000000000003</v>
      </c>
      <c r="S2380" s="23">
        <f>VLOOKUP(B2380,'Dry Sieve'!$B$2:$K$992,10,FALSE)</f>
        <v>239.12</v>
      </c>
      <c r="T2380" s="23">
        <v>3.3380313029999999E-4</v>
      </c>
      <c r="U2380" s="23">
        <v>1.83865261E-5</v>
      </c>
      <c r="V2380" s="23">
        <f>V2379</f>
        <v>0.28879230982240001</v>
      </c>
    </row>
    <row r="2381" spans="1:22" ht="15.75" customHeight="1" x14ac:dyDescent="0.2">
      <c r="A2381" s="22">
        <f>VLOOKUP(B2380,'Sample ID by Horizon'!A:B,2,FALSE)</f>
        <v>42879</v>
      </c>
      <c r="B2381" s="21" t="s">
        <v>560</v>
      </c>
      <c r="C2381" s="21" t="s">
        <v>1300</v>
      </c>
      <c r="D2381" s="21" t="s">
        <v>1293</v>
      </c>
      <c r="E2381" s="21">
        <v>6.2E-2</v>
      </c>
      <c r="F2381" s="21">
        <v>1.7150000000000001</v>
      </c>
      <c r="G2381" s="21">
        <v>1.7869999999999999</v>
      </c>
      <c r="H2381" s="21">
        <v>7.1999999999999995E-2</v>
      </c>
      <c r="I2381" s="21">
        <v>1.764</v>
      </c>
      <c r="J2381" s="23">
        <f t="shared" si="45"/>
        <v>4.8999999999999932E-2</v>
      </c>
      <c r="K2381" s="71">
        <v>37.096774189999998</v>
      </c>
      <c r="L2381" s="71">
        <f t="shared" ref="L2381:N2381" si="1786">L2379</f>
        <v>5.525E-2</v>
      </c>
      <c r="M2381" s="71">
        <f t="shared" si="1786"/>
        <v>3.9500000000000035E-2</v>
      </c>
      <c r="N2381" s="71">
        <f t="shared" si="1786"/>
        <v>38.557362410000003</v>
      </c>
      <c r="O2381" s="73">
        <f>VLOOKUP(B2381,'Dry Sieve'!$B$2:$K$992,IF(C2381="#5",2,IF(C2381="#10",3,IF(C2381="#18",4,IF(C2381="#35",5,IF(C2381="#60",6,IF(C2381="#120",7,IF(C2381="#200",8,IF(C2381="&lt;200",9)))))))),FALSE)</f>
        <v>0.28000000000000003</v>
      </c>
      <c r="P2381" s="23">
        <f t="shared" si="0"/>
        <v>3.9500000000000035E-2</v>
      </c>
      <c r="Q2381" s="23">
        <f t="shared" si="1"/>
        <v>5.525E-2</v>
      </c>
      <c r="R2381" s="23">
        <f>VLOOKUP(B2381,'Dry Sieve'!$B$2:$K$992,IF(C2381="#5",2,IF(C2381="#10",3,IF(C2381="#18",4,IF(C2381="#35",5,IF(C2381="#60",6,IF(C2381="#120",7,IF(C2381="#200",8,IF(C2381="&lt;200",9)))))))),FALSE)</f>
        <v>0.28000000000000003</v>
      </c>
      <c r="S2381" s="23">
        <f>VLOOKUP(B2381,'Dry Sieve'!$B$2:$K$992,10,FALSE)</f>
        <v>239.12</v>
      </c>
      <c r="T2381" s="23">
        <v>3.3380313029999999E-4</v>
      </c>
      <c r="U2381" s="23">
        <v>1.83865261E-5</v>
      </c>
      <c r="V2381" s="23">
        <f>V2379</f>
        <v>0.28879230982240001</v>
      </c>
    </row>
    <row r="2382" spans="1:22" ht="15.75" customHeight="1" x14ac:dyDescent="0.2">
      <c r="A2382" s="22">
        <f>VLOOKUP(B2381,'Sample ID by Horizon'!A:B,2,FALSE)</f>
        <v>42879</v>
      </c>
      <c r="B2382" s="21" t="s">
        <v>560</v>
      </c>
      <c r="C2382" s="21" t="s">
        <v>1300</v>
      </c>
      <c r="D2382" s="21" t="s">
        <v>1294</v>
      </c>
      <c r="E2382" s="21">
        <v>3.7999999999999999E-2</v>
      </c>
      <c r="F2382" s="21">
        <v>1.718</v>
      </c>
      <c r="G2382" s="21">
        <v>1.7649999999999999</v>
      </c>
      <c r="H2382" s="21">
        <v>4.7E-2</v>
      </c>
      <c r="I2382" s="21">
        <v>1.75</v>
      </c>
      <c r="J2382" s="23">
        <f t="shared" si="45"/>
        <v>3.2000000000000028E-2</v>
      </c>
      <c r="K2382" s="71">
        <v>39.473684210000002</v>
      </c>
      <c r="L2382" s="71">
        <f t="shared" ref="L2382:N2382" si="1787">L2379</f>
        <v>5.525E-2</v>
      </c>
      <c r="M2382" s="71">
        <f t="shared" si="1787"/>
        <v>3.9500000000000035E-2</v>
      </c>
      <c r="N2382" s="71">
        <f t="shared" si="1787"/>
        <v>38.557362410000003</v>
      </c>
      <c r="O2382" s="73">
        <f>VLOOKUP(B2382,'Dry Sieve'!$B$2:$K$992,IF(C2382="#5",2,IF(C2382="#10",3,IF(C2382="#18",4,IF(C2382="#35",5,IF(C2382="#60",6,IF(C2382="#120",7,IF(C2382="#200",8,IF(C2382="&lt;200",9)))))))),FALSE)</f>
        <v>0.28000000000000003</v>
      </c>
      <c r="P2382" s="23">
        <f t="shared" si="0"/>
        <v>3.9500000000000035E-2</v>
      </c>
      <c r="Q2382" s="23">
        <f t="shared" si="1"/>
        <v>5.525E-2</v>
      </c>
      <c r="R2382" s="23">
        <f>VLOOKUP(B2382,'Dry Sieve'!$B$2:$K$992,IF(C2382="#5",2,IF(C2382="#10",3,IF(C2382="#18",4,IF(C2382="#35",5,IF(C2382="#60",6,IF(C2382="#120",7,IF(C2382="#200",8,IF(C2382="&lt;200",9)))))))),FALSE)</f>
        <v>0.28000000000000003</v>
      </c>
      <c r="S2382" s="23">
        <f>VLOOKUP(B2382,'Dry Sieve'!$B$2:$K$992,10,FALSE)</f>
        <v>239.12</v>
      </c>
      <c r="T2382" s="23">
        <v>3.3380313029999999E-4</v>
      </c>
      <c r="U2382" s="23">
        <v>1.83865261E-5</v>
      </c>
      <c r="V2382" s="23">
        <f>V2379</f>
        <v>0.28879230982240001</v>
      </c>
    </row>
    <row r="2383" spans="1:22" ht="15.75" customHeight="1" x14ac:dyDescent="0.2">
      <c r="A2383" s="22">
        <f>VLOOKUP(B2382,'Sample ID by Horizon'!A:B,2,FALSE)</f>
        <v>42879</v>
      </c>
      <c r="B2383" s="21" t="s">
        <v>561</v>
      </c>
      <c r="C2383" s="21" t="s">
        <v>1290</v>
      </c>
      <c r="D2383" s="21" t="s">
        <v>1291</v>
      </c>
      <c r="E2383" s="21">
        <v>4.9169999999999998</v>
      </c>
      <c r="F2383" s="21">
        <v>1.734</v>
      </c>
      <c r="G2383" s="21">
        <v>2.9119999999999999</v>
      </c>
      <c r="H2383" s="21">
        <v>1.1779999999999999</v>
      </c>
      <c r="I2383" s="21">
        <v>1.764</v>
      </c>
      <c r="J2383" s="23">
        <f t="shared" si="45"/>
        <v>3.0000000000000027E-2</v>
      </c>
      <c r="K2383" s="71">
        <v>23.347569660000001</v>
      </c>
      <c r="L2383" s="71">
        <v>4.8207500000000003</v>
      </c>
      <c r="M2383" s="23">
        <f>AVERAGE(J2383:J2386)</f>
        <v>4.9499999999999988E-2</v>
      </c>
      <c r="N2383" s="23">
        <v>22.615787000000001</v>
      </c>
      <c r="O2383" s="73">
        <f>VLOOKUP(B2383,'Dry Sieve'!$B$2:$K$992,IF(C2383="#5",2,IF(C2383="#10",3,IF(C2383="#18",4,IF(C2383="#35",5,IF(C2383="#60",6,IF(C2383="#120",7,IF(C2383="#200",8,IF(C2383="&lt;200",9)))))))),FALSE)</f>
        <v>198</v>
      </c>
      <c r="P2383" s="23">
        <f t="shared" si="0"/>
        <v>4.9499999999999988E-2</v>
      </c>
      <c r="Q2383" s="23">
        <f t="shared" si="1"/>
        <v>4.8207500000000003</v>
      </c>
      <c r="R2383" s="23">
        <f>VLOOKUP(B2383,'Dry Sieve'!$B$2:$K$992,IF(C2383="#5",2,IF(C2383="#10",3,IF(C2383="#18",4,IF(C2383="#35",5,IF(C2383="#60",6,IF(C2383="#120",7,IF(C2383="#200",8,IF(C2383="&lt;200",9)))))))),FALSE)</f>
        <v>198</v>
      </c>
      <c r="S2383" s="23">
        <f>VLOOKUP(B2383,'Dry Sieve'!$B$2:$K$992,10,FALSE)</f>
        <v>784.57</v>
      </c>
      <c r="T2383" s="23">
        <v>0.24977620079999999</v>
      </c>
      <c r="U2383" s="23">
        <v>5.6488853540000002E-2</v>
      </c>
      <c r="V2383" s="23">
        <f>SUM(U2383,U2387,U2391,U2395,U2399,U2403,U2407)</f>
        <v>0.22131129587580001</v>
      </c>
    </row>
    <row r="2384" spans="1:22" ht="15.75" customHeight="1" x14ac:dyDescent="0.2">
      <c r="A2384" s="22">
        <f>VLOOKUP(B2383,'Sample ID by Horizon'!A:B,2,FALSE)</f>
        <v>42879</v>
      </c>
      <c r="B2384" s="21" t="s">
        <v>561</v>
      </c>
      <c r="C2384" s="21" t="s">
        <v>1290</v>
      </c>
      <c r="D2384" s="21" t="s">
        <v>1292</v>
      </c>
      <c r="E2384" s="21">
        <v>4.7350000000000003</v>
      </c>
      <c r="F2384" s="21">
        <v>1.74</v>
      </c>
      <c r="G2384" s="21">
        <v>2.472</v>
      </c>
      <c r="H2384" s="21">
        <v>0.73199999999999998</v>
      </c>
      <c r="I2384" s="21">
        <v>1.75</v>
      </c>
      <c r="J2384" s="23">
        <f t="shared" si="45"/>
        <v>1.0000000000000009E-2</v>
      </c>
      <c r="K2384" s="71">
        <v>15.248152060000001</v>
      </c>
      <c r="L2384" s="71">
        <f t="shared" ref="L2384:N2384" si="1788">L2383</f>
        <v>4.8207500000000003</v>
      </c>
      <c r="M2384" s="71">
        <f t="shared" si="1788"/>
        <v>4.9499999999999988E-2</v>
      </c>
      <c r="N2384" s="71">
        <f t="shared" si="1788"/>
        <v>22.615787000000001</v>
      </c>
      <c r="O2384" s="73">
        <f>VLOOKUP(B2384,'Dry Sieve'!$B$2:$K$992,IF(C2384="#5",2,IF(C2384="#10",3,IF(C2384="#18",4,IF(C2384="#35",5,IF(C2384="#60",6,IF(C2384="#120",7,IF(C2384="#200",8,IF(C2384="&lt;200",9)))))))),FALSE)</f>
        <v>198</v>
      </c>
      <c r="P2384" s="23">
        <f t="shared" si="0"/>
        <v>4.9499999999999988E-2</v>
      </c>
      <c r="Q2384" s="23">
        <f t="shared" si="1"/>
        <v>4.8207500000000003</v>
      </c>
      <c r="R2384" s="23">
        <f>VLOOKUP(B2384,'Dry Sieve'!$B$2:$K$992,IF(C2384="#5",2,IF(C2384="#10",3,IF(C2384="#18",4,IF(C2384="#35",5,IF(C2384="#60",6,IF(C2384="#120",7,IF(C2384="#200",8,IF(C2384="&lt;200",9)))))))),FALSE)</f>
        <v>198</v>
      </c>
      <c r="S2384" s="23">
        <f>VLOOKUP(B2384,'Dry Sieve'!$B$2:$K$992,10,FALSE)</f>
        <v>784.57</v>
      </c>
      <c r="T2384" s="23">
        <v>0.24977620079999999</v>
      </c>
      <c r="U2384" s="23">
        <v>5.6488853540000002E-2</v>
      </c>
      <c r="V2384" s="23">
        <f>V2383</f>
        <v>0.22131129587580001</v>
      </c>
    </row>
    <row r="2385" spans="1:22" ht="15.75" customHeight="1" x14ac:dyDescent="0.2">
      <c r="A2385" s="22">
        <f>VLOOKUP(B2384,'Sample ID by Horizon'!A:B,2,FALSE)</f>
        <v>42879</v>
      </c>
      <c r="B2385" s="21" t="s">
        <v>561</v>
      </c>
      <c r="C2385" s="21" t="s">
        <v>1290</v>
      </c>
      <c r="D2385" s="21" t="s">
        <v>1293</v>
      </c>
      <c r="E2385" s="21">
        <v>4.6929999999999996</v>
      </c>
      <c r="F2385" s="21">
        <v>1.7130000000000001</v>
      </c>
      <c r="G2385" s="21">
        <v>2.8010000000000002</v>
      </c>
      <c r="H2385" s="21">
        <v>1.0880000000000001</v>
      </c>
      <c r="I2385" s="21">
        <v>1.82</v>
      </c>
      <c r="J2385" s="23">
        <f t="shared" si="45"/>
        <v>0.10699999999999998</v>
      </c>
      <c r="K2385" s="71">
        <v>20.903473259999998</v>
      </c>
      <c r="L2385" s="71">
        <f t="shared" ref="L2385:N2385" si="1789">L2383</f>
        <v>4.8207500000000003</v>
      </c>
      <c r="M2385" s="71">
        <f t="shared" si="1789"/>
        <v>4.9499999999999988E-2</v>
      </c>
      <c r="N2385" s="71">
        <f t="shared" si="1789"/>
        <v>22.615787000000001</v>
      </c>
      <c r="O2385" s="73">
        <f>VLOOKUP(B2385,'Dry Sieve'!$B$2:$K$992,IF(C2385="#5",2,IF(C2385="#10",3,IF(C2385="#18",4,IF(C2385="#35",5,IF(C2385="#60",6,IF(C2385="#120",7,IF(C2385="#200",8,IF(C2385="&lt;200",9)))))))),FALSE)</f>
        <v>198</v>
      </c>
      <c r="P2385" s="23">
        <f t="shared" si="0"/>
        <v>4.9499999999999988E-2</v>
      </c>
      <c r="Q2385" s="23">
        <f t="shared" si="1"/>
        <v>4.8207500000000003</v>
      </c>
      <c r="R2385" s="23">
        <f>VLOOKUP(B2385,'Dry Sieve'!$B$2:$K$992,IF(C2385="#5",2,IF(C2385="#10",3,IF(C2385="#18",4,IF(C2385="#35",5,IF(C2385="#60",6,IF(C2385="#120",7,IF(C2385="#200",8,IF(C2385="&lt;200",9)))))))),FALSE)</f>
        <v>198</v>
      </c>
      <c r="S2385" s="23">
        <f>VLOOKUP(B2385,'Dry Sieve'!$B$2:$K$992,10,FALSE)</f>
        <v>784.57</v>
      </c>
      <c r="T2385" s="23">
        <v>0.24977620079999999</v>
      </c>
      <c r="U2385" s="23">
        <v>5.6488853540000002E-2</v>
      </c>
      <c r="V2385" s="23">
        <f>V2383</f>
        <v>0.22131129587580001</v>
      </c>
    </row>
    <row r="2386" spans="1:22" ht="15.75" customHeight="1" x14ac:dyDescent="0.2">
      <c r="A2386" s="22">
        <f>VLOOKUP(B2385,'Sample ID by Horizon'!A:B,2,FALSE)</f>
        <v>42879</v>
      </c>
      <c r="B2386" s="21" t="s">
        <v>561</v>
      </c>
      <c r="C2386" s="21" t="s">
        <v>1290</v>
      </c>
      <c r="D2386" s="21" t="s">
        <v>1294</v>
      </c>
      <c r="E2386" s="21">
        <v>4.9379999999999997</v>
      </c>
      <c r="F2386" s="21">
        <v>1.7390000000000001</v>
      </c>
      <c r="G2386" s="21">
        <v>3.319</v>
      </c>
      <c r="H2386" s="21">
        <v>1.58</v>
      </c>
      <c r="I2386" s="21">
        <v>1.79</v>
      </c>
      <c r="J2386" s="23">
        <f t="shared" si="45"/>
        <v>5.0999999999999934E-2</v>
      </c>
      <c r="K2386" s="71">
        <v>30.963953020000002</v>
      </c>
      <c r="L2386" s="71">
        <f t="shared" ref="L2386:N2386" si="1790">L2383</f>
        <v>4.8207500000000003</v>
      </c>
      <c r="M2386" s="71">
        <f t="shared" si="1790"/>
        <v>4.9499999999999988E-2</v>
      </c>
      <c r="N2386" s="71">
        <f t="shared" si="1790"/>
        <v>22.615787000000001</v>
      </c>
      <c r="O2386" s="73">
        <f>VLOOKUP(B2386,'Dry Sieve'!$B$2:$K$992,IF(C2386="#5",2,IF(C2386="#10",3,IF(C2386="#18",4,IF(C2386="#35",5,IF(C2386="#60",6,IF(C2386="#120",7,IF(C2386="#200",8,IF(C2386="&lt;200",9)))))))),FALSE)</f>
        <v>198</v>
      </c>
      <c r="P2386" s="23">
        <f t="shared" si="0"/>
        <v>4.9499999999999988E-2</v>
      </c>
      <c r="Q2386" s="23">
        <f t="shared" si="1"/>
        <v>4.8207500000000003</v>
      </c>
      <c r="R2386" s="23">
        <f>VLOOKUP(B2386,'Dry Sieve'!$B$2:$K$992,IF(C2386="#5",2,IF(C2386="#10",3,IF(C2386="#18",4,IF(C2386="#35",5,IF(C2386="#60",6,IF(C2386="#120",7,IF(C2386="#200",8,IF(C2386="&lt;200",9)))))))),FALSE)</f>
        <v>198</v>
      </c>
      <c r="S2386" s="23">
        <f>VLOOKUP(B2386,'Dry Sieve'!$B$2:$K$992,10,FALSE)</f>
        <v>784.57</v>
      </c>
      <c r="T2386" s="23">
        <v>0.24977620079999999</v>
      </c>
      <c r="U2386" s="23">
        <v>5.6488853540000002E-2</v>
      </c>
      <c r="V2386" s="23">
        <f>V2383</f>
        <v>0.22131129587580001</v>
      </c>
    </row>
    <row r="2387" spans="1:22" ht="15.75" customHeight="1" x14ac:dyDescent="0.2">
      <c r="A2387" s="22">
        <f>VLOOKUP(B2386,'Sample ID by Horizon'!A:B,2,FALSE)</f>
        <v>42879</v>
      </c>
      <c r="B2387" s="21" t="s">
        <v>561</v>
      </c>
      <c r="C2387" s="21" t="s">
        <v>1295</v>
      </c>
      <c r="D2387" s="21" t="s">
        <v>1291</v>
      </c>
      <c r="E2387" s="21">
        <v>4.2300000000000004</v>
      </c>
      <c r="F2387" s="21">
        <v>1.748</v>
      </c>
      <c r="G2387" s="21">
        <v>2.5859999999999999</v>
      </c>
      <c r="H2387" s="21">
        <v>0.83799999999999997</v>
      </c>
      <c r="I2387" s="21">
        <v>1.857</v>
      </c>
      <c r="J2387" s="23">
        <f t="shared" si="45"/>
        <v>0.10899999999999999</v>
      </c>
      <c r="K2387" s="71">
        <v>17.234042550000002</v>
      </c>
      <c r="L2387" s="71">
        <v>4.1470000000000002</v>
      </c>
      <c r="M2387" s="23">
        <f>AVERAGE(J2387:J2390)</f>
        <v>0.16925000000000001</v>
      </c>
      <c r="N2387" s="23">
        <v>17.339990360000002</v>
      </c>
      <c r="O2387" s="73">
        <f>VLOOKUP(B2387,'Dry Sieve'!$B$2:$K$992,IF(C2387="#5",2,IF(C2387="#10",3,IF(C2387="#18",4,IF(C2387="#35",5,IF(C2387="#60",6,IF(C2387="#120",7,IF(C2387="#200",8,IF(C2387="&lt;200",9)))))))),FALSE)</f>
        <v>221</v>
      </c>
      <c r="P2387" s="23">
        <f t="shared" si="0"/>
        <v>0.16925000000000001</v>
      </c>
      <c r="Q2387" s="23">
        <f t="shared" si="1"/>
        <v>4.1470000000000002</v>
      </c>
      <c r="R2387" s="23">
        <f>VLOOKUP(B2387,'Dry Sieve'!$B$2:$K$992,IF(C2387="#5",2,IF(C2387="#10",3,IF(C2387="#18",4,IF(C2387="#35",5,IF(C2387="#60",6,IF(C2387="#120",7,IF(C2387="#200",8,IF(C2387="&lt;200",9)))))))),FALSE)</f>
        <v>221</v>
      </c>
      <c r="S2387" s="23">
        <f>VLOOKUP(B2387,'Dry Sieve'!$B$2:$K$992,10,FALSE)</f>
        <v>784.57</v>
      </c>
      <c r="T2387" s="23">
        <v>0.27018673609999999</v>
      </c>
      <c r="U2387" s="23">
        <v>4.0157446270000001E-2</v>
      </c>
      <c r="V2387" s="23">
        <f>V2386</f>
        <v>0.22131129587580001</v>
      </c>
    </row>
    <row r="2388" spans="1:22" ht="15.75" customHeight="1" x14ac:dyDescent="0.2">
      <c r="A2388" s="22">
        <f>VLOOKUP(B2387,'Sample ID by Horizon'!A:B,2,FALSE)</f>
        <v>42879</v>
      </c>
      <c r="B2388" s="21" t="s">
        <v>561</v>
      </c>
      <c r="C2388" s="21" t="s">
        <v>1295</v>
      </c>
      <c r="D2388" s="21" t="s">
        <v>1292</v>
      </c>
      <c r="E2388" s="21">
        <v>4.1980000000000004</v>
      </c>
      <c r="F2388" s="21">
        <v>1.7110000000000001</v>
      </c>
      <c r="G2388" s="21">
        <v>2.8140000000000001</v>
      </c>
      <c r="H2388" s="21">
        <v>1.103</v>
      </c>
      <c r="I2388" s="21">
        <v>1.8640000000000001</v>
      </c>
      <c r="J2388" s="23">
        <f t="shared" si="45"/>
        <v>0.15300000000000002</v>
      </c>
      <c r="K2388" s="71">
        <v>22.629823729999998</v>
      </c>
      <c r="L2388" s="71">
        <f t="shared" ref="L2388:N2388" si="1791">L2387</f>
        <v>4.1470000000000002</v>
      </c>
      <c r="M2388" s="71">
        <f t="shared" si="1791"/>
        <v>0.16925000000000001</v>
      </c>
      <c r="N2388" s="71">
        <f t="shared" si="1791"/>
        <v>17.339990360000002</v>
      </c>
      <c r="O2388" s="73">
        <f>VLOOKUP(B2388,'Dry Sieve'!$B$2:$K$992,IF(C2388="#5",2,IF(C2388="#10",3,IF(C2388="#18",4,IF(C2388="#35",5,IF(C2388="#60",6,IF(C2388="#120",7,IF(C2388="#200",8,IF(C2388="&lt;200",9)))))))),FALSE)</f>
        <v>221</v>
      </c>
      <c r="P2388" s="23">
        <f t="shared" si="0"/>
        <v>0.16925000000000001</v>
      </c>
      <c r="Q2388" s="23">
        <f t="shared" si="1"/>
        <v>4.1470000000000002</v>
      </c>
      <c r="R2388" s="23">
        <f>VLOOKUP(B2388,'Dry Sieve'!$B$2:$K$992,IF(C2388="#5",2,IF(C2388="#10",3,IF(C2388="#18",4,IF(C2388="#35",5,IF(C2388="#60",6,IF(C2388="#120",7,IF(C2388="#200",8,IF(C2388="&lt;200",9)))))))),FALSE)</f>
        <v>221</v>
      </c>
      <c r="S2388" s="23">
        <f>VLOOKUP(B2388,'Dry Sieve'!$B$2:$K$992,10,FALSE)</f>
        <v>784.57</v>
      </c>
      <c r="T2388" s="23">
        <v>0.27018673609999999</v>
      </c>
      <c r="U2388" s="23">
        <v>4.0157446270000001E-2</v>
      </c>
      <c r="V2388" s="23">
        <f>V2386</f>
        <v>0.22131129587580001</v>
      </c>
    </row>
    <row r="2389" spans="1:22" ht="15.75" customHeight="1" x14ac:dyDescent="0.2">
      <c r="A2389" s="22">
        <f>VLOOKUP(B2388,'Sample ID by Horizon'!A:B,2,FALSE)</f>
        <v>42879</v>
      </c>
      <c r="B2389" s="21" t="s">
        <v>561</v>
      </c>
      <c r="C2389" s="21" t="s">
        <v>1295</v>
      </c>
      <c r="D2389" s="21" t="s">
        <v>1293</v>
      </c>
      <c r="E2389" s="21">
        <v>4.0999999999999996</v>
      </c>
      <c r="F2389" s="21">
        <v>1.742</v>
      </c>
      <c r="G2389" s="21">
        <v>2.6259999999999999</v>
      </c>
      <c r="H2389" s="21">
        <v>0.88400000000000001</v>
      </c>
      <c r="I2389" s="21">
        <v>1.964</v>
      </c>
      <c r="J2389" s="23">
        <f t="shared" si="45"/>
        <v>0.22199999999999998</v>
      </c>
      <c r="K2389" s="71">
        <v>16.146341459999999</v>
      </c>
      <c r="L2389" s="71">
        <f t="shared" ref="L2389:N2389" si="1792">L2387</f>
        <v>4.1470000000000002</v>
      </c>
      <c r="M2389" s="71">
        <f t="shared" si="1792"/>
        <v>0.16925000000000001</v>
      </c>
      <c r="N2389" s="71">
        <f t="shared" si="1792"/>
        <v>17.339990360000002</v>
      </c>
      <c r="O2389" s="73">
        <f>VLOOKUP(B2389,'Dry Sieve'!$B$2:$K$992,IF(C2389="#5",2,IF(C2389="#10",3,IF(C2389="#18",4,IF(C2389="#35",5,IF(C2389="#60",6,IF(C2389="#120",7,IF(C2389="#200",8,IF(C2389="&lt;200",9)))))))),FALSE)</f>
        <v>221</v>
      </c>
      <c r="P2389" s="23">
        <f t="shared" si="0"/>
        <v>0.16925000000000001</v>
      </c>
      <c r="Q2389" s="23">
        <f t="shared" si="1"/>
        <v>4.1470000000000002</v>
      </c>
      <c r="R2389" s="23">
        <f>VLOOKUP(B2389,'Dry Sieve'!$B$2:$K$992,IF(C2389="#5",2,IF(C2389="#10",3,IF(C2389="#18",4,IF(C2389="#35",5,IF(C2389="#60",6,IF(C2389="#120",7,IF(C2389="#200",8,IF(C2389="&lt;200",9)))))))),FALSE)</f>
        <v>221</v>
      </c>
      <c r="S2389" s="23">
        <f>VLOOKUP(B2389,'Dry Sieve'!$B$2:$K$992,10,FALSE)</f>
        <v>784.57</v>
      </c>
      <c r="T2389" s="23">
        <v>0.27018673609999999</v>
      </c>
      <c r="U2389" s="23">
        <v>4.0157446270000001E-2</v>
      </c>
      <c r="V2389" s="23">
        <f>V2386</f>
        <v>0.22131129587580001</v>
      </c>
    </row>
    <row r="2390" spans="1:22" ht="15.75" customHeight="1" x14ac:dyDescent="0.2">
      <c r="A2390" s="22">
        <f>VLOOKUP(B2389,'Sample ID by Horizon'!A:B,2,FALSE)</f>
        <v>42879</v>
      </c>
      <c r="B2390" s="21" t="s">
        <v>561</v>
      </c>
      <c r="C2390" s="21" t="s">
        <v>1295</v>
      </c>
      <c r="D2390" s="21" t="s">
        <v>1294</v>
      </c>
      <c r="E2390" s="21">
        <v>4.0599999999999996</v>
      </c>
      <c r="F2390" s="21">
        <v>1.726</v>
      </c>
      <c r="G2390" s="21">
        <v>2.4609999999999999</v>
      </c>
      <c r="H2390" s="21">
        <v>0.73499999999999999</v>
      </c>
      <c r="I2390" s="21">
        <v>1.919</v>
      </c>
      <c r="J2390" s="23">
        <f t="shared" si="45"/>
        <v>0.19300000000000006</v>
      </c>
      <c r="K2390" s="71">
        <v>13.34975369</v>
      </c>
      <c r="L2390" s="71">
        <f t="shared" ref="L2390:N2390" si="1793">L2387</f>
        <v>4.1470000000000002</v>
      </c>
      <c r="M2390" s="71">
        <f t="shared" si="1793"/>
        <v>0.16925000000000001</v>
      </c>
      <c r="N2390" s="71">
        <f t="shared" si="1793"/>
        <v>17.339990360000002</v>
      </c>
      <c r="O2390" s="73">
        <f>VLOOKUP(B2390,'Dry Sieve'!$B$2:$K$992,IF(C2390="#5",2,IF(C2390="#10",3,IF(C2390="#18",4,IF(C2390="#35",5,IF(C2390="#60",6,IF(C2390="#120",7,IF(C2390="#200",8,IF(C2390="&lt;200",9)))))))),FALSE)</f>
        <v>221</v>
      </c>
      <c r="P2390" s="23">
        <f t="shared" si="0"/>
        <v>0.16925000000000001</v>
      </c>
      <c r="Q2390" s="23">
        <f t="shared" si="1"/>
        <v>4.1470000000000002</v>
      </c>
      <c r="R2390" s="23">
        <f>VLOOKUP(B2390,'Dry Sieve'!$B$2:$K$992,IF(C2390="#5",2,IF(C2390="#10",3,IF(C2390="#18",4,IF(C2390="#35",5,IF(C2390="#60",6,IF(C2390="#120",7,IF(C2390="#200",8,IF(C2390="&lt;200",9)))))))),FALSE)</f>
        <v>221</v>
      </c>
      <c r="S2390" s="23">
        <f>VLOOKUP(B2390,'Dry Sieve'!$B$2:$K$992,10,FALSE)</f>
        <v>784.57</v>
      </c>
      <c r="T2390" s="23">
        <v>0.27018673609999999</v>
      </c>
      <c r="U2390" s="23">
        <v>4.0157446270000001E-2</v>
      </c>
      <c r="V2390" s="23">
        <f>V2389</f>
        <v>0.22131129587580001</v>
      </c>
    </row>
    <row r="2391" spans="1:22" ht="15.75" customHeight="1" x14ac:dyDescent="0.2">
      <c r="A2391" s="22">
        <f>VLOOKUP(B2390,'Sample ID by Horizon'!A:B,2,FALSE)</f>
        <v>42879</v>
      </c>
      <c r="B2391" s="21" t="s">
        <v>561</v>
      </c>
      <c r="C2391" s="21" t="s">
        <v>1296</v>
      </c>
      <c r="D2391" s="21" t="s">
        <v>1291</v>
      </c>
      <c r="E2391" s="21">
        <v>2.3359999999999999</v>
      </c>
      <c r="F2391" s="21">
        <v>1.746</v>
      </c>
      <c r="G2391" s="21">
        <v>2.3809999999999998</v>
      </c>
      <c r="H2391" s="21">
        <v>0.63500000000000001</v>
      </c>
      <c r="I2391" s="21">
        <v>1.831</v>
      </c>
      <c r="J2391" s="23">
        <f t="shared" si="45"/>
        <v>8.4999999999999964E-2</v>
      </c>
      <c r="K2391" s="71">
        <v>23.544520550000001</v>
      </c>
      <c r="L2391" s="71">
        <v>2.2802500000000001</v>
      </c>
      <c r="M2391" s="23">
        <f>AVERAGE(J2391:J2394)</f>
        <v>0.10325000000000006</v>
      </c>
      <c r="N2391" s="23">
        <v>43.630593789999999</v>
      </c>
      <c r="O2391" s="73">
        <f>VLOOKUP(B2391,'Dry Sieve'!$B$2:$K$992,IF(C2391="#5",2,IF(C2391="#10",3,IF(C2391="#18",4,IF(C2391="#35",5,IF(C2391="#60",6,IF(C2391="#120",7,IF(C2391="#200",8,IF(C2391="&lt;200",9)))))))),FALSE)</f>
        <v>166.5</v>
      </c>
      <c r="P2391" s="23">
        <f t="shared" si="0"/>
        <v>0.10325000000000006</v>
      </c>
      <c r="Q2391" s="23">
        <f t="shared" si="1"/>
        <v>2.2802499999999997</v>
      </c>
      <c r="R2391" s="23">
        <f>VLOOKUP(B2391,'Dry Sieve'!$B$2:$K$992,IF(C2391="#5",2,IF(C2391="#10",3,IF(C2391="#18",4,IF(C2391="#35",5,IF(C2391="#60",6,IF(C2391="#120",7,IF(C2391="#200",8,IF(C2391="&lt;200",9)))))))),FALSE)</f>
        <v>166.5</v>
      </c>
      <c r="S2391" s="23">
        <f>VLOOKUP(B2391,'Dry Sieve'!$B$2:$K$992,10,FALSE)</f>
        <v>784.57</v>
      </c>
      <c r="T2391" s="23">
        <v>0.2026088935</v>
      </c>
      <c r="U2391" s="23">
        <v>6.314247378E-2</v>
      </c>
      <c r="V2391" s="23">
        <f>V2389</f>
        <v>0.22131129587580001</v>
      </c>
    </row>
    <row r="2392" spans="1:22" ht="15.75" customHeight="1" x14ac:dyDescent="0.2">
      <c r="A2392" s="22">
        <f>VLOOKUP(B2391,'Sample ID by Horizon'!A:B,2,FALSE)</f>
        <v>42879</v>
      </c>
      <c r="B2392" s="21" t="s">
        <v>561</v>
      </c>
      <c r="C2392" s="21" t="s">
        <v>1296</v>
      </c>
      <c r="D2392" s="21" t="s">
        <v>1292</v>
      </c>
      <c r="E2392" s="21">
        <v>2.2349999999999999</v>
      </c>
      <c r="F2392" s="21">
        <v>1.742</v>
      </c>
      <c r="G2392" s="21">
        <v>2.48</v>
      </c>
      <c r="H2392" s="21">
        <v>0.73799999999999999</v>
      </c>
      <c r="I2392" s="21">
        <v>1.8460000000000001</v>
      </c>
      <c r="J2392" s="23">
        <f t="shared" si="45"/>
        <v>0.10400000000000009</v>
      </c>
      <c r="K2392" s="71">
        <v>28.366890380000001</v>
      </c>
      <c r="L2392" s="71">
        <f t="shared" ref="L2392:N2392" si="1794">L2391</f>
        <v>2.2802500000000001</v>
      </c>
      <c r="M2392" s="71">
        <f t="shared" si="1794"/>
        <v>0.10325000000000006</v>
      </c>
      <c r="N2392" s="71">
        <f t="shared" si="1794"/>
        <v>43.630593789999999</v>
      </c>
      <c r="O2392" s="73">
        <f>VLOOKUP(B2392,'Dry Sieve'!$B$2:$K$992,IF(C2392="#5",2,IF(C2392="#10",3,IF(C2392="#18",4,IF(C2392="#35",5,IF(C2392="#60",6,IF(C2392="#120",7,IF(C2392="#200",8,IF(C2392="&lt;200",9)))))))),FALSE)</f>
        <v>166.5</v>
      </c>
      <c r="P2392" s="23">
        <f t="shared" si="0"/>
        <v>0.10325000000000006</v>
      </c>
      <c r="Q2392" s="23">
        <f t="shared" si="1"/>
        <v>2.2802499999999997</v>
      </c>
      <c r="R2392" s="23">
        <f>VLOOKUP(B2392,'Dry Sieve'!$B$2:$K$992,IF(C2392="#5",2,IF(C2392="#10",3,IF(C2392="#18",4,IF(C2392="#35",5,IF(C2392="#60",6,IF(C2392="#120",7,IF(C2392="#200",8,IF(C2392="&lt;200",9)))))))),FALSE)</f>
        <v>166.5</v>
      </c>
      <c r="S2392" s="23">
        <f>VLOOKUP(B2392,'Dry Sieve'!$B$2:$K$992,10,FALSE)</f>
        <v>784.57</v>
      </c>
      <c r="T2392" s="23">
        <v>0.2026088935</v>
      </c>
      <c r="U2392" s="23">
        <v>6.314247378E-2</v>
      </c>
      <c r="V2392" s="23">
        <f>V2389</f>
        <v>0.22131129587580001</v>
      </c>
    </row>
    <row r="2393" spans="1:22" ht="15.75" customHeight="1" x14ac:dyDescent="0.2">
      <c r="A2393" s="22">
        <f>VLOOKUP(B2392,'Sample ID by Horizon'!A:B,2,FALSE)</f>
        <v>42879</v>
      </c>
      <c r="B2393" s="21" t="s">
        <v>561</v>
      </c>
      <c r="C2393" s="21" t="s">
        <v>1296</v>
      </c>
      <c r="D2393" s="21" t="s">
        <v>1293</v>
      </c>
      <c r="E2393" s="21">
        <v>2.149</v>
      </c>
      <c r="F2393" s="21">
        <v>1.724</v>
      </c>
      <c r="G2393" s="21">
        <v>3.0739999999999998</v>
      </c>
      <c r="H2393" s="21">
        <v>1.35</v>
      </c>
      <c r="I2393" s="21">
        <v>1.8640000000000001</v>
      </c>
      <c r="J2393" s="23">
        <f t="shared" si="45"/>
        <v>0.14000000000000012</v>
      </c>
      <c r="K2393" s="71">
        <v>56.305258260000002</v>
      </c>
      <c r="L2393" s="71">
        <f t="shared" ref="L2393:N2393" si="1795">L2391</f>
        <v>2.2802500000000001</v>
      </c>
      <c r="M2393" s="71">
        <f t="shared" si="1795"/>
        <v>0.10325000000000006</v>
      </c>
      <c r="N2393" s="71">
        <f t="shared" si="1795"/>
        <v>43.630593789999999</v>
      </c>
      <c r="O2393" s="73">
        <f>VLOOKUP(B2393,'Dry Sieve'!$B$2:$K$992,IF(C2393="#5",2,IF(C2393="#10",3,IF(C2393="#18",4,IF(C2393="#35",5,IF(C2393="#60",6,IF(C2393="#120",7,IF(C2393="#200",8,IF(C2393="&lt;200",9)))))))),FALSE)</f>
        <v>166.5</v>
      </c>
      <c r="P2393" s="23">
        <f t="shared" si="0"/>
        <v>0.10325000000000006</v>
      </c>
      <c r="Q2393" s="23">
        <f t="shared" si="1"/>
        <v>2.2802499999999997</v>
      </c>
      <c r="R2393" s="23">
        <f>VLOOKUP(B2393,'Dry Sieve'!$B$2:$K$992,IF(C2393="#5",2,IF(C2393="#10",3,IF(C2393="#18",4,IF(C2393="#35",5,IF(C2393="#60",6,IF(C2393="#120",7,IF(C2393="#200",8,IF(C2393="&lt;200",9)))))))),FALSE)</f>
        <v>166.5</v>
      </c>
      <c r="S2393" s="23">
        <f>VLOOKUP(B2393,'Dry Sieve'!$B$2:$K$992,10,FALSE)</f>
        <v>784.57</v>
      </c>
      <c r="T2393" s="23">
        <v>0.2026088935</v>
      </c>
      <c r="U2393" s="23">
        <v>6.314247378E-2</v>
      </c>
      <c r="V2393" s="23">
        <f>V2392</f>
        <v>0.22131129587580001</v>
      </c>
    </row>
    <row r="2394" spans="1:22" ht="15.75" customHeight="1" x14ac:dyDescent="0.2">
      <c r="A2394" s="22">
        <f>VLOOKUP(B2393,'Sample ID by Horizon'!A:B,2,FALSE)</f>
        <v>42879</v>
      </c>
      <c r="B2394" s="21" t="s">
        <v>561</v>
      </c>
      <c r="C2394" s="21" t="s">
        <v>1296</v>
      </c>
      <c r="D2394" s="21" t="s">
        <v>1294</v>
      </c>
      <c r="E2394" s="21">
        <v>2.4009999999999998</v>
      </c>
      <c r="F2394" s="21">
        <v>1.724</v>
      </c>
      <c r="G2394" s="21">
        <v>3.4</v>
      </c>
      <c r="H2394" s="21">
        <v>1.6759999999999999</v>
      </c>
      <c r="I2394" s="21">
        <v>1.8080000000000001</v>
      </c>
      <c r="J2394" s="23">
        <f t="shared" si="45"/>
        <v>8.4000000000000075E-2</v>
      </c>
      <c r="K2394" s="71">
        <v>66.305705959999997</v>
      </c>
      <c r="L2394" s="71">
        <f t="shared" ref="L2394:N2394" si="1796">L2391</f>
        <v>2.2802500000000001</v>
      </c>
      <c r="M2394" s="71">
        <f t="shared" si="1796"/>
        <v>0.10325000000000006</v>
      </c>
      <c r="N2394" s="71">
        <f t="shared" si="1796"/>
        <v>43.630593789999999</v>
      </c>
      <c r="O2394" s="73">
        <f>VLOOKUP(B2394,'Dry Sieve'!$B$2:$K$992,IF(C2394="#5",2,IF(C2394="#10",3,IF(C2394="#18",4,IF(C2394="#35",5,IF(C2394="#60",6,IF(C2394="#120",7,IF(C2394="#200",8,IF(C2394="&lt;200",9)))))))),FALSE)</f>
        <v>166.5</v>
      </c>
      <c r="P2394" s="23">
        <f t="shared" si="0"/>
        <v>0.10325000000000006</v>
      </c>
      <c r="Q2394" s="23">
        <f t="shared" si="1"/>
        <v>2.2802499999999997</v>
      </c>
      <c r="R2394" s="23">
        <f>VLOOKUP(B2394,'Dry Sieve'!$B$2:$K$992,IF(C2394="#5",2,IF(C2394="#10",3,IF(C2394="#18",4,IF(C2394="#35",5,IF(C2394="#60",6,IF(C2394="#120",7,IF(C2394="#200",8,IF(C2394="&lt;200",9)))))))),FALSE)</f>
        <v>166.5</v>
      </c>
      <c r="S2394" s="23">
        <f>VLOOKUP(B2394,'Dry Sieve'!$B$2:$K$992,10,FALSE)</f>
        <v>784.57</v>
      </c>
      <c r="T2394" s="23">
        <v>0.2026088935</v>
      </c>
      <c r="U2394" s="23">
        <v>6.314247378E-2</v>
      </c>
      <c r="V2394" s="23">
        <f>V2392</f>
        <v>0.22131129587580001</v>
      </c>
    </row>
    <row r="2395" spans="1:22" ht="15.75" customHeight="1" x14ac:dyDescent="0.2">
      <c r="A2395" s="22">
        <f>VLOOKUP(B2394,'Sample ID by Horizon'!A:B,2,FALSE)</f>
        <v>42879</v>
      </c>
      <c r="B2395" s="21" t="s">
        <v>561</v>
      </c>
      <c r="C2395" s="21" t="s">
        <v>1297</v>
      </c>
      <c r="D2395" s="21" t="s">
        <v>1291</v>
      </c>
      <c r="E2395" s="21">
        <v>2.0779999999999998</v>
      </c>
      <c r="F2395" s="21">
        <v>1.7270000000000001</v>
      </c>
      <c r="G2395" s="21">
        <v>3.0569999999999999</v>
      </c>
      <c r="H2395" s="21">
        <v>1.33</v>
      </c>
      <c r="I2395" s="21">
        <v>1.806</v>
      </c>
      <c r="J2395" s="23">
        <f t="shared" si="45"/>
        <v>7.8999999999999959E-2</v>
      </c>
      <c r="K2395" s="71">
        <v>60.20211742</v>
      </c>
      <c r="L2395" s="71">
        <v>2.1207500000000001</v>
      </c>
      <c r="M2395" s="23">
        <f>AVERAGE(J2395:J2398)</f>
        <v>6.9749999999999923E-2</v>
      </c>
      <c r="N2395" s="23">
        <v>53.598222479999997</v>
      </c>
      <c r="O2395" s="73">
        <f>VLOOKUP(B2395,'Dry Sieve'!$B$2:$K$992,IF(C2395="#5",2,IF(C2395="#10",3,IF(C2395="#18",4,IF(C2395="#35",5,IF(C2395="#60",6,IF(C2395="#120",7,IF(C2395="#200",8,IF(C2395="&lt;200",9)))))))),FALSE)</f>
        <v>102.28</v>
      </c>
      <c r="P2395" s="23">
        <f t="shared" si="0"/>
        <v>6.9749999999999923E-2</v>
      </c>
      <c r="Q2395" s="23">
        <f t="shared" si="1"/>
        <v>2.1207500000000001</v>
      </c>
      <c r="R2395" s="23">
        <f>VLOOKUP(B2395,'Dry Sieve'!$B$2:$K$992,IF(C2395="#5",2,IF(C2395="#10",3,IF(C2395="#18",4,IF(C2395="#35",5,IF(C2395="#60",6,IF(C2395="#120",7,IF(C2395="#200",8,IF(C2395="&lt;200",9)))))))),FALSE)</f>
        <v>102.28</v>
      </c>
      <c r="S2395" s="23">
        <f>VLOOKUP(B2395,'Dry Sieve'!$B$2:$K$992,10,FALSE)</f>
        <v>784.57</v>
      </c>
      <c r="T2395" s="23">
        <v>0.12607680839999999</v>
      </c>
      <c r="U2395" s="23">
        <v>3.8614244720000003E-2</v>
      </c>
      <c r="V2395" s="23">
        <f>V2392</f>
        <v>0.22131129587580001</v>
      </c>
    </row>
    <row r="2396" spans="1:22" ht="15.75" customHeight="1" x14ac:dyDescent="0.2">
      <c r="A2396" s="22">
        <f>VLOOKUP(B2395,'Sample ID by Horizon'!A:B,2,FALSE)</f>
        <v>42879</v>
      </c>
      <c r="B2396" s="21" t="s">
        <v>561</v>
      </c>
      <c r="C2396" s="21" t="s">
        <v>1297</v>
      </c>
      <c r="D2396" s="21" t="s">
        <v>1292</v>
      </c>
      <c r="E2396" s="21">
        <v>2.0070000000000001</v>
      </c>
      <c r="F2396" s="21">
        <v>1.7430000000000001</v>
      </c>
      <c r="G2396" s="21">
        <v>2.7080000000000002</v>
      </c>
      <c r="H2396" s="21">
        <v>0.96499999999999997</v>
      </c>
      <c r="I2396" s="21">
        <v>1.8109999999999999</v>
      </c>
      <c r="J2396" s="23">
        <f t="shared" si="45"/>
        <v>6.7999999999999838E-2</v>
      </c>
      <c r="K2396" s="71">
        <v>44.693572500000002</v>
      </c>
      <c r="L2396" s="71">
        <f t="shared" ref="L2396:N2396" si="1797">L2395</f>
        <v>2.1207500000000001</v>
      </c>
      <c r="M2396" s="71">
        <f t="shared" si="1797"/>
        <v>6.9749999999999923E-2</v>
      </c>
      <c r="N2396" s="71">
        <f t="shared" si="1797"/>
        <v>53.598222479999997</v>
      </c>
      <c r="O2396" s="73">
        <f>VLOOKUP(B2396,'Dry Sieve'!$B$2:$K$992,IF(C2396="#5",2,IF(C2396="#10",3,IF(C2396="#18",4,IF(C2396="#35",5,IF(C2396="#60",6,IF(C2396="#120",7,IF(C2396="#200",8,IF(C2396="&lt;200",9)))))))),FALSE)</f>
        <v>102.28</v>
      </c>
      <c r="P2396" s="23">
        <f t="shared" si="0"/>
        <v>6.9749999999999923E-2</v>
      </c>
      <c r="Q2396" s="23">
        <f t="shared" si="1"/>
        <v>2.1207500000000001</v>
      </c>
      <c r="R2396" s="23">
        <f>VLOOKUP(B2396,'Dry Sieve'!$B$2:$K$992,IF(C2396="#5",2,IF(C2396="#10",3,IF(C2396="#18",4,IF(C2396="#35",5,IF(C2396="#60",6,IF(C2396="#120",7,IF(C2396="#200",8,IF(C2396="&lt;200",9)))))))),FALSE)</f>
        <v>102.28</v>
      </c>
      <c r="S2396" s="23">
        <f>VLOOKUP(B2396,'Dry Sieve'!$B$2:$K$992,10,FALSE)</f>
        <v>784.57</v>
      </c>
      <c r="T2396" s="23">
        <v>0.12607680839999999</v>
      </c>
      <c r="U2396" s="23">
        <v>3.8614244720000003E-2</v>
      </c>
      <c r="V2396" s="23">
        <f>V2395</f>
        <v>0.22131129587580001</v>
      </c>
    </row>
    <row r="2397" spans="1:22" ht="15.75" customHeight="1" x14ac:dyDescent="0.2">
      <c r="A2397" s="22">
        <f>VLOOKUP(B2396,'Sample ID by Horizon'!A:B,2,FALSE)</f>
        <v>42879</v>
      </c>
      <c r="B2397" s="21" t="s">
        <v>561</v>
      </c>
      <c r="C2397" s="21" t="s">
        <v>1297</v>
      </c>
      <c r="D2397" s="21" t="s">
        <v>1293</v>
      </c>
      <c r="E2397" s="21">
        <v>2.3119999999999998</v>
      </c>
      <c r="F2397" s="21">
        <v>1.73</v>
      </c>
      <c r="G2397" s="21">
        <v>3.1480000000000001</v>
      </c>
      <c r="H2397" s="21">
        <v>1.4179999999999999</v>
      </c>
      <c r="I2397" s="21">
        <v>1.8089999999999999</v>
      </c>
      <c r="J2397" s="23">
        <f t="shared" si="45"/>
        <v>7.8999999999999959E-2</v>
      </c>
      <c r="K2397" s="71">
        <v>57.915224909999999</v>
      </c>
      <c r="L2397" s="71">
        <f t="shared" ref="L2397:N2397" si="1798">L2395</f>
        <v>2.1207500000000001</v>
      </c>
      <c r="M2397" s="71">
        <f t="shared" si="1798"/>
        <v>6.9749999999999923E-2</v>
      </c>
      <c r="N2397" s="71">
        <f t="shared" si="1798"/>
        <v>53.598222479999997</v>
      </c>
      <c r="O2397" s="73">
        <f>VLOOKUP(B2397,'Dry Sieve'!$B$2:$K$992,IF(C2397="#5",2,IF(C2397="#10",3,IF(C2397="#18",4,IF(C2397="#35",5,IF(C2397="#60",6,IF(C2397="#120",7,IF(C2397="#200",8,IF(C2397="&lt;200",9)))))))),FALSE)</f>
        <v>102.28</v>
      </c>
      <c r="P2397" s="23">
        <f t="shared" si="0"/>
        <v>6.9749999999999923E-2</v>
      </c>
      <c r="Q2397" s="23">
        <f t="shared" si="1"/>
        <v>2.1207500000000001</v>
      </c>
      <c r="R2397" s="23">
        <f>VLOOKUP(B2397,'Dry Sieve'!$B$2:$K$992,IF(C2397="#5",2,IF(C2397="#10",3,IF(C2397="#18",4,IF(C2397="#35",5,IF(C2397="#60",6,IF(C2397="#120",7,IF(C2397="#200",8,IF(C2397="&lt;200",9)))))))),FALSE)</f>
        <v>102.28</v>
      </c>
      <c r="S2397" s="23">
        <f>VLOOKUP(B2397,'Dry Sieve'!$B$2:$K$992,10,FALSE)</f>
        <v>784.57</v>
      </c>
      <c r="T2397" s="23">
        <v>0.12607680839999999</v>
      </c>
      <c r="U2397" s="23">
        <v>3.8614244720000003E-2</v>
      </c>
      <c r="V2397" s="23">
        <f>V2395</f>
        <v>0.22131129587580001</v>
      </c>
    </row>
    <row r="2398" spans="1:22" ht="15.75" customHeight="1" x14ac:dyDescent="0.2">
      <c r="A2398" s="22">
        <f>VLOOKUP(B2397,'Sample ID by Horizon'!A:B,2,FALSE)</f>
        <v>42879</v>
      </c>
      <c r="B2398" s="21" t="s">
        <v>561</v>
      </c>
      <c r="C2398" s="21" t="s">
        <v>1297</v>
      </c>
      <c r="D2398" s="21" t="s">
        <v>1294</v>
      </c>
      <c r="E2398" s="21">
        <v>2.0859999999999999</v>
      </c>
      <c r="F2398" s="21">
        <v>1.724</v>
      </c>
      <c r="G2398" s="21">
        <v>2.8530000000000002</v>
      </c>
      <c r="H2398" s="21">
        <v>1.129</v>
      </c>
      <c r="I2398" s="21">
        <v>1.7769999999999999</v>
      </c>
      <c r="J2398" s="23">
        <f t="shared" si="45"/>
        <v>5.2999999999999936E-2</v>
      </c>
      <c r="K2398" s="71">
        <v>51.581975069999999</v>
      </c>
      <c r="L2398" s="71">
        <f t="shared" ref="L2398:N2398" si="1799">L2395</f>
        <v>2.1207500000000001</v>
      </c>
      <c r="M2398" s="71">
        <f t="shared" si="1799"/>
        <v>6.9749999999999923E-2</v>
      </c>
      <c r="N2398" s="71">
        <f t="shared" si="1799"/>
        <v>53.598222479999997</v>
      </c>
      <c r="O2398" s="73">
        <f>VLOOKUP(B2398,'Dry Sieve'!$B$2:$K$992,IF(C2398="#5",2,IF(C2398="#10",3,IF(C2398="#18",4,IF(C2398="#35",5,IF(C2398="#60",6,IF(C2398="#120",7,IF(C2398="#200",8,IF(C2398="&lt;200",9)))))))),FALSE)</f>
        <v>102.28</v>
      </c>
      <c r="P2398" s="23">
        <f t="shared" si="0"/>
        <v>6.9749999999999923E-2</v>
      </c>
      <c r="Q2398" s="23">
        <f t="shared" si="1"/>
        <v>2.1207500000000001</v>
      </c>
      <c r="R2398" s="23">
        <f>VLOOKUP(B2398,'Dry Sieve'!$B$2:$K$992,IF(C2398="#5",2,IF(C2398="#10",3,IF(C2398="#18",4,IF(C2398="#35",5,IF(C2398="#60",6,IF(C2398="#120",7,IF(C2398="#200",8,IF(C2398="&lt;200",9)))))))),FALSE)</f>
        <v>102.28</v>
      </c>
      <c r="S2398" s="23">
        <f>VLOOKUP(B2398,'Dry Sieve'!$B$2:$K$992,10,FALSE)</f>
        <v>784.57</v>
      </c>
      <c r="T2398" s="23">
        <v>0.12607680839999999</v>
      </c>
      <c r="U2398" s="23">
        <v>3.8614244720000003E-2</v>
      </c>
      <c r="V2398" s="23">
        <f>V2395</f>
        <v>0.22131129587580001</v>
      </c>
    </row>
    <row r="2399" spans="1:22" ht="15.75" customHeight="1" x14ac:dyDescent="0.2">
      <c r="A2399" s="22">
        <f>VLOOKUP(B2398,'Sample ID by Horizon'!A:B,2,FALSE)</f>
        <v>42879</v>
      </c>
      <c r="B2399" s="21" t="s">
        <v>561</v>
      </c>
      <c r="C2399" s="21" t="s">
        <v>1298</v>
      </c>
      <c r="D2399" s="21" t="s">
        <v>1291</v>
      </c>
      <c r="E2399" s="21">
        <v>2.0150000000000001</v>
      </c>
      <c r="F2399" s="21">
        <v>1.7390000000000001</v>
      </c>
      <c r="G2399" s="21">
        <v>2.9209999999999998</v>
      </c>
      <c r="H2399" s="21">
        <v>1.1819999999999999</v>
      </c>
      <c r="I2399" s="21">
        <v>1.857</v>
      </c>
      <c r="J2399" s="23">
        <f t="shared" si="45"/>
        <v>0.11799999999999988</v>
      </c>
      <c r="K2399" s="71">
        <v>52.803970219999997</v>
      </c>
      <c r="L2399" s="71">
        <v>2.0542500000000001</v>
      </c>
      <c r="M2399" s="23">
        <f>AVERAGE(J2399:J2402)</f>
        <v>0.12699999999999995</v>
      </c>
      <c r="N2399" s="23">
        <v>68.712412830000005</v>
      </c>
      <c r="O2399" s="73">
        <f>VLOOKUP(B2399,'Dry Sieve'!$B$2:$K$992,IF(C2399="#5",2,IF(C2399="#10",3,IF(C2399="#18",4,IF(C2399="#35",5,IF(C2399="#60",6,IF(C2399="#120",7,IF(C2399="#200",8,IF(C2399="&lt;200",9)))))))),FALSE)</f>
        <v>50.9</v>
      </c>
      <c r="P2399" s="23">
        <f t="shared" si="0"/>
        <v>0.12699999999999995</v>
      </c>
      <c r="Q2399" s="23">
        <f t="shared" si="1"/>
        <v>2.0542500000000001</v>
      </c>
      <c r="R2399" s="23">
        <f>VLOOKUP(B2399,'Dry Sieve'!$B$2:$K$992,IF(C2399="#5",2,IF(C2399="#10",3,IF(C2399="#18",4,IF(C2399="#35",5,IF(C2399="#60",6,IF(C2399="#120",7,IF(C2399="#200",8,IF(C2399="&lt;200",9)))))))),FALSE)</f>
        <v>50.9</v>
      </c>
      <c r="S2399" s="23">
        <f>VLOOKUP(B2399,'Dry Sieve'!$B$2:$K$992,10,FALSE)</f>
        <v>784.57</v>
      </c>
      <c r="T2399" s="23">
        <v>6.0865450840000002E-2</v>
      </c>
      <c r="U2399" s="23">
        <v>1.7923765649999999E-2</v>
      </c>
      <c r="V2399" s="23">
        <f>V2398</f>
        <v>0.22131129587580001</v>
      </c>
    </row>
    <row r="2400" spans="1:22" ht="15.75" customHeight="1" x14ac:dyDescent="0.2">
      <c r="A2400" s="22">
        <f>VLOOKUP(B2399,'Sample ID by Horizon'!A:B,2,FALSE)</f>
        <v>42879</v>
      </c>
      <c r="B2400" s="21" t="s">
        <v>561</v>
      </c>
      <c r="C2400" s="21" t="s">
        <v>1298</v>
      </c>
      <c r="D2400" s="21" t="s">
        <v>1292</v>
      </c>
      <c r="E2400" s="21">
        <v>2.012</v>
      </c>
      <c r="F2400" s="21">
        <v>1.7090000000000001</v>
      </c>
      <c r="G2400" s="21">
        <v>3.0920000000000001</v>
      </c>
      <c r="H2400" s="21">
        <v>1.383</v>
      </c>
      <c r="I2400" s="21">
        <v>1.835</v>
      </c>
      <c r="J2400" s="23">
        <f t="shared" si="45"/>
        <v>0.12599999999999989</v>
      </c>
      <c r="K2400" s="71">
        <v>62.475149109999997</v>
      </c>
      <c r="L2400" s="71">
        <f t="shared" ref="L2400:N2400" si="1800">L2399</f>
        <v>2.0542500000000001</v>
      </c>
      <c r="M2400" s="71">
        <f t="shared" si="1800"/>
        <v>0.12699999999999995</v>
      </c>
      <c r="N2400" s="71">
        <f t="shared" si="1800"/>
        <v>68.712412830000005</v>
      </c>
      <c r="O2400" s="73">
        <f>VLOOKUP(B2400,'Dry Sieve'!$B$2:$K$992,IF(C2400="#5",2,IF(C2400="#10",3,IF(C2400="#18",4,IF(C2400="#35",5,IF(C2400="#60",6,IF(C2400="#120",7,IF(C2400="#200",8,IF(C2400="&lt;200",9)))))))),FALSE)</f>
        <v>50.9</v>
      </c>
      <c r="P2400" s="23">
        <f t="shared" si="0"/>
        <v>0.12699999999999995</v>
      </c>
      <c r="Q2400" s="23">
        <f t="shared" si="1"/>
        <v>2.0542500000000001</v>
      </c>
      <c r="R2400" s="23">
        <f>VLOOKUP(B2400,'Dry Sieve'!$B$2:$K$992,IF(C2400="#5",2,IF(C2400="#10",3,IF(C2400="#18",4,IF(C2400="#35",5,IF(C2400="#60",6,IF(C2400="#120",7,IF(C2400="#200",8,IF(C2400="&lt;200",9)))))))),FALSE)</f>
        <v>50.9</v>
      </c>
      <c r="S2400" s="23">
        <f>VLOOKUP(B2400,'Dry Sieve'!$B$2:$K$992,10,FALSE)</f>
        <v>784.57</v>
      </c>
      <c r="T2400" s="23">
        <v>6.0865450840000002E-2</v>
      </c>
      <c r="U2400" s="23">
        <v>1.7923765649999999E-2</v>
      </c>
      <c r="V2400" s="23">
        <f>V2398</f>
        <v>0.22131129587580001</v>
      </c>
    </row>
    <row r="2401" spans="1:22" ht="15.75" customHeight="1" x14ac:dyDescent="0.2">
      <c r="A2401" s="22">
        <f>VLOOKUP(B2400,'Sample ID by Horizon'!A:B,2,FALSE)</f>
        <v>42879</v>
      </c>
      <c r="B2401" s="21" t="s">
        <v>561</v>
      </c>
      <c r="C2401" s="21" t="s">
        <v>1298</v>
      </c>
      <c r="D2401" s="21" t="s">
        <v>1293</v>
      </c>
      <c r="E2401" s="21">
        <v>2.0270000000000001</v>
      </c>
      <c r="F2401" s="21">
        <v>1.7509999999999999</v>
      </c>
      <c r="G2401" s="21">
        <v>3.5569999999999999</v>
      </c>
      <c r="H2401" s="21">
        <v>1.806</v>
      </c>
      <c r="I2401" s="21">
        <v>1.895</v>
      </c>
      <c r="J2401" s="23">
        <f t="shared" si="45"/>
        <v>0.14400000000000013</v>
      </c>
      <c r="K2401" s="71">
        <v>81.993093239999993</v>
      </c>
      <c r="L2401" s="71">
        <f t="shared" ref="L2401:N2401" si="1801">L2399</f>
        <v>2.0542500000000001</v>
      </c>
      <c r="M2401" s="71">
        <f t="shared" si="1801"/>
        <v>0.12699999999999995</v>
      </c>
      <c r="N2401" s="71">
        <f t="shared" si="1801"/>
        <v>68.712412830000005</v>
      </c>
      <c r="O2401" s="73">
        <f>VLOOKUP(B2401,'Dry Sieve'!$B$2:$K$992,IF(C2401="#5",2,IF(C2401="#10",3,IF(C2401="#18",4,IF(C2401="#35",5,IF(C2401="#60",6,IF(C2401="#120",7,IF(C2401="#200",8,IF(C2401="&lt;200",9)))))))),FALSE)</f>
        <v>50.9</v>
      </c>
      <c r="P2401" s="23">
        <f t="shared" si="0"/>
        <v>0.12699999999999995</v>
      </c>
      <c r="Q2401" s="23">
        <f t="shared" si="1"/>
        <v>2.0542500000000001</v>
      </c>
      <c r="R2401" s="23">
        <f>VLOOKUP(B2401,'Dry Sieve'!$B$2:$K$992,IF(C2401="#5",2,IF(C2401="#10",3,IF(C2401="#18",4,IF(C2401="#35",5,IF(C2401="#60",6,IF(C2401="#120",7,IF(C2401="#200",8,IF(C2401="&lt;200",9)))))))),FALSE)</f>
        <v>50.9</v>
      </c>
      <c r="S2401" s="23">
        <f>VLOOKUP(B2401,'Dry Sieve'!$B$2:$K$992,10,FALSE)</f>
        <v>784.57</v>
      </c>
      <c r="T2401" s="23">
        <v>6.0865450840000002E-2</v>
      </c>
      <c r="U2401" s="23">
        <v>1.7923765649999999E-2</v>
      </c>
      <c r="V2401" s="23">
        <f>V2398</f>
        <v>0.22131129587580001</v>
      </c>
    </row>
    <row r="2402" spans="1:22" ht="15.75" customHeight="1" x14ac:dyDescent="0.2">
      <c r="A2402" s="22">
        <f>VLOOKUP(B2401,'Sample ID by Horizon'!A:B,2,FALSE)</f>
        <v>42879</v>
      </c>
      <c r="B2402" s="21" t="s">
        <v>561</v>
      </c>
      <c r="C2402" s="21" t="s">
        <v>1298</v>
      </c>
      <c r="D2402" s="21" t="s">
        <v>1294</v>
      </c>
      <c r="E2402" s="21">
        <v>2.1629999999999998</v>
      </c>
      <c r="F2402" s="21">
        <v>1.7310000000000001</v>
      </c>
      <c r="G2402" s="21">
        <v>3.5289999999999999</v>
      </c>
      <c r="H2402" s="21">
        <v>1.798</v>
      </c>
      <c r="I2402" s="21">
        <v>1.851</v>
      </c>
      <c r="J2402" s="23">
        <f t="shared" si="45"/>
        <v>0.11999999999999988</v>
      </c>
      <c r="K2402" s="71">
        <v>77.577438740000005</v>
      </c>
      <c r="L2402" s="71">
        <f t="shared" ref="L2402:N2402" si="1802">L2399</f>
        <v>2.0542500000000001</v>
      </c>
      <c r="M2402" s="71">
        <f t="shared" si="1802"/>
        <v>0.12699999999999995</v>
      </c>
      <c r="N2402" s="71">
        <f t="shared" si="1802"/>
        <v>68.712412830000005</v>
      </c>
      <c r="O2402" s="73">
        <f>VLOOKUP(B2402,'Dry Sieve'!$B$2:$K$992,IF(C2402="#5",2,IF(C2402="#10",3,IF(C2402="#18",4,IF(C2402="#35",5,IF(C2402="#60",6,IF(C2402="#120",7,IF(C2402="#200",8,IF(C2402="&lt;200",9)))))))),FALSE)</f>
        <v>50.9</v>
      </c>
      <c r="P2402" s="23">
        <f t="shared" si="0"/>
        <v>0.12699999999999995</v>
      </c>
      <c r="Q2402" s="23">
        <f t="shared" si="1"/>
        <v>2.0542500000000001</v>
      </c>
      <c r="R2402" s="23">
        <f>VLOOKUP(B2402,'Dry Sieve'!$B$2:$K$992,IF(C2402="#5",2,IF(C2402="#10",3,IF(C2402="#18",4,IF(C2402="#35",5,IF(C2402="#60",6,IF(C2402="#120",7,IF(C2402="#200",8,IF(C2402="&lt;200",9)))))))),FALSE)</f>
        <v>50.9</v>
      </c>
      <c r="S2402" s="23">
        <f>VLOOKUP(B2402,'Dry Sieve'!$B$2:$K$992,10,FALSE)</f>
        <v>784.57</v>
      </c>
      <c r="T2402" s="23">
        <v>6.0865450840000002E-2</v>
      </c>
      <c r="U2402" s="23">
        <v>1.7923765649999999E-2</v>
      </c>
      <c r="V2402" s="23">
        <f>V2401</f>
        <v>0.22131129587580001</v>
      </c>
    </row>
    <row r="2403" spans="1:22" ht="15.75" customHeight="1" x14ac:dyDescent="0.2">
      <c r="A2403" s="22">
        <f>VLOOKUP(B2402,'Sample ID by Horizon'!A:B,2,FALSE)</f>
        <v>42879</v>
      </c>
      <c r="B2403" s="21" t="s">
        <v>561</v>
      </c>
      <c r="C2403" s="21" t="s">
        <v>1299</v>
      </c>
      <c r="D2403" s="21" t="s">
        <v>1291</v>
      </c>
      <c r="E2403" s="21">
        <v>1.0369999999999999</v>
      </c>
      <c r="F2403" s="21">
        <v>1.738</v>
      </c>
      <c r="G2403" s="21">
        <v>2.5</v>
      </c>
      <c r="H2403" s="21">
        <v>0.76200000000000001</v>
      </c>
      <c r="I2403" s="21">
        <v>1.839</v>
      </c>
      <c r="J2403" s="23">
        <f t="shared" si="45"/>
        <v>0.10099999999999998</v>
      </c>
      <c r="K2403" s="71">
        <v>63.741562199999997</v>
      </c>
      <c r="L2403" s="71">
        <v>1.08525</v>
      </c>
      <c r="M2403" s="23">
        <f>AVERAGE(J2403:J2406)</f>
        <v>9.3499999999999972E-2</v>
      </c>
      <c r="N2403" s="23">
        <v>54.692456659999998</v>
      </c>
      <c r="O2403" s="73">
        <f>VLOOKUP(B2403,'Dry Sieve'!$B$2:$K$992,IF(C2403="#5",2,IF(C2403="#10",3,IF(C2403="#18",4,IF(C2403="#35",5,IF(C2403="#60",6,IF(C2403="#120",7,IF(C2403="#200",8,IF(C2403="&lt;200",9)))))))),FALSE)</f>
        <v>23.32</v>
      </c>
      <c r="P2403" s="23">
        <f t="shared" si="0"/>
        <v>9.3499999999999972E-2</v>
      </c>
      <c r="Q2403" s="23">
        <f t="shared" si="1"/>
        <v>1.08525</v>
      </c>
      <c r="R2403" s="23">
        <f>VLOOKUP(B2403,'Dry Sieve'!$B$2:$K$992,IF(C2403="#5",2,IF(C2403="#10",3,IF(C2403="#18",4,IF(C2403="#35",5,IF(C2403="#60",6,IF(C2403="#120",7,IF(C2403="#200",8,IF(C2403="&lt;200",9)))))))),FALSE)</f>
        <v>23.32</v>
      </c>
      <c r="S2403" s="23">
        <f>VLOOKUP(B2403,'Dry Sieve'!$B$2:$K$992,10,FALSE)</f>
        <v>784.57</v>
      </c>
      <c r="T2403" s="23">
        <v>2.7162470210000001E-2</v>
      </c>
      <c r="U2403" s="23">
        <v>4.2445206419999999E-3</v>
      </c>
      <c r="V2403" s="23">
        <f>V2401</f>
        <v>0.22131129587580001</v>
      </c>
    </row>
    <row r="2404" spans="1:22" ht="15.75" customHeight="1" x14ac:dyDescent="0.2">
      <c r="A2404" s="22">
        <f>VLOOKUP(B2403,'Sample ID by Horizon'!A:B,2,FALSE)</f>
        <v>42879</v>
      </c>
      <c r="B2404" s="21" t="s">
        <v>561</v>
      </c>
      <c r="C2404" s="21" t="s">
        <v>1299</v>
      </c>
      <c r="D2404" s="21" t="s">
        <v>1292</v>
      </c>
      <c r="E2404" s="21">
        <v>1.1200000000000001</v>
      </c>
      <c r="F2404" s="21">
        <v>1.73</v>
      </c>
      <c r="G2404" s="21">
        <v>2.3119999999999998</v>
      </c>
      <c r="H2404" s="21">
        <v>0.58199999999999996</v>
      </c>
      <c r="I2404" s="21">
        <v>1.853</v>
      </c>
      <c r="J2404" s="23">
        <f t="shared" si="45"/>
        <v>0.123</v>
      </c>
      <c r="K2404" s="71">
        <v>40.982142860000003</v>
      </c>
      <c r="L2404" s="71">
        <f t="shared" ref="L2404:N2404" si="1803">L2403</f>
        <v>1.08525</v>
      </c>
      <c r="M2404" s="71">
        <f t="shared" si="1803"/>
        <v>9.3499999999999972E-2</v>
      </c>
      <c r="N2404" s="71">
        <f t="shared" si="1803"/>
        <v>54.692456659999998</v>
      </c>
      <c r="O2404" s="73">
        <f>VLOOKUP(B2404,'Dry Sieve'!$B$2:$K$992,IF(C2404="#5",2,IF(C2404="#10",3,IF(C2404="#18",4,IF(C2404="#35",5,IF(C2404="#60",6,IF(C2404="#120",7,IF(C2404="#200",8,IF(C2404="&lt;200",9)))))))),FALSE)</f>
        <v>23.32</v>
      </c>
      <c r="P2404" s="23">
        <f t="shared" si="0"/>
        <v>9.3499999999999972E-2</v>
      </c>
      <c r="Q2404" s="23">
        <f t="shared" si="1"/>
        <v>1.08525</v>
      </c>
      <c r="R2404" s="23">
        <f>VLOOKUP(B2404,'Dry Sieve'!$B$2:$K$992,IF(C2404="#5",2,IF(C2404="#10",3,IF(C2404="#18",4,IF(C2404="#35",5,IF(C2404="#60",6,IF(C2404="#120",7,IF(C2404="#200",8,IF(C2404="&lt;200",9)))))))),FALSE)</f>
        <v>23.32</v>
      </c>
      <c r="S2404" s="23">
        <f>VLOOKUP(B2404,'Dry Sieve'!$B$2:$K$992,10,FALSE)</f>
        <v>784.57</v>
      </c>
      <c r="T2404" s="23">
        <v>2.7162470210000001E-2</v>
      </c>
      <c r="U2404" s="23">
        <v>4.2445206419999999E-3</v>
      </c>
      <c r="V2404" s="23">
        <f>V2401</f>
        <v>0.22131129587580001</v>
      </c>
    </row>
    <row r="2405" spans="1:22" ht="15.75" customHeight="1" x14ac:dyDescent="0.2">
      <c r="A2405" s="22">
        <f>VLOOKUP(B2404,'Sample ID by Horizon'!A:B,2,FALSE)</f>
        <v>42879</v>
      </c>
      <c r="B2405" s="21" t="s">
        <v>561</v>
      </c>
      <c r="C2405" s="21" t="s">
        <v>1299</v>
      </c>
      <c r="D2405" s="21" t="s">
        <v>1293</v>
      </c>
      <c r="E2405" s="21">
        <v>1.113</v>
      </c>
      <c r="F2405" s="21">
        <v>1.734</v>
      </c>
      <c r="G2405" s="21">
        <v>2.5710000000000002</v>
      </c>
      <c r="H2405" s="21">
        <v>0.83699999999999997</v>
      </c>
      <c r="I2405" s="21">
        <v>1.867</v>
      </c>
      <c r="J2405" s="23">
        <f t="shared" si="45"/>
        <v>0.13300000000000001</v>
      </c>
      <c r="K2405" s="71">
        <v>63.252470799999998</v>
      </c>
      <c r="L2405" s="71">
        <f t="shared" ref="L2405:N2405" si="1804">L2403</f>
        <v>1.08525</v>
      </c>
      <c r="M2405" s="71">
        <f t="shared" si="1804"/>
        <v>9.3499999999999972E-2</v>
      </c>
      <c r="N2405" s="71">
        <f t="shared" si="1804"/>
        <v>54.692456659999998</v>
      </c>
      <c r="O2405" s="73">
        <f>VLOOKUP(B2405,'Dry Sieve'!$B$2:$K$992,IF(C2405="#5",2,IF(C2405="#10",3,IF(C2405="#18",4,IF(C2405="#35",5,IF(C2405="#60",6,IF(C2405="#120",7,IF(C2405="#200",8,IF(C2405="&lt;200",9)))))))),FALSE)</f>
        <v>23.32</v>
      </c>
      <c r="P2405" s="23">
        <f t="shared" si="0"/>
        <v>9.3499999999999972E-2</v>
      </c>
      <c r="Q2405" s="23">
        <f t="shared" si="1"/>
        <v>1.08525</v>
      </c>
      <c r="R2405" s="23">
        <f>VLOOKUP(B2405,'Dry Sieve'!$B$2:$K$992,IF(C2405="#5",2,IF(C2405="#10",3,IF(C2405="#18",4,IF(C2405="#35",5,IF(C2405="#60",6,IF(C2405="#120",7,IF(C2405="#200",8,IF(C2405="&lt;200",9)))))))),FALSE)</f>
        <v>23.32</v>
      </c>
      <c r="S2405" s="23">
        <f>VLOOKUP(B2405,'Dry Sieve'!$B$2:$K$992,10,FALSE)</f>
        <v>784.57</v>
      </c>
      <c r="T2405" s="23">
        <v>2.7162470210000001E-2</v>
      </c>
      <c r="U2405" s="23">
        <v>4.2445206419999999E-3</v>
      </c>
      <c r="V2405" s="23">
        <f>V2404</f>
        <v>0.22131129587580001</v>
      </c>
    </row>
    <row r="2406" spans="1:22" ht="15.75" customHeight="1" x14ac:dyDescent="0.2">
      <c r="A2406" s="22">
        <f>VLOOKUP(B2405,'Sample ID by Horizon'!A:B,2,FALSE)</f>
        <v>42879</v>
      </c>
      <c r="B2406" s="21" t="s">
        <v>561</v>
      </c>
      <c r="C2406" s="21" t="s">
        <v>1299</v>
      </c>
      <c r="D2406" s="21" t="s">
        <v>1294</v>
      </c>
      <c r="E2406" s="21">
        <v>1.071</v>
      </c>
      <c r="F2406" s="21">
        <v>1.7310000000000001</v>
      </c>
      <c r="G2406" s="21">
        <v>2.2919999999999998</v>
      </c>
      <c r="H2406" s="21">
        <v>0.56100000000000005</v>
      </c>
      <c r="I2406" s="21">
        <v>1.748</v>
      </c>
      <c r="J2406" s="23">
        <f t="shared" si="45"/>
        <v>1.6999999999999904E-2</v>
      </c>
      <c r="K2406" s="71">
        <v>50.793650790000001</v>
      </c>
      <c r="L2406" s="71">
        <f t="shared" ref="L2406:N2406" si="1805">L2403</f>
        <v>1.08525</v>
      </c>
      <c r="M2406" s="71">
        <f t="shared" si="1805"/>
        <v>9.3499999999999972E-2</v>
      </c>
      <c r="N2406" s="71">
        <f t="shared" si="1805"/>
        <v>54.692456659999998</v>
      </c>
      <c r="O2406" s="73">
        <f>VLOOKUP(B2406,'Dry Sieve'!$B$2:$K$992,IF(C2406="#5",2,IF(C2406="#10",3,IF(C2406="#18",4,IF(C2406="#35",5,IF(C2406="#60",6,IF(C2406="#120",7,IF(C2406="#200",8,IF(C2406="&lt;200",9)))))))),FALSE)</f>
        <v>23.32</v>
      </c>
      <c r="P2406" s="23">
        <f t="shared" si="0"/>
        <v>9.3499999999999972E-2</v>
      </c>
      <c r="Q2406" s="23">
        <f t="shared" si="1"/>
        <v>1.08525</v>
      </c>
      <c r="R2406" s="23">
        <f>VLOOKUP(B2406,'Dry Sieve'!$B$2:$K$992,IF(C2406="#5",2,IF(C2406="#10",3,IF(C2406="#18",4,IF(C2406="#35",5,IF(C2406="#60",6,IF(C2406="#120",7,IF(C2406="#200",8,IF(C2406="&lt;200",9)))))))),FALSE)</f>
        <v>23.32</v>
      </c>
      <c r="S2406" s="23">
        <f>VLOOKUP(B2406,'Dry Sieve'!$B$2:$K$992,10,FALSE)</f>
        <v>784.57</v>
      </c>
      <c r="T2406" s="23">
        <v>2.7162470210000001E-2</v>
      </c>
      <c r="U2406" s="23">
        <v>4.2445206419999999E-3</v>
      </c>
      <c r="V2406" s="23">
        <f>V2404</f>
        <v>0.22131129587580001</v>
      </c>
    </row>
    <row r="2407" spans="1:22" ht="15.75" customHeight="1" x14ac:dyDescent="0.2">
      <c r="A2407" s="22">
        <f>VLOOKUP(B2406,'Sample ID by Horizon'!A:B,2,FALSE)</f>
        <v>42879</v>
      </c>
      <c r="B2407" s="21" t="s">
        <v>561</v>
      </c>
      <c r="C2407" s="21" t="s">
        <v>1300</v>
      </c>
      <c r="D2407" s="21" t="s">
        <v>1291</v>
      </c>
      <c r="E2407" s="21">
        <v>1.06</v>
      </c>
      <c r="F2407" s="21">
        <v>1.698</v>
      </c>
      <c r="G2407" s="21">
        <v>2.6219999999999999</v>
      </c>
      <c r="H2407" s="21">
        <v>0.92400000000000004</v>
      </c>
      <c r="I2407" s="21">
        <v>2.0510000000000002</v>
      </c>
      <c r="J2407" s="23">
        <f t="shared" si="45"/>
        <v>0.3530000000000002</v>
      </c>
      <c r="K2407" s="71">
        <v>53.867924530000003</v>
      </c>
      <c r="L2407" s="71">
        <v>1.1085</v>
      </c>
      <c r="M2407" s="23">
        <f>AVERAGE(J2407:J2410)</f>
        <v>0.34275000000000005</v>
      </c>
      <c r="N2407" s="23">
        <v>55.448479849999998</v>
      </c>
      <c r="O2407" s="73">
        <f>VLOOKUP(B2407,'Dry Sieve'!$B$2:$K$992,IF(C2407="#5",2,IF(C2407="#10",3,IF(C2407="#18",4,IF(C2407="#35",5,IF(C2407="#60",6,IF(C2407="#120",7,IF(C2407="#200",8,IF(C2407="&lt;200",9)))))))),FALSE)</f>
        <v>10.61</v>
      </c>
      <c r="P2407" s="23">
        <f t="shared" si="0"/>
        <v>0.34275000000000005</v>
      </c>
      <c r="Q2407" s="23">
        <f t="shared" si="1"/>
        <v>1.1085</v>
      </c>
      <c r="R2407" s="23">
        <f>VLOOKUP(B2407,'Dry Sieve'!$B$2:$K$992,IF(C2407="#5",2,IF(C2407="#10",3,IF(C2407="#18",4,IF(C2407="#35",5,IF(C2407="#60",6,IF(C2407="#120",7,IF(C2407="#200",8,IF(C2407="&lt;200",9)))))))),FALSE)</f>
        <v>10.61</v>
      </c>
      <c r="S2407" s="23">
        <f>VLOOKUP(B2407,'Dry Sieve'!$B$2:$K$992,10,FALSE)</f>
        <v>784.57</v>
      </c>
      <c r="T2407" s="23">
        <v>9.3418952690000005E-3</v>
      </c>
      <c r="U2407" s="23">
        <v>7.3999127379999999E-4</v>
      </c>
      <c r="V2407" s="23">
        <f>V2404</f>
        <v>0.22131129587580001</v>
      </c>
    </row>
    <row r="2408" spans="1:22" ht="15.75" customHeight="1" x14ac:dyDescent="0.2">
      <c r="A2408" s="22">
        <f>VLOOKUP(B2407,'Sample ID by Horizon'!A:B,2,FALSE)</f>
        <v>42879</v>
      </c>
      <c r="B2408" s="21" t="s">
        <v>561</v>
      </c>
      <c r="C2408" s="21" t="s">
        <v>1300</v>
      </c>
      <c r="D2408" s="21" t="s">
        <v>1292</v>
      </c>
      <c r="E2408" s="21">
        <v>1.3109999999999999</v>
      </c>
      <c r="F2408" s="21">
        <v>1.7350000000000001</v>
      </c>
      <c r="G2408" s="21">
        <v>2.8079999999999998</v>
      </c>
      <c r="H2408" s="21">
        <v>1.073</v>
      </c>
      <c r="I2408" s="21">
        <v>2.1160000000000001</v>
      </c>
      <c r="J2408" s="23">
        <f t="shared" si="45"/>
        <v>0.38100000000000001</v>
      </c>
      <c r="K2408" s="71">
        <v>52.784134250000001</v>
      </c>
      <c r="L2408" s="71">
        <f t="shared" ref="L2408:N2408" si="1806">L2407</f>
        <v>1.1085</v>
      </c>
      <c r="M2408" s="71">
        <f t="shared" si="1806"/>
        <v>0.34275000000000005</v>
      </c>
      <c r="N2408" s="71">
        <f t="shared" si="1806"/>
        <v>55.448479849999998</v>
      </c>
      <c r="O2408" s="73">
        <f>VLOOKUP(B2408,'Dry Sieve'!$B$2:$K$992,IF(C2408="#5",2,IF(C2408="#10",3,IF(C2408="#18",4,IF(C2408="#35",5,IF(C2408="#60",6,IF(C2408="#120",7,IF(C2408="#200",8,IF(C2408="&lt;200",9)))))))),FALSE)</f>
        <v>10.61</v>
      </c>
      <c r="P2408" s="23">
        <f t="shared" si="0"/>
        <v>0.34275000000000005</v>
      </c>
      <c r="Q2408" s="23">
        <f t="shared" si="1"/>
        <v>1.1085</v>
      </c>
      <c r="R2408" s="23">
        <f>VLOOKUP(B2408,'Dry Sieve'!$B$2:$K$992,IF(C2408="#5",2,IF(C2408="#10",3,IF(C2408="#18",4,IF(C2408="#35",5,IF(C2408="#60",6,IF(C2408="#120",7,IF(C2408="#200",8,IF(C2408="&lt;200",9)))))))),FALSE)</f>
        <v>10.61</v>
      </c>
      <c r="S2408" s="23">
        <f>VLOOKUP(B2408,'Dry Sieve'!$B$2:$K$992,10,FALSE)</f>
        <v>784.57</v>
      </c>
      <c r="T2408" s="23">
        <v>9.3418952690000005E-3</v>
      </c>
      <c r="U2408" s="23">
        <v>7.3999127379999999E-4</v>
      </c>
      <c r="V2408" s="23">
        <f>V2407</f>
        <v>0.22131129587580001</v>
      </c>
    </row>
    <row r="2409" spans="1:22" ht="15.75" customHeight="1" x14ac:dyDescent="0.2">
      <c r="A2409" s="22">
        <f>VLOOKUP(B2408,'Sample ID by Horizon'!A:B,2,FALSE)</f>
        <v>42879</v>
      </c>
      <c r="B2409" s="21" t="s">
        <v>561</v>
      </c>
      <c r="C2409" s="21" t="s">
        <v>1300</v>
      </c>
      <c r="D2409" s="21" t="s">
        <v>1293</v>
      </c>
      <c r="E2409" s="21">
        <v>1.048</v>
      </c>
      <c r="F2409" s="21">
        <v>1.7230000000000001</v>
      </c>
      <c r="G2409" s="21">
        <v>2.68</v>
      </c>
      <c r="H2409" s="21">
        <v>0.95699999999999996</v>
      </c>
      <c r="I2409" s="21">
        <v>2.0350000000000001</v>
      </c>
      <c r="J2409" s="23">
        <f t="shared" si="45"/>
        <v>0.31200000000000006</v>
      </c>
      <c r="K2409" s="71">
        <v>61.545801529999999</v>
      </c>
      <c r="L2409" s="71">
        <f t="shared" ref="L2409:N2409" si="1807">L2407</f>
        <v>1.1085</v>
      </c>
      <c r="M2409" s="71">
        <f t="shared" si="1807"/>
        <v>0.34275000000000005</v>
      </c>
      <c r="N2409" s="71">
        <f t="shared" si="1807"/>
        <v>55.448479849999998</v>
      </c>
      <c r="O2409" s="73">
        <f>VLOOKUP(B2409,'Dry Sieve'!$B$2:$K$992,IF(C2409="#5",2,IF(C2409="#10",3,IF(C2409="#18",4,IF(C2409="#35",5,IF(C2409="#60",6,IF(C2409="#120",7,IF(C2409="#200",8,IF(C2409="&lt;200",9)))))))),FALSE)</f>
        <v>10.61</v>
      </c>
      <c r="P2409" s="23">
        <f t="shared" si="0"/>
        <v>0.34275000000000005</v>
      </c>
      <c r="Q2409" s="23">
        <f t="shared" si="1"/>
        <v>1.1085</v>
      </c>
      <c r="R2409" s="23">
        <f>VLOOKUP(B2409,'Dry Sieve'!$B$2:$K$992,IF(C2409="#5",2,IF(C2409="#10",3,IF(C2409="#18",4,IF(C2409="#35",5,IF(C2409="#60",6,IF(C2409="#120",7,IF(C2409="#200",8,IF(C2409="&lt;200",9)))))))),FALSE)</f>
        <v>10.61</v>
      </c>
      <c r="S2409" s="23">
        <f>VLOOKUP(B2409,'Dry Sieve'!$B$2:$K$992,10,FALSE)</f>
        <v>784.57</v>
      </c>
      <c r="T2409" s="23">
        <v>9.3418952690000005E-3</v>
      </c>
      <c r="U2409" s="23">
        <v>7.3999127379999999E-4</v>
      </c>
      <c r="V2409" s="23">
        <f>V2407</f>
        <v>0.22131129587580001</v>
      </c>
    </row>
    <row r="2410" spans="1:22" ht="15.75" customHeight="1" x14ac:dyDescent="0.2">
      <c r="A2410" s="22">
        <f>VLOOKUP(B2409,'Sample ID by Horizon'!A:B,2,FALSE)</f>
        <v>42879</v>
      </c>
      <c r="B2410" s="21" t="s">
        <v>561</v>
      </c>
      <c r="C2410" s="21" t="s">
        <v>1300</v>
      </c>
      <c r="D2410" s="21" t="s">
        <v>1294</v>
      </c>
      <c r="E2410" s="21">
        <v>1.0149999999999999</v>
      </c>
      <c r="F2410" s="21">
        <v>1.716</v>
      </c>
      <c r="G2410" s="21">
        <v>2.585</v>
      </c>
      <c r="H2410" s="21">
        <v>0.86899999999999999</v>
      </c>
      <c r="I2410" s="21">
        <v>2.0409999999999999</v>
      </c>
      <c r="J2410" s="23">
        <f t="shared" si="45"/>
        <v>0.32499999999999996</v>
      </c>
      <c r="K2410" s="71">
        <v>53.596059109999999</v>
      </c>
      <c r="L2410" s="71">
        <f t="shared" ref="L2410:N2410" si="1808">L2407</f>
        <v>1.1085</v>
      </c>
      <c r="M2410" s="71">
        <f t="shared" si="1808"/>
        <v>0.34275000000000005</v>
      </c>
      <c r="N2410" s="71">
        <f t="shared" si="1808"/>
        <v>55.448479849999998</v>
      </c>
      <c r="O2410" s="73">
        <f>VLOOKUP(B2410,'Dry Sieve'!$B$2:$K$992,IF(C2410="#5",2,IF(C2410="#10",3,IF(C2410="#18",4,IF(C2410="#35",5,IF(C2410="#60",6,IF(C2410="#120",7,IF(C2410="#200",8,IF(C2410="&lt;200",9)))))))),FALSE)</f>
        <v>10.61</v>
      </c>
      <c r="P2410" s="23">
        <f t="shared" si="0"/>
        <v>0.34275000000000005</v>
      </c>
      <c r="Q2410" s="23">
        <f t="shared" si="1"/>
        <v>1.1085</v>
      </c>
      <c r="R2410" s="23">
        <f>VLOOKUP(B2410,'Dry Sieve'!$B$2:$K$992,IF(C2410="#5",2,IF(C2410="#10",3,IF(C2410="#18",4,IF(C2410="#35",5,IF(C2410="#60",6,IF(C2410="#120",7,IF(C2410="#200",8,IF(C2410="&lt;200",9)))))))),FALSE)</f>
        <v>10.61</v>
      </c>
      <c r="S2410" s="23">
        <f>VLOOKUP(B2410,'Dry Sieve'!$B$2:$K$992,10,FALSE)</f>
        <v>784.57</v>
      </c>
      <c r="T2410" s="23">
        <v>9.3418952690000005E-3</v>
      </c>
      <c r="U2410" s="23">
        <v>7.3999127379999999E-4</v>
      </c>
      <c r="V2410" s="23">
        <f>V2407</f>
        <v>0.22131129587580001</v>
      </c>
    </row>
    <row r="2411" spans="1:22" ht="15.75" customHeight="1" x14ac:dyDescent="0.2">
      <c r="A2411" s="22">
        <f>VLOOKUP(B2410,'Sample ID by Horizon'!A:B,2,FALSE)</f>
        <v>42879</v>
      </c>
      <c r="B2411" s="21" t="s">
        <v>562</v>
      </c>
      <c r="C2411" s="21" t="s">
        <v>1290</v>
      </c>
      <c r="D2411" s="21" t="s">
        <v>1291</v>
      </c>
      <c r="E2411" s="21">
        <v>4.6769999999999996</v>
      </c>
      <c r="F2411" s="21">
        <v>1.722</v>
      </c>
      <c r="G2411" s="21">
        <v>1.8859999999999999</v>
      </c>
      <c r="H2411" s="21">
        <v>0.16400000000000001</v>
      </c>
      <c r="I2411" s="21">
        <v>1.728</v>
      </c>
      <c r="J2411" s="23">
        <f t="shared" si="45"/>
        <v>6.0000000000000053E-3</v>
      </c>
      <c r="K2411" s="71">
        <v>3.3782339110000001</v>
      </c>
      <c r="L2411" s="71">
        <v>4.47525</v>
      </c>
      <c r="M2411" s="23">
        <f>AVERAGE(J2411:J2414)</f>
        <v>4.9999999999999489E-3</v>
      </c>
      <c r="N2411" s="23">
        <v>4.6577112869999997</v>
      </c>
      <c r="O2411" s="73">
        <f>VLOOKUP(B2411,'Dry Sieve'!$B$2:$K$992,IF(C2411="#5",2,IF(C2411="#10",3,IF(C2411="#18",4,IF(C2411="#35",5,IF(C2411="#60",6,IF(C2411="#120",7,IF(C2411="#200",8,IF(C2411="&lt;200",9)))))))),FALSE)</f>
        <v>1684</v>
      </c>
      <c r="P2411" s="23">
        <f t="shared" si="0"/>
        <v>4.9999999999999489E-3</v>
      </c>
      <c r="Q2411" s="23">
        <f t="shared" si="1"/>
        <v>4.4752499999999991</v>
      </c>
      <c r="R2411" s="23">
        <f>VLOOKUP(B2411,'Dry Sieve'!$B$2:$K$992,IF(C2411="#5",2,IF(C2411="#10",3,IF(C2411="#18",4,IF(C2411="#35",5,IF(C2411="#60",6,IF(C2411="#120",7,IF(C2411="#200",8,IF(C2411="&lt;200",9)))))))),FALSE)</f>
        <v>1684</v>
      </c>
      <c r="S2411" s="23">
        <f>VLOOKUP(B2411,'Dry Sieve'!$B$2:$K$992,10,FALSE)</f>
        <v>2298.73</v>
      </c>
      <c r="T2411" s="23">
        <v>0.73175994609999995</v>
      </c>
      <c r="U2411" s="23">
        <v>3.4083265600000003E-2</v>
      </c>
      <c r="V2411" s="23">
        <f>SUM(U2411,U2415,U2419,U2423,U2427,U2431,U2435)</f>
        <v>7.0300810550300019E-2</v>
      </c>
    </row>
    <row r="2412" spans="1:22" ht="15.75" customHeight="1" x14ac:dyDescent="0.2">
      <c r="A2412" s="22">
        <f>VLOOKUP(B2411,'Sample ID by Horizon'!A:B,2,FALSE)</f>
        <v>42879</v>
      </c>
      <c r="B2412" s="21" t="s">
        <v>562</v>
      </c>
      <c r="C2412" s="21" t="s">
        <v>1290</v>
      </c>
      <c r="D2412" s="21" t="s">
        <v>1292</v>
      </c>
      <c r="E2412" s="21">
        <v>4.3769999999999998</v>
      </c>
      <c r="F2412" s="21">
        <v>1.7350000000000001</v>
      </c>
      <c r="G2412" s="21">
        <v>1.8919999999999999</v>
      </c>
      <c r="H2412" s="21">
        <v>0.157</v>
      </c>
      <c r="I2412" s="21">
        <v>1.744</v>
      </c>
      <c r="J2412" s="23">
        <f t="shared" si="45"/>
        <v>8.999999999999897E-3</v>
      </c>
      <c r="K2412" s="71">
        <v>3.381311401</v>
      </c>
      <c r="L2412" s="71">
        <f t="shared" ref="L2412:N2412" si="1809">L2411</f>
        <v>4.47525</v>
      </c>
      <c r="M2412" s="71">
        <f t="shared" si="1809"/>
        <v>4.9999999999999489E-3</v>
      </c>
      <c r="N2412" s="71">
        <f t="shared" si="1809"/>
        <v>4.6577112869999997</v>
      </c>
      <c r="O2412" s="73">
        <f>VLOOKUP(B2412,'Dry Sieve'!$B$2:$K$992,IF(C2412="#5",2,IF(C2412="#10",3,IF(C2412="#18",4,IF(C2412="#35",5,IF(C2412="#60",6,IF(C2412="#120",7,IF(C2412="#200",8,IF(C2412="&lt;200",9)))))))),FALSE)</f>
        <v>1684</v>
      </c>
      <c r="P2412" s="23">
        <f t="shared" si="0"/>
        <v>4.9999999999999489E-3</v>
      </c>
      <c r="Q2412" s="23">
        <f t="shared" si="1"/>
        <v>4.4752499999999991</v>
      </c>
      <c r="R2412" s="23">
        <f>VLOOKUP(B2412,'Dry Sieve'!$B$2:$K$992,IF(C2412="#5",2,IF(C2412="#10",3,IF(C2412="#18",4,IF(C2412="#35",5,IF(C2412="#60",6,IF(C2412="#120",7,IF(C2412="#200",8,IF(C2412="&lt;200",9)))))))),FALSE)</f>
        <v>1684</v>
      </c>
      <c r="S2412" s="23">
        <f>VLOOKUP(B2412,'Dry Sieve'!$B$2:$K$992,10,FALSE)</f>
        <v>2298.73</v>
      </c>
      <c r="T2412" s="23">
        <v>0.73175994609999995</v>
      </c>
      <c r="U2412" s="23">
        <v>3.4083265600000003E-2</v>
      </c>
      <c r="V2412" s="23">
        <f>V2411</f>
        <v>7.0300810550300019E-2</v>
      </c>
    </row>
    <row r="2413" spans="1:22" ht="15.75" customHeight="1" x14ac:dyDescent="0.2">
      <c r="A2413" s="22">
        <f>VLOOKUP(B2412,'Sample ID by Horizon'!A:B,2,FALSE)</f>
        <v>42879</v>
      </c>
      <c r="B2413" s="21" t="s">
        <v>562</v>
      </c>
      <c r="C2413" s="21" t="s">
        <v>1290</v>
      </c>
      <c r="D2413" s="21" t="s">
        <v>1293</v>
      </c>
      <c r="E2413" s="21">
        <v>4.1159999999999997</v>
      </c>
      <c r="F2413" s="21">
        <v>1.7190000000000001</v>
      </c>
      <c r="G2413" s="21">
        <v>1.84</v>
      </c>
      <c r="H2413" s="21">
        <v>0.121</v>
      </c>
      <c r="I2413" s="21">
        <v>1.722</v>
      </c>
      <c r="J2413" s="23">
        <f t="shared" si="45"/>
        <v>2.9999999999998916E-3</v>
      </c>
      <c r="K2413" s="71">
        <v>2.8668610299999999</v>
      </c>
      <c r="L2413" s="71">
        <f t="shared" ref="L2413:N2413" si="1810">L2411</f>
        <v>4.47525</v>
      </c>
      <c r="M2413" s="71">
        <f t="shared" si="1810"/>
        <v>4.9999999999999489E-3</v>
      </c>
      <c r="N2413" s="71">
        <f t="shared" si="1810"/>
        <v>4.6577112869999997</v>
      </c>
      <c r="O2413" s="73">
        <f>VLOOKUP(B2413,'Dry Sieve'!$B$2:$K$992,IF(C2413="#5",2,IF(C2413="#10",3,IF(C2413="#18",4,IF(C2413="#35",5,IF(C2413="#60",6,IF(C2413="#120",7,IF(C2413="#200",8,IF(C2413="&lt;200",9)))))))),FALSE)</f>
        <v>1684</v>
      </c>
      <c r="P2413" s="23">
        <f t="shared" si="0"/>
        <v>4.9999999999999489E-3</v>
      </c>
      <c r="Q2413" s="23">
        <f t="shared" si="1"/>
        <v>4.4752499999999991</v>
      </c>
      <c r="R2413" s="23">
        <f>VLOOKUP(B2413,'Dry Sieve'!$B$2:$K$992,IF(C2413="#5",2,IF(C2413="#10",3,IF(C2413="#18",4,IF(C2413="#35",5,IF(C2413="#60",6,IF(C2413="#120",7,IF(C2413="#200",8,IF(C2413="&lt;200",9)))))))),FALSE)</f>
        <v>1684</v>
      </c>
      <c r="S2413" s="23">
        <f>VLOOKUP(B2413,'Dry Sieve'!$B$2:$K$992,10,FALSE)</f>
        <v>2298.73</v>
      </c>
      <c r="T2413" s="23">
        <v>0.73175994609999995</v>
      </c>
      <c r="U2413" s="23">
        <v>3.4083265600000003E-2</v>
      </c>
      <c r="V2413" s="23">
        <f>V2411</f>
        <v>7.0300810550300019E-2</v>
      </c>
    </row>
    <row r="2414" spans="1:22" ht="15.75" customHeight="1" x14ac:dyDescent="0.2">
      <c r="A2414" s="22">
        <f>VLOOKUP(B2413,'Sample ID by Horizon'!A:B,2,FALSE)</f>
        <v>42879</v>
      </c>
      <c r="B2414" s="21" t="s">
        <v>562</v>
      </c>
      <c r="C2414" s="21" t="s">
        <v>1290</v>
      </c>
      <c r="D2414" s="21" t="s">
        <v>1294</v>
      </c>
      <c r="E2414" s="21">
        <v>4.7309999999999999</v>
      </c>
      <c r="F2414" s="21">
        <v>1.722</v>
      </c>
      <c r="G2414" s="21">
        <v>2.15</v>
      </c>
      <c r="H2414" s="21">
        <v>0.42799999999999999</v>
      </c>
      <c r="I2414" s="21">
        <v>1.724</v>
      </c>
      <c r="J2414" s="23">
        <f t="shared" si="45"/>
        <v>2.0000000000000018E-3</v>
      </c>
      <c r="K2414" s="71">
        <v>9.0044388079999997</v>
      </c>
      <c r="L2414" s="71">
        <f t="shared" ref="L2414:N2414" si="1811">L2411</f>
        <v>4.47525</v>
      </c>
      <c r="M2414" s="71">
        <f t="shared" si="1811"/>
        <v>4.9999999999999489E-3</v>
      </c>
      <c r="N2414" s="71">
        <f t="shared" si="1811"/>
        <v>4.6577112869999997</v>
      </c>
      <c r="O2414" s="73">
        <f>VLOOKUP(B2414,'Dry Sieve'!$B$2:$K$992,IF(C2414="#5",2,IF(C2414="#10",3,IF(C2414="#18",4,IF(C2414="#35",5,IF(C2414="#60",6,IF(C2414="#120",7,IF(C2414="#200",8,IF(C2414="&lt;200",9)))))))),FALSE)</f>
        <v>1684</v>
      </c>
      <c r="P2414" s="23">
        <f t="shared" si="0"/>
        <v>4.9999999999999489E-3</v>
      </c>
      <c r="Q2414" s="23">
        <f t="shared" si="1"/>
        <v>4.4752499999999991</v>
      </c>
      <c r="R2414" s="23">
        <f>VLOOKUP(B2414,'Dry Sieve'!$B$2:$K$992,IF(C2414="#5",2,IF(C2414="#10",3,IF(C2414="#18",4,IF(C2414="#35",5,IF(C2414="#60",6,IF(C2414="#120",7,IF(C2414="#200",8,IF(C2414="&lt;200",9)))))))),FALSE)</f>
        <v>1684</v>
      </c>
      <c r="S2414" s="23">
        <f>VLOOKUP(B2414,'Dry Sieve'!$B$2:$K$992,10,FALSE)</f>
        <v>2298.73</v>
      </c>
      <c r="T2414" s="23">
        <v>0.73175994609999995</v>
      </c>
      <c r="U2414" s="23">
        <v>3.4083265600000003E-2</v>
      </c>
      <c r="V2414" s="23">
        <f>V2411</f>
        <v>7.0300810550300019E-2</v>
      </c>
    </row>
    <row r="2415" spans="1:22" ht="15.75" customHeight="1" x14ac:dyDescent="0.2">
      <c r="A2415" s="22">
        <f>VLOOKUP(B2414,'Sample ID by Horizon'!A:B,2,FALSE)</f>
        <v>42879</v>
      </c>
      <c r="B2415" s="21" t="s">
        <v>562</v>
      </c>
      <c r="C2415" s="21" t="s">
        <v>1295</v>
      </c>
      <c r="D2415" s="21" t="s">
        <v>1291</v>
      </c>
      <c r="E2415" s="21">
        <v>4.3390000000000004</v>
      </c>
      <c r="F2415" s="21">
        <v>1.7290000000000001</v>
      </c>
      <c r="G2415" s="21">
        <v>2.4990000000000001</v>
      </c>
      <c r="H2415" s="21">
        <v>0.77</v>
      </c>
      <c r="I2415" s="21">
        <v>1.768</v>
      </c>
      <c r="J2415" s="23">
        <f t="shared" si="45"/>
        <v>3.8999999999999924E-2</v>
      </c>
      <c r="K2415" s="71">
        <v>16.84719982</v>
      </c>
      <c r="L2415" s="71">
        <v>4.1864999999999997</v>
      </c>
      <c r="M2415" s="23">
        <f>AVERAGE(J2415:J2418)</f>
        <v>2.9999999999999916E-2</v>
      </c>
      <c r="N2415" s="23">
        <v>12.051217230000001</v>
      </c>
      <c r="O2415" s="73">
        <f>VLOOKUP(B2415,'Dry Sieve'!$B$2:$K$992,IF(C2415="#5",2,IF(C2415="#10",3,IF(C2415="#18",4,IF(C2415="#35",5,IF(C2415="#60",6,IF(C2415="#120",7,IF(C2415="#200",8,IF(C2415="&lt;200",9)))))))),FALSE)</f>
        <v>264</v>
      </c>
      <c r="P2415" s="23">
        <f t="shared" si="0"/>
        <v>2.9999999999999916E-2</v>
      </c>
      <c r="Q2415" s="23">
        <f t="shared" si="1"/>
        <v>4.1864999999999997</v>
      </c>
      <c r="R2415" s="23">
        <f>VLOOKUP(B2415,'Dry Sieve'!$B$2:$K$992,IF(C2415="#5",2,IF(C2415="#10",3,IF(C2415="#18",4,IF(C2415="#35",5,IF(C2415="#60",6,IF(C2415="#120",7,IF(C2415="#200",8,IF(C2415="&lt;200",9)))))))),FALSE)</f>
        <v>264</v>
      </c>
      <c r="S2415" s="23">
        <f>VLOOKUP(B2415,'Dry Sieve'!$B$2:$K$992,10,FALSE)</f>
        <v>2298.73</v>
      </c>
      <c r="T2415" s="23">
        <v>0.1140230497</v>
      </c>
      <c r="U2415" s="23">
        <v>1.1778141779999999E-2</v>
      </c>
      <c r="V2415" s="23">
        <f>V2414</f>
        <v>7.0300810550300019E-2</v>
      </c>
    </row>
    <row r="2416" spans="1:22" ht="15.75" customHeight="1" x14ac:dyDescent="0.2">
      <c r="A2416" s="22">
        <f>VLOOKUP(B2415,'Sample ID by Horizon'!A:B,2,FALSE)</f>
        <v>42879</v>
      </c>
      <c r="B2416" s="21" t="s">
        <v>562</v>
      </c>
      <c r="C2416" s="21" t="s">
        <v>1295</v>
      </c>
      <c r="D2416" s="21" t="s">
        <v>1292</v>
      </c>
      <c r="E2416" s="21">
        <v>4.0940000000000003</v>
      </c>
      <c r="F2416" s="21">
        <v>1.7370000000000001</v>
      </c>
      <c r="G2416" s="21">
        <v>2.137</v>
      </c>
      <c r="H2416" s="21">
        <v>0.4</v>
      </c>
      <c r="I2416" s="21">
        <v>1.758</v>
      </c>
      <c r="J2416" s="23">
        <f t="shared" si="45"/>
        <v>2.0999999999999908E-2</v>
      </c>
      <c r="K2416" s="71">
        <v>9.2574499269999997</v>
      </c>
      <c r="L2416" s="71">
        <f t="shared" ref="L2416:N2416" si="1812">L2415</f>
        <v>4.1864999999999997</v>
      </c>
      <c r="M2416" s="71">
        <f t="shared" si="1812"/>
        <v>2.9999999999999916E-2</v>
      </c>
      <c r="N2416" s="71">
        <f t="shared" si="1812"/>
        <v>12.051217230000001</v>
      </c>
      <c r="O2416" s="73">
        <f>VLOOKUP(B2416,'Dry Sieve'!$B$2:$K$992,IF(C2416="#5",2,IF(C2416="#10",3,IF(C2416="#18",4,IF(C2416="#35",5,IF(C2416="#60",6,IF(C2416="#120",7,IF(C2416="#200",8,IF(C2416="&lt;200",9)))))))),FALSE)</f>
        <v>264</v>
      </c>
      <c r="P2416" s="23">
        <f t="shared" si="0"/>
        <v>2.9999999999999916E-2</v>
      </c>
      <c r="Q2416" s="23">
        <f t="shared" si="1"/>
        <v>4.1864999999999997</v>
      </c>
      <c r="R2416" s="23">
        <f>VLOOKUP(B2416,'Dry Sieve'!$B$2:$K$992,IF(C2416="#5",2,IF(C2416="#10",3,IF(C2416="#18",4,IF(C2416="#35",5,IF(C2416="#60",6,IF(C2416="#120",7,IF(C2416="#200",8,IF(C2416="&lt;200",9)))))))),FALSE)</f>
        <v>264</v>
      </c>
      <c r="S2416" s="23">
        <f>VLOOKUP(B2416,'Dry Sieve'!$B$2:$K$992,10,FALSE)</f>
        <v>2298.73</v>
      </c>
      <c r="T2416" s="23">
        <v>0.1140230497</v>
      </c>
      <c r="U2416" s="23">
        <v>1.1778141779999999E-2</v>
      </c>
      <c r="V2416" s="23">
        <f>V2414</f>
        <v>7.0300810550300019E-2</v>
      </c>
    </row>
    <row r="2417" spans="1:22" ht="15.75" customHeight="1" x14ac:dyDescent="0.2">
      <c r="A2417" s="22">
        <f>VLOOKUP(B2416,'Sample ID by Horizon'!A:B,2,FALSE)</f>
        <v>42879</v>
      </c>
      <c r="B2417" s="21" t="s">
        <v>562</v>
      </c>
      <c r="C2417" s="21" t="s">
        <v>1295</v>
      </c>
      <c r="D2417" s="21" t="s">
        <v>1293</v>
      </c>
      <c r="E2417" s="21">
        <v>4.2919999999999998</v>
      </c>
      <c r="F2417" s="21">
        <v>1.728</v>
      </c>
      <c r="G2417" s="21">
        <v>2.206</v>
      </c>
      <c r="H2417" s="21">
        <v>0.47799999999999998</v>
      </c>
      <c r="I2417" s="21">
        <v>1.7569999999999999</v>
      </c>
      <c r="J2417" s="23">
        <f t="shared" si="45"/>
        <v>2.8999999999999915E-2</v>
      </c>
      <c r="K2417" s="71">
        <v>10.46132339</v>
      </c>
      <c r="L2417" s="71">
        <f t="shared" ref="L2417:N2417" si="1813">L2415</f>
        <v>4.1864999999999997</v>
      </c>
      <c r="M2417" s="71">
        <f t="shared" si="1813"/>
        <v>2.9999999999999916E-2</v>
      </c>
      <c r="N2417" s="71">
        <f t="shared" si="1813"/>
        <v>12.051217230000001</v>
      </c>
      <c r="O2417" s="73">
        <f>VLOOKUP(B2417,'Dry Sieve'!$B$2:$K$992,IF(C2417="#5",2,IF(C2417="#10",3,IF(C2417="#18",4,IF(C2417="#35",5,IF(C2417="#60",6,IF(C2417="#120",7,IF(C2417="#200",8,IF(C2417="&lt;200",9)))))))),FALSE)</f>
        <v>264</v>
      </c>
      <c r="P2417" s="23">
        <f t="shared" si="0"/>
        <v>2.9999999999999916E-2</v>
      </c>
      <c r="Q2417" s="23">
        <f t="shared" si="1"/>
        <v>4.1864999999999997</v>
      </c>
      <c r="R2417" s="23">
        <f>VLOOKUP(B2417,'Dry Sieve'!$B$2:$K$992,IF(C2417="#5",2,IF(C2417="#10",3,IF(C2417="#18",4,IF(C2417="#35",5,IF(C2417="#60",6,IF(C2417="#120",7,IF(C2417="#200",8,IF(C2417="&lt;200",9)))))))),FALSE)</f>
        <v>264</v>
      </c>
      <c r="S2417" s="23">
        <f>VLOOKUP(B2417,'Dry Sieve'!$B$2:$K$992,10,FALSE)</f>
        <v>2298.73</v>
      </c>
      <c r="T2417" s="23">
        <v>0.1140230497</v>
      </c>
      <c r="U2417" s="23">
        <v>1.1778141779999999E-2</v>
      </c>
      <c r="V2417" s="23">
        <f>V2414</f>
        <v>7.0300810550300019E-2</v>
      </c>
    </row>
    <row r="2418" spans="1:22" ht="15.75" customHeight="1" x14ac:dyDescent="0.2">
      <c r="A2418" s="22">
        <f>VLOOKUP(B2417,'Sample ID by Horizon'!A:B,2,FALSE)</f>
        <v>42879</v>
      </c>
      <c r="B2418" s="21" t="s">
        <v>562</v>
      </c>
      <c r="C2418" s="21" t="s">
        <v>1295</v>
      </c>
      <c r="D2418" s="21" t="s">
        <v>1294</v>
      </c>
      <c r="E2418" s="21">
        <v>4.0209999999999999</v>
      </c>
      <c r="F2418" s="21">
        <v>1.7390000000000001</v>
      </c>
      <c r="G2418" s="21">
        <v>2.238</v>
      </c>
      <c r="H2418" s="21">
        <v>0.499</v>
      </c>
      <c r="I2418" s="21">
        <v>1.77</v>
      </c>
      <c r="J2418" s="23">
        <f t="shared" si="45"/>
        <v>3.0999999999999917E-2</v>
      </c>
      <c r="K2418" s="71">
        <v>11.6388958</v>
      </c>
      <c r="L2418" s="71">
        <f t="shared" ref="L2418:N2418" si="1814">L2415</f>
        <v>4.1864999999999997</v>
      </c>
      <c r="M2418" s="71">
        <f t="shared" si="1814"/>
        <v>2.9999999999999916E-2</v>
      </c>
      <c r="N2418" s="71">
        <f t="shared" si="1814"/>
        <v>12.051217230000001</v>
      </c>
      <c r="O2418" s="73">
        <f>VLOOKUP(B2418,'Dry Sieve'!$B$2:$K$992,IF(C2418="#5",2,IF(C2418="#10",3,IF(C2418="#18",4,IF(C2418="#35",5,IF(C2418="#60",6,IF(C2418="#120",7,IF(C2418="#200",8,IF(C2418="&lt;200",9)))))))),FALSE)</f>
        <v>264</v>
      </c>
      <c r="P2418" s="23">
        <f t="shared" si="0"/>
        <v>2.9999999999999916E-2</v>
      </c>
      <c r="Q2418" s="23">
        <f t="shared" si="1"/>
        <v>4.1864999999999997</v>
      </c>
      <c r="R2418" s="23">
        <f>VLOOKUP(B2418,'Dry Sieve'!$B$2:$K$992,IF(C2418="#5",2,IF(C2418="#10",3,IF(C2418="#18",4,IF(C2418="#35",5,IF(C2418="#60",6,IF(C2418="#120",7,IF(C2418="#200",8,IF(C2418="&lt;200",9)))))))),FALSE)</f>
        <v>264</v>
      </c>
      <c r="S2418" s="23">
        <f>VLOOKUP(B2418,'Dry Sieve'!$B$2:$K$992,10,FALSE)</f>
        <v>2298.73</v>
      </c>
      <c r="T2418" s="23">
        <v>0.1140230497</v>
      </c>
      <c r="U2418" s="23">
        <v>1.1778141779999999E-2</v>
      </c>
      <c r="V2418" s="23">
        <f>V2417</f>
        <v>7.0300810550300019E-2</v>
      </c>
    </row>
    <row r="2419" spans="1:22" ht="15.75" customHeight="1" x14ac:dyDescent="0.2">
      <c r="A2419" s="22">
        <f>VLOOKUP(B2418,'Sample ID by Horizon'!A:B,2,FALSE)</f>
        <v>42879</v>
      </c>
      <c r="B2419" s="21" t="s">
        <v>562</v>
      </c>
      <c r="C2419" s="21" t="s">
        <v>1296</v>
      </c>
      <c r="D2419" s="21" t="s">
        <v>1291</v>
      </c>
      <c r="E2419" s="21"/>
      <c r="F2419" s="21"/>
      <c r="G2419" s="21"/>
      <c r="H2419" s="21"/>
      <c r="I2419" s="21"/>
      <c r="J2419" s="23">
        <f t="shared" si="45"/>
        <v>0</v>
      </c>
      <c r="K2419" s="71" t="s">
        <v>1438</v>
      </c>
      <c r="L2419" s="71">
        <v>2.1096666669999999</v>
      </c>
      <c r="M2419" s="23">
        <f>AVERAGE(J2419:J2422)</f>
        <v>1.7749999999999988E-2</v>
      </c>
      <c r="N2419" s="23">
        <v>25.739650210000001</v>
      </c>
      <c r="O2419" s="73">
        <f>VLOOKUP(B2419,'Dry Sieve'!$B$2:$K$992,IF(C2419="#5",2,IF(C2419="#10",3,IF(C2419="#18",4,IF(C2419="#35",5,IF(C2419="#60",6,IF(C2419="#120",7,IF(C2419="#200",8,IF(C2419="&lt;200",9)))))))),FALSE)</f>
        <v>160.52000000000001</v>
      </c>
      <c r="P2419" s="23">
        <f t="shared" si="0"/>
        <v>1.7749999999999988E-2</v>
      </c>
      <c r="Q2419" s="23">
        <f t="shared" si="1"/>
        <v>1.5822500000000002</v>
      </c>
      <c r="R2419" s="23">
        <f>VLOOKUP(B2419,'Dry Sieve'!$B$2:$K$992,IF(C2419="#5",2,IF(C2419="#10",3,IF(C2419="#18",4,IF(C2419="#35",5,IF(C2419="#60",6,IF(C2419="#120",7,IF(C2419="#200",8,IF(C2419="&lt;200",9)))))))),FALSE)</f>
        <v>160.52000000000001</v>
      </c>
      <c r="S2419" s="23">
        <f>VLOOKUP(B2419,'Dry Sieve'!$B$2:$K$992,10,FALSE)</f>
        <v>2298.73</v>
      </c>
      <c r="T2419" s="23">
        <v>6.9046497080000005E-2</v>
      </c>
      <c r="U2419" s="23">
        <v>1.2694519160000001E-2</v>
      </c>
      <c r="V2419" s="23">
        <f>V2417</f>
        <v>7.0300810550300019E-2</v>
      </c>
    </row>
    <row r="2420" spans="1:22" ht="15.75" customHeight="1" x14ac:dyDescent="0.2">
      <c r="A2420" s="22">
        <f>VLOOKUP(B2419,'Sample ID by Horizon'!A:B,2,FALSE)</f>
        <v>42879</v>
      </c>
      <c r="B2420" s="21" t="s">
        <v>562</v>
      </c>
      <c r="C2420" s="21" t="s">
        <v>1296</v>
      </c>
      <c r="D2420" s="21" t="s">
        <v>1292</v>
      </c>
      <c r="E2420" s="21">
        <v>2.1480000000000001</v>
      </c>
      <c r="F2420" s="21">
        <v>1.706</v>
      </c>
      <c r="G2420" s="21">
        <v>2.17</v>
      </c>
      <c r="H2420" s="21">
        <v>0.46400000000000002</v>
      </c>
      <c r="I2420" s="21">
        <v>1.7390000000000001</v>
      </c>
      <c r="J2420" s="23">
        <f t="shared" si="45"/>
        <v>3.300000000000014E-2</v>
      </c>
      <c r="K2420" s="71">
        <v>20.065176910000002</v>
      </c>
      <c r="L2420" s="71">
        <f t="shared" ref="L2420:N2420" si="1815">L2419</f>
        <v>2.1096666669999999</v>
      </c>
      <c r="M2420" s="71">
        <f t="shared" si="1815"/>
        <v>1.7749999999999988E-2</v>
      </c>
      <c r="N2420" s="71">
        <f t="shared" si="1815"/>
        <v>25.739650210000001</v>
      </c>
      <c r="O2420" s="73">
        <f>VLOOKUP(B2420,'Dry Sieve'!$B$2:$K$992,IF(C2420="#5",2,IF(C2420="#10",3,IF(C2420="#18",4,IF(C2420="#35",5,IF(C2420="#60",6,IF(C2420="#120",7,IF(C2420="#200",8,IF(C2420="&lt;200",9)))))))),FALSE)</f>
        <v>160.52000000000001</v>
      </c>
      <c r="P2420" s="23">
        <f t="shared" si="0"/>
        <v>1.7749999999999988E-2</v>
      </c>
      <c r="Q2420" s="23">
        <f t="shared" si="1"/>
        <v>1.5822500000000002</v>
      </c>
      <c r="R2420" s="23">
        <f>VLOOKUP(B2420,'Dry Sieve'!$B$2:$K$992,IF(C2420="#5",2,IF(C2420="#10",3,IF(C2420="#18",4,IF(C2420="#35",5,IF(C2420="#60",6,IF(C2420="#120",7,IF(C2420="#200",8,IF(C2420="&lt;200",9)))))))),FALSE)</f>
        <v>160.52000000000001</v>
      </c>
      <c r="S2420" s="23">
        <f>VLOOKUP(B2420,'Dry Sieve'!$B$2:$K$992,10,FALSE)</f>
        <v>2298.73</v>
      </c>
      <c r="T2420" s="23">
        <v>6.9046497080000005E-2</v>
      </c>
      <c r="U2420" s="23">
        <v>1.2694519160000001E-2</v>
      </c>
      <c r="V2420" s="23">
        <f>V2417</f>
        <v>7.0300810550300019E-2</v>
      </c>
    </row>
    <row r="2421" spans="1:22" ht="15.75" customHeight="1" x14ac:dyDescent="0.2">
      <c r="A2421" s="22">
        <f>VLOOKUP(B2420,'Sample ID by Horizon'!A:B,2,FALSE)</f>
        <v>42879</v>
      </c>
      <c r="B2421" s="21" t="s">
        <v>562</v>
      </c>
      <c r="C2421" s="21" t="s">
        <v>1296</v>
      </c>
      <c r="D2421" s="21" t="s">
        <v>1293</v>
      </c>
      <c r="E2421" s="21">
        <v>2.1480000000000001</v>
      </c>
      <c r="F2421" s="21">
        <v>1.7270000000000001</v>
      </c>
      <c r="G2421" s="21">
        <v>2.5110000000000001</v>
      </c>
      <c r="H2421" s="21">
        <v>0.78400000000000003</v>
      </c>
      <c r="I2421" s="21">
        <v>1.744</v>
      </c>
      <c r="J2421" s="23">
        <f t="shared" si="45"/>
        <v>1.6999999999999904E-2</v>
      </c>
      <c r="K2421" s="71">
        <v>35.707635009999997</v>
      </c>
      <c r="L2421" s="71">
        <f t="shared" ref="L2421:N2421" si="1816">L2419</f>
        <v>2.1096666669999999</v>
      </c>
      <c r="M2421" s="71">
        <f t="shared" si="1816"/>
        <v>1.7749999999999988E-2</v>
      </c>
      <c r="N2421" s="71">
        <f t="shared" si="1816"/>
        <v>25.739650210000001</v>
      </c>
      <c r="O2421" s="73">
        <f>VLOOKUP(B2421,'Dry Sieve'!$B$2:$K$992,IF(C2421="#5",2,IF(C2421="#10",3,IF(C2421="#18",4,IF(C2421="#35",5,IF(C2421="#60",6,IF(C2421="#120",7,IF(C2421="#200",8,IF(C2421="&lt;200",9)))))))),FALSE)</f>
        <v>160.52000000000001</v>
      </c>
      <c r="P2421" s="23">
        <f t="shared" si="0"/>
        <v>1.7749999999999988E-2</v>
      </c>
      <c r="Q2421" s="23">
        <f t="shared" si="1"/>
        <v>1.5822500000000002</v>
      </c>
      <c r="R2421" s="23">
        <f>VLOOKUP(B2421,'Dry Sieve'!$B$2:$K$992,IF(C2421="#5",2,IF(C2421="#10",3,IF(C2421="#18",4,IF(C2421="#35",5,IF(C2421="#60",6,IF(C2421="#120",7,IF(C2421="#200",8,IF(C2421="&lt;200",9)))))))),FALSE)</f>
        <v>160.52000000000001</v>
      </c>
      <c r="S2421" s="23">
        <f>VLOOKUP(B2421,'Dry Sieve'!$B$2:$K$992,10,FALSE)</f>
        <v>2298.73</v>
      </c>
      <c r="T2421" s="23">
        <v>6.9046497080000005E-2</v>
      </c>
      <c r="U2421" s="23">
        <v>1.2694519160000001E-2</v>
      </c>
      <c r="V2421" s="23">
        <f>V2420</f>
        <v>7.0300810550300019E-2</v>
      </c>
    </row>
    <row r="2422" spans="1:22" ht="15.75" customHeight="1" x14ac:dyDescent="0.2">
      <c r="A2422" s="22">
        <f>VLOOKUP(B2421,'Sample ID by Horizon'!A:B,2,FALSE)</f>
        <v>42879</v>
      </c>
      <c r="B2422" s="21" t="s">
        <v>562</v>
      </c>
      <c r="C2422" s="21" t="s">
        <v>1296</v>
      </c>
      <c r="D2422" s="21" t="s">
        <v>1294</v>
      </c>
      <c r="E2422" s="21">
        <v>2.0329999999999999</v>
      </c>
      <c r="F2422" s="21">
        <v>1.7430000000000001</v>
      </c>
      <c r="G2422" s="21">
        <v>2.2000000000000002</v>
      </c>
      <c r="H2422" s="21">
        <v>0.45700000000000002</v>
      </c>
      <c r="I2422" s="21">
        <v>1.764</v>
      </c>
      <c r="J2422" s="23">
        <f t="shared" si="45"/>
        <v>2.0999999999999908E-2</v>
      </c>
      <c r="K2422" s="71">
        <v>21.44613871</v>
      </c>
      <c r="L2422" s="71">
        <f t="shared" ref="L2422:N2422" si="1817">L2419</f>
        <v>2.1096666669999999</v>
      </c>
      <c r="M2422" s="71">
        <f t="shared" si="1817"/>
        <v>1.7749999999999988E-2</v>
      </c>
      <c r="N2422" s="71">
        <f t="shared" si="1817"/>
        <v>25.739650210000001</v>
      </c>
      <c r="O2422" s="73">
        <f>VLOOKUP(B2422,'Dry Sieve'!$B$2:$K$992,IF(C2422="#5",2,IF(C2422="#10",3,IF(C2422="#18",4,IF(C2422="#35",5,IF(C2422="#60",6,IF(C2422="#120",7,IF(C2422="#200",8,IF(C2422="&lt;200",9)))))))),FALSE)</f>
        <v>160.52000000000001</v>
      </c>
      <c r="P2422" s="23">
        <f t="shared" si="0"/>
        <v>1.7749999999999988E-2</v>
      </c>
      <c r="Q2422" s="23">
        <f t="shared" si="1"/>
        <v>1.5822500000000002</v>
      </c>
      <c r="R2422" s="23">
        <f>VLOOKUP(B2422,'Dry Sieve'!$B$2:$K$992,IF(C2422="#5",2,IF(C2422="#10",3,IF(C2422="#18",4,IF(C2422="#35",5,IF(C2422="#60",6,IF(C2422="#120",7,IF(C2422="#200",8,IF(C2422="&lt;200",9)))))))),FALSE)</f>
        <v>160.52000000000001</v>
      </c>
      <c r="S2422" s="23">
        <f>VLOOKUP(B2422,'Dry Sieve'!$B$2:$K$992,10,FALSE)</f>
        <v>2298.73</v>
      </c>
      <c r="T2422" s="23">
        <v>6.9046497080000005E-2</v>
      </c>
      <c r="U2422" s="23">
        <v>1.2694519160000001E-2</v>
      </c>
      <c r="V2422" s="23">
        <f>V2420</f>
        <v>7.0300810550300019E-2</v>
      </c>
    </row>
    <row r="2423" spans="1:22" ht="15.75" customHeight="1" x14ac:dyDescent="0.2">
      <c r="A2423" s="22">
        <f>VLOOKUP(B2422,'Sample ID by Horizon'!A:B,2,FALSE)</f>
        <v>42879</v>
      </c>
      <c r="B2423" s="21" t="s">
        <v>562</v>
      </c>
      <c r="C2423" s="21" t="s">
        <v>1297</v>
      </c>
      <c r="D2423" s="21" t="s">
        <v>1291</v>
      </c>
      <c r="E2423" s="21">
        <v>2.0419999999999998</v>
      </c>
      <c r="F2423" s="21">
        <v>1.72</v>
      </c>
      <c r="G2423" s="21">
        <v>2.3860000000000001</v>
      </c>
      <c r="H2423" s="21">
        <v>0.66600000000000004</v>
      </c>
      <c r="I2423" s="21">
        <v>1.744</v>
      </c>
      <c r="J2423" s="23">
        <f t="shared" si="45"/>
        <v>2.4000000000000021E-2</v>
      </c>
      <c r="K2423" s="71">
        <v>31.43976494</v>
      </c>
      <c r="L2423" s="71">
        <v>2.048</v>
      </c>
      <c r="M2423" s="23">
        <f>AVERAGE(J2423:J2426)</f>
        <v>3.1499999999999972E-2</v>
      </c>
      <c r="N2423" s="23">
        <v>41.644590340000001</v>
      </c>
      <c r="O2423" s="73">
        <f>VLOOKUP(B2423,'Dry Sieve'!$B$2:$K$992,IF(C2423="#5",2,IF(C2423="#10",3,IF(C2423="#18",4,IF(C2423="#35",5,IF(C2423="#60",6,IF(C2423="#120",7,IF(C2423="#200",8,IF(C2423="&lt;200",9)))))))),FALSE)</f>
        <v>80.489999999999995</v>
      </c>
      <c r="P2423" s="23">
        <f t="shared" si="0"/>
        <v>3.1499999999999972E-2</v>
      </c>
      <c r="Q2423" s="23">
        <f t="shared" si="1"/>
        <v>2.048</v>
      </c>
      <c r="R2423" s="23">
        <f>VLOOKUP(B2423,'Dry Sieve'!$B$2:$K$992,IF(C2423="#5",2,IF(C2423="#10",3,IF(C2423="#18",4,IF(C2423="#35",5,IF(C2423="#60",6,IF(C2423="#120",7,IF(C2423="#200",8,IF(C2423="&lt;200",9)))))))),FALSE)</f>
        <v>80.489999999999995</v>
      </c>
      <c r="S2423" s="23">
        <f>VLOOKUP(B2423,'Dry Sieve'!$B$2:$K$992,10,FALSE)</f>
        <v>2298.73</v>
      </c>
      <c r="T2423" s="23">
        <v>3.447642595E-2</v>
      </c>
      <c r="U2423" s="23">
        <v>8.2043236299999996E-3</v>
      </c>
      <c r="V2423" s="23">
        <f>V2420</f>
        <v>7.0300810550300019E-2</v>
      </c>
    </row>
    <row r="2424" spans="1:22" ht="15.75" customHeight="1" x14ac:dyDescent="0.2">
      <c r="A2424" s="22">
        <f>VLOOKUP(B2423,'Sample ID by Horizon'!A:B,2,FALSE)</f>
        <v>42879</v>
      </c>
      <c r="B2424" s="21" t="s">
        <v>562</v>
      </c>
      <c r="C2424" s="21" t="s">
        <v>1297</v>
      </c>
      <c r="D2424" s="21" t="s">
        <v>1292</v>
      </c>
      <c r="E2424" s="21">
        <v>2.0350000000000001</v>
      </c>
      <c r="F2424" s="21">
        <v>1.7110000000000001</v>
      </c>
      <c r="G2424" s="21">
        <v>2.7250000000000001</v>
      </c>
      <c r="H2424" s="21">
        <v>1.014</v>
      </c>
      <c r="I2424" s="21">
        <v>1.744</v>
      </c>
      <c r="J2424" s="23">
        <f t="shared" si="45"/>
        <v>3.2999999999999918E-2</v>
      </c>
      <c r="K2424" s="71">
        <v>48.20638821</v>
      </c>
      <c r="L2424" s="71">
        <f t="shared" ref="L2424:N2424" si="1818">L2423</f>
        <v>2.048</v>
      </c>
      <c r="M2424" s="71">
        <f t="shared" si="1818"/>
        <v>3.1499999999999972E-2</v>
      </c>
      <c r="N2424" s="71">
        <f t="shared" si="1818"/>
        <v>41.644590340000001</v>
      </c>
      <c r="O2424" s="73">
        <f>VLOOKUP(B2424,'Dry Sieve'!$B$2:$K$992,IF(C2424="#5",2,IF(C2424="#10",3,IF(C2424="#18",4,IF(C2424="#35",5,IF(C2424="#60",6,IF(C2424="#120",7,IF(C2424="#200",8,IF(C2424="&lt;200",9)))))))),FALSE)</f>
        <v>80.489999999999995</v>
      </c>
      <c r="P2424" s="23">
        <f t="shared" si="0"/>
        <v>3.1499999999999972E-2</v>
      </c>
      <c r="Q2424" s="23">
        <f t="shared" si="1"/>
        <v>2.048</v>
      </c>
      <c r="R2424" s="23">
        <f>VLOOKUP(B2424,'Dry Sieve'!$B$2:$K$992,IF(C2424="#5",2,IF(C2424="#10",3,IF(C2424="#18",4,IF(C2424="#35",5,IF(C2424="#60",6,IF(C2424="#120",7,IF(C2424="#200",8,IF(C2424="&lt;200",9)))))))),FALSE)</f>
        <v>80.489999999999995</v>
      </c>
      <c r="S2424" s="23">
        <f>VLOOKUP(B2424,'Dry Sieve'!$B$2:$K$992,10,FALSE)</f>
        <v>2298.73</v>
      </c>
      <c r="T2424" s="23">
        <v>3.447642595E-2</v>
      </c>
      <c r="U2424" s="23">
        <v>8.2043236299999996E-3</v>
      </c>
      <c r="V2424" s="23">
        <f>V2423</f>
        <v>7.0300810550300019E-2</v>
      </c>
    </row>
    <row r="2425" spans="1:22" ht="15.75" customHeight="1" x14ac:dyDescent="0.2">
      <c r="A2425" s="22">
        <f>VLOOKUP(B2424,'Sample ID by Horizon'!A:B,2,FALSE)</f>
        <v>42879</v>
      </c>
      <c r="B2425" s="21" t="s">
        <v>562</v>
      </c>
      <c r="C2425" s="21" t="s">
        <v>1297</v>
      </c>
      <c r="D2425" s="21" t="s">
        <v>1293</v>
      </c>
      <c r="E2425" s="21">
        <v>2.0529999999999999</v>
      </c>
      <c r="F2425" s="21">
        <v>1.732</v>
      </c>
      <c r="G2425" s="21">
        <v>2.5920000000000001</v>
      </c>
      <c r="H2425" s="21">
        <v>0.86</v>
      </c>
      <c r="I2425" s="21">
        <v>1.784</v>
      </c>
      <c r="J2425" s="23">
        <f t="shared" si="45"/>
        <v>5.2000000000000046E-2</v>
      </c>
      <c r="K2425" s="71">
        <v>39.35703848</v>
      </c>
      <c r="L2425" s="71">
        <f t="shared" ref="L2425:N2425" si="1819">L2423</f>
        <v>2.048</v>
      </c>
      <c r="M2425" s="71">
        <f t="shared" si="1819"/>
        <v>3.1499999999999972E-2</v>
      </c>
      <c r="N2425" s="71">
        <f t="shared" si="1819"/>
        <v>41.644590340000001</v>
      </c>
      <c r="O2425" s="73">
        <f>VLOOKUP(B2425,'Dry Sieve'!$B$2:$K$992,IF(C2425="#5",2,IF(C2425="#10",3,IF(C2425="#18",4,IF(C2425="#35",5,IF(C2425="#60",6,IF(C2425="#120",7,IF(C2425="#200",8,IF(C2425="&lt;200",9)))))))),FALSE)</f>
        <v>80.489999999999995</v>
      </c>
      <c r="P2425" s="23">
        <f t="shared" si="0"/>
        <v>3.1499999999999972E-2</v>
      </c>
      <c r="Q2425" s="23">
        <f t="shared" si="1"/>
        <v>2.048</v>
      </c>
      <c r="R2425" s="23">
        <f>VLOOKUP(B2425,'Dry Sieve'!$B$2:$K$992,IF(C2425="#5",2,IF(C2425="#10",3,IF(C2425="#18",4,IF(C2425="#35",5,IF(C2425="#60",6,IF(C2425="#120",7,IF(C2425="#200",8,IF(C2425="&lt;200",9)))))))),FALSE)</f>
        <v>80.489999999999995</v>
      </c>
      <c r="S2425" s="23">
        <f>VLOOKUP(B2425,'Dry Sieve'!$B$2:$K$992,10,FALSE)</f>
        <v>2298.73</v>
      </c>
      <c r="T2425" s="23">
        <v>3.447642595E-2</v>
      </c>
      <c r="U2425" s="23">
        <v>8.2043236299999996E-3</v>
      </c>
      <c r="V2425" s="23">
        <f>V2423</f>
        <v>7.0300810550300019E-2</v>
      </c>
    </row>
    <row r="2426" spans="1:22" ht="15.75" customHeight="1" x14ac:dyDescent="0.2">
      <c r="A2426" s="22">
        <f>VLOOKUP(B2425,'Sample ID by Horizon'!A:B,2,FALSE)</f>
        <v>42879</v>
      </c>
      <c r="B2426" s="21" t="s">
        <v>562</v>
      </c>
      <c r="C2426" s="21" t="s">
        <v>1297</v>
      </c>
      <c r="D2426" s="21" t="s">
        <v>1294</v>
      </c>
      <c r="E2426" s="21">
        <v>2.0619999999999998</v>
      </c>
      <c r="F2426" s="21">
        <v>1.7290000000000001</v>
      </c>
      <c r="G2426" s="21">
        <v>2.7269999999999999</v>
      </c>
      <c r="H2426" s="21">
        <v>0.998</v>
      </c>
      <c r="I2426" s="21">
        <v>1.746</v>
      </c>
      <c r="J2426" s="23">
        <f t="shared" si="45"/>
        <v>1.6999999999999904E-2</v>
      </c>
      <c r="K2426" s="71">
        <v>47.57516974</v>
      </c>
      <c r="L2426" s="71">
        <f t="shared" ref="L2426:N2426" si="1820">L2423</f>
        <v>2.048</v>
      </c>
      <c r="M2426" s="71">
        <f t="shared" si="1820"/>
        <v>3.1499999999999972E-2</v>
      </c>
      <c r="N2426" s="71">
        <f t="shared" si="1820"/>
        <v>41.644590340000001</v>
      </c>
      <c r="O2426" s="73">
        <f>VLOOKUP(B2426,'Dry Sieve'!$B$2:$K$992,IF(C2426="#5",2,IF(C2426="#10",3,IF(C2426="#18",4,IF(C2426="#35",5,IF(C2426="#60",6,IF(C2426="#120",7,IF(C2426="#200",8,IF(C2426="&lt;200",9)))))))),FALSE)</f>
        <v>80.489999999999995</v>
      </c>
      <c r="P2426" s="23">
        <f t="shared" si="0"/>
        <v>3.1499999999999972E-2</v>
      </c>
      <c r="Q2426" s="23">
        <f t="shared" si="1"/>
        <v>2.048</v>
      </c>
      <c r="R2426" s="23">
        <f>VLOOKUP(B2426,'Dry Sieve'!$B$2:$K$992,IF(C2426="#5",2,IF(C2426="#10",3,IF(C2426="#18",4,IF(C2426="#35",5,IF(C2426="#60",6,IF(C2426="#120",7,IF(C2426="#200",8,IF(C2426="&lt;200",9)))))))),FALSE)</f>
        <v>80.489999999999995</v>
      </c>
      <c r="S2426" s="23">
        <f>VLOOKUP(B2426,'Dry Sieve'!$B$2:$K$992,10,FALSE)</f>
        <v>2298.73</v>
      </c>
      <c r="T2426" s="23">
        <v>3.447642595E-2</v>
      </c>
      <c r="U2426" s="23">
        <v>8.2043236299999996E-3</v>
      </c>
      <c r="V2426" s="23">
        <f>V2423</f>
        <v>7.0300810550300019E-2</v>
      </c>
    </row>
    <row r="2427" spans="1:22" ht="15.75" customHeight="1" x14ac:dyDescent="0.2">
      <c r="A2427" s="22">
        <f>VLOOKUP(B2426,'Sample ID by Horizon'!A:B,2,FALSE)</f>
        <v>42879</v>
      </c>
      <c r="B2427" s="21" t="s">
        <v>562</v>
      </c>
      <c r="C2427" s="21" t="s">
        <v>1298</v>
      </c>
      <c r="D2427" s="21" t="s">
        <v>1291</v>
      </c>
      <c r="E2427" s="21">
        <v>2.0939999999999999</v>
      </c>
      <c r="F2427" s="21">
        <v>1.72</v>
      </c>
      <c r="G2427" s="21">
        <v>2.5179999999999998</v>
      </c>
      <c r="H2427" s="21">
        <v>0.79800000000000004</v>
      </c>
      <c r="I2427" s="21">
        <v>1.8740000000000001</v>
      </c>
      <c r="J2427" s="23">
        <f t="shared" si="45"/>
        <v>0.15400000000000014</v>
      </c>
      <c r="K2427" s="71">
        <v>30.754536770000001</v>
      </c>
      <c r="L2427" s="71">
        <v>2.0532499999999998</v>
      </c>
      <c r="M2427" s="23">
        <f>AVERAGE(J2427:J2430)</f>
        <v>0.10399999999999998</v>
      </c>
      <c r="N2427" s="23">
        <v>44.092656249999997</v>
      </c>
      <c r="O2427" s="73">
        <f>VLOOKUP(B2427,'Dry Sieve'!$B$2:$K$992,IF(C2427="#5",2,IF(C2427="#10",3,IF(C2427="#18",4,IF(C2427="#35",5,IF(C2427="#60",6,IF(C2427="#120",7,IF(C2427="#200",8,IF(C2427="&lt;200",9)))))))),FALSE)</f>
        <v>34.32</v>
      </c>
      <c r="P2427" s="23">
        <f t="shared" si="0"/>
        <v>0.10399999999999998</v>
      </c>
      <c r="Q2427" s="23">
        <f t="shared" si="1"/>
        <v>2.0532499999999998</v>
      </c>
      <c r="R2427" s="23">
        <f>VLOOKUP(B2427,'Dry Sieve'!$B$2:$K$992,IF(C2427="#5",2,IF(C2427="#10",3,IF(C2427="#18",4,IF(C2427="#35",5,IF(C2427="#60",6,IF(C2427="#120",7,IF(C2427="#200",8,IF(C2427="&lt;200",9)))))))),FALSE)</f>
        <v>34.32</v>
      </c>
      <c r="S2427" s="23">
        <f>VLOOKUP(B2427,'Dry Sieve'!$B$2:$K$992,10,FALSE)</f>
        <v>2298.73</v>
      </c>
      <c r="T2427" s="23">
        <v>1.417375844E-2</v>
      </c>
      <c r="U2427" s="23">
        <v>2.678394251E-3</v>
      </c>
      <c r="V2427" s="23">
        <f>V2426</f>
        <v>7.0300810550300019E-2</v>
      </c>
    </row>
    <row r="2428" spans="1:22" ht="15.75" customHeight="1" x14ac:dyDescent="0.2">
      <c r="A2428" s="22">
        <f>VLOOKUP(B2427,'Sample ID by Horizon'!A:B,2,FALSE)</f>
        <v>42879</v>
      </c>
      <c r="B2428" s="21" t="s">
        <v>562</v>
      </c>
      <c r="C2428" s="21" t="s">
        <v>1298</v>
      </c>
      <c r="D2428" s="21" t="s">
        <v>1292</v>
      </c>
      <c r="E2428" s="21">
        <v>2.0190000000000001</v>
      </c>
      <c r="F2428" s="21">
        <v>1.7130000000000001</v>
      </c>
      <c r="G2428" s="21">
        <v>2.6150000000000002</v>
      </c>
      <c r="H2428" s="21">
        <v>0.90200000000000002</v>
      </c>
      <c r="I2428" s="21">
        <v>1.788</v>
      </c>
      <c r="J2428" s="23">
        <f t="shared" si="45"/>
        <v>7.4999999999999956E-2</v>
      </c>
      <c r="K2428" s="71">
        <v>40.96087172</v>
      </c>
      <c r="L2428" s="71">
        <f t="shared" ref="L2428:N2428" si="1821">L2427</f>
        <v>2.0532499999999998</v>
      </c>
      <c r="M2428" s="71">
        <f t="shared" si="1821"/>
        <v>0.10399999999999998</v>
      </c>
      <c r="N2428" s="71">
        <f t="shared" si="1821"/>
        <v>44.092656249999997</v>
      </c>
      <c r="O2428" s="73">
        <f>VLOOKUP(B2428,'Dry Sieve'!$B$2:$K$992,IF(C2428="#5",2,IF(C2428="#10",3,IF(C2428="#18",4,IF(C2428="#35",5,IF(C2428="#60",6,IF(C2428="#120",7,IF(C2428="#200",8,IF(C2428="&lt;200",9)))))))),FALSE)</f>
        <v>34.32</v>
      </c>
      <c r="P2428" s="23">
        <f t="shared" si="0"/>
        <v>0.10399999999999998</v>
      </c>
      <c r="Q2428" s="23">
        <f t="shared" si="1"/>
        <v>2.0532499999999998</v>
      </c>
      <c r="R2428" s="23">
        <f>VLOOKUP(B2428,'Dry Sieve'!$B$2:$K$992,IF(C2428="#5",2,IF(C2428="#10",3,IF(C2428="#18",4,IF(C2428="#35",5,IF(C2428="#60",6,IF(C2428="#120",7,IF(C2428="#200",8,IF(C2428="&lt;200",9)))))))),FALSE)</f>
        <v>34.32</v>
      </c>
      <c r="S2428" s="23">
        <f>VLOOKUP(B2428,'Dry Sieve'!$B$2:$K$992,10,FALSE)</f>
        <v>2298.73</v>
      </c>
      <c r="T2428" s="23">
        <v>1.417375844E-2</v>
      </c>
      <c r="U2428" s="23">
        <v>2.678394251E-3</v>
      </c>
      <c r="V2428" s="23">
        <f>V2426</f>
        <v>7.0300810550300019E-2</v>
      </c>
    </row>
    <row r="2429" spans="1:22" ht="15.75" customHeight="1" x14ac:dyDescent="0.2">
      <c r="A2429" s="22">
        <f>VLOOKUP(B2428,'Sample ID by Horizon'!A:B,2,FALSE)</f>
        <v>42879</v>
      </c>
      <c r="B2429" s="21" t="s">
        <v>562</v>
      </c>
      <c r="C2429" s="21" t="s">
        <v>1298</v>
      </c>
      <c r="D2429" s="21" t="s">
        <v>1293</v>
      </c>
      <c r="E2429" s="21">
        <v>2.0350000000000001</v>
      </c>
      <c r="F2429" s="21">
        <v>1.728</v>
      </c>
      <c r="G2429" s="21">
        <v>2.9809999999999999</v>
      </c>
      <c r="H2429" s="21">
        <v>1.2529999999999999</v>
      </c>
      <c r="I2429" s="21">
        <v>1.819</v>
      </c>
      <c r="J2429" s="23">
        <f t="shared" si="45"/>
        <v>9.099999999999997E-2</v>
      </c>
      <c r="K2429" s="71">
        <v>57.100737100000003</v>
      </c>
      <c r="L2429" s="71">
        <f t="shared" ref="L2429:N2429" si="1822">L2427</f>
        <v>2.0532499999999998</v>
      </c>
      <c r="M2429" s="71">
        <f t="shared" si="1822"/>
        <v>0.10399999999999998</v>
      </c>
      <c r="N2429" s="71">
        <f t="shared" si="1822"/>
        <v>44.092656249999997</v>
      </c>
      <c r="O2429" s="73">
        <f>VLOOKUP(B2429,'Dry Sieve'!$B$2:$K$992,IF(C2429="#5",2,IF(C2429="#10",3,IF(C2429="#18",4,IF(C2429="#35",5,IF(C2429="#60",6,IF(C2429="#120",7,IF(C2429="#200",8,IF(C2429="&lt;200",9)))))))),FALSE)</f>
        <v>34.32</v>
      </c>
      <c r="P2429" s="23">
        <f t="shared" si="0"/>
        <v>0.10399999999999998</v>
      </c>
      <c r="Q2429" s="23">
        <f t="shared" si="1"/>
        <v>2.0532499999999998</v>
      </c>
      <c r="R2429" s="23">
        <f>VLOOKUP(B2429,'Dry Sieve'!$B$2:$K$992,IF(C2429="#5",2,IF(C2429="#10",3,IF(C2429="#18",4,IF(C2429="#35",5,IF(C2429="#60",6,IF(C2429="#120",7,IF(C2429="#200",8,IF(C2429="&lt;200",9)))))))),FALSE)</f>
        <v>34.32</v>
      </c>
      <c r="S2429" s="23">
        <f>VLOOKUP(B2429,'Dry Sieve'!$B$2:$K$992,10,FALSE)</f>
        <v>2298.73</v>
      </c>
      <c r="T2429" s="23">
        <v>1.417375844E-2</v>
      </c>
      <c r="U2429" s="23">
        <v>2.678394251E-3</v>
      </c>
      <c r="V2429" s="23">
        <f>V2426</f>
        <v>7.0300810550300019E-2</v>
      </c>
    </row>
    <row r="2430" spans="1:22" ht="15.75" customHeight="1" x14ac:dyDescent="0.2">
      <c r="A2430" s="22">
        <f>VLOOKUP(B2429,'Sample ID by Horizon'!A:B,2,FALSE)</f>
        <v>42879</v>
      </c>
      <c r="B2430" s="21" t="s">
        <v>562</v>
      </c>
      <c r="C2430" s="21" t="s">
        <v>1298</v>
      </c>
      <c r="D2430" s="21" t="s">
        <v>1294</v>
      </c>
      <c r="E2430" s="21">
        <v>2.0649999999999999</v>
      </c>
      <c r="F2430" s="21">
        <v>1.7110000000000001</v>
      </c>
      <c r="G2430" s="21">
        <v>2.7890000000000001</v>
      </c>
      <c r="H2430" s="21">
        <v>1.0780000000000001</v>
      </c>
      <c r="I2430" s="21">
        <v>1.8069999999999999</v>
      </c>
      <c r="J2430" s="23">
        <f t="shared" si="45"/>
        <v>9.5999999999999863E-2</v>
      </c>
      <c r="K2430" s="71">
        <v>47.55447942</v>
      </c>
      <c r="L2430" s="71">
        <f t="shared" ref="L2430:N2430" si="1823">L2427</f>
        <v>2.0532499999999998</v>
      </c>
      <c r="M2430" s="71">
        <f t="shared" si="1823"/>
        <v>0.10399999999999998</v>
      </c>
      <c r="N2430" s="71">
        <f t="shared" si="1823"/>
        <v>44.092656249999997</v>
      </c>
      <c r="O2430" s="73">
        <f>VLOOKUP(B2430,'Dry Sieve'!$B$2:$K$992,IF(C2430="#5",2,IF(C2430="#10",3,IF(C2430="#18",4,IF(C2430="#35",5,IF(C2430="#60",6,IF(C2430="#120",7,IF(C2430="#200",8,IF(C2430="&lt;200",9)))))))),FALSE)</f>
        <v>34.32</v>
      </c>
      <c r="P2430" s="23">
        <f t="shared" si="0"/>
        <v>0.10399999999999998</v>
      </c>
      <c r="Q2430" s="23">
        <f t="shared" si="1"/>
        <v>2.0532499999999998</v>
      </c>
      <c r="R2430" s="23">
        <f>VLOOKUP(B2430,'Dry Sieve'!$B$2:$K$992,IF(C2430="#5",2,IF(C2430="#10",3,IF(C2430="#18",4,IF(C2430="#35",5,IF(C2430="#60",6,IF(C2430="#120",7,IF(C2430="#200",8,IF(C2430="&lt;200",9)))))))),FALSE)</f>
        <v>34.32</v>
      </c>
      <c r="S2430" s="23">
        <f>VLOOKUP(B2430,'Dry Sieve'!$B$2:$K$992,10,FALSE)</f>
        <v>2298.73</v>
      </c>
      <c r="T2430" s="23">
        <v>1.417375844E-2</v>
      </c>
      <c r="U2430" s="23">
        <v>2.678394251E-3</v>
      </c>
      <c r="V2430" s="23">
        <f>V2429</f>
        <v>7.0300810550300019E-2</v>
      </c>
    </row>
    <row r="2431" spans="1:22" ht="15.75" customHeight="1" x14ac:dyDescent="0.2">
      <c r="A2431" s="22">
        <f>VLOOKUP(B2430,'Sample ID by Horizon'!A:B,2,FALSE)</f>
        <v>42879</v>
      </c>
      <c r="B2431" s="21" t="s">
        <v>562</v>
      </c>
      <c r="C2431" s="21" t="s">
        <v>1299</v>
      </c>
      <c r="D2431" s="21" t="s">
        <v>1291</v>
      </c>
      <c r="E2431" s="21">
        <v>1.044</v>
      </c>
      <c r="F2431" s="21">
        <v>1.71</v>
      </c>
      <c r="G2431" s="21">
        <v>2.6560000000000001</v>
      </c>
      <c r="H2431" s="21">
        <v>0.94599999999999995</v>
      </c>
      <c r="I2431" s="21">
        <v>1.998</v>
      </c>
      <c r="J2431" s="23">
        <f t="shared" si="45"/>
        <v>0.28800000000000003</v>
      </c>
      <c r="K2431" s="71">
        <v>63.026819920000001</v>
      </c>
      <c r="L2431" s="71">
        <v>1.35</v>
      </c>
      <c r="M2431" s="23">
        <f>AVERAGE(J2431:J2434)</f>
        <v>0.23899999999999993</v>
      </c>
      <c r="N2431" s="23">
        <v>45.342919909999999</v>
      </c>
      <c r="O2431" s="73">
        <f>VLOOKUP(B2431,'Dry Sieve'!$B$2:$K$992,IF(C2431="#5",2,IF(C2431="#10",3,IF(C2431="#18",4,IF(C2431="#35",5,IF(C2431="#60",6,IF(C2431="#120",7,IF(C2431="#200",8,IF(C2431="&lt;200",9)))))))),FALSE)</f>
        <v>17.38</v>
      </c>
      <c r="P2431" s="23">
        <f t="shared" si="0"/>
        <v>0.23899999999999993</v>
      </c>
      <c r="Q2431" s="23">
        <f t="shared" si="1"/>
        <v>1.0125</v>
      </c>
      <c r="R2431" s="23">
        <f>VLOOKUP(B2431,'Dry Sieve'!$B$2:$K$992,IF(C2431="#5",2,IF(C2431="#10",3,IF(C2431="#18",4,IF(C2431="#35",5,IF(C2431="#60",6,IF(C2431="#120",7,IF(C2431="#200",8,IF(C2431="&lt;200",9)))))))),FALSE)</f>
        <v>17.38</v>
      </c>
      <c r="S2431" s="23">
        <f>VLOOKUP(B2431,'Dry Sieve'!$B$2:$K$992,10,FALSE)</f>
        <v>2298.73</v>
      </c>
      <c r="T2431" s="23">
        <v>5.7759988029999999E-3</v>
      </c>
      <c r="U2431" s="23">
        <v>7.482875746E-4</v>
      </c>
      <c r="V2431" s="23">
        <f>V2429</f>
        <v>7.0300810550300019E-2</v>
      </c>
    </row>
    <row r="2432" spans="1:22" ht="15.75" customHeight="1" x14ac:dyDescent="0.2">
      <c r="A2432" s="22">
        <f>VLOOKUP(B2431,'Sample ID by Horizon'!A:B,2,FALSE)</f>
        <v>42879</v>
      </c>
      <c r="B2432" s="21" t="s">
        <v>562</v>
      </c>
      <c r="C2432" s="21" t="s">
        <v>1299</v>
      </c>
      <c r="D2432" s="21" t="s">
        <v>1292</v>
      </c>
      <c r="E2432" s="21">
        <v>1.4179999999999999</v>
      </c>
      <c r="F2432" s="21">
        <v>1.708</v>
      </c>
      <c r="G2432" s="21">
        <v>2.4449999999999998</v>
      </c>
      <c r="H2432" s="21">
        <v>0.73699999999999999</v>
      </c>
      <c r="I2432" s="21">
        <v>2.0089999999999999</v>
      </c>
      <c r="J2432" s="23">
        <f t="shared" si="45"/>
        <v>0.30099999999999993</v>
      </c>
      <c r="K2432" s="71">
        <v>30.747531729999999</v>
      </c>
      <c r="L2432" s="71">
        <f t="shared" ref="L2432:N2432" si="1824">L2431</f>
        <v>1.35</v>
      </c>
      <c r="M2432" s="71">
        <f t="shared" si="1824"/>
        <v>0.23899999999999993</v>
      </c>
      <c r="N2432" s="71">
        <f t="shared" si="1824"/>
        <v>45.342919909999999</v>
      </c>
      <c r="O2432" s="73">
        <f>VLOOKUP(B2432,'Dry Sieve'!$B$2:$K$992,IF(C2432="#5",2,IF(C2432="#10",3,IF(C2432="#18",4,IF(C2432="#35",5,IF(C2432="#60",6,IF(C2432="#120",7,IF(C2432="#200",8,IF(C2432="&lt;200",9)))))))),FALSE)</f>
        <v>17.38</v>
      </c>
      <c r="P2432" s="23">
        <f t="shared" si="0"/>
        <v>0.23899999999999993</v>
      </c>
      <c r="Q2432" s="23">
        <f t="shared" si="1"/>
        <v>1.0125</v>
      </c>
      <c r="R2432" s="23">
        <f>VLOOKUP(B2432,'Dry Sieve'!$B$2:$K$992,IF(C2432="#5",2,IF(C2432="#10",3,IF(C2432="#18",4,IF(C2432="#35",5,IF(C2432="#60",6,IF(C2432="#120",7,IF(C2432="#200",8,IF(C2432="&lt;200",9)))))))),FALSE)</f>
        <v>17.38</v>
      </c>
      <c r="S2432" s="23">
        <f>VLOOKUP(B2432,'Dry Sieve'!$B$2:$K$992,10,FALSE)</f>
        <v>2298.73</v>
      </c>
      <c r="T2432" s="23">
        <v>5.7759988029999999E-3</v>
      </c>
      <c r="U2432" s="23">
        <v>7.482875746E-4</v>
      </c>
      <c r="V2432" s="23">
        <f>V2429</f>
        <v>7.0300810550300019E-2</v>
      </c>
    </row>
    <row r="2433" spans="1:22" ht="15.75" customHeight="1" x14ac:dyDescent="0.2">
      <c r="A2433" s="22">
        <f>VLOOKUP(B2432,'Sample ID by Horizon'!A:B,2,FALSE)</f>
        <v>42879</v>
      </c>
      <c r="B2433" s="21" t="s">
        <v>562</v>
      </c>
      <c r="C2433" s="21" t="s">
        <v>1299</v>
      </c>
      <c r="D2433" s="21" t="s">
        <v>1293</v>
      </c>
      <c r="E2433" s="21"/>
      <c r="F2433" s="21"/>
      <c r="G2433" s="21"/>
      <c r="H2433" s="21"/>
      <c r="I2433" s="21"/>
      <c r="J2433" s="23">
        <f t="shared" si="45"/>
        <v>0</v>
      </c>
      <c r="K2433" s="71" t="s">
        <v>1438</v>
      </c>
      <c r="L2433" s="71">
        <f t="shared" ref="L2433:N2433" si="1825">L2431</f>
        <v>1.35</v>
      </c>
      <c r="M2433" s="71">
        <f t="shared" si="1825"/>
        <v>0.23899999999999993</v>
      </c>
      <c r="N2433" s="71">
        <f t="shared" si="1825"/>
        <v>45.342919909999999</v>
      </c>
      <c r="O2433" s="73">
        <f>VLOOKUP(B2433,'Dry Sieve'!$B$2:$K$992,IF(C2433="#5",2,IF(C2433="#10",3,IF(C2433="#18",4,IF(C2433="#35",5,IF(C2433="#60",6,IF(C2433="#120",7,IF(C2433="#200",8,IF(C2433="&lt;200",9)))))))),FALSE)</f>
        <v>17.38</v>
      </c>
      <c r="P2433" s="23">
        <f t="shared" si="0"/>
        <v>0.23899999999999993</v>
      </c>
      <c r="Q2433" s="23">
        <f t="shared" si="1"/>
        <v>1.0125</v>
      </c>
      <c r="R2433" s="23">
        <f>VLOOKUP(B2433,'Dry Sieve'!$B$2:$K$992,IF(C2433="#5",2,IF(C2433="#10",3,IF(C2433="#18",4,IF(C2433="#35",5,IF(C2433="#60",6,IF(C2433="#120",7,IF(C2433="#200",8,IF(C2433="&lt;200",9)))))))),FALSE)</f>
        <v>17.38</v>
      </c>
      <c r="S2433" s="23">
        <f>VLOOKUP(B2433,'Dry Sieve'!$B$2:$K$992,10,FALSE)</f>
        <v>2298.73</v>
      </c>
      <c r="T2433" s="23">
        <v>5.7759988029999999E-3</v>
      </c>
      <c r="U2433" s="23">
        <v>7.482875746E-4</v>
      </c>
      <c r="V2433" s="23">
        <f>V2432</f>
        <v>7.0300810550300019E-2</v>
      </c>
    </row>
    <row r="2434" spans="1:22" ht="15.75" customHeight="1" x14ac:dyDescent="0.2">
      <c r="A2434" s="22">
        <f>VLOOKUP(B2433,'Sample ID by Horizon'!A:B,2,FALSE)</f>
        <v>42879</v>
      </c>
      <c r="B2434" s="21" t="s">
        <v>562</v>
      </c>
      <c r="C2434" s="21" t="s">
        <v>1299</v>
      </c>
      <c r="D2434" s="21" t="s">
        <v>1294</v>
      </c>
      <c r="E2434" s="21">
        <v>1.5880000000000001</v>
      </c>
      <c r="F2434" s="21">
        <v>1.7310000000000001</v>
      </c>
      <c r="G2434" s="21">
        <v>2.7690000000000001</v>
      </c>
      <c r="H2434" s="21">
        <v>1.038</v>
      </c>
      <c r="I2434" s="21">
        <v>2.0979999999999999</v>
      </c>
      <c r="J2434" s="23">
        <f t="shared" si="45"/>
        <v>0.36699999999999977</v>
      </c>
      <c r="K2434" s="71">
        <v>42.254408060000003</v>
      </c>
      <c r="L2434" s="71">
        <f t="shared" ref="L2434:N2434" si="1826">L2431</f>
        <v>1.35</v>
      </c>
      <c r="M2434" s="71">
        <f t="shared" si="1826"/>
        <v>0.23899999999999993</v>
      </c>
      <c r="N2434" s="71">
        <f t="shared" si="1826"/>
        <v>45.342919909999999</v>
      </c>
      <c r="O2434" s="73">
        <f>VLOOKUP(B2434,'Dry Sieve'!$B$2:$K$992,IF(C2434="#5",2,IF(C2434="#10",3,IF(C2434="#18",4,IF(C2434="#35",5,IF(C2434="#60",6,IF(C2434="#120",7,IF(C2434="#200",8,IF(C2434="&lt;200",9)))))))),FALSE)</f>
        <v>17.38</v>
      </c>
      <c r="P2434" s="23">
        <f t="shared" si="0"/>
        <v>0.23899999999999993</v>
      </c>
      <c r="Q2434" s="23">
        <f t="shared" si="1"/>
        <v>1.0125</v>
      </c>
      <c r="R2434" s="23">
        <f>VLOOKUP(B2434,'Dry Sieve'!$B$2:$K$992,IF(C2434="#5",2,IF(C2434="#10",3,IF(C2434="#18",4,IF(C2434="#35",5,IF(C2434="#60",6,IF(C2434="#120",7,IF(C2434="#200",8,IF(C2434="&lt;200",9)))))))),FALSE)</f>
        <v>17.38</v>
      </c>
      <c r="S2434" s="23">
        <f>VLOOKUP(B2434,'Dry Sieve'!$B$2:$K$992,10,FALSE)</f>
        <v>2298.73</v>
      </c>
      <c r="T2434" s="23">
        <v>5.7759988029999999E-3</v>
      </c>
      <c r="U2434" s="23">
        <v>7.482875746E-4</v>
      </c>
      <c r="V2434" s="23">
        <f>V2432</f>
        <v>7.0300810550300019E-2</v>
      </c>
    </row>
    <row r="2435" spans="1:22" ht="15.75" customHeight="1" x14ac:dyDescent="0.2">
      <c r="A2435" s="22">
        <f>VLOOKUP(B2434,'Sample ID by Horizon'!A:B,2,FALSE)</f>
        <v>42879</v>
      </c>
      <c r="B2435" s="21" t="s">
        <v>562</v>
      </c>
      <c r="C2435" s="21" t="s">
        <v>1300</v>
      </c>
      <c r="D2435" s="21" t="s">
        <v>1291</v>
      </c>
      <c r="E2435" s="21">
        <v>1.0529999999999999</v>
      </c>
      <c r="F2435" s="21">
        <v>1.74</v>
      </c>
      <c r="G2435" s="21">
        <v>2.6629999999999998</v>
      </c>
      <c r="H2435" s="21">
        <v>0.92300000000000004</v>
      </c>
      <c r="I2435" s="21">
        <v>2.2690000000000001</v>
      </c>
      <c r="J2435" s="23">
        <f t="shared" si="45"/>
        <v>0.52900000000000014</v>
      </c>
      <c r="K2435" s="71">
        <v>37.416904080000002</v>
      </c>
      <c r="L2435" s="71">
        <v>1.149</v>
      </c>
      <c r="M2435" s="23">
        <f>AVERAGE(J2435:J2438)</f>
        <v>0.65100000000000002</v>
      </c>
      <c r="N2435" s="23">
        <v>32.273594699999997</v>
      </c>
      <c r="O2435" s="73">
        <f>VLOOKUP(B2435,'Dry Sieve'!$B$2:$K$992,IF(C2435="#5",2,IF(C2435="#10",3,IF(C2435="#18",4,IF(C2435="#35",5,IF(C2435="#60",6,IF(C2435="#120",7,IF(C2435="#200",8,IF(C2435="&lt;200",9)))))))),FALSE)</f>
        <v>13.1</v>
      </c>
      <c r="P2435" s="23">
        <f t="shared" si="0"/>
        <v>0.65100000000000002</v>
      </c>
      <c r="Q2435" s="23">
        <f t="shared" si="1"/>
        <v>1.149</v>
      </c>
      <c r="R2435" s="23">
        <f>VLOOKUP(B2435,'Dry Sieve'!$B$2:$K$992,IF(C2435="#5",2,IF(C2435="#10",3,IF(C2435="#18",4,IF(C2435="#35",5,IF(C2435="#60",6,IF(C2435="#120",7,IF(C2435="#200",8,IF(C2435="&lt;200",9)))))))),FALSE)</f>
        <v>13.1</v>
      </c>
      <c r="S2435" s="23">
        <f>VLOOKUP(B2435,'Dry Sieve'!$B$2:$K$992,10,FALSE)</f>
        <v>2298.73</v>
      </c>
      <c r="T2435" s="23">
        <v>2.4699755029999998E-3</v>
      </c>
      <c r="U2435" s="23">
        <v>1.138785547E-4</v>
      </c>
      <c r="V2435" s="23">
        <f>V2432</f>
        <v>7.0300810550300019E-2</v>
      </c>
    </row>
    <row r="2436" spans="1:22" ht="15.75" customHeight="1" x14ac:dyDescent="0.2">
      <c r="A2436" s="22">
        <f>VLOOKUP(B2435,'Sample ID by Horizon'!A:B,2,FALSE)</f>
        <v>42879</v>
      </c>
      <c r="B2436" s="21" t="s">
        <v>562</v>
      </c>
      <c r="C2436" s="21" t="s">
        <v>1300</v>
      </c>
      <c r="D2436" s="21" t="s">
        <v>1292</v>
      </c>
      <c r="E2436" s="21">
        <v>1.2450000000000001</v>
      </c>
      <c r="F2436" s="21">
        <v>1.7110000000000001</v>
      </c>
      <c r="G2436" s="21">
        <v>2.9140000000000001</v>
      </c>
      <c r="H2436" s="21">
        <v>1.2030000000000001</v>
      </c>
      <c r="I2436" s="21">
        <v>2.4710000000000001</v>
      </c>
      <c r="J2436" s="23">
        <f t="shared" si="45"/>
        <v>0.76</v>
      </c>
      <c r="K2436" s="71">
        <v>35.582329319999999</v>
      </c>
      <c r="L2436" s="71">
        <f t="shared" ref="L2436:N2436" si="1827">L2435</f>
        <v>1.149</v>
      </c>
      <c r="M2436" s="71">
        <f t="shared" si="1827"/>
        <v>0.65100000000000002</v>
      </c>
      <c r="N2436" s="71">
        <f t="shared" si="1827"/>
        <v>32.273594699999997</v>
      </c>
      <c r="O2436" s="73">
        <f>VLOOKUP(B2436,'Dry Sieve'!$B$2:$K$992,IF(C2436="#5",2,IF(C2436="#10",3,IF(C2436="#18",4,IF(C2436="#35",5,IF(C2436="#60",6,IF(C2436="#120",7,IF(C2436="#200",8,IF(C2436="&lt;200",9)))))))),FALSE)</f>
        <v>13.1</v>
      </c>
      <c r="P2436" s="23">
        <f t="shared" si="0"/>
        <v>0.65100000000000002</v>
      </c>
      <c r="Q2436" s="23">
        <f t="shared" si="1"/>
        <v>1.149</v>
      </c>
      <c r="R2436" s="23">
        <f>VLOOKUP(B2436,'Dry Sieve'!$B$2:$K$992,IF(C2436="#5",2,IF(C2436="#10",3,IF(C2436="#18",4,IF(C2436="#35",5,IF(C2436="#60",6,IF(C2436="#120",7,IF(C2436="#200",8,IF(C2436="&lt;200",9)))))))),FALSE)</f>
        <v>13.1</v>
      </c>
      <c r="S2436" s="23">
        <f>VLOOKUP(B2436,'Dry Sieve'!$B$2:$K$992,10,FALSE)</f>
        <v>2298.73</v>
      </c>
      <c r="T2436" s="23">
        <v>2.4699755029999998E-3</v>
      </c>
      <c r="U2436" s="23">
        <v>1.138785547E-4</v>
      </c>
      <c r="V2436" s="23">
        <f>V2435</f>
        <v>7.0300810550300019E-2</v>
      </c>
    </row>
    <row r="2437" spans="1:22" ht="15.75" customHeight="1" x14ac:dyDescent="0.2">
      <c r="A2437" s="22">
        <f>VLOOKUP(B2436,'Sample ID by Horizon'!A:B,2,FALSE)</f>
        <v>42879</v>
      </c>
      <c r="B2437" s="21" t="s">
        <v>562</v>
      </c>
      <c r="C2437" s="21" t="s">
        <v>1300</v>
      </c>
      <c r="D2437" s="21" t="s">
        <v>1293</v>
      </c>
      <c r="E2437" s="21">
        <v>1.016</v>
      </c>
      <c r="F2437" s="21">
        <v>1.7210000000000001</v>
      </c>
      <c r="G2437" s="21">
        <v>2.605</v>
      </c>
      <c r="H2437" s="21">
        <v>0.88400000000000001</v>
      </c>
      <c r="I2437" s="21">
        <v>2.3180000000000001</v>
      </c>
      <c r="J2437" s="23">
        <f t="shared" si="45"/>
        <v>0.59699999999999998</v>
      </c>
      <c r="K2437" s="71">
        <v>28.2480315</v>
      </c>
      <c r="L2437" s="71">
        <f t="shared" ref="L2437:N2437" si="1828">L2435</f>
        <v>1.149</v>
      </c>
      <c r="M2437" s="71">
        <f t="shared" si="1828"/>
        <v>0.65100000000000002</v>
      </c>
      <c r="N2437" s="71">
        <f t="shared" si="1828"/>
        <v>32.273594699999997</v>
      </c>
      <c r="O2437" s="73">
        <f>VLOOKUP(B2437,'Dry Sieve'!$B$2:$K$992,IF(C2437="#5",2,IF(C2437="#10",3,IF(C2437="#18",4,IF(C2437="#35",5,IF(C2437="#60",6,IF(C2437="#120",7,IF(C2437="#200",8,IF(C2437="&lt;200",9)))))))),FALSE)</f>
        <v>13.1</v>
      </c>
      <c r="P2437" s="23">
        <f t="shared" si="0"/>
        <v>0.65100000000000002</v>
      </c>
      <c r="Q2437" s="23">
        <f t="shared" si="1"/>
        <v>1.149</v>
      </c>
      <c r="R2437" s="23">
        <f>VLOOKUP(B2437,'Dry Sieve'!$B$2:$K$992,IF(C2437="#5",2,IF(C2437="#10",3,IF(C2437="#18",4,IF(C2437="#35",5,IF(C2437="#60",6,IF(C2437="#120",7,IF(C2437="#200",8,IF(C2437="&lt;200",9)))))))),FALSE)</f>
        <v>13.1</v>
      </c>
      <c r="S2437" s="23">
        <f>VLOOKUP(B2437,'Dry Sieve'!$B$2:$K$992,10,FALSE)</f>
        <v>2298.73</v>
      </c>
      <c r="T2437" s="23">
        <v>2.4699755029999998E-3</v>
      </c>
      <c r="U2437" s="23">
        <v>1.138785547E-4</v>
      </c>
      <c r="V2437" s="23">
        <f>V2435</f>
        <v>7.0300810550300019E-2</v>
      </c>
    </row>
    <row r="2438" spans="1:22" ht="15.75" customHeight="1" x14ac:dyDescent="0.2">
      <c r="A2438" s="22">
        <f>VLOOKUP(B2437,'Sample ID by Horizon'!A:B,2,FALSE)</f>
        <v>42879</v>
      </c>
      <c r="B2438" s="21" t="s">
        <v>562</v>
      </c>
      <c r="C2438" s="21" t="s">
        <v>1300</v>
      </c>
      <c r="D2438" s="21" t="s">
        <v>1294</v>
      </c>
      <c r="E2438" s="21">
        <v>1.282</v>
      </c>
      <c r="F2438" s="21">
        <v>1.732</v>
      </c>
      <c r="G2438" s="21">
        <v>2.8069999999999999</v>
      </c>
      <c r="H2438" s="21">
        <v>1.075</v>
      </c>
      <c r="I2438" s="21">
        <v>2.4500000000000002</v>
      </c>
      <c r="J2438" s="23">
        <f t="shared" si="45"/>
        <v>0.71800000000000019</v>
      </c>
      <c r="K2438" s="71">
        <v>27.847113879999998</v>
      </c>
      <c r="L2438" s="71">
        <f t="shared" ref="L2438:N2438" si="1829">L2435</f>
        <v>1.149</v>
      </c>
      <c r="M2438" s="71">
        <f t="shared" si="1829"/>
        <v>0.65100000000000002</v>
      </c>
      <c r="N2438" s="71">
        <f t="shared" si="1829"/>
        <v>32.273594699999997</v>
      </c>
      <c r="O2438" s="73">
        <f>VLOOKUP(B2438,'Dry Sieve'!$B$2:$K$992,IF(C2438="#5",2,IF(C2438="#10",3,IF(C2438="#18",4,IF(C2438="#35",5,IF(C2438="#60",6,IF(C2438="#120",7,IF(C2438="#200",8,IF(C2438="&lt;200",9)))))))),FALSE)</f>
        <v>13.1</v>
      </c>
      <c r="P2438" s="23">
        <f t="shared" si="0"/>
        <v>0.65100000000000002</v>
      </c>
      <c r="Q2438" s="23">
        <f t="shared" si="1"/>
        <v>1.149</v>
      </c>
      <c r="R2438" s="23">
        <f>VLOOKUP(B2438,'Dry Sieve'!$B$2:$K$992,IF(C2438="#5",2,IF(C2438="#10",3,IF(C2438="#18",4,IF(C2438="#35",5,IF(C2438="#60",6,IF(C2438="#120",7,IF(C2438="#200",8,IF(C2438="&lt;200",9)))))))),FALSE)</f>
        <v>13.1</v>
      </c>
      <c r="S2438" s="23">
        <f>VLOOKUP(B2438,'Dry Sieve'!$B$2:$K$992,10,FALSE)</f>
        <v>2298.73</v>
      </c>
      <c r="T2438" s="23">
        <v>2.4699755029999998E-3</v>
      </c>
      <c r="U2438" s="23">
        <v>1.138785547E-4</v>
      </c>
      <c r="V2438" s="23">
        <f>V2435</f>
        <v>7.0300810550300019E-2</v>
      </c>
    </row>
    <row r="2439" spans="1:22" ht="15.75" customHeight="1" x14ac:dyDescent="0.2">
      <c r="A2439" s="22">
        <f>VLOOKUP(B2438,'Sample ID by Horizon'!A:B,2,FALSE)</f>
        <v>42879</v>
      </c>
      <c r="B2439" s="21" t="s">
        <v>563</v>
      </c>
      <c r="C2439" s="21" t="s">
        <v>1290</v>
      </c>
      <c r="D2439" s="21" t="s">
        <v>1291</v>
      </c>
      <c r="E2439" s="21">
        <v>4.1159999999999997</v>
      </c>
      <c r="F2439" s="21">
        <v>1.724</v>
      </c>
      <c r="G2439" s="21">
        <v>5.5270000000000001</v>
      </c>
      <c r="H2439" s="21">
        <v>3.8029999999999999</v>
      </c>
      <c r="I2439" s="21">
        <v>4.34</v>
      </c>
      <c r="J2439" s="23">
        <f t="shared" si="45"/>
        <v>2.6159999999999997</v>
      </c>
      <c r="K2439" s="71">
        <v>28.83867833</v>
      </c>
      <c r="L2439" s="71">
        <v>4.1637500000000003</v>
      </c>
      <c r="M2439" s="23">
        <f>AVERAGE(J2439:J2442)</f>
        <v>2.7902499999999999</v>
      </c>
      <c r="N2439" s="23">
        <v>22.422884610000001</v>
      </c>
      <c r="O2439" s="73">
        <f>VLOOKUP(B2439,'Dry Sieve'!$B$2:$K$992,IF(C2439="#5",2,IF(C2439="#10",3,IF(C2439="#18",4,IF(C2439="#35",5,IF(C2439="#60",6,IF(C2439="#120",7,IF(C2439="#200",8,IF(C2439="&lt;200",9)))))))),FALSE)</f>
        <v>55.99</v>
      </c>
      <c r="P2439" s="23">
        <f t="shared" si="0"/>
        <v>2.7902499999999999</v>
      </c>
      <c r="Q2439" s="23">
        <f t="shared" si="1"/>
        <v>4.1637500000000003</v>
      </c>
      <c r="R2439" s="23">
        <f>VLOOKUP(B2439,'Dry Sieve'!$B$2:$K$992,IF(C2439="#5",2,IF(C2439="#10",3,IF(C2439="#18",4,IF(C2439="#35",5,IF(C2439="#60",6,IF(C2439="#120",7,IF(C2439="#200",8,IF(C2439="&lt;200",9)))))))),FALSE)</f>
        <v>55.99</v>
      </c>
      <c r="S2439" s="23">
        <f>VLOOKUP(B2439,'Dry Sieve'!$B$2:$K$992,10,FALSE)</f>
        <v>173.47</v>
      </c>
      <c r="T2439" s="23">
        <v>0.10647069939999999</v>
      </c>
      <c r="U2439" s="23">
        <v>2.3873802079999999E-2</v>
      </c>
      <c r="V2439" s="23">
        <f>SUM(U2439,U2443,U2447,U2451,U2455,U2459,U2463)</f>
        <v>5.6299397298819998E-2</v>
      </c>
    </row>
    <row r="2440" spans="1:22" ht="15.75" customHeight="1" x14ac:dyDescent="0.2">
      <c r="A2440" s="22">
        <f>VLOOKUP(B2439,'Sample ID by Horizon'!A:B,2,FALSE)</f>
        <v>42879</v>
      </c>
      <c r="B2440" s="21" t="s">
        <v>563</v>
      </c>
      <c r="C2440" s="21" t="s">
        <v>1290</v>
      </c>
      <c r="D2440" s="21" t="s">
        <v>1292</v>
      </c>
      <c r="E2440" s="21">
        <v>4.0839999999999996</v>
      </c>
      <c r="F2440" s="21">
        <v>1.7250000000000001</v>
      </c>
      <c r="G2440" s="21">
        <v>5.2789999999999999</v>
      </c>
      <c r="H2440" s="21">
        <v>3.5539999999999998</v>
      </c>
      <c r="I2440" s="21">
        <v>4.181</v>
      </c>
      <c r="J2440" s="23">
        <f t="shared" si="45"/>
        <v>2.456</v>
      </c>
      <c r="K2440" s="71">
        <v>26.885406459999999</v>
      </c>
      <c r="L2440" s="71">
        <f t="shared" ref="L2440:N2440" si="1830">L2439</f>
        <v>4.1637500000000003</v>
      </c>
      <c r="M2440" s="71">
        <f t="shared" si="1830"/>
        <v>2.7902499999999999</v>
      </c>
      <c r="N2440" s="71">
        <f t="shared" si="1830"/>
        <v>22.422884610000001</v>
      </c>
      <c r="O2440" s="73">
        <f>VLOOKUP(B2440,'Dry Sieve'!$B$2:$K$992,IF(C2440="#5",2,IF(C2440="#10",3,IF(C2440="#18",4,IF(C2440="#35",5,IF(C2440="#60",6,IF(C2440="#120",7,IF(C2440="#200",8,IF(C2440="&lt;200",9)))))))),FALSE)</f>
        <v>55.99</v>
      </c>
      <c r="P2440" s="23">
        <f t="shared" si="0"/>
        <v>2.7902499999999999</v>
      </c>
      <c r="Q2440" s="23">
        <f t="shared" si="1"/>
        <v>4.1637500000000003</v>
      </c>
      <c r="R2440" s="23">
        <f>VLOOKUP(B2440,'Dry Sieve'!$B$2:$K$992,IF(C2440="#5",2,IF(C2440="#10",3,IF(C2440="#18",4,IF(C2440="#35",5,IF(C2440="#60",6,IF(C2440="#120",7,IF(C2440="#200",8,IF(C2440="&lt;200",9)))))))),FALSE)</f>
        <v>55.99</v>
      </c>
      <c r="S2440" s="23">
        <f>VLOOKUP(B2440,'Dry Sieve'!$B$2:$K$992,10,FALSE)</f>
        <v>173.47</v>
      </c>
      <c r="T2440" s="23">
        <v>0.10647069939999999</v>
      </c>
      <c r="U2440" s="23">
        <v>2.3873802079999999E-2</v>
      </c>
      <c r="V2440" s="23">
        <f>V2439</f>
        <v>5.6299397298819998E-2</v>
      </c>
    </row>
    <row r="2441" spans="1:22" ht="15.75" customHeight="1" x14ac:dyDescent="0.2">
      <c r="A2441" s="22">
        <f>VLOOKUP(B2440,'Sample ID by Horizon'!A:B,2,FALSE)</f>
        <v>42879</v>
      </c>
      <c r="B2441" s="21" t="s">
        <v>563</v>
      </c>
      <c r="C2441" s="21" t="s">
        <v>1290</v>
      </c>
      <c r="D2441" s="21" t="s">
        <v>1293</v>
      </c>
      <c r="E2441" s="21">
        <v>4.1340000000000003</v>
      </c>
      <c r="F2441" s="21">
        <v>1.742</v>
      </c>
      <c r="G2441" s="21">
        <v>5.5019999999999998</v>
      </c>
      <c r="H2441" s="21">
        <v>3.76</v>
      </c>
      <c r="I2441" s="21">
        <v>4.9109999999999996</v>
      </c>
      <c r="J2441" s="23">
        <f t="shared" si="45"/>
        <v>3.1689999999999996</v>
      </c>
      <c r="K2441" s="71">
        <v>14.296081279999999</v>
      </c>
      <c r="L2441" s="71">
        <f t="shared" ref="L2441:N2441" si="1831">L2439</f>
        <v>4.1637500000000003</v>
      </c>
      <c r="M2441" s="71">
        <f t="shared" si="1831"/>
        <v>2.7902499999999999</v>
      </c>
      <c r="N2441" s="71">
        <f t="shared" si="1831"/>
        <v>22.422884610000001</v>
      </c>
      <c r="O2441" s="73">
        <f>VLOOKUP(B2441,'Dry Sieve'!$B$2:$K$992,IF(C2441="#5",2,IF(C2441="#10",3,IF(C2441="#18",4,IF(C2441="#35",5,IF(C2441="#60",6,IF(C2441="#120",7,IF(C2441="#200",8,IF(C2441="&lt;200",9)))))))),FALSE)</f>
        <v>55.99</v>
      </c>
      <c r="P2441" s="23">
        <f t="shared" si="0"/>
        <v>2.7902499999999999</v>
      </c>
      <c r="Q2441" s="23">
        <f t="shared" si="1"/>
        <v>4.1637500000000003</v>
      </c>
      <c r="R2441" s="23">
        <f>VLOOKUP(B2441,'Dry Sieve'!$B$2:$K$992,IF(C2441="#5",2,IF(C2441="#10",3,IF(C2441="#18",4,IF(C2441="#35",5,IF(C2441="#60",6,IF(C2441="#120",7,IF(C2441="#200",8,IF(C2441="&lt;200",9)))))))),FALSE)</f>
        <v>55.99</v>
      </c>
      <c r="S2441" s="23">
        <f>VLOOKUP(B2441,'Dry Sieve'!$B$2:$K$992,10,FALSE)</f>
        <v>173.47</v>
      </c>
      <c r="T2441" s="23">
        <v>0.10647069939999999</v>
      </c>
      <c r="U2441" s="23">
        <v>2.3873802079999999E-2</v>
      </c>
      <c r="V2441" s="23">
        <f>V2439</f>
        <v>5.6299397298819998E-2</v>
      </c>
    </row>
    <row r="2442" spans="1:22" ht="15.75" customHeight="1" x14ac:dyDescent="0.2">
      <c r="A2442" s="22">
        <f>VLOOKUP(B2441,'Sample ID by Horizon'!A:B,2,FALSE)</f>
        <v>42879</v>
      </c>
      <c r="B2442" s="21" t="s">
        <v>563</v>
      </c>
      <c r="C2442" s="21" t="s">
        <v>1290</v>
      </c>
      <c r="D2442" s="21" t="s">
        <v>1294</v>
      </c>
      <c r="E2442" s="21">
        <v>4.3209999999999997</v>
      </c>
      <c r="F2442" s="21">
        <v>1.75</v>
      </c>
      <c r="G2442" s="21">
        <v>5.52</v>
      </c>
      <c r="H2442" s="21">
        <v>3.77</v>
      </c>
      <c r="I2442" s="21">
        <v>4.67</v>
      </c>
      <c r="J2442" s="23">
        <f t="shared" si="45"/>
        <v>2.92</v>
      </c>
      <c r="K2442" s="71">
        <v>19.67137237</v>
      </c>
      <c r="L2442" s="71">
        <f t="shared" ref="L2442:N2442" si="1832">L2439</f>
        <v>4.1637500000000003</v>
      </c>
      <c r="M2442" s="71">
        <f t="shared" si="1832"/>
        <v>2.7902499999999999</v>
      </c>
      <c r="N2442" s="71">
        <f t="shared" si="1832"/>
        <v>22.422884610000001</v>
      </c>
      <c r="O2442" s="73">
        <f>VLOOKUP(B2442,'Dry Sieve'!$B$2:$K$992,IF(C2442="#5",2,IF(C2442="#10",3,IF(C2442="#18",4,IF(C2442="#35",5,IF(C2442="#60",6,IF(C2442="#120",7,IF(C2442="#200",8,IF(C2442="&lt;200",9)))))))),FALSE)</f>
        <v>55.99</v>
      </c>
      <c r="P2442" s="23">
        <f t="shared" si="0"/>
        <v>2.7902499999999999</v>
      </c>
      <c r="Q2442" s="23">
        <f t="shared" si="1"/>
        <v>4.1637500000000003</v>
      </c>
      <c r="R2442" s="23">
        <f>VLOOKUP(B2442,'Dry Sieve'!$B$2:$K$992,IF(C2442="#5",2,IF(C2442="#10",3,IF(C2442="#18",4,IF(C2442="#35",5,IF(C2442="#60",6,IF(C2442="#120",7,IF(C2442="#200",8,IF(C2442="&lt;200",9)))))))),FALSE)</f>
        <v>55.99</v>
      </c>
      <c r="S2442" s="23">
        <f>VLOOKUP(B2442,'Dry Sieve'!$B$2:$K$992,10,FALSE)</f>
        <v>173.47</v>
      </c>
      <c r="T2442" s="23">
        <v>0.10647069939999999</v>
      </c>
      <c r="U2442" s="23">
        <v>2.3873802079999999E-2</v>
      </c>
      <c r="V2442" s="23">
        <f>V2439</f>
        <v>5.6299397298819998E-2</v>
      </c>
    </row>
    <row r="2443" spans="1:22" ht="15.75" customHeight="1" x14ac:dyDescent="0.2">
      <c r="A2443" s="22">
        <f>VLOOKUP(B2442,'Sample ID by Horizon'!A:B,2,FALSE)</f>
        <v>42879</v>
      </c>
      <c r="B2443" s="21" t="s">
        <v>563</v>
      </c>
      <c r="C2443" s="21" t="s">
        <v>1295</v>
      </c>
      <c r="D2443" s="21" t="s">
        <v>1291</v>
      </c>
      <c r="E2443" s="21">
        <v>4.0759999999999996</v>
      </c>
      <c r="F2443" s="21">
        <v>1.7310000000000001</v>
      </c>
      <c r="G2443" s="21">
        <v>5.617</v>
      </c>
      <c r="H2443" s="21">
        <v>3.8860000000000001</v>
      </c>
      <c r="I2443" s="21">
        <v>4.6050000000000004</v>
      </c>
      <c r="J2443" s="23">
        <f t="shared" si="45"/>
        <v>2.8740000000000006</v>
      </c>
      <c r="K2443" s="71">
        <v>24.828263</v>
      </c>
      <c r="L2443" s="71">
        <v>4.1269999999999998</v>
      </c>
      <c r="M2443" s="23">
        <f>AVERAGE(J2443:J2446)</f>
        <v>2.9312500000000004</v>
      </c>
      <c r="N2443" s="23">
        <v>23.708571190000001</v>
      </c>
      <c r="O2443" s="73">
        <f>VLOOKUP(B2443,'Dry Sieve'!$B$2:$K$992,IF(C2443="#5",2,IF(C2443="#10",3,IF(C2443="#18",4,IF(C2443="#35",5,IF(C2443="#60",6,IF(C2443="#120",7,IF(C2443="#200",8,IF(C2443="&lt;200",9)))))))),FALSE)</f>
        <v>27.82</v>
      </c>
      <c r="P2443" s="23">
        <f t="shared" si="0"/>
        <v>2.9312500000000004</v>
      </c>
      <c r="Q2443" s="23">
        <f t="shared" si="1"/>
        <v>4.1269999999999998</v>
      </c>
      <c r="R2443" s="23">
        <f>VLOOKUP(B2443,'Dry Sieve'!$B$2:$K$992,IF(C2443="#5",2,IF(C2443="#10",3,IF(C2443="#18",4,IF(C2443="#35",5,IF(C2443="#60",6,IF(C2443="#120",7,IF(C2443="#200",8,IF(C2443="&lt;200",9)))))))),FALSE)</f>
        <v>27.82</v>
      </c>
      <c r="S2443" s="23">
        <f>VLOOKUP(B2443,'Dry Sieve'!$B$2:$K$992,10,FALSE)</f>
        <v>173.47</v>
      </c>
      <c r="T2443" s="23">
        <v>4.646636161E-2</v>
      </c>
      <c r="U2443" s="23">
        <v>9.4427232169999997E-3</v>
      </c>
      <c r="V2443" s="23">
        <f>V2442</f>
        <v>5.6299397298819998E-2</v>
      </c>
    </row>
    <row r="2444" spans="1:22" ht="15.75" customHeight="1" x14ac:dyDescent="0.2">
      <c r="A2444" s="22">
        <f>VLOOKUP(B2443,'Sample ID by Horizon'!A:B,2,FALSE)</f>
        <v>42879</v>
      </c>
      <c r="B2444" s="21" t="s">
        <v>563</v>
      </c>
      <c r="C2444" s="21" t="s">
        <v>1295</v>
      </c>
      <c r="D2444" s="21" t="s">
        <v>1292</v>
      </c>
      <c r="E2444" s="21">
        <v>4.1529999999999996</v>
      </c>
      <c r="F2444" s="21">
        <v>1.73</v>
      </c>
      <c r="G2444" s="21">
        <v>5.6280000000000001</v>
      </c>
      <c r="H2444" s="21">
        <v>3.8980000000000001</v>
      </c>
      <c r="I2444" s="21">
        <v>4.7990000000000004</v>
      </c>
      <c r="J2444" s="23">
        <f t="shared" si="45"/>
        <v>3.0690000000000004</v>
      </c>
      <c r="K2444" s="71">
        <v>19.96147363</v>
      </c>
      <c r="L2444" s="71">
        <f t="shared" ref="L2444:N2444" si="1833">L2443</f>
        <v>4.1269999999999998</v>
      </c>
      <c r="M2444" s="71">
        <f t="shared" si="1833"/>
        <v>2.9312500000000004</v>
      </c>
      <c r="N2444" s="71">
        <f t="shared" si="1833"/>
        <v>23.708571190000001</v>
      </c>
      <c r="O2444" s="73">
        <f>VLOOKUP(B2444,'Dry Sieve'!$B$2:$K$992,IF(C2444="#5",2,IF(C2444="#10",3,IF(C2444="#18",4,IF(C2444="#35",5,IF(C2444="#60",6,IF(C2444="#120",7,IF(C2444="#200",8,IF(C2444="&lt;200",9)))))))),FALSE)</f>
        <v>27.82</v>
      </c>
      <c r="P2444" s="23">
        <f t="shared" si="0"/>
        <v>2.9312500000000004</v>
      </c>
      <c r="Q2444" s="23">
        <f t="shared" si="1"/>
        <v>4.1269999999999998</v>
      </c>
      <c r="R2444" s="23">
        <f>VLOOKUP(B2444,'Dry Sieve'!$B$2:$K$992,IF(C2444="#5",2,IF(C2444="#10",3,IF(C2444="#18",4,IF(C2444="#35",5,IF(C2444="#60",6,IF(C2444="#120",7,IF(C2444="#200",8,IF(C2444="&lt;200",9)))))))),FALSE)</f>
        <v>27.82</v>
      </c>
      <c r="S2444" s="23">
        <f>VLOOKUP(B2444,'Dry Sieve'!$B$2:$K$992,10,FALSE)</f>
        <v>173.47</v>
      </c>
      <c r="T2444" s="23">
        <v>4.646636161E-2</v>
      </c>
      <c r="U2444" s="23">
        <v>9.4427232169999997E-3</v>
      </c>
      <c r="V2444" s="23">
        <f>V2442</f>
        <v>5.6299397298819998E-2</v>
      </c>
    </row>
    <row r="2445" spans="1:22" ht="15.75" customHeight="1" x14ac:dyDescent="0.2">
      <c r="A2445" s="22">
        <f>VLOOKUP(B2444,'Sample ID by Horizon'!A:B,2,FALSE)</f>
        <v>42879</v>
      </c>
      <c r="B2445" s="21" t="s">
        <v>563</v>
      </c>
      <c r="C2445" s="21" t="s">
        <v>1295</v>
      </c>
      <c r="D2445" s="21" t="s">
        <v>1293</v>
      </c>
      <c r="E2445" s="21">
        <v>4.1980000000000004</v>
      </c>
      <c r="F2445" s="21">
        <v>1.7250000000000001</v>
      </c>
      <c r="G2445" s="21">
        <v>5.7089999999999996</v>
      </c>
      <c r="H2445" s="21">
        <v>3.984</v>
      </c>
      <c r="I2445" s="21">
        <v>4.6440000000000001</v>
      </c>
      <c r="J2445" s="23">
        <f t="shared" si="45"/>
        <v>2.919</v>
      </c>
      <c r="K2445" s="71">
        <v>25.369223439999999</v>
      </c>
      <c r="L2445" s="71">
        <f t="shared" ref="L2445:N2445" si="1834">L2443</f>
        <v>4.1269999999999998</v>
      </c>
      <c r="M2445" s="71">
        <f t="shared" si="1834"/>
        <v>2.9312500000000004</v>
      </c>
      <c r="N2445" s="71">
        <f t="shared" si="1834"/>
        <v>23.708571190000001</v>
      </c>
      <c r="O2445" s="73">
        <f>VLOOKUP(B2445,'Dry Sieve'!$B$2:$K$992,IF(C2445="#5",2,IF(C2445="#10",3,IF(C2445="#18",4,IF(C2445="#35",5,IF(C2445="#60",6,IF(C2445="#120",7,IF(C2445="#200",8,IF(C2445="&lt;200",9)))))))),FALSE)</f>
        <v>27.82</v>
      </c>
      <c r="P2445" s="23">
        <f t="shared" si="0"/>
        <v>2.9312500000000004</v>
      </c>
      <c r="Q2445" s="23">
        <f t="shared" si="1"/>
        <v>4.1269999999999998</v>
      </c>
      <c r="R2445" s="23">
        <f>VLOOKUP(B2445,'Dry Sieve'!$B$2:$K$992,IF(C2445="#5",2,IF(C2445="#10",3,IF(C2445="#18",4,IF(C2445="#35",5,IF(C2445="#60",6,IF(C2445="#120",7,IF(C2445="#200",8,IF(C2445="&lt;200",9)))))))),FALSE)</f>
        <v>27.82</v>
      </c>
      <c r="S2445" s="23">
        <f>VLOOKUP(B2445,'Dry Sieve'!$B$2:$K$992,10,FALSE)</f>
        <v>173.47</v>
      </c>
      <c r="T2445" s="23">
        <v>4.646636161E-2</v>
      </c>
      <c r="U2445" s="23">
        <v>9.4427232169999997E-3</v>
      </c>
      <c r="V2445" s="23">
        <f>V2442</f>
        <v>5.6299397298819998E-2</v>
      </c>
    </row>
    <row r="2446" spans="1:22" ht="15.75" customHeight="1" x14ac:dyDescent="0.2">
      <c r="A2446" s="22">
        <f>VLOOKUP(B2445,'Sample ID by Horizon'!A:B,2,FALSE)</f>
        <v>42879</v>
      </c>
      <c r="B2446" s="21" t="s">
        <v>563</v>
      </c>
      <c r="C2446" s="21" t="s">
        <v>1295</v>
      </c>
      <c r="D2446" s="21" t="s">
        <v>1294</v>
      </c>
      <c r="E2446" s="21">
        <v>4.0810000000000004</v>
      </c>
      <c r="F2446" s="21">
        <v>1.7310000000000001</v>
      </c>
      <c r="G2446" s="21">
        <v>5.601</v>
      </c>
      <c r="H2446" s="21">
        <v>3.87</v>
      </c>
      <c r="I2446" s="21">
        <v>4.5940000000000003</v>
      </c>
      <c r="J2446" s="23">
        <f t="shared" si="45"/>
        <v>2.8630000000000004</v>
      </c>
      <c r="K2446" s="71">
        <v>24.675324679999999</v>
      </c>
      <c r="L2446" s="71">
        <f t="shared" ref="L2446:N2446" si="1835">L2443</f>
        <v>4.1269999999999998</v>
      </c>
      <c r="M2446" s="71">
        <f t="shared" si="1835"/>
        <v>2.9312500000000004</v>
      </c>
      <c r="N2446" s="71">
        <f t="shared" si="1835"/>
        <v>23.708571190000001</v>
      </c>
      <c r="O2446" s="73">
        <f>VLOOKUP(B2446,'Dry Sieve'!$B$2:$K$992,IF(C2446="#5",2,IF(C2446="#10",3,IF(C2446="#18",4,IF(C2446="#35",5,IF(C2446="#60",6,IF(C2446="#120",7,IF(C2446="#200",8,IF(C2446="&lt;200",9)))))))),FALSE)</f>
        <v>27.82</v>
      </c>
      <c r="P2446" s="23">
        <f t="shared" si="0"/>
        <v>2.9312500000000004</v>
      </c>
      <c r="Q2446" s="23">
        <f t="shared" si="1"/>
        <v>4.1269999999999998</v>
      </c>
      <c r="R2446" s="23">
        <f>VLOOKUP(B2446,'Dry Sieve'!$B$2:$K$992,IF(C2446="#5",2,IF(C2446="#10",3,IF(C2446="#18",4,IF(C2446="#35",5,IF(C2446="#60",6,IF(C2446="#120",7,IF(C2446="#200",8,IF(C2446="&lt;200",9)))))))),FALSE)</f>
        <v>27.82</v>
      </c>
      <c r="S2446" s="23">
        <f>VLOOKUP(B2446,'Dry Sieve'!$B$2:$K$992,10,FALSE)</f>
        <v>173.47</v>
      </c>
      <c r="T2446" s="23">
        <v>4.646636161E-2</v>
      </c>
      <c r="U2446" s="23">
        <v>9.4427232169999997E-3</v>
      </c>
      <c r="V2446" s="23">
        <f>V2445</f>
        <v>5.6299397298819998E-2</v>
      </c>
    </row>
    <row r="2447" spans="1:22" ht="15.75" customHeight="1" x14ac:dyDescent="0.2">
      <c r="A2447" s="22">
        <f>VLOOKUP(B2446,'Sample ID by Horizon'!A:B,2,FALSE)</f>
        <v>42879</v>
      </c>
      <c r="B2447" s="21" t="s">
        <v>563</v>
      </c>
      <c r="C2447" s="21" t="s">
        <v>1296</v>
      </c>
      <c r="D2447" s="21" t="s">
        <v>1291</v>
      </c>
      <c r="E2447" s="21">
        <v>2.0739999999999998</v>
      </c>
      <c r="F2447" s="21">
        <v>1.7310000000000001</v>
      </c>
      <c r="G2447" s="21">
        <v>3.754</v>
      </c>
      <c r="H2447" s="21">
        <v>2.0230000000000001</v>
      </c>
      <c r="I2447" s="21">
        <v>3.2309999999999999</v>
      </c>
      <c r="J2447" s="23">
        <f t="shared" si="45"/>
        <v>1.4999999999999998</v>
      </c>
      <c r="K2447" s="71">
        <v>25.216972030000001</v>
      </c>
      <c r="L2447" s="71">
        <v>2.2647499999999998</v>
      </c>
      <c r="M2447" s="23">
        <f>AVERAGE(J2447:J2450)</f>
        <v>1.5667499999999999</v>
      </c>
      <c r="N2447" s="23">
        <v>22.408310270000001</v>
      </c>
      <c r="O2447" s="73">
        <f>VLOOKUP(B2447,'Dry Sieve'!$B$2:$K$992,IF(C2447="#5",2,IF(C2447="#10",3,IF(C2447="#18",4,IF(C2447="#35",5,IF(C2447="#60",6,IF(C2447="#120",7,IF(C2447="#200",8,IF(C2447="&lt;200",9)))))))),FALSE)</f>
        <v>28.59</v>
      </c>
      <c r="P2447" s="23">
        <f t="shared" si="0"/>
        <v>1.5667499999999999</v>
      </c>
      <c r="Q2447" s="23">
        <f t="shared" si="1"/>
        <v>2.2647500000000003</v>
      </c>
      <c r="R2447" s="23">
        <f>VLOOKUP(B2447,'Dry Sieve'!$B$2:$K$992,IF(C2447="#5",2,IF(C2447="#10",3,IF(C2447="#18",4,IF(C2447="#35",5,IF(C2447="#60",6,IF(C2447="#120",7,IF(C2447="#200",8,IF(C2447="&lt;200",9)))))))),FALSE)</f>
        <v>28.59</v>
      </c>
      <c r="S2447" s="23">
        <f>VLOOKUP(B2447,'Dry Sieve'!$B$2:$K$992,10,FALSE)</f>
        <v>173.47</v>
      </c>
      <c r="T2447" s="23">
        <v>5.0795463919999999E-2</v>
      </c>
      <c r="U2447" s="23">
        <v>8.1302893979999999E-3</v>
      </c>
      <c r="V2447" s="23">
        <f>V2445</f>
        <v>5.6299397298819998E-2</v>
      </c>
    </row>
    <row r="2448" spans="1:22" ht="15.75" customHeight="1" x14ac:dyDescent="0.2">
      <c r="A2448" s="22">
        <f>VLOOKUP(B2447,'Sample ID by Horizon'!A:B,2,FALSE)</f>
        <v>42879</v>
      </c>
      <c r="B2448" s="21" t="s">
        <v>563</v>
      </c>
      <c r="C2448" s="21" t="s">
        <v>1296</v>
      </c>
      <c r="D2448" s="21" t="s">
        <v>1292</v>
      </c>
      <c r="E2448" s="21">
        <v>2.153</v>
      </c>
      <c r="F2448" s="21">
        <v>1.726</v>
      </c>
      <c r="G2448" s="21">
        <v>3.8180000000000001</v>
      </c>
      <c r="H2448" s="21">
        <v>2.0920000000000001</v>
      </c>
      <c r="I2448" s="21">
        <v>3.3660000000000001</v>
      </c>
      <c r="J2448" s="23">
        <f t="shared" si="45"/>
        <v>1.6400000000000001</v>
      </c>
      <c r="K2448" s="71">
        <v>20.993961909999999</v>
      </c>
      <c r="L2448" s="71">
        <f t="shared" ref="L2448:N2448" si="1836">L2447</f>
        <v>2.2647499999999998</v>
      </c>
      <c r="M2448" s="71">
        <f t="shared" si="1836"/>
        <v>1.5667499999999999</v>
      </c>
      <c r="N2448" s="71">
        <f t="shared" si="1836"/>
        <v>22.408310270000001</v>
      </c>
      <c r="O2448" s="73">
        <f>VLOOKUP(B2448,'Dry Sieve'!$B$2:$K$992,IF(C2448="#5",2,IF(C2448="#10",3,IF(C2448="#18",4,IF(C2448="#35",5,IF(C2448="#60",6,IF(C2448="#120",7,IF(C2448="#200",8,IF(C2448="&lt;200",9)))))))),FALSE)</f>
        <v>28.59</v>
      </c>
      <c r="P2448" s="23">
        <f t="shared" si="0"/>
        <v>1.5667499999999999</v>
      </c>
      <c r="Q2448" s="23">
        <f t="shared" si="1"/>
        <v>2.2647500000000003</v>
      </c>
      <c r="R2448" s="23">
        <f>VLOOKUP(B2448,'Dry Sieve'!$B$2:$K$992,IF(C2448="#5",2,IF(C2448="#10",3,IF(C2448="#18",4,IF(C2448="#35",5,IF(C2448="#60",6,IF(C2448="#120",7,IF(C2448="#200",8,IF(C2448="&lt;200",9)))))))),FALSE)</f>
        <v>28.59</v>
      </c>
      <c r="S2448" s="23">
        <f>VLOOKUP(B2448,'Dry Sieve'!$B$2:$K$992,10,FALSE)</f>
        <v>173.47</v>
      </c>
      <c r="T2448" s="23">
        <v>5.0795463919999999E-2</v>
      </c>
      <c r="U2448" s="23">
        <v>8.1302893979999999E-3</v>
      </c>
      <c r="V2448" s="23">
        <f>V2445</f>
        <v>5.6299397298819998E-2</v>
      </c>
    </row>
    <row r="2449" spans="1:22" ht="15.75" customHeight="1" x14ac:dyDescent="0.2">
      <c r="A2449" s="22">
        <f>VLOOKUP(B2448,'Sample ID by Horizon'!A:B,2,FALSE)</f>
        <v>42879</v>
      </c>
      <c r="B2449" s="21" t="s">
        <v>563</v>
      </c>
      <c r="C2449" s="21" t="s">
        <v>1296</v>
      </c>
      <c r="D2449" s="21" t="s">
        <v>1293</v>
      </c>
      <c r="E2449" s="21">
        <v>2.7130000000000001</v>
      </c>
      <c r="F2449" s="21">
        <v>1.7090000000000001</v>
      </c>
      <c r="G2449" s="21">
        <v>3.8260000000000001</v>
      </c>
      <c r="H2449" s="21">
        <v>2.117</v>
      </c>
      <c r="I2449" s="21">
        <v>3.3149999999999999</v>
      </c>
      <c r="J2449" s="23">
        <f t="shared" si="45"/>
        <v>1.6059999999999999</v>
      </c>
      <c r="K2449" s="71">
        <v>18.83523774</v>
      </c>
      <c r="L2449" s="71">
        <f t="shared" ref="L2449:N2449" si="1837">L2447</f>
        <v>2.2647499999999998</v>
      </c>
      <c r="M2449" s="71">
        <f t="shared" si="1837"/>
        <v>1.5667499999999999</v>
      </c>
      <c r="N2449" s="71">
        <f t="shared" si="1837"/>
        <v>22.408310270000001</v>
      </c>
      <c r="O2449" s="73">
        <f>VLOOKUP(B2449,'Dry Sieve'!$B$2:$K$992,IF(C2449="#5",2,IF(C2449="#10",3,IF(C2449="#18",4,IF(C2449="#35",5,IF(C2449="#60",6,IF(C2449="#120",7,IF(C2449="#200",8,IF(C2449="&lt;200",9)))))))),FALSE)</f>
        <v>28.59</v>
      </c>
      <c r="P2449" s="23">
        <f t="shared" si="0"/>
        <v>1.5667499999999999</v>
      </c>
      <c r="Q2449" s="23">
        <f t="shared" si="1"/>
        <v>2.2647500000000003</v>
      </c>
      <c r="R2449" s="23">
        <f>VLOOKUP(B2449,'Dry Sieve'!$B$2:$K$992,IF(C2449="#5",2,IF(C2449="#10",3,IF(C2449="#18",4,IF(C2449="#35",5,IF(C2449="#60",6,IF(C2449="#120",7,IF(C2449="#200",8,IF(C2449="&lt;200",9)))))))),FALSE)</f>
        <v>28.59</v>
      </c>
      <c r="S2449" s="23">
        <f>VLOOKUP(B2449,'Dry Sieve'!$B$2:$K$992,10,FALSE)</f>
        <v>173.47</v>
      </c>
      <c r="T2449" s="23">
        <v>5.0795463919999999E-2</v>
      </c>
      <c r="U2449" s="23">
        <v>8.1302893979999999E-3</v>
      </c>
      <c r="V2449" s="23">
        <f>V2448</f>
        <v>5.6299397298819998E-2</v>
      </c>
    </row>
    <row r="2450" spans="1:22" ht="15.75" customHeight="1" x14ac:dyDescent="0.2">
      <c r="A2450" s="22">
        <f>VLOOKUP(B2449,'Sample ID by Horizon'!A:B,2,FALSE)</f>
        <v>42879</v>
      </c>
      <c r="B2450" s="21" t="s">
        <v>563</v>
      </c>
      <c r="C2450" s="21" t="s">
        <v>1296</v>
      </c>
      <c r="D2450" s="21" t="s">
        <v>1294</v>
      </c>
      <c r="E2450" s="21">
        <v>2.1190000000000002</v>
      </c>
      <c r="F2450" s="21">
        <v>1.7150000000000001</v>
      </c>
      <c r="G2450" s="21">
        <v>3.7570000000000001</v>
      </c>
      <c r="H2450" s="21">
        <v>2.0419999999999998</v>
      </c>
      <c r="I2450" s="21">
        <v>3.2360000000000002</v>
      </c>
      <c r="J2450" s="23">
        <f t="shared" si="45"/>
        <v>1.5210000000000001</v>
      </c>
      <c r="K2450" s="71">
        <v>24.587069369999998</v>
      </c>
      <c r="L2450" s="71">
        <f t="shared" ref="L2450:N2450" si="1838">L2447</f>
        <v>2.2647499999999998</v>
      </c>
      <c r="M2450" s="71">
        <f t="shared" si="1838"/>
        <v>1.5667499999999999</v>
      </c>
      <c r="N2450" s="71">
        <f t="shared" si="1838"/>
        <v>22.408310270000001</v>
      </c>
      <c r="O2450" s="73">
        <f>VLOOKUP(B2450,'Dry Sieve'!$B$2:$K$992,IF(C2450="#5",2,IF(C2450="#10",3,IF(C2450="#18",4,IF(C2450="#35",5,IF(C2450="#60",6,IF(C2450="#120",7,IF(C2450="#200",8,IF(C2450="&lt;200",9)))))))),FALSE)</f>
        <v>28.59</v>
      </c>
      <c r="P2450" s="23">
        <f t="shared" si="0"/>
        <v>1.5667499999999999</v>
      </c>
      <c r="Q2450" s="23">
        <f t="shared" si="1"/>
        <v>2.2647500000000003</v>
      </c>
      <c r="R2450" s="23">
        <f>VLOOKUP(B2450,'Dry Sieve'!$B$2:$K$992,IF(C2450="#5",2,IF(C2450="#10",3,IF(C2450="#18",4,IF(C2450="#35",5,IF(C2450="#60",6,IF(C2450="#120",7,IF(C2450="#200",8,IF(C2450="&lt;200",9)))))))),FALSE)</f>
        <v>28.59</v>
      </c>
      <c r="S2450" s="23">
        <f>VLOOKUP(B2450,'Dry Sieve'!$B$2:$K$992,10,FALSE)</f>
        <v>173.47</v>
      </c>
      <c r="T2450" s="23">
        <v>5.0795463919999999E-2</v>
      </c>
      <c r="U2450" s="23">
        <v>8.1302893979999999E-3</v>
      </c>
      <c r="V2450" s="23">
        <f>V2448</f>
        <v>5.6299397298819998E-2</v>
      </c>
    </row>
    <row r="2451" spans="1:22" ht="15.75" customHeight="1" x14ac:dyDescent="0.2">
      <c r="A2451" s="22">
        <f>VLOOKUP(B2450,'Sample ID by Horizon'!A:B,2,FALSE)</f>
        <v>42879</v>
      </c>
      <c r="B2451" s="21" t="s">
        <v>563</v>
      </c>
      <c r="C2451" s="21" t="s">
        <v>1297</v>
      </c>
      <c r="D2451" s="21" t="s">
        <v>1291</v>
      </c>
      <c r="E2451" s="21">
        <v>2.09</v>
      </c>
      <c r="F2451" s="21">
        <v>1.7370000000000001</v>
      </c>
      <c r="G2451" s="21">
        <v>3.77</v>
      </c>
      <c r="H2451" s="21">
        <v>2.0329999999999999</v>
      </c>
      <c r="I2451" s="21">
        <v>3.1389999999999998</v>
      </c>
      <c r="J2451" s="23">
        <f t="shared" si="45"/>
        <v>1.4019999999999997</v>
      </c>
      <c r="K2451" s="71">
        <v>30.191387559999999</v>
      </c>
      <c r="L2451" s="71">
        <v>2.0609999999999999</v>
      </c>
      <c r="M2451" s="23">
        <f>AVERAGE(J2451:J2454)</f>
        <v>1.3887499999999999</v>
      </c>
      <c r="N2451" s="23">
        <v>30.660883930000001</v>
      </c>
      <c r="O2451" s="73">
        <f>VLOOKUP(B2451,'Dry Sieve'!$B$2:$K$992,IF(C2451="#5",2,IF(C2451="#10",3,IF(C2451="#18",4,IF(C2451="#35",5,IF(C2451="#60",6,IF(C2451="#120",7,IF(C2451="#200",8,IF(C2451="&lt;200",9)))))))),FALSE)</f>
        <v>26.43</v>
      </c>
      <c r="P2451" s="23">
        <f t="shared" si="0"/>
        <v>1.3887499999999999</v>
      </c>
      <c r="Q2451" s="23">
        <f t="shared" si="1"/>
        <v>2.0609999999999999</v>
      </c>
      <c r="R2451" s="23">
        <f>VLOOKUP(B2451,'Dry Sieve'!$B$2:$K$992,IF(C2451="#5",2,IF(C2451="#10",3,IF(C2451="#18",4,IF(C2451="#35",5,IF(C2451="#60",6,IF(C2451="#120",7,IF(C2451="#200",8,IF(C2451="&lt;200",9)))))))),FALSE)</f>
        <v>26.43</v>
      </c>
      <c r="S2451" s="23">
        <f>VLOOKUP(B2451,'Dry Sieve'!$B$2:$K$992,10,FALSE)</f>
        <v>173.47</v>
      </c>
      <c r="T2451" s="23">
        <v>4.969647714E-2</v>
      </c>
      <c r="U2451" s="23">
        <v>8.7070738129999999E-3</v>
      </c>
      <c r="V2451" s="23">
        <f>V2448</f>
        <v>5.6299397298819998E-2</v>
      </c>
    </row>
    <row r="2452" spans="1:22" ht="15.75" customHeight="1" x14ac:dyDescent="0.2">
      <c r="A2452" s="22">
        <f>VLOOKUP(B2451,'Sample ID by Horizon'!A:B,2,FALSE)</f>
        <v>42879</v>
      </c>
      <c r="B2452" s="21" t="s">
        <v>563</v>
      </c>
      <c r="C2452" s="21" t="s">
        <v>1297</v>
      </c>
      <c r="D2452" s="21" t="s">
        <v>1292</v>
      </c>
      <c r="E2452" s="21">
        <v>2.0739999999999998</v>
      </c>
      <c r="F2452" s="21">
        <v>1.7150000000000001</v>
      </c>
      <c r="G2452" s="21">
        <v>3.7330000000000001</v>
      </c>
      <c r="H2452" s="21">
        <v>2.0179999999999998</v>
      </c>
      <c r="I2452" s="21">
        <v>3.113</v>
      </c>
      <c r="J2452" s="23">
        <f t="shared" si="45"/>
        <v>1.3979999999999999</v>
      </c>
      <c r="K2452" s="71">
        <v>29.893924779999999</v>
      </c>
      <c r="L2452" s="71">
        <f t="shared" ref="L2452:N2452" si="1839">L2451</f>
        <v>2.0609999999999999</v>
      </c>
      <c r="M2452" s="71">
        <f t="shared" si="1839"/>
        <v>1.3887499999999999</v>
      </c>
      <c r="N2452" s="71">
        <f t="shared" si="1839"/>
        <v>30.660883930000001</v>
      </c>
      <c r="O2452" s="73">
        <f>VLOOKUP(B2452,'Dry Sieve'!$B$2:$K$992,IF(C2452="#5",2,IF(C2452="#10",3,IF(C2452="#18",4,IF(C2452="#35",5,IF(C2452="#60",6,IF(C2452="#120",7,IF(C2452="#200",8,IF(C2452="&lt;200",9)))))))),FALSE)</f>
        <v>26.43</v>
      </c>
      <c r="P2452" s="23">
        <f t="shared" si="0"/>
        <v>1.3887499999999999</v>
      </c>
      <c r="Q2452" s="23">
        <f t="shared" si="1"/>
        <v>2.0609999999999999</v>
      </c>
      <c r="R2452" s="23">
        <f>VLOOKUP(B2452,'Dry Sieve'!$B$2:$K$992,IF(C2452="#5",2,IF(C2452="#10",3,IF(C2452="#18",4,IF(C2452="#35",5,IF(C2452="#60",6,IF(C2452="#120",7,IF(C2452="#200",8,IF(C2452="&lt;200",9)))))))),FALSE)</f>
        <v>26.43</v>
      </c>
      <c r="S2452" s="23">
        <f>VLOOKUP(B2452,'Dry Sieve'!$B$2:$K$992,10,FALSE)</f>
        <v>173.47</v>
      </c>
      <c r="T2452" s="23">
        <v>4.969647714E-2</v>
      </c>
      <c r="U2452" s="23">
        <v>8.7070738129999999E-3</v>
      </c>
      <c r="V2452" s="23">
        <f>V2451</f>
        <v>5.6299397298819998E-2</v>
      </c>
    </row>
    <row r="2453" spans="1:22" ht="15.75" customHeight="1" x14ac:dyDescent="0.2">
      <c r="A2453" s="22">
        <f>VLOOKUP(B2452,'Sample ID by Horizon'!A:B,2,FALSE)</f>
        <v>42879</v>
      </c>
      <c r="B2453" s="21" t="s">
        <v>563</v>
      </c>
      <c r="C2453" s="21" t="s">
        <v>1297</v>
      </c>
      <c r="D2453" s="21" t="s">
        <v>1293</v>
      </c>
      <c r="E2453" s="21">
        <v>2.0699999999999998</v>
      </c>
      <c r="F2453" s="21">
        <v>1.728</v>
      </c>
      <c r="G2453" s="21">
        <v>3.7570000000000001</v>
      </c>
      <c r="H2453" s="21">
        <v>2.0289999999999999</v>
      </c>
      <c r="I2453" s="21">
        <v>3.1160000000000001</v>
      </c>
      <c r="J2453" s="23">
        <f t="shared" si="45"/>
        <v>1.3880000000000001</v>
      </c>
      <c r="K2453" s="71">
        <v>30.966183569999998</v>
      </c>
      <c r="L2453" s="71">
        <f t="shared" ref="L2453:N2453" si="1840">L2451</f>
        <v>2.0609999999999999</v>
      </c>
      <c r="M2453" s="71">
        <f t="shared" si="1840"/>
        <v>1.3887499999999999</v>
      </c>
      <c r="N2453" s="71">
        <f t="shared" si="1840"/>
        <v>30.660883930000001</v>
      </c>
      <c r="O2453" s="73">
        <f>VLOOKUP(B2453,'Dry Sieve'!$B$2:$K$992,IF(C2453="#5",2,IF(C2453="#10",3,IF(C2453="#18",4,IF(C2453="#35",5,IF(C2453="#60",6,IF(C2453="#120",7,IF(C2453="#200",8,IF(C2453="&lt;200",9)))))))),FALSE)</f>
        <v>26.43</v>
      </c>
      <c r="P2453" s="23">
        <f t="shared" si="0"/>
        <v>1.3887499999999999</v>
      </c>
      <c r="Q2453" s="23">
        <f t="shared" si="1"/>
        <v>2.0609999999999999</v>
      </c>
      <c r="R2453" s="23">
        <f>VLOOKUP(B2453,'Dry Sieve'!$B$2:$K$992,IF(C2453="#5",2,IF(C2453="#10",3,IF(C2453="#18",4,IF(C2453="#35",5,IF(C2453="#60",6,IF(C2453="#120",7,IF(C2453="#200",8,IF(C2453="&lt;200",9)))))))),FALSE)</f>
        <v>26.43</v>
      </c>
      <c r="S2453" s="23">
        <f>VLOOKUP(B2453,'Dry Sieve'!$B$2:$K$992,10,FALSE)</f>
        <v>173.47</v>
      </c>
      <c r="T2453" s="23">
        <v>4.969647714E-2</v>
      </c>
      <c r="U2453" s="23">
        <v>8.7070738129999999E-3</v>
      </c>
      <c r="V2453" s="23">
        <f>V2451</f>
        <v>5.6299397298819998E-2</v>
      </c>
    </row>
    <row r="2454" spans="1:22" ht="15.75" customHeight="1" x14ac:dyDescent="0.2">
      <c r="A2454" s="22">
        <f>VLOOKUP(B2453,'Sample ID by Horizon'!A:B,2,FALSE)</f>
        <v>42879</v>
      </c>
      <c r="B2454" s="21" t="s">
        <v>563</v>
      </c>
      <c r="C2454" s="21" t="s">
        <v>1297</v>
      </c>
      <c r="D2454" s="21" t="s">
        <v>1294</v>
      </c>
      <c r="E2454" s="21">
        <v>2.0099999999999998</v>
      </c>
      <c r="F2454" s="21">
        <v>1.7230000000000001</v>
      </c>
      <c r="G2454" s="21">
        <v>3.7250000000000001</v>
      </c>
      <c r="H2454" s="21">
        <v>2.0019999999999998</v>
      </c>
      <c r="I2454" s="21">
        <v>3.09</v>
      </c>
      <c r="J2454" s="23">
        <f t="shared" si="45"/>
        <v>1.3669999999999998</v>
      </c>
      <c r="K2454" s="71">
        <v>31.592039799999998</v>
      </c>
      <c r="L2454" s="71">
        <f t="shared" ref="L2454:N2454" si="1841">L2451</f>
        <v>2.0609999999999999</v>
      </c>
      <c r="M2454" s="71">
        <f t="shared" si="1841"/>
        <v>1.3887499999999999</v>
      </c>
      <c r="N2454" s="71">
        <f t="shared" si="1841"/>
        <v>30.660883930000001</v>
      </c>
      <c r="O2454" s="73">
        <f>VLOOKUP(B2454,'Dry Sieve'!$B$2:$K$992,IF(C2454="#5",2,IF(C2454="#10",3,IF(C2454="#18",4,IF(C2454="#35",5,IF(C2454="#60",6,IF(C2454="#120",7,IF(C2454="#200",8,IF(C2454="&lt;200",9)))))))),FALSE)</f>
        <v>26.43</v>
      </c>
      <c r="P2454" s="23">
        <f t="shared" si="0"/>
        <v>1.3887499999999999</v>
      </c>
      <c r="Q2454" s="23">
        <f t="shared" si="1"/>
        <v>2.0609999999999999</v>
      </c>
      <c r="R2454" s="23">
        <f>VLOOKUP(B2454,'Dry Sieve'!$B$2:$K$992,IF(C2454="#5",2,IF(C2454="#10",3,IF(C2454="#18",4,IF(C2454="#35",5,IF(C2454="#60",6,IF(C2454="#120",7,IF(C2454="#200",8,IF(C2454="&lt;200",9)))))))),FALSE)</f>
        <v>26.43</v>
      </c>
      <c r="S2454" s="23">
        <f>VLOOKUP(B2454,'Dry Sieve'!$B$2:$K$992,10,FALSE)</f>
        <v>173.47</v>
      </c>
      <c r="T2454" s="23">
        <v>4.969647714E-2</v>
      </c>
      <c r="U2454" s="23">
        <v>8.7070738129999999E-3</v>
      </c>
      <c r="V2454" s="23">
        <f>V2451</f>
        <v>5.6299397298819998E-2</v>
      </c>
    </row>
    <row r="2455" spans="1:22" ht="15.75" customHeight="1" x14ac:dyDescent="0.2">
      <c r="A2455" s="22">
        <f>VLOOKUP(B2454,'Sample ID by Horizon'!A:B,2,FALSE)</f>
        <v>42879</v>
      </c>
      <c r="B2455" s="21" t="s">
        <v>563</v>
      </c>
      <c r="C2455" s="21" t="s">
        <v>1298</v>
      </c>
      <c r="D2455" s="21" t="s">
        <v>1291</v>
      </c>
      <c r="E2455" s="21">
        <v>2.0270000000000001</v>
      </c>
      <c r="F2455" s="21">
        <v>1.72</v>
      </c>
      <c r="G2455" s="21">
        <v>3.7109999999999999</v>
      </c>
      <c r="H2455" s="21">
        <v>1.9910000000000001</v>
      </c>
      <c r="I2455" s="21">
        <v>3.0710000000000002</v>
      </c>
      <c r="J2455" s="23">
        <f t="shared" si="45"/>
        <v>1.3510000000000002</v>
      </c>
      <c r="K2455" s="71">
        <v>31.573754319999999</v>
      </c>
      <c r="L2455" s="71">
        <v>2.0402499999999999</v>
      </c>
      <c r="M2455" s="23">
        <f>AVERAGE(J2455:J2458)</f>
        <v>1.3342499999999999</v>
      </c>
      <c r="N2455" s="23">
        <v>31.802073320000002</v>
      </c>
      <c r="O2455" s="73">
        <f>VLOOKUP(B2455,'Dry Sieve'!$B$2:$K$992,IF(C2455="#5",2,IF(C2455="#10",3,IF(C2455="#18",4,IF(C2455="#35",5,IF(C2455="#60",6,IF(C2455="#120",7,IF(C2455="#200",8,IF(C2455="&lt;200",9)))))))),FALSE)</f>
        <v>20.2</v>
      </c>
      <c r="P2455" s="23">
        <f t="shared" si="0"/>
        <v>1.3342499999999999</v>
      </c>
      <c r="Q2455" s="23">
        <f t="shared" si="1"/>
        <v>2.0402500000000003</v>
      </c>
      <c r="R2455" s="23">
        <f>VLOOKUP(B2455,'Dry Sieve'!$B$2:$K$992,IF(C2455="#5",2,IF(C2455="#10",3,IF(C2455="#18",4,IF(C2455="#35",5,IF(C2455="#60",6,IF(C2455="#120",7,IF(C2455="#200",8,IF(C2455="&lt;200",9)))))))),FALSE)</f>
        <v>20.2</v>
      </c>
      <c r="S2455" s="23">
        <f>VLOOKUP(B2455,'Dry Sieve'!$B$2:$K$992,10,FALSE)</f>
        <v>173.47</v>
      </c>
      <c r="T2455" s="23">
        <v>4.0294735140000003E-2</v>
      </c>
      <c r="U2455" s="23">
        <v>5.4919548059999997E-3</v>
      </c>
      <c r="V2455" s="23">
        <f>V2454</f>
        <v>5.6299397298819998E-2</v>
      </c>
    </row>
    <row r="2456" spans="1:22" ht="15.75" customHeight="1" x14ac:dyDescent="0.2">
      <c r="A2456" s="22">
        <f>VLOOKUP(B2455,'Sample ID by Horizon'!A:B,2,FALSE)</f>
        <v>42879</v>
      </c>
      <c r="B2456" s="21" t="s">
        <v>563</v>
      </c>
      <c r="C2456" s="21" t="s">
        <v>1298</v>
      </c>
      <c r="D2456" s="21" t="s">
        <v>1292</v>
      </c>
      <c r="E2456" s="21">
        <v>2.0289999999999999</v>
      </c>
      <c r="F2456" s="21">
        <v>1.71</v>
      </c>
      <c r="G2456" s="21">
        <v>3.698</v>
      </c>
      <c r="H2456" s="21">
        <v>1.988</v>
      </c>
      <c r="I2456" s="21">
        <v>3.0579999999999998</v>
      </c>
      <c r="J2456" s="23">
        <f t="shared" si="45"/>
        <v>1.3479999999999999</v>
      </c>
      <c r="K2456" s="71">
        <v>31.542631839999999</v>
      </c>
      <c r="L2456" s="71">
        <f t="shared" ref="L2456:N2456" si="1842">L2455</f>
        <v>2.0402499999999999</v>
      </c>
      <c r="M2456" s="71">
        <f t="shared" si="1842"/>
        <v>1.3342499999999999</v>
      </c>
      <c r="N2456" s="71">
        <f t="shared" si="1842"/>
        <v>31.802073320000002</v>
      </c>
      <c r="O2456" s="73">
        <f>VLOOKUP(B2456,'Dry Sieve'!$B$2:$K$992,IF(C2456="#5",2,IF(C2456="#10",3,IF(C2456="#18",4,IF(C2456="#35",5,IF(C2456="#60",6,IF(C2456="#120",7,IF(C2456="#200",8,IF(C2456="&lt;200",9)))))))),FALSE)</f>
        <v>20.2</v>
      </c>
      <c r="P2456" s="23">
        <f t="shared" si="0"/>
        <v>1.3342499999999999</v>
      </c>
      <c r="Q2456" s="23">
        <f t="shared" si="1"/>
        <v>2.0402500000000003</v>
      </c>
      <c r="R2456" s="23">
        <f>VLOOKUP(B2456,'Dry Sieve'!$B$2:$K$992,IF(C2456="#5",2,IF(C2456="#10",3,IF(C2456="#18",4,IF(C2456="#35",5,IF(C2456="#60",6,IF(C2456="#120",7,IF(C2456="#200",8,IF(C2456="&lt;200",9)))))))),FALSE)</f>
        <v>20.2</v>
      </c>
      <c r="S2456" s="23">
        <f>VLOOKUP(B2456,'Dry Sieve'!$B$2:$K$992,10,FALSE)</f>
        <v>173.47</v>
      </c>
      <c r="T2456" s="23">
        <v>4.0294735140000003E-2</v>
      </c>
      <c r="U2456" s="23">
        <v>5.4919548059999997E-3</v>
      </c>
      <c r="V2456" s="23">
        <f>V2454</f>
        <v>5.6299397298819998E-2</v>
      </c>
    </row>
    <row r="2457" spans="1:22" ht="15.75" customHeight="1" x14ac:dyDescent="0.2">
      <c r="A2457" s="22">
        <f>VLOOKUP(B2456,'Sample ID by Horizon'!A:B,2,FALSE)</f>
        <v>42879</v>
      </c>
      <c r="B2457" s="21" t="s">
        <v>563</v>
      </c>
      <c r="C2457" s="21" t="s">
        <v>1298</v>
      </c>
      <c r="D2457" s="21" t="s">
        <v>1293</v>
      </c>
      <c r="E2457" s="21">
        <v>2.0939999999999999</v>
      </c>
      <c r="F2457" s="21">
        <v>1.7470000000000001</v>
      </c>
      <c r="G2457" s="21">
        <v>3.8250000000000002</v>
      </c>
      <c r="H2457" s="21">
        <v>2.0779999999999998</v>
      </c>
      <c r="I2457" s="21">
        <v>3.141</v>
      </c>
      <c r="J2457" s="23">
        <f t="shared" si="45"/>
        <v>1.3939999999999999</v>
      </c>
      <c r="K2457" s="71">
        <v>32.664756449999999</v>
      </c>
      <c r="L2457" s="71">
        <f t="shared" ref="L2457:N2457" si="1843">L2455</f>
        <v>2.0402499999999999</v>
      </c>
      <c r="M2457" s="71">
        <f t="shared" si="1843"/>
        <v>1.3342499999999999</v>
      </c>
      <c r="N2457" s="71">
        <f t="shared" si="1843"/>
        <v>31.802073320000002</v>
      </c>
      <c r="O2457" s="73">
        <f>VLOOKUP(B2457,'Dry Sieve'!$B$2:$K$992,IF(C2457="#5",2,IF(C2457="#10",3,IF(C2457="#18",4,IF(C2457="#35",5,IF(C2457="#60",6,IF(C2457="#120",7,IF(C2457="#200",8,IF(C2457="&lt;200",9)))))))),FALSE)</f>
        <v>20.2</v>
      </c>
      <c r="P2457" s="23">
        <f t="shared" si="0"/>
        <v>1.3342499999999999</v>
      </c>
      <c r="Q2457" s="23">
        <f t="shared" si="1"/>
        <v>2.0402500000000003</v>
      </c>
      <c r="R2457" s="23">
        <f>VLOOKUP(B2457,'Dry Sieve'!$B$2:$K$992,IF(C2457="#5",2,IF(C2457="#10",3,IF(C2457="#18",4,IF(C2457="#35",5,IF(C2457="#60",6,IF(C2457="#120",7,IF(C2457="#200",8,IF(C2457="&lt;200",9)))))))),FALSE)</f>
        <v>20.2</v>
      </c>
      <c r="S2457" s="23">
        <f>VLOOKUP(B2457,'Dry Sieve'!$B$2:$K$992,10,FALSE)</f>
        <v>173.47</v>
      </c>
      <c r="T2457" s="23">
        <v>4.0294735140000003E-2</v>
      </c>
      <c r="U2457" s="23">
        <v>5.4919548059999997E-3</v>
      </c>
      <c r="V2457" s="23">
        <f>V2454</f>
        <v>5.6299397298819998E-2</v>
      </c>
    </row>
    <row r="2458" spans="1:22" ht="15.75" customHeight="1" x14ac:dyDescent="0.2">
      <c r="A2458" s="22">
        <f>VLOOKUP(B2457,'Sample ID by Horizon'!A:B,2,FALSE)</f>
        <v>42879</v>
      </c>
      <c r="B2458" s="21" t="s">
        <v>563</v>
      </c>
      <c r="C2458" s="21" t="s">
        <v>1298</v>
      </c>
      <c r="D2458" s="21" t="s">
        <v>1294</v>
      </c>
      <c r="E2458" s="21">
        <v>2.0110000000000001</v>
      </c>
      <c r="F2458" s="21">
        <v>1.7250000000000001</v>
      </c>
      <c r="G2458" s="21">
        <v>3.601</v>
      </c>
      <c r="H2458" s="21">
        <v>1.8759999999999999</v>
      </c>
      <c r="I2458" s="21">
        <v>2.9689999999999999</v>
      </c>
      <c r="J2458" s="23">
        <f t="shared" si="45"/>
        <v>1.2439999999999998</v>
      </c>
      <c r="K2458" s="71">
        <v>31.42715067</v>
      </c>
      <c r="L2458" s="71">
        <f t="shared" ref="L2458:N2458" si="1844">L2455</f>
        <v>2.0402499999999999</v>
      </c>
      <c r="M2458" s="71">
        <f t="shared" si="1844"/>
        <v>1.3342499999999999</v>
      </c>
      <c r="N2458" s="71">
        <f t="shared" si="1844"/>
        <v>31.802073320000002</v>
      </c>
      <c r="O2458" s="73">
        <f>VLOOKUP(B2458,'Dry Sieve'!$B$2:$K$992,IF(C2458="#5",2,IF(C2458="#10",3,IF(C2458="#18",4,IF(C2458="#35",5,IF(C2458="#60",6,IF(C2458="#120",7,IF(C2458="#200",8,IF(C2458="&lt;200",9)))))))),FALSE)</f>
        <v>20.2</v>
      </c>
      <c r="P2458" s="23">
        <f t="shared" si="0"/>
        <v>1.3342499999999999</v>
      </c>
      <c r="Q2458" s="23">
        <f t="shared" si="1"/>
        <v>2.0402500000000003</v>
      </c>
      <c r="R2458" s="23">
        <f>VLOOKUP(B2458,'Dry Sieve'!$B$2:$K$992,IF(C2458="#5",2,IF(C2458="#10",3,IF(C2458="#18",4,IF(C2458="#35",5,IF(C2458="#60",6,IF(C2458="#120",7,IF(C2458="#200",8,IF(C2458="&lt;200",9)))))))),FALSE)</f>
        <v>20.2</v>
      </c>
      <c r="S2458" s="23">
        <f>VLOOKUP(B2458,'Dry Sieve'!$B$2:$K$992,10,FALSE)</f>
        <v>173.47</v>
      </c>
      <c r="T2458" s="23">
        <v>4.0294735140000003E-2</v>
      </c>
      <c r="U2458" s="23">
        <v>5.4919548059999997E-3</v>
      </c>
      <c r="V2458" s="23">
        <f>V2457</f>
        <v>5.6299397298819998E-2</v>
      </c>
    </row>
    <row r="2459" spans="1:22" ht="15.75" customHeight="1" x14ac:dyDescent="0.2">
      <c r="A2459" s="22">
        <f>VLOOKUP(B2458,'Sample ID by Horizon'!A:B,2,FALSE)</f>
        <v>42879</v>
      </c>
      <c r="B2459" s="21" t="s">
        <v>563</v>
      </c>
      <c r="C2459" s="21" t="s">
        <v>1299</v>
      </c>
      <c r="D2459" s="21" t="s">
        <v>1291</v>
      </c>
      <c r="E2459" s="21">
        <v>1.0149999999999999</v>
      </c>
      <c r="F2459" s="21">
        <v>1.736</v>
      </c>
      <c r="G2459" s="21">
        <v>2.7269999999999999</v>
      </c>
      <c r="H2459" s="21">
        <v>0.99099999999999999</v>
      </c>
      <c r="I2459" s="21">
        <v>2.5259999999999998</v>
      </c>
      <c r="J2459" s="23">
        <f t="shared" si="45"/>
        <v>0.78999999999999981</v>
      </c>
      <c r="K2459" s="71">
        <v>19.802955669999999</v>
      </c>
      <c r="L2459" s="71">
        <v>1.0295000000000001</v>
      </c>
      <c r="M2459" s="23">
        <f>AVERAGE(J2459:J2462)</f>
        <v>0.78224999999999989</v>
      </c>
      <c r="N2459" s="23">
        <v>19.378855420000001</v>
      </c>
      <c r="O2459" s="73">
        <f>VLOOKUP(B2459,'Dry Sieve'!$B$2:$K$992,IF(C2459="#5",2,IF(C2459="#10",3,IF(C2459="#18",4,IF(C2459="#35",5,IF(C2459="#60",6,IF(C2459="#120",7,IF(C2459="#200",8,IF(C2459="&lt;200",9)))))))),FALSE)</f>
        <v>8.23</v>
      </c>
      <c r="P2459" s="23">
        <f t="shared" si="0"/>
        <v>0.78224999999999989</v>
      </c>
      <c r="Q2459" s="23">
        <f t="shared" si="1"/>
        <v>1.0295000000000001</v>
      </c>
      <c r="R2459" s="23">
        <f>VLOOKUP(B2459,'Dry Sieve'!$B$2:$K$992,IF(C2459="#5",2,IF(C2459="#10",3,IF(C2459="#18",4,IF(C2459="#35",5,IF(C2459="#60",6,IF(C2459="#120",7,IF(C2459="#200",8,IF(C2459="&lt;200",9)))))))),FALSE)</f>
        <v>8.23</v>
      </c>
      <c r="S2459" s="23">
        <f>VLOOKUP(B2459,'Dry Sieve'!$B$2:$K$992,10,FALSE)</f>
        <v>173.47</v>
      </c>
      <c r="T2459" s="23">
        <v>1.139424113E-2</v>
      </c>
      <c r="U2459" s="23">
        <v>6.3087814739999995E-4</v>
      </c>
      <c r="V2459" s="23">
        <f>V2457</f>
        <v>5.6299397298819998E-2</v>
      </c>
    </row>
    <row r="2460" spans="1:22" ht="15.75" customHeight="1" x14ac:dyDescent="0.2">
      <c r="A2460" s="22">
        <f>VLOOKUP(B2459,'Sample ID by Horizon'!A:B,2,FALSE)</f>
        <v>42879</v>
      </c>
      <c r="B2460" s="21" t="s">
        <v>563</v>
      </c>
      <c r="C2460" s="21" t="s">
        <v>1299</v>
      </c>
      <c r="D2460" s="21" t="s">
        <v>1292</v>
      </c>
      <c r="E2460" s="21">
        <v>1.054</v>
      </c>
      <c r="F2460" s="21">
        <v>1.7450000000000001</v>
      </c>
      <c r="G2460" s="21">
        <v>2.69</v>
      </c>
      <c r="H2460" s="21">
        <v>0.94499999999999995</v>
      </c>
      <c r="I2460" s="21">
        <v>2.5019999999999998</v>
      </c>
      <c r="J2460" s="23">
        <f t="shared" si="45"/>
        <v>0.75699999999999967</v>
      </c>
      <c r="K2460" s="71">
        <v>17.836812139999999</v>
      </c>
      <c r="L2460" s="71">
        <f t="shared" ref="L2460:N2460" si="1845">L2459</f>
        <v>1.0295000000000001</v>
      </c>
      <c r="M2460" s="71">
        <f t="shared" si="1845"/>
        <v>0.78224999999999989</v>
      </c>
      <c r="N2460" s="71">
        <f t="shared" si="1845"/>
        <v>19.378855420000001</v>
      </c>
      <c r="O2460" s="73">
        <f>VLOOKUP(B2460,'Dry Sieve'!$B$2:$K$992,IF(C2460="#5",2,IF(C2460="#10",3,IF(C2460="#18",4,IF(C2460="#35",5,IF(C2460="#60",6,IF(C2460="#120",7,IF(C2460="#200",8,IF(C2460="&lt;200",9)))))))),FALSE)</f>
        <v>8.23</v>
      </c>
      <c r="P2460" s="23">
        <f t="shared" si="0"/>
        <v>0.78224999999999989</v>
      </c>
      <c r="Q2460" s="23">
        <f t="shared" si="1"/>
        <v>1.0295000000000001</v>
      </c>
      <c r="R2460" s="23">
        <f>VLOOKUP(B2460,'Dry Sieve'!$B$2:$K$992,IF(C2460="#5",2,IF(C2460="#10",3,IF(C2460="#18",4,IF(C2460="#35",5,IF(C2460="#60",6,IF(C2460="#120",7,IF(C2460="#200",8,IF(C2460="&lt;200",9)))))))),FALSE)</f>
        <v>8.23</v>
      </c>
      <c r="S2460" s="23">
        <f>VLOOKUP(B2460,'Dry Sieve'!$B$2:$K$992,10,FALSE)</f>
        <v>173.47</v>
      </c>
      <c r="T2460" s="23">
        <v>1.139424113E-2</v>
      </c>
      <c r="U2460" s="23">
        <v>6.3087814739999995E-4</v>
      </c>
      <c r="V2460" s="23">
        <f>V2457</f>
        <v>5.6299397298819998E-2</v>
      </c>
    </row>
    <row r="2461" spans="1:22" ht="15.75" customHeight="1" x14ac:dyDescent="0.2">
      <c r="A2461" s="22">
        <f>VLOOKUP(B2460,'Sample ID by Horizon'!A:B,2,FALSE)</f>
        <v>42879</v>
      </c>
      <c r="B2461" s="21" t="s">
        <v>563</v>
      </c>
      <c r="C2461" s="21" t="s">
        <v>1299</v>
      </c>
      <c r="D2461" s="21" t="s">
        <v>1293</v>
      </c>
      <c r="E2461" s="21">
        <v>1.014</v>
      </c>
      <c r="F2461" s="21">
        <v>1.7350000000000001</v>
      </c>
      <c r="G2461" s="21">
        <v>2.7210000000000001</v>
      </c>
      <c r="H2461" s="21">
        <v>0.98599999999999999</v>
      </c>
      <c r="I2461" s="21">
        <v>2.59</v>
      </c>
      <c r="J2461" s="23">
        <f t="shared" si="45"/>
        <v>0.85499999999999976</v>
      </c>
      <c r="K2461" s="71">
        <v>12.919132149999999</v>
      </c>
      <c r="L2461" s="71">
        <f t="shared" ref="L2461:N2461" si="1846">L2459</f>
        <v>1.0295000000000001</v>
      </c>
      <c r="M2461" s="71">
        <f t="shared" si="1846"/>
        <v>0.78224999999999989</v>
      </c>
      <c r="N2461" s="71">
        <f t="shared" si="1846"/>
        <v>19.378855420000001</v>
      </c>
      <c r="O2461" s="73">
        <f>VLOOKUP(B2461,'Dry Sieve'!$B$2:$K$992,IF(C2461="#5",2,IF(C2461="#10",3,IF(C2461="#18",4,IF(C2461="#35",5,IF(C2461="#60",6,IF(C2461="#120",7,IF(C2461="#200",8,IF(C2461="&lt;200",9)))))))),FALSE)</f>
        <v>8.23</v>
      </c>
      <c r="P2461" s="23">
        <f t="shared" si="0"/>
        <v>0.78224999999999989</v>
      </c>
      <c r="Q2461" s="23">
        <f t="shared" si="1"/>
        <v>1.0295000000000001</v>
      </c>
      <c r="R2461" s="23">
        <f>VLOOKUP(B2461,'Dry Sieve'!$B$2:$K$992,IF(C2461="#5",2,IF(C2461="#10",3,IF(C2461="#18",4,IF(C2461="#35",5,IF(C2461="#60",6,IF(C2461="#120",7,IF(C2461="#200",8,IF(C2461="&lt;200",9)))))))),FALSE)</f>
        <v>8.23</v>
      </c>
      <c r="S2461" s="23">
        <f>VLOOKUP(B2461,'Dry Sieve'!$B$2:$K$992,10,FALSE)</f>
        <v>173.47</v>
      </c>
      <c r="T2461" s="23">
        <v>1.139424113E-2</v>
      </c>
      <c r="U2461" s="23">
        <v>6.3087814739999995E-4</v>
      </c>
      <c r="V2461" s="23">
        <f>V2460</f>
        <v>5.6299397298819998E-2</v>
      </c>
    </row>
    <row r="2462" spans="1:22" ht="15.75" customHeight="1" x14ac:dyDescent="0.2">
      <c r="A2462" s="22">
        <f>VLOOKUP(B2461,'Sample ID by Horizon'!A:B,2,FALSE)</f>
        <v>42879</v>
      </c>
      <c r="B2462" s="21" t="s">
        <v>563</v>
      </c>
      <c r="C2462" s="21" t="s">
        <v>1299</v>
      </c>
      <c r="D2462" s="21" t="s">
        <v>1294</v>
      </c>
      <c r="E2462" s="21">
        <v>1.0349999999999999</v>
      </c>
      <c r="F2462" s="21">
        <v>1.728</v>
      </c>
      <c r="G2462" s="21">
        <v>2.734</v>
      </c>
      <c r="H2462" s="21">
        <v>1.006</v>
      </c>
      <c r="I2462" s="21">
        <v>2.4550000000000001</v>
      </c>
      <c r="J2462" s="23">
        <f t="shared" si="45"/>
        <v>0.72700000000000009</v>
      </c>
      <c r="K2462" s="71">
        <v>26.956521739999999</v>
      </c>
      <c r="L2462" s="71">
        <f t="shared" ref="L2462:N2462" si="1847">L2459</f>
        <v>1.0295000000000001</v>
      </c>
      <c r="M2462" s="71">
        <f t="shared" si="1847"/>
        <v>0.78224999999999989</v>
      </c>
      <c r="N2462" s="71">
        <f t="shared" si="1847"/>
        <v>19.378855420000001</v>
      </c>
      <c r="O2462" s="73">
        <f>VLOOKUP(B2462,'Dry Sieve'!$B$2:$K$992,IF(C2462="#5",2,IF(C2462="#10",3,IF(C2462="#18",4,IF(C2462="#35",5,IF(C2462="#60",6,IF(C2462="#120",7,IF(C2462="#200",8,IF(C2462="&lt;200",9)))))))),FALSE)</f>
        <v>8.23</v>
      </c>
      <c r="P2462" s="23">
        <f t="shared" si="0"/>
        <v>0.78224999999999989</v>
      </c>
      <c r="Q2462" s="23">
        <f t="shared" si="1"/>
        <v>1.0295000000000001</v>
      </c>
      <c r="R2462" s="23">
        <f>VLOOKUP(B2462,'Dry Sieve'!$B$2:$K$992,IF(C2462="#5",2,IF(C2462="#10",3,IF(C2462="#18",4,IF(C2462="#35",5,IF(C2462="#60",6,IF(C2462="#120",7,IF(C2462="#200",8,IF(C2462="&lt;200",9)))))))),FALSE)</f>
        <v>8.23</v>
      </c>
      <c r="S2462" s="23">
        <f>VLOOKUP(B2462,'Dry Sieve'!$B$2:$K$992,10,FALSE)</f>
        <v>173.47</v>
      </c>
      <c r="T2462" s="23">
        <v>1.139424113E-2</v>
      </c>
      <c r="U2462" s="23">
        <v>6.3087814739999995E-4</v>
      </c>
      <c r="V2462" s="23">
        <f>V2460</f>
        <v>5.6299397298819998E-2</v>
      </c>
    </row>
    <row r="2463" spans="1:22" ht="15.75" customHeight="1" x14ac:dyDescent="0.2">
      <c r="A2463" s="22">
        <f>VLOOKUP(B2462,'Sample ID by Horizon'!A:B,2,FALSE)</f>
        <v>42879</v>
      </c>
      <c r="B2463" s="21" t="s">
        <v>563</v>
      </c>
      <c r="C2463" s="21" t="s">
        <v>1300</v>
      </c>
      <c r="D2463" s="21" t="s">
        <v>1291</v>
      </c>
      <c r="E2463" s="21">
        <v>0.75800000000000001</v>
      </c>
      <c r="F2463" s="21">
        <v>1.744</v>
      </c>
      <c r="G2463" s="21">
        <v>2.476</v>
      </c>
      <c r="H2463" s="21">
        <v>0.73199999999999998</v>
      </c>
      <c r="I2463" s="21">
        <v>2.3769999999999998</v>
      </c>
      <c r="J2463" s="23">
        <f t="shared" si="45"/>
        <v>0.63299999999999979</v>
      </c>
      <c r="K2463" s="71">
        <v>13.06068602</v>
      </c>
      <c r="L2463" s="71">
        <v>0.76024999999999998</v>
      </c>
      <c r="M2463" s="23">
        <f>AVERAGE(J2463:J2466)</f>
        <v>0.67849999999999999</v>
      </c>
      <c r="N2463" s="23">
        <v>7.9771799339999996</v>
      </c>
      <c r="O2463" s="73">
        <f>VLOOKUP(B2463,'Dry Sieve'!$B$2:$K$992,IF(C2463="#5",2,IF(C2463="#10",3,IF(C2463="#18",4,IF(C2463="#35",5,IF(C2463="#60",6,IF(C2463="#120",7,IF(C2463="#200",8,IF(C2463="&lt;200",9)))))))),FALSE)</f>
        <v>3.21</v>
      </c>
      <c r="P2463" s="23">
        <f t="shared" si="0"/>
        <v>0.67849999999999999</v>
      </c>
      <c r="Q2463" s="23">
        <f t="shared" si="1"/>
        <v>0.76024999999999998</v>
      </c>
      <c r="R2463" s="23">
        <f>VLOOKUP(B2463,'Dry Sieve'!$B$2:$K$992,IF(C2463="#5",2,IF(C2463="#10",3,IF(C2463="#18",4,IF(C2463="#35",5,IF(C2463="#60",6,IF(C2463="#120",7,IF(C2463="#200",8,IF(C2463="&lt;200",9)))))))),FALSE)</f>
        <v>3.21</v>
      </c>
      <c r="S2463" s="23">
        <f>VLOOKUP(B2463,'Dry Sieve'!$B$2:$K$992,10,FALSE)</f>
        <v>173.47</v>
      </c>
      <c r="T2463" s="23">
        <v>1.9898117289999999E-3</v>
      </c>
      <c r="U2463" s="23">
        <v>2.2675837420000001E-5</v>
      </c>
      <c r="V2463" s="23">
        <f>V2460</f>
        <v>5.6299397298819998E-2</v>
      </c>
    </row>
    <row r="2464" spans="1:22" ht="15.75" customHeight="1" x14ac:dyDescent="0.2">
      <c r="A2464" s="22">
        <f>VLOOKUP(B2463,'Sample ID by Horizon'!A:B,2,FALSE)</f>
        <v>42879</v>
      </c>
      <c r="B2464" s="21" t="s">
        <v>563</v>
      </c>
      <c r="C2464" s="21" t="s">
        <v>1300</v>
      </c>
      <c r="D2464" s="21" t="s">
        <v>1292</v>
      </c>
      <c r="E2464" s="21">
        <v>0.754</v>
      </c>
      <c r="F2464" s="21">
        <v>1.722</v>
      </c>
      <c r="G2464" s="21">
        <v>2.452</v>
      </c>
      <c r="H2464" s="21">
        <v>0.73</v>
      </c>
      <c r="I2464" s="21">
        <v>2.367</v>
      </c>
      <c r="J2464" s="23">
        <f t="shared" si="45"/>
        <v>0.64500000000000002</v>
      </c>
      <c r="K2464" s="71">
        <v>11.273209550000001</v>
      </c>
      <c r="L2464" s="71">
        <f t="shared" ref="L2464:N2464" si="1848">L2463</f>
        <v>0.76024999999999998</v>
      </c>
      <c r="M2464" s="71">
        <f t="shared" si="1848"/>
        <v>0.67849999999999999</v>
      </c>
      <c r="N2464" s="71">
        <f t="shared" si="1848"/>
        <v>7.9771799339999996</v>
      </c>
      <c r="O2464" s="73">
        <f>VLOOKUP(B2464,'Dry Sieve'!$B$2:$K$992,IF(C2464="#5",2,IF(C2464="#10",3,IF(C2464="#18",4,IF(C2464="#35",5,IF(C2464="#60",6,IF(C2464="#120",7,IF(C2464="#200",8,IF(C2464="&lt;200",9)))))))),FALSE)</f>
        <v>3.21</v>
      </c>
      <c r="P2464" s="23">
        <f t="shared" si="0"/>
        <v>0.67849999999999999</v>
      </c>
      <c r="Q2464" s="23">
        <f t="shared" si="1"/>
        <v>0.76024999999999998</v>
      </c>
      <c r="R2464" s="23">
        <f>VLOOKUP(B2464,'Dry Sieve'!$B$2:$K$992,IF(C2464="#5",2,IF(C2464="#10",3,IF(C2464="#18",4,IF(C2464="#35",5,IF(C2464="#60",6,IF(C2464="#120",7,IF(C2464="#200",8,IF(C2464="&lt;200",9)))))))),FALSE)</f>
        <v>3.21</v>
      </c>
      <c r="S2464" s="23">
        <f>VLOOKUP(B2464,'Dry Sieve'!$B$2:$K$992,10,FALSE)</f>
        <v>173.47</v>
      </c>
      <c r="T2464" s="23">
        <v>1.9898117289999999E-3</v>
      </c>
      <c r="U2464" s="23">
        <v>2.2675837420000001E-5</v>
      </c>
      <c r="V2464" s="23">
        <f>V2463</f>
        <v>5.6299397298819998E-2</v>
      </c>
    </row>
    <row r="2465" spans="1:22" ht="15.75" customHeight="1" x14ac:dyDescent="0.2">
      <c r="A2465" s="22">
        <f>VLOOKUP(B2464,'Sample ID by Horizon'!A:B,2,FALSE)</f>
        <v>42879</v>
      </c>
      <c r="B2465" s="21" t="s">
        <v>563</v>
      </c>
      <c r="C2465" s="21" t="s">
        <v>1300</v>
      </c>
      <c r="D2465" s="21" t="s">
        <v>1293</v>
      </c>
      <c r="E2465" s="21">
        <v>0.77400000000000002</v>
      </c>
      <c r="F2465" s="21">
        <v>1.726</v>
      </c>
      <c r="G2465" s="21">
        <v>2.4870000000000001</v>
      </c>
      <c r="H2465" s="21">
        <v>0.76100000000000001</v>
      </c>
      <c r="I2465" s="21">
        <v>2.4540000000000002</v>
      </c>
      <c r="J2465" s="23">
        <f t="shared" si="45"/>
        <v>0.7280000000000002</v>
      </c>
      <c r="K2465" s="71">
        <v>4.2635658909999998</v>
      </c>
      <c r="L2465" s="71">
        <f t="shared" ref="L2465:N2465" si="1849">L2463</f>
        <v>0.76024999999999998</v>
      </c>
      <c r="M2465" s="71">
        <f t="shared" si="1849"/>
        <v>0.67849999999999999</v>
      </c>
      <c r="N2465" s="71">
        <f t="shared" si="1849"/>
        <v>7.9771799339999996</v>
      </c>
      <c r="O2465" s="73">
        <f>VLOOKUP(B2465,'Dry Sieve'!$B$2:$K$992,IF(C2465="#5",2,IF(C2465="#10",3,IF(C2465="#18",4,IF(C2465="#35",5,IF(C2465="#60",6,IF(C2465="#120",7,IF(C2465="#200",8,IF(C2465="&lt;200",9)))))))),FALSE)</f>
        <v>3.21</v>
      </c>
      <c r="P2465" s="23">
        <f t="shared" si="0"/>
        <v>0.67849999999999999</v>
      </c>
      <c r="Q2465" s="23">
        <f t="shared" si="1"/>
        <v>0.76024999999999998</v>
      </c>
      <c r="R2465" s="23">
        <f>VLOOKUP(B2465,'Dry Sieve'!$B$2:$K$992,IF(C2465="#5",2,IF(C2465="#10",3,IF(C2465="#18",4,IF(C2465="#35",5,IF(C2465="#60",6,IF(C2465="#120",7,IF(C2465="#200",8,IF(C2465="&lt;200",9)))))))),FALSE)</f>
        <v>3.21</v>
      </c>
      <c r="S2465" s="23">
        <f>VLOOKUP(B2465,'Dry Sieve'!$B$2:$K$992,10,FALSE)</f>
        <v>173.47</v>
      </c>
      <c r="T2465" s="23">
        <v>1.9898117289999999E-3</v>
      </c>
      <c r="U2465" s="23">
        <v>2.2675837420000001E-5</v>
      </c>
      <c r="V2465" s="23">
        <f>V2463</f>
        <v>5.6299397298819998E-2</v>
      </c>
    </row>
    <row r="2466" spans="1:22" ht="15.75" customHeight="1" x14ac:dyDescent="0.2">
      <c r="A2466" s="22">
        <f>VLOOKUP(B2465,'Sample ID by Horizon'!A:B,2,FALSE)</f>
        <v>42879</v>
      </c>
      <c r="B2466" s="21" t="s">
        <v>563</v>
      </c>
      <c r="C2466" s="21" t="s">
        <v>1300</v>
      </c>
      <c r="D2466" s="21" t="s">
        <v>1294</v>
      </c>
      <c r="E2466" s="21">
        <v>0.755</v>
      </c>
      <c r="F2466" s="21">
        <v>1.7090000000000001</v>
      </c>
      <c r="G2466" s="21">
        <v>2.4420000000000002</v>
      </c>
      <c r="H2466" s="21">
        <v>0.73299999999999998</v>
      </c>
      <c r="I2466" s="21">
        <v>2.4169999999999998</v>
      </c>
      <c r="J2466" s="23">
        <f t="shared" si="45"/>
        <v>0.70799999999999974</v>
      </c>
      <c r="K2466" s="71">
        <v>3.3112582779999999</v>
      </c>
      <c r="L2466" s="71">
        <f t="shared" ref="L2466:N2466" si="1850">L2463</f>
        <v>0.76024999999999998</v>
      </c>
      <c r="M2466" s="71">
        <f t="shared" si="1850"/>
        <v>0.67849999999999999</v>
      </c>
      <c r="N2466" s="71">
        <f t="shared" si="1850"/>
        <v>7.9771799339999996</v>
      </c>
      <c r="O2466" s="73">
        <f>VLOOKUP(B2466,'Dry Sieve'!$B$2:$K$992,IF(C2466="#5",2,IF(C2466="#10",3,IF(C2466="#18",4,IF(C2466="#35",5,IF(C2466="#60",6,IF(C2466="#120",7,IF(C2466="#200",8,IF(C2466="&lt;200",9)))))))),FALSE)</f>
        <v>3.21</v>
      </c>
      <c r="P2466" s="23">
        <f t="shared" si="0"/>
        <v>0.67849999999999999</v>
      </c>
      <c r="Q2466" s="23">
        <f t="shared" si="1"/>
        <v>0.76024999999999998</v>
      </c>
      <c r="R2466" s="23">
        <f>VLOOKUP(B2466,'Dry Sieve'!$B$2:$K$992,IF(C2466="#5",2,IF(C2466="#10",3,IF(C2466="#18",4,IF(C2466="#35",5,IF(C2466="#60",6,IF(C2466="#120",7,IF(C2466="#200",8,IF(C2466="&lt;200",9)))))))),FALSE)</f>
        <v>3.21</v>
      </c>
      <c r="S2466" s="23">
        <f>VLOOKUP(B2466,'Dry Sieve'!$B$2:$K$992,10,FALSE)</f>
        <v>173.47</v>
      </c>
      <c r="T2466" s="23">
        <v>1.9898117289999999E-3</v>
      </c>
      <c r="U2466" s="23">
        <v>2.2675837420000001E-5</v>
      </c>
      <c r="V2466" s="23">
        <f>V2463</f>
        <v>5.6299397298819998E-2</v>
      </c>
    </row>
    <row r="2467" spans="1:22" ht="15.75" customHeight="1" x14ac:dyDescent="0.2">
      <c r="A2467" s="22">
        <f>VLOOKUP(B2466,'Sample ID by Horizon'!A:B,2,FALSE)</f>
        <v>42879</v>
      </c>
      <c r="B2467" s="21" t="s">
        <v>564</v>
      </c>
      <c r="C2467" s="21" t="s">
        <v>1290</v>
      </c>
      <c r="D2467" s="21" t="s">
        <v>1291</v>
      </c>
      <c r="E2467" s="21">
        <v>4.1100000000000003</v>
      </c>
      <c r="F2467" s="21">
        <v>1.7310000000000001</v>
      </c>
      <c r="G2467" s="21">
        <v>5.4649999999999999</v>
      </c>
      <c r="H2467" s="21">
        <v>3.734</v>
      </c>
      <c r="I2467" s="21">
        <v>4.7969999999999997</v>
      </c>
      <c r="J2467" s="23">
        <f t="shared" si="45"/>
        <v>3.0659999999999998</v>
      </c>
      <c r="K2467" s="71">
        <v>16.253041360000001</v>
      </c>
      <c r="L2467" s="71">
        <v>4.2452500000000004</v>
      </c>
      <c r="M2467" s="23">
        <f>AVERAGE(J2467:J2470)</f>
        <v>2.4984999999999999</v>
      </c>
      <c r="N2467" s="23">
        <v>27.705249930000001</v>
      </c>
      <c r="O2467" s="73">
        <f>VLOOKUP(B2467,'Dry Sieve'!$B$2:$K$992,IF(C2467="#5",2,IF(C2467="#10",3,IF(C2467="#18",4,IF(C2467="#35",5,IF(C2467="#60",6,IF(C2467="#120",7,IF(C2467="#200",8,IF(C2467="&lt;200",9)))))))),FALSE)</f>
        <v>65.63</v>
      </c>
      <c r="P2467" s="23">
        <f t="shared" si="0"/>
        <v>2.4984999999999999</v>
      </c>
      <c r="Q2467" s="23">
        <f t="shared" si="1"/>
        <v>4.2452500000000004</v>
      </c>
      <c r="R2467" s="23">
        <f>VLOOKUP(B2467,'Dry Sieve'!$B$2:$K$992,IF(C2467="#5",2,IF(C2467="#10",3,IF(C2467="#18",4,IF(C2467="#35",5,IF(C2467="#60",6,IF(C2467="#120",7,IF(C2467="#200",8,IF(C2467="&lt;200",9)))))))),FALSE)</f>
        <v>65.63</v>
      </c>
      <c r="S2467" s="23">
        <f>VLOOKUP(B2467,'Dry Sieve'!$B$2:$K$992,10,FALSE)</f>
        <v>212.76000000000002</v>
      </c>
      <c r="T2467" s="23">
        <v>0.1269228758</v>
      </c>
      <c r="U2467" s="23">
        <v>3.516429997E-2</v>
      </c>
      <c r="V2467" s="23">
        <f>SUM(U2467,U2471,U2475,U2479,U2483,U2487,U2491)</f>
        <v>7.7963429176589993E-2</v>
      </c>
    </row>
    <row r="2468" spans="1:22" ht="15.75" customHeight="1" x14ac:dyDescent="0.2">
      <c r="A2468" s="22">
        <f>VLOOKUP(B2467,'Sample ID by Horizon'!A:B,2,FALSE)</f>
        <v>42879</v>
      </c>
      <c r="B2468" s="21" t="s">
        <v>564</v>
      </c>
      <c r="C2468" s="21" t="s">
        <v>1290</v>
      </c>
      <c r="D2468" s="21" t="s">
        <v>1292</v>
      </c>
      <c r="E2468" s="21">
        <v>4.5019999999999998</v>
      </c>
      <c r="F2468" s="21">
        <v>1.744</v>
      </c>
      <c r="G2468" s="21">
        <v>5.3650000000000002</v>
      </c>
      <c r="H2468" s="21">
        <v>3.621</v>
      </c>
      <c r="I2468" s="21">
        <v>4.3810000000000002</v>
      </c>
      <c r="J2468" s="23">
        <f t="shared" si="45"/>
        <v>2.6370000000000005</v>
      </c>
      <c r="K2468" s="71">
        <v>21.85695247</v>
      </c>
      <c r="L2468" s="71">
        <f t="shared" ref="L2468:N2468" si="1851">L2467</f>
        <v>4.2452500000000004</v>
      </c>
      <c r="M2468" s="71">
        <f t="shared" si="1851"/>
        <v>2.4984999999999999</v>
      </c>
      <c r="N2468" s="71">
        <f t="shared" si="1851"/>
        <v>27.705249930000001</v>
      </c>
      <c r="O2468" s="73">
        <f>VLOOKUP(B2468,'Dry Sieve'!$B$2:$K$992,IF(C2468="#5",2,IF(C2468="#10",3,IF(C2468="#18",4,IF(C2468="#35",5,IF(C2468="#60",6,IF(C2468="#120",7,IF(C2468="#200",8,IF(C2468="&lt;200",9)))))))),FALSE)</f>
        <v>65.63</v>
      </c>
      <c r="P2468" s="23">
        <f t="shared" si="0"/>
        <v>2.4984999999999999</v>
      </c>
      <c r="Q2468" s="23">
        <f t="shared" si="1"/>
        <v>4.2452500000000004</v>
      </c>
      <c r="R2468" s="23">
        <f>VLOOKUP(B2468,'Dry Sieve'!$B$2:$K$992,IF(C2468="#5",2,IF(C2468="#10",3,IF(C2468="#18",4,IF(C2468="#35",5,IF(C2468="#60",6,IF(C2468="#120",7,IF(C2468="#200",8,IF(C2468="&lt;200",9)))))))),FALSE)</f>
        <v>65.63</v>
      </c>
      <c r="S2468" s="23">
        <f>VLOOKUP(B2468,'Dry Sieve'!$B$2:$K$992,10,FALSE)</f>
        <v>212.76000000000002</v>
      </c>
      <c r="T2468" s="23">
        <v>0.1269228758</v>
      </c>
      <c r="U2468" s="23">
        <v>3.516429997E-2</v>
      </c>
      <c r="V2468" s="23">
        <f>V2467</f>
        <v>7.7963429176589993E-2</v>
      </c>
    </row>
    <row r="2469" spans="1:22" ht="15.75" customHeight="1" x14ac:dyDescent="0.2">
      <c r="A2469" s="22">
        <f>VLOOKUP(B2468,'Sample ID by Horizon'!A:B,2,FALSE)</f>
        <v>42879</v>
      </c>
      <c r="B2469" s="21" t="s">
        <v>564</v>
      </c>
      <c r="C2469" s="21" t="s">
        <v>1290</v>
      </c>
      <c r="D2469" s="21" t="s">
        <v>1293</v>
      </c>
      <c r="E2469" s="21">
        <v>4.3109999999999999</v>
      </c>
      <c r="F2469" s="21">
        <v>1.71</v>
      </c>
      <c r="G2469" s="21">
        <v>5.5339999999999998</v>
      </c>
      <c r="H2469" s="21">
        <v>3.8239999999999998</v>
      </c>
      <c r="I2469" s="21">
        <v>4.0620000000000003</v>
      </c>
      <c r="J2469" s="23">
        <f t="shared" si="45"/>
        <v>2.3520000000000003</v>
      </c>
      <c r="K2469" s="71">
        <v>34.14520993</v>
      </c>
      <c r="L2469" s="71">
        <f t="shared" ref="L2469:N2469" si="1852">L2467</f>
        <v>4.2452500000000004</v>
      </c>
      <c r="M2469" s="71">
        <f t="shared" si="1852"/>
        <v>2.4984999999999999</v>
      </c>
      <c r="N2469" s="71">
        <f t="shared" si="1852"/>
        <v>27.705249930000001</v>
      </c>
      <c r="O2469" s="73">
        <f>VLOOKUP(B2469,'Dry Sieve'!$B$2:$K$992,IF(C2469="#5",2,IF(C2469="#10",3,IF(C2469="#18",4,IF(C2469="#35",5,IF(C2469="#60",6,IF(C2469="#120",7,IF(C2469="#200",8,IF(C2469="&lt;200",9)))))))),FALSE)</f>
        <v>65.63</v>
      </c>
      <c r="P2469" s="23">
        <f t="shared" si="0"/>
        <v>2.4984999999999999</v>
      </c>
      <c r="Q2469" s="23">
        <f t="shared" si="1"/>
        <v>4.2452500000000004</v>
      </c>
      <c r="R2469" s="23">
        <f>VLOOKUP(B2469,'Dry Sieve'!$B$2:$K$992,IF(C2469="#5",2,IF(C2469="#10",3,IF(C2469="#18",4,IF(C2469="#35",5,IF(C2469="#60",6,IF(C2469="#120",7,IF(C2469="#200",8,IF(C2469="&lt;200",9)))))))),FALSE)</f>
        <v>65.63</v>
      </c>
      <c r="S2469" s="23">
        <f>VLOOKUP(B2469,'Dry Sieve'!$B$2:$K$992,10,FALSE)</f>
        <v>212.76000000000002</v>
      </c>
      <c r="T2469" s="23">
        <v>0.1269228758</v>
      </c>
      <c r="U2469" s="23">
        <v>3.516429997E-2</v>
      </c>
      <c r="V2469" s="23">
        <f>V2467</f>
        <v>7.7963429176589993E-2</v>
      </c>
    </row>
    <row r="2470" spans="1:22" ht="15.75" customHeight="1" x14ac:dyDescent="0.2">
      <c r="A2470" s="22">
        <f>VLOOKUP(B2469,'Sample ID by Horizon'!A:B,2,FALSE)</f>
        <v>42879</v>
      </c>
      <c r="B2470" s="21" t="s">
        <v>564</v>
      </c>
      <c r="C2470" s="21" t="s">
        <v>1290</v>
      </c>
      <c r="D2470" s="21" t="s">
        <v>1294</v>
      </c>
      <c r="E2470" s="21">
        <v>4.0579999999999998</v>
      </c>
      <c r="F2470" s="21">
        <v>1.7290000000000001</v>
      </c>
      <c r="G2470" s="21">
        <v>5.2329999999999997</v>
      </c>
      <c r="H2470" s="21">
        <v>3.504</v>
      </c>
      <c r="I2470" s="21">
        <v>3.6680000000000001</v>
      </c>
      <c r="J2470" s="23">
        <f t="shared" si="45"/>
        <v>1.9390000000000001</v>
      </c>
      <c r="K2470" s="71">
        <v>38.565795960000003</v>
      </c>
      <c r="L2470" s="71">
        <f t="shared" ref="L2470:N2470" si="1853">L2467</f>
        <v>4.2452500000000004</v>
      </c>
      <c r="M2470" s="71">
        <f t="shared" si="1853"/>
        <v>2.4984999999999999</v>
      </c>
      <c r="N2470" s="71">
        <f t="shared" si="1853"/>
        <v>27.705249930000001</v>
      </c>
      <c r="O2470" s="73">
        <f>VLOOKUP(B2470,'Dry Sieve'!$B$2:$K$992,IF(C2470="#5",2,IF(C2470="#10",3,IF(C2470="#18",4,IF(C2470="#35",5,IF(C2470="#60",6,IF(C2470="#120",7,IF(C2470="#200",8,IF(C2470="&lt;200",9)))))))),FALSE)</f>
        <v>65.63</v>
      </c>
      <c r="P2470" s="23">
        <f t="shared" si="0"/>
        <v>2.4984999999999999</v>
      </c>
      <c r="Q2470" s="23">
        <f t="shared" si="1"/>
        <v>4.2452500000000004</v>
      </c>
      <c r="R2470" s="23">
        <f>VLOOKUP(B2470,'Dry Sieve'!$B$2:$K$992,IF(C2470="#5",2,IF(C2470="#10",3,IF(C2470="#18",4,IF(C2470="#35",5,IF(C2470="#60",6,IF(C2470="#120",7,IF(C2470="#200",8,IF(C2470="&lt;200",9)))))))),FALSE)</f>
        <v>65.63</v>
      </c>
      <c r="S2470" s="23">
        <f>VLOOKUP(B2470,'Dry Sieve'!$B$2:$K$992,10,FALSE)</f>
        <v>212.76000000000002</v>
      </c>
      <c r="T2470" s="23">
        <v>0.1269228758</v>
      </c>
      <c r="U2470" s="23">
        <v>3.516429997E-2</v>
      </c>
      <c r="V2470" s="23">
        <f>V2467</f>
        <v>7.7963429176589993E-2</v>
      </c>
    </row>
    <row r="2471" spans="1:22" ht="15.75" customHeight="1" x14ac:dyDescent="0.2">
      <c r="A2471" s="22">
        <f>VLOOKUP(B2470,'Sample ID by Horizon'!A:B,2,FALSE)</f>
        <v>42879</v>
      </c>
      <c r="B2471" s="21" t="s">
        <v>564</v>
      </c>
      <c r="C2471" s="21" t="s">
        <v>1295</v>
      </c>
      <c r="D2471" s="21" t="s">
        <v>1291</v>
      </c>
      <c r="E2471" s="21">
        <v>4.0609999999999999</v>
      </c>
      <c r="F2471" s="21">
        <v>1.7509999999999999</v>
      </c>
      <c r="G2471" s="21">
        <v>5.6239999999999997</v>
      </c>
      <c r="H2471" s="21">
        <v>3.8730000000000002</v>
      </c>
      <c r="I2471" s="21">
        <v>4.3570000000000002</v>
      </c>
      <c r="J2471" s="23">
        <f t="shared" si="45"/>
        <v>2.6060000000000003</v>
      </c>
      <c r="K2471" s="71">
        <v>31.199212020000001</v>
      </c>
      <c r="L2471" s="71">
        <v>4.1217499999999996</v>
      </c>
      <c r="M2471" s="23">
        <f>AVERAGE(J2471:J2474)</f>
        <v>2.5559999999999996</v>
      </c>
      <c r="N2471" s="23">
        <v>32.659476580000003</v>
      </c>
      <c r="O2471" s="73">
        <f>VLOOKUP(B2471,'Dry Sieve'!$B$2:$K$992,IF(C2471="#5",2,IF(C2471="#10",3,IF(C2471="#18",4,IF(C2471="#35",5,IF(C2471="#60",6,IF(C2471="#120",7,IF(C2471="#200",8,IF(C2471="&lt;200",9)))))))),FALSE)</f>
        <v>36.369999999999997</v>
      </c>
      <c r="P2471" s="23">
        <f t="shared" si="0"/>
        <v>2.5559999999999996</v>
      </c>
      <c r="Q2471" s="23">
        <f t="shared" si="1"/>
        <v>4.1217500000000005</v>
      </c>
      <c r="R2471" s="23">
        <f>VLOOKUP(B2471,'Dry Sieve'!$B$2:$K$992,IF(C2471="#5",2,IF(C2471="#10",3,IF(C2471="#18",4,IF(C2471="#35",5,IF(C2471="#60",6,IF(C2471="#120",7,IF(C2471="#200",8,IF(C2471="&lt;200",9)))))))),FALSE)</f>
        <v>36.369999999999997</v>
      </c>
      <c r="S2471" s="23">
        <f>VLOOKUP(B2471,'Dry Sieve'!$B$2:$K$992,10,FALSE)</f>
        <v>212.76000000000002</v>
      </c>
      <c r="T2471" s="23">
        <v>6.4937279939999995E-2</v>
      </c>
      <c r="U2471" s="23">
        <v>1.817843634E-2</v>
      </c>
      <c r="V2471" s="23">
        <f>V2470</f>
        <v>7.7963429176589993E-2</v>
      </c>
    </row>
    <row r="2472" spans="1:22" ht="15.75" customHeight="1" x14ac:dyDescent="0.2">
      <c r="A2472" s="22">
        <f>VLOOKUP(B2471,'Sample ID by Horizon'!A:B,2,FALSE)</f>
        <v>42879</v>
      </c>
      <c r="B2472" s="21" t="s">
        <v>564</v>
      </c>
      <c r="C2472" s="21" t="s">
        <v>1295</v>
      </c>
      <c r="D2472" s="21" t="s">
        <v>1292</v>
      </c>
      <c r="E2472" s="21">
        <v>4.1429999999999998</v>
      </c>
      <c r="F2472" s="21">
        <v>1.734</v>
      </c>
      <c r="G2472" s="21">
        <v>5.694</v>
      </c>
      <c r="H2472" s="21">
        <v>3.96</v>
      </c>
      <c r="I2472" s="21">
        <v>4.2539999999999996</v>
      </c>
      <c r="J2472" s="23">
        <f t="shared" si="45"/>
        <v>2.5199999999999996</v>
      </c>
      <c r="K2472" s="71">
        <v>34.757422159999997</v>
      </c>
      <c r="L2472" s="71">
        <f t="shared" ref="L2472:N2472" si="1854">L2471</f>
        <v>4.1217499999999996</v>
      </c>
      <c r="M2472" s="71">
        <f t="shared" si="1854"/>
        <v>2.5559999999999996</v>
      </c>
      <c r="N2472" s="71">
        <f t="shared" si="1854"/>
        <v>32.659476580000003</v>
      </c>
      <c r="O2472" s="73">
        <f>VLOOKUP(B2472,'Dry Sieve'!$B$2:$K$992,IF(C2472="#5",2,IF(C2472="#10",3,IF(C2472="#18",4,IF(C2472="#35",5,IF(C2472="#60",6,IF(C2472="#120",7,IF(C2472="#200",8,IF(C2472="&lt;200",9)))))))),FALSE)</f>
        <v>36.369999999999997</v>
      </c>
      <c r="P2472" s="23">
        <f t="shared" si="0"/>
        <v>2.5559999999999996</v>
      </c>
      <c r="Q2472" s="23">
        <f t="shared" si="1"/>
        <v>4.1217500000000005</v>
      </c>
      <c r="R2472" s="23">
        <f>VLOOKUP(B2472,'Dry Sieve'!$B$2:$K$992,IF(C2472="#5",2,IF(C2472="#10",3,IF(C2472="#18",4,IF(C2472="#35",5,IF(C2472="#60",6,IF(C2472="#120",7,IF(C2472="#200",8,IF(C2472="&lt;200",9)))))))),FALSE)</f>
        <v>36.369999999999997</v>
      </c>
      <c r="S2472" s="23">
        <f>VLOOKUP(B2472,'Dry Sieve'!$B$2:$K$992,10,FALSE)</f>
        <v>212.76000000000002</v>
      </c>
      <c r="T2472" s="23">
        <v>6.4937279939999995E-2</v>
      </c>
      <c r="U2472" s="23">
        <v>1.817843634E-2</v>
      </c>
      <c r="V2472" s="23">
        <f>V2470</f>
        <v>7.7963429176589993E-2</v>
      </c>
    </row>
    <row r="2473" spans="1:22" ht="15.75" customHeight="1" x14ac:dyDescent="0.2">
      <c r="A2473" s="22">
        <f>VLOOKUP(B2472,'Sample ID by Horizon'!A:B,2,FALSE)</f>
        <v>42879</v>
      </c>
      <c r="B2473" s="21" t="s">
        <v>564</v>
      </c>
      <c r="C2473" s="21" t="s">
        <v>1295</v>
      </c>
      <c r="D2473" s="21" t="s">
        <v>1293</v>
      </c>
      <c r="E2473" s="21">
        <v>4.1020000000000003</v>
      </c>
      <c r="F2473" s="21">
        <v>1.722</v>
      </c>
      <c r="G2473" s="21">
        <v>5.5149999999999997</v>
      </c>
      <c r="H2473" s="21">
        <v>3.7930000000000001</v>
      </c>
      <c r="I2473" s="21">
        <v>4.2519999999999998</v>
      </c>
      <c r="J2473" s="23">
        <f t="shared" si="45"/>
        <v>2.5299999999999998</v>
      </c>
      <c r="K2473" s="71">
        <v>30.78985861</v>
      </c>
      <c r="L2473" s="71">
        <f t="shared" ref="L2473:N2473" si="1855">L2471</f>
        <v>4.1217499999999996</v>
      </c>
      <c r="M2473" s="71">
        <f t="shared" si="1855"/>
        <v>2.5559999999999996</v>
      </c>
      <c r="N2473" s="71">
        <f t="shared" si="1855"/>
        <v>32.659476580000003</v>
      </c>
      <c r="O2473" s="73">
        <f>VLOOKUP(B2473,'Dry Sieve'!$B$2:$K$992,IF(C2473="#5",2,IF(C2473="#10",3,IF(C2473="#18",4,IF(C2473="#35",5,IF(C2473="#60",6,IF(C2473="#120",7,IF(C2473="#200",8,IF(C2473="&lt;200",9)))))))),FALSE)</f>
        <v>36.369999999999997</v>
      </c>
      <c r="P2473" s="23">
        <f t="shared" si="0"/>
        <v>2.5559999999999996</v>
      </c>
      <c r="Q2473" s="23">
        <f t="shared" si="1"/>
        <v>4.1217500000000005</v>
      </c>
      <c r="R2473" s="23">
        <f>VLOOKUP(B2473,'Dry Sieve'!$B$2:$K$992,IF(C2473="#5",2,IF(C2473="#10",3,IF(C2473="#18",4,IF(C2473="#35",5,IF(C2473="#60",6,IF(C2473="#120",7,IF(C2473="#200",8,IF(C2473="&lt;200",9)))))))),FALSE)</f>
        <v>36.369999999999997</v>
      </c>
      <c r="S2473" s="23">
        <f>VLOOKUP(B2473,'Dry Sieve'!$B$2:$K$992,10,FALSE)</f>
        <v>212.76000000000002</v>
      </c>
      <c r="T2473" s="23">
        <v>6.4937279939999995E-2</v>
      </c>
      <c r="U2473" s="23">
        <v>1.817843634E-2</v>
      </c>
      <c r="V2473" s="23">
        <f>V2470</f>
        <v>7.7963429176589993E-2</v>
      </c>
    </row>
    <row r="2474" spans="1:22" ht="15.75" customHeight="1" x14ac:dyDescent="0.2">
      <c r="A2474" s="22">
        <f>VLOOKUP(B2473,'Sample ID by Horizon'!A:B,2,FALSE)</f>
        <v>42879</v>
      </c>
      <c r="B2474" s="21" t="s">
        <v>564</v>
      </c>
      <c r="C2474" s="21" t="s">
        <v>1295</v>
      </c>
      <c r="D2474" s="21" t="s">
        <v>1294</v>
      </c>
      <c r="E2474" s="21">
        <v>4.181</v>
      </c>
      <c r="F2474" s="21">
        <v>1.74</v>
      </c>
      <c r="G2474" s="21">
        <v>5.7249999999999996</v>
      </c>
      <c r="H2474" s="21">
        <v>3.9849999999999999</v>
      </c>
      <c r="I2474" s="21">
        <v>4.3079999999999998</v>
      </c>
      <c r="J2474" s="23">
        <f t="shared" si="45"/>
        <v>2.5679999999999996</v>
      </c>
      <c r="K2474" s="71">
        <v>33.891413540000002</v>
      </c>
      <c r="L2474" s="71">
        <f t="shared" ref="L2474:N2474" si="1856">L2471</f>
        <v>4.1217499999999996</v>
      </c>
      <c r="M2474" s="71">
        <f t="shared" si="1856"/>
        <v>2.5559999999999996</v>
      </c>
      <c r="N2474" s="71">
        <f t="shared" si="1856"/>
        <v>32.659476580000003</v>
      </c>
      <c r="O2474" s="73">
        <f>VLOOKUP(B2474,'Dry Sieve'!$B$2:$K$992,IF(C2474="#5",2,IF(C2474="#10",3,IF(C2474="#18",4,IF(C2474="#35",5,IF(C2474="#60",6,IF(C2474="#120",7,IF(C2474="#200",8,IF(C2474="&lt;200",9)))))))),FALSE)</f>
        <v>36.369999999999997</v>
      </c>
      <c r="P2474" s="23">
        <f t="shared" si="0"/>
        <v>2.5559999999999996</v>
      </c>
      <c r="Q2474" s="23">
        <f t="shared" si="1"/>
        <v>4.1217500000000005</v>
      </c>
      <c r="R2474" s="23">
        <f>VLOOKUP(B2474,'Dry Sieve'!$B$2:$K$992,IF(C2474="#5",2,IF(C2474="#10",3,IF(C2474="#18",4,IF(C2474="#35",5,IF(C2474="#60",6,IF(C2474="#120",7,IF(C2474="#200",8,IF(C2474="&lt;200",9)))))))),FALSE)</f>
        <v>36.369999999999997</v>
      </c>
      <c r="S2474" s="23">
        <f>VLOOKUP(B2474,'Dry Sieve'!$B$2:$K$992,10,FALSE)</f>
        <v>212.76000000000002</v>
      </c>
      <c r="T2474" s="23">
        <v>6.4937279939999995E-2</v>
      </c>
      <c r="U2474" s="23">
        <v>1.817843634E-2</v>
      </c>
      <c r="V2474" s="23">
        <f>V2473</f>
        <v>7.7963429176589993E-2</v>
      </c>
    </row>
    <row r="2475" spans="1:22" ht="15.75" customHeight="1" x14ac:dyDescent="0.2">
      <c r="A2475" s="22">
        <f>VLOOKUP(B2474,'Sample ID by Horizon'!A:B,2,FALSE)</f>
        <v>42879</v>
      </c>
      <c r="B2475" s="21" t="s">
        <v>564</v>
      </c>
      <c r="C2475" s="21" t="s">
        <v>1296</v>
      </c>
      <c r="D2475" s="21" t="s">
        <v>1291</v>
      </c>
      <c r="E2475" s="21">
        <v>2.1160000000000001</v>
      </c>
      <c r="F2475" s="21">
        <v>1.722</v>
      </c>
      <c r="G2475" s="21">
        <v>3.7879999999999998</v>
      </c>
      <c r="H2475" s="21">
        <v>2.0659999999999998</v>
      </c>
      <c r="I2475" s="21">
        <v>3.2469999999999999</v>
      </c>
      <c r="J2475" s="23">
        <f t="shared" si="45"/>
        <v>1.5249999999999999</v>
      </c>
      <c r="K2475" s="71">
        <v>25.567107750000002</v>
      </c>
      <c r="L2475" s="71">
        <v>2.0830000000000002</v>
      </c>
      <c r="M2475" s="23">
        <f>AVERAGE(J2475:J2478)</f>
        <v>1.4825000000000002</v>
      </c>
      <c r="N2475" s="23">
        <v>25.900621109999999</v>
      </c>
      <c r="O2475" s="73">
        <f>VLOOKUP(B2475,'Dry Sieve'!$B$2:$K$992,IF(C2475="#5",2,IF(C2475="#10",3,IF(C2475="#18",4,IF(C2475="#35",5,IF(C2475="#60",6,IF(C2475="#120",7,IF(C2475="#200",8,IF(C2475="&lt;200",9)))))))),FALSE)</f>
        <v>38.869999999999997</v>
      </c>
      <c r="P2475" s="23">
        <f t="shared" si="0"/>
        <v>1.4825000000000002</v>
      </c>
      <c r="Q2475" s="23">
        <f t="shared" si="1"/>
        <v>2.0830000000000002</v>
      </c>
      <c r="R2475" s="23">
        <f>VLOOKUP(B2475,'Dry Sieve'!$B$2:$K$992,IF(C2475="#5",2,IF(C2475="#10",3,IF(C2475="#18",4,IF(C2475="#35",5,IF(C2475="#60",6,IF(C2475="#120",7,IF(C2475="#200",8,IF(C2475="&lt;200",9)))))))),FALSE)</f>
        <v>38.869999999999997</v>
      </c>
      <c r="S2475" s="23">
        <f>VLOOKUP(B2475,'Dry Sieve'!$B$2:$K$992,10,FALSE)</f>
        <v>212.76000000000002</v>
      </c>
      <c r="T2475" s="23">
        <v>5.2668178740000002E-2</v>
      </c>
      <c r="U2475" s="23">
        <v>9.7438467300000001E-3</v>
      </c>
      <c r="V2475" s="23">
        <f>V2473</f>
        <v>7.7963429176589993E-2</v>
      </c>
    </row>
    <row r="2476" spans="1:22" ht="15.75" customHeight="1" x14ac:dyDescent="0.2">
      <c r="A2476" s="22">
        <f>VLOOKUP(B2475,'Sample ID by Horizon'!A:B,2,FALSE)</f>
        <v>42879</v>
      </c>
      <c r="B2476" s="21" t="s">
        <v>564</v>
      </c>
      <c r="C2476" s="21" t="s">
        <v>1296</v>
      </c>
      <c r="D2476" s="21" t="s">
        <v>1292</v>
      </c>
      <c r="E2476" s="21">
        <v>2.0409999999999999</v>
      </c>
      <c r="F2476" s="21">
        <v>1.7330000000000001</v>
      </c>
      <c r="G2476" s="21">
        <v>3.7170000000000001</v>
      </c>
      <c r="H2476" s="21">
        <v>1.984</v>
      </c>
      <c r="I2476" s="21">
        <v>3.2080000000000002</v>
      </c>
      <c r="J2476" s="23">
        <f t="shared" si="45"/>
        <v>1.4750000000000001</v>
      </c>
      <c r="K2476" s="71">
        <v>24.93875551</v>
      </c>
      <c r="L2476" s="71">
        <f t="shared" ref="L2476:N2476" si="1857">L2475</f>
        <v>2.0830000000000002</v>
      </c>
      <c r="M2476" s="71">
        <f t="shared" si="1857"/>
        <v>1.4825000000000002</v>
      </c>
      <c r="N2476" s="71">
        <f t="shared" si="1857"/>
        <v>25.900621109999999</v>
      </c>
      <c r="O2476" s="73">
        <f>VLOOKUP(B2476,'Dry Sieve'!$B$2:$K$992,IF(C2476="#5",2,IF(C2476="#10",3,IF(C2476="#18",4,IF(C2476="#35",5,IF(C2476="#60",6,IF(C2476="#120",7,IF(C2476="#200",8,IF(C2476="&lt;200",9)))))))),FALSE)</f>
        <v>38.869999999999997</v>
      </c>
      <c r="P2476" s="23">
        <f t="shared" si="0"/>
        <v>1.4825000000000002</v>
      </c>
      <c r="Q2476" s="23">
        <f t="shared" si="1"/>
        <v>2.0830000000000002</v>
      </c>
      <c r="R2476" s="23">
        <f>VLOOKUP(B2476,'Dry Sieve'!$B$2:$K$992,IF(C2476="#5",2,IF(C2476="#10",3,IF(C2476="#18",4,IF(C2476="#35",5,IF(C2476="#60",6,IF(C2476="#120",7,IF(C2476="#200",8,IF(C2476="&lt;200",9)))))))),FALSE)</f>
        <v>38.869999999999997</v>
      </c>
      <c r="S2476" s="23">
        <f>VLOOKUP(B2476,'Dry Sieve'!$B$2:$K$992,10,FALSE)</f>
        <v>212.76000000000002</v>
      </c>
      <c r="T2476" s="23">
        <v>5.2668178740000002E-2</v>
      </c>
      <c r="U2476" s="23">
        <v>9.7438467300000001E-3</v>
      </c>
      <c r="V2476" s="23">
        <f>V2473</f>
        <v>7.7963429176589993E-2</v>
      </c>
    </row>
    <row r="2477" spans="1:22" ht="15.75" customHeight="1" x14ac:dyDescent="0.2">
      <c r="A2477" s="22">
        <f>VLOOKUP(B2476,'Sample ID by Horizon'!A:B,2,FALSE)</f>
        <v>42879</v>
      </c>
      <c r="B2477" s="21" t="s">
        <v>564</v>
      </c>
      <c r="C2477" s="21" t="s">
        <v>1296</v>
      </c>
      <c r="D2477" s="21" t="s">
        <v>1293</v>
      </c>
      <c r="E2477" s="21">
        <v>2.1720000000000002</v>
      </c>
      <c r="F2477" s="21">
        <v>1.728</v>
      </c>
      <c r="G2477" s="21">
        <v>3.86</v>
      </c>
      <c r="H2477" s="21">
        <v>2.1320000000000001</v>
      </c>
      <c r="I2477" s="21">
        <v>3.2370000000000001</v>
      </c>
      <c r="J2477" s="23">
        <f t="shared" si="45"/>
        <v>1.5090000000000001</v>
      </c>
      <c r="K2477" s="71">
        <v>28.683241249999998</v>
      </c>
      <c r="L2477" s="71">
        <f t="shared" ref="L2477:N2477" si="1858">L2475</f>
        <v>2.0830000000000002</v>
      </c>
      <c r="M2477" s="71">
        <f t="shared" si="1858"/>
        <v>1.4825000000000002</v>
      </c>
      <c r="N2477" s="71">
        <f t="shared" si="1858"/>
        <v>25.900621109999999</v>
      </c>
      <c r="O2477" s="73">
        <f>VLOOKUP(B2477,'Dry Sieve'!$B$2:$K$992,IF(C2477="#5",2,IF(C2477="#10",3,IF(C2477="#18",4,IF(C2477="#35",5,IF(C2477="#60",6,IF(C2477="#120",7,IF(C2477="#200",8,IF(C2477="&lt;200",9)))))))),FALSE)</f>
        <v>38.869999999999997</v>
      </c>
      <c r="P2477" s="23">
        <f t="shared" si="0"/>
        <v>1.4825000000000002</v>
      </c>
      <c r="Q2477" s="23">
        <f t="shared" si="1"/>
        <v>2.0830000000000002</v>
      </c>
      <c r="R2477" s="23">
        <f>VLOOKUP(B2477,'Dry Sieve'!$B$2:$K$992,IF(C2477="#5",2,IF(C2477="#10",3,IF(C2477="#18",4,IF(C2477="#35",5,IF(C2477="#60",6,IF(C2477="#120",7,IF(C2477="#200",8,IF(C2477="&lt;200",9)))))))),FALSE)</f>
        <v>38.869999999999997</v>
      </c>
      <c r="S2477" s="23">
        <f>VLOOKUP(B2477,'Dry Sieve'!$B$2:$K$992,10,FALSE)</f>
        <v>212.76000000000002</v>
      </c>
      <c r="T2477" s="23">
        <v>5.2668178740000002E-2</v>
      </c>
      <c r="U2477" s="23">
        <v>9.7438467300000001E-3</v>
      </c>
      <c r="V2477" s="23">
        <f>V2476</f>
        <v>7.7963429176589993E-2</v>
      </c>
    </row>
    <row r="2478" spans="1:22" ht="15.75" customHeight="1" x14ac:dyDescent="0.2">
      <c r="A2478" s="22">
        <f>VLOOKUP(B2477,'Sample ID by Horizon'!A:B,2,FALSE)</f>
        <v>42879</v>
      </c>
      <c r="B2478" s="21" t="s">
        <v>564</v>
      </c>
      <c r="C2478" s="21" t="s">
        <v>1296</v>
      </c>
      <c r="D2478" s="21" t="s">
        <v>1294</v>
      </c>
      <c r="E2478" s="21">
        <v>2.0030000000000001</v>
      </c>
      <c r="F2478" s="21">
        <v>1.8009999999999999</v>
      </c>
      <c r="G2478" s="21">
        <v>3.7109999999999999</v>
      </c>
      <c r="H2478" s="21">
        <v>1.91</v>
      </c>
      <c r="I2478" s="21">
        <v>3.222</v>
      </c>
      <c r="J2478" s="23">
        <f t="shared" si="45"/>
        <v>1.421</v>
      </c>
      <c r="K2478" s="71">
        <v>24.413379930000001</v>
      </c>
      <c r="L2478" s="71">
        <f t="shared" ref="L2478:N2478" si="1859">L2475</f>
        <v>2.0830000000000002</v>
      </c>
      <c r="M2478" s="71">
        <f t="shared" si="1859"/>
        <v>1.4825000000000002</v>
      </c>
      <c r="N2478" s="71">
        <f t="shared" si="1859"/>
        <v>25.900621109999999</v>
      </c>
      <c r="O2478" s="73">
        <f>VLOOKUP(B2478,'Dry Sieve'!$B$2:$K$992,IF(C2478="#5",2,IF(C2478="#10",3,IF(C2478="#18",4,IF(C2478="#35",5,IF(C2478="#60",6,IF(C2478="#120",7,IF(C2478="#200",8,IF(C2478="&lt;200",9)))))))),FALSE)</f>
        <v>38.869999999999997</v>
      </c>
      <c r="P2478" s="23">
        <f t="shared" si="0"/>
        <v>1.4825000000000002</v>
      </c>
      <c r="Q2478" s="23">
        <f t="shared" si="1"/>
        <v>2.0830000000000002</v>
      </c>
      <c r="R2478" s="23">
        <f>VLOOKUP(B2478,'Dry Sieve'!$B$2:$K$992,IF(C2478="#5",2,IF(C2478="#10",3,IF(C2478="#18",4,IF(C2478="#35",5,IF(C2478="#60",6,IF(C2478="#120",7,IF(C2478="#200",8,IF(C2478="&lt;200",9)))))))),FALSE)</f>
        <v>38.869999999999997</v>
      </c>
      <c r="S2478" s="23">
        <f>VLOOKUP(B2478,'Dry Sieve'!$B$2:$K$992,10,FALSE)</f>
        <v>212.76000000000002</v>
      </c>
      <c r="T2478" s="23">
        <v>5.2668178740000002E-2</v>
      </c>
      <c r="U2478" s="23">
        <v>9.7438467300000001E-3</v>
      </c>
      <c r="V2478" s="23">
        <f>V2476</f>
        <v>7.7963429176589993E-2</v>
      </c>
    </row>
    <row r="2479" spans="1:22" ht="15.75" customHeight="1" x14ac:dyDescent="0.2">
      <c r="A2479" s="22">
        <f>VLOOKUP(B2478,'Sample ID by Horizon'!A:B,2,FALSE)</f>
        <v>42879</v>
      </c>
      <c r="B2479" s="21" t="s">
        <v>564</v>
      </c>
      <c r="C2479" s="21" t="s">
        <v>1297</v>
      </c>
      <c r="D2479" s="21" t="s">
        <v>1291</v>
      </c>
      <c r="E2479" s="21">
        <v>2.141</v>
      </c>
      <c r="F2479" s="21">
        <v>1.7250000000000001</v>
      </c>
      <c r="G2479" s="21">
        <v>3.8279999999999998</v>
      </c>
      <c r="H2479" s="21">
        <v>2.1030000000000002</v>
      </c>
      <c r="I2479" s="21">
        <v>3.1419999999999999</v>
      </c>
      <c r="J2479" s="23">
        <f t="shared" si="45"/>
        <v>1.4169999999999998</v>
      </c>
      <c r="K2479" s="71">
        <v>32.041102289999998</v>
      </c>
      <c r="L2479" s="71">
        <v>2.0649999999999999</v>
      </c>
      <c r="M2479" s="23">
        <f>AVERAGE(J2479:J2482)</f>
        <v>1.4177499999999998</v>
      </c>
      <c r="N2479" s="23">
        <v>30.090988729999999</v>
      </c>
      <c r="O2479" s="73">
        <f>VLOOKUP(B2479,'Dry Sieve'!$B$2:$K$992,IF(C2479="#5",2,IF(C2479="#10",3,IF(C2479="#18",4,IF(C2479="#35",5,IF(C2479="#60",6,IF(C2479="#120",7,IF(C2479="#200",8,IF(C2479="&lt;200",9)))))))),FALSE)</f>
        <v>36.67</v>
      </c>
      <c r="P2479" s="23">
        <f t="shared" si="0"/>
        <v>1.4177499999999998</v>
      </c>
      <c r="Q2479" s="23">
        <f t="shared" si="1"/>
        <v>2.0649999999999999</v>
      </c>
      <c r="R2479" s="23">
        <f>VLOOKUP(B2479,'Dry Sieve'!$B$2:$K$992,IF(C2479="#5",2,IF(C2479="#10",3,IF(C2479="#18",4,IF(C2479="#35",5,IF(C2479="#60",6,IF(C2479="#120",7,IF(C2479="#200",8,IF(C2479="&lt;200",9)))))))),FALSE)</f>
        <v>36.67</v>
      </c>
      <c r="S2479" s="23">
        <f>VLOOKUP(B2479,'Dry Sieve'!$B$2:$K$992,10,FALSE)</f>
        <v>212.76000000000002</v>
      </c>
      <c r="T2479" s="23">
        <v>5.4022282720000002E-2</v>
      </c>
      <c r="U2479" s="23">
        <v>9.2890508600000001E-3</v>
      </c>
      <c r="V2479" s="23">
        <f>V2476</f>
        <v>7.7963429176589993E-2</v>
      </c>
    </row>
    <row r="2480" spans="1:22" ht="15.75" customHeight="1" x14ac:dyDescent="0.2">
      <c r="A2480" s="22">
        <f>VLOOKUP(B2479,'Sample ID by Horizon'!A:B,2,FALSE)</f>
        <v>42879</v>
      </c>
      <c r="B2480" s="21" t="s">
        <v>564</v>
      </c>
      <c r="C2480" s="21" t="s">
        <v>1297</v>
      </c>
      <c r="D2480" s="21" t="s">
        <v>1292</v>
      </c>
      <c r="E2480" s="21">
        <v>2.0579999999999998</v>
      </c>
      <c r="F2480" s="21">
        <v>1.7290000000000001</v>
      </c>
      <c r="G2480" s="21">
        <v>3.758</v>
      </c>
      <c r="H2480" s="21">
        <v>2.0289999999999999</v>
      </c>
      <c r="I2480" s="21">
        <v>3.0409999999999999</v>
      </c>
      <c r="J2480" s="23">
        <f t="shared" si="45"/>
        <v>1.3119999999999998</v>
      </c>
      <c r="K2480" s="71">
        <v>34.839650149999997</v>
      </c>
      <c r="L2480" s="71">
        <f t="shared" ref="L2480:N2480" si="1860">L2479</f>
        <v>2.0649999999999999</v>
      </c>
      <c r="M2480" s="71">
        <f t="shared" si="1860"/>
        <v>1.4177499999999998</v>
      </c>
      <c r="N2480" s="71">
        <f t="shared" si="1860"/>
        <v>30.090988729999999</v>
      </c>
      <c r="O2480" s="73">
        <f>VLOOKUP(B2480,'Dry Sieve'!$B$2:$K$992,IF(C2480="#5",2,IF(C2480="#10",3,IF(C2480="#18",4,IF(C2480="#35",5,IF(C2480="#60",6,IF(C2480="#120",7,IF(C2480="#200",8,IF(C2480="&lt;200",9)))))))),FALSE)</f>
        <v>36.67</v>
      </c>
      <c r="P2480" s="23">
        <f t="shared" si="0"/>
        <v>1.4177499999999998</v>
      </c>
      <c r="Q2480" s="23">
        <f t="shared" si="1"/>
        <v>2.0649999999999999</v>
      </c>
      <c r="R2480" s="23">
        <f>VLOOKUP(B2480,'Dry Sieve'!$B$2:$K$992,IF(C2480="#5",2,IF(C2480="#10",3,IF(C2480="#18",4,IF(C2480="#35",5,IF(C2480="#60",6,IF(C2480="#120",7,IF(C2480="#200",8,IF(C2480="&lt;200",9)))))))),FALSE)</f>
        <v>36.67</v>
      </c>
      <c r="S2480" s="23">
        <f>VLOOKUP(B2480,'Dry Sieve'!$B$2:$K$992,10,FALSE)</f>
        <v>212.76000000000002</v>
      </c>
      <c r="T2480" s="23">
        <v>5.4022282720000002E-2</v>
      </c>
      <c r="U2480" s="23">
        <v>9.2890508600000001E-3</v>
      </c>
      <c r="V2480" s="23">
        <f>V2479</f>
        <v>7.7963429176589993E-2</v>
      </c>
    </row>
    <row r="2481" spans="1:22" ht="15.75" customHeight="1" x14ac:dyDescent="0.2">
      <c r="A2481" s="22">
        <f>VLOOKUP(B2480,'Sample ID by Horizon'!A:B,2,FALSE)</f>
        <v>42879</v>
      </c>
      <c r="B2481" s="21" t="s">
        <v>564</v>
      </c>
      <c r="C2481" s="21" t="s">
        <v>1297</v>
      </c>
      <c r="D2481" s="21" t="s">
        <v>1293</v>
      </c>
      <c r="E2481" s="21">
        <v>2.0299999999999998</v>
      </c>
      <c r="F2481" s="21">
        <v>1.7250000000000001</v>
      </c>
      <c r="G2481" s="21">
        <v>3.7530000000000001</v>
      </c>
      <c r="H2481" s="21">
        <v>2.028</v>
      </c>
      <c r="I2481" s="21">
        <v>3.258</v>
      </c>
      <c r="J2481" s="23">
        <f t="shared" si="45"/>
        <v>1.5329999999999999</v>
      </c>
      <c r="K2481" s="71">
        <v>24.38423645</v>
      </c>
      <c r="L2481" s="71">
        <f t="shared" ref="L2481:N2481" si="1861">L2479</f>
        <v>2.0649999999999999</v>
      </c>
      <c r="M2481" s="71">
        <f t="shared" si="1861"/>
        <v>1.4177499999999998</v>
      </c>
      <c r="N2481" s="71">
        <f t="shared" si="1861"/>
        <v>30.090988729999999</v>
      </c>
      <c r="O2481" s="73">
        <f>VLOOKUP(B2481,'Dry Sieve'!$B$2:$K$992,IF(C2481="#5",2,IF(C2481="#10",3,IF(C2481="#18",4,IF(C2481="#35",5,IF(C2481="#60",6,IF(C2481="#120",7,IF(C2481="#200",8,IF(C2481="&lt;200",9)))))))),FALSE)</f>
        <v>36.67</v>
      </c>
      <c r="P2481" s="23">
        <f t="shared" si="0"/>
        <v>1.4177499999999998</v>
      </c>
      <c r="Q2481" s="23">
        <f t="shared" si="1"/>
        <v>2.0649999999999999</v>
      </c>
      <c r="R2481" s="23">
        <f>VLOOKUP(B2481,'Dry Sieve'!$B$2:$K$992,IF(C2481="#5",2,IF(C2481="#10",3,IF(C2481="#18",4,IF(C2481="#35",5,IF(C2481="#60",6,IF(C2481="#120",7,IF(C2481="#200",8,IF(C2481="&lt;200",9)))))))),FALSE)</f>
        <v>36.67</v>
      </c>
      <c r="S2481" s="23">
        <f>VLOOKUP(B2481,'Dry Sieve'!$B$2:$K$992,10,FALSE)</f>
        <v>212.76000000000002</v>
      </c>
      <c r="T2481" s="23">
        <v>5.4022282720000002E-2</v>
      </c>
      <c r="U2481" s="23">
        <v>9.2890508600000001E-3</v>
      </c>
      <c r="V2481" s="23">
        <f>V2479</f>
        <v>7.7963429176589993E-2</v>
      </c>
    </row>
    <row r="2482" spans="1:22" ht="15.75" customHeight="1" x14ac:dyDescent="0.2">
      <c r="A2482" s="22">
        <f>VLOOKUP(B2481,'Sample ID by Horizon'!A:B,2,FALSE)</f>
        <v>42879</v>
      </c>
      <c r="B2482" s="21" t="s">
        <v>564</v>
      </c>
      <c r="C2482" s="21" t="s">
        <v>1297</v>
      </c>
      <c r="D2482" s="21" t="s">
        <v>1294</v>
      </c>
      <c r="E2482" s="21">
        <v>2.0310000000000001</v>
      </c>
      <c r="F2482" s="21">
        <v>1.7090000000000001</v>
      </c>
      <c r="G2482" s="21">
        <v>3.7090000000000001</v>
      </c>
      <c r="H2482" s="21">
        <v>2</v>
      </c>
      <c r="I2482" s="21">
        <v>3.1179999999999999</v>
      </c>
      <c r="J2482" s="23">
        <f t="shared" si="45"/>
        <v>1.4089999999999998</v>
      </c>
      <c r="K2482" s="71">
        <v>29.09896603</v>
      </c>
      <c r="L2482" s="71">
        <f t="shared" ref="L2482:N2482" si="1862">L2479</f>
        <v>2.0649999999999999</v>
      </c>
      <c r="M2482" s="71">
        <f t="shared" si="1862"/>
        <v>1.4177499999999998</v>
      </c>
      <c r="N2482" s="71">
        <f t="shared" si="1862"/>
        <v>30.090988729999999</v>
      </c>
      <c r="O2482" s="73">
        <f>VLOOKUP(B2482,'Dry Sieve'!$B$2:$K$992,IF(C2482="#5",2,IF(C2482="#10",3,IF(C2482="#18",4,IF(C2482="#35",5,IF(C2482="#60",6,IF(C2482="#120",7,IF(C2482="#200",8,IF(C2482="&lt;200",9)))))))),FALSE)</f>
        <v>36.67</v>
      </c>
      <c r="P2482" s="23">
        <f t="shared" si="0"/>
        <v>1.4177499999999998</v>
      </c>
      <c r="Q2482" s="23">
        <f t="shared" si="1"/>
        <v>2.0649999999999999</v>
      </c>
      <c r="R2482" s="23">
        <f>VLOOKUP(B2482,'Dry Sieve'!$B$2:$K$992,IF(C2482="#5",2,IF(C2482="#10",3,IF(C2482="#18",4,IF(C2482="#35",5,IF(C2482="#60",6,IF(C2482="#120",7,IF(C2482="#200",8,IF(C2482="&lt;200",9)))))))),FALSE)</f>
        <v>36.67</v>
      </c>
      <c r="S2482" s="23">
        <f>VLOOKUP(B2482,'Dry Sieve'!$B$2:$K$992,10,FALSE)</f>
        <v>212.76000000000002</v>
      </c>
      <c r="T2482" s="23">
        <v>5.4022282720000002E-2</v>
      </c>
      <c r="U2482" s="23">
        <v>9.2890508600000001E-3</v>
      </c>
      <c r="V2482" s="23">
        <f>V2479</f>
        <v>7.7963429176589993E-2</v>
      </c>
    </row>
    <row r="2483" spans="1:22" ht="15.75" customHeight="1" x14ac:dyDescent="0.2">
      <c r="A2483" s="22">
        <f>VLOOKUP(B2482,'Sample ID by Horizon'!A:B,2,FALSE)</f>
        <v>42879</v>
      </c>
      <c r="B2483" s="21" t="s">
        <v>564</v>
      </c>
      <c r="C2483" s="21" t="s">
        <v>1298</v>
      </c>
      <c r="D2483" s="21" t="s">
        <v>1291</v>
      </c>
      <c r="E2483" s="21">
        <v>2.1030000000000002</v>
      </c>
      <c r="F2483" s="21">
        <v>1.7230000000000001</v>
      </c>
      <c r="G2483" s="21">
        <v>3.79</v>
      </c>
      <c r="H2483" s="21">
        <v>2.0670000000000002</v>
      </c>
      <c r="I2483" s="21">
        <v>3.246</v>
      </c>
      <c r="J2483" s="23">
        <f t="shared" si="45"/>
        <v>1.5229999999999999</v>
      </c>
      <c r="K2483" s="71">
        <v>25.867807890000002</v>
      </c>
      <c r="L2483" s="71">
        <v>2.0447500000000001</v>
      </c>
      <c r="M2483" s="23">
        <f>AVERAGE(J2483:J2486)</f>
        <v>1.3645</v>
      </c>
      <c r="N2483" s="23">
        <v>31.715209770000001</v>
      </c>
      <c r="O2483" s="73">
        <f>VLOOKUP(B2483,'Dry Sieve'!$B$2:$K$992,IF(C2483="#5",2,IF(C2483="#10",3,IF(C2483="#18",4,IF(C2483="#35",5,IF(C2483="#60",6,IF(C2483="#120",7,IF(C2483="#200",8,IF(C2483="&lt;200",9)))))))),FALSE)</f>
        <v>22.79</v>
      </c>
      <c r="P2483" s="23">
        <f t="shared" si="0"/>
        <v>1.3645</v>
      </c>
      <c r="Q2483" s="23">
        <f t="shared" si="1"/>
        <v>2.0447500000000005</v>
      </c>
      <c r="R2483" s="23">
        <f>VLOOKUP(B2483,'Dry Sieve'!$B$2:$K$992,IF(C2483="#5",2,IF(C2483="#10",3,IF(C2483="#18",4,IF(C2483="#35",5,IF(C2483="#60",6,IF(C2483="#120",7,IF(C2483="#200",8,IF(C2483="&lt;200",9)))))))),FALSE)</f>
        <v>22.79</v>
      </c>
      <c r="S2483" s="23">
        <f>VLOOKUP(B2483,'Dry Sieve'!$B$2:$K$992,10,FALSE)</f>
        <v>212.76000000000002</v>
      </c>
      <c r="T2483" s="23">
        <v>3.5635485260000002E-2</v>
      </c>
      <c r="U2483" s="23">
        <v>4.8436581009999998E-3</v>
      </c>
      <c r="V2483" s="23">
        <f>V2482</f>
        <v>7.7963429176589993E-2</v>
      </c>
    </row>
    <row r="2484" spans="1:22" ht="15.75" customHeight="1" x14ac:dyDescent="0.2">
      <c r="A2484" s="22">
        <f>VLOOKUP(B2483,'Sample ID by Horizon'!A:B,2,FALSE)</f>
        <v>42879</v>
      </c>
      <c r="B2484" s="21" t="s">
        <v>564</v>
      </c>
      <c r="C2484" s="21" t="s">
        <v>1298</v>
      </c>
      <c r="D2484" s="21" t="s">
        <v>1292</v>
      </c>
      <c r="E2484" s="21">
        <v>2.0209999999999999</v>
      </c>
      <c r="F2484" s="21">
        <v>1.744</v>
      </c>
      <c r="G2484" s="21">
        <v>3.7290000000000001</v>
      </c>
      <c r="H2484" s="21">
        <v>1.9850000000000001</v>
      </c>
      <c r="I2484" s="21">
        <v>3.1890000000000001</v>
      </c>
      <c r="J2484" s="23">
        <f t="shared" si="45"/>
        <v>1.4450000000000001</v>
      </c>
      <c r="K2484" s="71">
        <v>26.719445820000001</v>
      </c>
      <c r="L2484" s="71">
        <f t="shared" ref="L2484:N2484" si="1863">L2483</f>
        <v>2.0447500000000001</v>
      </c>
      <c r="M2484" s="71">
        <f t="shared" si="1863"/>
        <v>1.3645</v>
      </c>
      <c r="N2484" s="71">
        <f t="shared" si="1863"/>
        <v>31.715209770000001</v>
      </c>
      <c r="O2484" s="73">
        <f>VLOOKUP(B2484,'Dry Sieve'!$B$2:$K$992,IF(C2484="#5",2,IF(C2484="#10",3,IF(C2484="#18",4,IF(C2484="#35",5,IF(C2484="#60",6,IF(C2484="#120",7,IF(C2484="#200",8,IF(C2484="&lt;200",9)))))))),FALSE)</f>
        <v>22.79</v>
      </c>
      <c r="P2484" s="23">
        <f t="shared" si="0"/>
        <v>1.3645</v>
      </c>
      <c r="Q2484" s="23">
        <f t="shared" si="1"/>
        <v>2.0447500000000005</v>
      </c>
      <c r="R2484" s="23">
        <f>VLOOKUP(B2484,'Dry Sieve'!$B$2:$K$992,IF(C2484="#5",2,IF(C2484="#10",3,IF(C2484="#18",4,IF(C2484="#35",5,IF(C2484="#60",6,IF(C2484="#120",7,IF(C2484="#200",8,IF(C2484="&lt;200",9)))))))),FALSE)</f>
        <v>22.79</v>
      </c>
      <c r="S2484" s="23">
        <f>VLOOKUP(B2484,'Dry Sieve'!$B$2:$K$992,10,FALSE)</f>
        <v>212.76000000000002</v>
      </c>
      <c r="T2484" s="23">
        <v>3.5635485260000002E-2</v>
      </c>
      <c r="U2484" s="23">
        <v>4.8436581009999998E-3</v>
      </c>
      <c r="V2484" s="23">
        <f>V2482</f>
        <v>7.7963429176589993E-2</v>
      </c>
    </row>
    <row r="2485" spans="1:22" ht="15.75" customHeight="1" x14ac:dyDescent="0.2">
      <c r="A2485" s="22">
        <f>VLOOKUP(B2484,'Sample ID by Horizon'!A:B,2,FALSE)</f>
        <v>42879</v>
      </c>
      <c r="B2485" s="21" t="s">
        <v>564</v>
      </c>
      <c r="C2485" s="21" t="s">
        <v>1298</v>
      </c>
      <c r="D2485" s="21" t="s">
        <v>1293</v>
      </c>
      <c r="E2485" s="21">
        <v>2.0150000000000001</v>
      </c>
      <c r="F2485" s="21">
        <v>1.732</v>
      </c>
      <c r="G2485" s="21">
        <v>3.72</v>
      </c>
      <c r="H2485" s="21">
        <v>1.988</v>
      </c>
      <c r="I2485" s="21">
        <v>2.98</v>
      </c>
      <c r="J2485" s="23">
        <f t="shared" si="45"/>
        <v>1.248</v>
      </c>
      <c r="K2485" s="71">
        <v>36.724565759999997</v>
      </c>
      <c r="L2485" s="71">
        <f t="shared" ref="L2485:N2485" si="1864">L2483</f>
        <v>2.0447500000000001</v>
      </c>
      <c r="M2485" s="71">
        <f t="shared" si="1864"/>
        <v>1.3645</v>
      </c>
      <c r="N2485" s="71">
        <f t="shared" si="1864"/>
        <v>31.715209770000001</v>
      </c>
      <c r="O2485" s="73">
        <f>VLOOKUP(B2485,'Dry Sieve'!$B$2:$K$992,IF(C2485="#5",2,IF(C2485="#10",3,IF(C2485="#18",4,IF(C2485="#35",5,IF(C2485="#60",6,IF(C2485="#120",7,IF(C2485="#200",8,IF(C2485="&lt;200",9)))))))),FALSE)</f>
        <v>22.79</v>
      </c>
      <c r="P2485" s="23">
        <f t="shared" si="0"/>
        <v>1.3645</v>
      </c>
      <c r="Q2485" s="23">
        <f t="shared" si="1"/>
        <v>2.0447500000000005</v>
      </c>
      <c r="R2485" s="23">
        <f>VLOOKUP(B2485,'Dry Sieve'!$B$2:$K$992,IF(C2485="#5",2,IF(C2485="#10",3,IF(C2485="#18",4,IF(C2485="#35",5,IF(C2485="#60",6,IF(C2485="#120",7,IF(C2485="#200",8,IF(C2485="&lt;200",9)))))))),FALSE)</f>
        <v>22.79</v>
      </c>
      <c r="S2485" s="23">
        <f>VLOOKUP(B2485,'Dry Sieve'!$B$2:$K$992,10,FALSE)</f>
        <v>212.76000000000002</v>
      </c>
      <c r="T2485" s="23">
        <v>3.5635485260000002E-2</v>
      </c>
      <c r="U2485" s="23">
        <v>4.8436581009999998E-3</v>
      </c>
      <c r="V2485" s="23">
        <f>V2482</f>
        <v>7.7963429176589993E-2</v>
      </c>
    </row>
    <row r="2486" spans="1:22" ht="15.75" customHeight="1" x14ac:dyDescent="0.2">
      <c r="A2486" s="22">
        <f>VLOOKUP(B2485,'Sample ID by Horizon'!A:B,2,FALSE)</f>
        <v>42879</v>
      </c>
      <c r="B2486" s="21" t="s">
        <v>564</v>
      </c>
      <c r="C2486" s="21" t="s">
        <v>1298</v>
      </c>
      <c r="D2486" s="21" t="s">
        <v>1294</v>
      </c>
      <c r="E2486" s="21">
        <v>2.04</v>
      </c>
      <c r="F2486" s="21">
        <v>1.734</v>
      </c>
      <c r="G2486" s="21">
        <v>3.742</v>
      </c>
      <c r="H2486" s="21">
        <v>2.008</v>
      </c>
      <c r="I2486" s="21">
        <v>2.976</v>
      </c>
      <c r="J2486" s="23">
        <f t="shared" si="45"/>
        <v>1.242</v>
      </c>
      <c r="K2486" s="71">
        <v>37.549019610000002</v>
      </c>
      <c r="L2486" s="71">
        <f t="shared" ref="L2486:N2486" si="1865">L2483</f>
        <v>2.0447500000000001</v>
      </c>
      <c r="M2486" s="71">
        <f t="shared" si="1865"/>
        <v>1.3645</v>
      </c>
      <c r="N2486" s="71">
        <f t="shared" si="1865"/>
        <v>31.715209770000001</v>
      </c>
      <c r="O2486" s="73">
        <f>VLOOKUP(B2486,'Dry Sieve'!$B$2:$K$992,IF(C2486="#5",2,IF(C2486="#10",3,IF(C2486="#18",4,IF(C2486="#35",5,IF(C2486="#60",6,IF(C2486="#120",7,IF(C2486="#200",8,IF(C2486="&lt;200",9)))))))),FALSE)</f>
        <v>22.79</v>
      </c>
      <c r="P2486" s="23">
        <f t="shared" si="0"/>
        <v>1.3645</v>
      </c>
      <c r="Q2486" s="23">
        <f t="shared" si="1"/>
        <v>2.0447500000000005</v>
      </c>
      <c r="R2486" s="23">
        <f>VLOOKUP(B2486,'Dry Sieve'!$B$2:$K$992,IF(C2486="#5",2,IF(C2486="#10",3,IF(C2486="#18",4,IF(C2486="#35",5,IF(C2486="#60",6,IF(C2486="#120",7,IF(C2486="#200",8,IF(C2486="&lt;200",9)))))))),FALSE)</f>
        <v>22.79</v>
      </c>
      <c r="S2486" s="23">
        <f>VLOOKUP(B2486,'Dry Sieve'!$B$2:$K$992,10,FALSE)</f>
        <v>212.76000000000002</v>
      </c>
      <c r="T2486" s="23">
        <v>3.5635485260000002E-2</v>
      </c>
      <c r="U2486" s="23">
        <v>4.8436581009999998E-3</v>
      </c>
      <c r="V2486" s="23">
        <f>V2485</f>
        <v>7.7963429176589993E-2</v>
      </c>
    </row>
    <row r="2487" spans="1:22" ht="15.75" customHeight="1" x14ac:dyDescent="0.2">
      <c r="A2487" s="22">
        <f>VLOOKUP(B2486,'Sample ID by Horizon'!A:B,2,FALSE)</f>
        <v>42879</v>
      </c>
      <c r="B2487" s="21" t="s">
        <v>564</v>
      </c>
      <c r="C2487" s="21" t="s">
        <v>1299</v>
      </c>
      <c r="D2487" s="21" t="s">
        <v>1291</v>
      </c>
      <c r="E2487" s="21">
        <v>1.03</v>
      </c>
      <c r="F2487" s="21">
        <v>1.72</v>
      </c>
      <c r="G2487" s="21">
        <v>2.726</v>
      </c>
      <c r="H2487" s="21">
        <v>1.006</v>
      </c>
      <c r="I2487" s="21">
        <v>2.496</v>
      </c>
      <c r="J2487" s="23">
        <f t="shared" si="45"/>
        <v>0.77600000000000002</v>
      </c>
      <c r="K2487" s="71">
        <v>22.330097089999999</v>
      </c>
      <c r="L2487" s="71">
        <v>1.02</v>
      </c>
      <c r="M2487" s="23">
        <f>AVERAGE(J2487:J2490)</f>
        <v>0.73850000000000016</v>
      </c>
      <c r="N2487" s="23">
        <v>25.358999780000001</v>
      </c>
      <c r="O2487" s="73">
        <f>VLOOKUP(B2487,'Dry Sieve'!$B$2:$K$992,IF(C2487="#5",2,IF(C2487="#10",3,IF(C2487="#18",4,IF(C2487="#35",5,IF(C2487="#60",6,IF(C2487="#120",7,IF(C2487="#200",8,IF(C2487="&lt;200",9)))))))),FALSE)</f>
        <v>7.61</v>
      </c>
      <c r="P2487" s="23">
        <f t="shared" si="0"/>
        <v>0.73850000000000016</v>
      </c>
      <c r="Q2487" s="23">
        <f t="shared" si="1"/>
        <v>1.02</v>
      </c>
      <c r="R2487" s="23">
        <f>VLOOKUP(B2487,'Dry Sieve'!$B$2:$K$992,IF(C2487="#5",2,IF(C2487="#10",3,IF(C2487="#18",4,IF(C2487="#35",5,IF(C2487="#60",6,IF(C2487="#120",7,IF(C2487="#200",8,IF(C2487="&lt;200",9)))))))),FALSE)</f>
        <v>7.61</v>
      </c>
      <c r="S2487" s="23">
        <f>VLOOKUP(B2487,'Dry Sieve'!$B$2:$K$992,10,FALSE)</f>
        <v>212.76000000000002</v>
      </c>
      <c r="T2487" s="23">
        <v>9.8712670820000001E-3</v>
      </c>
      <c r="U2487" s="23">
        <v>7.1521559939999996E-4</v>
      </c>
      <c r="V2487" s="23">
        <f>V2485</f>
        <v>7.7963429176589993E-2</v>
      </c>
    </row>
    <row r="2488" spans="1:22" ht="15.75" customHeight="1" x14ac:dyDescent="0.2">
      <c r="A2488" s="22">
        <f>VLOOKUP(B2487,'Sample ID by Horizon'!A:B,2,FALSE)</f>
        <v>42879</v>
      </c>
      <c r="B2488" s="21" t="s">
        <v>564</v>
      </c>
      <c r="C2488" s="21" t="s">
        <v>1299</v>
      </c>
      <c r="D2488" s="21" t="s">
        <v>1292</v>
      </c>
      <c r="E2488" s="21">
        <v>1.01</v>
      </c>
      <c r="F2488" s="21">
        <v>1.724</v>
      </c>
      <c r="G2488" s="21">
        <v>2.7090000000000001</v>
      </c>
      <c r="H2488" s="21">
        <v>0.98499999999999999</v>
      </c>
      <c r="I2488" s="21">
        <v>2.4129999999999998</v>
      </c>
      <c r="J2488" s="23">
        <f t="shared" si="45"/>
        <v>0.68899999999999983</v>
      </c>
      <c r="K2488" s="71">
        <v>29.306930690000002</v>
      </c>
      <c r="L2488" s="71">
        <f t="shared" ref="L2488:N2488" si="1866">L2487</f>
        <v>1.02</v>
      </c>
      <c r="M2488" s="71">
        <f t="shared" si="1866"/>
        <v>0.73850000000000016</v>
      </c>
      <c r="N2488" s="71">
        <f t="shared" si="1866"/>
        <v>25.358999780000001</v>
      </c>
      <c r="O2488" s="73">
        <f>VLOOKUP(B2488,'Dry Sieve'!$B$2:$K$992,IF(C2488="#5",2,IF(C2488="#10",3,IF(C2488="#18",4,IF(C2488="#35",5,IF(C2488="#60",6,IF(C2488="#120",7,IF(C2488="#200",8,IF(C2488="&lt;200",9)))))))),FALSE)</f>
        <v>7.61</v>
      </c>
      <c r="P2488" s="23">
        <f t="shared" si="0"/>
        <v>0.73850000000000016</v>
      </c>
      <c r="Q2488" s="23">
        <f t="shared" si="1"/>
        <v>1.02</v>
      </c>
      <c r="R2488" s="23">
        <f>VLOOKUP(B2488,'Dry Sieve'!$B$2:$K$992,IF(C2488="#5",2,IF(C2488="#10",3,IF(C2488="#18",4,IF(C2488="#35",5,IF(C2488="#60",6,IF(C2488="#120",7,IF(C2488="#200",8,IF(C2488="&lt;200",9)))))))),FALSE)</f>
        <v>7.61</v>
      </c>
      <c r="S2488" s="23">
        <f>VLOOKUP(B2488,'Dry Sieve'!$B$2:$K$992,10,FALSE)</f>
        <v>212.76000000000002</v>
      </c>
      <c r="T2488" s="23">
        <v>9.8712670820000001E-3</v>
      </c>
      <c r="U2488" s="23">
        <v>7.1521559939999996E-4</v>
      </c>
      <c r="V2488" s="23">
        <f>V2485</f>
        <v>7.7963429176589993E-2</v>
      </c>
    </row>
    <row r="2489" spans="1:22" ht="15.75" customHeight="1" x14ac:dyDescent="0.2">
      <c r="A2489" s="22">
        <f>VLOOKUP(B2488,'Sample ID by Horizon'!A:B,2,FALSE)</f>
        <v>42879</v>
      </c>
      <c r="B2489" s="21" t="s">
        <v>564</v>
      </c>
      <c r="C2489" s="21" t="s">
        <v>1299</v>
      </c>
      <c r="D2489" s="21" t="s">
        <v>1293</v>
      </c>
      <c r="E2489" s="21">
        <v>1.0189999999999999</v>
      </c>
      <c r="F2489" s="21">
        <v>1.72</v>
      </c>
      <c r="G2489" s="21">
        <v>2.718</v>
      </c>
      <c r="H2489" s="21">
        <v>0.998</v>
      </c>
      <c r="I2489" s="21">
        <v>2.4900000000000002</v>
      </c>
      <c r="J2489" s="23">
        <f t="shared" si="45"/>
        <v>0.77000000000000024</v>
      </c>
      <c r="K2489" s="71">
        <v>22.37487733</v>
      </c>
      <c r="L2489" s="71">
        <f t="shared" ref="L2489:N2489" si="1867">L2487</f>
        <v>1.02</v>
      </c>
      <c r="M2489" s="71">
        <f t="shared" si="1867"/>
        <v>0.73850000000000016</v>
      </c>
      <c r="N2489" s="71">
        <f t="shared" si="1867"/>
        <v>25.358999780000001</v>
      </c>
      <c r="O2489" s="73">
        <f>VLOOKUP(B2489,'Dry Sieve'!$B$2:$K$992,IF(C2489="#5",2,IF(C2489="#10",3,IF(C2489="#18",4,IF(C2489="#35",5,IF(C2489="#60",6,IF(C2489="#120",7,IF(C2489="#200",8,IF(C2489="&lt;200",9)))))))),FALSE)</f>
        <v>7.61</v>
      </c>
      <c r="P2489" s="23">
        <f t="shared" si="0"/>
        <v>0.73850000000000016</v>
      </c>
      <c r="Q2489" s="23">
        <f t="shared" si="1"/>
        <v>1.02</v>
      </c>
      <c r="R2489" s="23">
        <f>VLOOKUP(B2489,'Dry Sieve'!$B$2:$K$992,IF(C2489="#5",2,IF(C2489="#10",3,IF(C2489="#18",4,IF(C2489="#35",5,IF(C2489="#60",6,IF(C2489="#120",7,IF(C2489="#200",8,IF(C2489="&lt;200",9)))))))),FALSE)</f>
        <v>7.61</v>
      </c>
      <c r="S2489" s="23">
        <f>VLOOKUP(B2489,'Dry Sieve'!$B$2:$K$992,10,FALSE)</f>
        <v>212.76000000000002</v>
      </c>
      <c r="T2489" s="23">
        <v>9.8712670820000001E-3</v>
      </c>
      <c r="U2489" s="23">
        <v>7.1521559939999996E-4</v>
      </c>
      <c r="V2489" s="23">
        <f>V2488</f>
        <v>7.7963429176589993E-2</v>
      </c>
    </row>
    <row r="2490" spans="1:22" ht="15.75" customHeight="1" x14ac:dyDescent="0.2">
      <c r="A2490" s="22">
        <f>VLOOKUP(B2489,'Sample ID by Horizon'!A:B,2,FALSE)</f>
        <v>42879</v>
      </c>
      <c r="B2490" s="21" t="s">
        <v>564</v>
      </c>
      <c r="C2490" s="21" t="s">
        <v>1299</v>
      </c>
      <c r="D2490" s="21" t="s">
        <v>1294</v>
      </c>
      <c r="E2490" s="21">
        <v>1.0209999999999999</v>
      </c>
      <c r="F2490" s="21">
        <v>1.7270000000000001</v>
      </c>
      <c r="G2490" s="21">
        <v>2.726</v>
      </c>
      <c r="H2490" s="21">
        <v>0.999</v>
      </c>
      <c r="I2490" s="21">
        <v>2.4460000000000002</v>
      </c>
      <c r="J2490" s="23">
        <f t="shared" si="45"/>
        <v>0.71900000000000008</v>
      </c>
      <c r="K2490" s="71">
        <v>27.424094029999999</v>
      </c>
      <c r="L2490" s="71">
        <f t="shared" ref="L2490:N2490" si="1868">L2487</f>
        <v>1.02</v>
      </c>
      <c r="M2490" s="71">
        <f t="shared" si="1868"/>
        <v>0.73850000000000016</v>
      </c>
      <c r="N2490" s="71">
        <f t="shared" si="1868"/>
        <v>25.358999780000001</v>
      </c>
      <c r="O2490" s="73">
        <f>VLOOKUP(B2490,'Dry Sieve'!$B$2:$K$992,IF(C2490="#5",2,IF(C2490="#10",3,IF(C2490="#18",4,IF(C2490="#35",5,IF(C2490="#60",6,IF(C2490="#120",7,IF(C2490="#200",8,IF(C2490="&lt;200",9)))))))),FALSE)</f>
        <v>7.61</v>
      </c>
      <c r="P2490" s="23">
        <f t="shared" si="0"/>
        <v>0.73850000000000016</v>
      </c>
      <c r="Q2490" s="23">
        <f t="shared" si="1"/>
        <v>1.02</v>
      </c>
      <c r="R2490" s="23">
        <f>VLOOKUP(B2490,'Dry Sieve'!$B$2:$K$992,IF(C2490="#5",2,IF(C2490="#10",3,IF(C2490="#18",4,IF(C2490="#35",5,IF(C2490="#60",6,IF(C2490="#120",7,IF(C2490="#200",8,IF(C2490="&lt;200",9)))))))),FALSE)</f>
        <v>7.61</v>
      </c>
      <c r="S2490" s="23">
        <f>VLOOKUP(B2490,'Dry Sieve'!$B$2:$K$992,10,FALSE)</f>
        <v>212.76000000000002</v>
      </c>
      <c r="T2490" s="23">
        <v>9.8712670820000001E-3</v>
      </c>
      <c r="U2490" s="23">
        <v>7.1521559939999996E-4</v>
      </c>
      <c r="V2490" s="23">
        <f>V2488</f>
        <v>7.7963429176589993E-2</v>
      </c>
    </row>
    <row r="2491" spans="1:22" ht="15.75" customHeight="1" x14ac:dyDescent="0.2">
      <c r="A2491" s="22">
        <f>VLOOKUP(B2490,'Sample ID by Horizon'!A:B,2,FALSE)</f>
        <v>42879</v>
      </c>
      <c r="B2491" s="21" t="s">
        <v>564</v>
      </c>
      <c r="C2491" s="21" t="s">
        <v>1300</v>
      </c>
      <c r="D2491" s="21" t="s">
        <v>1291</v>
      </c>
      <c r="E2491" s="21">
        <v>0.504</v>
      </c>
      <c r="F2491" s="21">
        <v>1.7210000000000001</v>
      </c>
      <c r="G2491" s="21">
        <v>2.222</v>
      </c>
      <c r="H2491" s="21">
        <v>0.501</v>
      </c>
      <c r="I2491" s="21">
        <v>2.1269999999999998</v>
      </c>
      <c r="J2491" s="23">
        <f t="shared" si="45"/>
        <v>0.40599999999999969</v>
      </c>
      <c r="K2491" s="71">
        <v>18.849206349999999</v>
      </c>
      <c r="L2491" s="71">
        <v>0.52300000000000002</v>
      </c>
      <c r="M2491" s="23">
        <f>AVERAGE(J2491:J2494)</f>
        <v>0.33574999999999988</v>
      </c>
      <c r="N2491" s="23">
        <v>12.61758206</v>
      </c>
      <c r="O2491" s="73">
        <f>VLOOKUP(B2491,'Dry Sieve'!$B$2:$K$992,IF(C2491="#5",2,IF(C2491="#10",3,IF(C2491="#18",4,IF(C2491="#35",5,IF(C2491="#60",6,IF(C2491="#120",7,IF(C2491="#200",8,IF(C2491="&lt;200",9)))))))),FALSE)</f>
        <v>2.37</v>
      </c>
      <c r="P2491" s="23">
        <f t="shared" si="0"/>
        <v>0.33574999999999988</v>
      </c>
      <c r="Q2491" s="23">
        <f t="shared" si="1"/>
        <v>0.39224999999999999</v>
      </c>
      <c r="R2491" s="23">
        <f>VLOOKUP(B2491,'Dry Sieve'!$B$2:$K$992,IF(C2491="#5",2,IF(C2491="#10",3,IF(C2491="#18",4,IF(C2491="#35",5,IF(C2491="#60",6,IF(C2491="#120",7,IF(C2491="#200",8,IF(C2491="&lt;200",9)))))))),FALSE)</f>
        <v>2.37</v>
      </c>
      <c r="S2491" s="23">
        <f>VLOOKUP(B2491,'Dry Sieve'!$B$2:$K$992,10,FALSE)</f>
        <v>212.76000000000002</v>
      </c>
      <c r="T2491" s="23">
        <v>1.6045152900000001E-3</v>
      </c>
      <c r="U2491" s="23">
        <v>2.8921576189999999E-5</v>
      </c>
      <c r="V2491" s="23">
        <f>V2488</f>
        <v>7.7963429176589993E-2</v>
      </c>
    </row>
    <row r="2492" spans="1:22" ht="15.75" customHeight="1" x14ac:dyDescent="0.2">
      <c r="A2492" s="22">
        <f>VLOOKUP(B2491,'Sample ID by Horizon'!A:B,2,FALSE)</f>
        <v>42879</v>
      </c>
      <c r="B2492" s="21" t="s">
        <v>564</v>
      </c>
      <c r="C2492" s="21" t="s">
        <v>1300</v>
      </c>
      <c r="D2492" s="21" t="s">
        <v>1292</v>
      </c>
      <c r="E2492" s="21">
        <v>0.5</v>
      </c>
      <c r="F2492" s="21">
        <v>1.7150000000000001</v>
      </c>
      <c r="G2492" s="21">
        <v>2.202</v>
      </c>
      <c r="H2492" s="21">
        <v>0.48699999999999999</v>
      </c>
      <c r="I2492" s="21">
        <v>2.153</v>
      </c>
      <c r="J2492" s="23">
        <f t="shared" si="45"/>
        <v>0.43799999999999994</v>
      </c>
      <c r="K2492" s="71">
        <v>9.8000000000000007</v>
      </c>
      <c r="L2492" s="71">
        <f t="shared" ref="L2492:N2492" si="1869">L2491</f>
        <v>0.52300000000000002</v>
      </c>
      <c r="M2492" s="71">
        <f t="shared" si="1869"/>
        <v>0.33574999999999988</v>
      </c>
      <c r="N2492" s="71">
        <f t="shared" si="1869"/>
        <v>12.61758206</v>
      </c>
      <c r="O2492" s="73">
        <f>VLOOKUP(B2492,'Dry Sieve'!$B$2:$K$992,IF(C2492="#5",2,IF(C2492="#10",3,IF(C2492="#18",4,IF(C2492="#35",5,IF(C2492="#60",6,IF(C2492="#120",7,IF(C2492="#200",8,IF(C2492="&lt;200",9)))))))),FALSE)</f>
        <v>2.37</v>
      </c>
      <c r="P2492" s="23">
        <f t="shared" si="0"/>
        <v>0.33574999999999988</v>
      </c>
      <c r="Q2492" s="23">
        <f t="shared" si="1"/>
        <v>0.39224999999999999</v>
      </c>
      <c r="R2492" s="23">
        <f>VLOOKUP(B2492,'Dry Sieve'!$B$2:$K$992,IF(C2492="#5",2,IF(C2492="#10",3,IF(C2492="#18",4,IF(C2492="#35",5,IF(C2492="#60",6,IF(C2492="#120",7,IF(C2492="#200",8,IF(C2492="&lt;200",9)))))))),FALSE)</f>
        <v>2.37</v>
      </c>
      <c r="S2492" s="23">
        <f>VLOOKUP(B2492,'Dry Sieve'!$B$2:$K$992,10,FALSE)</f>
        <v>212.76000000000002</v>
      </c>
      <c r="T2492" s="23">
        <v>1.6045152900000001E-3</v>
      </c>
      <c r="U2492" s="23">
        <v>2.8921576189999999E-5</v>
      </c>
      <c r="V2492" s="23">
        <f>V2491</f>
        <v>7.7963429176589993E-2</v>
      </c>
    </row>
    <row r="2493" spans="1:22" ht="15.75" customHeight="1" x14ac:dyDescent="0.2">
      <c r="A2493" s="22">
        <f>VLOOKUP(B2492,'Sample ID by Horizon'!A:B,2,FALSE)</f>
        <v>42879</v>
      </c>
      <c r="B2493" s="21" t="s">
        <v>564</v>
      </c>
      <c r="C2493" s="21" t="s">
        <v>1300</v>
      </c>
      <c r="D2493" s="21" t="s">
        <v>1293</v>
      </c>
      <c r="E2493" s="21"/>
      <c r="F2493" s="21"/>
      <c r="G2493" s="21"/>
      <c r="H2493" s="21"/>
      <c r="I2493" s="21"/>
      <c r="J2493" s="23">
        <f t="shared" si="45"/>
        <v>0</v>
      </c>
      <c r="K2493" s="71" t="s">
        <v>1438</v>
      </c>
      <c r="L2493" s="71">
        <f t="shared" ref="L2493:N2493" si="1870">L2491</f>
        <v>0.52300000000000002</v>
      </c>
      <c r="M2493" s="71">
        <f t="shared" si="1870"/>
        <v>0.33574999999999988</v>
      </c>
      <c r="N2493" s="71">
        <f t="shared" si="1870"/>
        <v>12.61758206</v>
      </c>
      <c r="O2493" s="73">
        <f>VLOOKUP(B2493,'Dry Sieve'!$B$2:$K$992,IF(C2493="#5",2,IF(C2493="#10",3,IF(C2493="#18",4,IF(C2493="#35",5,IF(C2493="#60",6,IF(C2493="#120",7,IF(C2493="#200",8,IF(C2493="&lt;200",9)))))))),FALSE)</f>
        <v>2.37</v>
      </c>
      <c r="P2493" s="23">
        <f t="shared" si="0"/>
        <v>0.33574999999999988</v>
      </c>
      <c r="Q2493" s="23">
        <f t="shared" si="1"/>
        <v>0.39224999999999999</v>
      </c>
      <c r="R2493" s="23">
        <f>VLOOKUP(B2493,'Dry Sieve'!$B$2:$K$992,IF(C2493="#5",2,IF(C2493="#10",3,IF(C2493="#18",4,IF(C2493="#35",5,IF(C2493="#60",6,IF(C2493="#120",7,IF(C2493="#200",8,IF(C2493="&lt;200",9)))))))),FALSE)</f>
        <v>2.37</v>
      </c>
      <c r="S2493" s="23">
        <f>VLOOKUP(B2493,'Dry Sieve'!$B$2:$K$992,10,FALSE)</f>
        <v>212.76000000000002</v>
      </c>
      <c r="T2493" s="23">
        <v>1.6045152900000001E-3</v>
      </c>
      <c r="U2493" s="23">
        <v>2.8921576189999999E-5</v>
      </c>
      <c r="V2493" s="23">
        <f>V2491</f>
        <v>7.7963429176589993E-2</v>
      </c>
    </row>
    <row r="2494" spans="1:22" ht="15.75" customHeight="1" x14ac:dyDescent="0.2">
      <c r="A2494" s="22">
        <f>VLOOKUP(B2493,'Sample ID by Horizon'!A:B,2,FALSE)</f>
        <v>42879</v>
      </c>
      <c r="B2494" s="21" t="s">
        <v>564</v>
      </c>
      <c r="C2494" s="21" t="s">
        <v>1300</v>
      </c>
      <c r="D2494" s="21" t="s">
        <v>1294</v>
      </c>
      <c r="E2494" s="21">
        <v>0.56499999999999995</v>
      </c>
      <c r="F2494" s="21">
        <v>1.7270000000000001</v>
      </c>
      <c r="G2494" s="21">
        <v>2.278</v>
      </c>
      <c r="H2494" s="21">
        <v>0.55100000000000005</v>
      </c>
      <c r="I2494" s="21">
        <v>2.226</v>
      </c>
      <c r="J2494" s="23">
        <f t="shared" si="45"/>
        <v>0.49899999999999989</v>
      </c>
      <c r="K2494" s="71">
        <v>9.2035398229999998</v>
      </c>
      <c r="L2494" s="71">
        <f t="shared" ref="L2494:N2494" si="1871">L2491</f>
        <v>0.52300000000000002</v>
      </c>
      <c r="M2494" s="71">
        <f t="shared" si="1871"/>
        <v>0.33574999999999988</v>
      </c>
      <c r="N2494" s="71">
        <f t="shared" si="1871"/>
        <v>12.61758206</v>
      </c>
      <c r="O2494" s="73">
        <f>VLOOKUP(B2494,'Dry Sieve'!$B$2:$K$992,IF(C2494="#5",2,IF(C2494="#10",3,IF(C2494="#18",4,IF(C2494="#35",5,IF(C2494="#60",6,IF(C2494="#120",7,IF(C2494="#200",8,IF(C2494="&lt;200",9)))))))),FALSE)</f>
        <v>2.37</v>
      </c>
      <c r="P2494" s="23">
        <f t="shared" si="0"/>
        <v>0.33574999999999988</v>
      </c>
      <c r="Q2494" s="23">
        <f t="shared" si="1"/>
        <v>0.39224999999999999</v>
      </c>
      <c r="R2494" s="23">
        <f>VLOOKUP(B2494,'Dry Sieve'!$B$2:$K$992,IF(C2494="#5",2,IF(C2494="#10",3,IF(C2494="#18",4,IF(C2494="#35",5,IF(C2494="#60",6,IF(C2494="#120",7,IF(C2494="#200",8,IF(C2494="&lt;200",9)))))))),FALSE)</f>
        <v>2.37</v>
      </c>
      <c r="S2494" s="23">
        <f>VLOOKUP(B2494,'Dry Sieve'!$B$2:$K$992,10,FALSE)</f>
        <v>212.76000000000002</v>
      </c>
      <c r="T2494" s="23">
        <v>1.6045152900000001E-3</v>
      </c>
      <c r="U2494" s="23">
        <v>2.8921576189999999E-5</v>
      </c>
      <c r="V2494" s="23">
        <f>V2491</f>
        <v>7.7963429176589993E-2</v>
      </c>
    </row>
    <row r="2495" spans="1:22" ht="15.75" customHeight="1" x14ac:dyDescent="0.2">
      <c r="A2495" s="22">
        <f>VLOOKUP(B2494,'Sample ID by Horizon'!A:B,2,FALSE)</f>
        <v>42879</v>
      </c>
      <c r="B2495" s="21" t="s">
        <v>565</v>
      </c>
      <c r="C2495" s="21" t="s">
        <v>1290</v>
      </c>
      <c r="D2495" s="21" t="s">
        <v>1291</v>
      </c>
      <c r="E2495" s="21">
        <v>4.5419999999999998</v>
      </c>
      <c r="F2495" s="21">
        <v>1.754</v>
      </c>
      <c r="G2495" s="21">
        <v>5.8239999999999998</v>
      </c>
      <c r="H2495" s="21">
        <v>4.07</v>
      </c>
      <c r="I2495" s="21">
        <v>5.4219999999999997</v>
      </c>
      <c r="J2495" s="23">
        <f t="shared" si="45"/>
        <v>3.6679999999999997</v>
      </c>
      <c r="K2495" s="71">
        <v>8.8507265519999994</v>
      </c>
      <c r="L2495" s="71">
        <v>4.2682500000000001</v>
      </c>
      <c r="M2495" s="23">
        <f>AVERAGE(J2495:J2498)</f>
        <v>2.99925</v>
      </c>
      <c r="N2495" s="23">
        <v>12.333718259999999</v>
      </c>
      <c r="O2495" s="73">
        <f>VLOOKUP(B2495,'Dry Sieve'!$B$2:$K$992,IF(C2495="#5",2,IF(C2495="#10",3,IF(C2495="#18",4,IF(C2495="#35",5,IF(C2495="#60",6,IF(C2495="#120",7,IF(C2495="#200",8,IF(C2495="&lt;200",9)))))))),FALSE)</f>
        <v>82.21</v>
      </c>
      <c r="P2495" s="23">
        <f t="shared" si="0"/>
        <v>2.99925</v>
      </c>
      <c r="Q2495" s="23">
        <f t="shared" si="1"/>
        <v>4.2682500000000001</v>
      </c>
      <c r="R2495" s="23">
        <f>VLOOKUP(B2495,'Dry Sieve'!$B$2:$K$992,IF(C2495="#5",2,IF(C2495="#10",3,IF(C2495="#18",4,IF(C2495="#35",5,IF(C2495="#60",6,IF(C2495="#120",7,IF(C2495="#200",8,IF(C2495="&lt;200",9)))))))),FALSE)</f>
        <v>82.21</v>
      </c>
      <c r="S2495" s="23">
        <f>VLOOKUP(B2495,'Dry Sieve'!$B$2:$K$992,10,FALSE)</f>
        <v>284.95000000000005</v>
      </c>
      <c r="T2495" s="23">
        <v>8.5776389110000004E-2</v>
      </c>
      <c r="U2495" s="23">
        <v>1.057941817E-2</v>
      </c>
      <c r="V2495" s="23">
        <f>SUM(U2495,U2499,U2503,U2507,U2511,U2515,U2519)</f>
        <v>4.0668076036310008E-2</v>
      </c>
    </row>
    <row r="2496" spans="1:22" ht="15.75" customHeight="1" x14ac:dyDescent="0.2">
      <c r="A2496" s="22">
        <f>VLOOKUP(B2495,'Sample ID by Horizon'!A:B,2,FALSE)</f>
        <v>42879</v>
      </c>
      <c r="B2496" s="21" t="s">
        <v>565</v>
      </c>
      <c r="C2496" s="21" t="s">
        <v>1290</v>
      </c>
      <c r="D2496" s="21" t="s">
        <v>1292</v>
      </c>
      <c r="E2496" s="21">
        <v>4.2480000000000002</v>
      </c>
      <c r="F2496" s="21">
        <v>1.7250000000000001</v>
      </c>
      <c r="G2496" s="21">
        <v>4.8259999999999996</v>
      </c>
      <c r="H2496" s="21">
        <v>3.101</v>
      </c>
      <c r="I2496" s="21">
        <v>4.3209999999999997</v>
      </c>
      <c r="J2496" s="23">
        <f t="shared" si="45"/>
        <v>2.5959999999999996</v>
      </c>
      <c r="K2496" s="71">
        <v>11.88794727</v>
      </c>
      <c r="L2496" s="71">
        <f t="shared" ref="L2496:N2496" si="1872">L2495</f>
        <v>4.2682500000000001</v>
      </c>
      <c r="M2496" s="71">
        <f t="shared" si="1872"/>
        <v>2.99925</v>
      </c>
      <c r="N2496" s="71">
        <f t="shared" si="1872"/>
        <v>12.333718259999999</v>
      </c>
      <c r="O2496" s="73">
        <f>VLOOKUP(B2496,'Dry Sieve'!$B$2:$K$992,IF(C2496="#5",2,IF(C2496="#10",3,IF(C2496="#18",4,IF(C2496="#35",5,IF(C2496="#60",6,IF(C2496="#120",7,IF(C2496="#200",8,IF(C2496="&lt;200",9)))))))),FALSE)</f>
        <v>82.21</v>
      </c>
      <c r="P2496" s="23">
        <f t="shared" si="0"/>
        <v>2.99925</v>
      </c>
      <c r="Q2496" s="23">
        <f t="shared" si="1"/>
        <v>4.2682500000000001</v>
      </c>
      <c r="R2496" s="23">
        <f>VLOOKUP(B2496,'Dry Sieve'!$B$2:$K$992,IF(C2496="#5",2,IF(C2496="#10",3,IF(C2496="#18",4,IF(C2496="#35",5,IF(C2496="#60",6,IF(C2496="#120",7,IF(C2496="#200",8,IF(C2496="&lt;200",9)))))))),FALSE)</f>
        <v>82.21</v>
      </c>
      <c r="S2496" s="23">
        <f>VLOOKUP(B2496,'Dry Sieve'!$B$2:$K$992,10,FALSE)</f>
        <v>284.95000000000005</v>
      </c>
      <c r="T2496" s="23">
        <v>8.5776389110000004E-2</v>
      </c>
      <c r="U2496" s="23">
        <v>1.057941817E-2</v>
      </c>
      <c r="V2496" s="23">
        <f>V2495</f>
        <v>4.0668076036310008E-2</v>
      </c>
    </row>
    <row r="2497" spans="1:22" ht="15.75" customHeight="1" x14ac:dyDescent="0.2">
      <c r="A2497" s="22">
        <f>VLOOKUP(B2496,'Sample ID by Horizon'!A:B,2,FALSE)</f>
        <v>42879</v>
      </c>
      <c r="B2497" s="21" t="s">
        <v>565</v>
      </c>
      <c r="C2497" s="21" t="s">
        <v>1290</v>
      </c>
      <c r="D2497" s="21" t="s">
        <v>1293</v>
      </c>
      <c r="E2497" s="21">
        <v>4.0350000000000001</v>
      </c>
      <c r="F2497" s="21">
        <v>1.74</v>
      </c>
      <c r="G2497" s="21">
        <v>5.3479999999999999</v>
      </c>
      <c r="H2497" s="21">
        <v>3.6080000000000001</v>
      </c>
      <c r="I2497" s="21">
        <v>4.8220000000000001</v>
      </c>
      <c r="J2497" s="23">
        <f t="shared" si="45"/>
        <v>3.0819999999999999</v>
      </c>
      <c r="K2497" s="71">
        <v>13.03593556</v>
      </c>
      <c r="L2497" s="71">
        <f t="shared" ref="L2497:N2497" si="1873">L2495</f>
        <v>4.2682500000000001</v>
      </c>
      <c r="M2497" s="71">
        <f t="shared" si="1873"/>
        <v>2.99925</v>
      </c>
      <c r="N2497" s="71">
        <f t="shared" si="1873"/>
        <v>12.333718259999999</v>
      </c>
      <c r="O2497" s="73">
        <f>VLOOKUP(B2497,'Dry Sieve'!$B$2:$K$992,IF(C2497="#5",2,IF(C2497="#10",3,IF(C2497="#18",4,IF(C2497="#35",5,IF(C2497="#60",6,IF(C2497="#120",7,IF(C2497="#200",8,IF(C2497="&lt;200",9)))))))),FALSE)</f>
        <v>82.21</v>
      </c>
      <c r="P2497" s="23">
        <f t="shared" si="0"/>
        <v>2.99925</v>
      </c>
      <c r="Q2497" s="23">
        <f t="shared" si="1"/>
        <v>4.2682500000000001</v>
      </c>
      <c r="R2497" s="23">
        <f>VLOOKUP(B2497,'Dry Sieve'!$B$2:$K$992,IF(C2497="#5",2,IF(C2497="#10",3,IF(C2497="#18",4,IF(C2497="#35",5,IF(C2497="#60",6,IF(C2497="#120",7,IF(C2497="#200",8,IF(C2497="&lt;200",9)))))))),FALSE)</f>
        <v>82.21</v>
      </c>
      <c r="S2497" s="23">
        <f>VLOOKUP(B2497,'Dry Sieve'!$B$2:$K$992,10,FALSE)</f>
        <v>284.95000000000005</v>
      </c>
      <c r="T2497" s="23">
        <v>8.5776389110000004E-2</v>
      </c>
      <c r="U2497" s="23">
        <v>1.057941817E-2</v>
      </c>
      <c r="V2497" s="23">
        <f>V2495</f>
        <v>4.0668076036310008E-2</v>
      </c>
    </row>
    <row r="2498" spans="1:22" ht="15.75" customHeight="1" x14ac:dyDescent="0.2">
      <c r="A2498" s="22">
        <f>VLOOKUP(B2497,'Sample ID by Horizon'!A:B,2,FALSE)</f>
        <v>42879</v>
      </c>
      <c r="B2498" s="21" t="s">
        <v>565</v>
      </c>
      <c r="C2498" s="21" t="s">
        <v>1290</v>
      </c>
      <c r="D2498" s="21" t="s">
        <v>1294</v>
      </c>
      <c r="E2498" s="21">
        <v>4.2480000000000002</v>
      </c>
      <c r="F2498" s="21">
        <v>1.7310000000000001</v>
      </c>
      <c r="G2498" s="21">
        <v>5.0430000000000001</v>
      </c>
      <c r="H2498" s="21">
        <v>3.3119999999999998</v>
      </c>
      <c r="I2498" s="21">
        <v>4.3819999999999997</v>
      </c>
      <c r="J2498" s="23">
        <f t="shared" si="45"/>
        <v>2.6509999999999998</v>
      </c>
      <c r="K2498" s="71">
        <v>15.56026365</v>
      </c>
      <c r="L2498" s="71">
        <f t="shared" ref="L2498:N2498" si="1874">L2495</f>
        <v>4.2682500000000001</v>
      </c>
      <c r="M2498" s="71">
        <f t="shared" si="1874"/>
        <v>2.99925</v>
      </c>
      <c r="N2498" s="71">
        <f t="shared" si="1874"/>
        <v>12.333718259999999</v>
      </c>
      <c r="O2498" s="73">
        <f>VLOOKUP(B2498,'Dry Sieve'!$B$2:$K$992,IF(C2498="#5",2,IF(C2498="#10",3,IF(C2498="#18",4,IF(C2498="#35",5,IF(C2498="#60",6,IF(C2498="#120",7,IF(C2498="#200",8,IF(C2498="&lt;200",9)))))))),FALSE)</f>
        <v>82.21</v>
      </c>
      <c r="P2498" s="23">
        <f t="shared" si="0"/>
        <v>2.99925</v>
      </c>
      <c r="Q2498" s="23">
        <f t="shared" si="1"/>
        <v>4.2682500000000001</v>
      </c>
      <c r="R2498" s="23">
        <f>VLOOKUP(B2498,'Dry Sieve'!$B$2:$K$992,IF(C2498="#5",2,IF(C2498="#10",3,IF(C2498="#18",4,IF(C2498="#35",5,IF(C2498="#60",6,IF(C2498="#120",7,IF(C2498="#200",8,IF(C2498="&lt;200",9)))))))),FALSE)</f>
        <v>82.21</v>
      </c>
      <c r="S2498" s="23">
        <f>VLOOKUP(B2498,'Dry Sieve'!$B$2:$K$992,10,FALSE)</f>
        <v>284.95000000000005</v>
      </c>
      <c r="T2498" s="23">
        <v>8.5776389110000004E-2</v>
      </c>
      <c r="U2498" s="23">
        <v>1.057941817E-2</v>
      </c>
      <c r="V2498" s="23">
        <f>V2495</f>
        <v>4.0668076036310008E-2</v>
      </c>
    </row>
    <row r="2499" spans="1:22" ht="15.75" customHeight="1" x14ac:dyDescent="0.2">
      <c r="A2499" s="22">
        <f>VLOOKUP(B2498,'Sample ID by Horizon'!A:B,2,FALSE)</f>
        <v>42879</v>
      </c>
      <c r="B2499" s="21" t="s">
        <v>565</v>
      </c>
      <c r="C2499" s="21" t="s">
        <v>1295</v>
      </c>
      <c r="D2499" s="21" t="s">
        <v>1291</v>
      </c>
      <c r="E2499" s="21">
        <v>4.2039999999999997</v>
      </c>
      <c r="F2499" s="21">
        <v>1.7190000000000001</v>
      </c>
      <c r="G2499" s="21">
        <v>5.6459999999999999</v>
      </c>
      <c r="H2499" s="21">
        <v>3.927</v>
      </c>
      <c r="I2499" s="21">
        <v>4.8490000000000002</v>
      </c>
      <c r="J2499" s="23">
        <f t="shared" si="45"/>
        <v>3.13</v>
      </c>
      <c r="K2499" s="71">
        <v>18.958135110000001</v>
      </c>
      <c r="L2499" s="71">
        <v>4.0917500000000002</v>
      </c>
      <c r="M2499" s="23">
        <f>AVERAGE(J2499:J2502)</f>
        <v>2.9124999999999996</v>
      </c>
      <c r="N2499" s="23">
        <v>21.553906170000001</v>
      </c>
      <c r="O2499" s="73">
        <f>VLOOKUP(B2499,'Dry Sieve'!$B$2:$K$992,IF(C2499="#5",2,IF(C2499="#10",3,IF(C2499="#18",4,IF(C2499="#35",5,IF(C2499="#60",6,IF(C2499="#120",7,IF(C2499="#200",8,IF(C2499="&lt;200",9)))))))),FALSE)</f>
        <v>52.61</v>
      </c>
      <c r="P2499" s="23">
        <f t="shared" si="0"/>
        <v>2.9124999999999996</v>
      </c>
      <c r="Q2499" s="23">
        <f t="shared" si="1"/>
        <v>4.0917500000000002</v>
      </c>
      <c r="R2499" s="23">
        <f>VLOOKUP(B2499,'Dry Sieve'!$B$2:$K$992,IF(C2499="#5",2,IF(C2499="#10",3,IF(C2499="#18",4,IF(C2499="#35",5,IF(C2499="#60",6,IF(C2499="#120",7,IF(C2499="#200",8,IF(C2499="&lt;200",9)))))))),FALSE)</f>
        <v>52.61</v>
      </c>
      <c r="S2499" s="23">
        <f>VLOOKUP(B2499,'Dry Sieve'!$B$2:$K$992,10,FALSE)</f>
        <v>284.95000000000005</v>
      </c>
      <c r="T2499" s="23">
        <v>5.3210389050000001E-2</v>
      </c>
      <c r="U2499" s="23">
        <v>9.8305005669999997E-3</v>
      </c>
      <c r="V2499" s="23">
        <f>V2498</f>
        <v>4.0668076036310008E-2</v>
      </c>
    </row>
    <row r="2500" spans="1:22" ht="15.75" customHeight="1" x14ac:dyDescent="0.2">
      <c r="A2500" s="22">
        <f>VLOOKUP(B2499,'Sample ID by Horizon'!A:B,2,FALSE)</f>
        <v>42879</v>
      </c>
      <c r="B2500" s="21" t="s">
        <v>565</v>
      </c>
      <c r="C2500" s="21" t="s">
        <v>1295</v>
      </c>
      <c r="D2500" s="21" t="s">
        <v>1292</v>
      </c>
      <c r="E2500" s="21">
        <v>4.101</v>
      </c>
      <c r="F2500" s="21">
        <v>1.7110000000000001</v>
      </c>
      <c r="G2500" s="21">
        <v>5.6639999999999997</v>
      </c>
      <c r="H2500" s="21">
        <v>3.9529999999999998</v>
      </c>
      <c r="I2500" s="21">
        <v>4.7359999999999998</v>
      </c>
      <c r="J2500" s="23">
        <f t="shared" si="45"/>
        <v>3.0249999999999995</v>
      </c>
      <c r="K2500" s="71">
        <v>22.628627160000001</v>
      </c>
      <c r="L2500" s="71">
        <f t="shared" ref="L2500:N2500" si="1875">L2499</f>
        <v>4.0917500000000002</v>
      </c>
      <c r="M2500" s="71">
        <f t="shared" si="1875"/>
        <v>2.9124999999999996</v>
      </c>
      <c r="N2500" s="71">
        <f t="shared" si="1875"/>
        <v>21.553906170000001</v>
      </c>
      <c r="O2500" s="73">
        <f>VLOOKUP(B2500,'Dry Sieve'!$B$2:$K$992,IF(C2500="#5",2,IF(C2500="#10",3,IF(C2500="#18",4,IF(C2500="#35",5,IF(C2500="#60",6,IF(C2500="#120",7,IF(C2500="#200",8,IF(C2500="&lt;200",9)))))))),FALSE)</f>
        <v>52.61</v>
      </c>
      <c r="P2500" s="23">
        <f t="shared" si="0"/>
        <v>2.9124999999999996</v>
      </c>
      <c r="Q2500" s="23">
        <f t="shared" si="1"/>
        <v>4.0917500000000002</v>
      </c>
      <c r="R2500" s="23">
        <f>VLOOKUP(B2500,'Dry Sieve'!$B$2:$K$992,IF(C2500="#5",2,IF(C2500="#10",3,IF(C2500="#18",4,IF(C2500="#35",5,IF(C2500="#60",6,IF(C2500="#120",7,IF(C2500="#200",8,IF(C2500="&lt;200",9)))))))),FALSE)</f>
        <v>52.61</v>
      </c>
      <c r="S2500" s="23">
        <f>VLOOKUP(B2500,'Dry Sieve'!$B$2:$K$992,10,FALSE)</f>
        <v>284.95000000000005</v>
      </c>
      <c r="T2500" s="23">
        <v>5.3210389050000001E-2</v>
      </c>
      <c r="U2500" s="23">
        <v>9.8305005669999997E-3</v>
      </c>
      <c r="V2500" s="23">
        <f>V2498</f>
        <v>4.0668076036310008E-2</v>
      </c>
    </row>
    <row r="2501" spans="1:22" ht="15.75" customHeight="1" x14ac:dyDescent="0.2">
      <c r="A2501" s="22">
        <f>VLOOKUP(B2500,'Sample ID by Horizon'!A:B,2,FALSE)</f>
        <v>42879</v>
      </c>
      <c r="B2501" s="21" t="s">
        <v>565</v>
      </c>
      <c r="C2501" s="21" t="s">
        <v>1295</v>
      </c>
      <c r="D2501" s="21" t="s">
        <v>1293</v>
      </c>
      <c r="E2501" s="21">
        <v>4.032</v>
      </c>
      <c r="F2501" s="21">
        <v>1.74</v>
      </c>
      <c r="G2501" s="21">
        <v>5.4109999999999996</v>
      </c>
      <c r="H2501" s="21">
        <v>3.6709999999999998</v>
      </c>
      <c r="I2501" s="21">
        <v>4.49</v>
      </c>
      <c r="J2501" s="23">
        <f t="shared" si="45"/>
        <v>2.75</v>
      </c>
      <c r="K2501" s="71">
        <v>22.8422619</v>
      </c>
      <c r="L2501" s="71">
        <f t="shared" ref="L2501:N2501" si="1876">L2499</f>
        <v>4.0917500000000002</v>
      </c>
      <c r="M2501" s="71">
        <f t="shared" si="1876"/>
        <v>2.9124999999999996</v>
      </c>
      <c r="N2501" s="71">
        <f t="shared" si="1876"/>
        <v>21.553906170000001</v>
      </c>
      <c r="O2501" s="73">
        <f>VLOOKUP(B2501,'Dry Sieve'!$B$2:$K$992,IF(C2501="#5",2,IF(C2501="#10",3,IF(C2501="#18",4,IF(C2501="#35",5,IF(C2501="#60",6,IF(C2501="#120",7,IF(C2501="#200",8,IF(C2501="&lt;200",9)))))))),FALSE)</f>
        <v>52.61</v>
      </c>
      <c r="P2501" s="23">
        <f t="shared" si="0"/>
        <v>2.9124999999999996</v>
      </c>
      <c r="Q2501" s="23">
        <f t="shared" si="1"/>
        <v>4.0917500000000002</v>
      </c>
      <c r="R2501" s="23">
        <f>VLOOKUP(B2501,'Dry Sieve'!$B$2:$K$992,IF(C2501="#5",2,IF(C2501="#10",3,IF(C2501="#18",4,IF(C2501="#35",5,IF(C2501="#60",6,IF(C2501="#120",7,IF(C2501="#200",8,IF(C2501="&lt;200",9)))))))),FALSE)</f>
        <v>52.61</v>
      </c>
      <c r="S2501" s="23">
        <f>VLOOKUP(B2501,'Dry Sieve'!$B$2:$K$992,10,FALSE)</f>
        <v>284.95000000000005</v>
      </c>
      <c r="T2501" s="23">
        <v>5.3210389050000001E-2</v>
      </c>
      <c r="U2501" s="23">
        <v>9.8305005669999997E-3</v>
      </c>
      <c r="V2501" s="23">
        <f>V2498</f>
        <v>4.0668076036310008E-2</v>
      </c>
    </row>
    <row r="2502" spans="1:22" ht="15.75" customHeight="1" x14ac:dyDescent="0.2">
      <c r="A2502" s="22">
        <f>VLOOKUP(B2501,'Sample ID by Horizon'!A:B,2,FALSE)</f>
        <v>42879</v>
      </c>
      <c r="B2502" s="21" t="s">
        <v>565</v>
      </c>
      <c r="C2502" s="21" t="s">
        <v>1295</v>
      </c>
      <c r="D2502" s="21" t="s">
        <v>1294</v>
      </c>
      <c r="E2502" s="21">
        <v>4.03</v>
      </c>
      <c r="F2502" s="21">
        <v>1.7290000000000001</v>
      </c>
      <c r="G2502" s="21">
        <v>5.3520000000000003</v>
      </c>
      <c r="H2502" s="21">
        <v>3.6230000000000002</v>
      </c>
      <c r="I2502" s="21">
        <v>4.4740000000000002</v>
      </c>
      <c r="J2502" s="23">
        <f t="shared" si="45"/>
        <v>2.7450000000000001</v>
      </c>
      <c r="K2502" s="71">
        <v>21.786600499999999</v>
      </c>
      <c r="L2502" s="71">
        <f t="shared" ref="L2502:N2502" si="1877">L2499</f>
        <v>4.0917500000000002</v>
      </c>
      <c r="M2502" s="71">
        <f t="shared" si="1877"/>
        <v>2.9124999999999996</v>
      </c>
      <c r="N2502" s="71">
        <f t="shared" si="1877"/>
        <v>21.553906170000001</v>
      </c>
      <c r="O2502" s="73">
        <f>VLOOKUP(B2502,'Dry Sieve'!$B$2:$K$992,IF(C2502="#5",2,IF(C2502="#10",3,IF(C2502="#18",4,IF(C2502="#35",5,IF(C2502="#60",6,IF(C2502="#120",7,IF(C2502="#200",8,IF(C2502="&lt;200",9)))))))),FALSE)</f>
        <v>52.61</v>
      </c>
      <c r="P2502" s="23">
        <f t="shared" si="0"/>
        <v>2.9124999999999996</v>
      </c>
      <c r="Q2502" s="23">
        <f t="shared" si="1"/>
        <v>4.0917500000000002</v>
      </c>
      <c r="R2502" s="23">
        <f>VLOOKUP(B2502,'Dry Sieve'!$B$2:$K$992,IF(C2502="#5",2,IF(C2502="#10",3,IF(C2502="#18",4,IF(C2502="#35",5,IF(C2502="#60",6,IF(C2502="#120",7,IF(C2502="#200",8,IF(C2502="&lt;200",9)))))))),FALSE)</f>
        <v>52.61</v>
      </c>
      <c r="S2502" s="23">
        <f>VLOOKUP(B2502,'Dry Sieve'!$B$2:$K$992,10,FALSE)</f>
        <v>284.95000000000005</v>
      </c>
      <c r="T2502" s="23">
        <v>5.3210389050000001E-2</v>
      </c>
      <c r="U2502" s="23">
        <v>9.8305005669999997E-3</v>
      </c>
      <c r="V2502" s="23">
        <f>V2501</f>
        <v>4.0668076036310008E-2</v>
      </c>
    </row>
    <row r="2503" spans="1:22" ht="15.75" customHeight="1" x14ac:dyDescent="0.2">
      <c r="A2503" s="22">
        <f>VLOOKUP(B2502,'Sample ID by Horizon'!A:B,2,FALSE)</f>
        <v>42879</v>
      </c>
      <c r="B2503" s="21" t="s">
        <v>565</v>
      </c>
      <c r="C2503" s="21" t="s">
        <v>1296</v>
      </c>
      <c r="D2503" s="21" t="s">
        <v>1291</v>
      </c>
      <c r="E2503" s="21">
        <v>2.085</v>
      </c>
      <c r="F2503" s="21">
        <v>1.7050000000000001</v>
      </c>
      <c r="G2503" s="21">
        <v>3.7149999999999999</v>
      </c>
      <c r="H2503" s="21">
        <v>2.0099999999999998</v>
      </c>
      <c r="I2503" s="21">
        <v>3.242</v>
      </c>
      <c r="J2503" s="23">
        <f t="shared" si="45"/>
        <v>1.5369999999999999</v>
      </c>
      <c r="K2503" s="71">
        <v>22.685851320000001</v>
      </c>
      <c r="L2503" s="71">
        <v>2.0362499999999999</v>
      </c>
      <c r="M2503" s="23">
        <f>AVERAGE(J2503:J2506)</f>
        <v>1.4954999999999998</v>
      </c>
      <c r="N2503" s="23">
        <v>22.498265230000001</v>
      </c>
      <c r="O2503" s="73">
        <f>VLOOKUP(B2503,'Dry Sieve'!$B$2:$K$992,IF(C2503="#5",2,IF(C2503="#10",3,IF(C2503="#18",4,IF(C2503="#35",5,IF(C2503="#60",6,IF(C2503="#120",7,IF(C2503="#200",8,IF(C2503="&lt;200",9)))))))),FALSE)</f>
        <v>56.28</v>
      </c>
      <c r="P2503" s="23">
        <f t="shared" si="0"/>
        <v>1.4954999999999998</v>
      </c>
      <c r="Q2503" s="23">
        <f t="shared" si="1"/>
        <v>2.0362499999999999</v>
      </c>
      <c r="R2503" s="23">
        <f>VLOOKUP(B2503,'Dry Sieve'!$B$2:$K$992,IF(C2503="#5",2,IF(C2503="#10",3,IF(C2503="#18",4,IF(C2503="#35",5,IF(C2503="#60",6,IF(C2503="#120",7,IF(C2503="#200",8,IF(C2503="&lt;200",9)))))))),FALSE)</f>
        <v>56.28</v>
      </c>
      <c r="S2503" s="23">
        <f>VLOOKUP(B2503,'Dry Sieve'!$B$2:$K$992,10,FALSE)</f>
        <v>284.95000000000005</v>
      </c>
      <c r="T2503" s="23">
        <v>5.2450648019999997E-2</v>
      </c>
      <c r="U2503" s="23">
        <v>8.4289185040000002E-3</v>
      </c>
      <c r="V2503" s="23">
        <f>V2501</f>
        <v>4.0668076036310008E-2</v>
      </c>
    </row>
    <row r="2504" spans="1:22" ht="15.75" customHeight="1" x14ac:dyDescent="0.2">
      <c r="A2504" s="22">
        <f>VLOOKUP(B2503,'Sample ID by Horizon'!A:B,2,FALSE)</f>
        <v>42879</v>
      </c>
      <c r="B2504" s="21" t="s">
        <v>565</v>
      </c>
      <c r="C2504" s="21" t="s">
        <v>1296</v>
      </c>
      <c r="D2504" s="21" t="s">
        <v>1292</v>
      </c>
      <c r="E2504" s="21">
        <v>2.0459999999999998</v>
      </c>
      <c r="F2504" s="21">
        <v>1.7310000000000001</v>
      </c>
      <c r="G2504" s="21">
        <v>3.67</v>
      </c>
      <c r="H2504" s="21">
        <v>1.9390000000000001</v>
      </c>
      <c r="I2504" s="21">
        <v>3.2410000000000001</v>
      </c>
      <c r="J2504" s="23">
        <f t="shared" si="45"/>
        <v>1.51</v>
      </c>
      <c r="K2504" s="71">
        <v>20.96774194</v>
      </c>
      <c r="L2504" s="71">
        <f t="shared" ref="L2504:N2504" si="1878">L2503</f>
        <v>2.0362499999999999</v>
      </c>
      <c r="M2504" s="71">
        <f t="shared" si="1878"/>
        <v>1.4954999999999998</v>
      </c>
      <c r="N2504" s="71">
        <f t="shared" si="1878"/>
        <v>22.498265230000001</v>
      </c>
      <c r="O2504" s="73">
        <f>VLOOKUP(B2504,'Dry Sieve'!$B$2:$K$992,IF(C2504="#5",2,IF(C2504="#10",3,IF(C2504="#18",4,IF(C2504="#35",5,IF(C2504="#60",6,IF(C2504="#120",7,IF(C2504="#200",8,IF(C2504="&lt;200",9)))))))),FALSE)</f>
        <v>56.28</v>
      </c>
      <c r="P2504" s="23">
        <f t="shared" si="0"/>
        <v>1.4954999999999998</v>
      </c>
      <c r="Q2504" s="23">
        <f t="shared" si="1"/>
        <v>2.0362499999999999</v>
      </c>
      <c r="R2504" s="23">
        <f>VLOOKUP(B2504,'Dry Sieve'!$B$2:$K$992,IF(C2504="#5",2,IF(C2504="#10",3,IF(C2504="#18",4,IF(C2504="#35",5,IF(C2504="#60",6,IF(C2504="#120",7,IF(C2504="#200",8,IF(C2504="&lt;200",9)))))))),FALSE)</f>
        <v>56.28</v>
      </c>
      <c r="S2504" s="23">
        <f>VLOOKUP(B2504,'Dry Sieve'!$B$2:$K$992,10,FALSE)</f>
        <v>284.95000000000005</v>
      </c>
      <c r="T2504" s="23">
        <v>5.2450648019999997E-2</v>
      </c>
      <c r="U2504" s="23">
        <v>8.4289185040000002E-3</v>
      </c>
      <c r="V2504" s="23">
        <f>V2501</f>
        <v>4.0668076036310008E-2</v>
      </c>
    </row>
    <row r="2505" spans="1:22" ht="15.75" customHeight="1" x14ac:dyDescent="0.2">
      <c r="A2505" s="22">
        <f>VLOOKUP(B2504,'Sample ID by Horizon'!A:B,2,FALSE)</f>
        <v>42879</v>
      </c>
      <c r="B2505" s="21" t="s">
        <v>565</v>
      </c>
      <c r="C2505" s="21" t="s">
        <v>1296</v>
      </c>
      <c r="D2505" s="21" t="s">
        <v>1293</v>
      </c>
      <c r="E2505" s="21">
        <v>2.0059999999999998</v>
      </c>
      <c r="F2505" s="21">
        <v>1.7350000000000001</v>
      </c>
      <c r="G2505" s="21">
        <v>3.661</v>
      </c>
      <c r="H2505" s="21">
        <v>1.9259999999999999</v>
      </c>
      <c r="I2505" s="21">
        <v>3.1629999999999998</v>
      </c>
      <c r="J2505" s="23">
        <f t="shared" si="45"/>
        <v>1.4279999999999997</v>
      </c>
      <c r="K2505" s="71">
        <v>24.825523430000001</v>
      </c>
      <c r="L2505" s="71">
        <f t="shared" ref="L2505:N2505" si="1879">L2503</f>
        <v>2.0362499999999999</v>
      </c>
      <c r="M2505" s="71">
        <f t="shared" si="1879"/>
        <v>1.4954999999999998</v>
      </c>
      <c r="N2505" s="71">
        <f t="shared" si="1879"/>
        <v>22.498265230000001</v>
      </c>
      <c r="O2505" s="73">
        <f>VLOOKUP(B2505,'Dry Sieve'!$B$2:$K$992,IF(C2505="#5",2,IF(C2505="#10",3,IF(C2505="#18",4,IF(C2505="#35",5,IF(C2505="#60",6,IF(C2505="#120",7,IF(C2505="#200",8,IF(C2505="&lt;200",9)))))))),FALSE)</f>
        <v>56.28</v>
      </c>
      <c r="P2505" s="23">
        <f t="shared" si="0"/>
        <v>1.4954999999999998</v>
      </c>
      <c r="Q2505" s="23">
        <f t="shared" si="1"/>
        <v>2.0362499999999999</v>
      </c>
      <c r="R2505" s="23">
        <f>VLOOKUP(B2505,'Dry Sieve'!$B$2:$K$992,IF(C2505="#5",2,IF(C2505="#10",3,IF(C2505="#18",4,IF(C2505="#35",5,IF(C2505="#60",6,IF(C2505="#120",7,IF(C2505="#200",8,IF(C2505="&lt;200",9)))))))),FALSE)</f>
        <v>56.28</v>
      </c>
      <c r="S2505" s="23">
        <f>VLOOKUP(B2505,'Dry Sieve'!$B$2:$K$992,10,FALSE)</f>
        <v>284.95000000000005</v>
      </c>
      <c r="T2505" s="23">
        <v>5.2450648019999997E-2</v>
      </c>
      <c r="U2505" s="23">
        <v>8.4289185040000002E-3</v>
      </c>
      <c r="V2505" s="23">
        <f>V2504</f>
        <v>4.0668076036310008E-2</v>
      </c>
    </row>
    <row r="2506" spans="1:22" ht="15.75" customHeight="1" x14ac:dyDescent="0.2">
      <c r="A2506" s="22">
        <f>VLOOKUP(B2505,'Sample ID by Horizon'!A:B,2,FALSE)</f>
        <v>42879</v>
      </c>
      <c r="B2506" s="21" t="s">
        <v>565</v>
      </c>
      <c r="C2506" s="21" t="s">
        <v>1296</v>
      </c>
      <c r="D2506" s="21" t="s">
        <v>1294</v>
      </c>
      <c r="E2506" s="21">
        <v>2.008</v>
      </c>
      <c r="F2506" s="21">
        <v>1.744</v>
      </c>
      <c r="G2506" s="21">
        <v>3.6829999999999998</v>
      </c>
      <c r="H2506" s="21">
        <v>1.9390000000000001</v>
      </c>
      <c r="I2506" s="21">
        <v>3.2509999999999999</v>
      </c>
      <c r="J2506" s="23">
        <f t="shared" si="45"/>
        <v>1.5069999999999999</v>
      </c>
      <c r="K2506" s="71">
        <v>21.513944219999999</v>
      </c>
      <c r="L2506" s="71">
        <f t="shared" ref="L2506:N2506" si="1880">L2503</f>
        <v>2.0362499999999999</v>
      </c>
      <c r="M2506" s="71">
        <f t="shared" si="1880"/>
        <v>1.4954999999999998</v>
      </c>
      <c r="N2506" s="71">
        <f t="shared" si="1880"/>
        <v>22.498265230000001</v>
      </c>
      <c r="O2506" s="73">
        <f>VLOOKUP(B2506,'Dry Sieve'!$B$2:$K$992,IF(C2506="#5",2,IF(C2506="#10",3,IF(C2506="#18",4,IF(C2506="#35",5,IF(C2506="#60",6,IF(C2506="#120",7,IF(C2506="#200",8,IF(C2506="&lt;200",9)))))))),FALSE)</f>
        <v>56.28</v>
      </c>
      <c r="P2506" s="23">
        <f t="shared" si="0"/>
        <v>1.4954999999999998</v>
      </c>
      <c r="Q2506" s="23">
        <f t="shared" si="1"/>
        <v>2.0362499999999999</v>
      </c>
      <c r="R2506" s="23">
        <f>VLOOKUP(B2506,'Dry Sieve'!$B$2:$K$992,IF(C2506="#5",2,IF(C2506="#10",3,IF(C2506="#18",4,IF(C2506="#35",5,IF(C2506="#60",6,IF(C2506="#120",7,IF(C2506="#200",8,IF(C2506="&lt;200",9)))))))),FALSE)</f>
        <v>56.28</v>
      </c>
      <c r="S2506" s="23">
        <f>VLOOKUP(B2506,'Dry Sieve'!$B$2:$K$992,10,FALSE)</f>
        <v>284.95000000000005</v>
      </c>
      <c r="T2506" s="23">
        <v>5.2450648019999997E-2</v>
      </c>
      <c r="U2506" s="23">
        <v>8.4289185040000002E-3</v>
      </c>
      <c r="V2506" s="23">
        <f>V2504</f>
        <v>4.0668076036310008E-2</v>
      </c>
    </row>
    <row r="2507" spans="1:22" ht="15.75" customHeight="1" x14ac:dyDescent="0.2">
      <c r="A2507" s="22">
        <f>VLOOKUP(B2506,'Sample ID by Horizon'!A:B,2,FALSE)</f>
        <v>42879</v>
      </c>
      <c r="B2507" s="21" t="s">
        <v>565</v>
      </c>
      <c r="C2507" s="21" t="s">
        <v>1297</v>
      </c>
      <c r="D2507" s="21" t="s">
        <v>1291</v>
      </c>
      <c r="E2507" s="21">
        <v>2.0070000000000001</v>
      </c>
      <c r="F2507" s="21">
        <v>1.732</v>
      </c>
      <c r="G2507" s="21">
        <v>3.677</v>
      </c>
      <c r="H2507" s="21">
        <v>1.9450000000000001</v>
      </c>
      <c r="I2507" s="21">
        <v>3.101</v>
      </c>
      <c r="J2507" s="23">
        <f t="shared" si="45"/>
        <v>1.369</v>
      </c>
      <c r="K2507" s="71">
        <v>28.699551570000001</v>
      </c>
      <c r="L2507" s="71">
        <v>2.0297499999999999</v>
      </c>
      <c r="M2507" s="23">
        <f>AVERAGE(J2507:J2510)</f>
        <v>1.4410000000000001</v>
      </c>
      <c r="N2507" s="23">
        <v>26.275769180000001</v>
      </c>
      <c r="O2507" s="73">
        <f>VLOOKUP(B2507,'Dry Sieve'!$B$2:$K$992,IF(C2507="#5",2,IF(C2507="#10",3,IF(C2507="#18",4,IF(C2507="#35",5,IF(C2507="#60",6,IF(C2507="#120",7,IF(C2507="#200",8,IF(C2507="&lt;200",9)))))))),FALSE)</f>
        <v>46.79</v>
      </c>
      <c r="P2507" s="23">
        <f t="shared" si="0"/>
        <v>1.4410000000000001</v>
      </c>
      <c r="Q2507" s="23">
        <f t="shared" si="1"/>
        <v>2.0297499999999999</v>
      </c>
      <c r="R2507" s="23">
        <f>VLOOKUP(B2507,'Dry Sieve'!$B$2:$K$992,IF(C2507="#5",2,IF(C2507="#10",3,IF(C2507="#18",4,IF(C2507="#35",5,IF(C2507="#60",6,IF(C2507="#120",7,IF(C2507="#200",8,IF(C2507="&lt;200",9)))))))),FALSE)</f>
        <v>46.79</v>
      </c>
      <c r="S2507" s="23">
        <f>VLOOKUP(B2507,'Dry Sieve'!$B$2:$K$992,10,FALSE)</f>
        <v>284.95000000000005</v>
      </c>
      <c r="T2507" s="23">
        <v>4.7629141540000003E-2</v>
      </c>
      <c r="U2507" s="23">
        <v>7.1513847399999999E-3</v>
      </c>
      <c r="V2507" s="23">
        <f>V2504</f>
        <v>4.0668076036310008E-2</v>
      </c>
    </row>
    <row r="2508" spans="1:22" ht="15.75" customHeight="1" x14ac:dyDescent="0.2">
      <c r="A2508" s="22">
        <f>VLOOKUP(B2507,'Sample ID by Horizon'!A:B,2,FALSE)</f>
        <v>42879</v>
      </c>
      <c r="B2508" s="21" t="s">
        <v>565</v>
      </c>
      <c r="C2508" s="21" t="s">
        <v>1297</v>
      </c>
      <c r="D2508" s="21" t="s">
        <v>1292</v>
      </c>
      <c r="E2508" s="21">
        <v>2.0760000000000001</v>
      </c>
      <c r="F2508" s="21">
        <v>1.7210000000000001</v>
      </c>
      <c r="G2508" s="21">
        <v>3.7480000000000002</v>
      </c>
      <c r="H2508" s="21">
        <v>2.0270000000000001</v>
      </c>
      <c r="I2508" s="21">
        <v>3.1389999999999998</v>
      </c>
      <c r="J2508" s="23">
        <f t="shared" si="45"/>
        <v>1.4179999999999997</v>
      </c>
      <c r="K2508" s="71">
        <v>29.335260120000001</v>
      </c>
      <c r="L2508" s="71">
        <f t="shared" ref="L2508:N2508" si="1881">L2507</f>
        <v>2.0297499999999999</v>
      </c>
      <c r="M2508" s="71">
        <f t="shared" si="1881"/>
        <v>1.4410000000000001</v>
      </c>
      <c r="N2508" s="71">
        <f t="shared" si="1881"/>
        <v>26.275769180000001</v>
      </c>
      <c r="O2508" s="73">
        <f>VLOOKUP(B2508,'Dry Sieve'!$B$2:$K$992,IF(C2508="#5",2,IF(C2508="#10",3,IF(C2508="#18",4,IF(C2508="#35",5,IF(C2508="#60",6,IF(C2508="#120",7,IF(C2508="#200",8,IF(C2508="&lt;200",9)))))))),FALSE)</f>
        <v>46.79</v>
      </c>
      <c r="P2508" s="23">
        <f t="shared" si="0"/>
        <v>1.4410000000000001</v>
      </c>
      <c r="Q2508" s="23">
        <f t="shared" si="1"/>
        <v>2.0297499999999999</v>
      </c>
      <c r="R2508" s="23">
        <f>VLOOKUP(B2508,'Dry Sieve'!$B$2:$K$992,IF(C2508="#5",2,IF(C2508="#10",3,IF(C2508="#18",4,IF(C2508="#35",5,IF(C2508="#60",6,IF(C2508="#120",7,IF(C2508="#200",8,IF(C2508="&lt;200",9)))))))),FALSE)</f>
        <v>46.79</v>
      </c>
      <c r="S2508" s="23">
        <f>VLOOKUP(B2508,'Dry Sieve'!$B$2:$K$992,10,FALSE)</f>
        <v>284.95000000000005</v>
      </c>
      <c r="T2508" s="23">
        <v>4.7629141540000003E-2</v>
      </c>
      <c r="U2508" s="23">
        <v>7.1513847399999999E-3</v>
      </c>
      <c r="V2508" s="23">
        <f>V2507</f>
        <v>4.0668076036310008E-2</v>
      </c>
    </row>
    <row r="2509" spans="1:22" ht="15.75" customHeight="1" x14ac:dyDescent="0.2">
      <c r="A2509" s="22">
        <f>VLOOKUP(B2508,'Sample ID by Horizon'!A:B,2,FALSE)</f>
        <v>42879</v>
      </c>
      <c r="B2509" s="21" t="s">
        <v>565</v>
      </c>
      <c r="C2509" s="21" t="s">
        <v>1297</v>
      </c>
      <c r="D2509" s="21" t="s">
        <v>1293</v>
      </c>
      <c r="E2509" s="21">
        <v>2.004</v>
      </c>
      <c r="F2509" s="21">
        <v>1.736</v>
      </c>
      <c r="G2509" s="21">
        <v>3.6890000000000001</v>
      </c>
      <c r="H2509" s="21">
        <v>1.9530000000000001</v>
      </c>
      <c r="I2509" s="21">
        <v>3.2290000000000001</v>
      </c>
      <c r="J2509" s="23">
        <f t="shared" si="45"/>
        <v>1.4930000000000001</v>
      </c>
      <c r="K2509" s="71">
        <v>22.954091819999999</v>
      </c>
      <c r="L2509" s="71">
        <f t="shared" ref="L2509:N2509" si="1882">L2507</f>
        <v>2.0297499999999999</v>
      </c>
      <c r="M2509" s="71">
        <f t="shared" si="1882"/>
        <v>1.4410000000000001</v>
      </c>
      <c r="N2509" s="71">
        <f t="shared" si="1882"/>
        <v>26.275769180000001</v>
      </c>
      <c r="O2509" s="73">
        <f>VLOOKUP(B2509,'Dry Sieve'!$B$2:$K$992,IF(C2509="#5",2,IF(C2509="#10",3,IF(C2509="#18",4,IF(C2509="#35",5,IF(C2509="#60",6,IF(C2509="#120",7,IF(C2509="#200",8,IF(C2509="&lt;200",9)))))))),FALSE)</f>
        <v>46.79</v>
      </c>
      <c r="P2509" s="23">
        <f t="shared" si="0"/>
        <v>1.4410000000000001</v>
      </c>
      <c r="Q2509" s="23">
        <f t="shared" si="1"/>
        <v>2.0297499999999999</v>
      </c>
      <c r="R2509" s="23">
        <f>VLOOKUP(B2509,'Dry Sieve'!$B$2:$K$992,IF(C2509="#5",2,IF(C2509="#10",3,IF(C2509="#18",4,IF(C2509="#35",5,IF(C2509="#60",6,IF(C2509="#120",7,IF(C2509="#200",8,IF(C2509="&lt;200",9)))))))),FALSE)</f>
        <v>46.79</v>
      </c>
      <c r="S2509" s="23">
        <f>VLOOKUP(B2509,'Dry Sieve'!$B$2:$K$992,10,FALSE)</f>
        <v>284.95000000000005</v>
      </c>
      <c r="T2509" s="23">
        <v>4.7629141540000003E-2</v>
      </c>
      <c r="U2509" s="23">
        <v>7.1513847399999999E-3</v>
      </c>
      <c r="V2509" s="23">
        <f>V2507</f>
        <v>4.0668076036310008E-2</v>
      </c>
    </row>
    <row r="2510" spans="1:22" ht="15.75" customHeight="1" x14ac:dyDescent="0.2">
      <c r="A2510" s="22">
        <f>VLOOKUP(B2509,'Sample ID by Horizon'!A:B,2,FALSE)</f>
        <v>42879</v>
      </c>
      <c r="B2510" s="21" t="s">
        <v>565</v>
      </c>
      <c r="C2510" s="21" t="s">
        <v>1297</v>
      </c>
      <c r="D2510" s="21" t="s">
        <v>1294</v>
      </c>
      <c r="E2510" s="21">
        <v>2.032</v>
      </c>
      <c r="F2510" s="21">
        <v>1.744</v>
      </c>
      <c r="G2510" s="21">
        <v>3.718</v>
      </c>
      <c r="H2510" s="21">
        <v>1.974</v>
      </c>
      <c r="I2510" s="21">
        <v>3.2280000000000002</v>
      </c>
      <c r="J2510" s="23">
        <f t="shared" si="45"/>
        <v>1.4840000000000002</v>
      </c>
      <c r="K2510" s="71">
        <v>24.114173229999999</v>
      </c>
      <c r="L2510" s="71">
        <f t="shared" ref="L2510:N2510" si="1883">L2507</f>
        <v>2.0297499999999999</v>
      </c>
      <c r="M2510" s="71">
        <f t="shared" si="1883"/>
        <v>1.4410000000000001</v>
      </c>
      <c r="N2510" s="71">
        <f t="shared" si="1883"/>
        <v>26.275769180000001</v>
      </c>
      <c r="O2510" s="73">
        <f>VLOOKUP(B2510,'Dry Sieve'!$B$2:$K$992,IF(C2510="#5",2,IF(C2510="#10",3,IF(C2510="#18",4,IF(C2510="#35",5,IF(C2510="#60",6,IF(C2510="#120",7,IF(C2510="#200",8,IF(C2510="&lt;200",9)))))))),FALSE)</f>
        <v>46.79</v>
      </c>
      <c r="P2510" s="23">
        <f t="shared" si="0"/>
        <v>1.4410000000000001</v>
      </c>
      <c r="Q2510" s="23">
        <f t="shared" si="1"/>
        <v>2.0297499999999999</v>
      </c>
      <c r="R2510" s="23">
        <f>VLOOKUP(B2510,'Dry Sieve'!$B$2:$K$992,IF(C2510="#5",2,IF(C2510="#10",3,IF(C2510="#18",4,IF(C2510="#35",5,IF(C2510="#60",6,IF(C2510="#120",7,IF(C2510="#200",8,IF(C2510="&lt;200",9)))))))),FALSE)</f>
        <v>46.79</v>
      </c>
      <c r="S2510" s="23">
        <f>VLOOKUP(B2510,'Dry Sieve'!$B$2:$K$992,10,FALSE)</f>
        <v>284.95000000000005</v>
      </c>
      <c r="T2510" s="23">
        <v>4.7629141540000003E-2</v>
      </c>
      <c r="U2510" s="23">
        <v>7.1513847399999999E-3</v>
      </c>
      <c r="V2510" s="23">
        <f>V2507</f>
        <v>4.0668076036310008E-2</v>
      </c>
    </row>
    <row r="2511" spans="1:22" ht="15.75" customHeight="1" x14ac:dyDescent="0.2">
      <c r="A2511" s="22">
        <f>VLOOKUP(B2510,'Sample ID by Horizon'!A:B,2,FALSE)</f>
        <v>42879</v>
      </c>
      <c r="B2511" s="21" t="s">
        <v>565</v>
      </c>
      <c r="C2511" s="21" t="s">
        <v>1298</v>
      </c>
      <c r="D2511" s="21" t="s">
        <v>1291</v>
      </c>
      <c r="E2511" s="21">
        <v>2.032</v>
      </c>
      <c r="F2511" s="21">
        <v>1.7210000000000001</v>
      </c>
      <c r="G2511" s="21">
        <v>3.7040000000000002</v>
      </c>
      <c r="H2511" s="21">
        <v>1.9830000000000001</v>
      </c>
      <c r="I2511" s="21">
        <v>3.073</v>
      </c>
      <c r="J2511" s="23">
        <f t="shared" si="45"/>
        <v>1.3519999999999999</v>
      </c>
      <c r="K2511" s="71">
        <v>31.053149609999998</v>
      </c>
      <c r="L2511" s="71">
        <v>2.02475</v>
      </c>
      <c r="M2511" s="23">
        <f>AVERAGE(J2511:J2514)</f>
        <v>1.39175</v>
      </c>
      <c r="N2511" s="23">
        <v>29.044056779999998</v>
      </c>
      <c r="O2511" s="73">
        <f>VLOOKUP(B2511,'Dry Sieve'!$B$2:$K$992,IF(C2511="#5",2,IF(C2511="#10",3,IF(C2511="#18",4,IF(C2511="#35",5,IF(C2511="#60",6,IF(C2511="#120",7,IF(C2511="#200",8,IF(C2511="&lt;200",9)))))))),FALSE)</f>
        <v>30.41</v>
      </c>
      <c r="P2511" s="23">
        <f t="shared" si="0"/>
        <v>1.39175</v>
      </c>
      <c r="Q2511" s="23">
        <f t="shared" si="1"/>
        <v>2.02475</v>
      </c>
      <c r="R2511" s="23">
        <f>VLOOKUP(B2511,'Dry Sieve'!$B$2:$K$992,IF(C2511="#5",2,IF(C2511="#10",3,IF(C2511="#18",4,IF(C2511="#35",5,IF(C2511="#60",6,IF(C2511="#120",7,IF(C2511="#200",8,IF(C2511="&lt;200",9)))))))),FALSE)</f>
        <v>30.41</v>
      </c>
      <c r="S2511" s="23">
        <f>VLOOKUP(B2511,'Dry Sieve'!$B$2:$K$992,10,FALSE)</f>
        <v>284.95000000000005</v>
      </c>
      <c r="T2511" s="23">
        <v>3.3364149709999999E-2</v>
      </c>
      <c r="U2511" s="23">
        <v>4.1529868220000002E-3</v>
      </c>
      <c r="V2511" s="23">
        <f>V2510</f>
        <v>4.0668076036310008E-2</v>
      </c>
    </row>
    <row r="2512" spans="1:22" ht="15.75" customHeight="1" x14ac:dyDescent="0.2">
      <c r="A2512" s="22">
        <f>VLOOKUP(B2511,'Sample ID by Horizon'!A:B,2,FALSE)</f>
        <v>42879</v>
      </c>
      <c r="B2512" s="21" t="s">
        <v>565</v>
      </c>
      <c r="C2512" s="21" t="s">
        <v>1298</v>
      </c>
      <c r="D2512" s="21" t="s">
        <v>1292</v>
      </c>
      <c r="E2512" s="21">
        <v>2.0659999999999998</v>
      </c>
      <c r="F2512" s="21">
        <v>1.722</v>
      </c>
      <c r="G2512" s="21">
        <v>3.742</v>
      </c>
      <c r="H2512" s="21">
        <v>2.02</v>
      </c>
      <c r="I2512" s="21">
        <v>3.1070000000000002</v>
      </c>
      <c r="J2512" s="23">
        <f t="shared" si="45"/>
        <v>1.3850000000000002</v>
      </c>
      <c r="K2512" s="71">
        <v>30.7357212</v>
      </c>
      <c r="L2512" s="71">
        <f t="shared" ref="L2512:N2512" si="1884">L2511</f>
        <v>2.02475</v>
      </c>
      <c r="M2512" s="71">
        <f t="shared" si="1884"/>
        <v>1.39175</v>
      </c>
      <c r="N2512" s="71">
        <f t="shared" si="1884"/>
        <v>29.044056779999998</v>
      </c>
      <c r="O2512" s="73">
        <f>VLOOKUP(B2512,'Dry Sieve'!$B$2:$K$992,IF(C2512="#5",2,IF(C2512="#10",3,IF(C2512="#18",4,IF(C2512="#35",5,IF(C2512="#60",6,IF(C2512="#120",7,IF(C2512="#200",8,IF(C2512="&lt;200",9)))))))),FALSE)</f>
        <v>30.41</v>
      </c>
      <c r="P2512" s="23">
        <f t="shared" si="0"/>
        <v>1.39175</v>
      </c>
      <c r="Q2512" s="23">
        <f t="shared" si="1"/>
        <v>2.02475</v>
      </c>
      <c r="R2512" s="23">
        <f>VLOOKUP(B2512,'Dry Sieve'!$B$2:$K$992,IF(C2512="#5",2,IF(C2512="#10",3,IF(C2512="#18",4,IF(C2512="#35",5,IF(C2512="#60",6,IF(C2512="#120",7,IF(C2512="#200",8,IF(C2512="&lt;200",9)))))))),FALSE)</f>
        <v>30.41</v>
      </c>
      <c r="S2512" s="23">
        <f>VLOOKUP(B2512,'Dry Sieve'!$B$2:$K$992,10,FALSE)</f>
        <v>284.95000000000005</v>
      </c>
      <c r="T2512" s="23">
        <v>3.3364149709999999E-2</v>
      </c>
      <c r="U2512" s="23">
        <v>4.1529868220000002E-3</v>
      </c>
      <c r="V2512" s="23">
        <f>V2510</f>
        <v>4.0668076036310008E-2</v>
      </c>
    </row>
    <row r="2513" spans="1:22" ht="15.75" customHeight="1" x14ac:dyDescent="0.2">
      <c r="A2513" s="22">
        <f>VLOOKUP(B2512,'Sample ID by Horizon'!A:B,2,FALSE)</f>
        <v>42879</v>
      </c>
      <c r="B2513" s="21" t="s">
        <v>565</v>
      </c>
      <c r="C2513" s="21" t="s">
        <v>1298</v>
      </c>
      <c r="D2513" s="21" t="s">
        <v>1293</v>
      </c>
      <c r="E2513" s="21">
        <v>2</v>
      </c>
      <c r="F2513" s="21">
        <v>1.7210000000000001</v>
      </c>
      <c r="G2513" s="21">
        <v>3.6850000000000001</v>
      </c>
      <c r="H2513" s="21">
        <v>1.964</v>
      </c>
      <c r="I2513" s="21">
        <v>3.1030000000000002</v>
      </c>
      <c r="J2513" s="23">
        <f t="shared" si="45"/>
        <v>1.3820000000000001</v>
      </c>
      <c r="K2513" s="71">
        <v>29.1</v>
      </c>
      <c r="L2513" s="71">
        <f t="shared" ref="L2513:N2513" si="1885">L2511</f>
        <v>2.02475</v>
      </c>
      <c r="M2513" s="71">
        <f t="shared" si="1885"/>
        <v>1.39175</v>
      </c>
      <c r="N2513" s="71">
        <f t="shared" si="1885"/>
        <v>29.044056779999998</v>
      </c>
      <c r="O2513" s="73">
        <f>VLOOKUP(B2513,'Dry Sieve'!$B$2:$K$992,IF(C2513="#5",2,IF(C2513="#10",3,IF(C2513="#18",4,IF(C2513="#35",5,IF(C2513="#60",6,IF(C2513="#120",7,IF(C2513="#200",8,IF(C2513="&lt;200",9)))))))),FALSE)</f>
        <v>30.41</v>
      </c>
      <c r="P2513" s="23">
        <f t="shared" si="0"/>
        <v>1.39175</v>
      </c>
      <c r="Q2513" s="23">
        <f t="shared" si="1"/>
        <v>2.02475</v>
      </c>
      <c r="R2513" s="23">
        <f>VLOOKUP(B2513,'Dry Sieve'!$B$2:$K$992,IF(C2513="#5",2,IF(C2513="#10",3,IF(C2513="#18",4,IF(C2513="#35",5,IF(C2513="#60",6,IF(C2513="#120",7,IF(C2513="#200",8,IF(C2513="&lt;200",9)))))))),FALSE)</f>
        <v>30.41</v>
      </c>
      <c r="S2513" s="23">
        <f>VLOOKUP(B2513,'Dry Sieve'!$B$2:$K$992,10,FALSE)</f>
        <v>284.95000000000005</v>
      </c>
      <c r="T2513" s="23">
        <v>3.3364149709999999E-2</v>
      </c>
      <c r="U2513" s="23">
        <v>4.1529868220000002E-3</v>
      </c>
      <c r="V2513" s="23">
        <f>V2510</f>
        <v>4.0668076036310008E-2</v>
      </c>
    </row>
    <row r="2514" spans="1:22" ht="15.75" customHeight="1" x14ac:dyDescent="0.2">
      <c r="A2514" s="22">
        <f>VLOOKUP(B2513,'Sample ID by Horizon'!A:B,2,FALSE)</f>
        <v>42879</v>
      </c>
      <c r="B2514" s="21" t="s">
        <v>565</v>
      </c>
      <c r="C2514" s="21" t="s">
        <v>1298</v>
      </c>
      <c r="D2514" s="21" t="s">
        <v>1294</v>
      </c>
      <c r="E2514" s="21">
        <v>2.0009999999999999</v>
      </c>
      <c r="F2514" s="21">
        <v>1.738</v>
      </c>
      <c r="G2514" s="21">
        <v>3.6920000000000002</v>
      </c>
      <c r="H2514" s="21">
        <v>1.954</v>
      </c>
      <c r="I2514" s="21">
        <v>3.1859999999999999</v>
      </c>
      <c r="J2514" s="23">
        <f t="shared" si="45"/>
        <v>1.448</v>
      </c>
      <c r="K2514" s="71">
        <v>25.287356320000001</v>
      </c>
      <c r="L2514" s="71">
        <f t="shared" ref="L2514:N2514" si="1886">L2511</f>
        <v>2.02475</v>
      </c>
      <c r="M2514" s="71">
        <f t="shared" si="1886"/>
        <v>1.39175</v>
      </c>
      <c r="N2514" s="71">
        <f t="shared" si="1886"/>
        <v>29.044056779999998</v>
      </c>
      <c r="O2514" s="73">
        <f>VLOOKUP(B2514,'Dry Sieve'!$B$2:$K$992,IF(C2514="#5",2,IF(C2514="#10",3,IF(C2514="#18",4,IF(C2514="#35",5,IF(C2514="#60",6,IF(C2514="#120",7,IF(C2514="#200",8,IF(C2514="&lt;200",9)))))))),FALSE)</f>
        <v>30.41</v>
      </c>
      <c r="P2514" s="23">
        <f t="shared" si="0"/>
        <v>1.39175</v>
      </c>
      <c r="Q2514" s="23">
        <f t="shared" si="1"/>
        <v>2.02475</v>
      </c>
      <c r="R2514" s="23">
        <f>VLOOKUP(B2514,'Dry Sieve'!$B$2:$K$992,IF(C2514="#5",2,IF(C2514="#10",3,IF(C2514="#18",4,IF(C2514="#35",5,IF(C2514="#60",6,IF(C2514="#120",7,IF(C2514="#200",8,IF(C2514="&lt;200",9)))))))),FALSE)</f>
        <v>30.41</v>
      </c>
      <c r="S2514" s="23">
        <f>VLOOKUP(B2514,'Dry Sieve'!$B$2:$K$992,10,FALSE)</f>
        <v>284.95000000000005</v>
      </c>
      <c r="T2514" s="23">
        <v>3.3364149709999999E-2</v>
      </c>
      <c r="U2514" s="23">
        <v>4.1529868220000002E-3</v>
      </c>
      <c r="V2514" s="23">
        <f>V2513</f>
        <v>4.0668076036310008E-2</v>
      </c>
    </row>
    <row r="2515" spans="1:22" ht="15.75" customHeight="1" x14ac:dyDescent="0.2">
      <c r="A2515" s="22">
        <f>VLOOKUP(B2514,'Sample ID by Horizon'!A:B,2,FALSE)</f>
        <v>42879</v>
      </c>
      <c r="B2515" s="21" t="s">
        <v>565</v>
      </c>
      <c r="C2515" s="21" t="s">
        <v>1299</v>
      </c>
      <c r="D2515" s="21" t="s">
        <v>1291</v>
      </c>
      <c r="E2515" s="21">
        <v>1.0209999999999999</v>
      </c>
      <c r="F2515" s="21">
        <v>1.7210000000000001</v>
      </c>
      <c r="G2515" s="21">
        <v>2.7040000000000002</v>
      </c>
      <c r="H2515" s="21">
        <v>0.98299999999999998</v>
      </c>
      <c r="I2515" s="21">
        <v>2.46</v>
      </c>
      <c r="J2515" s="23">
        <f t="shared" si="45"/>
        <v>0.73899999999999988</v>
      </c>
      <c r="K2515" s="71">
        <v>23.89813908</v>
      </c>
      <c r="L2515" s="71">
        <v>1.0317499999999999</v>
      </c>
      <c r="M2515" s="23">
        <f>AVERAGE(J2515:J2518)</f>
        <v>0.78499999999999992</v>
      </c>
      <c r="N2515" s="23">
        <v>20.697393739999999</v>
      </c>
      <c r="O2515" s="73">
        <f>VLOOKUP(B2515,'Dry Sieve'!$B$2:$K$992,IF(C2515="#5",2,IF(C2515="#10",3,IF(C2515="#18",4,IF(C2515="#35",5,IF(C2515="#60",6,IF(C2515="#120",7,IF(C2515="#200",8,IF(C2515="&lt;200",9)))))))),FALSE)</f>
        <v>9.81</v>
      </c>
      <c r="P2515" s="23">
        <f t="shared" si="0"/>
        <v>0.78499999999999992</v>
      </c>
      <c r="Q2515" s="23">
        <f t="shared" si="1"/>
        <v>1.0317499999999999</v>
      </c>
      <c r="R2515" s="23">
        <f>VLOOKUP(B2515,'Dry Sieve'!$B$2:$K$992,IF(C2515="#5",2,IF(C2515="#10",3,IF(C2515="#18",4,IF(C2515="#35",5,IF(C2515="#60",6,IF(C2515="#120",7,IF(C2515="#200",8,IF(C2515="&lt;200",9)))))))),FALSE)</f>
        <v>9.81</v>
      </c>
      <c r="S2515" s="23">
        <f>VLOOKUP(B2515,'Dry Sieve'!$B$2:$K$992,10,FALSE)</f>
        <v>284.95000000000005</v>
      </c>
      <c r="T2515" s="23">
        <v>8.2334723209999995E-3</v>
      </c>
      <c r="U2515" s="23">
        <v>4.8688976719999999E-4</v>
      </c>
      <c r="V2515" s="23">
        <f>V2513</f>
        <v>4.0668076036310008E-2</v>
      </c>
    </row>
    <row r="2516" spans="1:22" ht="15.75" customHeight="1" x14ac:dyDescent="0.2">
      <c r="A2516" s="22">
        <f>VLOOKUP(B2515,'Sample ID by Horizon'!A:B,2,FALSE)</f>
        <v>42879</v>
      </c>
      <c r="B2516" s="21" t="s">
        <v>565</v>
      </c>
      <c r="C2516" s="21" t="s">
        <v>1299</v>
      </c>
      <c r="D2516" s="21" t="s">
        <v>1292</v>
      </c>
      <c r="E2516" s="21">
        <v>1.0209999999999999</v>
      </c>
      <c r="F2516" s="21">
        <v>1.7390000000000001</v>
      </c>
      <c r="G2516" s="21">
        <v>2.726</v>
      </c>
      <c r="H2516" s="21">
        <v>0.98699999999999999</v>
      </c>
      <c r="I2516" s="21">
        <v>2.5299999999999998</v>
      </c>
      <c r="J2516" s="23">
        <f t="shared" si="45"/>
        <v>0.7909999999999997</v>
      </c>
      <c r="K2516" s="71">
        <v>19.196865819999999</v>
      </c>
      <c r="L2516" s="71">
        <f t="shared" ref="L2516:N2516" si="1887">L2515</f>
        <v>1.0317499999999999</v>
      </c>
      <c r="M2516" s="71">
        <f t="shared" si="1887"/>
        <v>0.78499999999999992</v>
      </c>
      <c r="N2516" s="71">
        <f t="shared" si="1887"/>
        <v>20.697393739999999</v>
      </c>
      <c r="O2516" s="73">
        <f>VLOOKUP(B2516,'Dry Sieve'!$B$2:$K$992,IF(C2516="#5",2,IF(C2516="#10",3,IF(C2516="#18",4,IF(C2516="#35",5,IF(C2516="#60",6,IF(C2516="#120",7,IF(C2516="#200",8,IF(C2516="&lt;200",9)))))))),FALSE)</f>
        <v>9.81</v>
      </c>
      <c r="P2516" s="23">
        <f t="shared" si="0"/>
        <v>0.78499999999999992</v>
      </c>
      <c r="Q2516" s="23">
        <f t="shared" si="1"/>
        <v>1.0317499999999999</v>
      </c>
      <c r="R2516" s="23">
        <f>VLOOKUP(B2516,'Dry Sieve'!$B$2:$K$992,IF(C2516="#5",2,IF(C2516="#10",3,IF(C2516="#18",4,IF(C2516="#35",5,IF(C2516="#60",6,IF(C2516="#120",7,IF(C2516="#200",8,IF(C2516="&lt;200",9)))))))),FALSE)</f>
        <v>9.81</v>
      </c>
      <c r="S2516" s="23">
        <f>VLOOKUP(B2516,'Dry Sieve'!$B$2:$K$992,10,FALSE)</f>
        <v>284.95000000000005</v>
      </c>
      <c r="T2516" s="23">
        <v>8.2334723209999995E-3</v>
      </c>
      <c r="U2516" s="23">
        <v>4.8688976719999999E-4</v>
      </c>
      <c r="V2516" s="23">
        <f>V2513</f>
        <v>4.0668076036310008E-2</v>
      </c>
    </row>
    <row r="2517" spans="1:22" ht="15.75" customHeight="1" x14ac:dyDescent="0.2">
      <c r="A2517" s="22">
        <f>VLOOKUP(B2516,'Sample ID by Horizon'!A:B,2,FALSE)</f>
        <v>42879</v>
      </c>
      <c r="B2517" s="21" t="s">
        <v>565</v>
      </c>
      <c r="C2517" s="21" t="s">
        <v>1299</v>
      </c>
      <c r="D2517" s="21" t="s">
        <v>1293</v>
      </c>
      <c r="E2517" s="21">
        <v>1.0589999999999999</v>
      </c>
      <c r="F2517" s="21">
        <v>1.724</v>
      </c>
      <c r="G2517" s="21">
        <v>2.7549999999999999</v>
      </c>
      <c r="H2517" s="21">
        <v>1.0309999999999999</v>
      </c>
      <c r="I2517" s="21">
        <v>2.5710000000000002</v>
      </c>
      <c r="J2517" s="23">
        <f t="shared" si="45"/>
        <v>0.8470000000000002</v>
      </c>
      <c r="K2517" s="71">
        <v>17.37488196</v>
      </c>
      <c r="L2517" s="71">
        <f t="shared" ref="L2517:N2517" si="1888">L2515</f>
        <v>1.0317499999999999</v>
      </c>
      <c r="M2517" s="71">
        <f t="shared" si="1888"/>
        <v>0.78499999999999992</v>
      </c>
      <c r="N2517" s="71">
        <f t="shared" si="1888"/>
        <v>20.697393739999999</v>
      </c>
      <c r="O2517" s="73">
        <f>VLOOKUP(B2517,'Dry Sieve'!$B$2:$K$992,IF(C2517="#5",2,IF(C2517="#10",3,IF(C2517="#18",4,IF(C2517="#35",5,IF(C2517="#60",6,IF(C2517="#120",7,IF(C2517="#200",8,IF(C2517="&lt;200",9)))))))),FALSE)</f>
        <v>9.81</v>
      </c>
      <c r="P2517" s="23">
        <f t="shared" si="0"/>
        <v>0.78499999999999992</v>
      </c>
      <c r="Q2517" s="23">
        <f t="shared" si="1"/>
        <v>1.0317499999999999</v>
      </c>
      <c r="R2517" s="23">
        <f>VLOOKUP(B2517,'Dry Sieve'!$B$2:$K$992,IF(C2517="#5",2,IF(C2517="#10",3,IF(C2517="#18",4,IF(C2517="#35",5,IF(C2517="#60",6,IF(C2517="#120",7,IF(C2517="#200",8,IF(C2517="&lt;200",9)))))))),FALSE)</f>
        <v>9.81</v>
      </c>
      <c r="S2517" s="23">
        <f>VLOOKUP(B2517,'Dry Sieve'!$B$2:$K$992,10,FALSE)</f>
        <v>284.95000000000005</v>
      </c>
      <c r="T2517" s="23">
        <v>8.2334723209999995E-3</v>
      </c>
      <c r="U2517" s="23">
        <v>4.8688976719999999E-4</v>
      </c>
      <c r="V2517" s="23">
        <f>V2516</f>
        <v>4.0668076036310008E-2</v>
      </c>
    </row>
    <row r="2518" spans="1:22" ht="15.75" customHeight="1" x14ac:dyDescent="0.2">
      <c r="A2518" s="22">
        <f>VLOOKUP(B2517,'Sample ID by Horizon'!A:B,2,FALSE)</f>
        <v>42879</v>
      </c>
      <c r="B2518" s="21" t="s">
        <v>565</v>
      </c>
      <c r="C2518" s="21" t="s">
        <v>1299</v>
      </c>
      <c r="D2518" s="21" t="s">
        <v>1294</v>
      </c>
      <c r="E2518" s="21">
        <v>1.026</v>
      </c>
      <c r="F2518" s="21">
        <v>1.726</v>
      </c>
      <c r="G2518" s="21">
        <v>2.718</v>
      </c>
      <c r="H2518" s="21">
        <v>0.99199999999999999</v>
      </c>
      <c r="I2518" s="21">
        <v>2.4889999999999999</v>
      </c>
      <c r="J2518" s="23">
        <f t="shared" si="45"/>
        <v>0.7629999999999999</v>
      </c>
      <c r="K2518" s="71">
        <v>22.319688110000001</v>
      </c>
      <c r="L2518" s="71">
        <f t="shared" ref="L2518:N2518" si="1889">L2515</f>
        <v>1.0317499999999999</v>
      </c>
      <c r="M2518" s="71">
        <f t="shared" si="1889"/>
        <v>0.78499999999999992</v>
      </c>
      <c r="N2518" s="71">
        <f t="shared" si="1889"/>
        <v>20.697393739999999</v>
      </c>
      <c r="O2518" s="73">
        <f>VLOOKUP(B2518,'Dry Sieve'!$B$2:$K$992,IF(C2518="#5",2,IF(C2518="#10",3,IF(C2518="#18",4,IF(C2518="#35",5,IF(C2518="#60",6,IF(C2518="#120",7,IF(C2518="#200",8,IF(C2518="&lt;200",9)))))))),FALSE)</f>
        <v>9.81</v>
      </c>
      <c r="P2518" s="23">
        <f t="shared" si="0"/>
        <v>0.78499999999999992</v>
      </c>
      <c r="Q2518" s="23">
        <f t="shared" si="1"/>
        <v>1.0317499999999999</v>
      </c>
      <c r="R2518" s="23">
        <f>VLOOKUP(B2518,'Dry Sieve'!$B$2:$K$992,IF(C2518="#5",2,IF(C2518="#10",3,IF(C2518="#18",4,IF(C2518="#35",5,IF(C2518="#60",6,IF(C2518="#120",7,IF(C2518="#200",8,IF(C2518="&lt;200",9)))))))),FALSE)</f>
        <v>9.81</v>
      </c>
      <c r="S2518" s="23">
        <f>VLOOKUP(B2518,'Dry Sieve'!$B$2:$K$992,10,FALSE)</f>
        <v>284.95000000000005</v>
      </c>
      <c r="T2518" s="23">
        <v>8.2334723209999995E-3</v>
      </c>
      <c r="U2518" s="23">
        <v>4.8688976719999999E-4</v>
      </c>
      <c r="V2518" s="23">
        <f>V2516</f>
        <v>4.0668076036310008E-2</v>
      </c>
    </row>
    <row r="2519" spans="1:22" ht="15.75" customHeight="1" x14ac:dyDescent="0.2">
      <c r="A2519" s="22">
        <f>VLOOKUP(B2518,'Sample ID by Horizon'!A:B,2,FALSE)</f>
        <v>42879</v>
      </c>
      <c r="B2519" s="21" t="s">
        <v>565</v>
      </c>
      <c r="C2519" s="21" t="s">
        <v>1300</v>
      </c>
      <c r="D2519" s="21" t="s">
        <v>1291</v>
      </c>
      <c r="E2519" s="21">
        <v>0.82399999999999995</v>
      </c>
      <c r="F2519" s="21">
        <v>1.744</v>
      </c>
      <c r="G2519" s="21">
        <v>2.54</v>
      </c>
      <c r="H2519" s="21">
        <v>0.79600000000000004</v>
      </c>
      <c r="I2519" s="21">
        <v>2.3820000000000001</v>
      </c>
      <c r="J2519" s="23">
        <f t="shared" si="45"/>
        <v>0.63800000000000012</v>
      </c>
      <c r="K2519" s="71">
        <v>19.174757280000001</v>
      </c>
      <c r="L2519" s="71">
        <v>0.78325</v>
      </c>
      <c r="M2519" s="23">
        <f>AVERAGE(J2519:J2522)</f>
        <v>0.65500000000000003</v>
      </c>
      <c r="N2519" s="23">
        <v>13.56692228</v>
      </c>
      <c r="O2519" s="73">
        <f>VLOOKUP(B2519,'Dry Sieve'!$B$2:$K$992,IF(C2519="#5",2,IF(C2519="#10",3,IF(C2519="#18",4,IF(C2519="#35",5,IF(C2519="#60",6,IF(C2519="#120",7,IF(C2519="#200",8,IF(C2519="&lt;200",9)))))))),FALSE)</f>
        <v>3.41</v>
      </c>
      <c r="P2519" s="23">
        <f t="shared" si="0"/>
        <v>0.65500000000000003</v>
      </c>
      <c r="Q2519" s="23">
        <f t="shared" si="1"/>
        <v>0.78325</v>
      </c>
      <c r="R2519" s="23">
        <f>VLOOKUP(B2519,'Dry Sieve'!$B$2:$K$992,IF(C2519="#5",2,IF(C2519="#10",3,IF(C2519="#18",4,IF(C2519="#35",5,IF(C2519="#60",6,IF(C2519="#120",7,IF(C2519="#200",8,IF(C2519="&lt;200",9)))))))),FALSE)</f>
        <v>3.41</v>
      </c>
      <c r="S2519" s="23">
        <f>VLOOKUP(B2519,'Dry Sieve'!$B$2:$K$992,10,FALSE)</f>
        <v>284.95000000000005</v>
      </c>
      <c r="T2519" s="23">
        <v>1.95948836E-3</v>
      </c>
      <c r="U2519" s="23">
        <v>3.7977466110000002E-5</v>
      </c>
      <c r="V2519" s="23">
        <f>V2516</f>
        <v>4.0668076036310008E-2</v>
      </c>
    </row>
    <row r="2520" spans="1:22" ht="15.75" customHeight="1" x14ac:dyDescent="0.2">
      <c r="A2520" s="22">
        <f>VLOOKUP(B2519,'Sample ID by Horizon'!A:B,2,FALSE)</f>
        <v>42879</v>
      </c>
      <c r="B2520" s="21" t="s">
        <v>565</v>
      </c>
      <c r="C2520" s="21" t="s">
        <v>1300</v>
      </c>
      <c r="D2520" s="21" t="s">
        <v>1292</v>
      </c>
      <c r="E2520" s="21">
        <v>0.75600000000000001</v>
      </c>
      <c r="F2520" s="21">
        <v>1.7250000000000001</v>
      </c>
      <c r="G2520" s="21">
        <v>2.4500000000000002</v>
      </c>
      <c r="H2520" s="21">
        <v>0.72499999999999998</v>
      </c>
      <c r="I2520" s="21">
        <v>2.4159999999999999</v>
      </c>
      <c r="J2520" s="23">
        <f t="shared" si="45"/>
        <v>0.69099999999999984</v>
      </c>
      <c r="K2520" s="71">
        <v>4.4973544969999999</v>
      </c>
      <c r="L2520" s="71">
        <f t="shared" ref="L2520:N2520" si="1890">L2519</f>
        <v>0.78325</v>
      </c>
      <c r="M2520" s="71">
        <f t="shared" si="1890"/>
        <v>0.65500000000000003</v>
      </c>
      <c r="N2520" s="71">
        <f t="shared" si="1890"/>
        <v>13.56692228</v>
      </c>
      <c r="O2520" s="73">
        <f>VLOOKUP(B2520,'Dry Sieve'!$B$2:$K$992,IF(C2520="#5",2,IF(C2520="#10",3,IF(C2520="#18",4,IF(C2520="#35",5,IF(C2520="#60",6,IF(C2520="#120",7,IF(C2520="#200",8,IF(C2520="&lt;200",9)))))))),FALSE)</f>
        <v>3.41</v>
      </c>
      <c r="P2520" s="23">
        <f t="shared" si="0"/>
        <v>0.65500000000000003</v>
      </c>
      <c r="Q2520" s="23">
        <f t="shared" si="1"/>
        <v>0.78325</v>
      </c>
      <c r="R2520" s="23">
        <f>VLOOKUP(B2520,'Dry Sieve'!$B$2:$K$992,IF(C2520="#5",2,IF(C2520="#10",3,IF(C2520="#18",4,IF(C2520="#35",5,IF(C2520="#60",6,IF(C2520="#120",7,IF(C2520="#200",8,IF(C2520="&lt;200",9)))))))),FALSE)</f>
        <v>3.41</v>
      </c>
      <c r="S2520" s="23">
        <f>VLOOKUP(B2520,'Dry Sieve'!$B$2:$K$992,10,FALSE)</f>
        <v>284.95000000000005</v>
      </c>
      <c r="T2520" s="23">
        <v>1.95948836E-3</v>
      </c>
      <c r="U2520" s="23">
        <v>3.7977466110000002E-5</v>
      </c>
      <c r="V2520" s="23">
        <f>V2519</f>
        <v>4.0668076036310008E-2</v>
      </c>
    </row>
    <row r="2521" spans="1:22" ht="15.75" customHeight="1" x14ac:dyDescent="0.2">
      <c r="A2521" s="22">
        <f>VLOOKUP(B2520,'Sample ID by Horizon'!A:B,2,FALSE)</f>
        <v>42879</v>
      </c>
      <c r="B2521" s="21" t="s">
        <v>565</v>
      </c>
      <c r="C2521" s="21" t="s">
        <v>1300</v>
      </c>
      <c r="D2521" s="21" t="s">
        <v>1293</v>
      </c>
      <c r="E2521" s="21">
        <v>0.72299999999999998</v>
      </c>
      <c r="F2521" s="21">
        <v>1.734</v>
      </c>
      <c r="G2521" s="21">
        <v>2.4529999999999998</v>
      </c>
      <c r="H2521" s="21">
        <v>0.71899999999999997</v>
      </c>
      <c r="I2521" s="21">
        <v>2.3250000000000002</v>
      </c>
      <c r="J2521" s="23">
        <f t="shared" si="45"/>
        <v>0.59100000000000019</v>
      </c>
      <c r="K2521" s="71">
        <v>17.70401107</v>
      </c>
      <c r="L2521" s="71">
        <f t="shared" ref="L2521:N2521" si="1891">L2519</f>
        <v>0.78325</v>
      </c>
      <c r="M2521" s="71">
        <f t="shared" si="1891"/>
        <v>0.65500000000000003</v>
      </c>
      <c r="N2521" s="71">
        <f t="shared" si="1891"/>
        <v>13.56692228</v>
      </c>
      <c r="O2521" s="73">
        <f>VLOOKUP(B2521,'Dry Sieve'!$B$2:$K$992,IF(C2521="#5",2,IF(C2521="#10",3,IF(C2521="#18",4,IF(C2521="#35",5,IF(C2521="#60",6,IF(C2521="#120",7,IF(C2521="#200",8,IF(C2521="&lt;200",9)))))))),FALSE)</f>
        <v>3.41</v>
      </c>
      <c r="P2521" s="23">
        <f t="shared" si="0"/>
        <v>0.65500000000000003</v>
      </c>
      <c r="Q2521" s="23">
        <f t="shared" si="1"/>
        <v>0.78325</v>
      </c>
      <c r="R2521" s="23">
        <f>VLOOKUP(B2521,'Dry Sieve'!$B$2:$K$992,IF(C2521="#5",2,IF(C2521="#10",3,IF(C2521="#18",4,IF(C2521="#35",5,IF(C2521="#60",6,IF(C2521="#120",7,IF(C2521="#200",8,IF(C2521="&lt;200",9)))))))),FALSE)</f>
        <v>3.41</v>
      </c>
      <c r="S2521" s="23">
        <f>VLOOKUP(B2521,'Dry Sieve'!$B$2:$K$992,10,FALSE)</f>
        <v>284.95000000000005</v>
      </c>
      <c r="T2521" s="23">
        <v>1.95948836E-3</v>
      </c>
      <c r="U2521" s="23">
        <v>3.7977466110000002E-5</v>
      </c>
      <c r="V2521" s="23">
        <f>V2519</f>
        <v>4.0668076036310008E-2</v>
      </c>
    </row>
    <row r="2522" spans="1:22" ht="15.75" customHeight="1" x14ac:dyDescent="0.2">
      <c r="A2522" s="22">
        <f>VLOOKUP(B2521,'Sample ID by Horizon'!A:B,2,FALSE)</f>
        <v>42879</v>
      </c>
      <c r="B2522" s="21" t="s">
        <v>565</v>
      </c>
      <c r="C2522" s="21" t="s">
        <v>1300</v>
      </c>
      <c r="D2522" s="21" t="s">
        <v>1294</v>
      </c>
      <c r="E2522" s="21">
        <v>0.83</v>
      </c>
      <c r="F2522" s="21">
        <v>1.7330000000000001</v>
      </c>
      <c r="G2522" s="21">
        <v>2.54</v>
      </c>
      <c r="H2522" s="21">
        <v>0.80700000000000005</v>
      </c>
      <c r="I2522" s="21">
        <v>2.4329999999999998</v>
      </c>
      <c r="J2522" s="23">
        <f t="shared" si="45"/>
        <v>0.69999999999999973</v>
      </c>
      <c r="K2522" s="71">
        <v>12.89156627</v>
      </c>
      <c r="L2522" s="71">
        <f t="shared" ref="L2522:N2522" si="1892">L2519</f>
        <v>0.78325</v>
      </c>
      <c r="M2522" s="71">
        <f t="shared" si="1892"/>
        <v>0.65500000000000003</v>
      </c>
      <c r="N2522" s="71">
        <f t="shared" si="1892"/>
        <v>13.56692228</v>
      </c>
      <c r="O2522" s="73">
        <f>VLOOKUP(B2522,'Dry Sieve'!$B$2:$K$992,IF(C2522="#5",2,IF(C2522="#10",3,IF(C2522="#18",4,IF(C2522="#35",5,IF(C2522="#60",6,IF(C2522="#120",7,IF(C2522="#200",8,IF(C2522="&lt;200",9)))))))),FALSE)</f>
        <v>3.41</v>
      </c>
      <c r="P2522" s="23">
        <f t="shared" si="0"/>
        <v>0.65500000000000003</v>
      </c>
      <c r="Q2522" s="23">
        <f t="shared" si="1"/>
        <v>0.78325</v>
      </c>
      <c r="R2522" s="23">
        <f>VLOOKUP(B2522,'Dry Sieve'!$B$2:$K$992,IF(C2522="#5",2,IF(C2522="#10",3,IF(C2522="#18",4,IF(C2522="#35",5,IF(C2522="#60",6,IF(C2522="#120",7,IF(C2522="#200",8,IF(C2522="&lt;200",9)))))))),FALSE)</f>
        <v>3.41</v>
      </c>
      <c r="S2522" s="23">
        <f>VLOOKUP(B2522,'Dry Sieve'!$B$2:$K$992,10,FALSE)</f>
        <v>284.95000000000005</v>
      </c>
      <c r="T2522" s="23">
        <v>1.95948836E-3</v>
      </c>
      <c r="U2522" s="23">
        <v>3.7977466110000002E-5</v>
      </c>
      <c r="V2522" s="23">
        <f>V2519</f>
        <v>4.0668076036310008E-2</v>
      </c>
    </row>
    <row r="2523" spans="1:22" ht="15.75" customHeight="1" x14ac:dyDescent="0.2">
      <c r="A2523" s="22">
        <f>VLOOKUP(B2522,'Sample ID by Horizon'!A:B,2,FALSE)</f>
        <v>42879</v>
      </c>
      <c r="B2523" s="21" t="s">
        <v>566</v>
      </c>
      <c r="C2523" s="21" t="s">
        <v>1290</v>
      </c>
      <c r="D2523" s="21" t="s">
        <v>1291</v>
      </c>
      <c r="E2523" s="21">
        <v>4.0830000000000002</v>
      </c>
      <c r="F2523" s="21">
        <v>1.718</v>
      </c>
      <c r="G2523" s="21">
        <v>5.4530000000000003</v>
      </c>
      <c r="H2523" s="21">
        <v>3.7349999999999999</v>
      </c>
      <c r="I2523" s="21">
        <v>5.4089999999999998</v>
      </c>
      <c r="J2523" s="23">
        <f t="shared" si="45"/>
        <v>3.6909999999999998</v>
      </c>
      <c r="K2523" s="71">
        <v>1.0776389909999999</v>
      </c>
      <c r="L2523" s="71">
        <v>4.1459999999999999</v>
      </c>
      <c r="M2523" s="23">
        <f>AVERAGE(J2523:J2526)</f>
        <v>3.58575</v>
      </c>
      <c r="N2523" s="23">
        <v>5.1009906489999999</v>
      </c>
      <c r="O2523" s="73">
        <f>VLOOKUP(B2523,'Dry Sieve'!$B$2:$K$992,IF(C2523="#5",2,IF(C2523="#10",3,IF(C2523="#18",4,IF(C2523="#35",5,IF(C2523="#60",6,IF(C2523="#120",7,IF(C2523="#200",8,IF(C2523="&lt;200",9)))))))),FALSE)</f>
        <v>587.04999999999995</v>
      </c>
      <c r="P2523" s="23">
        <f t="shared" si="0"/>
        <v>3.58575</v>
      </c>
      <c r="Q2523" s="23">
        <f t="shared" si="1"/>
        <v>4.1459999999999999</v>
      </c>
      <c r="R2523" s="23">
        <f>VLOOKUP(B2523,'Dry Sieve'!$B$2:$K$992,IF(C2523="#5",2,IF(C2523="#10",3,IF(C2523="#18",4,IF(C2523="#35",5,IF(C2523="#60",6,IF(C2523="#120",7,IF(C2523="#200",8,IF(C2523="&lt;200",9)))))))),FALSE)</f>
        <v>587.04999999999995</v>
      </c>
      <c r="S2523" s="23">
        <f>VLOOKUP(B2523,'Dry Sieve'!$B$2:$K$992,10,FALSE)</f>
        <v>1654.96</v>
      </c>
      <c r="T2523" s="23">
        <v>4.793361225E-2</v>
      </c>
      <c r="U2523" s="23">
        <v>2.4450890789999998E-3</v>
      </c>
      <c r="V2523" s="23">
        <f>SUM(U2523,U2527,U2531,U2535,U2539,U2543,U2547)</f>
        <v>6.5455487045290011E-3</v>
      </c>
    </row>
    <row r="2524" spans="1:22" ht="15.75" customHeight="1" x14ac:dyDescent="0.2">
      <c r="A2524" s="22">
        <f>VLOOKUP(B2523,'Sample ID by Horizon'!A:B,2,FALSE)</f>
        <v>42879</v>
      </c>
      <c r="B2524" s="21" t="s">
        <v>566</v>
      </c>
      <c r="C2524" s="21" t="s">
        <v>1290</v>
      </c>
      <c r="D2524" s="21" t="s">
        <v>1292</v>
      </c>
      <c r="E2524" s="21">
        <v>4.0519999999999996</v>
      </c>
      <c r="F2524" s="21">
        <v>1.7290000000000001</v>
      </c>
      <c r="G2524" s="21">
        <v>5.4569999999999999</v>
      </c>
      <c r="H2524" s="21">
        <v>3.7280000000000002</v>
      </c>
      <c r="I2524" s="21">
        <v>5.4269999999999996</v>
      </c>
      <c r="J2524" s="23">
        <f t="shared" si="45"/>
        <v>3.6979999999999995</v>
      </c>
      <c r="K2524" s="71">
        <v>0.7403751234</v>
      </c>
      <c r="L2524" s="71">
        <f t="shared" ref="L2524:N2524" si="1893">L2523</f>
        <v>4.1459999999999999</v>
      </c>
      <c r="M2524" s="71">
        <f t="shared" si="1893"/>
        <v>3.58575</v>
      </c>
      <c r="N2524" s="71">
        <f t="shared" si="1893"/>
        <v>5.1009906489999999</v>
      </c>
      <c r="O2524" s="73">
        <f>VLOOKUP(B2524,'Dry Sieve'!$B$2:$K$992,IF(C2524="#5",2,IF(C2524="#10",3,IF(C2524="#18",4,IF(C2524="#35",5,IF(C2524="#60",6,IF(C2524="#120",7,IF(C2524="#200",8,IF(C2524="&lt;200",9)))))))),FALSE)</f>
        <v>587.04999999999995</v>
      </c>
      <c r="P2524" s="23">
        <f t="shared" si="0"/>
        <v>3.58575</v>
      </c>
      <c r="Q2524" s="23">
        <f t="shared" si="1"/>
        <v>4.1459999999999999</v>
      </c>
      <c r="R2524" s="23">
        <f>VLOOKUP(B2524,'Dry Sieve'!$B$2:$K$992,IF(C2524="#5",2,IF(C2524="#10",3,IF(C2524="#18",4,IF(C2524="#35",5,IF(C2524="#60",6,IF(C2524="#120",7,IF(C2524="#200",8,IF(C2524="&lt;200",9)))))))),FALSE)</f>
        <v>587.04999999999995</v>
      </c>
      <c r="S2524" s="23">
        <f>VLOOKUP(B2524,'Dry Sieve'!$B$2:$K$992,10,FALSE)</f>
        <v>1654.96</v>
      </c>
      <c r="T2524" s="23">
        <v>4.793361225E-2</v>
      </c>
      <c r="U2524" s="23">
        <v>2.4450890789999998E-3</v>
      </c>
      <c r="V2524" s="23">
        <f>V2523</f>
        <v>6.5455487045290011E-3</v>
      </c>
    </row>
    <row r="2525" spans="1:22" ht="15.75" customHeight="1" x14ac:dyDescent="0.2">
      <c r="A2525" s="22">
        <f>VLOOKUP(B2524,'Sample ID by Horizon'!A:B,2,FALSE)</f>
        <v>42879</v>
      </c>
      <c r="B2525" s="21" t="s">
        <v>566</v>
      </c>
      <c r="C2525" s="21" t="s">
        <v>1290</v>
      </c>
      <c r="D2525" s="21" t="s">
        <v>1293</v>
      </c>
      <c r="E2525" s="21">
        <v>4.444</v>
      </c>
      <c r="F2525" s="21">
        <v>1.7310000000000001</v>
      </c>
      <c r="G2525" s="21">
        <v>5.6559999999999997</v>
      </c>
      <c r="H2525" s="21">
        <v>3.9249999999999998</v>
      </c>
      <c r="I2525" s="21">
        <v>4.8600000000000003</v>
      </c>
      <c r="J2525" s="23">
        <f t="shared" si="45"/>
        <v>3.1290000000000004</v>
      </c>
      <c r="K2525" s="71">
        <v>17.911791180000002</v>
      </c>
      <c r="L2525" s="71">
        <f t="shared" ref="L2525:N2525" si="1894">L2523</f>
        <v>4.1459999999999999</v>
      </c>
      <c r="M2525" s="71">
        <f t="shared" si="1894"/>
        <v>3.58575</v>
      </c>
      <c r="N2525" s="71">
        <f t="shared" si="1894"/>
        <v>5.1009906489999999</v>
      </c>
      <c r="O2525" s="73">
        <f>VLOOKUP(B2525,'Dry Sieve'!$B$2:$K$992,IF(C2525="#5",2,IF(C2525="#10",3,IF(C2525="#18",4,IF(C2525="#35",5,IF(C2525="#60",6,IF(C2525="#120",7,IF(C2525="#200",8,IF(C2525="&lt;200",9)))))))),FALSE)</f>
        <v>587.04999999999995</v>
      </c>
      <c r="P2525" s="23">
        <f t="shared" si="0"/>
        <v>3.58575</v>
      </c>
      <c r="Q2525" s="23">
        <f t="shared" si="1"/>
        <v>4.1459999999999999</v>
      </c>
      <c r="R2525" s="23">
        <f>VLOOKUP(B2525,'Dry Sieve'!$B$2:$K$992,IF(C2525="#5",2,IF(C2525="#10",3,IF(C2525="#18",4,IF(C2525="#35",5,IF(C2525="#60",6,IF(C2525="#120",7,IF(C2525="#200",8,IF(C2525="&lt;200",9)))))))),FALSE)</f>
        <v>587.04999999999995</v>
      </c>
      <c r="S2525" s="23">
        <f>VLOOKUP(B2525,'Dry Sieve'!$B$2:$K$992,10,FALSE)</f>
        <v>1654.96</v>
      </c>
      <c r="T2525" s="23">
        <v>4.793361225E-2</v>
      </c>
      <c r="U2525" s="23">
        <v>2.4450890789999998E-3</v>
      </c>
      <c r="V2525" s="23">
        <f>V2523</f>
        <v>6.5455487045290011E-3</v>
      </c>
    </row>
    <row r="2526" spans="1:22" ht="15.75" customHeight="1" x14ac:dyDescent="0.2">
      <c r="A2526" s="22">
        <f>VLOOKUP(B2525,'Sample ID by Horizon'!A:B,2,FALSE)</f>
        <v>42879</v>
      </c>
      <c r="B2526" s="21" t="s">
        <v>566</v>
      </c>
      <c r="C2526" s="21" t="s">
        <v>1290</v>
      </c>
      <c r="D2526" s="21" t="s">
        <v>1294</v>
      </c>
      <c r="E2526" s="21">
        <v>4.0049999999999999</v>
      </c>
      <c r="F2526" s="21">
        <v>1.7270000000000001</v>
      </c>
      <c r="G2526" s="21">
        <v>5.5789999999999997</v>
      </c>
      <c r="H2526" s="21">
        <v>3.8519999999999999</v>
      </c>
      <c r="I2526" s="21">
        <v>5.5519999999999996</v>
      </c>
      <c r="J2526" s="23">
        <f t="shared" si="45"/>
        <v>3.8249999999999993</v>
      </c>
      <c r="K2526" s="71">
        <v>0.67415730340000002</v>
      </c>
      <c r="L2526" s="71">
        <f t="shared" ref="L2526:N2526" si="1895">L2523</f>
        <v>4.1459999999999999</v>
      </c>
      <c r="M2526" s="71">
        <f t="shared" si="1895"/>
        <v>3.58575</v>
      </c>
      <c r="N2526" s="71">
        <f t="shared" si="1895"/>
        <v>5.1009906489999999</v>
      </c>
      <c r="O2526" s="73">
        <f>VLOOKUP(B2526,'Dry Sieve'!$B$2:$K$992,IF(C2526="#5",2,IF(C2526="#10",3,IF(C2526="#18",4,IF(C2526="#35",5,IF(C2526="#60",6,IF(C2526="#120",7,IF(C2526="#200",8,IF(C2526="&lt;200",9)))))))),FALSE)</f>
        <v>587.04999999999995</v>
      </c>
      <c r="P2526" s="23">
        <f t="shared" si="0"/>
        <v>3.58575</v>
      </c>
      <c r="Q2526" s="23">
        <f t="shared" si="1"/>
        <v>4.1459999999999999</v>
      </c>
      <c r="R2526" s="23">
        <f>VLOOKUP(B2526,'Dry Sieve'!$B$2:$K$992,IF(C2526="#5",2,IF(C2526="#10",3,IF(C2526="#18",4,IF(C2526="#35",5,IF(C2526="#60",6,IF(C2526="#120",7,IF(C2526="#200",8,IF(C2526="&lt;200",9)))))))),FALSE)</f>
        <v>587.04999999999995</v>
      </c>
      <c r="S2526" s="23">
        <f>VLOOKUP(B2526,'Dry Sieve'!$B$2:$K$992,10,FALSE)</f>
        <v>1654.96</v>
      </c>
      <c r="T2526" s="23">
        <v>4.793361225E-2</v>
      </c>
      <c r="U2526" s="23">
        <v>2.4450890789999998E-3</v>
      </c>
      <c r="V2526" s="23">
        <f>V2523</f>
        <v>6.5455487045290011E-3</v>
      </c>
    </row>
    <row r="2527" spans="1:22" ht="15.75" customHeight="1" x14ac:dyDescent="0.2">
      <c r="A2527" s="22">
        <f>VLOOKUP(B2526,'Sample ID by Horizon'!A:B,2,FALSE)</f>
        <v>42879</v>
      </c>
      <c r="B2527" s="21" t="s">
        <v>566</v>
      </c>
      <c r="C2527" s="21" t="s">
        <v>1295</v>
      </c>
      <c r="D2527" s="21" t="s">
        <v>1291</v>
      </c>
      <c r="E2527" s="21">
        <v>4.0949999999999998</v>
      </c>
      <c r="F2527" s="21">
        <v>1.7330000000000001</v>
      </c>
      <c r="G2527" s="21">
        <v>5.4950000000000001</v>
      </c>
      <c r="H2527" s="21">
        <v>3.762</v>
      </c>
      <c r="I2527" s="21">
        <v>5.36</v>
      </c>
      <c r="J2527" s="23">
        <f t="shared" si="45"/>
        <v>3.6270000000000002</v>
      </c>
      <c r="K2527" s="71">
        <v>3.2967032970000001</v>
      </c>
      <c r="L2527" s="71">
        <v>4.0542499999999997</v>
      </c>
      <c r="M2527" s="23">
        <f>AVERAGE(J2527:J2530)</f>
        <v>3.5977500000000004</v>
      </c>
      <c r="N2527" s="23">
        <v>3.0445758569999999</v>
      </c>
      <c r="O2527" s="73">
        <f>VLOOKUP(B2527,'Dry Sieve'!$B$2:$K$992,IF(C2527="#5",2,IF(C2527="#10",3,IF(C2527="#18",4,IF(C2527="#35",5,IF(C2527="#60",6,IF(C2527="#120",7,IF(C2527="#200",8,IF(C2527="&lt;200",9)))))))),FALSE)</f>
        <v>351.2</v>
      </c>
      <c r="P2527" s="23">
        <f t="shared" si="0"/>
        <v>3.5977500000000004</v>
      </c>
      <c r="Q2527" s="23">
        <f t="shared" si="1"/>
        <v>4.0542499999999997</v>
      </c>
      <c r="R2527" s="23">
        <f>VLOOKUP(B2527,'Dry Sieve'!$B$2:$K$992,IF(C2527="#5",2,IF(C2527="#10",3,IF(C2527="#18",4,IF(C2527="#35",5,IF(C2527="#60",6,IF(C2527="#120",7,IF(C2527="#200",8,IF(C2527="&lt;200",9)))))))),FALSE)</f>
        <v>351.2</v>
      </c>
      <c r="S2527" s="23">
        <f>VLOOKUP(B2527,'Dry Sieve'!$B$2:$K$992,10,FALSE)</f>
        <v>1654.96</v>
      </c>
      <c r="T2527" s="23">
        <v>2.389446232E-2</v>
      </c>
      <c r="U2527" s="23">
        <v>6.2355859789999999E-4</v>
      </c>
      <c r="V2527" s="23">
        <f>V2526</f>
        <v>6.5455487045290011E-3</v>
      </c>
    </row>
    <row r="2528" spans="1:22" ht="15.75" customHeight="1" x14ac:dyDescent="0.2">
      <c r="A2528" s="22">
        <f>VLOOKUP(B2527,'Sample ID by Horizon'!A:B,2,FALSE)</f>
        <v>42879</v>
      </c>
      <c r="B2528" s="21" t="s">
        <v>566</v>
      </c>
      <c r="C2528" s="21" t="s">
        <v>1295</v>
      </c>
      <c r="D2528" s="21" t="s">
        <v>1292</v>
      </c>
      <c r="E2528" s="21">
        <v>4.09</v>
      </c>
      <c r="F2528" s="21">
        <v>1.728</v>
      </c>
      <c r="G2528" s="21">
        <v>5.4569999999999999</v>
      </c>
      <c r="H2528" s="21">
        <v>3.7290000000000001</v>
      </c>
      <c r="I2528" s="21">
        <v>5.3410000000000002</v>
      </c>
      <c r="J2528" s="23">
        <f t="shared" si="45"/>
        <v>3.6130000000000004</v>
      </c>
      <c r="K2528" s="71">
        <v>2.8361858190000002</v>
      </c>
      <c r="L2528" s="71">
        <f t="shared" ref="L2528:N2528" si="1896">L2527</f>
        <v>4.0542499999999997</v>
      </c>
      <c r="M2528" s="71">
        <f t="shared" si="1896"/>
        <v>3.5977500000000004</v>
      </c>
      <c r="N2528" s="71">
        <f t="shared" si="1896"/>
        <v>3.0445758569999999</v>
      </c>
      <c r="O2528" s="73">
        <f>VLOOKUP(B2528,'Dry Sieve'!$B$2:$K$992,IF(C2528="#5",2,IF(C2528="#10",3,IF(C2528="#18",4,IF(C2528="#35",5,IF(C2528="#60",6,IF(C2528="#120",7,IF(C2528="#200",8,IF(C2528="&lt;200",9)))))))),FALSE)</f>
        <v>351.2</v>
      </c>
      <c r="P2528" s="23">
        <f t="shared" si="0"/>
        <v>3.5977500000000004</v>
      </c>
      <c r="Q2528" s="23">
        <f t="shared" si="1"/>
        <v>4.0542499999999997</v>
      </c>
      <c r="R2528" s="23">
        <f>VLOOKUP(B2528,'Dry Sieve'!$B$2:$K$992,IF(C2528="#5",2,IF(C2528="#10",3,IF(C2528="#18",4,IF(C2528="#35",5,IF(C2528="#60",6,IF(C2528="#120",7,IF(C2528="#200",8,IF(C2528="&lt;200",9)))))))),FALSE)</f>
        <v>351.2</v>
      </c>
      <c r="S2528" s="23">
        <f>VLOOKUP(B2528,'Dry Sieve'!$B$2:$K$992,10,FALSE)</f>
        <v>1654.96</v>
      </c>
      <c r="T2528" s="23">
        <v>2.389446232E-2</v>
      </c>
      <c r="U2528" s="23">
        <v>6.2355859789999999E-4</v>
      </c>
      <c r="V2528" s="23">
        <f>V2526</f>
        <v>6.5455487045290011E-3</v>
      </c>
    </row>
    <row r="2529" spans="1:22" ht="15.75" customHeight="1" x14ac:dyDescent="0.2">
      <c r="A2529" s="22">
        <f>VLOOKUP(B2528,'Sample ID by Horizon'!A:B,2,FALSE)</f>
        <v>42879</v>
      </c>
      <c r="B2529" s="21" t="s">
        <v>566</v>
      </c>
      <c r="C2529" s="21" t="s">
        <v>1295</v>
      </c>
      <c r="D2529" s="21" t="s">
        <v>1293</v>
      </c>
      <c r="E2529" s="21">
        <v>4.0250000000000004</v>
      </c>
      <c r="F2529" s="21">
        <v>1.7330000000000001</v>
      </c>
      <c r="G2529" s="21">
        <v>5.4050000000000002</v>
      </c>
      <c r="H2529" s="21">
        <v>3.6720000000000002</v>
      </c>
      <c r="I2529" s="21">
        <v>5.2350000000000003</v>
      </c>
      <c r="J2529" s="23">
        <f t="shared" si="45"/>
        <v>3.5020000000000002</v>
      </c>
      <c r="K2529" s="71">
        <v>4.2236024839999997</v>
      </c>
      <c r="L2529" s="71">
        <f t="shared" ref="L2529:N2529" si="1897">L2527</f>
        <v>4.0542499999999997</v>
      </c>
      <c r="M2529" s="71">
        <f t="shared" si="1897"/>
        <v>3.5977500000000004</v>
      </c>
      <c r="N2529" s="71">
        <f t="shared" si="1897"/>
        <v>3.0445758569999999</v>
      </c>
      <c r="O2529" s="73">
        <f>VLOOKUP(B2529,'Dry Sieve'!$B$2:$K$992,IF(C2529="#5",2,IF(C2529="#10",3,IF(C2529="#18",4,IF(C2529="#35",5,IF(C2529="#60",6,IF(C2529="#120",7,IF(C2529="#200",8,IF(C2529="&lt;200",9)))))))),FALSE)</f>
        <v>351.2</v>
      </c>
      <c r="P2529" s="23">
        <f t="shared" si="0"/>
        <v>3.5977500000000004</v>
      </c>
      <c r="Q2529" s="23">
        <f t="shared" si="1"/>
        <v>4.0542499999999997</v>
      </c>
      <c r="R2529" s="23">
        <f>VLOOKUP(B2529,'Dry Sieve'!$B$2:$K$992,IF(C2529="#5",2,IF(C2529="#10",3,IF(C2529="#18",4,IF(C2529="#35",5,IF(C2529="#60",6,IF(C2529="#120",7,IF(C2529="#200",8,IF(C2529="&lt;200",9)))))))),FALSE)</f>
        <v>351.2</v>
      </c>
      <c r="S2529" s="23">
        <f>VLOOKUP(B2529,'Dry Sieve'!$B$2:$K$992,10,FALSE)</f>
        <v>1654.96</v>
      </c>
      <c r="T2529" s="23">
        <v>2.389446232E-2</v>
      </c>
      <c r="U2529" s="23">
        <v>6.2355859789999999E-4</v>
      </c>
      <c r="V2529" s="23">
        <f>V2526</f>
        <v>6.5455487045290011E-3</v>
      </c>
    </row>
    <row r="2530" spans="1:22" ht="15.75" customHeight="1" x14ac:dyDescent="0.2">
      <c r="A2530" s="22">
        <f>VLOOKUP(B2529,'Sample ID by Horizon'!A:B,2,FALSE)</f>
        <v>42879</v>
      </c>
      <c r="B2530" s="21" t="s">
        <v>566</v>
      </c>
      <c r="C2530" s="21" t="s">
        <v>1295</v>
      </c>
      <c r="D2530" s="21" t="s">
        <v>1294</v>
      </c>
      <c r="E2530" s="21">
        <v>4.0069999999999997</v>
      </c>
      <c r="F2530" s="21">
        <v>1.728</v>
      </c>
      <c r="G2530" s="21">
        <v>5.45</v>
      </c>
      <c r="H2530" s="21">
        <v>3.722</v>
      </c>
      <c r="I2530" s="21">
        <v>5.3769999999999998</v>
      </c>
      <c r="J2530" s="23">
        <f t="shared" si="45"/>
        <v>3.649</v>
      </c>
      <c r="K2530" s="71">
        <v>1.821811829</v>
      </c>
      <c r="L2530" s="71">
        <f t="shared" ref="L2530:N2530" si="1898">L2527</f>
        <v>4.0542499999999997</v>
      </c>
      <c r="M2530" s="71">
        <f t="shared" si="1898"/>
        <v>3.5977500000000004</v>
      </c>
      <c r="N2530" s="71">
        <f t="shared" si="1898"/>
        <v>3.0445758569999999</v>
      </c>
      <c r="O2530" s="73">
        <f>VLOOKUP(B2530,'Dry Sieve'!$B$2:$K$992,IF(C2530="#5",2,IF(C2530="#10",3,IF(C2530="#18",4,IF(C2530="#35",5,IF(C2530="#60",6,IF(C2530="#120",7,IF(C2530="#200",8,IF(C2530="&lt;200",9)))))))),FALSE)</f>
        <v>351.2</v>
      </c>
      <c r="P2530" s="23">
        <f t="shared" si="0"/>
        <v>3.5977500000000004</v>
      </c>
      <c r="Q2530" s="23">
        <f t="shared" si="1"/>
        <v>4.0542499999999997</v>
      </c>
      <c r="R2530" s="23">
        <f>VLOOKUP(B2530,'Dry Sieve'!$B$2:$K$992,IF(C2530="#5",2,IF(C2530="#10",3,IF(C2530="#18",4,IF(C2530="#35",5,IF(C2530="#60",6,IF(C2530="#120",7,IF(C2530="#200",8,IF(C2530="&lt;200",9)))))))),FALSE)</f>
        <v>351.2</v>
      </c>
      <c r="S2530" s="23">
        <f>VLOOKUP(B2530,'Dry Sieve'!$B$2:$K$992,10,FALSE)</f>
        <v>1654.96</v>
      </c>
      <c r="T2530" s="23">
        <v>2.389446232E-2</v>
      </c>
      <c r="U2530" s="23">
        <v>6.2355859789999999E-4</v>
      </c>
      <c r="V2530" s="23">
        <f>V2529</f>
        <v>6.5455487045290011E-3</v>
      </c>
    </row>
    <row r="2531" spans="1:22" ht="15.75" customHeight="1" x14ac:dyDescent="0.2">
      <c r="A2531" s="22">
        <f>VLOOKUP(B2530,'Sample ID by Horizon'!A:B,2,FALSE)</f>
        <v>42879</v>
      </c>
      <c r="B2531" s="21" t="s">
        <v>566</v>
      </c>
      <c r="C2531" s="21" t="s">
        <v>1296</v>
      </c>
      <c r="D2531" s="21" t="s">
        <v>1291</v>
      </c>
      <c r="E2531" s="21">
        <v>2.4809999999999999</v>
      </c>
      <c r="F2531" s="21">
        <v>1.7430000000000001</v>
      </c>
      <c r="G2531" s="21">
        <v>4.1239999999999997</v>
      </c>
      <c r="H2531" s="21">
        <v>2.3809999999999998</v>
      </c>
      <c r="I2531" s="21">
        <v>3.927</v>
      </c>
      <c r="J2531" s="23">
        <f t="shared" si="45"/>
        <v>2.1840000000000002</v>
      </c>
      <c r="K2531" s="71">
        <v>7.940346634</v>
      </c>
      <c r="L2531" s="71">
        <v>2.2509999999999999</v>
      </c>
      <c r="M2531" s="23">
        <f>AVERAGE(J2531:J2534)</f>
        <v>1.9945000000000002</v>
      </c>
      <c r="N2531" s="23">
        <v>7.7193481110000004</v>
      </c>
      <c r="O2531" s="73">
        <f>VLOOKUP(B2531,'Dry Sieve'!$B$2:$K$992,IF(C2531="#5",2,IF(C2531="#10",3,IF(C2531="#18",4,IF(C2531="#35",5,IF(C2531="#60",6,IF(C2531="#120",7,IF(C2531="#200",8,IF(C2531="&lt;200",9)))))))),FALSE)</f>
        <v>341.08</v>
      </c>
      <c r="P2531" s="23">
        <f t="shared" si="0"/>
        <v>1.9945000000000002</v>
      </c>
      <c r="Q2531" s="23">
        <f t="shared" si="1"/>
        <v>2.2510000000000003</v>
      </c>
      <c r="R2531" s="23">
        <f>VLOOKUP(B2531,'Dry Sieve'!$B$2:$K$992,IF(C2531="#5",2,IF(C2531="#10",3,IF(C2531="#18",4,IF(C2531="#35",5,IF(C2531="#60",6,IF(C2531="#120",7,IF(C2531="#200",8,IF(C2531="&lt;200",9)))))))),FALSE)</f>
        <v>341.08</v>
      </c>
      <c r="S2531" s="23">
        <f>VLOOKUP(B2531,'Dry Sieve'!$B$2:$K$992,10,FALSE)</f>
        <v>1654.96</v>
      </c>
      <c r="T2531" s="23">
        <v>2.3484462639999999E-2</v>
      </c>
      <c r="U2531" s="23">
        <v>1.294891017E-3</v>
      </c>
      <c r="V2531" s="23">
        <f>V2529</f>
        <v>6.5455487045290011E-3</v>
      </c>
    </row>
    <row r="2532" spans="1:22" ht="15.75" customHeight="1" x14ac:dyDescent="0.2">
      <c r="A2532" s="22">
        <f>VLOOKUP(B2531,'Sample ID by Horizon'!A:B,2,FALSE)</f>
        <v>42879</v>
      </c>
      <c r="B2532" s="21" t="s">
        <v>566</v>
      </c>
      <c r="C2532" s="21" t="s">
        <v>1296</v>
      </c>
      <c r="D2532" s="21" t="s">
        <v>1292</v>
      </c>
      <c r="E2532" s="21">
        <v>2.294</v>
      </c>
      <c r="F2532" s="21">
        <v>1.736</v>
      </c>
      <c r="G2532" s="21">
        <v>3.952</v>
      </c>
      <c r="H2532" s="21">
        <v>2.2160000000000002</v>
      </c>
      <c r="I2532" s="21">
        <v>3.79</v>
      </c>
      <c r="J2532" s="23">
        <f t="shared" si="45"/>
        <v>2.0540000000000003</v>
      </c>
      <c r="K2532" s="71">
        <v>7.0619006100000004</v>
      </c>
      <c r="L2532" s="71">
        <f t="shared" ref="L2532:N2532" si="1899">L2531</f>
        <v>2.2509999999999999</v>
      </c>
      <c r="M2532" s="71">
        <f t="shared" si="1899"/>
        <v>1.9945000000000002</v>
      </c>
      <c r="N2532" s="71">
        <f t="shared" si="1899"/>
        <v>7.7193481110000004</v>
      </c>
      <c r="O2532" s="73">
        <f>VLOOKUP(B2532,'Dry Sieve'!$B$2:$K$992,IF(C2532="#5",2,IF(C2532="#10",3,IF(C2532="#18",4,IF(C2532="#35",5,IF(C2532="#60",6,IF(C2532="#120",7,IF(C2532="#200",8,IF(C2532="&lt;200",9)))))))),FALSE)</f>
        <v>341.08</v>
      </c>
      <c r="P2532" s="23">
        <f t="shared" si="0"/>
        <v>1.9945000000000002</v>
      </c>
      <c r="Q2532" s="23">
        <f t="shared" si="1"/>
        <v>2.2510000000000003</v>
      </c>
      <c r="R2532" s="23">
        <f>VLOOKUP(B2532,'Dry Sieve'!$B$2:$K$992,IF(C2532="#5",2,IF(C2532="#10",3,IF(C2532="#18",4,IF(C2532="#35",5,IF(C2532="#60",6,IF(C2532="#120",7,IF(C2532="#200",8,IF(C2532="&lt;200",9)))))))),FALSE)</f>
        <v>341.08</v>
      </c>
      <c r="S2532" s="23">
        <f>VLOOKUP(B2532,'Dry Sieve'!$B$2:$K$992,10,FALSE)</f>
        <v>1654.96</v>
      </c>
      <c r="T2532" s="23">
        <v>2.3484462639999999E-2</v>
      </c>
      <c r="U2532" s="23">
        <v>1.294891017E-3</v>
      </c>
      <c r="V2532" s="23">
        <f>V2529</f>
        <v>6.5455487045290011E-3</v>
      </c>
    </row>
    <row r="2533" spans="1:22" ht="15.75" customHeight="1" x14ac:dyDescent="0.2">
      <c r="A2533" s="22">
        <f>VLOOKUP(B2532,'Sample ID by Horizon'!A:B,2,FALSE)</f>
        <v>42879</v>
      </c>
      <c r="B2533" s="21" t="s">
        <v>566</v>
      </c>
      <c r="C2533" s="21" t="s">
        <v>1296</v>
      </c>
      <c r="D2533" s="21" t="s">
        <v>1293</v>
      </c>
      <c r="E2533" s="21">
        <v>2.1520000000000001</v>
      </c>
      <c r="F2533" s="21">
        <v>1.7250000000000001</v>
      </c>
      <c r="G2533" s="21">
        <v>3.8170000000000002</v>
      </c>
      <c r="H2533" s="21">
        <v>2.0920000000000001</v>
      </c>
      <c r="I2533" s="21">
        <v>3.637</v>
      </c>
      <c r="J2533" s="23">
        <f t="shared" si="45"/>
        <v>1.9119999999999999</v>
      </c>
      <c r="K2533" s="71">
        <v>8.3643122680000008</v>
      </c>
      <c r="L2533" s="71">
        <f t="shared" ref="L2533:N2533" si="1900">L2531</f>
        <v>2.2509999999999999</v>
      </c>
      <c r="M2533" s="71">
        <f t="shared" si="1900"/>
        <v>1.9945000000000002</v>
      </c>
      <c r="N2533" s="71">
        <f t="shared" si="1900"/>
        <v>7.7193481110000004</v>
      </c>
      <c r="O2533" s="73">
        <f>VLOOKUP(B2533,'Dry Sieve'!$B$2:$K$992,IF(C2533="#5",2,IF(C2533="#10",3,IF(C2533="#18",4,IF(C2533="#35",5,IF(C2533="#60",6,IF(C2533="#120",7,IF(C2533="#200",8,IF(C2533="&lt;200",9)))))))),FALSE)</f>
        <v>341.08</v>
      </c>
      <c r="P2533" s="23">
        <f t="shared" si="0"/>
        <v>1.9945000000000002</v>
      </c>
      <c r="Q2533" s="23">
        <f t="shared" si="1"/>
        <v>2.2510000000000003</v>
      </c>
      <c r="R2533" s="23">
        <f>VLOOKUP(B2533,'Dry Sieve'!$B$2:$K$992,IF(C2533="#5",2,IF(C2533="#10",3,IF(C2533="#18",4,IF(C2533="#35",5,IF(C2533="#60",6,IF(C2533="#120",7,IF(C2533="#200",8,IF(C2533="&lt;200",9)))))))),FALSE)</f>
        <v>341.08</v>
      </c>
      <c r="S2533" s="23">
        <f>VLOOKUP(B2533,'Dry Sieve'!$B$2:$K$992,10,FALSE)</f>
        <v>1654.96</v>
      </c>
      <c r="T2533" s="23">
        <v>2.3484462639999999E-2</v>
      </c>
      <c r="U2533" s="23">
        <v>1.294891017E-3</v>
      </c>
      <c r="V2533" s="23">
        <f>V2532</f>
        <v>6.5455487045290011E-3</v>
      </c>
    </row>
    <row r="2534" spans="1:22" ht="15.75" customHeight="1" x14ac:dyDescent="0.2">
      <c r="A2534" s="22">
        <f>VLOOKUP(B2533,'Sample ID by Horizon'!A:B,2,FALSE)</f>
        <v>42879</v>
      </c>
      <c r="B2534" s="21" t="s">
        <v>566</v>
      </c>
      <c r="C2534" s="21" t="s">
        <v>1296</v>
      </c>
      <c r="D2534" s="21" t="s">
        <v>1294</v>
      </c>
      <c r="E2534" s="21">
        <v>2.077</v>
      </c>
      <c r="F2534" s="21">
        <v>1.7350000000000001</v>
      </c>
      <c r="G2534" s="21">
        <v>3.7189999999999999</v>
      </c>
      <c r="H2534" s="21">
        <v>1.984</v>
      </c>
      <c r="I2534" s="21">
        <v>3.5630000000000002</v>
      </c>
      <c r="J2534" s="23">
        <f t="shared" si="45"/>
        <v>1.8280000000000001</v>
      </c>
      <c r="K2534" s="71">
        <v>7.5108329319999996</v>
      </c>
      <c r="L2534" s="71">
        <f t="shared" ref="L2534:N2534" si="1901">L2531</f>
        <v>2.2509999999999999</v>
      </c>
      <c r="M2534" s="71">
        <f t="shared" si="1901"/>
        <v>1.9945000000000002</v>
      </c>
      <c r="N2534" s="71">
        <f t="shared" si="1901"/>
        <v>7.7193481110000004</v>
      </c>
      <c r="O2534" s="73">
        <f>VLOOKUP(B2534,'Dry Sieve'!$B$2:$K$992,IF(C2534="#5",2,IF(C2534="#10",3,IF(C2534="#18",4,IF(C2534="#35",5,IF(C2534="#60",6,IF(C2534="#120",7,IF(C2534="#200",8,IF(C2534="&lt;200",9)))))))),FALSE)</f>
        <v>341.08</v>
      </c>
      <c r="P2534" s="23">
        <f t="shared" si="0"/>
        <v>1.9945000000000002</v>
      </c>
      <c r="Q2534" s="23">
        <f t="shared" si="1"/>
        <v>2.2510000000000003</v>
      </c>
      <c r="R2534" s="23">
        <f>VLOOKUP(B2534,'Dry Sieve'!$B$2:$K$992,IF(C2534="#5",2,IF(C2534="#10",3,IF(C2534="#18",4,IF(C2534="#35",5,IF(C2534="#60",6,IF(C2534="#120",7,IF(C2534="#200",8,IF(C2534="&lt;200",9)))))))),FALSE)</f>
        <v>341.08</v>
      </c>
      <c r="S2534" s="23">
        <f>VLOOKUP(B2534,'Dry Sieve'!$B$2:$K$992,10,FALSE)</f>
        <v>1654.96</v>
      </c>
      <c r="T2534" s="23">
        <v>2.3484462639999999E-2</v>
      </c>
      <c r="U2534" s="23">
        <v>1.294891017E-3</v>
      </c>
      <c r="V2534" s="23">
        <f>V2532</f>
        <v>6.5455487045290011E-3</v>
      </c>
    </row>
    <row r="2535" spans="1:22" ht="15.75" customHeight="1" x14ac:dyDescent="0.2">
      <c r="A2535" s="22">
        <f>VLOOKUP(B2534,'Sample ID by Horizon'!A:B,2,FALSE)</f>
        <v>42879</v>
      </c>
      <c r="B2535" s="21" t="s">
        <v>566</v>
      </c>
      <c r="C2535" s="21" t="s">
        <v>1297</v>
      </c>
      <c r="D2535" s="21" t="s">
        <v>1291</v>
      </c>
      <c r="E2535" s="21">
        <v>2.13</v>
      </c>
      <c r="F2535" s="21">
        <v>1.738</v>
      </c>
      <c r="G2535" s="21">
        <v>3.8039999999999998</v>
      </c>
      <c r="H2535" s="21">
        <v>2.0659999999999998</v>
      </c>
      <c r="I2535" s="21">
        <v>3.5830000000000002</v>
      </c>
      <c r="J2535" s="23">
        <f t="shared" si="45"/>
        <v>1.8450000000000002</v>
      </c>
      <c r="K2535" s="71">
        <v>10.375586849999999</v>
      </c>
      <c r="L2535" s="71">
        <v>2.07375</v>
      </c>
      <c r="M2535" s="23">
        <f>AVERAGE(J2535:J2538)</f>
        <v>1.8005</v>
      </c>
      <c r="N2535" s="23">
        <v>10.373623609999999</v>
      </c>
      <c r="O2535" s="73">
        <f>VLOOKUP(B2535,'Dry Sieve'!$B$2:$K$992,IF(C2535="#5",2,IF(C2535="#10",3,IF(C2535="#18",4,IF(C2535="#35",5,IF(C2535="#60",6,IF(C2535="#120",7,IF(C2535="#200",8,IF(C2535="&lt;200",9)))))))),FALSE)</f>
        <v>237.22</v>
      </c>
      <c r="P2535" s="23">
        <f t="shared" si="0"/>
        <v>1.8005</v>
      </c>
      <c r="Q2535" s="23">
        <f t="shared" si="1"/>
        <v>2.07375</v>
      </c>
      <c r="R2535" s="23">
        <f>VLOOKUP(B2535,'Dry Sieve'!$B$2:$K$992,IF(C2535="#5",2,IF(C2535="#10",3,IF(C2535="#18",4,IF(C2535="#35",5,IF(C2535="#60",6,IF(C2535="#120",7,IF(C2535="#200",8,IF(C2535="&lt;200",9)))))))),FALSE)</f>
        <v>237.22</v>
      </c>
      <c r="S2535" s="23">
        <f>VLOOKUP(B2535,'Dry Sieve'!$B$2:$K$992,10,FALSE)</f>
        <v>1654.96</v>
      </c>
      <c r="T2535" s="23">
        <v>1.8887199680000001E-2</v>
      </c>
      <c r="U2535" s="23">
        <v>1.1195925740000001E-3</v>
      </c>
      <c r="V2535" s="23">
        <f>V2532</f>
        <v>6.5455487045290011E-3</v>
      </c>
    </row>
    <row r="2536" spans="1:22" ht="15.75" customHeight="1" x14ac:dyDescent="0.2">
      <c r="A2536" s="22">
        <f>VLOOKUP(B2535,'Sample ID by Horizon'!A:B,2,FALSE)</f>
        <v>42879</v>
      </c>
      <c r="B2536" s="21" t="s">
        <v>566</v>
      </c>
      <c r="C2536" s="21" t="s">
        <v>1297</v>
      </c>
      <c r="D2536" s="21" t="s">
        <v>1292</v>
      </c>
      <c r="E2536" s="21">
        <v>2.0169999999999999</v>
      </c>
      <c r="F2536" s="21">
        <v>1.7150000000000001</v>
      </c>
      <c r="G2536" s="21">
        <v>3.649</v>
      </c>
      <c r="H2536" s="21">
        <v>1.9339999999999999</v>
      </c>
      <c r="I2536" s="21">
        <v>3.456</v>
      </c>
      <c r="J2536" s="23">
        <f t="shared" si="45"/>
        <v>1.7409999999999999</v>
      </c>
      <c r="K2536" s="71">
        <v>9.5686663359999997</v>
      </c>
      <c r="L2536" s="71">
        <f t="shared" ref="L2536:N2536" si="1902">L2535</f>
        <v>2.07375</v>
      </c>
      <c r="M2536" s="71">
        <f t="shared" si="1902"/>
        <v>1.8005</v>
      </c>
      <c r="N2536" s="71">
        <f t="shared" si="1902"/>
        <v>10.373623609999999</v>
      </c>
      <c r="O2536" s="73">
        <f>VLOOKUP(B2536,'Dry Sieve'!$B$2:$K$992,IF(C2536="#5",2,IF(C2536="#10",3,IF(C2536="#18",4,IF(C2536="#35",5,IF(C2536="#60",6,IF(C2536="#120",7,IF(C2536="#200",8,IF(C2536="&lt;200",9)))))))),FALSE)</f>
        <v>237.22</v>
      </c>
      <c r="P2536" s="23">
        <f t="shared" si="0"/>
        <v>1.8005</v>
      </c>
      <c r="Q2536" s="23">
        <f t="shared" si="1"/>
        <v>2.07375</v>
      </c>
      <c r="R2536" s="23">
        <f>VLOOKUP(B2536,'Dry Sieve'!$B$2:$K$992,IF(C2536="#5",2,IF(C2536="#10",3,IF(C2536="#18",4,IF(C2536="#35",5,IF(C2536="#60",6,IF(C2536="#120",7,IF(C2536="#200",8,IF(C2536="&lt;200",9)))))))),FALSE)</f>
        <v>237.22</v>
      </c>
      <c r="S2536" s="23">
        <f>VLOOKUP(B2536,'Dry Sieve'!$B$2:$K$992,10,FALSE)</f>
        <v>1654.96</v>
      </c>
      <c r="T2536" s="23">
        <v>1.8887199680000001E-2</v>
      </c>
      <c r="U2536" s="23">
        <v>1.1195925740000001E-3</v>
      </c>
      <c r="V2536" s="23">
        <f>V2535</f>
        <v>6.5455487045290011E-3</v>
      </c>
    </row>
    <row r="2537" spans="1:22" ht="15.75" customHeight="1" x14ac:dyDescent="0.2">
      <c r="A2537" s="22">
        <f>VLOOKUP(B2536,'Sample ID by Horizon'!A:B,2,FALSE)</f>
        <v>42879</v>
      </c>
      <c r="B2537" s="21" t="s">
        <v>566</v>
      </c>
      <c r="C2537" s="21" t="s">
        <v>1297</v>
      </c>
      <c r="D2537" s="21" t="s">
        <v>1293</v>
      </c>
      <c r="E2537" s="21">
        <v>2.0649999999999999</v>
      </c>
      <c r="F2537" s="21">
        <v>1.7250000000000001</v>
      </c>
      <c r="G2537" s="21">
        <v>3.7469999999999999</v>
      </c>
      <c r="H2537" s="21">
        <v>2.0219999999999998</v>
      </c>
      <c r="I2537" s="21">
        <v>3.53</v>
      </c>
      <c r="J2537" s="23">
        <f t="shared" si="45"/>
        <v>1.8049999999999997</v>
      </c>
      <c r="K2537" s="71">
        <v>10.50847458</v>
      </c>
      <c r="L2537" s="71">
        <f t="shared" ref="L2537:N2537" si="1903">L2535</f>
        <v>2.07375</v>
      </c>
      <c r="M2537" s="71">
        <f t="shared" si="1903"/>
        <v>1.8005</v>
      </c>
      <c r="N2537" s="71">
        <f t="shared" si="1903"/>
        <v>10.373623609999999</v>
      </c>
      <c r="O2537" s="73">
        <f>VLOOKUP(B2537,'Dry Sieve'!$B$2:$K$992,IF(C2537="#5",2,IF(C2537="#10",3,IF(C2537="#18",4,IF(C2537="#35",5,IF(C2537="#60",6,IF(C2537="#120",7,IF(C2537="#200",8,IF(C2537="&lt;200",9)))))))),FALSE)</f>
        <v>237.22</v>
      </c>
      <c r="P2537" s="23">
        <f t="shared" si="0"/>
        <v>1.8005</v>
      </c>
      <c r="Q2537" s="23">
        <f t="shared" si="1"/>
        <v>2.07375</v>
      </c>
      <c r="R2537" s="23">
        <f>VLOOKUP(B2537,'Dry Sieve'!$B$2:$K$992,IF(C2537="#5",2,IF(C2537="#10",3,IF(C2537="#18",4,IF(C2537="#35",5,IF(C2537="#60",6,IF(C2537="#120",7,IF(C2537="#200",8,IF(C2537="&lt;200",9)))))))),FALSE)</f>
        <v>237.22</v>
      </c>
      <c r="S2537" s="23">
        <f>VLOOKUP(B2537,'Dry Sieve'!$B$2:$K$992,10,FALSE)</f>
        <v>1654.96</v>
      </c>
      <c r="T2537" s="23">
        <v>1.8887199680000001E-2</v>
      </c>
      <c r="U2537" s="23">
        <v>1.1195925740000001E-3</v>
      </c>
      <c r="V2537" s="23">
        <f>V2535</f>
        <v>6.5455487045290011E-3</v>
      </c>
    </row>
    <row r="2538" spans="1:22" ht="15.75" customHeight="1" x14ac:dyDescent="0.2">
      <c r="A2538" s="22">
        <f>VLOOKUP(B2537,'Sample ID by Horizon'!A:B,2,FALSE)</f>
        <v>42879</v>
      </c>
      <c r="B2538" s="21" t="s">
        <v>566</v>
      </c>
      <c r="C2538" s="21" t="s">
        <v>1297</v>
      </c>
      <c r="D2538" s="21" t="s">
        <v>1294</v>
      </c>
      <c r="E2538" s="21">
        <v>2.0830000000000002</v>
      </c>
      <c r="F2538" s="21">
        <v>1.736</v>
      </c>
      <c r="G2538" s="21">
        <v>3.7770000000000001</v>
      </c>
      <c r="H2538" s="21">
        <v>2.0409999999999999</v>
      </c>
      <c r="I2538" s="21">
        <v>3.5470000000000002</v>
      </c>
      <c r="J2538" s="23">
        <f t="shared" si="45"/>
        <v>1.8110000000000002</v>
      </c>
      <c r="K2538" s="71">
        <v>11.04176668</v>
      </c>
      <c r="L2538" s="71">
        <f t="shared" ref="L2538:N2538" si="1904">L2535</f>
        <v>2.07375</v>
      </c>
      <c r="M2538" s="71">
        <f t="shared" si="1904"/>
        <v>1.8005</v>
      </c>
      <c r="N2538" s="71">
        <f t="shared" si="1904"/>
        <v>10.373623609999999</v>
      </c>
      <c r="O2538" s="73">
        <f>VLOOKUP(B2538,'Dry Sieve'!$B$2:$K$992,IF(C2538="#5",2,IF(C2538="#10",3,IF(C2538="#18",4,IF(C2538="#35",5,IF(C2538="#60",6,IF(C2538="#120",7,IF(C2538="#200",8,IF(C2538="&lt;200",9)))))))),FALSE)</f>
        <v>237.22</v>
      </c>
      <c r="P2538" s="23">
        <f t="shared" si="0"/>
        <v>1.8005</v>
      </c>
      <c r="Q2538" s="23">
        <f t="shared" si="1"/>
        <v>2.07375</v>
      </c>
      <c r="R2538" s="23">
        <f>VLOOKUP(B2538,'Dry Sieve'!$B$2:$K$992,IF(C2538="#5",2,IF(C2538="#10",3,IF(C2538="#18",4,IF(C2538="#35",5,IF(C2538="#60",6,IF(C2538="#120",7,IF(C2538="#200",8,IF(C2538="&lt;200",9)))))))),FALSE)</f>
        <v>237.22</v>
      </c>
      <c r="S2538" s="23">
        <f>VLOOKUP(B2538,'Dry Sieve'!$B$2:$K$992,10,FALSE)</f>
        <v>1654.96</v>
      </c>
      <c r="T2538" s="23">
        <v>1.8887199680000001E-2</v>
      </c>
      <c r="U2538" s="23">
        <v>1.1195925740000001E-3</v>
      </c>
      <c r="V2538" s="23">
        <f>V2535</f>
        <v>6.5455487045290011E-3</v>
      </c>
    </row>
    <row r="2539" spans="1:22" ht="15.75" customHeight="1" x14ac:dyDescent="0.2">
      <c r="A2539" s="22">
        <f>VLOOKUP(B2538,'Sample ID by Horizon'!A:B,2,FALSE)</f>
        <v>42879</v>
      </c>
      <c r="B2539" s="21" t="s">
        <v>566</v>
      </c>
      <c r="C2539" s="21" t="s">
        <v>1298</v>
      </c>
      <c r="D2539" s="21" t="s">
        <v>1291</v>
      </c>
      <c r="E2539" s="21">
        <v>2.004</v>
      </c>
      <c r="F2539" s="21">
        <v>1.734</v>
      </c>
      <c r="G2539" s="21">
        <v>3.9670000000000001</v>
      </c>
      <c r="H2539" s="21">
        <v>2.2330000000000001</v>
      </c>
      <c r="I2539" s="21">
        <v>3.3610000000000002</v>
      </c>
      <c r="J2539" s="23">
        <f t="shared" si="45"/>
        <v>1.6270000000000002</v>
      </c>
      <c r="K2539" s="71">
        <v>30.23952096</v>
      </c>
      <c r="L2539" s="71">
        <v>2.0205000000000002</v>
      </c>
      <c r="M2539" s="23">
        <f>AVERAGE(J2539:J2542)</f>
        <v>1.6477499999999998</v>
      </c>
      <c r="N2539" s="23">
        <v>19.179692530000001</v>
      </c>
      <c r="O2539" s="73">
        <f>VLOOKUP(B2539,'Dry Sieve'!$B$2:$K$992,IF(C2539="#5",2,IF(C2539="#10",3,IF(C2539="#18",4,IF(C2539="#35",5,IF(C2539="#60",6,IF(C2539="#120",7,IF(C2539="#200",8,IF(C2539="&lt;200",9)))))))),FALSE)</f>
        <v>102.04</v>
      </c>
      <c r="P2539" s="23">
        <f t="shared" si="0"/>
        <v>1.6477499999999998</v>
      </c>
      <c r="Q2539" s="23">
        <f t="shared" si="1"/>
        <v>2.0204999999999997</v>
      </c>
      <c r="R2539" s="23">
        <f>VLOOKUP(B2539,'Dry Sieve'!$B$2:$K$992,IF(C2539="#5",2,IF(C2539="#10",3,IF(C2539="#18",4,IF(C2539="#35",5,IF(C2539="#60",6,IF(C2539="#120",7,IF(C2539="#200",8,IF(C2539="&lt;200",9)))))))),FALSE)</f>
        <v>102.04</v>
      </c>
      <c r="S2539" s="23">
        <f>VLOOKUP(B2539,'Dry Sieve'!$B$2:$K$992,10,FALSE)</f>
        <v>1654.96</v>
      </c>
      <c r="T2539" s="23">
        <v>1.1374746999999999E-2</v>
      </c>
      <c r="U2539" s="23">
        <v>9.3498921500000001E-4</v>
      </c>
      <c r="V2539" s="23">
        <f>V2538</f>
        <v>6.5455487045290011E-3</v>
      </c>
    </row>
    <row r="2540" spans="1:22" ht="15.75" customHeight="1" x14ac:dyDescent="0.2">
      <c r="A2540" s="22">
        <f>VLOOKUP(B2539,'Sample ID by Horizon'!A:B,2,FALSE)</f>
        <v>42879</v>
      </c>
      <c r="B2540" s="21" t="s">
        <v>566</v>
      </c>
      <c r="C2540" s="21" t="s">
        <v>1298</v>
      </c>
      <c r="D2540" s="21" t="s">
        <v>1292</v>
      </c>
      <c r="E2540" s="21">
        <v>2.0510000000000002</v>
      </c>
      <c r="F2540" s="21">
        <v>1.7290000000000001</v>
      </c>
      <c r="G2540" s="21">
        <v>3.7450000000000001</v>
      </c>
      <c r="H2540" s="21">
        <v>2.016</v>
      </c>
      <c r="I2540" s="21">
        <v>3.4089999999999998</v>
      </c>
      <c r="J2540" s="23">
        <f t="shared" si="45"/>
        <v>1.6799999999999997</v>
      </c>
      <c r="K2540" s="71">
        <v>16.382252560000001</v>
      </c>
      <c r="L2540" s="71">
        <f t="shared" ref="L2540:N2540" si="1905">L2539</f>
        <v>2.0205000000000002</v>
      </c>
      <c r="M2540" s="71">
        <f t="shared" si="1905"/>
        <v>1.6477499999999998</v>
      </c>
      <c r="N2540" s="71">
        <f t="shared" si="1905"/>
        <v>19.179692530000001</v>
      </c>
      <c r="O2540" s="73">
        <f>VLOOKUP(B2540,'Dry Sieve'!$B$2:$K$992,IF(C2540="#5",2,IF(C2540="#10",3,IF(C2540="#18",4,IF(C2540="#35",5,IF(C2540="#60",6,IF(C2540="#120",7,IF(C2540="#200",8,IF(C2540="&lt;200",9)))))))),FALSE)</f>
        <v>102.04</v>
      </c>
      <c r="P2540" s="23">
        <f t="shared" si="0"/>
        <v>1.6477499999999998</v>
      </c>
      <c r="Q2540" s="23">
        <f t="shared" si="1"/>
        <v>2.0204999999999997</v>
      </c>
      <c r="R2540" s="23">
        <f>VLOOKUP(B2540,'Dry Sieve'!$B$2:$K$992,IF(C2540="#5",2,IF(C2540="#10",3,IF(C2540="#18",4,IF(C2540="#35",5,IF(C2540="#60",6,IF(C2540="#120",7,IF(C2540="#200",8,IF(C2540="&lt;200",9)))))))),FALSE)</f>
        <v>102.04</v>
      </c>
      <c r="S2540" s="23">
        <f>VLOOKUP(B2540,'Dry Sieve'!$B$2:$K$992,10,FALSE)</f>
        <v>1654.96</v>
      </c>
      <c r="T2540" s="23">
        <v>1.1374746999999999E-2</v>
      </c>
      <c r="U2540" s="23">
        <v>9.3498921500000001E-4</v>
      </c>
      <c r="V2540" s="23">
        <f>V2538</f>
        <v>6.5455487045290011E-3</v>
      </c>
    </row>
    <row r="2541" spans="1:22" ht="15.75" customHeight="1" x14ac:dyDescent="0.2">
      <c r="A2541" s="22">
        <f>VLOOKUP(B2540,'Sample ID by Horizon'!A:B,2,FALSE)</f>
        <v>42879</v>
      </c>
      <c r="B2541" s="21" t="s">
        <v>566</v>
      </c>
      <c r="C2541" s="21" t="s">
        <v>1298</v>
      </c>
      <c r="D2541" s="21" t="s">
        <v>1293</v>
      </c>
      <c r="E2541" s="21">
        <v>2.0179999999999998</v>
      </c>
      <c r="F2541" s="21">
        <v>1.732</v>
      </c>
      <c r="G2541" s="21">
        <v>3.65</v>
      </c>
      <c r="H2541" s="21">
        <v>1.9179999999999999</v>
      </c>
      <c r="I2541" s="21">
        <v>3.347</v>
      </c>
      <c r="J2541" s="23">
        <f t="shared" si="45"/>
        <v>1.615</v>
      </c>
      <c r="K2541" s="71">
        <v>15.0148662</v>
      </c>
      <c r="L2541" s="71">
        <f t="shared" ref="L2541:N2541" si="1906">L2539</f>
        <v>2.0205000000000002</v>
      </c>
      <c r="M2541" s="71">
        <f t="shared" si="1906"/>
        <v>1.6477499999999998</v>
      </c>
      <c r="N2541" s="71">
        <f t="shared" si="1906"/>
        <v>19.179692530000001</v>
      </c>
      <c r="O2541" s="73">
        <f>VLOOKUP(B2541,'Dry Sieve'!$B$2:$K$992,IF(C2541="#5",2,IF(C2541="#10",3,IF(C2541="#18",4,IF(C2541="#35",5,IF(C2541="#60",6,IF(C2541="#120",7,IF(C2541="#200",8,IF(C2541="&lt;200",9)))))))),FALSE)</f>
        <v>102.04</v>
      </c>
      <c r="P2541" s="23">
        <f t="shared" si="0"/>
        <v>1.6477499999999998</v>
      </c>
      <c r="Q2541" s="23">
        <f t="shared" si="1"/>
        <v>2.0204999999999997</v>
      </c>
      <c r="R2541" s="23">
        <f>VLOOKUP(B2541,'Dry Sieve'!$B$2:$K$992,IF(C2541="#5",2,IF(C2541="#10",3,IF(C2541="#18",4,IF(C2541="#35",5,IF(C2541="#60",6,IF(C2541="#120",7,IF(C2541="#200",8,IF(C2541="&lt;200",9)))))))),FALSE)</f>
        <v>102.04</v>
      </c>
      <c r="S2541" s="23">
        <f>VLOOKUP(B2541,'Dry Sieve'!$B$2:$K$992,10,FALSE)</f>
        <v>1654.96</v>
      </c>
      <c r="T2541" s="23">
        <v>1.1374746999999999E-2</v>
      </c>
      <c r="U2541" s="23">
        <v>9.3498921500000001E-4</v>
      </c>
      <c r="V2541" s="23">
        <f>V2538</f>
        <v>6.5455487045290011E-3</v>
      </c>
    </row>
    <row r="2542" spans="1:22" ht="15.75" customHeight="1" x14ac:dyDescent="0.2">
      <c r="A2542" s="22">
        <f>VLOOKUP(B2541,'Sample ID by Horizon'!A:B,2,FALSE)</f>
        <v>42879</v>
      </c>
      <c r="B2542" s="21" t="s">
        <v>566</v>
      </c>
      <c r="C2542" s="21" t="s">
        <v>1298</v>
      </c>
      <c r="D2542" s="21" t="s">
        <v>1294</v>
      </c>
      <c r="E2542" s="21">
        <v>2.0089999999999999</v>
      </c>
      <c r="F2542" s="21">
        <v>1.738</v>
      </c>
      <c r="G2542" s="21">
        <v>3.71</v>
      </c>
      <c r="H2542" s="21">
        <v>1.972</v>
      </c>
      <c r="I2542" s="21">
        <v>3.407</v>
      </c>
      <c r="J2542" s="23">
        <f t="shared" si="45"/>
        <v>1.669</v>
      </c>
      <c r="K2542" s="71">
        <v>15.08213041</v>
      </c>
      <c r="L2542" s="71">
        <f t="shared" ref="L2542:N2542" si="1907">L2539</f>
        <v>2.0205000000000002</v>
      </c>
      <c r="M2542" s="71">
        <f t="shared" si="1907"/>
        <v>1.6477499999999998</v>
      </c>
      <c r="N2542" s="71">
        <f t="shared" si="1907"/>
        <v>19.179692530000001</v>
      </c>
      <c r="O2542" s="73">
        <f>VLOOKUP(B2542,'Dry Sieve'!$B$2:$K$992,IF(C2542="#5",2,IF(C2542="#10",3,IF(C2542="#18",4,IF(C2542="#35",5,IF(C2542="#60",6,IF(C2542="#120",7,IF(C2542="#200",8,IF(C2542="&lt;200",9)))))))),FALSE)</f>
        <v>102.04</v>
      </c>
      <c r="P2542" s="23">
        <f t="shared" si="0"/>
        <v>1.6477499999999998</v>
      </c>
      <c r="Q2542" s="23">
        <f t="shared" si="1"/>
        <v>2.0204999999999997</v>
      </c>
      <c r="R2542" s="23">
        <f>VLOOKUP(B2542,'Dry Sieve'!$B$2:$K$992,IF(C2542="#5",2,IF(C2542="#10",3,IF(C2542="#18",4,IF(C2542="#35",5,IF(C2542="#60",6,IF(C2542="#120",7,IF(C2542="#200",8,IF(C2542="&lt;200",9)))))))),FALSE)</f>
        <v>102.04</v>
      </c>
      <c r="S2542" s="23">
        <f>VLOOKUP(B2542,'Dry Sieve'!$B$2:$K$992,10,FALSE)</f>
        <v>1654.96</v>
      </c>
      <c r="T2542" s="23">
        <v>1.1374746999999999E-2</v>
      </c>
      <c r="U2542" s="23">
        <v>9.3498921500000001E-4</v>
      </c>
      <c r="V2542" s="23">
        <f>V2541</f>
        <v>6.5455487045290011E-3</v>
      </c>
    </row>
    <row r="2543" spans="1:22" ht="15.75" customHeight="1" x14ac:dyDescent="0.2">
      <c r="A2543" s="22">
        <f>VLOOKUP(B2542,'Sample ID by Horizon'!A:B,2,FALSE)</f>
        <v>42879</v>
      </c>
      <c r="B2543" s="21" t="s">
        <v>566</v>
      </c>
      <c r="C2543" s="21" t="s">
        <v>1299</v>
      </c>
      <c r="D2543" s="21" t="s">
        <v>1291</v>
      </c>
      <c r="E2543" s="21">
        <v>1.016</v>
      </c>
      <c r="F2543" s="21">
        <v>1.704</v>
      </c>
      <c r="G2543" s="21">
        <v>2.6989999999999998</v>
      </c>
      <c r="H2543" s="21">
        <v>0.995</v>
      </c>
      <c r="I2543" s="21">
        <v>2.504</v>
      </c>
      <c r="J2543" s="23">
        <f t="shared" si="45"/>
        <v>0.8</v>
      </c>
      <c r="K2543" s="71">
        <v>19.192913390000001</v>
      </c>
      <c r="L2543" s="71">
        <v>1.05575</v>
      </c>
      <c r="M2543" s="23">
        <f>AVERAGE(J2543:J2546)</f>
        <v>0.84699999999999998</v>
      </c>
      <c r="N2543" s="23">
        <v>17.891956629999999</v>
      </c>
      <c r="O2543" s="73">
        <f>VLOOKUP(B2543,'Dry Sieve'!$B$2:$K$992,IF(C2543="#5",2,IF(C2543="#10",3,IF(C2543="#18",4,IF(C2543="#35",5,IF(C2543="#60",6,IF(C2543="#120",7,IF(C2543="#200",8,IF(C2543="&lt;200",9)))))))),FALSE)</f>
        <v>19.64</v>
      </c>
      <c r="P2543" s="23">
        <f t="shared" si="0"/>
        <v>0.84699999999999998</v>
      </c>
      <c r="Q2543" s="23">
        <f t="shared" si="1"/>
        <v>1.05575</v>
      </c>
      <c r="R2543" s="23">
        <f>VLOOKUP(B2543,'Dry Sieve'!$B$2:$K$992,IF(C2543="#5",2,IF(C2543="#10",3,IF(C2543="#18",4,IF(C2543="#35",5,IF(C2543="#60",6,IF(C2543="#120",7,IF(C2543="#200",8,IF(C2543="&lt;200",9)))))))),FALSE)</f>
        <v>19.64</v>
      </c>
      <c r="S2543" s="23">
        <f>VLOOKUP(B2543,'Dry Sieve'!$B$2:$K$992,10,FALSE)</f>
        <v>1654.96</v>
      </c>
      <c r="T2543" s="23">
        <v>2.346493611E-3</v>
      </c>
      <c r="U2543" s="23">
        <v>1.1995246260000001E-4</v>
      </c>
      <c r="V2543" s="23">
        <f>V2541</f>
        <v>6.5455487045290011E-3</v>
      </c>
    </row>
    <row r="2544" spans="1:22" ht="15.75" customHeight="1" x14ac:dyDescent="0.2">
      <c r="A2544" s="22">
        <f>VLOOKUP(B2543,'Sample ID by Horizon'!A:B,2,FALSE)</f>
        <v>42879</v>
      </c>
      <c r="B2544" s="21" t="s">
        <v>566</v>
      </c>
      <c r="C2544" s="21" t="s">
        <v>1299</v>
      </c>
      <c r="D2544" s="21" t="s">
        <v>1292</v>
      </c>
      <c r="E2544" s="21">
        <v>1.109</v>
      </c>
      <c r="F2544" s="21">
        <v>1.7250000000000001</v>
      </c>
      <c r="G2544" s="21">
        <v>2.8149999999999999</v>
      </c>
      <c r="H2544" s="21">
        <v>1.0900000000000001</v>
      </c>
      <c r="I2544" s="21">
        <v>2.5659999999999998</v>
      </c>
      <c r="J2544" s="23">
        <f t="shared" si="45"/>
        <v>0.84099999999999975</v>
      </c>
      <c r="K2544" s="71">
        <v>22.452660049999999</v>
      </c>
      <c r="L2544" s="71">
        <f t="shared" ref="L2544:N2544" si="1908">L2543</f>
        <v>1.05575</v>
      </c>
      <c r="M2544" s="71">
        <f t="shared" si="1908"/>
        <v>0.84699999999999998</v>
      </c>
      <c r="N2544" s="71">
        <f t="shared" si="1908"/>
        <v>17.891956629999999</v>
      </c>
      <c r="O2544" s="73">
        <f>VLOOKUP(B2544,'Dry Sieve'!$B$2:$K$992,IF(C2544="#5",2,IF(C2544="#10",3,IF(C2544="#18",4,IF(C2544="#35",5,IF(C2544="#60",6,IF(C2544="#120",7,IF(C2544="#200",8,IF(C2544="&lt;200",9)))))))),FALSE)</f>
        <v>19.64</v>
      </c>
      <c r="P2544" s="23">
        <f t="shared" si="0"/>
        <v>0.84699999999999998</v>
      </c>
      <c r="Q2544" s="23">
        <f t="shared" si="1"/>
        <v>1.05575</v>
      </c>
      <c r="R2544" s="23">
        <f>VLOOKUP(B2544,'Dry Sieve'!$B$2:$K$992,IF(C2544="#5",2,IF(C2544="#10",3,IF(C2544="#18",4,IF(C2544="#35",5,IF(C2544="#60",6,IF(C2544="#120",7,IF(C2544="#200",8,IF(C2544="&lt;200",9)))))))),FALSE)</f>
        <v>19.64</v>
      </c>
      <c r="S2544" s="23">
        <f>VLOOKUP(B2544,'Dry Sieve'!$B$2:$K$992,10,FALSE)</f>
        <v>1654.96</v>
      </c>
      <c r="T2544" s="23">
        <v>2.346493611E-3</v>
      </c>
      <c r="U2544" s="23">
        <v>1.1995246260000001E-4</v>
      </c>
      <c r="V2544" s="23">
        <f>V2541</f>
        <v>6.5455487045290011E-3</v>
      </c>
    </row>
    <row r="2545" spans="1:22" ht="15.75" customHeight="1" x14ac:dyDescent="0.2">
      <c r="A2545" s="22">
        <f>VLOOKUP(B2544,'Sample ID by Horizon'!A:B,2,FALSE)</f>
        <v>42879</v>
      </c>
      <c r="B2545" s="21" t="s">
        <v>566</v>
      </c>
      <c r="C2545" s="21" t="s">
        <v>1299</v>
      </c>
      <c r="D2545" s="21" t="s">
        <v>1293</v>
      </c>
      <c r="E2545" s="21">
        <v>1.0549999999999999</v>
      </c>
      <c r="F2545" s="21">
        <v>1.714</v>
      </c>
      <c r="G2545" s="21">
        <v>2.7519999999999998</v>
      </c>
      <c r="H2545" s="21">
        <v>1.038</v>
      </c>
      <c r="I2545" s="21">
        <v>2.5840000000000001</v>
      </c>
      <c r="J2545" s="23">
        <f t="shared" si="45"/>
        <v>0.87000000000000011</v>
      </c>
      <c r="K2545" s="71">
        <v>15.92417062</v>
      </c>
      <c r="L2545" s="71">
        <f t="shared" ref="L2545:N2545" si="1909">L2543</f>
        <v>1.05575</v>
      </c>
      <c r="M2545" s="71">
        <f t="shared" si="1909"/>
        <v>0.84699999999999998</v>
      </c>
      <c r="N2545" s="71">
        <f t="shared" si="1909"/>
        <v>17.891956629999999</v>
      </c>
      <c r="O2545" s="73">
        <f>VLOOKUP(B2545,'Dry Sieve'!$B$2:$K$992,IF(C2545="#5",2,IF(C2545="#10",3,IF(C2545="#18",4,IF(C2545="#35",5,IF(C2545="#60",6,IF(C2545="#120",7,IF(C2545="#200",8,IF(C2545="&lt;200",9)))))))),FALSE)</f>
        <v>19.64</v>
      </c>
      <c r="P2545" s="23">
        <f t="shared" si="0"/>
        <v>0.84699999999999998</v>
      </c>
      <c r="Q2545" s="23">
        <f t="shared" si="1"/>
        <v>1.05575</v>
      </c>
      <c r="R2545" s="23">
        <f>VLOOKUP(B2545,'Dry Sieve'!$B$2:$K$992,IF(C2545="#5",2,IF(C2545="#10",3,IF(C2545="#18",4,IF(C2545="#35",5,IF(C2545="#60",6,IF(C2545="#120",7,IF(C2545="#200",8,IF(C2545="&lt;200",9)))))))),FALSE)</f>
        <v>19.64</v>
      </c>
      <c r="S2545" s="23">
        <f>VLOOKUP(B2545,'Dry Sieve'!$B$2:$K$992,10,FALSE)</f>
        <v>1654.96</v>
      </c>
      <c r="T2545" s="23">
        <v>2.346493611E-3</v>
      </c>
      <c r="U2545" s="23">
        <v>1.1995246260000001E-4</v>
      </c>
      <c r="V2545" s="23">
        <f>V2544</f>
        <v>6.5455487045290011E-3</v>
      </c>
    </row>
    <row r="2546" spans="1:22" ht="15.75" customHeight="1" x14ac:dyDescent="0.2">
      <c r="A2546" s="22">
        <f>VLOOKUP(B2545,'Sample ID by Horizon'!A:B,2,FALSE)</f>
        <v>42879</v>
      </c>
      <c r="B2546" s="21" t="s">
        <v>566</v>
      </c>
      <c r="C2546" s="21" t="s">
        <v>1299</v>
      </c>
      <c r="D2546" s="21" t="s">
        <v>1294</v>
      </c>
      <c r="E2546" s="21">
        <v>1.0429999999999999</v>
      </c>
      <c r="F2546" s="21">
        <v>1.7310000000000001</v>
      </c>
      <c r="G2546" s="21">
        <v>2.754</v>
      </c>
      <c r="H2546" s="21">
        <v>1.0229999999999999</v>
      </c>
      <c r="I2546" s="21">
        <v>2.6080000000000001</v>
      </c>
      <c r="J2546" s="23">
        <f t="shared" si="45"/>
        <v>0.877</v>
      </c>
      <c r="K2546" s="71">
        <v>13.99808245</v>
      </c>
      <c r="L2546" s="71">
        <f t="shared" ref="L2546:N2546" si="1910">L2543</f>
        <v>1.05575</v>
      </c>
      <c r="M2546" s="71">
        <f t="shared" si="1910"/>
        <v>0.84699999999999998</v>
      </c>
      <c r="N2546" s="71">
        <f t="shared" si="1910"/>
        <v>17.891956629999999</v>
      </c>
      <c r="O2546" s="73">
        <f>VLOOKUP(B2546,'Dry Sieve'!$B$2:$K$992,IF(C2546="#5",2,IF(C2546="#10",3,IF(C2546="#18",4,IF(C2546="#35",5,IF(C2546="#60",6,IF(C2546="#120",7,IF(C2546="#200",8,IF(C2546="&lt;200",9)))))))),FALSE)</f>
        <v>19.64</v>
      </c>
      <c r="P2546" s="23">
        <f t="shared" si="0"/>
        <v>0.84699999999999998</v>
      </c>
      <c r="Q2546" s="23">
        <f t="shared" si="1"/>
        <v>1.05575</v>
      </c>
      <c r="R2546" s="23">
        <f>VLOOKUP(B2546,'Dry Sieve'!$B$2:$K$992,IF(C2546="#5",2,IF(C2546="#10",3,IF(C2546="#18",4,IF(C2546="#35",5,IF(C2546="#60",6,IF(C2546="#120",7,IF(C2546="#200",8,IF(C2546="&lt;200",9)))))))),FALSE)</f>
        <v>19.64</v>
      </c>
      <c r="S2546" s="23">
        <f>VLOOKUP(B2546,'Dry Sieve'!$B$2:$K$992,10,FALSE)</f>
        <v>1654.96</v>
      </c>
      <c r="T2546" s="23">
        <v>2.346493611E-3</v>
      </c>
      <c r="U2546" s="23">
        <v>1.1995246260000001E-4</v>
      </c>
      <c r="V2546" s="23">
        <f>V2544</f>
        <v>6.5455487045290011E-3</v>
      </c>
    </row>
    <row r="2547" spans="1:22" ht="15.75" customHeight="1" x14ac:dyDescent="0.2">
      <c r="A2547" s="22">
        <f>VLOOKUP(B2546,'Sample ID by Horizon'!A:B,2,FALSE)</f>
        <v>42879</v>
      </c>
      <c r="B2547" s="21" t="s">
        <v>566</v>
      </c>
      <c r="C2547" s="21" t="s">
        <v>1300</v>
      </c>
      <c r="D2547" s="21" t="s">
        <v>1291</v>
      </c>
      <c r="E2547" s="21">
        <v>1.0409999999999999</v>
      </c>
      <c r="F2547" s="21">
        <v>1.7210000000000001</v>
      </c>
      <c r="G2547" s="21">
        <v>2.714</v>
      </c>
      <c r="H2547" s="21">
        <v>0.99299999999999999</v>
      </c>
      <c r="I2547" s="21">
        <v>2.5310000000000001</v>
      </c>
      <c r="J2547" s="23">
        <f t="shared" si="45"/>
        <v>0.81</v>
      </c>
      <c r="K2547" s="71">
        <v>17.579250720000001</v>
      </c>
      <c r="L2547" s="71">
        <v>1.0495000000000001</v>
      </c>
      <c r="M2547" s="23">
        <f>AVERAGE(J2547:J2550)</f>
        <v>0.90600000000000003</v>
      </c>
      <c r="N2547" s="23">
        <v>8.4004012620000008</v>
      </c>
      <c r="O2547" s="73">
        <f>VLOOKUP(B2547,'Dry Sieve'!$B$2:$K$992,IF(C2547="#5",2,IF(C2547="#10",3,IF(C2547="#18",4,IF(C2547="#35",5,IF(C2547="#60",6,IF(C2547="#120",7,IF(C2547="#200",8,IF(C2547="&lt;200",9)))))))),FALSE)</f>
        <v>7.54</v>
      </c>
      <c r="P2547" s="23">
        <f t="shared" si="0"/>
        <v>0.90600000000000003</v>
      </c>
      <c r="Q2547" s="23">
        <f t="shared" si="1"/>
        <v>1.0495000000000001</v>
      </c>
      <c r="R2547" s="23">
        <f>VLOOKUP(B2547,'Dry Sieve'!$B$2:$K$992,IF(C2547="#5",2,IF(C2547="#10",3,IF(C2547="#18",4,IF(C2547="#35",5,IF(C2547="#60",6,IF(C2547="#120",7,IF(C2547="#200",8,IF(C2547="&lt;200",9)))))))),FALSE)</f>
        <v>7.54</v>
      </c>
      <c r="S2547" s="23">
        <f>VLOOKUP(B2547,'Dry Sieve'!$B$2:$K$992,10,FALSE)</f>
        <v>1654.96</v>
      </c>
      <c r="T2547" s="23">
        <v>6.2295016120000001E-4</v>
      </c>
      <c r="U2547" s="23">
        <v>7.475759029E-6</v>
      </c>
      <c r="V2547" s="23">
        <f>V2544</f>
        <v>6.5455487045290011E-3</v>
      </c>
    </row>
    <row r="2548" spans="1:22" ht="15.75" customHeight="1" x14ac:dyDescent="0.2">
      <c r="A2548" s="22">
        <f>VLOOKUP(B2547,'Sample ID by Horizon'!A:B,2,FALSE)</f>
        <v>42879</v>
      </c>
      <c r="B2548" s="21" t="s">
        <v>566</v>
      </c>
      <c r="C2548" s="21" t="s">
        <v>1300</v>
      </c>
      <c r="D2548" s="21" t="s">
        <v>1292</v>
      </c>
      <c r="E2548" s="21">
        <v>1.018</v>
      </c>
      <c r="F2548" s="21">
        <v>1.732</v>
      </c>
      <c r="G2548" s="21">
        <v>2.6720000000000002</v>
      </c>
      <c r="H2548" s="21">
        <v>0.94</v>
      </c>
      <c r="I2548" s="21">
        <v>2.6259999999999999</v>
      </c>
      <c r="J2548" s="23">
        <f t="shared" si="45"/>
        <v>0.89399999999999991</v>
      </c>
      <c r="K2548" s="71">
        <v>4.5186640469999997</v>
      </c>
      <c r="L2548" s="71">
        <f t="shared" ref="L2548:N2548" si="1911">L2547</f>
        <v>1.0495000000000001</v>
      </c>
      <c r="M2548" s="71">
        <f t="shared" si="1911"/>
        <v>0.90600000000000003</v>
      </c>
      <c r="N2548" s="71">
        <f t="shared" si="1911"/>
        <v>8.4004012620000008</v>
      </c>
      <c r="O2548" s="73">
        <f>VLOOKUP(B2548,'Dry Sieve'!$B$2:$K$992,IF(C2548="#5",2,IF(C2548="#10",3,IF(C2548="#18",4,IF(C2548="#35",5,IF(C2548="#60",6,IF(C2548="#120",7,IF(C2548="#200",8,IF(C2548="&lt;200",9)))))))),FALSE)</f>
        <v>7.54</v>
      </c>
      <c r="P2548" s="23">
        <f t="shared" si="0"/>
        <v>0.90600000000000003</v>
      </c>
      <c r="Q2548" s="23">
        <f t="shared" si="1"/>
        <v>1.0495000000000001</v>
      </c>
      <c r="R2548" s="23">
        <f>VLOOKUP(B2548,'Dry Sieve'!$B$2:$K$992,IF(C2548="#5",2,IF(C2548="#10",3,IF(C2548="#18",4,IF(C2548="#35",5,IF(C2548="#60",6,IF(C2548="#120",7,IF(C2548="#200",8,IF(C2548="&lt;200",9)))))))),FALSE)</f>
        <v>7.54</v>
      </c>
      <c r="S2548" s="23">
        <f>VLOOKUP(B2548,'Dry Sieve'!$B$2:$K$992,10,FALSE)</f>
        <v>1654.96</v>
      </c>
      <c r="T2548" s="23">
        <v>6.2295016120000001E-4</v>
      </c>
      <c r="U2548" s="23">
        <v>7.475759029E-6</v>
      </c>
      <c r="V2548" s="23">
        <f>V2547</f>
        <v>6.5455487045290011E-3</v>
      </c>
    </row>
    <row r="2549" spans="1:22" ht="15.75" customHeight="1" x14ac:dyDescent="0.2">
      <c r="A2549" s="22">
        <f>VLOOKUP(B2548,'Sample ID by Horizon'!A:B,2,FALSE)</f>
        <v>42879</v>
      </c>
      <c r="B2549" s="21" t="s">
        <v>566</v>
      </c>
      <c r="C2549" s="21" t="s">
        <v>1300</v>
      </c>
      <c r="D2549" s="21" t="s">
        <v>1293</v>
      </c>
      <c r="E2549" s="21">
        <v>1.1100000000000001</v>
      </c>
      <c r="F2549" s="21">
        <v>1.7310000000000001</v>
      </c>
      <c r="G2549" s="21">
        <v>2.7890000000000001</v>
      </c>
      <c r="H2549" s="21">
        <v>1.0580000000000001</v>
      </c>
      <c r="I2549" s="21">
        <v>2.7530000000000001</v>
      </c>
      <c r="J2549" s="23">
        <f t="shared" si="45"/>
        <v>1.022</v>
      </c>
      <c r="K2549" s="71">
        <v>3.2432432430000002</v>
      </c>
      <c r="L2549" s="71">
        <f t="shared" ref="L2549:N2549" si="1912">L2547</f>
        <v>1.0495000000000001</v>
      </c>
      <c r="M2549" s="71">
        <f t="shared" si="1912"/>
        <v>0.90600000000000003</v>
      </c>
      <c r="N2549" s="71">
        <f t="shared" si="1912"/>
        <v>8.4004012620000008</v>
      </c>
      <c r="O2549" s="73">
        <f>VLOOKUP(B2549,'Dry Sieve'!$B$2:$K$992,IF(C2549="#5",2,IF(C2549="#10",3,IF(C2549="#18",4,IF(C2549="#35",5,IF(C2549="#60",6,IF(C2549="#120",7,IF(C2549="#200",8,IF(C2549="&lt;200",9)))))))),FALSE)</f>
        <v>7.54</v>
      </c>
      <c r="P2549" s="23">
        <f t="shared" si="0"/>
        <v>0.90600000000000003</v>
      </c>
      <c r="Q2549" s="23">
        <f t="shared" si="1"/>
        <v>1.0495000000000001</v>
      </c>
      <c r="R2549" s="23">
        <f>VLOOKUP(B2549,'Dry Sieve'!$B$2:$K$992,IF(C2549="#5",2,IF(C2549="#10",3,IF(C2549="#18",4,IF(C2549="#35",5,IF(C2549="#60",6,IF(C2549="#120",7,IF(C2549="#200",8,IF(C2549="&lt;200",9)))))))),FALSE)</f>
        <v>7.54</v>
      </c>
      <c r="S2549" s="23">
        <f>VLOOKUP(B2549,'Dry Sieve'!$B$2:$K$992,10,FALSE)</f>
        <v>1654.96</v>
      </c>
      <c r="T2549" s="23">
        <v>6.2295016120000001E-4</v>
      </c>
      <c r="U2549" s="23">
        <v>7.475759029E-6</v>
      </c>
      <c r="V2549" s="23">
        <f>V2547</f>
        <v>6.5455487045290011E-3</v>
      </c>
    </row>
    <row r="2550" spans="1:22" ht="15.75" customHeight="1" x14ac:dyDescent="0.2">
      <c r="A2550" s="22">
        <f>VLOOKUP(B2549,'Sample ID by Horizon'!A:B,2,FALSE)</f>
        <v>42879</v>
      </c>
      <c r="B2550" s="21" t="s">
        <v>566</v>
      </c>
      <c r="C2550" s="21" t="s">
        <v>1300</v>
      </c>
      <c r="D2550" s="21" t="s">
        <v>1294</v>
      </c>
      <c r="E2550" s="21">
        <v>1.0289999999999999</v>
      </c>
      <c r="F2550" s="21">
        <v>1.722</v>
      </c>
      <c r="G2550" s="21">
        <v>2.7050000000000001</v>
      </c>
      <c r="H2550" s="21">
        <v>0.98299999999999998</v>
      </c>
      <c r="I2550" s="21">
        <v>2.62</v>
      </c>
      <c r="J2550" s="23">
        <f t="shared" si="45"/>
        <v>0.89800000000000013</v>
      </c>
      <c r="K2550" s="71">
        <v>8.2604470360000004</v>
      </c>
      <c r="L2550" s="71">
        <f t="shared" ref="L2550:N2550" si="1913">L2547</f>
        <v>1.0495000000000001</v>
      </c>
      <c r="M2550" s="71">
        <f t="shared" si="1913"/>
        <v>0.90600000000000003</v>
      </c>
      <c r="N2550" s="71">
        <f t="shared" si="1913"/>
        <v>8.4004012620000008</v>
      </c>
      <c r="O2550" s="73">
        <f>VLOOKUP(B2550,'Dry Sieve'!$B$2:$K$992,IF(C2550="#5",2,IF(C2550="#10",3,IF(C2550="#18",4,IF(C2550="#35",5,IF(C2550="#60",6,IF(C2550="#120",7,IF(C2550="#200",8,IF(C2550="&lt;200",9)))))))),FALSE)</f>
        <v>7.54</v>
      </c>
      <c r="P2550" s="23">
        <f t="shared" si="0"/>
        <v>0.90600000000000003</v>
      </c>
      <c r="Q2550" s="23">
        <f t="shared" si="1"/>
        <v>1.0495000000000001</v>
      </c>
      <c r="R2550" s="23">
        <f>VLOOKUP(B2550,'Dry Sieve'!$B$2:$K$992,IF(C2550="#5",2,IF(C2550="#10",3,IF(C2550="#18",4,IF(C2550="#35",5,IF(C2550="#60",6,IF(C2550="#120",7,IF(C2550="#200",8,IF(C2550="&lt;200",9)))))))),FALSE)</f>
        <v>7.54</v>
      </c>
      <c r="S2550" s="23">
        <f>VLOOKUP(B2550,'Dry Sieve'!$B$2:$K$992,10,FALSE)</f>
        <v>1654.96</v>
      </c>
      <c r="T2550" s="23">
        <v>6.2295016120000001E-4</v>
      </c>
      <c r="U2550" s="23">
        <v>7.475759029E-6</v>
      </c>
      <c r="V2550" s="23">
        <f>V2547</f>
        <v>6.5455487045290011E-3</v>
      </c>
    </row>
    <row r="2551" spans="1:22" ht="15.75" customHeight="1" x14ac:dyDescent="0.2">
      <c r="A2551" s="22">
        <f>VLOOKUP(B2550,'Sample ID by Horizon'!A:B,2,FALSE)</f>
        <v>42879</v>
      </c>
      <c r="B2551" s="21" t="s">
        <v>567</v>
      </c>
      <c r="C2551" s="21" t="s">
        <v>1290</v>
      </c>
      <c r="D2551" s="21" t="s">
        <v>1291</v>
      </c>
      <c r="E2551" s="21">
        <v>4.0739999999999998</v>
      </c>
      <c r="F2551" s="21">
        <v>1.728</v>
      </c>
      <c r="G2551" s="21">
        <v>5.7720000000000002</v>
      </c>
      <c r="H2551" s="21">
        <v>4.0439999999999996</v>
      </c>
      <c r="I2551" s="21">
        <v>5.7690000000000001</v>
      </c>
      <c r="J2551" s="23">
        <f t="shared" si="45"/>
        <v>4.0410000000000004</v>
      </c>
      <c r="K2551" s="71">
        <v>7.3637702499999999E-2</v>
      </c>
      <c r="L2551" s="71">
        <v>4.1574999999999998</v>
      </c>
      <c r="M2551" s="23">
        <f>AVERAGE(J2551:J2554)</f>
        <v>4.1319999999999997</v>
      </c>
      <c r="N2551" s="23">
        <v>6.6005723850000003E-2</v>
      </c>
      <c r="O2551" s="73">
        <f>VLOOKUP(B2551,'Dry Sieve'!$B$2:$K$992,IF(C2551="#5",2,IF(C2551="#10",3,IF(C2551="#18",4,IF(C2551="#35",5,IF(C2551="#60",6,IF(C2551="#120",7,IF(C2551="#200",8,IF(C2551="&lt;200",9)))))))),FALSE)</f>
        <v>598.38</v>
      </c>
      <c r="P2551" s="23">
        <f t="shared" si="0"/>
        <v>4.1319999999999997</v>
      </c>
      <c r="Q2551" s="23">
        <f t="shared" si="1"/>
        <v>4.1575000000000006</v>
      </c>
      <c r="R2551" s="23">
        <f>VLOOKUP(B2551,'Dry Sieve'!$B$2:$K$992,IF(C2551="#5",2,IF(C2551="#10",3,IF(C2551="#18",4,IF(C2551="#35",5,IF(C2551="#60",6,IF(C2551="#120",7,IF(C2551="#200",8,IF(C2551="&lt;200",9)))))))),FALSE)</f>
        <v>598.38</v>
      </c>
      <c r="S2551" s="23">
        <f>VLOOKUP(B2551,'Dry Sieve'!$B$2:$K$992,10,FALSE)</f>
        <v>2445.6100000000006</v>
      </c>
      <c r="T2551" s="23">
        <v>1.500713504E-3</v>
      </c>
      <c r="U2551" s="23">
        <v>9.9055681100000002E-7</v>
      </c>
      <c r="V2551" s="23">
        <f>SUM(U2551,U2555,U2559,U2563,U2567,U2571,U2575)</f>
        <v>1.7144520593199999E-4</v>
      </c>
    </row>
    <row r="2552" spans="1:22" ht="15.75" customHeight="1" x14ac:dyDescent="0.2">
      <c r="A2552" s="22">
        <f>VLOOKUP(B2551,'Sample ID by Horizon'!A:B,2,FALSE)</f>
        <v>42879</v>
      </c>
      <c r="B2552" s="21" t="s">
        <v>567</v>
      </c>
      <c r="C2552" s="21" t="s">
        <v>1290</v>
      </c>
      <c r="D2552" s="21" t="s">
        <v>1292</v>
      </c>
      <c r="E2552" s="21">
        <v>4.04</v>
      </c>
      <c r="F2552" s="21">
        <v>1.7350000000000001</v>
      </c>
      <c r="G2552" s="21">
        <v>5.74</v>
      </c>
      <c r="H2552" s="21">
        <v>4.0049999999999999</v>
      </c>
      <c r="I2552" s="21">
        <v>5.7370000000000001</v>
      </c>
      <c r="J2552" s="23">
        <f t="shared" si="45"/>
        <v>4.0019999999999998</v>
      </c>
      <c r="K2552" s="71">
        <v>7.4257425739999994E-2</v>
      </c>
      <c r="L2552" s="71">
        <f t="shared" ref="L2552:N2552" si="1914">L2551</f>
        <v>4.1574999999999998</v>
      </c>
      <c r="M2552" s="71">
        <f t="shared" si="1914"/>
        <v>4.1319999999999997</v>
      </c>
      <c r="N2552" s="71">
        <f t="shared" si="1914"/>
        <v>6.6005723850000003E-2</v>
      </c>
      <c r="O2552" s="73">
        <f>VLOOKUP(B2552,'Dry Sieve'!$B$2:$K$992,IF(C2552="#5",2,IF(C2552="#10",3,IF(C2552="#18",4,IF(C2552="#35",5,IF(C2552="#60",6,IF(C2552="#120",7,IF(C2552="#200",8,IF(C2552="&lt;200",9)))))))),FALSE)</f>
        <v>598.38</v>
      </c>
      <c r="P2552" s="23">
        <f t="shared" si="0"/>
        <v>4.1319999999999997</v>
      </c>
      <c r="Q2552" s="23">
        <f t="shared" si="1"/>
        <v>4.1575000000000006</v>
      </c>
      <c r="R2552" s="23">
        <f>VLOOKUP(B2552,'Dry Sieve'!$B$2:$K$992,IF(C2552="#5",2,IF(C2552="#10",3,IF(C2552="#18",4,IF(C2552="#35",5,IF(C2552="#60",6,IF(C2552="#120",7,IF(C2552="#200",8,IF(C2552="&lt;200",9)))))))),FALSE)</f>
        <v>598.38</v>
      </c>
      <c r="S2552" s="23">
        <f>VLOOKUP(B2552,'Dry Sieve'!$B$2:$K$992,10,FALSE)</f>
        <v>2445.6100000000006</v>
      </c>
      <c r="T2552" s="23">
        <v>1.500713504E-3</v>
      </c>
      <c r="U2552" s="23">
        <v>9.9055681100000002E-7</v>
      </c>
      <c r="V2552" s="23">
        <f>V2551</f>
        <v>1.7144520593199999E-4</v>
      </c>
    </row>
    <row r="2553" spans="1:22" ht="15.75" customHeight="1" x14ac:dyDescent="0.2">
      <c r="A2553" s="22">
        <f>VLOOKUP(B2552,'Sample ID by Horizon'!A:B,2,FALSE)</f>
        <v>42879</v>
      </c>
      <c r="B2553" s="21" t="s">
        <v>567</v>
      </c>
      <c r="C2553" s="21" t="s">
        <v>1290</v>
      </c>
      <c r="D2553" s="21" t="s">
        <v>1293</v>
      </c>
      <c r="E2553" s="21">
        <v>4.1769999999999996</v>
      </c>
      <c r="F2553" s="21">
        <v>1.724</v>
      </c>
      <c r="G2553" s="21">
        <v>5.8819999999999997</v>
      </c>
      <c r="H2553" s="21">
        <v>4.1580000000000004</v>
      </c>
      <c r="I2553" s="21">
        <v>5.8810000000000002</v>
      </c>
      <c r="J2553" s="23">
        <f t="shared" si="45"/>
        <v>4.157</v>
      </c>
      <c r="K2553" s="71">
        <v>2.3940627240000002E-2</v>
      </c>
      <c r="L2553" s="71">
        <f t="shared" ref="L2553:N2553" si="1915">L2551</f>
        <v>4.1574999999999998</v>
      </c>
      <c r="M2553" s="71">
        <f t="shared" si="1915"/>
        <v>4.1319999999999997</v>
      </c>
      <c r="N2553" s="71">
        <f t="shared" si="1915"/>
        <v>6.6005723850000003E-2</v>
      </c>
      <c r="O2553" s="73">
        <f>VLOOKUP(B2553,'Dry Sieve'!$B$2:$K$992,IF(C2553="#5",2,IF(C2553="#10",3,IF(C2553="#18",4,IF(C2553="#35",5,IF(C2553="#60",6,IF(C2553="#120",7,IF(C2553="#200",8,IF(C2553="&lt;200",9)))))))),FALSE)</f>
        <v>598.38</v>
      </c>
      <c r="P2553" s="23">
        <f t="shared" si="0"/>
        <v>4.1319999999999997</v>
      </c>
      <c r="Q2553" s="23">
        <f t="shared" si="1"/>
        <v>4.1575000000000006</v>
      </c>
      <c r="R2553" s="23">
        <f>VLOOKUP(B2553,'Dry Sieve'!$B$2:$K$992,IF(C2553="#5",2,IF(C2553="#10",3,IF(C2553="#18",4,IF(C2553="#35",5,IF(C2553="#60",6,IF(C2553="#120",7,IF(C2553="#200",8,IF(C2553="&lt;200",9)))))))),FALSE)</f>
        <v>598.38</v>
      </c>
      <c r="S2553" s="23">
        <f>VLOOKUP(B2553,'Dry Sieve'!$B$2:$K$992,10,FALSE)</f>
        <v>2445.6100000000006</v>
      </c>
      <c r="T2553" s="23">
        <v>1.500713504E-3</v>
      </c>
      <c r="U2553" s="23">
        <v>9.9055681100000002E-7</v>
      </c>
      <c r="V2553" s="23">
        <f>V2551</f>
        <v>1.7144520593199999E-4</v>
      </c>
    </row>
    <row r="2554" spans="1:22" ht="15.75" customHeight="1" x14ac:dyDescent="0.2">
      <c r="A2554" s="22">
        <f>VLOOKUP(B2553,'Sample ID by Horizon'!A:B,2,FALSE)</f>
        <v>42879</v>
      </c>
      <c r="B2554" s="21" t="s">
        <v>567</v>
      </c>
      <c r="C2554" s="21" t="s">
        <v>1290</v>
      </c>
      <c r="D2554" s="21" t="s">
        <v>1294</v>
      </c>
      <c r="E2554" s="21">
        <v>4.3390000000000004</v>
      </c>
      <c r="F2554" s="21">
        <v>1.714</v>
      </c>
      <c r="G2554" s="21">
        <v>6.0460000000000003</v>
      </c>
      <c r="H2554" s="21">
        <v>4.3319999999999999</v>
      </c>
      <c r="I2554" s="21">
        <v>6.0419999999999998</v>
      </c>
      <c r="J2554" s="23">
        <f t="shared" si="45"/>
        <v>4.3279999999999994</v>
      </c>
      <c r="K2554" s="71">
        <v>9.2187139890000006E-2</v>
      </c>
      <c r="L2554" s="71">
        <f t="shared" ref="L2554:N2554" si="1916">L2551</f>
        <v>4.1574999999999998</v>
      </c>
      <c r="M2554" s="71">
        <f t="shared" si="1916"/>
        <v>4.1319999999999997</v>
      </c>
      <c r="N2554" s="71">
        <f t="shared" si="1916"/>
        <v>6.6005723850000003E-2</v>
      </c>
      <c r="O2554" s="73">
        <f>VLOOKUP(B2554,'Dry Sieve'!$B$2:$K$992,IF(C2554="#5",2,IF(C2554="#10",3,IF(C2554="#18",4,IF(C2554="#35",5,IF(C2554="#60",6,IF(C2554="#120",7,IF(C2554="#200",8,IF(C2554="&lt;200",9)))))))),FALSE)</f>
        <v>598.38</v>
      </c>
      <c r="P2554" s="23">
        <f t="shared" si="0"/>
        <v>4.1319999999999997</v>
      </c>
      <c r="Q2554" s="23">
        <f t="shared" si="1"/>
        <v>4.1575000000000006</v>
      </c>
      <c r="R2554" s="23">
        <f>VLOOKUP(B2554,'Dry Sieve'!$B$2:$K$992,IF(C2554="#5",2,IF(C2554="#10",3,IF(C2554="#18",4,IF(C2554="#35",5,IF(C2554="#60",6,IF(C2554="#120",7,IF(C2554="#200",8,IF(C2554="&lt;200",9)))))))),FALSE)</f>
        <v>598.38</v>
      </c>
      <c r="S2554" s="23">
        <f>VLOOKUP(B2554,'Dry Sieve'!$B$2:$K$992,10,FALSE)</f>
        <v>2445.6100000000006</v>
      </c>
      <c r="T2554" s="23">
        <v>1.500713504E-3</v>
      </c>
      <c r="U2554" s="23">
        <v>9.9055681100000002E-7</v>
      </c>
      <c r="V2554" s="23">
        <f>V2551</f>
        <v>1.7144520593199999E-4</v>
      </c>
    </row>
    <row r="2555" spans="1:22" ht="15.75" customHeight="1" x14ac:dyDescent="0.2">
      <c r="A2555" s="22">
        <f>VLOOKUP(B2554,'Sample ID by Horizon'!A:B,2,FALSE)</f>
        <v>42879</v>
      </c>
      <c r="B2555" s="21" t="s">
        <v>567</v>
      </c>
      <c r="C2555" s="21" t="s">
        <v>1295</v>
      </c>
      <c r="D2555" s="21" t="s">
        <v>1291</v>
      </c>
      <c r="E2555" s="21">
        <v>4.2939999999999996</v>
      </c>
      <c r="F2555" s="21">
        <v>1.728</v>
      </c>
      <c r="G2555" s="21">
        <v>5.9770000000000003</v>
      </c>
      <c r="H2555" s="21">
        <v>4.2489999999999997</v>
      </c>
      <c r="I2555" s="21">
        <v>5.9640000000000004</v>
      </c>
      <c r="J2555" s="23">
        <f t="shared" si="45"/>
        <v>4.2360000000000007</v>
      </c>
      <c r="K2555" s="71">
        <v>0.30274802049999999</v>
      </c>
      <c r="L2555" s="71">
        <v>4.1849999999999996</v>
      </c>
      <c r="M2555" s="23">
        <f>AVERAGE(J2555:J2558)</f>
        <v>4.1425000000000001</v>
      </c>
      <c r="N2555" s="23">
        <v>0.39730494830000002</v>
      </c>
      <c r="O2555" s="73">
        <f>VLOOKUP(B2555,'Dry Sieve'!$B$2:$K$992,IF(C2555="#5",2,IF(C2555="#10",3,IF(C2555="#18",4,IF(C2555="#35",5,IF(C2555="#60",6,IF(C2555="#120",7,IF(C2555="#200",8,IF(C2555="&lt;200",9)))))))),FALSE)</f>
        <v>465.34</v>
      </c>
      <c r="P2555" s="23">
        <f t="shared" si="0"/>
        <v>4.1425000000000001</v>
      </c>
      <c r="Q2555" s="23">
        <f t="shared" si="1"/>
        <v>4.1850000000000005</v>
      </c>
      <c r="R2555" s="23">
        <f>VLOOKUP(B2555,'Dry Sieve'!$B$2:$K$992,IF(C2555="#5",2,IF(C2555="#10",3,IF(C2555="#18",4,IF(C2555="#35",5,IF(C2555="#60",6,IF(C2555="#120",7,IF(C2555="#200",8,IF(C2555="&lt;200",9)))))))),FALSE)</f>
        <v>465.34</v>
      </c>
      <c r="S2555" s="23">
        <f>VLOOKUP(B2555,'Dry Sieve'!$B$2:$K$992,10,FALSE)</f>
        <v>2445.6100000000006</v>
      </c>
      <c r="T2555" s="23">
        <v>1.9323093340000001E-3</v>
      </c>
      <c r="U2555" s="23">
        <v>6.5804233709999999E-6</v>
      </c>
      <c r="V2555" s="23">
        <f>V2554</f>
        <v>1.7144520593199999E-4</v>
      </c>
    </row>
    <row r="2556" spans="1:22" ht="15.75" customHeight="1" x14ac:dyDescent="0.2">
      <c r="A2556" s="22">
        <f>VLOOKUP(B2555,'Sample ID by Horizon'!A:B,2,FALSE)</f>
        <v>42879</v>
      </c>
      <c r="B2556" s="21" t="s">
        <v>567</v>
      </c>
      <c r="C2556" s="21" t="s">
        <v>1295</v>
      </c>
      <c r="D2556" s="21" t="s">
        <v>1292</v>
      </c>
      <c r="E2556" s="21">
        <v>4.085</v>
      </c>
      <c r="F2556" s="21">
        <v>1.7370000000000001</v>
      </c>
      <c r="G2556" s="21">
        <v>5.7930000000000001</v>
      </c>
      <c r="H2556" s="21">
        <v>4.056</v>
      </c>
      <c r="I2556" s="21">
        <v>5.7779999999999996</v>
      </c>
      <c r="J2556" s="23">
        <f t="shared" si="45"/>
        <v>4.0409999999999995</v>
      </c>
      <c r="K2556" s="71">
        <v>0.3671970624</v>
      </c>
      <c r="L2556" s="71">
        <f t="shared" ref="L2556:N2556" si="1917">L2555</f>
        <v>4.1849999999999996</v>
      </c>
      <c r="M2556" s="71">
        <f t="shared" si="1917"/>
        <v>4.1425000000000001</v>
      </c>
      <c r="N2556" s="71">
        <f t="shared" si="1917"/>
        <v>0.39730494830000002</v>
      </c>
      <c r="O2556" s="73">
        <f>VLOOKUP(B2556,'Dry Sieve'!$B$2:$K$992,IF(C2556="#5",2,IF(C2556="#10",3,IF(C2556="#18",4,IF(C2556="#35",5,IF(C2556="#60",6,IF(C2556="#120",7,IF(C2556="#200",8,IF(C2556="&lt;200",9)))))))),FALSE)</f>
        <v>465.34</v>
      </c>
      <c r="P2556" s="23">
        <f t="shared" si="0"/>
        <v>4.1425000000000001</v>
      </c>
      <c r="Q2556" s="23">
        <f t="shared" si="1"/>
        <v>4.1850000000000005</v>
      </c>
      <c r="R2556" s="23">
        <f>VLOOKUP(B2556,'Dry Sieve'!$B$2:$K$992,IF(C2556="#5",2,IF(C2556="#10",3,IF(C2556="#18",4,IF(C2556="#35",5,IF(C2556="#60",6,IF(C2556="#120",7,IF(C2556="#200",8,IF(C2556="&lt;200",9)))))))),FALSE)</f>
        <v>465.34</v>
      </c>
      <c r="S2556" s="23">
        <f>VLOOKUP(B2556,'Dry Sieve'!$B$2:$K$992,10,FALSE)</f>
        <v>2445.6100000000006</v>
      </c>
      <c r="T2556" s="23">
        <v>1.9323093340000001E-3</v>
      </c>
      <c r="U2556" s="23">
        <v>6.5804233709999999E-6</v>
      </c>
      <c r="V2556" s="23">
        <f>V2554</f>
        <v>1.7144520593199999E-4</v>
      </c>
    </row>
    <row r="2557" spans="1:22" ht="15.75" customHeight="1" x14ac:dyDescent="0.2">
      <c r="A2557" s="22">
        <f>VLOOKUP(B2556,'Sample ID by Horizon'!A:B,2,FALSE)</f>
        <v>42879</v>
      </c>
      <c r="B2557" s="21" t="s">
        <v>567</v>
      </c>
      <c r="C2557" s="21" t="s">
        <v>1295</v>
      </c>
      <c r="D2557" s="21" t="s">
        <v>1293</v>
      </c>
      <c r="E2557" s="21">
        <v>4.2670000000000003</v>
      </c>
      <c r="F2557" s="21">
        <v>1.738</v>
      </c>
      <c r="G2557" s="21">
        <v>6</v>
      </c>
      <c r="H2557" s="21">
        <v>4.2619999999999996</v>
      </c>
      <c r="I2557" s="21">
        <v>5.9909999999999997</v>
      </c>
      <c r="J2557" s="23">
        <f t="shared" si="45"/>
        <v>4.2530000000000001</v>
      </c>
      <c r="K2557" s="71">
        <v>0.2109210218</v>
      </c>
      <c r="L2557" s="71">
        <f t="shared" ref="L2557:N2557" si="1918">L2555</f>
        <v>4.1849999999999996</v>
      </c>
      <c r="M2557" s="71">
        <f t="shared" si="1918"/>
        <v>4.1425000000000001</v>
      </c>
      <c r="N2557" s="71">
        <f t="shared" si="1918"/>
        <v>0.39730494830000002</v>
      </c>
      <c r="O2557" s="73">
        <f>VLOOKUP(B2557,'Dry Sieve'!$B$2:$K$992,IF(C2557="#5",2,IF(C2557="#10",3,IF(C2557="#18",4,IF(C2557="#35",5,IF(C2557="#60",6,IF(C2557="#120",7,IF(C2557="#200",8,IF(C2557="&lt;200",9)))))))),FALSE)</f>
        <v>465.34</v>
      </c>
      <c r="P2557" s="23">
        <f t="shared" si="0"/>
        <v>4.1425000000000001</v>
      </c>
      <c r="Q2557" s="23">
        <f t="shared" si="1"/>
        <v>4.1850000000000005</v>
      </c>
      <c r="R2557" s="23">
        <f>VLOOKUP(B2557,'Dry Sieve'!$B$2:$K$992,IF(C2557="#5",2,IF(C2557="#10",3,IF(C2557="#18",4,IF(C2557="#35",5,IF(C2557="#60",6,IF(C2557="#120",7,IF(C2557="#200",8,IF(C2557="&lt;200",9)))))))),FALSE)</f>
        <v>465.34</v>
      </c>
      <c r="S2557" s="23">
        <f>VLOOKUP(B2557,'Dry Sieve'!$B$2:$K$992,10,FALSE)</f>
        <v>2445.6100000000006</v>
      </c>
      <c r="T2557" s="23">
        <v>1.9323093340000001E-3</v>
      </c>
      <c r="U2557" s="23">
        <v>6.5804233709999999E-6</v>
      </c>
      <c r="V2557" s="23">
        <f>V2554</f>
        <v>1.7144520593199999E-4</v>
      </c>
    </row>
    <row r="2558" spans="1:22" ht="15.75" customHeight="1" x14ac:dyDescent="0.2">
      <c r="A2558" s="22">
        <f>VLOOKUP(B2557,'Sample ID by Horizon'!A:B,2,FALSE)</f>
        <v>42879</v>
      </c>
      <c r="B2558" s="21" t="s">
        <v>567</v>
      </c>
      <c r="C2558" s="21" t="s">
        <v>1295</v>
      </c>
      <c r="D2558" s="21" t="s">
        <v>1294</v>
      </c>
      <c r="E2558" s="21">
        <v>4.0940000000000003</v>
      </c>
      <c r="F2558" s="21">
        <v>1.7270000000000001</v>
      </c>
      <c r="G2558" s="21">
        <v>5.7960000000000003</v>
      </c>
      <c r="H2558" s="21">
        <v>4.069</v>
      </c>
      <c r="I2558" s="21">
        <v>5.7670000000000003</v>
      </c>
      <c r="J2558" s="23">
        <f t="shared" si="45"/>
        <v>4.04</v>
      </c>
      <c r="K2558" s="71">
        <v>0.70835368830000001</v>
      </c>
      <c r="L2558" s="71">
        <f t="shared" ref="L2558:N2558" si="1919">L2555</f>
        <v>4.1849999999999996</v>
      </c>
      <c r="M2558" s="71">
        <f t="shared" si="1919"/>
        <v>4.1425000000000001</v>
      </c>
      <c r="N2558" s="71">
        <f t="shared" si="1919"/>
        <v>0.39730494830000002</v>
      </c>
      <c r="O2558" s="73">
        <f>VLOOKUP(B2558,'Dry Sieve'!$B$2:$K$992,IF(C2558="#5",2,IF(C2558="#10",3,IF(C2558="#18",4,IF(C2558="#35",5,IF(C2558="#60",6,IF(C2558="#120",7,IF(C2558="#200",8,IF(C2558="&lt;200",9)))))))),FALSE)</f>
        <v>465.34</v>
      </c>
      <c r="P2558" s="23">
        <f t="shared" si="0"/>
        <v>4.1425000000000001</v>
      </c>
      <c r="Q2558" s="23">
        <f t="shared" si="1"/>
        <v>4.1850000000000005</v>
      </c>
      <c r="R2558" s="23">
        <f>VLOOKUP(B2558,'Dry Sieve'!$B$2:$K$992,IF(C2558="#5",2,IF(C2558="#10",3,IF(C2558="#18",4,IF(C2558="#35",5,IF(C2558="#60",6,IF(C2558="#120",7,IF(C2558="#200",8,IF(C2558="&lt;200",9)))))))),FALSE)</f>
        <v>465.34</v>
      </c>
      <c r="S2558" s="23">
        <f>VLOOKUP(B2558,'Dry Sieve'!$B$2:$K$992,10,FALSE)</f>
        <v>2445.6100000000006</v>
      </c>
      <c r="T2558" s="23">
        <v>1.9323093340000001E-3</v>
      </c>
      <c r="U2558" s="23">
        <v>6.5804233709999999E-6</v>
      </c>
      <c r="V2558" s="23">
        <f>V2557</f>
        <v>1.7144520593199999E-4</v>
      </c>
    </row>
    <row r="2559" spans="1:22" ht="15.75" customHeight="1" x14ac:dyDescent="0.2">
      <c r="A2559" s="22">
        <f>VLOOKUP(B2558,'Sample ID by Horizon'!A:B,2,FALSE)</f>
        <v>42879</v>
      </c>
      <c r="B2559" s="21" t="s">
        <v>567</v>
      </c>
      <c r="C2559" s="21" t="s">
        <v>1296</v>
      </c>
      <c r="D2559" s="21" t="s">
        <v>1291</v>
      </c>
      <c r="E2559" s="21">
        <v>2.0699999999999998</v>
      </c>
      <c r="F2559" s="21">
        <v>1.734</v>
      </c>
      <c r="G2559" s="21">
        <v>3.782</v>
      </c>
      <c r="H2559" s="21">
        <v>2.048</v>
      </c>
      <c r="I2559" s="21">
        <v>3.7690000000000001</v>
      </c>
      <c r="J2559" s="23">
        <f t="shared" si="45"/>
        <v>2.0350000000000001</v>
      </c>
      <c r="K2559" s="71">
        <v>0.62801932370000002</v>
      </c>
      <c r="L2559" s="71">
        <v>2.0695000000000001</v>
      </c>
      <c r="M2559" s="23">
        <f>AVERAGE(J2559:J2562)</f>
        <v>2.03775</v>
      </c>
      <c r="N2559" s="23">
        <v>0.58088496700000003</v>
      </c>
      <c r="O2559" s="73">
        <f>VLOOKUP(B2559,'Dry Sieve'!$B$2:$K$992,IF(C2559="#5",2,IF(C2559="#10",3,IF(C2559="#18",4,IF(C2559="#35",5,IF(C2559="#60",6,IF(C2559="#120",7,IF(C2559="#200",8,IF(C2559="&lt;200",9)))))))),FALSE)</f>
        <v>472.35</v>
      </c>
      <c r="P2559" s="23">
        <f t="shared" si="0"/>
        <v>2.03775</v>
      </c>
      <c r="Q2559" s="23">
        <f t="shared" si="1"/>
        <v>2.0695000000000001</v>
      </c>
      <c r="R2559" s="23">
        <f>VLOOKUP(B2559,'Dry Sieve'!$B$2:$K$992,IF(C2559="#5",2,IF(C2559="#10",3,IF(C2559="#18",4,IF(C2559="#35",5,IF(C2559="#60",6,IF(C2559="#120",7,IF(C2559="#200",8,IF(C2559="&lt;200",9)))))))),FALSE)</f>
        <v>472.35</v>
      </c>
      <c r="S2559" s="23">
        <f>VLOOKUP(B2559,'Dry Sieve'!$B$2:$K$992,10,FALSE)</f>
        <v>2445.6100000000006</v>
      </c>
      <c r="T2559" s="23">
        <v>2.963159417E-3</v>
      </c>
      <c r="U2559" s="23">
        <v>1.2294676860000001E-5</v>
      </c>
      <c r="V2559" s="23">
        <f>V2557</f>
        <v>1.7144520593199999E-4</v>
      </c>
    </row>
    <row r="2560" spans="1:22" ht="15.75" customHeight="1" x14ac:dyDescent="0.2">
      <c r="A2560" s="22">
        <f>VLOOKUP(B2559,'Sample ID by Horizon'!A:B,2,FALSE)</f>
        <v>42879</v>
      </c>
      <c r="B2560" s="21" t="s">
        <v>567</v>
      </c>
      <c r="C2560" s="21" t="s">
        <v>1296</v>
      </c>
      <c r="D2560" s="21" t="s">
        <v>1292</v>
      </c>
      <c r="E2560" s="21">
        <v>2.157</v>
      </c>
      <c r="F2560" s="21">
        <v>1.726</v>
      </c>
      <c r="G2560" s="21">
        <v>3.863</v>
      </c>
      <c r="H2560" s="21">
        <v>2.137</v>
      </c>
      <c r="I2560" s="21">
        <v>3.851</v>
      </c>
      <c r="J2560" s="23">
        <f t="shared" si="45"/>
        <v>2.125</v>
      </c>
      <c r="K2560" s="71">
        <v>0.55632823369999995</v>
      </c>
      <c r="L2560" s="71">
        <f t="shared" ref="L2560:N2560" si="1920">L2559</f>
        <v>2.0695000000000001</v>
      </c>
      <c r="M2560" s="71">
        <f t="shared" si="1920"/>
        <v>2.03775</v>
      </c>
      <c r="N2560" s="71">
        <f t="shared" si="1920"/>
        <v>0.58088496700000003</v>
      </c>
      <c r="O2560" s="73">
        <f>VLOOKUP(B2560,'Dry Sieve'!$B$2:$K$992,IF(C2560="#5",2,IF(C2560="#10",3,IF(C2560="#18",4,IF(C2560="#35",5,IF(C2560="#60",6,IF(C2560="#120",7,IF(C2560="#200",8,IF(C2560="&lt;200",9)))))))),FALSE)</f>
        <v>472.35</v>
      </c>
      <c r="P2560" s="23">
        <f t="shared" si="0"/>
        <v>2.03775</v>
      </c>
      <c r="Q2560" s="23">
        <f t="shared" si="1"/>
        <v>2.0695000000000001</v>
      </c>
      <c r="R2560" s="23">
        <f>VLOOKUP(B2560,'Dry Sieve'!$B$2:$K$992,IF(C2560="#5",2,IF(C2560="#10",3,IF(C2560="#18",4,IF(C2560="#35",5,IF(C2560="#60",6,IF(C2560="#120",7,IF(C2560="#200",8,IF(C2560="&lt;200",9)))))))),FALSE)</f>
        <v>472.35</v>
      </c>
      <c r="S2560" s="23">
        <f>VLOOKUP(B2560,'Dry Sieve'!$B$2:$K$992,10,FALSE)</f>
        <v>2445.6100000000006</v>
      </c>
      <c r="T2560" s="23">
        <v>2.963159417E-3</v>
      </c>
      <c r="U2560" s="23">
        <v>1.2294676860000001E-5</v>
      </c>
      <c r="V2560" s="23">
        <f>V2557</f>
        <v>1.7144520593199999E-4</v>
      </c>
    </row>
    <row r="2561" spans="1:22" ht="15.75" customHeight="1" x14ac:dyDescent="0.2">
      <c r="A2561" s="22">
        <f>VLOOKUP(B2560,'Sample ID by Horizon'!A:B,2,FALSE)</f>
        <v>42879</v>
      </c>
      <c r="B2561" s="21" t="s">
        <v>567</v>
      </c>
      <c r="C2561" s="21" t="s">
        <v>1296</v>
      </c>
      <c r="D2561" s="21" t="s">
        <v>1293</v>
      </c>
      <c r="E2561" s="21">
        <v>2.0390000000000001</v>
      </c>
      <c r="F2561" s="21">
        <v>1.732</v>
      </c>
      <c r="G2561" s="21">
        <v>3.754</v>
      </c>
      <c r="H2561" s="21">
        <v>2.0219999999999998</v>
      </c>
      <c r="I2561" s="21">
        <v>3.7480000000000002</v>
      </c>
      <c r="J2561" s="23">
        <f t="shared" si="45"/>
        <v>2.016</v>
      </c>
      <c r="K2561" s="71">
        <v>0.2942618931</v>
      </c>
      <c r="L2561" s="71">
        <f t="shared" ref="L2561:N2561" si="1921">L2559</f>
        <v>2.0695000000000001</v>
      </c>
      <c r="M2561" s="71">
        <f t="shared" si="1921"/>
        <v>2.03775</v>
      </c>
      <c r="N2561" s="71">
        <f t="shared" si="1921"/>
        <v>0.58088496700000003</v>
      </c>
      <c r="O2561" s="73">
        <f>VLOOKUP(B2561,'Dry Sieve'!$B$2:$K$992,IF(C2561="#5",2,IF(C2561="#10",3,IF(C2561="#18",4,IF(C2561="#35",5,IF(C2561="#60",6,IF(C2561="#120",7,IF(C2561="#200",8,IF(C2561="&lt;200",9)))))))),FALSE)</f>
        <v>472.35</v>
      </c>
      <c r="P2561" s="23">
        <f t="shared" si="0"/>
        <v>2.03775</v>
      </c>
      <c r="Q2561" s="23">
        <f t="shared" si="1"/>
        <v>2.0695000000000001</v>
      </c>
      <c r="R2561" s="23">
        <f>VLOOKUP(B2561,'Dry Sieve'!$B$2:$K$992,IF(C2561="#5",2,IF(C2561="#10",3,IF(C2561="#18",4,IF(C2561="#35",5,IF(C2561="#60",6,IF(C2561="#120",7,IF(C2561="#200",8,IF(C2561="&lt;200",9)))))))),FALSE)</f>
        <v>472.35</v>
      </c>
      <c r="S2561" s="23">
        <f>VLOOKUP(B2561,'Dry Sieve'!$B$2:$K$992,10,FALSE)</f>
        <v>2445.6100000000006</v>
      </c>
      <c r="T2561" s="23">
        <v>2.963159417E-3</v>
      </c>
      <c r="U2561" s="23">
        <v>1.2294676860000001E-5</v>
      </c>
      <c r="V2561" s="23">
        <f>V2560</f>
        <v>1.7144520593199999E-4</v>
      </c>
    </row>
    <row r="2562" spans="1:22" ht="15.75" customHeight="1" x14ac:dyDescent="0.2">
      <c r="A2562" s="22">
        <f>VLOOKUP(B2561,'Sample ID by Horizon'!A:B,2,FALSE)</f>
        <v>42879</v>
      </c>
      <c r="B2562" s="21" t="s">
        <v>567</v>
      </c>
      <c r="C2562" s="21" t="s">
        <v>1296</v>
      </c>
      <c r="D2562" s="21" t="s">
        <v>1294</v>
      </c>
      <c r="E2562" s="21">
        <v>2.012</v>
      </c>
      <c r="F2562" s="21">
        <v>1.734</v>
      </c>
      <c r="G2562" s="21">
        <v>3.726</v>
      </c>
      <c r="H2562" s="21">
        <v>1.992</v>
      </c>
      <c r="I2562" s="21">
        <v>3.7090000000000001</v>
      </c>
      <c r="J2562" s="23">
        <f t="shared" si="45"/>
        <v>1.9750000000000001</v>
      </c>
      <c r="K2562" s="71">
        <v>0.84493041749999998</v>
      </c>
      <c r="L2562" s="71">
        <f t="shared" ref="L2562:N2562" si="1922">L2559</f>
        <v>2.0695000000000001</v>
      </c>
      <c r="M2562" s="71">
        <f t="shared" si="1922"/>
        <v>2.03775</v>
      </c>
      <c r="N2562" s="71">
        <f t="shared" si="1922"/>
        <v>0.58088496700000003</v>
      </c>
      <c r="O2562" s="73">
        <f>VLOOKUP(B2562,'Dry Sieve'!$B$2:$K$992,IF(C2562="#5",2,IF(C2562="#10",3,IF(C2562="#18",4,IF(C2562="#35",5,IF(C2562="#60",6,IF(C2562="#120",7,IF(C2562="#200",8,IF(C2562="&lt;200",9)))))))),FALSE)</f>
        <v>472.35</v>
      </c>
      <c r="P2562" s="23">
        <f t="shared" si="0"/>
        <v>2.03775</v>
      </c>
      <c r="Q2562" s="23">
        <f t="shared" si="1"/>
        <v>2.0695000000000001</v>
      </c>
      <c r="R2562" s="23">
        <f>VLOOKUP(B2562,'Dry Sieve'!$B$2:$K$992,IF(C2562="#5",2,IF(C2562="#10",3,IF(C2562="#18",4,IF(C2562="#35",5,IF(C2562="#60",6,IF(C2562="#120",7,IF(C2562="#200",8,IF(C2562="&lt;200",9)))))))),FALSE)</f>
        <v>472.35</v>
      </c>
      <c r="S2562" s="23">
        <f>VLOOKUP(B2562,'Dry Sieve'!$B$2:$K$992,10,FALSE)</f>
        <v>2445.6100000000006</v>
      </c>
      <c r="T2562" s="23">
        <v>2.963159417E-3</v>
      </c>
      <c r="U2562" s="23">
        <v>1.2294676860000001E-5</v>
      </c>
      <c r="V2562" s="23">
        <f>V2560</f>
        <v>1.7144520593199999E-4</v>
      </c>
    </row>
    <row r="2563" spans="1:22" ht="15.75" customHeight="1" x14ac:dyDescent="0.2">
      <c r="A2563" s="22">
        <f>VLOOKUP(B2562,'Sample ID by Horizon'!A:B,2,FALSE)</f>
        <v>42879</v>
      </c>
      <c r="B2563" s="21" t="s">
        <v>567</v>
      </c>
      <c r="C2563" s="21" t="s">
        <v>1297</v>
      </c>
      <c r="D2563" s="21" t="s">
        <v>1291</v>
      </c>
      <c r="E2563" s="21">
        <v>2.1520000000000001</v>
      </c>
      <c r="F2563" s="21">
        <v>1.7250000000000001</v>
      </c>
      <c r="G2563" s="21">
        <v>3.8559999999999999</v>
      </c>
      <c r="H2563" s="21">
        <v>2.1309999999999998</v>
      </c>
      <c r="I2563" s="21">
        <v>3.8260000000000001</v>
      </c>
      <c r="J2563" s="23">
        <f t="shared" si="45"/>
        <v>2.101</v>
      </c>
      <c r="K2563" s="71">
        <v>1.394052045</v>
      </c>
      <c r="L2563" s="71">
        <v>2.0794999999999999</v>
      </c>
      <c r="M2563" s="23">
        <f>AVERAGE(J2563:J2566)</f>
        <v>2.028</v>
      </c>
      <c r="N2563" s="23">
        <v>1.415128873</v>
      </c>
      <c r="O2563" s="73">
        <f>VLOOKUP(B2563,'Dry Sieve'!$B$2:$K$992,IF(C2563="#5",2,IF(C2563="#10",3,IF(C2563="#18",4,IF(C2563="#35",5,IF(C2563="#60",6,IF(C2563="#120",7,IF(C2563="#200",8,IF(C2563="&lt;200",9)))))))),FALSE)</f>
        <v>508.18</v>
      </c>
      <c r="P2563" s="23">
        <f t="shared" si="0"/>
        <v>2.028</v>
      </c>
      <c r="Q2563" s="23">
        <f t="shared" si="1"/>
        <v>2.0794999999999999</v>
      </c>
      <c r="R2563" s="23">
        <f>VLOOKUP(B2563,'Dry Sieve'!$B$2:$K$992,IF(C2563="#5",2,IF(C2563="#10",3,IF(C2563="#18",4,IF(C2563="#35",5,IF(C2563="#60",6,IF(C2563="#120",7,IF(C2563="#200",8,IF(C2563="&lt;200",9)))))))),FALSE)</f>
        <v>508.18</v>
      </c>
      <c r="S2563" s="23">
        <f>VLOOKUP(B2563,'Dry Sieve'!$B$2:$K$992,10,FALSE)</f>
        <v>2445.6100000000006</v>
      </c>
      <c r="T2563" s="23">
        <v>5.1461053380000002E-3</v>
      </c>
      <c r="U2563" s="23">
        <v>4.1613727129999999E-5</v>
      </c>
      <c r="V2563" s="23">
        <f>V2560</f>
        <v>1.7144520593199999E-4</v>
      </c>
    </row>
    <row r="2564" spans="1:22" ht="15.75" customHeight="1" x14ac:dyDescent="0.2">
      <c r="A2564" s="22">
        <f>VLOOKUP(B2563,'Sample ID by Horizon'!A:B,2,FALSE)</f>
        <v>42879</v>
      </c>
      <c r="B2564" s="21" t="s">
        <v>567</v>
      </c>
      <c r="C2564" s="21" t="s">
        <v>1297</v>
      </c>
      <c r="D2564" s="21" t="s">
        <v>1292</v>
      </c>
      <c r="E2564" s="21">
        <v>2.044</v>
      </c>
      <c r="F2564" s="21">
        <v>1.732</v>
      </c>
      <c r="G2564" s="21">
        <v>3.7450000000000001</v>
      </c>
      <c r="H2564" s="21">
        <v>2.0129999999999999</v>
      </c>
      <c r="I2564" s="21">
        <v>3.7029999999999998</v>
      </c>
      <c r="J2564" s="23">
        <f t="shared" si="45"/>
        <v>1.9709999999999999</v>
      </c>
      <c r="K2564" s="71">
        <v>2.0547945209999998</v>
      </c>
      <c r="L2564" s="71">
        <f t="shared" ref="L2564:N2564" si="1923">L2563</f>
        <v>2.0794999999999999</v>
      </c>
      <c r="M2564" s="71">
        <f t="shared" si="1923"/>
        <v>2.028</v>
      </c>
      <c r="N2564" s="71">
        <f t="shared" si="1923"/>
        <v>1.415128873</v>
      </c>
      <c r="O2564" s="73">
        <f>VLOOKUP(B2564,'Dry Sieve'!$B$2:$K$992,IF(C2564="#5",2,IF(C2564="#10",3,IF(C2564="#18",4,IF(C2564="#35",5,IF(C2564="#60",6,IF(C2564="#120",7,IF(C2564="#200",8,IF(C2564="&lt;200",9)))))))),FALSE)</f>
        <v>508.18</v>
      </c>
      <c r="P2564" s="23">
        <f t="shared" si="0"/>
        <v>2.028</v>
      </c>
      <c r="Q2564" s="23">
        <f t="shared" si="1"/>
        <v>2.0794999999999999</v>
      </c>
      <c r="R2564" s="23">
        <f>VLOOKUP(B2564,'Dry Sieve'!$B$2:$K$992,IF(C2564="#5",2,IF(C2564="#10",3,IF(C2564="#18",4,IF(C2564="#35",5,IF(C2564="#60",6,IF(C2564="#120",7,IF(C2564="#200",8,IF(C2564="&lt;200",9)))))))),FALSE)</f>
        <v>508.18</v>
      </c>
      <c r="S2564" s="23">
        <f>VLOOKUP(B2564,'Dry Sieve'!$B$2:$K$992,10,FALSE)</f>
        <v>2445.6100000000006</v>
      </c>
      <c r="T2564" s="23">
        <v>5.1461053380000002E-3</v>
      </c>
      <c r="U2564" s="23">
        <v>4.1613727129999999E-5</v>
      </c>
      <c r="V2564" s="23">
        <f>V2563</f>
        <v>1.7144520593199999E-4</v>
      </c>
    </row>
    <row r="2565" spans="1:22" ht="15.75" customHeight="1" x14ac:dyDescent="0.2">
      <c r="A2565" s="22">
        <f>VLOOKUP(B2564,'Sample ID by Horizon'!A:B,2,FALSE)</f>
        <v>42879</v>
      </c>
      <c r="B2565" s="21" t="s">
        <v>567</v>
      </c>
      <c r="C2565" s="21" t="s">
        <v>1297</v>
      </c>
      <c r="D2565" s="21" t="s">
        <v>1293</v>
      </c>
      <c r="E2565" s="21">
        <v>2.1120000000000001</v>
      </c>
      <c r="F2565" s="21">
        <v>1.726</v>
      </c>
      <c r="G2565" s="21">
        <v>3.827</v>
      </c>
      <c r="H2565" s="21">
        <v>2.101</v>
      </c>
      <c r="I2565" s="21">
        <v>3.7949999999999999</v>
      </c>
      <c r="J2565" s="23">
        <f t="shared" si="45"/>
        <v>2.069</v>
      </c>
      <c r="K2565" s="71">
        <v>1.5151515149999999</v>
      </c>
      <c r="L2565" s="71">
        <f t="shared" ref="L2565:N2565" si="1924">L2563</f>
        <v>2.0794999999999999</v>
      </c>
      <c r="M2565" s="71">
        <f t="shared" si="1924"/>
        <v>2.028</v>
      </c>
      <c r="N2565" s="71">
        <f t="shared" si="1924"/>
        <v>1.415128873</v>
      </c>
      <c r="O2565" s="73">
        <f>VLOOKUP(B2565,'Dry Sieve'!$B$2:$K$992,IF(C2565="#5",2,IF(C2565="#10",3,IF(C2565="#18",4,IF(C2565="#35",5,IF(C2565="#60",6,IF(C2565="#120",7,IF(C2565="#200",8,IF(C2565="&lt;200",9)))))))),FALSE)</f>
        <v>508.18</v>
      </c>
      <c r="P2565" s="23">
        <f t="shared" si="0"/>
        <v>2.028</v>
      </c>
      <c r="Q2565" s="23">
        <f t="shared" si="1"/>
        <v>2.0794999999999999</v>
      </c>
      <c r="R2565" s="23">
        <f>VLOOKUP(B2565,'Dry Sieve'!$B$2:$K$992,IF(C2565="#5",2,IF(C2565="#10",3,IF(C2565="#18",4,IF(C2565="#35",5,IF(C2565="#60",6,IF(C2565="#120",7,IF(C2565="#200",8,IF(C2565="&lt;200",9)))))))),FALSE)</f>
        <v>508.18</v>
      </c>
      <c r="S2565" s="23">
        <f>VLOOKUP(B2565,'Dry Sieve'!$B$2:$K$992,10,FALSE)</f>
        <v>2445.6100000000006</v>
      </c>
      <c r="T2565" s="23">
        <v>5.1461053380000002E-3</v>
      </c>
      <c r="U2565" s="23">
        <v>4.1613727129999999E-5</v>
      </c>
      <c r="V2565" s="23">
        <f>V2563</f>
        <v>1.7144520593199999E-4</v>
      </c>
    </row>
    <row r="2566" spans="1:22" ht="15.75" customHeight="1" x14ac:dyDescent="0.2">
      <c r="A2566" s="22">
        <f>VLOOKUP(B2565,'Sample ID by Horizon'!A:B,2,FALSE)</f>
        <v>42879</v>
      </c>
      <c r="B2566" s="21" t="s">
        <v>567</v>
      </c>
      <c r="C2566" s="21" t="s">
        <v>1297</v>
      </c>
      <c r="D2566" s="21" t="s">
        <v>1294</v>
      </c>
      <c r="E2566" s="21">
        <v>2.0099999999999998</v>
      </c>
      <c r="F2566" s="21">
        <v>1.7430000000000001</v>
      </c>
      <c r="G2566" s="21">
        <v>3.7280000000000002</v>
      </c>
      <c r="H2566" s="21">
        <v>1.9850000000000001</v>
      </c>
      <c r="I2566" s="21">
        <v>3.714</v>
      </c>
      <c r="J2566" s="23">
        <f t="shared" si="45"/>
        <v>1.9709999999999999</v>
      </c>
      <c r="K2566" s="71">
        <v>0.69651741290000002</v>
      </c>
      <c r="L2566" s="71">
        <f t="shared" ref="L2566:N2566" si="1925">L2563</f>
        <v>2.0794999999999999</v>
      </c>
      <c r="M2566" s="71">
        <f t="shared" si="1925"/>
        <v>2.028</v>
      </c>
      <c r="N2566" s="71">
        <f t="shared" si="1925"/>
        <v>1.415128873</v>
      </c>
      <c r="O2566" s="73">
        <f>VLOOKUP(B2566,'Dry Sieve'!$B$2:$K$992,IF(C2566="#5",2,IF(C2566="#10",3,IF(C2566="#18",4,IF(C2566="#35",5,IF(C2566="#60",6,IF(C2566="#120",7,IF(C2566="#200",8,IF(C2566="&lt;200",9)))))))),FALSE)</f>
        <v>508.18</v>
      </c>
      <c r="P2566" s="23">
        <f t="shared" si="0"/>
        <v>2.028</v>
      </c>
      <c r="Q2566" s="23">
        <f t="shared" si="1"/>
        <v>2.0794999999999999</v>
      </c>
      <c r="R2566" s="23">
        <f>VLOOKUP(B2566,'Dry Sieve'!$B$2:$K$992,IF(C2566="#5",2,IF(C2566="#10",3,IF(C2566="#18",4,IF(C2566="#35",5,IF(C2566="#60",6,IF(C2566="#120",7,IF(C2566="#200",8,IF(C2566="&lt;200",9)))))))),FALSE)</f>
        <v>508.18</v>
      </c>
      <c r="S2566" s="23">
        <f>VLOOKUP(B2566,'Dry Sieve'!$B$2:$K$992,10,FALSE)</f>
        <v>2445.6100000000006</v>
      </c>
      <c r="T2566" s="23">
        <v>5.1461053380000002E-3</v>
      </c>
      <c r="U2566" s="23">
        <v>4.1613727129999999E-5</v>
      </c>
      <c r="V2566" s="23">
        <f>V2563</f>
        <v>1.7144520593199999E-4</v>
      </c>
    </row>
    <row r="2567" spans="1:22" ht="15.75" customHeight="1" x14ac:dyDescent="0.2">
      <c r="A2567" s="22">
        <f>VLOOKUP(B2566,'Sample ID by Horizon'!A:B,2,FALSE)</f>
        <v>42879</v>
      </c>
      <c r="B2567" s="21" t="s">
        <v>567</v>
      </c>
      <c r="C2567" s="21" t="s">
        <v>1298</v>
      </c>
      <c r="D2567" s="21" t="s">
        <v>1291</v>
      </c>
      <c r="E2567" s="21">
        <v>2.093</v>
      </c>
      <c r="F2567" s="21">
        <v>1.7410000000000001</v>
      </c>
      <c r="G2567" s="21">
        <v>3.806</v>
      </c>
      <c r="H2567" s="21">
        <v>2.0649999999999999</v>
      </c>
      <c r="I2567" s="21">
        <v>3.74</v>
      </c>
      <c r="J2567" s="23">
        <f t="shared" si="45"/>
        <v>1.9990000000000001</v>
      </c>
      <c r="K2567" s="71">
        <v>3.153368371</v>
      </c>
      <c r="L2567" s="71">
        <v>2.08975</v>
      </c>
      <c r="M2567" s="23">
        <f>AVERAGE(J2567:J2570)</f>
        <v>2.004</v>
      </c>
      <c r="N2567" s="23">
        <v>2.7885009570000001</v>
      </c>
      <c r="O2567" s="73">
        <f>VLOOKUP(B2567,'Dry Sieve'!$B$2:$K$992,IF(C2567="#5",2,IF(C2567="#10",3,IF(C2567="#18",4,IF(C2567="#35",5,IF(C2567="#60",6,IF(C2567="#120",7,IF(C2567="#200",8,IF(C2567="&lt;200",9)))))))),FALSE)</f>
        <v>295.27</v>
      </c>
      <c r="P2567" s="23">
        <f t="shared" si="0"/>
        <v>2.004</v>
      </c>
      <c r="Q2567" s="23">
        <f t="shared" si="1"/>
        <v>2.08975</v>
      </c>
      <c r="R2567" s="23">
        <f>VLOOKUP(B2567,'Dry Sieve'!$B$2:$K$992,IF(C2567="#5",2,IF(C2567="#10",3,IF(C2567="#18",4,IF(C2567="#35",5,IF(C2567="#60",6,IF(C2567="#120",7,IF(C2567="#200",8,IF(C2567="&lt;200",9)))))))),FALSE)</f>
        <v>295.27</v>
      </c>
      <c r="S2567" s="23">
        <f>VLOOKUP(B2567,'Dry Sieve'!$B$2:$K$992,10,FALSE)</f>
        <v>2445.6100000000006</v>
      </c>
      <c r="T2567" s="23">
        <v>4.9541815470000002E-3</v>
      </c>
      <c r="U2567" s="23">
        <v>5.9206028500000003E-5</v>
      </c>
      <c r="V2567" s="23">
        <f>V2566</f>
        <v>1.7144520593199999E-4</v>
      </c>
    </row>
    <row r="2568" spans="1:22" ht="15.75" customHeight="1" x14ac:dyDescent="0.2">
      <c r="A2568" s="22">
        <f>VLOOKUP(B2567,'Sample ID by Horizon'!A:B,2,FALSE)</f>
        <v>42879</v>
      </c>
      <c r="B2568" s="21" t="s">
        <v>567</v>
      </c>
      <c r="C2568" s="21" t="s">
        <v>1298</v>
      </c>
      <c r="D2568" s="21" t="s">
        <v>1292</v>
      </c>
      <c r="E2568" s="21">
        <v>2.1720000000000002</v>
      </c>
      <c r="F2568" s="21">
        <v>1.738</v>
      </c>
      <c r="G2568" s="21">
        <v>3.8809999999999998</v>
      </c>
      <c r="H2568" s="21">
        <v>2.1429999999999998</v>
      </c>
      <c r="I2568" s="21">
        <v>3.8069999999999999</v>
      </c>
      <c r="J2568" s="23">
        <f t="shared" si="45"/>
        <v>2.069</v>
      </c>
      <c r="K2568" s="71">
        <v>3.4069981579999999</v>
      </c>
      <c r="L2568" s="71">
        <f t="shared" ref="L2568:N2568" si="1926">L2567</f>
        <v>2.08975</v>
      </c>
      <c r="M2568" s="71">
        <f t="shared" si="1926"/>
        <v>2.004</v>
      </c>
      <c r="N2568" s="71">
        <f t="shared" si="1926"/>
        <v>2.7885009570000001</v>
      </c>
      <c r="O2568" s="73">
        <f>VLOOKUP(B2568,'Dry Sieve'!$B$2:$K$992,IF(C2568="#5",2,IF(C2568="#10",3,IF(C2568="#18",4,IF(C2568="#35",5,IF(C2568="#60",6,IF(C2568="#120",7,IF(C2568="#200",8,IF(C2568="&lt;200",9)))))))),FALSE)</f>
        <v>295.27</v>
      </c>
      <c r="P2568" s="23">
        <f t="shared" si="0"/>
        <v>2.004</v>
      </c>
      <c r="Q2568" s="23">
        <f t="shared" si="1"/>
        <v>2.08975</v>
      </c>
      <c r="R2568" s="23">
        <f>VLOOKUP(B2568,'Dry Sieve'!$B$2:$K$992,IF(C2568="#5",2,IF(C2568="#10",3,IF(C2568="#18",4,IF(C2568="#35",5,IF(C2568="#60",6,IF(C2568="#120",7,IF(C2568="#200",8,IF(C2568="&lt;200",9)))))))),FALSE)</f>
        <v>295.27</v>
      </c>
      <c r="S2568" s="23">
        <f>VLOOKUP(B2568,'Dry Sieve'!$B$2:$K$992,10,FALSE)</f>
        <v>2445.6100000000006</v>
      </c>
      <c r="T2568" s="23">
        <v>4.9541815470000002E-3</v>
      </c>
      <c r="U2568" s="23">
        <v>5.9206028500000003E-5</v>
      </c>
      <c r="V2568" s="23">
        <f>V2566</f>
        <v>1.7144520593199999E-4</v>
      </c>
    </row>
    <row r="2569" spans="1:22" ht="15.75" customHeight="1" x14ac:dyDescent="0.2">
      <c r="A2569" s="22">
        <f>VLOOKUP(B2568,'Sample ID by Horizon'!A:B,2,FALSE)</f>
        <v>42879</v>
      </c>
      <c r="B2569" s="21" t="s">
        <v>567</v>
      </c>
      <c r="C2569" s="21" t="s">
        <v>1298</v>
      </c>
      <c r="D2569" s="21" t="s">
        <v>1293</v>
      </c>
      <c r="E2569" s="21">
        <v>2.0329999999999999</v>
      </c>
      <c r="F2569" s="21">
        <v>1.728</v>
      </c>
      <c r="G2569" s="21">
        <v>3.734</v>
      </c>
      <c r="H2569" s="21">
        <v>2.0059999999999998</v>
      </c>
      <c r="I2569" s="21">
        <v>3.6850000000000001</v>
      </c>
      <c r="J2569" s="23">
        <f t="shared" si="45"/>
        <v>1.9570000000000001</v>
      </c>
      <c r="K2569" s="71">
        <v>2.4102311850000002</v>
      </c>
      <c r="L2569" s="71">
        <f t="shared" ref="L2569:N2569" si="1927">L2567</f>
        <v>2.08975</v>
      </c>
      <c r="M2569" s="71">
        <f t="shared" si="1927"/>
        <v>2.004</v>
      </c>
      <c r="N2569" s="71">
        <f t="shared" si="1927"/>
        <v>2.7885009570000001</v>
      </c>
      <c r="O2569" s="73">
        <f>VLOOKUP(B2569,'Dry Sieve'!$B$2:$K$992,IF(C2569="#5",2,IF(C2569="#10",3,IF(C2569="#18",4,IF(C2569="#35",5,IF(C2569="#60",6,IF(C2569="#120",7,IF(C2569="#200",8,IF(C2569="&lt;200",9)))))))),FALSE)</f>
        <v>295.27</v>
      </c>
      <c r="P2569" s="23">
        <f t="shared" si="0"/>
        <v>2.004</v>
      </c>
      <c r="Q2569" s="23">
        <f t="shared" si="1"/>
        <v>2.08975</v>
      </c>
      <c r="R2569" s="23">
        <f>VLOOKUP(B2569,'Dry Sieve'!$B$2:$K$992,IF(C2569="#5",2,IF(C2569="#10",3,IF(C2569="#18",4,IF(C2569="#35",5,IF(C2569="#60",6,IF(C2569="#120",7,IF(C2569="#200",8,IF(C2569="&lt;200",9)))))))),FALSE)</f>
        <v>295.27</v>
      </c>
      <c r="S2569" s="23">
        <f>VLOOKUP(B2569,'Dry Sieve'!$B$2:$K$992,10,FALSE)</f>
        <v>2445.6100000000006</v>
      </c>
      <c r="T2569" s="23">
        <v>4.9541815470000002E-3</v>
      </c>
      <c r="U2569" s="23">
        <v>5.9206028500000003E-5</v>
      </c>
      <c r="V2569" s="23">
        <f>V2566</f>
        <v>1.7144520593199999E-4</v>
      </c>
    </row>
    <row r="2570" spans="1:22" ht="15.75" customHeight="1" x14ac:dyDescent="0.2">
      <c r="A2570" s="22">
        <f>VLOOKUP(B2569,'Sample ID by Horizon'!A:B,2,FALSE)</f>
        <v>42879</v>
      </c>
      <c r="B2570" s="21" t="s">
        <v>567</v>
      </c>
      <c r="C2570" s="21" t="s">
        <v>1298</v>
      </c>
      <c r="D2570" s="21" t="s">
        <v>1294</v>
      </c>
      <c r="E2570" s="21">
        <v>2.0609999999999999</v>
      </c>
      <c r="F2570" s="21">
        <v>1.732</v>
      </c>
      <c r="G2570" s="21">
        <v>3.7679999999999998</v>
      </c>
      <c r="H2570" s="21">
        <v>2.036</v>
      </c>
      <c r="I2570" s="21">
        <v>3.7229999999999999</v>
      </c>
      <c r="J2570" s="23">
        <f t="shared" si="45"/>
        <v>1.9909999999999999</v>
      </c>
      <c r="K2570" s="71">
        <v>2.1834061139999998</v>
      </c>
      <c r="L2570" s="71">
        <f t="shared" ref="L2570:N2570" si="1928">L2567</f>
        <v>2.08975</v>
      </c>
      <c r="M2570" s="71">
        <f t="shared" si="1928"/>
        <v>2.004</v>
      </c>
      <c r="N2570" s="71">
        <f t="shared" si="1928"/>
        <v>2.7885009570000001</v>
      </c>
      <c r="O2570" s="73">
        <f>VLOOKUP(B2570,'Dry Sieve'!$B$2:$K$992,IF(C2570="#5",2,IF(C2570="#10",3,IF(C2570="#18",4,IF(C2570="#35",5,IF(C2570="#60",6,IF(C2570="#120",7,IF(C2570="#200",8,IF(C2570="&lt;200",9)))))))),FALSE)</f>
        <v>295.27</v>
      </c>
      <c r="P2570" s="23">
        <f t="shared" si="0"/>
        <v>2.004</v>
      </c>
      <c r="Q2570" s="23">
        <f t="shared" si="1"/>
        <v>2.08975</v>
      </c>
      <c r="R2570" s="23">
        <f>VLOOKUP(B2570,'Dry Sieve'!$B$2:$K$992,IF(C2570="#5",2,IF(C2570="#10",3,IF(C2570="#18",4,IF(C2570="#35",5,IF(C2570="#60",6,IF(C2570="#120",7,IF(C2570="#200",8,IF(C2570="&lt;200",9)))))))),FALSE)</f>
        <v>295.27</v>
      </c>
      <c r="S2570" s="23">
        <f>VLOOKUP(B2570,'Dry Sieve'!$B$2:$K$992,10,FALSE)</f>
        <v>2445.6100000000006</v>
      </c>
      <c r="T2570" s="23">
        <v>4.9541815470000002E-3</v>
      </c>
      <c r="U2570" s="23">
        <v>5.9206028500000003E-5</v>
      </c>
      <c r="V2570" s="23">
        <f>V2569</f>
        <v>1.7144520593199999E-4</v>
      </c>
    </row>
    <row r="2571" spans="1:22" ht="15.75" customHeight="1" x14ac:dyDescent="0.2">
      <c r="A2571" s="22">
        <f>VLOOKUP(B2570,'Sample ID by Horizon'!A:B,2,FALSE)</f>
        <v>42879</v>
      </c>
      <c r="B2571" s="21" t="s">
        <v>567</v>
      </c>
      <c r="C2571" s="21" t="s">
        <v>1299</v>
      </c>
      <c r="D2571" s="21" t="s">
        <v>1291</v>
      </c>
      <c r="E2571" s="21">
        <v>1.1719999999999999</v>
      </c>
      <c r="F2571" s="21">
        <v>1.7190000000000001</v>
      </c>
      <c r="G2571" s="21">
        <v>2.867</v>
      </c>
      <c r="H2571" s="21">
        <v>1.1479999999999999</v>
      </c>
      <c r="I2571" s="21">
        <v>2.8319999999999999</v>
      </c>
      <c r="J2571" s="23">
        <f t="shared" si="45"/>
        <v>1.1129999999999998</v>
      </c>
      <c r="K2571" s="71">
        <v>2.986348123</v>
      </c>
      <c r="L2571" s="71">
        <v>1.0865</v>
      </c>
      <c r="M2571" s="23">
        <f>AVERAGE(J2571:J2574)</f>
        <v>0.50299999999999989</v>
      </c>
      <c r="N2571" s="23">
        <v>6.1884787570000004</v>
      </c>
      <c r="O2571" s="73">
        <f>VLOOKUP(B2571,'Dry Sieve'!$B$2:$K$992,IF(C2571="#5",2,IF(C2571="#10",3,IF(C2571="#18",4,IF(C2571="#35",5,IF(C2571="#60",6,IF(C2571="#120",7,IF(C2571="#200",8,IF(C2571="&lt;200",9)))))))),FALSE)</f>
        <v>60.78</v>
      </c>
      <c r="P2571" s="23">
        <f t="shared" si="0"/>
        <v>0.50299999999999989</v>
      </c>
      <c r="Q2571" s="23">
        <f t="shared" si="1"/>
        <v>0.54325000000000001</v>
      </c>
      <c r="R2571" s="23">
        <f>VLOOKUP(B2571,'Dry Sieve'!$B$2:$K$992,IF(C2571="#5",2,IF(C2571="#10",3,IF(C2571="#18",4,IF(C2571="#35",5,IF(C2571="#60",6,IF(C2571="#120",7,IF(C2571="#200",8,IF(C2571="&lt;200",9)))))))),FALSE)</f>
        <v>60.78</v>
      </c>
      <c r="S2571" s="23">
        <f>VLOOKUP(B2571,'Dry Sieve'!$B$2:$K$992,10,FALSE)</f>
        <v>2445.6100000000006</v>
      </c>
      <c r="T2571" s="23">
        <v>1.8413639819999999E-3</v>
      </c>
      <c r="U2571" s="23">
        <v>3.2557833960000002E-5</v>
      </c>
      <c r="V2571" s="23">
        <f>V2569</f>
        <v>1.7144520593199999E-4</v>
      </c>
    </row>
    <row r="2572" spans="1:22" ht="15.75" customHeight="1" x14ac:dyDescent="0.2">
      <c r="A2572" s="22">
        <f>VLOOKUP(B2571,'Sample ID by Horizon'!A:B,2,FALSE)</f>
        <v>42879</v>
      </c>
      <c r="B2572" s="21" t="s">
        <v>567</v>
      </c>
      <c r="C2572" s="21" t="s">
        <v>1299</v>
      </c>
      <c r="D2572" s="21" t="s">
        <v>1292</v>
      </c>
      <c r="E2572" s="21"/>
      <c r="F2572" s="21"/>
      <c r="G2572" s="21"/>
      <c r="H2572" s="21"/>
      <c r="I2572" s="21"/>
      <c r="J2572" s="23">
        <f t="shared" si="45"/>
        <v>0</v>
      </c>
      <c r="K2572" s="71" t="s">
        <v>1438</v>
      </c>
      <c r="L2572" s="71">
        <f t="shared" ref="L2572:N2572" si="1929">L2571</f>
        <v>1.0865</v>
      </c>
      <c r="M2572" s="71">
        <f t="shared" si="1929"/>
        <v>0.50299999999999989</v>
      </c>
      <c r="N2572" s="71">
        <f t="shared" si="1929"/>
        <v>6.1884787570000004</v>
      </c>
      <c r="O2572" s="73">
        <f>VLOOKUP(B2572,'Dry Sieve'!$B$2:$K$992,IF(C2572="#5",2,IF(C2572="#10",3,IF(C2572="#18",4,IF(C2572="#35",5,IF(C2572="#60",6,IF(C2572="#120",7,IF(C2572="#200",8,IF(C2572="&lt;200",9)))))))),FALSE)</f>
        <v>60.78</v>
      </c>
      <c r="P2572" s="23">
        <f t="shared" si="0"/>
        <v>0.50299999999999989</v>
      </c>
      <c r="Q2572" s="23">
        <f t="shared" si="1"/>
        <v>0.54325000000000001</v>
      </c>
      <c r="R2572" s="23">
        <f>VLOOKUP(B2572,'Dry Sieve'!$B$2:$K$992,IF(C2572="#5",2,IF(C2572="#10",3,IF(C2572="#18",4,IF(C2572="#35",5,IF(C2572="#60",6,IF(C2572="#120",7,IF(C2572="#200",8,IF(C2572="&lt;200",9)))))))),FALSE)</f>
        <v>60.78</v>
      </c>
      <c r="S2572" s="23">
        <f>VLOOKUP(B2572,'Dry Sieve'!$B$2:$K$992,10,FALSE)</f>
        <v>2445.6100000000006</v>
      </c>
      <c r="T2572" s="23">
        <v>1.8413639819999999E-3</v>
      </c>
      <c r="U2572" s="23">
        <v>3.2557833960000002E-5</v>
      </c>
      <c r="V2572" s="23">
        <f>V2569</f>
        <v>1.7144520593199999E-4</v>
      </c>
    </row>
    <row r="2573" spans="1:22" ht="15.75" customHeight="1" x14ac:dyDescent="0.2">
      <c r="A2573" s="22">
        <f>VLOOKUP(B2572,'Sample ID by Horizon'!A:B,2,FALSE)</f>
        <v>42879</v>
      </c>
      <c r="B2573" s="21" t="s">
        <v>567</v>
      </c>
      <c r="C2573" s="21" t="s">
        <v>1299</v>
      </c>
      <c r="D2573" s="21" t="s">
        <v>1293</v>
      </c>
      <c r="E2573" s="21">
        <v>1.0009999999999999</v>
      </c>
      <c r="F2573" s="21">
        <v>1.718</v>
      </c>
      <c r="G2573" s="21">
        <v>2.7109999999999999</v>
      </c>
      <c r="H2573" s="21">
        <v>0.99299999999999999</v>
      </c>
      <c r="I2573" s="21">
        <v>2.617</v>
      </c>
      <c r="J2573" s="23">
        <f t="shared" si="45"/>
        <v>0.89900000000000002</v>
      </c>
      <c r="K2573" s="71">
        <v>9.3906093909999999</v>
      </c>
      <c r="L2573" s="71">
        <f t="shared" ref="L2573:N2573" si="1930">L2571</f>
        <v>1.0865</v>
      </c>
      <c r="M2573" s="71">
        <f t="shared" si="1930"/>
        <v>0.50299999999999989</v>
      </c>
      <c r="N2573" s="71">
        <f t="shared" si="1930"/>
        <v>6.1884787570000004</v>
      </c>
      <c r="O2573" s="73">
        <f>VLOOKUP(B2573,'Dry Sieve'!$B$2:$K$992,IF(C2573="#5",2,IF(C2573="#10",3,IF(C2573="#18",4,IF(C2573="#35",5,IF(C2573="#60",6,IF(C2573="#120",7,IF(C2573="#200",8,IF(C2573="&lt;200",9)))))))),FALSE)</f>
        <v>60.78</v>
      </c>
      <c r="P2573" s="23">
        <f t="shared" si="0"/>
        <v>0.50299999999999989</v>
      </c>
      <c r="Q2573" s="23">
        <f t="shared" si="1"/>
        <v>0.54325000000000001</v>
      </c>
      <c r="R2573" s="23">
        <f>VLOOKUP(B2573,'Dry Sieve'!$B$2:$K$992,IF(C2573="#5",2,IF(C2573="#10",3,IF(C2573="#18",4,IF(C2573="#35",5,IF(C2573="#60",6,IF(C2573="#120",7,IF(C2573="#200",8,IF(C2573="&lt;200",9)))))))),FALSE)</f>
        <v>60.78</v>
      </c>
      <c r="S2573" s="23">
        <f>VLOOKUP(B2573,'Dry Sieve'!$B$2:$K$992,10,FALSE)</f>
        <v>2445.6100000000006</v>
      </c>
      <c r="T2573" s="23">
        <v>1.8413639819999999E-3</v>
      </c>
      <c r="U2573" s="23">
        <v>3.2557833960000002E-5</v>
      </c>
      <c r="V2573" s="23">
        <f>V2572</f>
        <v>1.7144520593199999E-4</v>
      </c>
    </row>
    <row r="2574" spans="1:22" ht="15.75" customHeight="1" x14ac:dyDescent="0.2">
      <c r="A2574" s="22">
        <f>VLOOKUP(B2573,'Sample ID by Horizon'!A:B,2,FALSE)</f>
        <v>42879</v>
      </c>
      <c r="B2574" s="21" t="s">
        <v>567</v>
      </c>
      <c r="C2574" s="21" t="s">
        <v>1299</v>
      </c>
      <c r="D2574" s="21" t="s">
        <v>1294</v>
      </c>
      <c r="E2574" s="21"/>
      <c r="F2574" s="21"/>
      <c r="G2574" s="21"/>
      <c r="H2574" s="21"/>
      <c r="I2574" s="21"/>
      <c r="J2574" s="23">
        <f t="shared" si="45"/>
        <v>0</v>
      </c>
      <c r="K2574" s="71" t="s">
        <v>1438</v>
      </c>
      <c r="L2574" s="71">
        <f t="shared" ref="L2574:N2574" si="1931">L2571</f>
        <v>1.0865</v>
      </c>
      <c r="M2574" s="71">
        <f t="shared" si="1931"/>
        <v>0.50299999999999989</v>
      </c>
      <c r="N2574" s="71">
        <f t="shared" si="1931"/>
        <v>6.1884787570000004</v>
      </c>
      <c r="O2574" s="73">
        <f>VLOOKUP(B2574,'Dry Sieve'!$B$2:$K$992,IF(C2574="#5",2,IF(C2574="#10",3,IF(C2574="#18",4,IF(C2574="#35",5,IF(C2574="#60",6,IF(C2574="#120",7,IF(C2574="#200",8,IF(C2574="&lt;200",9)))))))),FALSE)</f>
        <v>60.78</v>
      </c>
      <c r="P2574" s="23">
        <f t="shared" si="0"/>
        <v>0.50299999999999989</v>
      </c>
      <c r="Q2574" s="23">
        <f t="shared" si="1"/>
        <v>0.54325000000000001</v>
      </c>
      <c r="R2574" s="23">
        <f>VLOOKUP(B2574,'Dry Sieve'!$B$2:$K$992,IF(C2574="#5",2,IF(C2574="#10",3,IF(C2574="#18",4,IF(C2574="#35",5,IF(C2574="#60",6,IF(C2574="#120",7,IF(C2574="#200",8,IF(C2574="&lt;200",9)))))))),FALSE)</f>
        <v>60.78</v>
      </c>
      <c r="S2574" s="23">
        <f>VLOOKUP(B2574,'Dry Sieve'!$B$2:$K$992,10,FALSE)</f>
        <v>2445.6100000000006</v>
      </c>
      <c r="T2574" s="23">
        <v>1.8413639819999999E-3</v>
      </c>
      <c r="U2574" s="23">
        <v>3.2557833960000002E-5</v>
      </c>
      <c r="V2574" s="23">
        <f>V2572</f>
        <v>1.7144520593199999E-4</v>
      </c>
    </row>
    <row r="2575" spans="1:22" ht="15.75" customHeight="1" x14ac:dyDescent="0.2">
      <c r="A2575" s="22">
        <f>VLOOKUP(B2574,'Sample ID by Horizon'!A:B,2,FALSE)</f>
        <v>42879</v>
      </c>
      <c r="B2575" s="21" t="s">
        <v>567</v>
      </c>
      <c r="C2575" s="21" t="s">
        <v>1300</v>
      </c>
      <c r="D2575" s="21" t="s">
        <v>1291</v>
      </c>
      <c r="E2575" s="21">
        <v>1.042</v>
      </c>
      <c r="F2575" s="21">
        <v>1.736</v>
      </c>
      <c r="G2575" s="21">
        <v>2.746</v>
      </c>
      <c r="H2575" s="21">
        <v>1.01</v>
      </c>
      <c r="I2575" s="21">
        <v>2.6960000000000002</v>
      </c>
      <c r="J2575" s="23">
        <f t="shared" si="45"/>
        <v>0.96000000000000019</v>
      </c>
      <c r="K2575" s="71">
        <v>4.7984644909999998</v>
      </c>
      <c r="L2575" s="71">
        <v>1.024666667</v>
      </c>
      <c r="M2575" s="23">
        <f>AVERAGE(J2575:J2578)</f>
        <v>0.65525000000000011</v>
      </c>
      <c r="N2575" s="23">
        <v>11.105601800000001</v>
      </c>
      <c r="O2575" s="73">
        <f>VLOOKUP(B2575,'Dry Sieve'!$B$2:$K$992,IF(C2575="#5",2,IF(C2575="#10",3,IF(C2575="#18",4,IF(C2575="#35",5,IF(C2575="#60",6,IF(C2575="#120",7,IF(C2575="#200",8,IF(C2575="&lt;200",9)))))))),FALSE)</f>
        <v>19.04</v>
      </c>
      <c r="P2575" s="23">
        <f t="shared" si="0"/>
        <v>0.65525000000000011</v>
      </c>
      <c r="Q2575" s="23">
        <f t="shared" si="1"/>
        <v>0.76849999999999996</v>
      </c>
      <c r="R2575" s="23">
        <f>VLOOKUP(B2575,'Dry Sieve'!$B$2:$K$992,IF(C2575="#5",2,IF(C2575="#10",3,IF(C2575="#18",4,IF(C2575="#35",5,IF(C2575="#60",6,IF(C2575="#120",7,IF(C2575="#200",8,IF(C2575="&lt;200",9)))))))),FALSE)</f>
        <v>19.04</v>
      </c>
      <c r="S2575" s="23">
        <f>VLOOKUP(B2575,'Dry Sieve'!$B$2:$K$992,10,FALSE)</f>
        <v>2445.6100000000006</v>
      </c>
      <c r="T2575" s="23">
        <v>1.1472923069999999E-3</v>
      </c>
      <c r="U2575" s="23">
        <v>1.8201959299999999E-5</v>
      </c>
      <c r="V2575" s="23">
        <f>V2572</f>
        <v>1.7144520593199999E-4</v>
      </c>
    </row>
    <row r="2576" spans="1:22" ht="15.75" customHeight="1" x14ac:dyDescent="0.2">
      <c r="A2576" s="22">
        <f>VLOOKUP(B2575,'Sample ID by Horizon'!A:B,2,FALSE)</f>
        <v>42879</v>
      </c>
      <c r="B2576" s="21" t="s">
        <v>567</v>
      </c>
      <c r="C2576" s="21" t="s">
        <v>1300</v>
      </c>
      <c r="D2576" s="21" t="s">
        <v>1292</v>
      </c>
      <c r="E2576" s="21">
        <v>1.0149999999999999</v>
      </c>
      <c r="F2576" s="21">
        <v>1.7230000000000001</v>
      </c>
      <c r="G2576" s="21">
        <v>2.7</v>
      </c>
      <c r="H2576" s="21">
        <v>0.97699999999999998</v>
      </c>
      <c r="I2576" s="21">
        <v>2.6840000000000002</v>
      </c>
      <c r="J2576" s="23">
        <f t="shared" si="45"/>
        <v>0.96100000000000008</v>
      </c>
      <c r="K2576" s="71">
        <v>1.5763546799999999</v>
      </c>
      <c r="L2576" s="71">
        <f t="shared" ref="L2576:N2576" si="1932">L2575</f>
        <v>1.024666667</v>
      </c>
      <c r="M2576" s="71">
        <f t="shared" si="1932"/>
        <v>0.65525000000000011</v>
      </c>
      <c r="N2576" s="71">
        <f t="shared" si="1932"/>
        <v>11.105601800000001</v>
      </c>
      <c r="O2576" s="73">
        <f>VLOOKUP(B2576,'Dry Sieve'!$B$2:$K$992,IF(C2576="#5",2,IF(C2576="#10",3,IF(C2576="#18",4,IF(C2576="#35",5,IF(C2576="#60",6,IF(C2576="#120",7,IF(C2576="#200",8,IF(C2576="&lt;200",9)))))))),FALSE)</f>
        <v>19.04</v>
      </c>
      <c r="P2576" s="23">
        <f t="shared" si="0"/>
        <v>0.65525000000000011</v>
      </c>
      <c r="Q2576" s="23">
        <f t="shared" si="1"/>
        <v>0.76849999999999996</v>
      </c>
      <c r="R2576" s="23">
        <f>VLOOKUP(B2576,'Dry Sieve'!$B$2:$K$992,IF(C2576="#5",2,IF(C2576="#10",3,IF(C2576="#18",4,IF(C2576="#35",5,IF(C2576="#60",6,IF(C2576="#120",7,IF(C2576="#200",8,IF(C2576="&lt;200",9)))))))),FALSE)</f>
        <v>19.04</v>
      </c>
      <c r="S2576" s="23">
        <f>VLOOKUP(B2576,'Dry Sieve'!$B$2:$K$992,10,FALSE)</f>
        <v>2445.6100000000006</v>
      </c>
      <c r="T2576" s="23">
        <v>1.1472923069999999E-3</v>
      </c>
      <c r="U2576" s="23">
        <v>1.8201959299999999E-5</v>
      </c>
      <c r="V2576" s="23">
        <f>V2575</f>
        <v>1.7144520593199999E-4</v>
      </c>
    </row>
    <row r="2577" spans="1:22" ht="15.75" customHeight="1" x14ac:dyDescent="0.2">
      <c r="A2577" s="22">
        <f>VLOOKUP(B2576,'Sample ID by Horizon'!A:B,2,FALSE)</f>
        <v>42879</v>
      </c>
      <c r="B2577" s="21" t="s">
        <v>567</v>
      </c>
      <c r="C2577" s="21" t="s">
        <v>1300</v>
      </c>
      <c r="D2577" s="21" t="s">
        <v>1293</v>
      </c>
      <c r="E2577" s="21">
        <v>1.0169999999999999</v>
      </c>
      <c r="F2577" s="21">
        <v>1.738</v>
      </c>
      <c r="G2577" s="21">
        <v>2.7120000000000002</v>
      </c>
      <c r="H2577" s="21">
        <v>0.97399999999999998</v>
      </c>
      <c r="I2577" s="21">
        <v>2.4380000000000002</v>
      </c>
      <c r="J2577" s="23">
        <f t="shared" si="45"/>
        <v>0.70000000000000018</v>
      </c>
      <c r="K2577" s="71">
        <v>26.941986230000001</v>
      </c>
      <c r="L2577" s="71">
        <f t="shared" ref="L2577:N2577" si="1933">L2575</f>
        <v>1.024666667</v>
      </c>
      <c r="M2577" s="71">
        <f t="shared" si="1933"/>
        <v>0.65525000000000011</v>
      </c>
      <c r="N2577" s="71">
        <f t="shared" si="1933"/>
        <v>11.105601800000001</v>
      </c>
      <c r="O2577" s="73">
        <f>VLOOKUP(B2577,'Dry Sieve'!$B$2:$K$992,IF(C2577="#5",2,IF(C2577="#10",3,IF(C2577="#18",4,IF(C2577="#35",5,IF(C2577="#60",6,IF(C2577="#120",7,IF(C2577="#200",8,IF(C2577="&lt;200",9)))))))),FALSE)</f>
        <v>19.04</v>
      </c>
      <c r="P2577" s="23">
        <f t="shared" si="0"/>
        <v>0.65525000000000011</v>
      </c>
      <c r="Q2577" s="23">
        <f t="shared" si="1"/>
        <v>0.76849999999999996</v>
      </c>
      <c r="R2577" s="23">
        <f>VLOOKUP(B2577,'Dry Sieve'!$B$2:$K$992,IF(C2577="#5",2,IF(C2577="#10",3,IF(C2577="#18",4,IF(C2577="#35",5,IF(C2577="#60",6,IF(C2577="#120",7,IF(C2577="#200",8,IF(C2577="&lt;200",9)))))))),FALSE)</f>
        <v>19.04</v>
      </c>
      <c r="S2577" s="23">
        <f>VLOOKUP(B2577,'Dry Sieve'!$B$2:$K$992,10,FALSE)</f>
        <v>2445.6100000000006</v>
      </c>
      <c r="T2577" s="23">
        <v>1.1472923069999999E-3</v>
      </c>
      <c r="U2577" s="23">
        <v>1.8201959299999999E-5</v>
      </c>
      <c r="V2577" s="23">
        <f>V2575</f>
        <v>1.7144520593199999E-4</v>
      </c>
    </row>
    <row r="2578" spans="1:22" ht="15.75" customHeight="1" x14ac:dyDescent="0.2">
      <c r="A2578" s="22">
        <f>VLOOKUP(B2577,'Sample ID by Horizon'!A:B,2,FALSE)</f>
        <v>42879</v>
      </c>
      <c r="B2578" s="21" t="s">
        <v>567</v>
      </c>
      <c r="C2578" s="21" t="s">
        <v>1300</v>
      </c>
      <c r="D2578" s="21" t="s">
        <v>1294</v>
      </c>
      <c r="E2578" s="21"/>
      <c r="F2578" s="21"/>
      <c r="G2578" s="21"/>
      <c r="H2578" s="21"/>
      <c r="I2578" s="21"/>
      <c r="J2578" s="23">
        <f t="shared" si="45"/>
        <v>0</v>
      </c>
      <c r="K2578" s="71" t="s">
        <v>1438</v>
      </c>
      <c r="L2578" s="71">
        <f t="shared" ref="L2578:N2578" si="1934">L2575</f>
        <v>1.024666667</v>
      </c>
      <c r="M2578" s="71">
        <f t="shared" si="1934"/>
        <v>0.65525000000000011</v>
      </c>
      <c r="N2578" s="71">
        <f t="shared" si="1934"/>
        <v>11.105601800000001</v>
      </c>
      <c r="O2578" s="73">
        <f>VLOOKUP(B2578,'Dry Sieve'!$B$2:$K$992,IF(C2578="#5",2,IF(C2578="#10",3,IF(C2578="#18",4,IF(C2578="#35",5,IF(C2578="#60",6,IF(C2578="#120",7,IF(C2578="#200",8,IF(C2578="&lt;200",9)))))))),FALSE)</f>
        <v>19.04</v>
      </c>
      <c r="P2578" s="23">
        <f t="shared" si="0"/>
        <v>0.65525000000000011</v>
      </c>
      <c r="Q2578" s="23">
        <f t="shared" si="1"/>
        <v>0.76849999999999996</v>
      </c>
      <c r="R2578" s="23">
        <f>VLOOKUP(B2578,'Dry Sieve'!$B$2:$K$992,IF(C2578="#5",2,IF(C2578="#10",3,IF(C2578="#18",4,IF(C2578="#35",5,IF(C2578="#60",6,IF(C2578="#120",7,IF(C2578="#200",8,IF(C2578="&lt;200",9)))))))),FALSE)</f>
        <v>19.04</v>
      </c>
      <c r="S2578" s="23">
        <f>VLOOKUP(B2578,'Dry Sieve'!$B$2:$K$992,10,FALSE)</f>
        <v>2445.6100000000006</v>
      </c>
      <c r="T2578" s="23">
        <v>1.1472923069999999E-3</v>
      </c>
      <c r="U2578" s="23">
        <v>1.8201959299999999E-5</v>
      </c>
      <c r="V2578" s="23">
        <f>V2575</f>
        <v>1.7144520593199999E-4</v>
      </c>
    </row>
  </sheetData>
  <autoFilter ref="A1:V447"/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99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5" defaultRowHeight="15" customHeight="1" x14ac:dyDescent="0.2"/>
  <cols>
    <col min="1" max="2" width="25.33203125" customWidth="1"/>
    <col min="3" max="7" width="8.6640625" customWidth="1"/>
    <col min="8" max="8" width="23.5" customWidth="1"/>
    <col min="9" max="9" width="21.1640625" customWidth="1"/>
    <col min="11" max="11" width="20.5" customWidth="1"/>
    <col min="13" max="13" width="15.1640625" customWidth="1"/>
    <col min="14" max="14" width="19.1640625" customWidth="1"/>
    <col min="15" max="15" width="19.33203125" customWidth="1"/>
    <col min="16" max="16" width="20.5" customWidth="1"/>
    <col min="17" max="17" width="21" customWidth="1"/>
    <col min="18" max="19" width="25" customWidth="1"/>
    <col min="20" max="20" width="26.5" customWidth="1"/>
    <col min="21" max="21" width="17.1640625" customWidth="1"/>
    <col min="22" max="22" width="21" customWidth="1"/>
    <col min="23" max="23" width="21.1640625" customWidth="1"/>
    <col min="24" max="24" width="22.5" customWidth="1"/>
  </cols>
  <sheetData>
    <row r="1" spans="1:24" ht="14.25" customHeight="1" x14ac:dyDescent="0.2">
      <c r="A1" s="29"/>
      <c r="B1" s="62" t="s">
        <v>1260</v>
      </c>
      <c r="C1" s="3" t="s">
        <v>1301</v>
      </c>
      <c r="D1" s="3" t="s">
        <v>109</v>
      </c>
      <c r="E1" s="75" t="s">
        <v>112</v>
      </c>
      <c r="F1" s="75" t="s">
        <v>113</v>
      </c>
      <c r="G1" s="3" t="s">
        <v>114</v>
      </c>
      <c r="H1" s="75" t="s">
        <v>116</v>
      </c>
      <c r="I1" s="31" t="s">
        <v>1302</v>
      </c>
      <c r="J1" s="31" t="s">
        <v>122</v>
      </c>
      <c r="K1" s="31" t="s">
        <v>1303</v>
      </c>
      <c r="L1" s="31" t="s">
        <v>1304</v>
      </c>
      <c r="M1" s="76" t="s">
        <v>1305</v>
      </c>
      <c r="N1" s="76" t="s">
        <v>1306</v>
      </c>
      <c r="O1" s="76" t="s">
        <v>1307</v>
      </c>
      <c r="P1" s="77" t="s">
        <v>1308</v>
      </c>
      <c r="Q1" s="78" t="s">
        <v>1309</v>
      </c>
      <c r="R1" s="78" t="s">
        <v>1310</v>
      </c>
      <c r="S1" s="78" t="s">
        <v>1311</v>
      </c>
      <c r="T1" s="79" t="s">
        <v>1312</v>
      </c>
      <c r="U1" s="80" t="s">
        <v>1313</v>
      </c>
      <c r="V1" s="80" t="s">
        <v>1314</v>
      </c>
      <c r="W1" s="80" t="s">
        <v>1315</v>
      </c>
      <c r="X1" s="81" t="s">
        <v>1316</v>
      </c>
    </row>
    <row r="2" spans="1:24" ht="14.25" customHeight="1" x14ac:dyDescent="0.2">
      <c r="A2" s="22">
        <f>VLOOKUP(B2,'Sample ID by Horizon'!A:B,2,FALSE)</f>
        <v>42236</v>
      </c>
      <c r="B2" s="82" t="s">
        <v>399</v>
      </c>
      <c r="C2" s="83">
        <v>1</v>
      </c>
      <c r="D2" s="83">
        <v>63.069000000000003</v>
      </c>
      <c r="E2" s="84">
        <v>5</v>
      </c>
      <c r="F2" s="84">
        <v>67.858999999999995</v>
      </c>
      <c r="G2" s="85">
        <f t="shared" ref="G2:G25" si="0">F2-D2</f>
        <v>4.789999999999992</v>
      </c>
      <c r="H2" s="86">
        <f t="shared" ref="H2:H209" si="1">IFERROR((E2-G2)/E2*100,"")</f>
        <v>4.2000000000001592</v>
      </c>
      <c r="I2" s="35">
        <f>SUMIF(B:B,B2,H:H)/COUNTIF(B:B,B2)</f>
        <v>4.1598061243922615</v>
      </c>
      <c r="J2" s="86">
        <f>I2*0.48</f>
        <v>1.9967069397082855</v>
      </c>
      <c r="K2" s="35" t="e">
        <f>M2/100*VLOOKUP(B2,'Bulk Density'!$D:$Q,14,FALSE)</f>
        <v>#N/A</v>
      </c>
      <c r="L2" s="37" t="e">
        <f>K2*0.892179122</f>
        <v>#N/A</v>
      </c>
      <c r="M2" s="23" t="e">
        <f>VLOOKUP(B2,'%C values'!$B:$J,5,FALSE)</f>
        <v>#N/A</v>
      </c>
      <c r="N2" s="23" t="e">
        <f>VLOOKUP(B2,'%C values'!$B:$J,9,FALSE)</f>
        <v>#N/A</v>
      </c>
      <c r="O2" s="23" t="e">
        <f t="shared" ref="O2:O746" si="2">N2*0.892179122</f>
        <v>#N/A</v>
      </c>
      <c r="P2" s="40" t="e">
        <f t="shared" ref="P2:P746" si="3">N2* 1.10231*0.404686*0.001</f>
        <v>#N/A</v>
      </c>
      <c r="Q2" s="21" t="e">
        <f>VLOOKUP($B2,'%C values'!$M:$O,2,FALSE)</f>
        <v>#N/A</v>
      </c>
      <c r="R2" s="21" t="e">
        <f t="shared" ref="R2:R746" si="4">T2/(1.10231*0.404686*0.001)</f>
        <v>#N/A</v>
      </c>
      <c r="S2" s="21" t="e">
        <f t="shared" ref="S2:S746" si="5">R2*0.892179122</f>
        <v>#N/A</v>
      </c>
      <c r="T2" s="21" t="e">
        <f>VLOOKUP($B2,'%C values'!$M:$O,3,FALSE)</f>
        <v>#N/A</v>
      </c>
      <c r="U2" s="23" t="e">
        <f>VLOOKUP($B2,'%C values'!$T:$U,2,FALSE)</f>
        <v>#N/A</v>
      </c>
      <c r="V2" s="21" t="e">
        <f t="shared" ref="V2:V746" si="6">X2/(1.10231*0.404686*0.001)</f>
        <v>#N/A</v>
      </c>
      <c r="W2" s="21" t="e">
        <f t="shared" ref="W2:W746" si="7">V2*0.892179122</f>
        <v>#N/A</v>
      </c>
      <c r="X2" s="23" t="e">
        <f>VLOOKUP($B2,'%C values'!$T:$V,3,FALSE)</f>
        <v>#N/A</v>
      </c>
    </row>
    <row r="3" spans="1:24" ht="14.25" customHeight="1" x14ac:dyDescent="0.2">
      <c r="A3" s="22">
        <f>VLOOKUP(B3,'Sample ID by Horizon'!A:B,2,FALSE)</f>
        <v>42236</v>
      </c>
      <c r="B3" s="87" t="s">
        <v>399</v>
      </c>
      <c r="C3" s="57">
        <v>2</v>
      </c>
      <c r="D3" s="57">
        <v>64.468999999999994</v>
      </c>
      <c r="E3" s="88">
        <v>4.9989999999999997</v>
      </c>
      <c r="F3" s="88">
        <v>69.254000000000005</v>
      </c>
      <c r="G3" s="89">
        <f t="shared" si="0"/>
        <v>4.7850000000000108</v>
      </c>
      <c r="H3" s="71">
        <f t="shared" si="1"/>
        <v>4.2808561712340243</v>
      </c>
      <c r="I3" s="23">
        <f t="shared" ref="I3:L3" si="8">I2</f>
        <v>4.1598061243922615</v>
      </c>
      <c r="J3" s="71">
        <f t="shared" si="8"/>
        <v>1.9967069397082855</v>
      </c>
      <c r="K3" s="23" t="e">
        <f t="shared" si="8"/>
        <v>#N/A</v>
      </c>
      <c r="L3" s="40" t="e">
        <f t="shared" si="8"/>
        <v>#N/A</v>
      </c>
      <c r="M3" s="23" t="e">
        <f>VLOOKUP(B3,'%C values'!$B:$J,5,FALSE)</f>
        <v>#N/A</v>
      </c>
      <c r="N3" s="23" t="e">
        <f>VLOOKUP(B3,'%C values'!$B:$J,9,FALSE)</f>
        <v>#N/A</v>
      </c>
      <c r="O3" s="23" t="e">
        <f t="shared" si="2"/>
        <v>#N/A</v>
      </c>
      <c r="P3" s="40" t="e">
        <f t="shared" si="3"/>
        <v>#N/A</v>
      </c>
      <c r="Q3" s="21" t="e">
        <f>VLOOKUP($B3,'%C values'!$M:$O,2,FALSE)</f>
        <v>#N/A</v>
      </c>
      <c r="R3" s="21" t="e">
        <f t="shared" si="4"/>
        <v>#N/A</v>
      </c>
      <c r="S3" s="21" t="e">
        <f t="shared" si="5"/>
        <v>#N/A</v>
      </c>
      <c r="T3" s="21" t="e">
        <f>VLOOKUP($B3,'%C values'!$M:$O,3,FALSE)</f>
        <v>#N/A</v>
      </c>
      <c r="U3" s="23" t="e">
        <f>VLOOKUP(B3,'%C values'!T:U,2,FALSE)</f>
        <v>#N/A</v>
      </c>
      <c r="V3" s="21" t="e">
        <f t="shared" si="6"/>
        <v>#N/A</v>
      </c>
      <c r="W3" s="21" t="e">
        <f t="shared" si="7"/>
        <v>#N/A</v>
      </c>
      <c r="X3" s="23" t="e">
        <f>VLOOKUP($B3,'%C values'!$T:$V,3,FALSE)</f>
        <v>#N/A</v>
      </c>
    </row>
    <row r="4" spans="1:24" ht="14.25" customHeight="1" x14ac:dyDescent="0.2">
      <c r="A4" s="22">
        <f>VLOOKUP(B4,'Sample ID by Horizon'!A:B,2,FALSE)</f>
        <v>42236</v>
      </c>
      <c r="B4" s="87" t="s">
        <v>399</v>
      </c>
      <c r="C4" s="57">
        <v>3</v>
      </c>
      <c r="D4" s="57">
        <v>65.731999999999999</v>
      </c>
      <c r="E4" s="88">
        <v>5.0010000000000003</v>
      </c>
      <c r="F4" s="88">
        <v>70.531999999999996</v>
      </c>
      <c r="G4" s="89">
        <f t="shared" si="0"/>
        <v>4.7999999999999972</v>
      </c>
      <c r="H4" s="71">
        <f t="shared" si="1"/>
        <v>4.0191961607679101</v>
      </c>
      <c r="I4" s="23">
        <f t="shared" ref="I4:L4" si="9">I2</f>
        <v>4.1598061243922615</v>
      </c>
      <c r="J4" s="71">
        <f t="shared" si="9"/>
        <v>1.9967069397082855</v>
      </c>
      <c r="K4" s="23" t="e">
        <f t="shared" si="9"/>
        <v>#N/A</v>
      </c>
      <c r="L4" s="40" t="e">
        <f t="shared" si="9"/>
        <v>#N/A</v>
      </c>
      <c r="M4" s="23" t="e">
        <f>VLOOKUP(B4,'%C values'!$B:$J,5,FALSE)</f>
        <v>#N/A</v>
      </c>
      <c r="N4" s="23" t="e">
        <f>VLOOKUP(B4,'%C values'!$B:$J,9,FALSE)</f>
        <v>#N/A</v>
      </c>
      <c r="O4" s="23" t="e">
        <f t="shared" si="2"/>
        <v>#N/A</v>
      </c>
      <c r="P4" s="40" t="e">
        <f t="shared" si="3"/>
        <v>#N/A</v>
      </c>
      <c r="Q4" s="21" t="e">
        <f>VLOOKUP($B4,'%C values'!$M:$O,2,FALSE)</f>
        <v>#N/A</v>
      </c>
      <c r="R4" s="21" t="e">
        <f t="shared" si="4"/>
        <v>#N/A</v>
      </c>
      <c r="S4" s="21" t="e">
        <f t="shared" si="5"/>
        <v>#N/A</v>
      </c>
      <c r="T4" s="21" t="e">
        <f>VLOOKUP($B4,'%C values'!$M:$O,3,FALSE)</f>
        <v>#N/A</v>
      </c>
      <c r="U4" s="23" t="e">
        <f>VLOOKUP(B4,'%C values'!T:U,2,FALSE)</f>
        <v>#N/A</v>
      </c>
      <c r="V4" s="21" t="e">
        <f t="shared" si="6"/>
        <v>#N/A</v>
      </c>
      <c r="W4" s="21" t="e">
        <f t="shared" si="7"/>
        <v>#N/A</v>
      </c>
      <c r="X4" s="23" t="e">
        <f>VLOOKUP($B4,'%C values'!$T:$V,3,FALSE)</f>
        <v>#N/A</v>
      </c>
    </row>
    <row r="5" spans="1:24" ht="14.25" customHeight="1" x14ac:dyDescent="0.2">
      <c r="A5" s="22">
        <f>VLOOKUP(B5,'Sample ID by Horizon'!A:B,2,FALSE)</f>
        <v>42236</v>
      </c>
      <c r="B5" s="87" t="s">
        <v>399</v>
      </c>
      <c r="C5" s="57">
        <v>4</v>
      </c>
      <c r="D5" s="57">
        <v>69.41</v>
      </c>
      <c r="E5" s="88">
        <v>5.0010000000000003</v>
      </c>
      <c r="F5" s="88">
        <v>74.203999999999994</v>
      </c>
      <c r="G5" s="89">
        <f t="shared" si="0"/>
        <v>4.7939999999999969</v>
      </c>
      <c r="H5" s="71">
        <f t="shared" si="1"/>
        <v>4.1391721655669542</v>
      </c>
      <c r="I5" s="23">
        <f t="shared" ref="I5:L5" si="10">I2</f>
        <v>4.1598061243922615</v>
      </c>
      <c r="J5" s="71">
        <f t="shared" si="10"/>
        <v>1.9967069397082855</v>
      </c>
      <c r="K5" s="23" t="e">
        <f t="shared" si="10"/>
        <v>#N/A</v>
      </c>
      <c r="L5" s="40" t="e">
        <f t="shared" si="10"/>
        <v>#N/A</v>
      </c>
      <c r="M5" s="23" t="e">
        <f>VLOOKUP(B5,'%C values'!$B:$J,5,FALSE)</f>
        <v>#N/A</v>
      </c>
      <c r="N5" s="23" t="e">
        <f>VLOOKUP(B5,'%C values'!$B:$J,9,FALSE)</f>
        <v>#N/A</v>
      </c>
      <c r="O5" s="23" t="e">
        <f t="shared" si="2"/>
        <v>#N/A</v>
      </c>
      <c r="P5" s="40" t="e">
        <f t="shared" si="3"/>
        <v>#N/A</v>
      </c>
      <c r="Q5" s="21" t="e">
        <f>VLOOKUP($B5,'%C values'!$M:$O,2,FALSE)</f>
        <v>#N/A</v>
      </c>
      <c r="R5" s="21" t="e">
        <f t="shared" si="4"/>
        <v>#N/A</v>
      </c>
      <c r="S5" s="21" t="e">
        <f t="shared" si="5"/>
        <v>#N/A</v>
      </c>
      <c r="T5" s="21" t="e">
        <f>VLOOKUP($B5,'%C values'!$M:$O,3,FALSE)</f>
        <v>#N/A</v>
      </c>
      <c r="U5" s="23" t="e">
        <f>VLOOKUP(B5,'%C values'!T:U,2,FALSE)</f>
        <v>#N/A</v>
      </c>
      <c r="V5" s="21" t="e">
        <f t="shared" si="6"/>
        <v>#N/A</v>
      </c>
      <c r="W5" s="21" t="e">
        <f t="shared" si="7"/>
        <v>#N/A</v>
      </c>
      <c r="X5" s="23" t="e">
        <f>VLOOKUP($B5,'%C values'!$T:$V,3,FALSE)</f>
        <v>#N/A</v>
      </c>
    </row>
    <row r="6" spans="1:24" ht="14.25" customHeight="1" x14ac:dyDescent="0.2">
      <c r="A6" s="22">
        <f>VLOOKUP(B6,'Sample ID by Horizon'!A:B,2,FALSE)</f>
        <v>42236</v>
      </c>
      <c r="B6" s="87" t="s">
        <v>400</v>
      </c>
      <c r="C6" s="57">
        <v>1</v>
      </c>
      <c r="D6" s="57">
        <v>63.067999999999998</v>
      </c>
      <c r="E6" s="88">
        <v>5</v>
      </c>
      <c r="F6" s="88">
        <v>67.900999999999996</v>
      </c>
      <c r="G6" s="89">
        <f t="shared" si="0"/>
        <v>4.8329999999999984</v>
      </c>
      <c r="H6" s="71">
        <f t="shared" si="1"/>
        <v>3.3400000000000318</v>
      </c>
      <c r="I6" s="71">
        <f>AVERAGE(H6:H9)</f>
        <v>3.1701710342068652</v>
      </c>
      <c r="J6" s="71">
        <f>I6*0.48</f>
        <v>1.5216820964192952</v>
      </c>
      <c r="K6" s="35" t="e">
        <f>M6/100*VLOOKUP(B6,'Bulk Density'!$D:$Q,14,FALSE)</f>
        <v>#N/A</v>
      </c>
      <c r="L6" s="40" t="e">
        <f>K6*0.892179122</f>
        <v>#N/A</v>
      </c>
      <c r="M6" s="23" t="e">
        <f>VLOOKUP(B6,'%C values'!$B:$J,5,FALSE)</f>
        <v>#N/A</v>
      </c>
      <c r="N6" s="23" t="e">
        <f>VLOOKUP(B6,'%C values'!$B:$J,9,FALSE)</f>
        <v>#N/A</v>
      </c>
      <c r="O6" s="23" t="e">
        <f t="shared" si="2"/>
        <v>#N/A</v>
      </c>
      <c r="P6" s="40" t="e">
        <f t="shared" si="3"/>
        <v>#N/A</v>
      </c>
      <c r="Q6" s="21" t="e">
        <f>VLOOKUP($B6,'%C values'!$M:$O,2,FALSE)</f>
        <v>#N/A</v>
      </c>
      <c r="R6" s="21" t="e">
        <f t="shared" si="4"/>
        <v>#N/A</v>
      </c>
      <c r="S6" s="21" t="e">
        <f t="shared" si="5"/>
        <v>#N/A</v>
      </c>
      <c r="T6" s="21" t="e">
        <f>VLOOKUP($B6,'%C values'!$M:$O,3,FALSE)</f>
        <v>#N/A</v>
      </c>
      <c r="U6" s="23" t="e">
        <f>VLOOKUP(B6,'%C values'!T:U,2,FALSE)</f>
        <v>#N/A</v>
      </c>
      <c r="V6" s="21" t="e">
        <f t="shared" si="6"/>
        <v>#N/A</v>
      </c>
      <c r="W6" s="21" t="e">
        <f t="shared" si="7"/>
        <v>#N/A</v>
      </c>
      <c r="X6" s="23" t="e">
        <f>VLOOKUP($B6,'%C values'!$T:$V,3,FALSE)</f>
        <v>#N/A</v>
      </c>
    </row>
    <row r="7" spans="1:24" ht="14.25" customHeight="1" x14ac:dyDescent="0.2">
      <c r="A7" s="22">
        <f>VLOOKUP(B7,'Sample ID by Horizon'!A:B,2,FALSE)</f>
        <v>42236</v>
      </c>
      <c r="B7" s="87" t="s">
        <v>400</v>
      </c>
      <c r="C7" s="57">
        <v>2</v>
      </c>
      <c r="D7" s="57">
        <v>64.468000000000004</v>
      </c>
      <c r="E7" s="88">
        <v>4.9989999999999997</v>
      </c>
      <c r="F7" s="88">
        <v>69.296000000000006</v>
      </c>
      <c r="G7" s="89">
        <f t="shared" si="0"/>
        <v>4.828000000000003</v>
      </c>
      <c r="H7" s="71">
        <f t="shared" si="1"/>
        <v>3.4206841368272998</v>
      </c>
      <c r="I7" s="71">
        <f t="shared" ref="I7:L7" si="11">I6</f>
        <v>3.1701710342068652</v>
      </c>
      <c r="J7" s="71">
        <f t="shared" si="11"/>
        <v>1.5216820964192952</v>
      </c>
      <c r="K7" s="23" t="e">
        <f t="shared" si="11"/>
        <v>#N/A</v>
      </c>
      <c r="L7" s="40" t="e">
        <f t="shared" si="11"/>
        <v>#N/A</v>
      </c>
      <c r="M7" s="23" t="e">
        <f>VLOOKUP(B7,'%C values'!$B:$J,5,FALSE)</f>
        <v>#N/A</v>
      </c>
      <c r="N7" s="23" t="e">
        <f>VLOOKUP(B7,'%C values'!$B:$J,9,FALSE)</f>
        <v>#N/A</v>
      </c>
      <c r="O7" s="23" t="e">
        <f t="shared" si="2"/>
        <v>#N/A</v>
      </c>
      <c r="P7" s="40" t="e">
        <f t="shared" si="3"/>
        <v>#N/A</v>
      </c>
      <c r="Q7" s="21" t="e">
        <f>VLOOKUP($B7,'%C values'!$M:$O,2,FALSE)</f>
        <v>#N/A</v>
      </c>
      <c r="R7" s="21" t="e">
        <f t="shared" si="4"/>
        <v>#N/A</v>
      </c>
      <c r="S7" s="21" t="e">
        <f t="shared" si="5"/>
        <v>#N/A</v>
      </c>
      <c r="T7" s="21" t="e">
        <f>VLOOKUP($B7,'%C values'!$M:$O,3,FALSE)</f>
        <v>#N/A</v>
      </c>
      <c r="U7" s="23" t="e">
        <f>VLOOKUP(B7,'%C values'!T:U,2,FALSE)</f>
        <v>#N/A</v>
      </c>
      <c r="V7" s="21" t="e">
        <f t="shared" si="6"/>
        <v>#N/A</v>
      </c>
      <c r="W7" s="21" t="e">
        <f t="shared" si="7"/>
        <v>#N/A</v>
      </c>
      <c r="X7" s="23" t="e">
        <f>VLOOKUP($B7,'%C values'!$T:$V,3,FALSE)</f>
        <v>#N/A</v>
      </c>
    </row>
    <row r="8" spans="1:24" ht="14.25" customHeight="1" x14ac:dyDescent="0.2">
      <c r="A8" s="22">
        <f>VLOOKUP(B8,'Sample ID by Horizon'!A:B,2,FALSE)</f>
        <v>42236</v>
      </c>
      <c r="B8" s="87" t="s">
        <v>400</v>
      </c>
      <c r="C8" s="57">
        <v>3</v>
      </c>
      <c r="D8" s="57">
        <v>65.733000000000004</v>
      </c>
      <c r="E8" s="88">
        <v>5</v>
      </c>
      <c r="F8" s="88">
        <v>70.585999999999999</v>
      </c>
      <c r="G8" s="89">
        <f t="shared" si="0"/>
        <v>4.8529999999999944</v>
      </c>
      <c r="H8" s="71">
        <f t="shared" si="1"/>
        <v>2.9400000000001114</v>
      </c>
      <c r="I8" s="71">
        <f t="shared" ref="I8:L8" si="12">I6</f>
        <v>3.1701710342068652</v>
      </c>
      <c r="J8" s="71">
        <f t="shared" si="12"/>
        <v>1.5216820964192952</v>
      </c>
      <c r="K8" s="23" t="e">
        <f t="shared" si="12"/>
        <v>#N/A</v>
      </c>
      <c r="L8" s="40" t="e">
        <f t="shared" si="12"/>
        <v>#N/A</v>
      </c>
      <c r="M8" s="23" t="e">
        <f>VLOOKUP(B8,'%C values'!$B:$J,5,FALSE)</f>
        <v>#N/A</v>
      </c>
      <c r="N8" s="23" t="e">
        <f>VLOOKUP(B8,'%C values'!$B:$J,9,FALSE)</f>
        <v>#N/A</v>
      </c>
      <c r="O8" s="23" t="e">
        <f t="shared" si="2"/>
        <v>#N/A</v>
      </c>
      <c r="P8" s="40" t="e">
        <f t="shared" si="3"/>
        <v>#N/A</v>
      </c>
      <c r="Q8" s="21" t="e">
        <f>VLOOKUP($B8,'%C values'!$M:$O,2,FALSE)</f>
        <v>#N/A</v>
      </c>
      <c r="R8" s="21" t="e">
        <f t="shared" si="4"/>
        <v>#N/A</v>
      </c>
      <c r="S8" s="21" t="e">
        <f t="shared" si="5"/>
        <v>#N/A</v>
      </c>
      <c r="T8" s="21" t="e">
        <f>VLOOKUP($B8,'%C values'!$M:$O,3,FALSE)</f>
        <v>#N/A</v>
      </c>
      <c r="U8" s="23" t="e">
        <f>VLOOKUP(B8,'%C values'!T:U,2,FALSE)</f>
        <v>#N/A</v>
      </c>
      <c r="V8" s="21" t="e">
        <f t="shared" si="6"/>
        <v>#N/A</v>
      </c>
      <c r="W8" s="21" t="e">
        <f t="shared" si="7"/>
        <v>#N/A</v>
      </c>
      <c r="X8" s="23" t="e">
        <f>VLOOKUP($B8,'%C values'!$T:$V,3,FALSE)</f>
        <v>#N/A</v>
      </c>
    </row>
    <row r="9" spans="1:24" ht="14.25" customHeight="1" x14ac:dyDescent="0.2">
      <c r="A9" s="22">
        <f>VLOOKUP(B9,'Sample ID by Horizon'!A:B,2,FALSE)</f>
        <v>42236</v>
      </c>
      <c r="B9" s="87" t="s">
        <v>400</v>
      </c>
      <c r="C9" s="57">
        <v>4</v>
      </c>
      <c r="D9" s="57">
        <v>69.41</v>
      </c>
      <c r="E9" s="88">
        <v>5</v>
      </c>
      <c r="F9" s="88">
        <v>74.260999999999996</v>
      </c>
      <c r="G9" s="89">
        <f t="shared" si="0"/>
        <v>4.8509999999999991</v>
      </c>
      <c r="H9" s="71">
        <f t="shared" si="1"/>
        <v>2.9800000000000182</v>
      </c>
      <c r="I9" s="71">
        <f t="shared" ref="I9:L9" si="13">I6</f>
        <v>3.1701710342068652</v>
      </c>
      <c r="J9" s="71">
        <f t="shared" si="13"/>
        <v>1.5216820964192952</v>
      </c>
      <c r="K9" s="23" t="e">
        <f t="shared" si="13"/>
        <v>#N/A</v>
      </c>
      <c r="L9" s="40" t="e">
        <f t="shared" si="13"/>
        <v>#N/A</v>
      </c>
      <c r="M9" s="23" t="e">
        <f>VLOOKUP(B9,'%C values'!$B:$J,5,FALSE)</f>
        <v>#N/A</v>
      </c>
      <c r="N9" s="23" t="e">
        <f>VLOOKUP(B9,'%C values'!$B:$J,9,FALSE)</f>
        <v>#N/A</v>
      </c>
      <c r="O9" s="23" t="e">
        <f t="shared" si="2"/>
        <v>#N/A</v>
      </c>
      <c r="P9" s="40" t="e">
        <f t="shared" si="3"/>
        <v>#N/A</v>
      </c>
      <c r="Q9" s="21" t="e">
        <f>VLOOKUP($B9,'%C values'!$M:$O,2,FALSE)</f>
        <v>#N/A</v>
      </c>
      <c r="R9" s="21" t="e">
        <f t="shared" si="4"/>
        <v>#N/A</v>
      </c>
      <c r="S9" s="21" t="e">
        <f t="shared" si="5"/>
        <v>#N/A</v>
      </c>
      <c r="T9" s="21" t="e">
        <f>VLOOKUP($B9,'%C values'!$M:$O,3,FALSE)</f>
        <v>#N/A</v>
      </c>
      <c r="U9" s="23" t="e">
        <f>VLOOKUP(B9,'%C values'!T:U,2,FALSE)</f>
        <v>#N/A</v>
      </c>
      <c r="V9" s="21" t="e">
        <f t="shared" si="6"/>
        <v>#N/A</v>
      </c>
      <c r="W9" s="21" t="e">
        <f t="shared" si="7"/>
        <v>#N/A</v>
      </c>
      <c r="X9" s="23" t="e">
        <f>VLOOKUP($B9,'%C values'!$T:$V,3,FALSE)</f>
        <v>#N/A</v>
      </c>
    </row>
    <row r="10" spans="1:24" ht="14.25" customHeight="1" x14ac:dyDescent="0.2">
      <c r="A10" s="22">
        <f>VLOOKUP(B10,'Sample ID by Horizon'!A:B,2,FALSE)</f>
        <v>42247</v>
      </c>
      <c r="B10" s="87" t="s">
        <v>409</v>
      </c>
      <c r="C10" s="57">
        <v>1</v>
      </c>
      <c r="D10" s="57">
        <v>63.067</v>
      </c>
      <c r="E10" s="88">
        <v>5.0030000000000001</v>
      </c>
      <c r="F10" s="88">
        <v>67.926000000000002</v>
      </c>
      <c r="G10" s="89">
        <f t="shared" si="0"/>
        <v>4.8590000000000018</v>
      </c>
      <c r="H10" s="71">
        <f t="shared" si="1"/>
        <v>2.87827303617826</v>
      </c>
      <c r="I10" s="71">
        <f>AVERAGE(H10:H13)</f>
        <v>2.91000634666206</v>
      </c>
      <c r="J10" s="71">
        <f>I10*0.48</f>
        <v>1.3968030463977887</v>
      </c>
      <c r="K10" s="35" t="e">
        <f>M10/100*VLOOKUP(B10,'Bulk Density'!$D:$Q,14,FALSE)</f>
        <v>#N/A</v>
      </c>
      <c r="L10" s="40" t="e">
        <f>K10*0.892179122</f>
        <v>#N/A</v>
      </c>
      <c r="M10" s="23" t="e">
        <f>VLOOKUP(B10,'%C values'!$B:$J,5,FALSE)</f>
        <v>#N/A</v>
      </c>
      <c r="N10" s="23" t="e">
        <f>VLOOKUP(B10,'%C values'!$B:$J,9,FALSE)</f>
        <v>#N/A</v>
      </c>
      <c r="O10" s="23" t="e">
        <f t="shared" si="2"/>
        <v>#N/A</v>
      </c>
      <c r="P10" s="40" t="e">
        <f t="shared" si="3"/>
        <v>#N/A</v>
      </c>
      <c r="Q10" s="21" t="e">
        <f>VLOOKUP($B10,'%C values'!$M:$O,2,FALSE)</f>
        <v>#N/A</v>
      </c>
      <c r="R10" s="21" t="e">
        <f t="shared" si="4"/>
        <v>#N/A</v>
      </c>
      <c r="S10" s="21" t="e">
        <f t="shared" si="5"/>
        <v>#N/A</v>
      </c>
      <c r="T10" s="21" t="e">
        <f>VLOOKUP($B10,'%C values'!$M:$O,3,FALSE)</f>
        <v>#N/A</v>
      </c>
      <c r="U10" s="23" t="e">
        <f>VLOOKUP(B10,'%C values'!T:U,2,FALSE)</f>
        <v>#N/A</v>
      </c>
      <c r="V10" s="21" t="e">
        <f t="shared" si="6"/>
        <v>#N/A</v>
      </c>
      <c r="W10" s="21" t="e">
        <f t="shared" si="7"/>
        <v>#N/A</v>
      </c>
      <c r="X10" s="23" t="e">
        <f>VLOOKUP($B10,'%C values'!$T:$V,3,FALSE)</f>
        <v>#N/A</v>
      </c>
    </row>
    <row r="11" spans="1:24" ht="14.25" customHeight="1" x14ac:dyDescent="0.2">
      <c r="A11" s="22">
        <f>VLOOKUP(B11,'Sample ID by Horizon'!A:B,2,FALSE)</f>
        <v>42247</v>
      </c>
      <c r="B11" s="87" t="s">
        <v>409</v>
      </c>
      <c r="C11" s="57">
        <v>2</v>
      </c>
      <c r="D11" s="57">
        <v>64.468000000000004</v>
      </c>
      <c r="E11" s="88">
        <v>4.9989999999999997</v>
      </c>
      <c r="F11" s="88">
        <v>69.325000000000003</v>
      </c>
      <c r="G11" s="89">
        <f t="shared" si="0"/>
        <v>4.8569999999999993</v>
      </c>
      <c r="H11" s="71">
        <f t="shared" si="1"/>
        <v>2.8405681136227314</v>
      </c>
      <c r="I11" s="71">
        <f t="shared" ref="I11:L11" si="14">I10</f>
        <v>2.91000634666206</v>
      </c>
      <c r="J11" s="71">
        <f t="shared" si="14"/>
        <v>1.3968030463977887</v>
      </c>
      <c r="K11" s="23" t="e">
        <f t="shared" si="14"/>
        <v>#N/A</v>
      </c>
      <c r="L11" s="40" t="e">
        <f t="shared" si="14"/>
        <v>#N/A</v>
      </c>
      <c r="M11" s="23" t="e">
        <f>VLOOKUP(B11,'%C values'!$B:$J,5,FALSE)</f>
        <v>#N/A</v>
      </c>
      <c r="N11" s="23" t="e">
        <f>VLOOKUP(B11,'%C values'!$B:$J,9,FALSE)</f>
        <v>#N/A</v>
      </c>
      <c r="O11" s="23" t="e">
        <f t="shared" si="2"/>
        <v>#N/A</v>
      </c>
      <c r="P11" s="40" t="e">
        <f t="shared" si="3"/>
        <v>#N/A</v>
      </c>
      <c r="Q11" s="21" t="e">
        <f>VLOOKUP($B11,'%C values'!$M:$O,2,FALSE)</f>
        <v>#N/A</v>
      </c>
      <c r="R11" s="21" t="e">
        <f t="shared" si="4"/>
        <v>#N/A</v>
      </c>
      <c r="S11" s="21" t="e">
        <f t="shared" si="5"/>
        <v>#N/A</v>
      </c>
      <c r="T11" s="21" t="e">
        <f>VLOOKUP($B11,'%C values'!$M:$O,3,FALSE)</f>
        <v>#N/A</v>
      </c>
      <c r="U11" s="23" t="e">
        <f>VLOOKUP(B11,'%C values'!T:U,2,FALSE)</f>
        <v>#N/A</v>
      </c>
      <c r="V11" s="21" t="e">
        <f t="shared" si="6"/>
        <v>#N/A</v>
      </c>
      <c r="W11" s="21" t="e">
        <f t="shared" si="7"/>
        <v>#N/A</v>
      </c>
      <c r="X11" s="23" t="e">
        <f>VLOOKUP($B11,'%C values'!$T:$V,3,FALSE)</f>
        <v>#N/A</v>
      </c>
    </row>
    <row r="12" spans="1:24" ht="14.25" customHeight="1" x14ac:dyDescent="0.2">
      <c r="A12" s="22">
        <f>VLOOKUP(B12,'Sample ID by Horizon'!A:B,2,FALSE)</f>
        <v>42247</v>
      </c>
      <c r="B12" s="87" t="s">
        <v>409</v>
      </c>
      <c r="C12" s="57">
        <v>3</v>
      </c>
      <c r="D12" s="57">
        <v>63.067</v>
      </c>
      <c r="E12" s="88">
        <v>4.9989999999999997</v>
      </c>
      <c r="F12" s="88">
        <v>67.921000000000006</v>
      </c>
      <c r="G12" s="89">
        <f t="shared" si="0"/>
        <v>4.8540000000000063</v>
      </c>
      <c r="H12" s="71">
        <f t="shared" si="1"/>
        <v>2.9005801160230718</v>
      </c>
      <c r="I12" s="71">
        <f t="shared" ref="I12:L12" si="15">I10</f>
        <v>2.91000634666206</v>
      </c>
      <c r="J12" s="71">
        <f t="shared" si="15"/>
        <v>1.3968030463977887</v>
      </c>
      <c r="K12" s="23" t="e">
        <f t="shared" si="15"/>
        <v>#N/A</v>
      </c>
      <c r="L12" s="40" t="e">
        <f t="shared" si="15"/>
        <v>#N/A</v>
      </c>
      <c r="M12" s="23" t="e">
        <f>VLOOKUP(B12,'%C values'!$B:$J,5,FALSE)</f>
        <v>#N/A</v>
      </c>
      <c r="N12" s="23" t="e">
        <f>VLOOKUP(B12,'%C values'!$B:$J,9,FALSE)</f>
        <v>#N/A</v>
      </c>
      <c r="O12" s="23" t="e">
        <f t="shared" si="2"/>
        <v>#N/A</v>
      </c>
      <c r="P12" s="40" t="e">
        <f t="shared" si="3"/>
        <v>#N/A</v>
      </c>
      <c r="Q12" s="21" t="e">
        <f>VLOOKUP($B12,'%C values'!$M:$O,2,FALSE)</f>
        <v>#N/A</v>
      </c>
      <c r="R12" s="21" t="e">
        <f t="shared" si="4"/>
        <v>#N/A</v>
      </c>
      <c r="S12" s="21" t="e">
        <f t="shared" si="5"/>
        <v>#N/A</v>
      </c>
      <c r="T12" s="21" t="e">
        <f>VLOOKUP($B12,'%C values'!$M:$O,3,FALSE)</f>
        <v>#N/A</v>
      </c>
      <c r="U12" s="23" t="e">
        <f>VLOOKUP(B12,'%C values'!T:U,2,FALSE)</f>
        <v>#N/A</v>
      </c>
      <c r="V12" s="21" t="e">
        <f t="shared" si="6"/>
        <v>#N/A</v>
      </c>
      <c r="W12" s="21" t="e">
        <f t="shared" si="7"/>
        <v>#N/A</v>
      </c>
      <c r="X12" s="23" t="e">
        <f>VLOOKUP($B12,'%C values'!$T:$V,3,FALSE)</f>
        <v>#N/A</v>
      </c>
    </row>
    <row r="13" spans="1:24" ht="14.25" customHeight="1" x14ac:dyDescent="0.2">
      <c r="A13" s="22">
        <f>VLOOKUP(B13,'Sample ID by Horizon'!A:B,2,FALSE)</f>
        <v>42247</v>
      </c>
      <c r="B13" s="87" t="s">
        <v>409</v>
      </c>
      <c r="C13" s="57">
        <v>4</v>
      </c>
      <c r="D13" s="57">
        <v>64.468000000000004</v>
      </c>
      <c r="E13" s="88">
        <v>4.9989999999999997</v>
      </c>
      <c r="F13" s="88">
        <v>69.316000000000003</v>
      </c>
      <c r="G13" s="89">
        <f t="shared" si="0"/>
        <v>4.847999999999999</v>
      </c>
      <c r="H13" s="71">
        <f t="shared" si="1"/>
        <v>3.0206041208241787</v>
      </c>
      <c r="I13" s="71">
        <f t="shared" ref="I13:L13" si="16">I10</f>
        <v>2.91000634666206</v>
      </c>
      <c r="J13" s="71">
        <f t="shared" si="16"/>
        <v>1.3968030463977887</v>
      </c>
      <c r="K13" s="23" t="e">
        <f t="shared" si="16"/>
        <v>#N/A</v>
      </c>
      <c r="L13" s="40" t="e">
        <f t="shared" si="16"/>
        <v>#N/A</v>
      </c>
      <c r="M13" s="23" t="e">
        <f>VLOOKUP(B13,'%C values'!$B:$J,5,FALSE)</f>
        <v>#N/A</v>
      </c>
      <c r="N13" s="23" t="e">
        <f>VLOOKUP(B13,'%C values'!$B:$J,9,FALSE)</f>
        <v>#N/A</v>
      </c>
      <c r="O13" s="23" t="e">
        <f t="shared" si="2"/>
        <v>#N/A</v>
      </c>
      <c r="P13" s="40" t="e">
        <f t="shared" si="3"/>
        <v>#N/A</v>
      </c>
      <c r="Q13" s="21" t="e">
        <f>VLOOKUP($B13,'%C values'!$M:$O,2,FALSE)</f>
        <v>#N/A</v>
      </c>
      <c r="R13" s="21" t="e">
        <f t="shared" si="4"/>
        <v>#N/A</v>
      </c>
      <c r="S13" s="21" t="e">
        <f t="shared" si="5"/>
        <v>#N/A</v>
      </c>
      <c r="T13" s="21" t="e">
        <f>VLOOKUP($B13,'%C values'!$M:$O,3,FALSE)</f>
        <v>#N/A</v>
      </c>
      <c r="U13" s="23" t="e">
        <f>VLOOKUP(B13,'%C values'!T:U,2,FALSE)</f>
        <v>#N/A</v>
      </c>
      <c r="V13" s="21" t="e">
        <f t="shared" si="6"/>
        <v>#N/A</v>
      </c>
      <c r="W13" s="21" t="e">
        <f t="shared" si="7"/>
        <v>#N/A</v>
      </c>
      <c r="X13" s="23" t="e">
        <f>VLOOKUP($B13,'%C values'!$T:$V,3,FALSE)</f>
        <v>#N/A</v>
      </c>
    </row>
    <row r="14" spans="1:24" ht="14.25" customHeight="1" x14ac:dyDescent="0.2">
      <c r="A14" s="22">
        <f>VLOOKUP(B14,'Sample ID by Horizon'!A:B,2,FALSE)</f>
        <v>42247</v>
      </c>
      <c r="B14" s="87" t="s">
        <v>410</v>
      </c>
      <c r="C14" s="57">
        <v>1</v>
      </c>
      <c r="D14" s="57">
        <v>63.064999999999998</v>
      </c>
      <c r="E14" s="88">
        <v>5</v>
      </c>
      <c r="F14" s="88">
        <v>67.991</v>
      </c>
      <c r="G14" s="89">
        <f t="shared" si="0"/>
        <v>4.9260000000000019</v>
      </c>
      <c r="H14" s="71">
        <f t="shared" si="1"/>
        <v>1.4799999999999613</v>
      </c>
      <c r="I14" s="71">
        <f>AVERAGE(H14:H17)</f>
        <v>1.7501030206040435</v>
      </c>
      <c r="J14" s="71">
        <f>I14*0.48</f>
        <v>0.8400494498899409</v>
      </c>
      <c r="K14" s="35" t="e">
        <f>M14/100*VLOOKUP(B14,'Bulk Density'!$D:$Q,14,FALSE)</f>
        <v>#N/A</v>
      </c>
      <c r="L14" s="40" t="e">
        <f>K14*0.892179122</f>
        <v>#N/A</v>
      </c>
      <c r="M14" s="23" t="e">
        <f>VLOOKUP(B14,'%C values'!$B:$J,5,FALSE)</f>
        <v>#N/A</v>
      </c>
      <c r="N14" s="23" t="e">
        <f>VLOOKUP(B14,'%C values'!$B:$J,9,FALSE)</f>
        <v>#N/A</v>
      </c>
      <c r="O14" s="23" t="e">
        <f t="shared" si="2"/>
        <v>#N/A</v>
      </c>
      <c r="P14" s="40" t="e">
        <f t="shared" si="3"/>
        <v>#N/A</v>
      </c>
      <c r="Q14" s="21" t="e">
        <f>VLOOKUP($B14,'%C values'!$M:$O,2,FALSE)</f>
        <v>#N/A</v>
      </c>
      <c r="R14" s="21" t="e">
        <f t="shared" si="4"/>
        <v>#N/A</v>
      </c>
      <c r="S14" s="21" t="e">
        <f t="shared" si="5"/>
        <v>#N/A</v>
      </c>
      <c r="T14" s="21" t="e">
        <f>VLOOKUP($B14,'%C values'!$M:$O,3,FALSE)</f>
        <v>#N/A</v>
      </c>
      <c r="U14" s="23" t="e">
        <f>VLOOKUP(B14,'%C values'!T:U,2,FALSE)</f>
        <v>#N/A</v>
      </c>
      <c r="V14" s="21" t="e">
        <f t="shared" si="6"/>
        <v>#N/A</v>
      </c>
      <c r="W14" s="21" t="e">
        <f t="shared" si="7"/>
        <v>#N/A</v>
      </c>
      <c r="X14" s="23" t="e">
        <f>VLOOKUP($B14,'%C values'!$T:$V,3,FALSE)</f>
        <v>#N/A</v>
      </c>
    </row>
    <row r="15" spans="1:24" ht="14.25" customHeight="1" x14ac:dyDescent="0.2">
      <c r="A15" s="22">
        <f>VLOOKUP(B15,'Sample ID by Horizon'!A:B,2,FALSE)</f>
        <v>42247</v>
      </c>
      <c r="B15" s="87" t="s">
        <v>410</v>
      </c>
      <c r="C15" s="57">
        <v>2</v>
      </c>
      <c r="D15" s="57">
        <v>64.465999999999994</v>
      </c>
      <c r="E15" s="88">
        <v>5</v>
      </c>
      <c r="F15" s="88">
        <v>69.388000000000005</v>
      </c>
      <c r="G15" s="89">
        <f t="shared" si="0"/>
        <v>4.9220000000000113</v>
      </c>
      <c r="H15" s="71">
        <f t="shared" si="1"/>
        <v>1.5599999999997749</v>
      </c>
      <c r="I15" s="71">
        <f t="shared" ref="I15:L15" si="17">I14</f>
        <v>1.7501030206040435</v>
      </c>
      <c r="J15" s="71">
        <f t="shared" si="17"/>
        <v>0.8400494498899409</v>
      </c>
      <c r="K15" s="23" t="e">
        <f t="shared" si="17"/>
        <v>#N/A</v>
      </c>
      <c r="L15" s="40" t="e">
        <f t="shared" si="17"/>
        <v>#N/A</v>
      </c>
      <c r="M15" s="23" t="e">
        <f>VLOOKUP(B15,'%C values'!$B:$J,5,FALSE)</f>
        <v>#N/A</v>
      </c>
      <c r="N15" s="23" t="e">
        <f>VLOOKUP(B15,'%C values'!$B:$J,9,FALSE)</f>
        <v>#N/A</v>
      </c>
      <c r="O15" s="23" t="e">
        <f t="shared" si="2"/>
        <v>#N/A</v>
      </c>
      <c r="P15" s="40" t="e">
        <f t="shared" si="3"/>
        <v>#N/A</v>
      </c>
      <c r="Q15" s="21" t="e">
        <f>VLOOKUP($B15,'%C values'!$M:$O,2,FALSE)</f>
        <v>#N/A</v>
      </c>
      <c r="R15" s="21" t="e">
        <f t="shared" si="4"/>
        <v>#N/A</v>
      </c>
      <c r="S15" s="21" t="e">
        <f t="shared" si="5"/>
        <v>#N/A</v>
      </c>
      <c r="T15" s="21" t="e">
        <f>VLOOKUP($B15,'%C values'!$M:$O,3,FALSE)</f>
        <v>#N/A</v>
      </c>
      <c r="U15" s="23" t="e">
        <f>VLOOKUP(B15,'%C values'!T:U,2,FALSE)</f>
        <v>#N/A</v>
      </c>
      <c r="V15" s="21" t="e">
        <f t="shared" si="6"/>
        <v>#N/A</v>
      </c>
      <c r="W15" s="21" t="e">
        <f t="shared" si="7"/>
        <v>#N/A</v>
      </c>
      <c r="X15" s="23" t="e">
        <f>VLOOKUP($B15,'%C values'!$T:$V,3,FALSE)</f>
        <v>#N/A</v>
      </c>
    </row>
    <row r="16" spans="1:24" ht="14.25" customHeight="1" x14ac:dyDescent="0.2">
      <c r="A16" s="22">
        <f>VLOOKUP(B16,'Sample ID by Horizon'!A:B,2,FALSE)</f>
        <v>42247</v>
      </c>
      <c r="B16" s="87" t="s">
        <v>410</v>
      </c>
      <c r="C16" s="57">
        <v>3</v>
      </c>
      <c r="D16" s="57">
        <v>63.064999999999998</v>
      </c>
      <c r="E16" s="88">
        <v>4.9989999999999997</v>
      </c>
      <c r="F16" s="88">
        <v>67.960999999999999</v>
      </c>
      <c r="G16" s="89">
        <f t="shared" si="0"/>
        <v>4.8960000000000008</v>
      </c>
      <c r="H16" s="71">
        <f t="shared" si="1"/>
        <v>2.0604120824164607</v>
      </c>
      <c r="I16" s="71">
        <f t="shared" ref="I16:L16" si="18">I14</f>
        <v>1.7501030206040435</v>
      </c>
      <c r="J16" s="71">
        <f t="shared" si="18"/>
        <v>0.8400494498899409</v>
      </c>
      <c r="K16" s="23" t="e">
        <f t="shared" si="18"/>
        <v>#N/A</v>
      </c>
      <c r="L16" s="40" t="e">
        <f t="shared" si="18"/>
        <v>#N/A</v>
      </c>
      <c r="M16" s="23" t="e">
        <f>VLOOKUP(B16,'%C values'!$B:$J,5,FALSE)</f>
        <v>#N/A</v>
      </c>
      <c r="N16" s="23" t="e">
        <f>VLOOKUP(B16,'%C values'!$B:$J,9,FALSE)</f>
        <v>#N/A</v>
      </c>
      <c r="O16" s="23" t="e">
        <f t="shared" si="2"/>
        <v>#N/A</v>
      </c>
      <c r="P16" s="40" t="e">
        <f t="shared" si="3"/>
        <v>#N/A</v>
      </c>
      <c r="Q16" s="21" t="e">
        <f>VLOOKUP($B16,'%C values'!$M:$O,2,FALSE)</f>
        <v>#N/A</v>
      </c>
      <c r="R16" s="21" t="e">
        <f t="shared" si="4"/>
        <v>#N/A</v>
      </c>
      <c r="S16" s="21" t="e">
        <f t="shared" si="5"/>
        <v>#N/A</v>
      </c>
      <c r="T16" s="21" t="e">
        <f>VLOOKUP($B16,'%C values'!$M:$O,3,FALSE)</f>
        <v>#N/A</v>
      </c>
      <c r="U16" s="23" t="e">
        <f>VLOOKUP(B16,'%C values'!T:U,2,FALSE)</f>
        <v>#N/A</v>
      </c>
      <c r="V16" s="21" t="e">
        <f t="shared" si="6"/>
        <v>#N/A</v>
      </c>
      <c r="W16" s="21" t="e">
        <f t="shared" si="7"/>
        <v>#N/A</v>
      </c>
      <c r="X16" s="23" t="e">
        <f>VLOOKUP($B16,'%C values'!$T:$V,3,FALSE)</f>
        <v>#N/A</v>
      </c>
    </row>
    <row r="17" spans="1:24" ht="14.25" customHeight="1" x14ac:dyDescent="0.2">
      <c r="A17" s="22">
        <f>VLOOKUP(B17,'Sample ID by Horizon'!A:B,2,FALSE)</f>
        <v>42247</v>
      </c>
      <c r="B17" s="87" t="s">
        <v>410</v>
      </c>
      <c r="C17" s="57">
        <v>4</v>
      </c>
      <c r="D17" s="57">
        <v>64.465999999999994</v>
      </c>
      <c r="E17" s="88">
        <v>5</v>
      </c>
      <c r="F17" s="88">
        <v>69.370999999999995</v>
      </c>
      <c r="G17" s="89">
        <f t="shared" si="0"/>
        <v>4.9050000000000011</v>
      </c>
      <c r="H17" s="71">
        <f t="shared" si="1"/>
        <v>1.8999999999999775</v>
      </c>
      <c r="I17" s="71">
        <f t="shared" ref="I17:L17" si="19">I14</f>
        <v>1.7501030206040435</v>
      </c>
      <c r="J17" s="71">
        <f t="shared" si="19"/>
        <v>0.8400494498899409</v>
      </c>
      <c r="K17" s="23" t="e">
        <f t="shared" si="19"/>
        <v>#N/A</v>
      </c>
      <c r="L17" s="40" t="e">
        <f t="shared" si="19"/>
        <v>#N/A</v>
      </c>
      <c r="M17" s="23" t="e">
        <f>VLOOKUP(B17,'%C values'!$B:$J,5,FALSE)</f>
        <v>#N/A</v>
      </c>
      <c r="N17" s="23" t="e">
        <f>VLOOKUP(B17,'%C values'!$B:$J,9,FALSE)</f>
        <v>#N/A</v>
      </c>
      <c r="O17" s="23" t="e">
        <f t="shared" si="2"/>
        <v>#N/A</v>
      </c>
      <c r="P17" s="40" t="e">
        <f t="shared" si="3"/>
        <v>#N/A</v>
      </c>
      <c r="Q17" s="21" t="e">
        <f>VLOOKUP($B17,'%C values'!$M:$O,2,FALSE)</f>
        <v>#N/A</v>
      </c>
      <c r="R17" s="21" t="e">
        <f t="shared" si="4"/>
        <v>#N/A</v>
      </c>
      <c r="S17" s="21" t="e">
        <f t="shared" si="5"/>
        <v>#N/A</v>
      </c>
      <c r="T17" s="21" t="e">
        <f>VLOOKUP($B17,'%C values'!$M:$O,3,FALSE)</f>
        <v>#N/A</v>
      </c>
      <c r="U17" s="23" t="e">
        <f>VLOOKUP(B17,'%C values'!T:U,2,FALSE)</f>
        <v>#N/A</v>
      </c>
      <c r="V17" s="21" t="e">
        <f t="shared" si="6"/>
        <v>#N/A</v>
      </c>
      <c r="W17" s="21" t="e">
        <f t="shared" si="7"/>
        <v>#N/A</v>
      </c>
      <c r="X17" s="23" t="e">
        <f>VLOOKUP($B17,'%C values'!$T:$V,3,FALSE)</f>
        <v>#N/A</v>
      </c>
    </row>
    <row r="18" spans="1:24" ht="14.25" customHeight="1" x14ac:dyDescent="0.2">
      <c r="A18" s="22">
        <f>VLOOKUP(B18,'Sample ID by Horizon'!A:B,2,FALSE)</f>
        <v>42271</v>
      </c>
      <c r="B18" s="87" t="s">
        <v>419</v>
      </c>
      <c r="C18" s="57">
        <v>1</v>
      </c>
      <c r="D18" s="57">
        <v>63.063000000000002</v>
      </c>
      <c r="E18" s="88">
        <v>5</v>
      </c>
      <c r="F18" s="88">
        <v>67.873000000000005</v>
      </c>
      <c r="G18" s="89">
        <f t="shared" si="0"/>
        <v>4.8100000000000023</v>
      </c>
      <c r="H18" s="71">
        <f t="shared" si="1"/>
        <v>3.799999999999955</v>
      </c>
      <c r="I18" s="71">
        <f>AVERAGE(H18:H21)</f>
        <v>3.7151870374073366</v>
      </c>
      <c r="J18" s="71">
        <f>I18*0.48</f>
        <v>1.7832897779555215</v>
      </c>
      <c r="K18" s="35" t="e">
        <f>M18/100*VLOOKUP(B18,'Bulk Density'!$D:$Q,14,FALSE)</f>
        <v>#N/A</v>
      </c>
      <c r="L18" s="40" t="e">
        <f>K18*0.892179122</f>
        <v>#N/A</v>
      </c>
      <c r="M18" s="23" t="e">
        <f>VLOOKUP(B18,'%C values'!$B:$J,5,FALSE)</f>
        <v>#N/A</v>
      </c>
      <c r="N18" s="23" t="e">
        <f>VLOOKUP(B18,'%C values'!$B:$J,9,FALSE)</f>
        <v>#N/A</v>
      </c>
      <c r="O18" s="23" t="e">
        <f t="shared" si="2"/>
        <v>#N/A</v>
      </c>
      <c r="P18" s="40" t="e">
        <f t="shared" si="3"/>
        <v>#N/A</v>
      </c>
      <c r="Q18" s="21" t="e">
        <f>VLOOKUP($B18,'%C values'!$M:$O,2,FALSE)</f>
        <v>#N/A</v>
      </c>
      <c r="R18" s="21" t="e">
        <f t="shared" si="4"/>
        <v>#N/A</v>
      </c>
      <c r="S18" s="21" t="e">
        <f t="shared" si="5"/>
        <v>#N/A</v>
      </c>
      <c r="T18" s="21" t="e">
        <f>VLOOKUP($B18,'%C values'!$M:$O,3,FALSE)</f>
        <v>#N/A</v>
      </c>
      <c r="U18" s="23" t="e">
        <f>VLOOKUP(B18,'%C values'!T:U,2,FALSE)</f>
        <v>#N/A</v>
      </c>
      <c r="V18" s="21" t="e">
        <f t="shared" si="6"/>
        <v>#N/A</v>
      </c>
      <c r="W18" s="21" t="e">
        <f t="shared" si="7"/>
        <v>#N/A</v>
      </c>
      <c r="X18" s="23" t="e">
        <f>VLOOKUP($B18,'%C values'!$T:$V,3,FALSE)</f>
        <v>#N/A</v>
      </c>
    </row>
    <row r="19" spans="1:24" ht="14.25" customHeight="1" x14ac:dyDescent="0.2">
      <c r="A19" s="22">
        <f>VLOOKUP(B19,'Sample ID by Horizon'!A:B,2,FALSE)</f>
        <v>42271</v>
      </c>
      <c r="B19" s="87" t="s">
        <v>419</v>
      </c>
      <c r="C19" s="57">
        <v>2</v>
      </c>
      <c r="D19" s="57">
        <v>64.465999999999994</v>
      </c>
      <c r="E19" s="88">
        <v>5</v>
      </c>
      <c r="F19" s="88">
        <v>69.278000000000006</v>
      </c>
      <c r="G19" s="89">
        <f t="shared" si="0"/>
        <v>4.8120000000000118</v>
      </c>
      <c r="H19" s="71">
        <f t="shared" si="1"/>
        <v>3.7599999999997635</v>
      </c>
      <c r="I19" s="71">
        <f t="shared" ref="I19:L19" si="20">I18</f>
        <v>3.7151870374073366</v>
      </c>
      <c r="J19" s="71">
        <f t="shared" si="20"/>
        <v>1.7832897779555215</v>
      </c>
      <c r="K19" s="23" t="e">
        <f t="shared" si="20"/>
        <v>#N/A</v>
      </c>
      <c r="L19" s="40" t="e">
        <f t="shared" si="20"/>
        <v>#N/A</v>
      </c>
      <c r="M19" s="23" t="e">
        <f>VLOOKUP(B19,'%C values'!$B:$J,5,FALSE)</f>
        <v>#N/A</v>
      </c>
      <c r="N19" s="23" t="e">
        <f>VLOOKUP(B19,'%C values'!$B:$J,9,FALSE)</f>
        <v>#N/A</v>
      </c>
      <c r="O19" s="23" t="e">
        <f t="shared" si="2"/>
        <v>#N/A</v>
      </c>
      <c r="P19" s="40" t="e">
        <f t="shared" si="3"/>
        <v>#N/A</v>
      </c>
      <c r="Q19" s="21" t="e">
        <f>VLOOKUP($B19,'%C values'!$M:$O,2,FALSE)</f>
        <v>#N/A</v>
      </c>
      <c r="R19" s="21" t="e">
        <f t="shared" si="4"/>
        <v>#N/A</v>
      </c>
      <c r="S19" s="21" t="e">
        <f t="shared" si="5"/>
        <v>#N/A</v>
      </c>
      <c r="T19" s="21" t="e">
        <f>VLOOKUP($B19,'%C values'!$M:$O,3,FALSE)</f>
        <v>#N/A</v>
      </c>
      <c r="U19" s="23" t="e">
        <f>VLOOKUP(B19,'%C values'!T:U,2,FALSE)</f>
        <v>#N/A</v>
      </c>
      <c r="V19" s="21" t="e">
        <f t="shared" si="6"/>
        <v>#N/A</v>
      </c>
      <c r="W19" s="21" t="e">
        <f t="shared" si="7"/>
        <v>#N/A</v>
      </c>
      <c r="X19" s="23" t="e">
        <f>VLOOKUP($B19,'%C values'!$T:$V,3,FALSE)</f>
        <v>#N/A</v>
      </c>
    </row>
    <row r="20" spans="1:24" ht="14.25" customHeight="1" x14ac:dyDescent="0.2">
      <c r="A20" s="22">
        <f>VLOOKUP(B20,'Sample ID by Horizon'!A:B,2,FALSE)</f>
        <v>42271</v>
      </c>
      <c r="B20" s="87" t="s">
        <v>419</v>
      </c>
      <c r="C20" s="57">
        <v>3</v>
      </c>
      <c r="D20" s="57">
        <v>65.733999999999995</v>
      </c>
      <c r="E20" s="88">
        <v>4.9989999999999997</v>
      </c>
      <c r="F20" s="88">
        <v>70.546000000000006</v>
      </c>
      <c r="G20" s="89">
        <f t="shared" si="0"/>
        <v>4.8120000000000118</v>
      </c>
      <c r="H20" s="71">
        <f t="shared" si="1"/>
        <v>3.7407481496296828</v>
      </c>
      <c r="I20" s="71">
        <f t="shared" ref="I20:L20" si="21">I18</f>
        <v>3.7151870374073366</v>
      </c>
      <c r="J20" s="71">
        <f t="shared" si="21"/>
        <v>1.7832897779555215</v>
      </c>
      <c r="K20" s="23" t="e">
        <f t="shared" si="21"/>
        <v>#N/A</v>
      </c>
      <c r="L20" s="40" t="e">
        <f t="shared" si="21"/>
        <v>#N/A</v>
      </c>
      <c r="M20" s="23" t="e">
        <f>VLOOKUP(B20,'%C values'!$B:$J,5,FALSE)</f>
        <v>#N/A</v>
      </c>
      <c r="N20" s="23" t="e">
        <f>VLOOKUP(B20,'%C values'!$B:$J,9,FALSE)</f>
        <v>#N/A</v>
      </c>
      <c r="O20" s="23" t="e">
        <f t="shared" si="2"/>
        <v>#N/A</v>
      </c>
      <c r="P20" s="40" t="e">
        <f t="shared" si="3"/>
        <v>#N/A</v>
      </c>
      <c r="Q20" s="21" t="e">
        <f>VLOOKUP($B20,'%C values'!$M:$O,2,FALSE)</f>
        <v>#N/A</v>
      </c>
      <c r="R20" s="21" t="e">
        <f t="shared" si="4"/>
        <v>#N/A</v>
      </c>
      <c r="S20" s="21" t="e">
        <f t="shared" si="5"/>
        <v>#N/A</v>
      </c>
      <c r="T20" s="21" t="e">
        <f>VLOOKUP($B20,'%C values'!$M:$O,3,FALSE)</f>
        <v>#N/A</v>
      </c>
      <c r="U20" s="23" t="e">
        <f>VLOOKUP(B20,'%C values'!T:U,2,FALSE)</f>
        <v>#N/A</v>
      </c>
      <c r="V20" s="21" t="e">
        <f t="shared" si="6"/>
        <v>#N/A</v>
      </c>
      <c r="W20" s="21" t="e">
        <f t="shared" si="7"/>
        <v>#N/A</v>
      </c>
      <c r="X20" s="23" t="e">
        <f>VLOOKUP($B20,'%C values'!$T:$V,3,FALSE)</f>
        <v>#N/A</v>
      </c>
    </row>
    <row r="21" spans="1:24" ht="14.25" customHeight="1" x14ac:dyDescent="0.2">
      <c r="A21" s="22">
        <f>VLOOKUP(B21,'Sample ID by Horizon'!A:B,2,FALSE)</f>
        <v>42271</v>
      </c>
      <c r="B21" s="87" t="s">
        <v>419</v>
      </c>
      <c r="C21" s="57">
        <v>4</v>
      </c>
      <c r="D21" s="57">
        <v>69.411000000000001</v>
      </c>
      <c r="E21" s="88">
        <v>5</v>
      </c>
      <c r="F21" s="88">
        <v>74.233000000000004</v>
      </c>
      <c r="G21" s="89">
        <f t="shared" si="0"/>
        <v>4.8220000000000027</v>
      </c>
      <c r="H21" s="71">
        <f t="shared" si="1"/>
        <v>3.559999999999945</v>
      </c>
      <c r="I21" s="71">
        <f t="shared" ref="I21:L21" si="22">I18</f>
        <v>3.7151870374073366</v>
      </c>
      <c r="J21" s="71">
        <f t="shared" si="22"/>
        <v>1.7832897779555215</v>
      </c>
      <c r="K21" s="23" t="e">
        <f t="shared" si="22"/>
        <v>#N/A</v>
      </c>
      <c r="L21" s="40" t="e">
        <f t="shared" si="22"/>
        <v>#N/A</v>
      </c>
      <c r="M21" s="23" t="e">
        <f>VLOOKUP(B21,'%C values'!$B:$J,5,FALSE)</f>
        <v>#N/A</v>
      </c>
      <c r="N21" s="23" t="e">
        <f>VLOOKUP(B21,'%C values'!$B:$J,9,FALSE)</f>
        <v>#N/A</v>
      </c>
      <c r="O21" s="23" t="e">
        <f t="shared" si="2"/>
        <v>#N/A</v>
      </c>
      <c r="P21" s="40" t="e">
        <f t="shared" si="3"/>
        <v>#N/A</v>
      </c>
      <c r="Q21" s="21" t="e">
        <f>VLOOKUP($B21,'%C values'!$M:$O,2,FALSE)</f>
        <v>#N/A</v>
      </c>
      <c r="R21" s="21" t="e">
        <f t="shared" si="4"/>
        <v>#N/A</v>
      </c>
      <c r="S21" s="21" t="e">
        <f t="shared" si="5"/>
        <v>#N/A</v>
      </c>
      <c r="T21" s="21" t="e">
        <f>VLOOKUP($B21,'%C values'!$M:$O,3,FALSE)</f>
        <v>#N/A</v>
      </c>
      <c r="U21" s="23" t="e">
        <f>VLOOKUP(B21,'%C values'!T:U,2,FALSE)</f>
        <v>#N/A</v>
      </c>
      <c r="V21" s="21" t="e">
        <f t="shared" si="6"/>
        <v>#N/A</v>
      </c>
      <c r="W21" s="21" t="e">
        <f t="shared" si="7"/>
        <v>#N/A</v>
      </c>
      <c r="X21" s="23" t="e">
        <f>VLOOKUP($B21,'%C values'!$T:$V,3,FALSE)</f>
        <v>#N/A</v>
      </c>
    </row>
    <row r="22" spans="1:24" ht="14.25" customHeight="1" x14ac:dyDescent="0.2">
      <c r="A22" s="22">
        <f>VLOOKUP(B22,'Sample ID by Horizon'!A:B,2,FALSE)</f>
        <v>42272</v>
      </c>
      <c r="B22" s="87" t="s">
        <v>421</v>
      </c>
      <c r="C22" s="57">
        <v>1</v>
      </c>
      <c r="D22" s="57">
        <v>63.066000000000003</v>
      </c>
      <c r="E22" s="88">
        <v>5</v>
      </c>
      <c r="F22" s="88">
        <v>67.86</v>
      </c>
      <c r="G22" s="89">
        <f t="shared" si="0"/>
        <v>4.7939999999999969</v>
      </c>
      <c r="H22" s="71">
        <f t="shared" si="1"/>
        <v>4.1200000000000614</v>
      </c>
      <c r="I22" s="71">
        <f>AVERAGE(H22:H25)</f>
        <v>3.9898100379924593</v>
      </c>
      <c r="J22" s="71">
        <f>I22*0.48</f>
        <v>1.9151088182363805</v>
      </c>
      <c r="K22" s="35" t="e">
        <f>M22/100*VLOOKUP(B22,'Bulk Density'!$D:$Q,14,FALSE)</f>
        <v>#N/A</v>
      </c>
      <c r="L22" s="40" t="e">
        <f>K22*0.892179122</f>
        <v>#N/A</v>
      </c>
      <c r="M22" s="23" t="e">
        <f>VLOOKUP(B22,'%C values'!$B:$J,5,FALSE)</f>
        <v>#N/A</v>
      </c>
      <c r="N22" s="23" t="e">
        <f>VLOOKUP(B22,'%C values'!$B:$J,9,FALSE)</f>
        <v>#N/A</v>
      </c>
      <c r="O22" s="23" t="e">
        <f t="shared" si="2"/>
        <v>#N/A</v>
      </c>
      <c r="P22" s="40" t="e">
        <f t="shared" si="3"/>
        <v>#N/A</v>
      </c>
      <c r="Q22" s="21" t="e">
        <f>VLOOKUP($B22,'%C values'!$M:$O,2,FALSE)</f>
        <v>#N/A</v>
      </c>
      <c r="R22" s="21" t="e">
        <f t="shared" si="4"/>
        <v>#N/A</v>
      </c>
      <c r="S22" s="21" t="e">
        <f t="shared" si="5"/>
        <v>#N/A</v>
      </c>
      <c r="T22" s="21" t="e">
        <f>VLOOKUP($B22,'%C values'!$M:$O,3,FALSE)</f>
        <v>#N/A</v>
      </c>
      <c r="U22" s="23" t="e">
        <f>VLOOKUP(B22,'%C values'!T:U,2,FALSE)</f>
        <v>#N/A</v>
      </c>
      <c r="V22" s="21" t="e">
        <f t="shared" si="6"/>
        <v>#N/A</v>
      </c>
      <c r="W22" s="21" t="e">
        <f t="shared" si="7"/>
        <v>#N/A</v>
      </c>
      <c r="X22" s="23" t="e">
        <f>VLOOKUP($B22,'%C values'!$T:$V,3,FALSE)</f>
        <v>#N/A</v>
      </c>
    </row>
    <row r="23" spans="1:24" ht="14.25" customHeight="1" x14ac:dyDescent="0.2">
      <c r="A23" s="22">
        <f>VLOOKUP(B23,'Sample ID by Horizon'!A:B,2,FALSE)</f>
        <v>42272</v>
      </c>
      <c r="B23" s="87" t="s">
        <v>421</v>
      </c>
      <c r="C23" s="57">
        <v>2</v>
      </c>
      <c r="D23" s="57">
        <v>64.468000000000004</v>
      </c>
      <c r="E23" s="88">
        <v>5</v>
      </c>
      <c r="F23" s="88">
        <v>69.257999999999996</v>
      </c>
      <c r="G23" s="89">
        <f t="shared" si="0"/>
        <v>4.789999999999992</v>
      </c>
      <c r="H23" s="71">
        <f t="shared" si="1"/>
        <v>4.2000000000001592</v>
      </c>
      <c r="I23" s="71">
        <f t="shared" ref="I23:L23" si="23">I22</f>
        <v>3.9898100379924593</v>
      </c>
      <c r="J23" s="71">
        <f t="shared" si="23"/>
        <v>1.9151088182363805</v>
      </c>
      <c r="K23" s="23" t="e">
        <f t="shared" si="23"/>
        <v>#N/A</v>
      </c>
      <c r="L23" s="40" t="e">
        <f t="shared" si="23"/>
        <v>#N/A</v>
      </c>
      <c r="M23" s="23" t="e">
        <f>VLOOKUP(B23,'%C values'!$B:$J,5,FALSE)</f>
        <v>#N/A</v>
      </c>
      <c r="N23" s="23" t="e">
        <f>VLOOKUP(B23,'%C values'!$B:$J,9,FALSE)</f>
        <v>#N/A</v>
      </c>
      <c r="O23" s="23" t="e">
        <f t="shared" si="2"/>
        <v>#N/A</v>
      </c>
      <c r="P23" s="40" t="e">
        <f t="shared" si="3"/>
        <v>#N/A</v>
      </c>
      <c r="Q23" s="21" t="e">
        <f>VLOOKUP($B23,'%C values'!$M:$O,2,FALSE)</f>
        <v>#N/A</v>
      </c>
      <c r="R23" s="21" t="e">
        <f t="shared" si="4"/>
        <v>#N/A</v>
      </c>
      <c r="S23" s="21" t="e">
        <f t="shared" si="5"/>
        <v>#N/A</v>
      </c>
      <c r="T23" s="21" t="e">
        <f>VLOOKUP($B23,'%C values'!$M:$O,3,FALSE)</f>
        <v>#N/A</v>
      </c>
      <c r="U23" s="23" t="e">
        <f>VLOOKUP(B23,'%C values'!T:U,2,FALSE)</f>
        <v>#N/A</v>
      </c>
      <c r="V23" s="21" t="e">
        <f t="shared" si="6"/>
        <v>#N/A</v>
      </c>
      <c r="W23" s="21" t="e">
        <f t="shared" si="7"/>
        <v>#N/A</v>
      </c>
      <c r="X23" s="23" t="e">
        <f>VLOOKUP($B23,'%C values'!$T:$V,3,FALSE)</f>
        <v>#N/A</v>
      </c>
    </row>
    <row r="24" spans="1:24" ht="14.25" customHeight="1" x14ac:dyDescent="0.2">
      <c r="A24" s="22">
        <f>VLOOKUP(B24,'Sample ID by Horizon'!A:B,2,FALSE)</f>
        <v>42272</v>
      </c>
      <c r="B24" s="87" t="s">
        <v>421</v>
      </c>
      <c r="C24" s="57">
        <v>3</v>
      </c>
      <c r="D24" s="57">
        <v>65.733999999999995</v>
      </c>
      <c r="E24" s="88">
        <v>5.0010000000000003</v>
      </c>
      <c r="F24" s="88">
        <v>70.545000000000002</v>
      </c>
      <c r="G24" s="89">
        <f t="shared" si="0"/>
        <v>4.811000000000007</v>
      </c>
      <c r="H24" s="71">
        <f t="shared" si="1"/>
        <v>3.7992401519694714</v>
      </c>
      <c r="I24" s="71">
        <f t="shared" ref="I24:L24" si="24">I22</f>
        <v>3.9898100379924593</v>
      </c>
      <c r="J24" s="71">
        <f t="shared" si="24"/>
        <v>1.9151088182363805</v>
      </c>
      <c r="K24" s="23" t="e">
        <f t="shared" si="24"/>
        <v>#N/A</v>
      </c>
      <c r="L24" s="40" t="e">
        <f t="shared" si="24"/>
        <v>#N/A</v>
      </c>
      <c r="M24" s="23" t="e">
        <f>VLOOKUP(B24,'%C values'!$B:$J,5,FALSE)</f>
        <v>#N/A</v>
      </c>
      <c r="N24" s="23" t="e">
        <f>VLOOKUP(B24,'%C values'!$B:$J,9,FALSE)</f>
        <v>#N/A</v>
      </c>
      <c r="O24" s="23" t="e">
        <f t="shared" si="2"/>
        <v>#N/A</v>
      </c>
      <c r="P24" s="40" t="e">
        <f t="shared" si="3"/>
        <v>#N/A</v>
      </c>
      <c r="Q24" s="21" t="e">
        <f>VLOOKUP($B24,'%C values'!$M:$O,2,FALSE)</f>
        <v>#N/A</v>
      </c>
      <c r="R24" s="21" t="e">
        <f t="shared" si="4"/>
        <v>#N/A</v>
      </c>
      <c r="S24" s="21" t="e">
        <f t="shared" si="5"/>
        <v>#N/A</v>
      </c>
      <c r="T24" s="21" t="e">
        <f>VLOOKUP($B24,'%C values'!$M:$O,3,FALSE)</f>
        <v>#N/A</v>
      </c>
      <c r="U24" s="23" t="e">
        <f>VLOOKUP(B24,'%C values'!T:U,2,FALSE)</f>
        <v>#N/A</v>
      </c>
      <c r="V24" s="21" t="e">
        <f t="shared" si="6"/>
        <v>#N/A</v>
      </c>
      <c r="W24" s="21" t="e">
        <f t="shared" si="7"/>
        <v>#N/A</v>
      </c>
      <c r="X24" s="23" t="e">
        <f>VLOOKUP($B24,'%C values'!$T:$V,3,FALSE)</f>
        <v>#N/A</v>
      </c>
    </row>
    <row r="25" spans="1:24" ht="14.25" customHeight="1" x14ac:dyDescent="0.2">
      <c r="A25" s="22">
        <f>VLOOKUP(B25,'Sample ID by Horizon'!A:B,2,FALSE)</f>
        <v>42272</v>
      </c>
      <c r="B25" s="87" t="s">
        <v>421</v>
      </c>
      <c r="C25" s="57">
        <v>4</v>
      </c>
      <c r="D25" s="57">
        <v>69.412000000000006</v>
      </c>
      <c r="E25" s="88">
        <v>5</v>
      </c>
      <c r="F25" s="88">
        <v>74.22</v>
      </c>
      <c r="G25" s="89">
        <f t="shared" si="0"/>
        <v>4.8079999999999927</v>
      </c>
      <c r="H25" s="71">
        <f t="shared" si="1"/>
        <v>3.8400000000001455</v>
      </c>
      <c r="I25" s="71">
        <f t="shared" ref="I25:L25" si="25">I22</f>
        <v>3.9898100379924593</v>
      </c>
      <c r="J25" s="71">
        <f t="shared" si="25"/>
        <v>1.9151088182363805</v>
      </c>
      <c r="K25" s="23" t="e">
        <f t="shared" si="25"/>
        <v>#N/A</v>
      </c>
      <c r="L25" s="40" t="e">
        <f t="shared" si="25"/>
        <v>#N/A</v>
      </c>
      <c r="M25" s="23" t="e">
        <f>VLOOKUP(B25,'%C values'!$B:$J,5,FALSE)</f>
        <v>#N/A</v>
      </c>
      <c r="N25" s="23" t="e">
        <f>VLOOKUP(B25,'%C values'!$B:$J,9,FALSE)</f>
        <v>#N/A</v>
      </c>
      <c r="O25" s="23" t="e">
        <f t="shared" si="2"/>
        <v>#N/A</v>
      </c>
      <c r="P25" s="40" t="e">
        <f t="shared" si="3"/>
        <v>#N/A</v>
      </c>
      <c r="Q25" s="21" t="e">
        <f>VLOOKUP($B25,'%C values'!$M:$O,2,FALSE)</f>
        <v>#N/A</v>
      </c>
      <c r="R25" s="21" t="e">
        <f t="shared" si="4"/>
        <v>#N/A</v>
      </c>
      <c r="S25" s="21" t="e">
        <f t="shared" si="5"/>
        <v>#N/A</v>
      </c>
      <c r="T25" s="21" t="e">
        <f>VLOOKUP($B25,'%C values'!$M:$O,3,FALSE)</f>
        <v>#N/A</v>
      </c>
      <c r="U25" s="23" t="e">
        <f>VLOOKUP(B25,'%C values'!T:U,2,FALSE)</f>
        <v>#N/A</v>
      </c>
      <c r="V25" s="21" t="e">
        <f t="shared" si="6"/>
        <v>#N/A</v>
      </c>
      <c r="W25" s="21" t="e">
        <f t="shared" si="7"/>
        <v>#N/A</v>
      </c>
      <c r="X25" s="23" t="e">
        <f>VLOOKUP($B25,'%C values'!$T:$V,3,FALSE)</f>
        <v>#N/A</v>
      </c>
    </row>
    <row r="26" spans="1:24" ht="14.25" customHeight="1" x14ac:dyDescent="0.2">
      <c r="A26" s="22">
        <f>VLOOKUP(B26,'Sample ID by Horizon'!A:B,2,FALSE)</f>
        <v>42275</v>
      </c>
      <c r="B26" s="87" t="s">
        <v>423</v>
      </c>
      <c r="C26" s="57">
        <v>1</v>
      </c>
      <c r="D26" s="57">
        <v>63.067999999999998</v>
      </c>
      <c r="E26" s="88">
        <v>5</v>
      </c>
      <c r="F26" s="88">
        <v>67.878</v>
      </c>
      <c r="G26" s="16">
        <v>4.8470000000000004</v>
      </c>
      <c r="H26" s="71">
        <f t="shared" si="1"/>
        <v>3.0599999999999916</v>
      </c>
      <c r="I26" s="71">
        <f>AVERAGE(H26:H29)</f>
        <v>3.2301760352070898</v>
      </c>
      <c r="J26" s="71">
        <f>I26*0.48</f>
        <v>1.5504844968994032</v>
      </c>
      <c r="K26" s="35" t="e">
        <f>M26/100*VLOOKUP(B26,'Bulk Density'!$D:$Q,14,FALSE)</f>
        <v>#N/A</v>
      </c>
      <c r="L26" s="40" t="e">
        <f>K26*0.892179122</f>
        <v>#N/A</v>
      </c>
      <c r="M26" s="23" t="e">
        <f>VLOOKUP(B26,'%C values'!$B:$J,5,FALSE)</f>
        <v>#N/A</v>
      </c>
      <c r="N26" s="23" t="e">
        <f>VLOOKUP(B26,'%C values'!$B:$J,9,FALSE)</f>
        <v>#N/A</v>
      </c>
      <c r="O26" s="23" t="e">
        <f t="shared" si="2"/>
        <v>#N/A</v>
      </c>
      <c r="P26" s="40" t="e">
        <f t="shared" si="3"/>
        <v>#N/A</v>
      </c>
      <c r="Q26" s="21" t="e">
        <f>VLOOKUP($B26,'%C values'!$M:$O,2,FALSE)</f>
        <v>#N/A</v>
      </c>
      <c r="R26" s="21" t="e">
        <f t="shared" si="4"/>
        <v>#N/A</v>
      </c>
      <c r="S26" s="21" t="e">
        <f t="shared" si="5"/>
        <v>#N/A</v>
      </c>
      <c r="T26" s="21" t="e">
        <f>VLOOKUP($B26,'%C values'!$M:$O,3,FALSE)</f>
        <v>#N/A</v>
      </c>
      <c r="U26" s="23" t="e">
        <f>VLOOKUP(B26,'%C values'!T:U,2,FALSE)</f>
        <v>#N/A</v>
      </c>
      <c r="V26" s="21" t="e">
        <f t="shared" si="6"/>
        <v>#N/A</v>
      </c>
      <c r="W26" s="21" t="e">
        <f t="shared" si="7"/>
        <v>#N/A</v>
      </c>
      <c r="X26" s="23" t="e">
        <f>VLOOKUP($B26,'%C values'!$T:$V,3,FALSE)</f>
        <v>#N/A</v>
      </c>
    </row>
    <row r="27" spans="1:24" ht="14.25" customHeight="1" x14ac:dyDescent="0.2">
      <c r="A27" s="22">
        <f>VLOOKUP(B27,'Sample ID by Horizon'!A:B,2,FALSE)</f>
        <v>42275</v>
      </c>
      <c r="B27" s="87" t="s">
        <v>423</v>
      </c>
      <c r="C27" s="57">
        <v>2</v>
      </c>
      <c r="D27" s="57">
        <v>64.468000000000004</v>
      </c>
      <c r="E27" s="88">
        <v>5</v>
      </c>
      <c r="F27" s="88">
        <v>69.271000000000001</v>
      </c>
      <c r="G27" s="16">
        <v>4.843</v>
      </c>
      <c r="H27" s="71">
        <f t="shared" si="1"/>
        <v>3.1400000000000006</v>
      </c>
      <c r="I27" s="71">
        <f t="shared" ref="I27:L27" si="26">I26</f>
        <v>3.2301760352070898</v>
      </c>
      <c r="J27" s="71">
        <f t="shared" si="26"/>
        <v>1.5504844968994032</v>
      </c>
      <c r="K27" s="23" t="e">
        <f t="shared" si="26"/>
        <v>#N/A</v>
      </c>
      <c r="L27" s="40" t="e">
        <f t="shared" si="26"/>
        <v>#N/A</v>
      </c>
      <c r="M27" s="23" t="e">
        <f>VLOOKUP(B27,'%C values'!$B:$J,5,FALSE)</f>
        <v>#N/A</v>
      </c>
      <c r="N27" s="23" t="e">
        <f>VLOOKUP(B27,'%C values'!$B:$J,9,FALSE)</f>
        <v>#N/A</v>
      </c>
      <c r="O27" s="23" t="e">
        <f t="shared" si="2"/>
        <v>#N/A</v>
      </c>
      <c r="P27" s="40" t="e">
        <f t="shared" si="3"/>
        <v>#N/A</v>
      </c>
      <c r="Q27" s="21" t="e">
        <f>VLOOKUP($B27,'%C values'!$M:$O,2,FALSE)</f>
        <v>#N/A</v>
      </c>
      <c r="R27" s="21" t="e">
        <f t="shared" si="4"/>
        <v>#N/A</v>
      </c>
      <c r="S27" s="21" t="e">
        <f t="shared" si="5"/>
        <v>#N/A</v>
      </c>
      <c r="T27" s="21" t="e">
        <f>VLOOKUP($B27,'%C values'!$M:$O,3,FALSE)</f>
        <v>#N/A</v>
      </c>
      <c r="U27" s="23" t="e">
        <f>VLOOKUP(B27,'%C values'!T:U,2,FALSE)</f>
        <v>#N/A</v>
      </c>
      <c r="V27" s="21" t="e">
        <f t="shared" si="6"/>
        <v>#N/A</v>
      </c>
      <c r="W27" s="21" t="e">
        <f t="shared" si="7"/>
        <v>#N/A</v>
      </c>
      <c r="X27" s="23" t="e">
        <f>VLOOKUP($B27,'%C values'!$T:$V,3,FALSE)</f>
        <v>#N/A</v>
      </c>
    </row>
    <row r="28" spans="1:24" ht="14.25" customHeight="1" x14ac:dyDescent="0.2">
      <c r="A28" s="22">
        <f>VLOOKUP(B28,'Sample ID by Horizon'!A:B,2,FALSE)</f>
        <v>42275</v>
      </c>
      <c r="B28" s="87" t="s">
        <v>423</v>
      </c>
      <c r="C28" s="57">
        <v>3</v>
      </c>
      <c r="D28" s="57">
        <v>65.731999999999999</v>
      </c>
      <c r="E28" s="88">
        <v>5</v>
      </c>
      <c r="F28" s="88">
        <v>70.515000000000001</v>
      </c>
      <c r="G28" s="16">
        <v>4.84</v>
      </c>
      <c r="H28" s="71">
        <f t="shared" si="1"/>
        <v>3.2000000000000028</v>
      </c>
      <c r="I28" s="71">
        <f t="shared" ref="I28:L28" si="27">I26</f>
        <v>3.2301760352070898</v>
      </c>
      <c r="J28" s="71">
        <f t="shared" si="27"/>
        <v>1.5504844968994032</v>
      </c>
      <c r="K28" s="23" t="e">
        <f t="shared" si="27"/>
        <v>#N/A</v>
      </c>
      <c r="L28" s="40" t="e">
        <f t="shared" si="27"/>
        <v>#N/A</v>
      </c>
      <c r="M28" s="23" t="e">
        <f>VLOOKUP(B28,'%C values'!$B:$J,5,FALSE)</f>
        <v>#N/A</v>
      </c>
      <c r="N28" s="23" t="e">
        <f>VLOOKUP(B28,'%C values'!$B:$J,9,FALSE)</f>
        <v>#N/A</v>
      </c>
      <c r="O28" s="23" t="e">
        <f t="shared" si="2"/>
        <v>#N/A</v>
      </c>
      <c r="P28" s="40" t="e">
        <f t="shared" si="3"/>
        <v>#N/A</v>
      </c>
      <c r="Q28" s="21" t="e">
        <f>VLOOKUP($B28,'%C values'!$M:$O,2,FALSE)</f>
        <v>#N/A</v>
      </c>
      <c r="R28" s="21" t="e">
        <f t="shared" si="4"/>
        <v>#N/A</v>
      </c>
      <c r="S28" s="21" t="e">
        <f t="shared" si="5"/>
        <v>#N/A</v>
      </c>
      <c r="T28" s="21" t="e">
        <f>VLOOKUP($B28,'%C values'!$M:$O,3,FALSE)</f>
        <v>#N/A</v>
      </c>
      <c r="U28" s="23" t="e">
        <f>VLOOKUP(B28,'%C values'!T:U,2,FALSE)</f>
        <v>#N/A</v>
      </c>
      <c r="V28" s="21" t="e">
        <f t="shared" si="6"/>
        <v>#N/A</v>
      </c>
      <c r="W28" s="21" t="e">
        <f t="shared" si="7"/>
        <v>#N/A</v>
      </c>
      <c r="X28" s="23" t="e">
        <f>VLOOKUP($B28,'%C values'!$T:$V,3,FALSE)</f>
        <v>#N/A</v>
      </c>
    </row>
    <row r="29" spans="1:24" ht="14.25" customHeight="1" x14ac:dyDescent="0.2">
      <c r="A29" s="22">
        <f>VLOOKUP(B29,'Sample ID by Horizon'!A:B,2,FALSE)</f>
        <v>42275</v>
      </c>
      <c r="B29" s="87" t="s">
        <v>423</v>
      </c>
      <c r="C29" s="57">
        <v>4</v>
      </c>
      <c r="D29" s="57">
        <v>69.409000000000006</v>
      </c>
      <c r="E29" s="88">
        <v>4.9989999999999997</v>
      </c>
      <c r="F29" s="88">
        <v>74.191999999999993</v>
      </c>
      <c r="G29" s="16">
        <v>4.8229999999999897</v>
      </c>
      <c r="H29" s="71">
        <f t="shared" si="1"/>
        <v>3.5207041408283644</v>
      </c>
      <c r="I29" s="71">
        <f t="shared" ref="I29:L29" si="28">I26</f>
        <v>3.2301760352070898</v>
      </c>
      <c r="J29" s="71">
        <f t="shared" si="28"/>
        <v>1.5504844968994032</v>
      </c>
      <c r="K29" s="23" t="e">
        <f t="shared" si="28"/>
        <v>#N/A</v>
      </c>
      <c r="L29" s="40" t="e">
        <f t="shared" si="28"/>
        <v>#N/A</v>
      </c>
      <c r="M29" s="23" t="e">
        <f>VLOOKUP(B29,'%C values'!$B:$J,5,FALSE)</f>
        <v>#N/A</v>
      </c>
      <c r="N29" s="23" t="e">
        <f>VLOOKUP(B29,'%C values'!$B:$J,9,FALSE)</f>
        <v>#N/A</v>
      </c>
      <c r="O29" s="23" t="e">
        <f t="shared" si="2"/>
        <v>#N/A</v>
      </c>
      <c r="P29" s="40" t="e">
        <f t="shared" si="3"/>
        <v>#N/A</v>
      </c>
      <c r="Q29" s="21" t="e">
        <f>VLOOKUP($B29,'%C values'!$M:$O,2,FALSE)</f>
        <v>#N/A</v>
      </c>
      <c r="R29" s="21" t="e">
        <f t="shared" si="4"/>
        <v>#N/A</v>
      </c>
      <c r="S29" s="21" t="e">
        <f t="shared" si="5"/>
        <v>#N/A</v>
      </c>
      <c r="T29" s="21" t="e">
        <f>VLOOKUP($B29,'%C values'!$M:$O,3,FALSE)</f>
        <v>#N/A</v>
      </c>
      <c r="U29" s="23" t="e">
        <f>VLOOKUP(B29,'%C values'!T:U,2,FALSE)</f>
        <v>#N/A</v>
      </c>
      <c r="V29" s="21" t="e">
        <f t="shared" si="6"/>
        <v>#N/A</v>
      </c>
      <c r="W29" s="21" t="e">
        <f t="shared" si="7"/>
        <v>#N/A</v>
      </c>
      <c r="X29" s="23" t="e">
        <f>VLOOKUP($B29,'%C values'!$T:$V,3,FALSE)</f>
        <v>#N/A</v>
      </c>
    </row>
    <row r="30" spans="1:24" ht="14.25" customHeight="1" x14ac:dyDescent="0.2">
      <c r="A30" s="22">
        <f>VLOOKUP(B30,'Sample ID by Horizon'!A:B,2,FALSE)</f>
        <v>42275</v>
      </c>
      <c r="B30" s="87" t="s">
        <v>425</v>
      </c>
      <c r="C30" s="57">
        <v>1</v>
      </c>
      <c r="D30" s="57">
        <v>63.064999999999998</v>
      </c>
      <c r="E30" s="88">
        <v>4.9989999999999997</v>
      </c>
      <c r="F30" s="88">
        <v>67.825000000000003</v>
      </c>
      <c r="G30" s="71">
        <f t="shared" ref="G30:G209" si="29">F30-D30</f>
        <v>4.7600000000000051</v>
      </c>
      <c r="H30" s="71">
        <f t="shared" si="1"/>
        <v>4.7809561912381389</v>
      </c>
      <c r="I30" s="71">
        <f>AVERAGE(H30:H33)</f>
        <v>4.7507161432285852</v>
      </c>
      <c r="J30" s="71">
        <f>I30*0.48</f>
        <v>2.2803437487497207</v>
      </c>
      <c r="K30" s="35" t="e">
        <f>M30/100*VLOOKUP(B30,'Bulk Density'!$D:$Q,14,FALSE)</f>
        <v>#N/A</v>
      </c>
      <c r="L30" s="40" t="e">
        <f>K30*0.892179122</f>
        <v>#N/A</v>
      </c>
      <c r="M30" s="23" t="e">
        <f>VLOOKUP(B30,'%C values'!$B:$J,5,FALSE)</f>
        <v>#N/A</v>
      </c>
      <c r="N30" s="23" t="e">
        <f>VLOOKUP(B30,'%C values'!$B:$J,9,FALSE)</f>
        <v>#N/A</v>
      </c>
      <c r="O30" s="23" t="e">
        <f t="shared" si="2"/>
        <v>#N/A</v>
      </c>
      <c r="P30" s="40" t="e">
        <f t="shared" si="3"/>
        <v>#N/A</v>
      </c>
      <c r="Q30" s="21" t="e">
        <f>VLOOKUP($B30,'%C values'!$M:$O,2,FALSE)</f>
        <v>#N/A</v>
      </c>
      <c r="R30" s="21" t="e">
        <f t="shared" si="4"/>
        <v>#N/A</v>
      </c>
      <c r="S30" s="21" t="e">
        <f t="shared" si="5"/>
        <v>#N/A</v>
      </c>
      <c r="T30" s="21" t="e">
        <f>VLOOKUP($B30,'%C values'!$M:$O,3,FALSE)</f>
        <v>#N/A</v>
      </c>
      <c r="U30" s="23" t="e">
        <f>VLOOKUP(B30,'%C values'!T:U,2,FALSE)</f>
        <v>#N/A</v>
      </c>
      <c r="V30" s="21" t="e">
        <f t="shared" si="6"/>
        <v>#N/A</v>
      </c>
      <c r="W30" s="21" t="e">
        <f t="shared" si="7"/>
        <v>#N/A</v>
      </c>
      <c r="X30" s="23" t="e">
        <f>VLOOKUP($B30,'%C values'!$T:$V,3,FALSE)</f>
        <v>#N/A</v>
      </c>
    </row>
    <row r="31" spans="1:24" ht="14.25" customHeight="1" x14ac:dyDescent="0.2">
      <c r="A31" s="22">
        <f>VLOOKUP(B31,'Sample ID by Horizon'!A:B,2,FALSE)</f>
        <v>42275</v>
      </c>
      <c r="B31" s="87" t="s">
        <v>425</v>
      </c>
      <c r="C31" s="57">
        <v>2</v>
      </c>
      <c r="D31" s="57">
        <v>64.465999999999994</v>
      </c>
      <c r="E31" s="88">
        <v>4.9989999999999997</v>
      </c>
      <c r="F31" s="88">
        <v>69.221999999999994</v>
      </c>
      <c r="G31" s="71">
        <f t="shared" si="29"/>
        <v>4.7560000000000002</v>
      </c>
      <c r="H31" s="71">
        <f t="shared" si="1"/>
        <v>4.8609721944388768</v>
      </c>
      <c r="I31" s="71">
        <f t="shared" ref="I31:L31" si="30">I30</f>
        <v>4.7507161432285852</v>
      </c>
      <c r="J31" s="71">
        <f t="shared" si="30"/>
        <v>2.2803437487497207</v>
      </c>
      <c r="K31" s="23" t="e">
        <f t="shared" si="30"/>
        <v>#N/A</v>
      </c>
      <c r="L31" s="40" t="e">
        <f t="shared" si="30"/>
        <v>#N/A</v>
      </c>
      <c r="M31" s="23" t="e">
        <f>VLOOKUP(B31,'%C values'!$B:$J,5,FALSE)</f>
        <v>#N/A</v>
      </c>
      <c r="N31" s="23" t="e">
        <f>VLOOKUP(B31,'%C values'!$B:$J,9,FALSE)</f>
        <v>#N/A</v>
      </c>
      <c r="O31" s="23" t="e">
        <f t="shared" si="2"/>
        <v>#N/A</v>
      </c>
      <c r="P31" s="40" t="e">
        <f t="shared" si="3"/>
        <v>#N/A</v>
      </c>
      <c r="Q31" s="21" t="e">
        <f>VLOOKUP($B31,'%C values'!$M:$O,2,FALSE)</f>
        <v>#N/A</v>
      </c>
      <c r="R31" s="21" t="e">
        <f t="shared" si="4"/>
        <v>#N/A</v>
      </c>
      <c r="S31" s="21" t="e">
        <f t="shared" si="5"/>
        <v>#N/A</v>
      </c>
      <c r="T31" s="21" t="e">
        <f>VLOOKUP($B31,'%C values'!$M:$O,3,FALSE)</f>
        <v>#N/A</v>
      </c>
      <c r="U31" s="23" t="e">
        <f>VLOOKUP(B31,'%C values'!T:U,2,FALSE)</f>
        <v>#N/A</v>
      </c>
      <c r="V31" s="21" t="e">
        <f t="shared" si="6"/>
        <v>#N/A</v>
      </c>
      <c r="W31" s="21" t="e">
        <f t="shared" si="7"/>
        <v>#N/A</v>
      </c>
      <c r="X31" s="23" t="e">
        <f>VLOOKUP($B31,'%C values'!$T:$V,3,FALSE)</f>
        <v>#N/A</v>
      </c>
    </row>
    <row r="32" spans="1:24" ht="14.25" customHeight="1" x14ac:dyDescent="0.2">
      <c r="A32" s="22">
        <f>VLOOKUP(B32,'Sample ID by Horizon'!A:B,2,FALSE)</f>
        <v>42275</v>
      </c>
      <c r="B32" s="87" t="s">
        <v>425</v>
      </c>
      <c r="C32" s="57">
        <v>3</v>
      </c>
      <c r="D32" s="57">
        <v>65.728999999999999</v>
      </c>
      <c r="E32" s="88">
        <v>5</v>
      </c>
      <c r="F32" s="88">
        <v>70.495000000000005</v>
      </c>
      <c r="G32" s="71">
        <f t="shared" si="29"/>
        <v>4.7660000000000053</v>
      </c>
      <c r="H32" s="71">
        <f t="shared" si="1"/>
        <v>4.6799999999998931</v>
      </c>
      <c r="I32" s="71">
        <f t="shared" ref="I32:L32" si="31">I30</f>
        <v>4.7507161432285852</v>
      </c>
      <c r="J32" s="71">
        <f t="shared" si="31"/>
        <v>2.2803437487497207</v>
      </c>
      <c r="K32" s="23" t="e">
        <f t="shared" si="31"/>
        <v>#N/A</v>
      </c>
      <c r="L32" s="40" t="e">
        <f t="shared" si="31"/>
        <v>#N/A</v>
      </c>
      <c r="M32" s="23" t="e">
        <f>VLOOKUP(B32,'%C values'!$B:$J,5,FALSE)</f>
        <v>#N/A</v>
      </c>
      <c r="N32" s="23" t="e">
        <f>VLOOKUP(B32,'%C values'!$B:$J,9,FALSE)</f>
        <v>#N/A</v>
      </c>
      <c r="O32" s="23" t="e">
        <f t="shared" si="2"/>
        <v>#N/A</v>
      </c>
      <c r="P32" s="40" t="e">
        <f t="shared" si="3"/>
        <v>#N/A</v>
      </c>
      <c r="Q32" s="21" t="e">
        <f>VLOOKUP($B32,'%C values'!$M:$O,2,FALSE)</f>
        <v>#N/A</v>
      </c>
      <c r="R32" s="21" t="e">
        <f t="shared" si="4"/>
        <v>#N/A</v>
      </c>
      <c r="S32" s="21" t="e">
        <f t="shared" si="5"/>
        <v>#N/A</v>
      </c>
      <c r="T32" s="21" t="e">
        <f>VLOOKUP($B32,'%C values'!$M:$O,3,FALSE)</f>
        <v>#N/A</v>
      </c>
      <c r="U32" s="23" t="e">
        <f>VLOOKUP(B32,'%C values'!T:U,2,FALSE)</f>
        <v>#N/A</v>
      </c>
      <c r="V32" s="21" t="e">
        <f t="shared" si="6"/>
        <v>#N/A</v>
      </c>
      <c r="W32" s="21" t="e">
        <f t="shared" si="7"/>
        <v>#N/A</v>
      </c>
      <c r="X32" s="23" t="e">
        <f>VLOOKUP($B32,'%C values'!$T:$V,3,FALSE)</f>
        <v>#N/A</v>
      </c>
    </row>
    <row r="33" spans="1:24" ht="14.25" customHeight="1" x14ac:dyDescent="0.2">
      <c r="A33" s="22">
        <f>VLOOKUP(B33,'Sample ID by Horizon'!A:B,2,FALSE)</f>
        <v>42275</v>
      </c>
      <c r="B33" s="87" t="s">
        <v>425</v>
      </c>
      <c r="C33" s="57">
        <v>4</v>
      </c>
      <c r="D33" s="57">
        <v>69.41</v>
      </c>
      <c r="E33" s="88">
        <v>4.9989999999999997</v>
      </c>
      <c r="F33" s="88">
        <v>74.174999999999997</v>
      </c>
      <c r="G33" s="71">
        <f t="shared" si="29"/>
        <v>4.7650000000000006</v>
      </c>
      <c r="H33" s="71">
        <f t="shared" si="1"/>
        <v>4.68093618723743</v>
      </c>
      <c r="I33" s="71">
        <f t="shared" ref="I33:L33" si="32">I30</f>
        <v>4.7507161432285852</v>
      </c>
      <c r="J33" s="71">
        <f t="shared" si="32"/>
        <v>2.2803437487497207</v>
      </c>
      <c r="K33" s="23" t="e">
        <f t="shared" si="32"/>
        <v>#N/A</v>
      </c>
      <c r="L33" s="40" t="e">
        <f t="shared" si="32"/>
        <v>#N/A</v>
      </c>
      <c r="M33" s="23" t="e">
        <f>VLOOKUP(B33,'%C values'!$B:$J,5,FALSE)</f>
        <v>#N/A</v>
      </c>
      <c r="N33" s="23" t="e">
        <f>VLOOKUP(B33,'%C values'!$B:$J,9,FALSE)</f>
        <v>#N/A</v>
      </c>
      <c r="O33" s="23" t="e">
        <f t="shared" si="2"/>
        <v>#N/A</v>
      </c>
      <c r="P33" s="40" t="e">
        <f t="shared" si="3"/>
        <v>#N/A</v>
      </c>
      <c r="Q33" s="21" t="e">
        <f>VLOOKUP($B33,'%C values'!$M:$O,2,FALSE)</f>
        <v>#N/A</v>
      </c>
      <c r="R33" s="21" t="e">
        <f t="shared" si="4"/>
        <v>#N/A</v>
      </c>
      <c r="S33" s="21" t="e">
        <f t="shared" si="5"/>
        <v>#N/A</v>
      </c>
      <c r="T33" s="21" t="e">
        <f>VLOOKUP($B33,'%C values'!$M:$O,3,FALSE)</f>
        <v>#N/A</v>
      </c>
      <c r="U33" s="23" t="e">
        <f>VLOOKUP(B33,'%C values'!T:U,2,FALSE)</f>
        <v>#N/A</v>
      </c>
      <c r="V33" s="21" t="e">
        <f t="shared" si="6"/>
        <v>#N/A</v>
      </c>
      <c r="W33" s="21" t="e">
        <f t="shared" si="7"/>
        <v>#N/A</v>
      </c>
      <c r="X33" s="23" t="e">
        <f>VLOOKUP($B33,'%C values'!$T:$V,3,FALSE)</f>
        <v>#N/A</v>
      </c>
    </row>
    <row r="34" spans="1:24" ht="14.25" customHeight="1" x14ac:dyDescent="0.2">
      <c r="A34" s="22">
        <f>VLOOKUP(B34,'Sample ID by Horizon'!A:B,2,FALSE)</f>
        <v>42275</v>
      </c>
      <c r="B34" s="87" t="s">
        <v>427</v>
      </c>
      <c r="C34" s="57">
        <v>1</v>
      </c>
      <c r="D34" s="57">
        <v>63.067</v>
      </c>
      <c r="E34" s="88">
        <v>4.9989999999999997</v>
      </c>
      <c r="F34" s="88">
        <v>67.832999999999998</v>
      </c>
      <c r="G34" s="71">
        <f t="shared" si="29"/>
        <v>4.7659999999999982</v>
      </c>
      <c r="H34" s="71">
        <f t="shared" si="1"/>
        <v>4.6609321864373161</v>
      </c>
      <c r="I34" s="71">
        <f>AVERAGE(H34:H37)</f>
        <v>3.7552561164102549</v>
      </c>
      <c r="J34" s="71">
        <f>I34*0.48</f>
        <v>1.8025229358769224</v>
      </c>
      <c r="K34" s="35" t="e">
        <f>M34/100*VLOOKUP(B34,'Bulk Density'!$D:$Q,14,FALSE)</f>
        <v>#N/A</v>
      </c>
      <c r="L34" s="40" t="e">
        <f>K34*0.892179122</f>
        <v>#N/A</v>
      </c>
      <c r="M34" s="23" t="e">
        <f>VLOOKUP(B34,'%C values'!$B:$J,5,FALSE)</f>
        <v>#N/A</v>
      </c>
      <c r="N34" s="23" t="e">
        <f>VLOOKUP(B34,'%C values'!$B:$J,9,FALSE)</f>
        <v>#N/A</v>
      </c>
      <c r="O34" s="23" t="e">
        <f t="shared" si="2"/>
        <v>#N/A</v>
      </c>
      <c r="P34" s="40" t="e">
        <f t="shared" si="3"/>
        <v>#N/A</v>
      </c>
      <c r="Q34" s="21" t="e">
        <f>VLOOKUP($B34,'%C values'!$M:$O,2,FALSE)</f>
        <v>#N/A</v>
      </c>
      <c r="R34" s="21" t="e">
        <f t="shared" si="4"/>
        <v>#N/A</v>
      </c>
      <c r="S34" s="21" t="e">
        <f t="shared" si="5"/>
        <v>#N/A</v>
      </c>
      <c r="T34" s="21" t="e">
        <f>VLOOKUP($B34,'%C values'!$M:$O,3,FALSE)</f>
        <v>#N/A</v>
      </c>
      <c r="U34" s="23" t="e">
        <f>VLOOKUP(B34,'%C values'!T:U,2,FALSE)</f>
        <v>#N/A</v>
      </c>
      <c r="V34" s="21" t="e">
        <f t="shared" si="6"/>
        <v>#N/A</v>
      </c>
      <c r="W34" s="21" t="e">
        <f t="shared" si="7"/>
        <v>#N/A</v>
      </c>
      <c r="X34" s="23" t="e">
        <f>VLOOKUP($B34,'%C values'!$T:$V,3,FALSE)</f>
        <v>#N/A</v>
      </c>
    </row>
    <row r="35" spans="1:24" ht="14.25" customHeight="1" x14ac:dyDescent="0.2">
      <c r="A35" s="22">
        <f>VLOOKUP(B35,'Sample ID by Horizon'!A:B,2,FALSE)</f>
        <v>42275</v>
      </c>
      <c r="B35" s="87" t="s">
        <v>427</v>
      </c>
      <c r="C35" s="57">
        <v>2</v>
      </c>
      <c r="D35" s="57">
        <v>64.468999999999994</v>
      </c>
      <c r="E35" s="88">
        <v>4.9989999999999997</v>
      </c>
      <c r="F35" s="88">
        <v>69.281999999999996</v>
      </c>
      <c r="G35" s="71">
        <f t="shared" si="29"/>
        <v>4.8130000000000024</v>
      </c>
      <c r="H35" s="71">
        <f t="shared" si="1"/>
        <v>3.7207441488297119</v>
      </c>
      <c r="I35" s="71">
        <f t="shared" ref="I35:L35" si="33">I34</f>
        <v>3.7552561164102549</v>
      </c>
      <c r="J35" s="71">
        <f t="shared" si="33"/>
        <v>1.8025229358769224</v>
      </c>
      <c r="K35" s="23" t="e">
        <f t="shared" si="33"/>
        <v>#N/A</v>
      </c>
      <c r="L35" s="40" t="e">
        <f t="shared" si="33"/>
        <v>#N/A</v>
      </c>
      <c r="M35" s="23" t="e">
        <f>VLOOKUP(B35,'%C values'!$B:$J,5,FALSE)</f>
        <v>#N/A</v>
      </c>
      <c r="N35" s="23" t="e">
        <f>VLOOKUP(B35,'%C values'!$B:$J,9,FALSE)</f>
        <v>#N/A</v>
      </c>
      <c r="O35" s="23" t="e">
        <f t="shared" si="2"/>
        <v>#N/A</v>
      </c>
      <c r="P35" s="40" t="e">
        <f t="shared" si="3"/>
        <v>#N/A</v>
      </c>
      <c r="Q35" s="21" t="e">
        <f>VLOOKUP($B35,'%C values'!$M:$O,2,FALSE)</f>
        <v>#N/A</v>
      </c>
      <c r="R35" s="21" t="e">
        <f t="shared" si="4"/>
        <v>#N/A</v>
      </c>
      <c r="S35" s="21" t="e">
        <f t="shared" si="5"/>
        <v>#N/A</v>
      </c>
      <c r="T35" s="21" t="e">
        <f>VLOOKUP($B35,'%C values'!$M:$O,3,FALSE)</f>
        <v>#N/A</v>
      </c>
      <c r="U35" s="23" t="e">
        <f>VLOOKUP(B35,'%C values'!T:U,2,FALSE)</f>
        <v>#N/A</v>
      </c>
      <c r="V35" s="21" t="e">
        <f t="shared" si="6"/>
        <v>#N/A</v>
      </c>
      <c r="W35" s="21" t="e">
        <f t="shared" si="7"/>
        <v>#N/A</v>
      </c>
      <c r="X35" s="23" t="e">
        <f>VLOOKUP($B35,'%C values'!$T:$V,3,FALSE)</f>
        <v>#N/A</v>
      </c>
    </row>
    <row r="36" spans="1:24" ht="14.25" customHeight="1" x14ac:dyDescent="0.2">
      <c r="A36" s="22">
        <f>VLOOKUP(B36,'Sample ID by Horizon'!A:B,2,FALSE)</f>
        <v>42275</v>
      </c>
      <c r="B36" s="87" t="s">
        <v>427</v>
      </c>
      <c r="C36" s="57">
        <v>3</v>
      </c>
      <c r="D36" s="57">
        <v>65.725999999999999</v>
      </c>
      <c r="E36" s="88">
        <v>5.0010000000000003</v>
      </c>
      <c r="F36" s="88">
        <v>70.563999999999993</v>
      </c>
      <c r="G36" s="71">
        <f t="shared" si="29"/>
        <v>4.8379999999999939</v>
      </c>
      <c r="H36" s="71">
        <f t="shared" si="1"/>
        <v>3.2593481303740548</v>
      </c>
      <c r="I36" s="71">
        <f t="shared" ref="I36:L36" si="34">I34</f>
        <v>3.7552561164102549</v>
      </c>
      <c r="J36" s="71">
        <f t="shared" si="34"/>
        <v>1.8025229358769224</v>
      </c>
      <c r="K36" s="23" t="e">
        <f t="shared" si="34"/>
        <v>#N/A</v>
      </c>
      <c r="L36" s="40" t="e">
        <f t="shared" si="34"/>
        <v>#N/A</v>
      </c>
      <c r="M36" s="23" t="e">
        <f>VLOOKUP(B36,'%C values'!$B:$J,5,FALSE)</f>
        <v>#N/A</v>
      </c>
      <c r="N36" s="23" t="e">
        <f>VLOOKUP(B36,'%C values'!$B:$J,9,FALSE)</f>
        <v>#N/A</v>
      </c>
      <c r="O36" s="23" t="e">
        <f t="shared" si="2"/>
        <v>#N/A</v>
      </c>
      <c r="P36" s="40" t="e">
        <f t="shared" si="3"/>
        <v>#N/A</v>
      </c>
      <c r="Q36" s="21" t="e">
        <f>VLOOKUP($B36,'%C values'!$M:$O,2,FALSE)</f>
        <v>#N/A</v>
      </c>
      <c r="R36" s="21" t="e">
        <f t="shared" si="4"/>
        <v>#N/A</v>
      </c>
      <c r="S36" s="21" t="e">
        <f t="shared" si="5"/>
        <v>#N/A</v>
      </c>
      <c r="T36" s="21" t="e">
        <f>VLOOKUP($B36,'%C values'!$M:$O,3,FALSE)</f>
        <v>#N/A</v>
      </c>
      <c r="U36" s="23" t="e">
        <f>VLOOKUP(B36,'%C values'!T:U,2,FALSE)</f>
        <v>#N/A</v>
      </c>
      <c r="V36" s="21" t="e">
        <f t="shared" si="6"/>
        <v>#N/A</v>
      </c>
      <c r="W36" s="21" t="e">
        <f t="shared" si="7"/>
        <v>#N/A</v>
      </c>
      <c r="X36" s="23" t="e">
        <f>VLOOKUP($B36,'%C values'!$T:$V,3,FALSE)</f>
        <v>#N/A</v>
      </c>
    </row>
    <row r="37" spans="1:24" ht="14.25" customHeight="1" x14ac:dyDescent="0.2">
      <c r="A37" s="22">
        <f>VLOOKUP(B37,'Sample ID by Horizon'!A:B,2,FALSE)</f>
        <v>42275</v>
      </c>
      <c r="B37" s="87" t="s">
        <v>427</v>
      </c>
      <c r="C37" s="57">
        <v>4</v>
      </c>
      <c r="D37" s="57">
        <v>69.406999999999996</v>
      </c>
      <c r="E37" s="88">
        <v>5</v>
      </c>
      <c r="F37" s="88">
        <v>74.238</v>
      </c>
      <c r="G37" s="71">
        <f t="shared" si="29"/>
        <v>4.8310000000000031</v>
      </c>
      <c r="H37" s="71">
        <f t="shared" si="1"/>
        <v>3.3799999999999386</v>
      </c>
      <c r="I37" s="71">
        <f t="shared" ref="I37:L37" si="35">I34</f>
        <v>3.7552561164102549</v>
      </c>
      <c r="J37" s="71">
        <f t="shared" si="35"/>
        <v>1.8025229358769224</v>
      </c>
      <c r="K37" s="23" t="e">
        <f t="shared" si="35"/>
        <v>#N/A</v>
      </c>
      <c r="L37" s="40" t="e">
        <f t="shared" si="35"/>
        <v>#N/A</v>
      </c>
      <c r="M37" s="23" t="e">
        <f>VLOOKUP(B37,'%C values'!$B:$J,5,FALSE)</f>
        <v>#N/A</v>
      </c>
      <c r="N37" s="23" t="e">
        <f>VLOOKUP(B37,'%C values'!$B:$J,9,FALSE)</f>
        <v>#N/A</v>
      </c>
      <c r="O37" s="23" t="e">
        <f t="shared" si="2"/>
        <v>#N/A</v>
      </c>
      <c r="P37" s="40" t="e">
        <f t="shared" si="3"/>
        <v>#N/A</v>
      </c>
      <c r="Q37" s="21" t="e">
        <f>VLOOKUP($B37,'%C values'!$M:$O,2,FALSE)</f>
        <v>#N/A</v>
      </c>
      <c r="R37" s="21" t="e">
        <f t="shared" si="4"/>
        <v>#N/A</v>
      </c>
      <c r="S37" s="21" t="e">
        <f t="shared" si="5"/>
        <v>#N/A</v>
      </c>
      <c r="T37" s="21" t="e">
        <f>VLOOKUP($B37,'%C values'!$M:$O,3,FALSE)</f>
        <v>#N/A</v>
      </c>
      <c r="U37" s="23" t="e">
        <f>VLOOKUP(B37,'%C values'!T:U,2,FALSE)</f>
        <v>#N/A</v>
      </c>
      <c r="V37" s="21" t="e">
        <f t="shared" si="6"/>
        <v>#N/A</v>
      </c>
      <c r="W37" s="21" t="e">
        <f t="shared" si="7"/>
        <v>#N/A</v>
      </c>
      <c r="X37" s="23" t="e">
        <f>VLOOKUP($B37,'%C values'!$T:$V,3,FALSE)</f>
        <v>#N/A</v>
      </c>
    </row>
    <row r="38" spans="1:24" ht="14.25" customHeight="1" x14ac:dyDescent="0.2">
      <c r="A38" s="22">
        <f>VLOOKUP(B38,'Sample ID by Horizon'!A:B,2,FALSE)</f>
        <v>42276</v>
      </c>
      <c r="B38" s="87" t="s">
        <v>429</v>
      </c>
      <c r="C38" s="57">
        <v>1</v>
      </c>
      <c r="D38" s="57">
        <v>63.064999999999998</v>
      </c>
      <c r="E38" s="88">
        <v>5</v>
      </c>
      <c r="F38" s="88">
        <v>67.805999999999997</v>
      </c>
      <c r="G38" s="71">
        <f t="shared" si="29"/>
        <v>4.7409999999999997</v>
      </c>
      <c r="H38" s="71">
        <f t="shared" si="1"/>
        <v>5.1800000000000068</v>
      </c>
      <c r="I38" s="71">
        <f>AVERAGE(H38:H41)</f>
        <v>4.8952340468093798</v>
      </c>
      <c r="J38" s="71">
        <f>I38*0.48</f>
        <v>2.3497123424685022</v>
      </c>
      <c r="K38" s="35" t="e">
        <f>M38/100*VLOOKUP(B38,'Bulk Density'!$D:$Q,14,FALSE)</f>
        <v>#N/A</v>
      </c>
      <c r="L38" s="40" t="e">
        <f>K38*0.892179122</f>
        <v>#N/A</v>
      </c>
      <c r="M38" s="23" t="e">
        <f>VLOOKUP(B38,'%C values'!$B:$J,5,FALSE)</f>
        <v>#N/A</v>
      </c>
      <c r="N38" s="23" t="e">
        <f>VLOOKUP(B38,'%C values'!$B:$J,9,FALSE)</f>
        <v>#N/A</v>
      </c>
      <c r="O38" s="23" t="e">
        <f t="shared" si="2"/>
        <v>#N/A</v>
      </c>
      <c r="P38" s="40" t="e">
        <f t="shared" si="3"/>
        <v>#N/A</v>
      </c>
      <c r="Q38" s="21" t="e">
        <f>VLOOKUP($B38,'%C values'!$M:$O,2,FALSE)</f>
        <v>#N/A</v>
      </c>
      <c r="R38" s="21" t="e">
        <f t="shared" si="4"/>
        <v>#N/A</v>
      </c>
      <c r="S38" s="21" t="e">
        <f t="shared" si="5"/>
        <v>#N/A</v>
      </c>
      <c r="T38" s="21" t="e">
        <f>VLOOKUP($B38,'%C values'!$M:$O,3,FALSE)</f>
        <v>#N/A</v>
      </c>
      <c r="U38" s="23" t="e">
        <f>VLOOKUP(B38,'%C values'!T:U,2,FALSE)</f>
        <v>#N/A</v>
      </c>
      <c r="V38" s="21" t="e">
        <f t="shared" si="6"/>
        <v>#N/A</v>
      </c>
      <c r="W38" s="21" t="e">
        <f t="shared" si="7"/>
        <v>#N/A</v>
      </c>
      <c r="X38" s="23" t="e">
        <f>VLOOKUP($B38,'%C values'!$T:$V,3,FALSE)</f>
        <v>#N/A</v>
      </c>
    </row>
    <row r="39" spans="1:24" ht="14.25" customHeight="1" x14ac:dyDescent="0.2">
      <c r="A39" s="22">
        <f>VLOOKUP(B39,'Sample ID by Horizon'!A:B,2,FALSE)</f>
        <v>42276</v>
      </c>
      <c r="B39" s="87" t="s">
        <v>429</v>
      </c>
      <c r="C39" s="57">
        <v>2</v>
      </c>
      <c r="D39" s="57">
        <v>64.463999999999999</v>
      </c>
      <c r="E39" s="88">
        <v>5</v>
      </c>
      <c r="F39" s="88">
        <v>69.22</v>
      </c>
      <c r="G39" s="71">
        <f t="shared" si="29"/>
        <v>4.7560000000000002</v>
      </c>
      <c r="H39" s="71">
        <f t="shared" si="1"/>
        <v>4.8799999999999955</v>
      </c>
      <c r="I39" s="71">
        <f t="shared" ref="I39:L39" si="36">I38</f>
        <v>4.8952340468093798</v>
      </c>
      <c r="J39" s="71">
        <f t="shared" si="36"/>
        <v>2.3497123424685022</v>
      </c>
      <c r="K39" s="23" t="e">
        <f t="shared" si="36"/>
        <v>#N/A</v>
      </c>
      <c r="L39" s="40" t="e">
        <f t="shared" si="36"/>
        <v>#N/A</v>
      </c>
      <c r="M39" s="23" t="e">
        <f>VLOOKUP(B39,'%C values'!$B:$J,5,FALSE)</f>
        <v>#N/A</v>
      </c>
      <c r="N39" s="23" t="e">
        <f>VLOOKUP(B39,'%C values'!$B:$J,9,FALSE)</f>
        <v>#N/A</v>
      </c>
      <c r="O39" s="23" t="e">
        <f t="shared" si="2"/>
        <v>#N/A</v>
      </c>
      <c r="P39" s="40" t="e">
        <f t="shared" si="3"/>
        <v>#N/A</v>
      </c>
      <c r="Q39" s="21" t="e">
        <f>VLOOKUP($B39,'%C values'!$M:$O,2,FALSE)</f>
        <v>#N/A</v>
      </c>
      <c r="R39" s="21" t="e">
        <f t="shared" si="4"/>
        <v>#N/A</v>
      </c>
      <c r="S39" s="21" t="e">
        <f t="shared" si="5"/>
        <v>#N/A</v>
      </c>
      <c r="T39" s="21" t="e">
        <f>VLOOKUP($B39,'%C values'!$M:$O,3,FALSE)</f>
        <v>#N/A</v>
      </c>
      <c r="U39" s="23" t="e">
        <f>VLOOKUP(B39,'%C values'!T:U,2,FALSE)</f>
        <v>#N/A</v>
      </c>
      <c r="V39" s="21" t="e">
        <f t="shared" si="6"/>
        <v>#N/A</v>
      </c>
      <c r="W39" s="21" t="e">
        <f t="shared" si="7"/>
        <v>#N/A</v>
      </c>
      <c r="X39" s="23" t="e">
        <f>VLOOKUP($B39,'%C values'!$T:$V,3,FALSE)</f>
        <v>#N/A</v>
      </c>
    </row>
    <row r="40" spans="1:24" ht="14.25" customHeight="1" x14ac:dyDescent="0.2">
      <c r="A40" s="22">
        <f>VLOOKUP(B40,'Sample ID by Horizon'!A:B,2,FALSE)</f>
        <v>42276</v>
      </c>
      <c r="B40" s="87" t="s">
        <v>429</v>
      </c>
      <c r="C40" s="57">
        <v>3</v>
      </c>
      <c r="D40" s="57">
        <v>65.733000000000004</v>
      </c>
      <c r="E40" s="88">
        <v>4.9989999999999997</v>
      </c>
      <c r="F40" s="88">
        <v>70.498000000000005</v>
      </c>
      <c r="G40" s="71">
        <f t="shared" si="29"/>
        <v>4.7650000000000006</v>
      </c>
      <c r="H40" s="71">
        <f t="shared" si="1"/>
        <v>4.68093618723743</v>
      </c>
      <c r="I40" s="71">
        <f t="shared" ref="I40:L40" si="37">I38</f>
        <v>4.8952340468093798</v>
      </c>
      <c r="J40" s="71">
        <f t="shared" si="37"/>
        <v>2.3497123424685022</v>
      </c>
      <c r="K40" s="23" t="e">
        <f t="shared" si="37"/>
        <v>#N/A</v>
      </c>
      <c r="L40" s="40" t="e">
        <f t="shared" si="37"/>
        <v>#N/A</v>
      </c>
      <c r="M40" s="23" t="e">
        <f>VLOOKUP(B40,'%C values'!$B:$J,5,FALSE)</f>
        <v>#N/A</v>
      </c>
      <c r="N40" s="23" t="e">
        <f>VLOOKUP(B40,'%C values'!$B:$J,9,FALSE)</f>
        <v>#N/A</v>
      </c>
      <c r="O40" s="23" t="e">
        <f t="shared" si="2"/>
        <v>#N/A</v>
      </c>
      <c r="P40" s="40" t="e">
        <f t="shared" si="3"/>
        <v>#N/A</v>
      </c>
      <c r="Q40" s="21" t="e">
        <f>VLOOKUP($B40,'%C values'!$M:$O,2,FALSE)</f>
        <v>#N/A</v>
      </c>
      <c r="R40" s="21" t="e">
        <f t="shared" si="4"/>
        <v>#N/A</v>
      </c>
      <c r="S40" s="21" t="e">
        <f t="shared" si="5"/>
        <v>#N/A</v>
      </c>
      <c r="T40" s="21" t="e">
        <f>VLOOKUP($B40,'%C values'!$M:$O,3,FALSE)</f>
        <v>#N/A</v>
      </c>
      <c r="U40" s="23" t="e">
        <f>VLOOKUP(B40,'%C values'!T:U,2,FALSE)</f>
        <v>#N/A</v>
      </c>
      <c r="V40" s="21" t="e">
        <f t="shared" si="6"/>
        <v>#N/A</v>
      </c>
      <c r="W40" s="21" t="e">
        <f t="shared" si="7"/>
        <v>#N/A</v>
      </c>
      <c r="X40" s="23" t="e">
        <f>VLOOKUP($B40,'%C values'!$T:$V,3,FALSE)</f>
        <v>#N/A</v>
      </c>
    </row>
    <row r="41" spans="1:24" ht="14.25" customHeight="1" x14ac:dyDescent="0.2">
      <c r="A41" s="22">
        <f>VLOOKUP(B41,'Sample ID by Horizon'!A:B,2,FALSE)</f>
        <v>42276</v>
      </c>
      <c r="B41" s="87" t="s">
        <v>429</v>
      </c>
      <c r="C41" s="57">
        <v>4</v>
      </c>
      <c r="D41" s="57">
        <v>69.411000000000001</v>
      </c>
      <c r="E41" s="88">
        <v>5</v>
      </c>
      <c r="F41" s="88">
        <v>74.168999999999997</v>
      </c>
      <c r="G41" s="71">
        <f t="shared" si="29"/>
        <v>4.7579999999999956</v>
      </c>
      <c r="H41" s="71">
        <f t="shared" si="1"/>
        <v>4.8400000000000887</v>
      </c>
      <c r="I41" s="71">
        <f t="shared" ref="I41:L41" si="38">I38</f>
        <v>4.8952340468093798</v>
      </c>
      <c r="J41" s="71">
        <f t="shared" si="38"/>
        <v>2.3497123424685022</v>
      </c>
      <c r="K41" s="23" t="e">
        <f t="shared" si="38"/>
        <v>#N/A</v>
      </c>
      <c r="L41" s="40" t="e">
        <f t="shared" si="38"/>
        <v>#N/A</v>
      </c>
      <c r="M41" s="23" t="e">
        <f>VLOOKUP(B41,'%C values'!$B:$J,5,FALSE)</f>
        <v>#N/A</v>
      </c>
      <c r="N41" s="23" t="e">
        <f>VLOOKUP(B41,'%C values'!$B:$J,9,FALSE)</f>
        <v>#N/A</v>
      </c>
      <c r="O41" s="23" t="e">
        <f t="shared" si="2"/>
        <v>#N/A</v>
      </c>
      <c r="P41" s="40" t="e">
        <f t="shared" si="3"/>
        <v>#N/A</v>
      </c>
      <c r="Q41" s="21" t="e">
        <f>VLOOKUP($B41,'%C values'!$M:$O,2,FALSE)</f>
        <v>#N/A</v>
      </c>
      <c r="R41" s="21" t="e">
        <f t="shared" si="4"/>
        <v>#N/A</v>
      </c>
      <c r="S41" s="21" t="e">
        <f t="shared" si="5"/>
        <v>#N/A</v>
      </c>
      <c r="T41" s="21" t="e">
        <f>VLOOKUP($B41,'%C values'!$M:$O,3,FALSE)</f>
        <v>#N/A</v>
      </c>
      <c r="U41" s="23" t="e">
        <f>VLOOKUP(B41,'%C values'!T:U,2,FALSE)</f>
        <v>#N/A</v>
      </c>
      <c r="V41" s="21" t="e">
        <f t="shared" si="6"/>
        <v>#N/A</v>
      </c>
      <c r="W41" s="21" t="e">
        <f t="shared" si="7"/>
        <v>#N/A</v>
      </c>
      <c r="X41" s="23" t="e">
        <f>VLOOKUP($B41,'%C values'!$T:$V,3,FALSE)</f>
        <v>#N/A</v>
      </c>
    </row>
    <row r="42" spans="1:24" ht="14.25" customHeight="1" x14ac:dyDescent="0.2">
      <c r="A42" s="22">
        <f>VLOOKUP(B42,'Sample ID by Horizon'!A:B,2,FALSE)</f>
        <v>42279</v>
      </c>
      <c r="B42" s="87" t="s">
        <v>433</v>
      </c>
      <c r="C42" s="57">
        <v>1</v>
      </c>
      <c r="D42" s="57">
        <v>63.067999999999998</v>
      </c>
      <c r="E42" s="88">
        <v>5</v>
      </c>
      <c r="F42" s="88">
        <v>67.903999999999996</v>
      </c>
      <c r="G42" s="71">
        <f t="shared" si="29"/>
        <v>4.8359999999999985</v>
      </c>
      <c r="H42" s="71">
        <f t="shared" si="1"/>
        <v>3.2800000000000296</v>
      </c>
      <c r="I42" s="71">
        <f>AVERAGE(H42:H45)</f>
        <v>3.4601790358071489</v>
      </c>
      <c r="J42" s="71">
        <f>I42*0.48</f>
        <v>1.6608859371874314</v>
      </c>
      <c r="K42" s="35" t="e">
        <f>M42/100*VLOOKUP(B42,'Bulk Density'!$D:$Q,14,FALSE)</f>
        <v>#N/A</v>
      </c>
      <c r="L42" s="40" t="e">
        <f>K42*0.892179122</f>
        <v>#N/A</v>
      </c>
      <c r="M42" s="23" t="e">
        <f>VLOOKUP(B42,'%C values'!$B:$J,5,FALSE)</f>
        <v>#N/A</v>
      </c>
      <c r="N42" s="23" t="e">
        <f>VLOOKUP(B42,'%C values'!$B:$J,9,FALSE)</f>
        <v>#N/A</v>
      </c>
      <c r="O42" s="23" t="e">
        <f t="shared" si="2"/>
        <v>#N/A</v>
      </c>
      <c r="P42" s="40" t="e">
        <f t="shared" si="3"/>
        <v>#N/A</v>
      </c>
      <c r="Q42" s="21" t="e">
        <f>VLOOKUP($B42,'%C values'!$M:$O,2,FALSE)</f>
        <v>#N/A</v>
      </c>
      <c r="R42" s="21" t="e">
        <f t="shared" si="4"/>
        <v>#N/A</v>
      </c>
      <c r="S42" s="21" t="e">
        <f t="shared" si="5"/>
        <v>#N/A</v>
      </c>
      <c r="T42" s="21" t="e">
        <f>VLOOKUP($B42,'%C values'!$M:$O,3,FALSE)</f>
        <v>#N/A</v>
      </c>
      <c r="U42" s="23" t="e">
        <f>VLOOKUP(B42,'%C values'!T:U,2,FALSE)</f>
        <v>#N/A</v>
      </c>
      <c r="V42" s="21" t="e">
        <f t="shared" si="6"/>
        <v>#N/A</v>
      </c>
      <c r="W42" s="21" t="e">
        <f t="shared" si="7"/>
        <v>#N/A</v>
      </c>
      <c r="X42" s="23" t="e">
        <f>VLOOKUP($B42,'%C values'!$T:$V,3,FALSE)</f>
        <v>#N/A</v>
      </c>
    </row>
    <row r="43" spans="1:24" ht="14.25" customHeight="1" x14ac:dyDescent="0.2">
      <c r="A43" s="22">
        <f>VLOOKUP(B43,'Sample ID by Horizon'!A:B,2,FALSE)</f>
        <v>42279</v>
      </c>
      <c r="B43" s="87" t="s">
        <v>433</v>
      </c>
      <c r="C43" s="57">
        <v>2</v>
      </c>
      <c r="D43" s="57">
        <v>64.468999999999994</v>
      </c>
      <c r="E43" s="88">
        <v>5</v>
      </c>
      <c r="F43" s="88">
        <v>69.302000000000007</v>
      </c>
      <c r="G43" s="71">
        <f t="shared" si="29"/>
        <v>4.8330000000000126</v>
      </c>
      <c r="H43" s="71">
        <f t="shared" si="1"/>
        <v>3.3399999999997472</v>
      </c>
      <c r="I43" s="71">
        <f t="shared" ref="I43:L43" si="39">I42</f>
        <v>3.4601790358071489</v>
      </c>
      <c r="J43" s="71">
        <f t="shared" si="39"/>
        <v>1.6608859371874314</v>
      </c>
      <c r="K43" s="23" t="e">
        <f t="shared" si="39"/>
        <v>#N/A</v>
      </c>
      <c r="L43" s="40" t="e">
        <f t="shared" si="39"/>
        <v>#N/A</v>
      </c>
      <c r="M43" s="23" t="e">
        <f>VLOOKUP(B43,'%C values'!$B:$J,5,FALSE)</f>
        <v>#N/A</v>
      </c>
      <c r="N43" s="23" t="e">
        <f>VLOOKUP(B43,'%C values'!$B:$J,9,FALSE)</f>
        <v>#N/A</v>
      </c>
      <c r="O43" s="23" t="e">
        <f t="shared" si="2"/>
        <v>#N/A</v>
      </c>
      <c r="P43" s="40" t="e">
        <f t="shared" si="3"/>
        <v>#N/A</v>
      </c>
      <c r="Q43" s="21" t="e">
        <f>VLOOKUP($B43,'%C values'!$M:$O,2,FALSE)</f>
        <v>#N/A</v>
      </c>
      <c r="R43" s="21" t="e">
        <f t="shared" si="4"/>
        <v>#N/A</v>
      </c>
      <c r="S43" s="21" t="e">
        <f t="shared" si="5"/>
        <v>#N/A</v>
      </c>
      <c r="T43" s="21" t="e">
        <f>VLOOKUP($B43,'%C values'!$M:$O,3,FALSE)</f>
        <v>#N/A</v>
      </c>
      <c r="U43" s="23" t="e">
        <f>VLOOKUP(B43,'%C values'!T:U,2,FALSE)</f>
        <v>#N/A</v>
      </c>
      <c r="V43" s="21" t="e">
        <f t="shared" si="6"/>
        <v>#N/A</v>
      </c>
      <c r="W43" s="21" t="e">
        <f t="shared" si="7"/>
        <v>#N/A</v>
      </c>
      <c r="X43" s="23" t="e">
        <f>VLOOKUP($B43,'%C values'!$T:$V,3,FALSE)</f>
        <v>#N/A</v>
      </c>
    </row>
    <row r="44" spans="1:24" ht="14.25" customHeight="1" x14ac:dyDescent="0.2">
      <c r="A44" s="22">
        <f>VLOOKUP(B44,'Sample ID by Horizon'!A:B,2,FALSE)</f>
        <v>42279</v>
      </c>
      <c r="B44" s="87" t="s">
        <v>433</v>
      </c>
      <c r="C44" s="57">
        <v>3</v>
      </c>
      <c r="D44" s="57">
        <v>65.733000000000004</v>
      </c>
      <c r="E44" s="88">
        <v>5</v>
      </c>
      <c r="F44" s="88">
        <v>70.551000000000002</v>
      </c>
      <c r="G44" s="71">
        <f t="shared" si="29"/>
        <v>4.8179999999999978</v>
      </c>
      <c r="H44" s="71">
        <f t="shared" si="1"/>
        <v>3.6400000000000432</v>
      </c>
      <c r="I44" s="71">
        <f t="shared" ref="I44:L44" si="40">I42</f>
        <v>3.4601790358071489</v>
      </c>
      <c r="J44" s="71">
        <f t="shared" si="40"/>
        <v>1.6608859371874314</v>
      </c>
      <c r="K44" s="23" t="e">
        <f t="shared" si="40"/>
        <v>#N/A</v>
      </c>
      <c r="L44" s="40" t="e">
        <f t="shared" si="40"/>
        <v>#N/A</v>
      </c>
      <c r="M44" s="23" t="e">
        <f>VLOOKUP(B44,'%C values'!$B:$J,5,FALSE)</f>
        <v>#N/A</v>
      </c>
      <c r="N44" s="23" t="e">
        <f>VLOOKUP(B44,'%C values'!$B:$J,9,FALSE)</f>
        <v>#N/A</v>
      </c>
      <c r="O44" s="23" t="e">
        <f t="shared" si="2"/>
        <v>#N/A</v>
      </c>
      <c r="P44" s="40" t="e">
        <f t="shared" si="3"/>
        <v>#N/A</v>
      </c>
      <c r="Q44" s="21" t="e">
        <f>VLOOKUP($B44,'%C values'!$M:$O,2,FALSE)</f>
        <v>#N/A</v>
      </c>
      <c r="R44" s="21" t="e">
        <f t="shared" si="4"/>
        <v>#N/A</v>
      </c>
      <c r="S44" s="21" t="e">
        <f t="shared" si="5"/>
        <v>#N/A</v>
      </c>
      <c r="T44" s="21" t="e">
        <f>VLOOKUP($B44,'%C values'!$M:$O,3,FALSE)</f>
        <v>#N/A</v>
      </c>
      <c r="U44" s="23" t="e">
        <f>VLOOKUP(B44,'%C values'!T:U,2,FALSE)</f>
        <v>#N/A</v>
      </c>
      <c r="V44" s="21" t="e">
        <f t="shared" si="6"/>
        <v>#N/A</v>
      </c>
      <c r="W44" s="21" t="e">
        <f t="shared" si="7"/>
        <v>#N/A</v>
      </c>
      <c r="X44" s="23" t="e">
        <f>VLOOKUP($B44,'%C values'!$T:$V,3,FALSE)</f>
        <v>#N/A</v>
      </c>
    </row>
    <row r="45" spans="1:24" ht="14.25" customHeight="1" x14ac:dyDescent="0.2">
      <c r="A45" s="22">
        <f>VLOOKUP(B45,'Sample ID by Horizon'!A:B,2,FALSE)</f>
        <v>42279</v>
      </c>
      <c r="B45" s="87" t="s">
        <v>433</v>
      </c>
      <c r="C45" s="57">
        <v>4</v>
      </c>
      <c r="D45" s="57">
        <v>69.411000000000001</v>
      </c>
      <c r="E45" s="88">
        <v>4.9989999999999997</v>
      </c>
      <c r="F45" s="88">
        <v>74.230999999999995</v>
      </c>
      <c r="G45" s="71">
        <f t="shared" si="29"/>
        <v>4.8199999999999932</v>
      </c>
      <c r="H45" s="71">
        <f t="shared" si="1"/>
        <v>3.5807161432287757</v>
      </c>
      <c r="I45" s="71">
        <f t="shared" ref="I45:L45" si="41">I42</f>
        <v>3.4601790358071489</v>
      </c>
      <c r="J45" s="71">
        <f t="shared" si="41"/>
        <v>1.6608859371874314</v>
      </c>
      <c r="K45" s="23" t="e">
        <f t="shared" si="41"/>
        <v>#N/A</v>
      </c>
      <c r="L45" s="40" t="e">
        <f t="shared" si="41"/>
        <v>#N/A</v>
      </c>
      <c r="M45" s="23" t="e">
        <f>VLOOKUP(B45,'%C values'!$B:$J,5,FALSE)</f>
        <v>#N/A</v>
      </c>
      <c r="N45" s="23" t="e">
        <f>VLOOKUP(B45,'%C values'!$B:$J,9,FALSE)</f>
        <v>#N/A</v>
      </c>
      <c r="O45" s="23" t="e">
        <f t="shared" si="2"/>
        <v>#N/A</v>
      </c>
      <c r="P45" s="40" t="e">
        <f t="shared" si="3"/>
        <v>#N/A</v>
      </c>
      <c r="Q45" s="21" t="e">
        <f>VLOOKUP($B45,'%C values'!$M:$O,2,FALSE)</f>
        <v>#N/A</v>
      </c>
      <c r="R45" s="21" t="e">
        <f t="shared" si="4"/>
        <v>#N/A</v>
      </c>
      <c r="S45" s="21" t="e">
        <f t="shared" si="5"/>
        <v>#N/A</v>
      </c>
      <c r="T45" s="21" t="e">
        <f>VLOOKUP($B45,'%C values'!$M:$O,3,FALSE)</f>
        <v>#N/A</v>
      </c>
      <c r="U45" s="23" t="e">
        <f>VLOOKUP(B45,'%C values'!T:U,2,FALSE)</f>
        <v>#N/A</v>
      </c>
      <c r="V45" s="21" t="e">
        <f t="shared" si="6"/>
        <v>#N/A</v>
      </c>
      <c r="W45" s="21" t="e">
        <f t="shared" si="7"/>
        <v>#N/A</v>
      </c>
      <c r="X45" s="23" t="e">
        <f>VLOOKUP($B45,'%C values'!$T:$V,3,FALSE)</f>
        <v>#N/A</v>
      </c>
    </row>
    <row r="46" spans="1:24" ht="14.25" customHeight="1" x14ac:dyDescent="0.2">
      <c r="A46" s="22">
        <f>VLOOKUP(B46,'Sample ID by Horizon'!A:B,2,FALSE)</f>
        <v>42282</v>
      </c>
      <c r="B46" s="87" t="s">
        <v>435</v>
      </c>
      <c r="C46" s="57">
        <v>1</v>
      </c>
      <c r="D46" s="57">
        <v>63.067999999999998</v>
      </c>
      <c r="E46" s="88">
        <v>5</v>
      </c>
      <c r="F46" s="88">
        <v>67.647999999999996</v>
      </c>
      <c r="G46" s="71">
        <f t="shared" si="29"/>
        <v>4.5799999999999983</v>
      </c>
      <c r="H46" s="71">
        <f t="shared" si="1"/>
        <v>8.4000000000000341</v>
      </c>
      <c r="I46" s="71">
        <f>AVERAGE(H46:H49)</f>
        <v>7.8499999999998948</v>
      </c>
      <c r="J46" s="71">
        <f>I46*0.48</f>
        <v>3.7679999999999492</v>
      </c>
      <c r="K46" s="35" t="e">
        <f>M46/100*VLOOKUP(B46,'Bulk Density'!$D:$Q,14,FALSE)</f>
        <v>#N/A</v>
      </c>
      <c r="L46" s="40" t="e">
        <f>K46*0.892179122</f>
        <v>#N/A</v>
      </c>
      <c r="M46" s="23" t="e">
        <f>VLOOKUP(B46,'%C values'!$B:$J,5,FALSE)</f>
        <v>#N/A</v>
      </c>
      <c r="N46" s="23" t="e">
        <f>VLOOKUP(B46,'%C values'!$B:$J,9,FALSE)</f>
        <v>#N/A</v>
      </c>
      <c r="O46" s="23" t="e">
        <f t="shared" si="2"/>
        <v>#N/A</v>
      </c>
      <c r="P46" s="40" t="e">
        <f t="shared" si="3"/>
        <v>#N/A</v>
      </c>
      <c r="Q46" s="21" t="e">
        <f>VLOOKUP($B46,'%C values'!$M:$O,2,FALSE)</f>
        <v>#N/A</v>
      </c>
      <c r="R46" s="21" t="e">
        <f t="shared" si="4"/>
        <v>#N/A</v>
      </c>
      <c r="S46" s="21" t="e">
        <f t="shared" si="5"/>
        <v>#N/A</v>
      </c>
      <c r="T46" s="21" t="e">
        <f>VLOOKUP($B46,'%C values'!$M:$O,3,FALSE)</f>
        <v>#N/A</v>
      </c>
      <c r="U46" s="23" t="e">
        <f>VLOOKUP(B46,'%C values'!T:U,2,FALSE)</f>
        <v>#N/A</v>
      </c>
      <c r="V46" s="21" t="e">
        <f t="shared" si="6"/>
        <v>#N/A</v>
      </c>
      <c r="W46" s="21" t="e">
        <f t="shared" si="7"/>
        <v>#N/A</v>
      </c>
      <c r="X46" s="23" t="e">
        <f>VLOOKUP($B46,'%C values'!$T:$V,3,FALSE)</f>
        <v>#N/A</v>
      </c>
    </row>
    <row r="47" spans="1:24" ht="14.25" customHeight="1" x14ac:dyDescent="0.2">
      <c r="A47" s="22">
        <f>VLOOKUP(B47,'Sample ID by Horizon'!A:B,2,FALSE)</f>
        <v>42282</v>
      </c>
      <c r="B47" s="87" t="s">
        <v>435</v>
      </c>
      <c r="C47" s="57">
        <v>2</v>
      </c>
      <c r="D47" s="57">
        <v>64.468999999999994</v>
      </c>
      <c r="E47" s="88">
        <v>5</v>
      </c>
      <c r="F47" s="88">
        <v>69.061000000000007</v>
      </c>
      <c r="G47" s="71">
        <f t="shared" si="29"/>
        <v>4.592000000000013</v>
      </c>
      <c r="H47" s="71">
        <f t="shared" si="1"/>
        <v>8.1599999999997408</v>
      </c>
      <c r="I47" s="71">
        <f t="shared" ref="I47:L47" si="42">I46</f>
        <v>7.8499999999998948</v>
      </c>
      <c r="J47" s="71">
        <f t="shared" si="42"/>
        <v>3.7679999999999492</v>
      </c>
      <c r="K47" s="23" t="e">
        <f t="shared" si="42"/>
        <v>#N/A</v>
      </c>
      <c r="L47" s="40" t="e">
        <f t="shared" si="42"/>
        <v>#N/A</v>
      </c>
      <c r="M47" s="23" t="e">
        <f>VLOOKUP(B47,'%C values'!$B:$J,5,FALSE)</f>
        <v>#N/A</v>
      </c>
      <c r="N47" s="23" t="e">
        <f>VLOOKUP(B47,'%C values'!$B:$J,9,FALSE)</f>
        <v>#N/A</v>
      </c>
      <c r="O47" s="23" t="e">
        <f t="shared" si="2"/>
        <v>#N/A</v>
      </c>
      <c r="P47" s="40" t="e">
        <f t="shared" si="3"/>
        <v>#N/A</v>
      </c>
      <c r="Q47" s="21" t="e">
        <f>VLOOKUP($B47,'%C values'!$M:$O,2,FALSE)</f>
        <v>#N/A</v>
      </c>
      <c r="R47" s="21" t="e">
        <f t="shared" si="4"/>
        <v>#N/A</v>
      </c>
      <c r="S47" s="21" t="e">
        <f t="shared" si="5"/>
        <v>#N/A</v>
      </c>
      <c r="T47" s="21" t="e">
        <f>VLOOKUP($B47,'%C values'!$M:$O,3,FALSE)</f>
        <v>#N/A</v>
      </c>
      <c r="U47" s="23" t="e">
        <f>VLOOKUP(B47,'%C values'!T:U,2,FALSE)</f>
        <v>#N/A</v>
      </c>
      <c r="V47" s="21" t="e">
        <f t="shared" si="6"/>
        <v>#N/A</v>
      </c>
      <c r="W47" s="21" t="e">
        <f t="shared" si="7"/>
        <v>#N/A</v>
      </c>
      <c r="X47" s="23" t="e">
        <f>VLOOKUP($B47,'%C values'!$T:$V,3,FALSE)</f>
        <v>#N/A</v>
      </c>
    </row>
    <row r="48" spans="1:24" ht="14.25" customHeight="1" x14ac:dyDescent="0.2">
      <c r="A48" s="22">
        <f>VLOOKUP(B48,'Sample ID by Horizon'!A:B,2,FALSE)</f>
        <v>42282</v>
      </c>
      <c r="B48" s="87" t="s">
        <v>435</v>
      </c>
      <c r="C48" s="57">
        <v>3</v>
      </c>
      <c r="D48" s="57">
        <v>65.733999999999995</v>
      </c>
      <c r="E48" s="88">
        <v>5</v>
      </c>
      <c r="F48" s="88">
        <v>70.355999999999995</v>
      </c>
      <c r="G48" s="71">
        <f t="shared" si="29"/>
        <v>4.6219999999999999</v>
      </c>
      <c r="H48" s="71">
        <f t="shared" si="1"/>
        <v>7.5600000000000032</v>
      </c>
      <c r="I48" s="71">
        <f t="shared" ref="I48:L48" si="43">I46</f>
        <v>7.8499999999998948</v>
      </c>
      <c r="J48" s="71">
        <f t="shared" si="43"/>
        <v>3.7679999999999492</v>
      </c>
      <c r="K48" s="23" t="e">
        <f t="shared" si="43"/>
        <v>#N/A</v>
      </c>
      <c r="L48" s="40" t="e">
        <f t="shared" si="43"/>
        <v>#N/A</v>
      </c>
      <c r="M48" s="23" t="e">
        <f>VLOOKUP(B48,'%C values'!$B:$J,5,FALSE)</f>
        <v>#N/A</v>
      </c>
      <c r="N48" s="23" t="e">
        <f>VLOOKUP(B48,'%C values'!$B:$J,9,FALSE)</f>
        <v>#N/A</v>
      </c>
      <c r="O48" s="23" t="e">
        <f t="shared" si="2"/>
        <v>#N/A</v>
      </c>
      <c r="P48" s="40" t="e">
        <f t="shared" si="3"/>
        <v>#N/A</v>
      </c>
      <c r="Q48" s="21" t="e">
        <f>VLOOKUP($B48,'%C values'!$M:$O,2,FALSE)</f>
        <v>#N/A</v>
      </c>
      <c r="R48" s="21" t="e">
        <f t="shared" si="4"/>
        <v>#N/A</v>
      </c>
      <c r="S48" s="21" t="e">
        <f t="shared" si="5"/>
        <v>#N/A</v>
      </c>
      <c r="T48" s="21" t="e">
        <f>VLOOKUP($B48,'%C values'!$M:$O,3,FALSE)</f>
        <v>#N/A</v>
      </c>
      <c r="U48" s="23" t="e">
        <f>VLOOKUP(B48,'%C values'!T:U,2,FALSE)</f>
        <v>#N/A</v>
      </c>
      <c r="V48" s="21" t="e">
        <f t="shared" si="6"/>
        <v>#N/A</v>
      </c>
      <c r="W48" s="21" t="e">
        <f t="shared" si="7"/>
        <v>#N/A</v>
      </c>
      <c r="X48" s="23" t="e">
        <f>VLOOKUP($B48,'%C values'!$T:$V,3,FALSE)</f>
        <v>#N/A</v>
      </c>
    </row>
    <row r="49" spans="1:24" ht="14.25" customHeight="1" x14ac:dyDescent="0.2">
      <c r="A49" s="22">
        <f>VLOOKUP(B49,'Sample ID by Horizon'!A:B,2,FALSE)</f>
        <v>42282</v>
      </c>
      <c r="B49" s="87" t="s">
        <v>435</v>
      </c>
      <c r="C49" s="57">
        <v>4</v>
      </c>
      <c r="D49" s="57">
        <v>69.41</v>
      </c>
      <c r="E49" s="88">
        <v>5</v>
      </c>
      <c r="F49" s="88">
        <v>74.046000000000006</v>
      </c>
      <c r="G49" s="71">
        <f t="shared" si="29"/>
        <v>4.6360000000000099</v>
      </c>
      <c r="H49" s="71">
        <f t="shared" si="1"/>
        <v>7.2799999999998022</v>
      </c>
      <c r="I49" s="71">
        <f t="shared" ref="I49:L49" si="44">I46</f>
        <v>7.8499999999998948</v>
      </c>
      <c r="J49" s="71">
        <f t="shared" si="44"/>
        <v>3.7679999999999492</v>
      </c>
      <c r="K49" s="23" t="e">
        <f t="shared" si="44"/>
        <v>#N/A</v>
      </c>
      <c r="L49" s="40" t="e">
        <f t="shared" si="44"/>
        <v>#N/A</v>
      </c>
      <c r="M49" s="23" t="e">
        <f>VLOOKUP(B49,'%C values'!$B:$J,5,FALSE)</f>
        <v>#N/A</v>
      </c>
      <c r="N49" s="23" t="e">
        <f>VLOOKUP(B49,'%C values'!$B:$J,9,FALSE)</f>
        <v>#N/A</v>
      </c>
      <c r="O49" s="23" t="e">
        <f t="shared" si="2"/>
        <v>#N/A</v>
      </c>
      <c r="P49" s="40" t="e">
        <f t="shared" si="3"/>
        <v>#N/A</v>
      </c>
      <c r="Q49" s="21" t="e">
        <f>VLOOKUP($B49,'%C values'!$M:$O,2,FALSE)</f>
        <v>#N/A</v>
      </c>
      <c r="R49" s="21" t="e">
        <f t="shared" si="4"/>
        <v>#N/A</v>
      </c>
      <c r="S49" s="21" t="e">
        <f t="shared" si="5"/>
        <v>#N/A</v>
      </c>
      <c r="T49" s="21" t="e">
        <f>VLOOKUP($B49,'%C values'!$M:$O,3,FALSE)</f>
        <v>#N/A</v>
      </c>
      <c r="U49" s="23" t="e">
        <f>VLOOKUP(B49,'%C values'!T:U,2,FALSE)</f>
        <v>#N/A</v>
      </c>
      <c r="V49" s="21" t="e">
        <f t="shared" si="6"/>
        <v>#N/A</v>
      </c>
      <c r="W49" s="21" t="e">
        <f t="shared" si="7"/>
        <v>#N/A</v>
      </c>
      <c r="X49" s="23" t="e">
        <f>VLOOKUP($B49,'%C values'!$T:$V,3,FALSE)</f>
        <v>#N/A</v>
      </c>
    </row>
    <row r="50" spans="1:24" ht="14.25" customHeight="1" x14ac:dyDescent="0.2">
      <c r="A50" s="22">
        <f>VLOOKUP(B50,'Sample ID by Horizon'!A:B,2,FALSE)</f>
        <v>42284</v>
      </c>
      <c r="B50" s="87" t="s">
        <v>437</v>
      </c>
      <c r="C50" s="57">
        <v>1</v>
      </c>
      <c r="D50" s="57">
        <v>63.067999999999998</v>
      </c>
      <c r="E50" s="88">
        <v>5.0010000000000003</v>
      </c>
      <c r="F50" s="88">
        <v>67.75</v>
      </c>
      <c r="G50" s="71">
        <f t="shared" si="29"/>
        <v>4.6820000000000022</v>
      </c>
      <c r="H50" s="71">
        <f t="shared" si="1"/>
        <v>6.3787242551489332</v>
      </c>
      <c r="I50" s="71">
        <f>AVERAGE(H50:H53)</f>
        <v>6.2953111898125425</v>
      </c>
      <c r="J50" s="71">
        <f>I50*0.48</f>
        <v>3.0217493711100203</v>
      </c>
      <c r="K50" s="35" t="e">
        <f>M50/100*VLOOKUP(B50,'Bulk Density'!$D:$Q,14,FALSE)</f>
        <v>#N/A</v>
      </c>
      <c r="L50" s="40" t="e">
        <f>K50*0.892179122</f>
        <v>#N/A</v>
      </c>
      <c r="M50" s="23" t="e">
        <f>VLOOKUP(B50,'%C values'!$B:$J,5,FALSE)</f>
        <v>#N/A</v>
      </c>
      <c r="N50" s="23" t="e">
        <f>VLOOKUP(B50,'%C values'!$B:$J,9,FALSE)</f>
        <v>#N/A</v>
      </c>
      <c r="O50" s="23" t="e">
        <f t="shared" si="2"/>
        <v>#N/A</v>
      </c>
      <c r="P50" s="40" t="e">
        <f t="shared" si="3"/>
        <v>#N/A</v>
      </c>
      <c r="Q50" s="21" t="e">
        <f>VLOOKUP($B50,'%C values'!$M:$O,2,FALSE)</f>
        <v>#N/A</v>
      </c>
      <c r="R50" s="21" t="e">
        <f t="shared" si="4"/>
        <v>#N/A</v>
      </c>
      <c r="S50" s="21" t="e">
        <f t="shared" si="5"/>
        <v>#N/A</v>
      </c>
      <c r="T50" s="21" t="e">
        <f>VLOOKUP($B50,'%C values'!$M:$O,3,FALSE)</f>
        <v>#N/A</v>
      </c>
      <c r="U50" s="23" t="e">
        <f>VLOOKUP(B50,'%C values'!T:U,2,FALSE)</f>
        <v>#N/A</v>
      </c>
      <c r="V50" s="21" t="e">
        <f t="shared" si="6"/>
        <v>#N/A</v>
      </c>
      <c r="W50" s="21" t="e">
        <f t="shared" si="7"/>
        <v>#N/A</v>
      </c>
      <c r="X50" s="23" t="e">
        <f>VLOOKUP($B50,'%C values'!$T:$V,3,FALSE)</f>
        <v>#N/A</v>
      </c>
    </row>
    <row r="51" spans="1:24" ht="14.25" customHeight="1" x14ac:dyDescent="0.2">
      <c r="A51" s="22">
        <f>VLOOKUP(B51,'Sample ID by Horizon'!A:B,2,FALSE)</f>
        <v>42284</v>
      </c>
      <c r="B51" s="87" t="s">
        <v>437</v>
      </c>
      <c r="C51" s="57">
        <v>2</v>
      </c>
      <c r="D51" s="57">
        <v>64.468000000000004</v>
      </c>
      <c r="E51" s="88">
        <v>5</v>
      </c>
      <c r="F51" s="88">
        <v>69.158000000000001</v>
      </c>
      <c r="G51" s="71">
        <f t="shared" si="29"/>
        <v>4.6899999999999977</v>
      </c>
      <c r="H51" s="71">
        <f t="shared" si="1"/>
        <v>6.2000000000000455</v>
      </c>
      <c r="I51" s="71">
        <f t="shared" ref="I51:L51" si="45">I50</f>
        <v>6.2953111898125425</v>
      </c>
      <c r="J51" s="71">
        <f t="shared" si="45"/>
        <v>3.0217493711100203</v>
      </c>
      <c r="K51" s="23" t="e">
        <f t="shared" si="45"/>
        <v>#N/A</v>
      </c>
      <c r="L51" s="40" t="e">
        <f t="shared" si="45"/>
        <v>#N/A</v>
      </c>
      <c r="M51" s="23" t="e">
        <f>VLOOKUP(B51,'%C values'!$B:$J,5,FALSE)</f>
        <v>#N/A</v>
      </c>
      <c r="N51" s="23" t="e">
        <f>VLOOKUP(B51,'%C values'!$B:$J,9,FALSE)</f>
        <v>#N/A</v>
      </c>
      <c r="O51" s="23" t="e">
        <f t="shared" si="2"/>
        <v>#N/A</v>
      </c>
      <c r="P51" s="40" t="e">
        <f t="shared" si="3"/>
        <v>#N/A</v>
      </c>
      <c r="Q51" s="21" t="e">
        <f>VLOOKUP($B51,'%C values'!$M:$O,2,FALSE)</f>
        <v>#N/A</v>
      </c>
      <c r="R51" s="21" t="e">
        <f t="shared" si="4"/>
        <v>#N/A</v>
      </c>
      <c r="S51" s="21" t="e">
        <f t="shared" si="5"/>
        <v>#N/A</v>
      </c>
      <c r="T51" s="21" t="e">
        <f>VLOOKUP($B51,'%C values'!$M:$O,3,FALSE)</f>
        <v>#N/A</v>
      </c>
      <c r="U51" s="23" t="e">
        <f>VLOOKUP(B51,'%C values'!T:U,2,FALSE)</f>
        <v>#N/A</v>
      </c>
      <c r="V51" s="21" t="e">
        <f t="shared" si="6"/>
        <v>#N/A</v>
      </c>
      <c r="W51" s="21" t="e">
        <f t="shared" si="7"/>
        <v>#N/A</v>
      </c>
      <c r="X51" s="23" t="e">
        <f>VLOOKUP($B51,'%C values'!$T:$V,3,FALSE)</f>
        <v>#N/A</v>
      </c>
    </row>
    <row r="52" spans="1:24" ht="14.25" customHeight="1" x14ac:dyDescent="0.2">
      <c r="A52" s="22">
        <f>VLOOKUP(B52,'Sample ID by Horizon'!A:B,2,FALSE)</f>
        <v>42284</v>
      </c>
      <c r="B52" s="87" t="s">
        <v>437</v>
      </c>
      <c r="C52" s="57">
        <v>3</v>
      </c>
      <c r="D52" s="57">
        <v>65.727000000000004</v>
      </c>
      <c r="E52" s="88">
        <v>4.9989999999999997</v>
      </c>
      <c r="F52" s="88">
        <v>70.41</v>
      </c>
      <c r="G52" s="71">
        <f t="shared" si="29"/>
        <v>4.6829999999999927</v>
      </c>
      <c r="H52" s="71">
        <f t="shared" si="1"/>
        <v>6.3212642528507095</v>
      </c>
      <c r="I52" s="71">
        <f t="shared" ref="I52:L52" si="46">I50</f>
        <v>6.2953111898125425</v>
      </c>
      <c r="J52" s="71">
        <f t="shared" si="46"/>
        <v>3.0217493711100203</v>
      </c>
      <c r="K52" s="23" t="e">
        <f t="shared" si="46"/>
        <v>#N/A</v>
      </c>
      <c r="L52" s="40" t="e">
        <f t="shared" si="46"/>
        <v>#N/A</v>
      </c>
      <c r="M52" s="23" t="e">
        <f>VLOOKUP(B52,'%C values'!$B:$J,5,FALSE)</f>
        <v>#N/A</v>
      </c>
      <c r="N52" s="23" t="e">
        <f>VLOOKUP(B52,'%C values'!$B:$J,9,FALSE)</f>
        <v>#N/A</v>
      </c>
      <c r="O52" s="23" t="e">
        <f t="shared" si="2"/>
        <v>#N/A</v>
      </c>
      <c r="P52" s="40" t="e">
        <f t="shared" si="3"/>
        <v>#N/A</v>
      </c>
      <c r="Q52" s="21" t="e">
        <f>VLOOKUP($B52,'%C values'!$M:$O,2,FALSE)</f>
        <v>#N/A</v>
      </c>
      <c r="R52" s="21" t="e">
        <f t="shared" si="4"/>
        <v>#N/A</v>
      </c>
      <c r="S52" s="21" t="e">
        <f t="shared" si="5"/>
        <v>#N/A</v>
      </c>
      <c r="T52" s="21" t="e">
        <f>VLOOKUP($B52,'%C values'!$M:$O,3,FALSE)</f>
        <v>#N/A</v>
      </c>
      <c r="U52" s="23" t="e">
        <f>VLOOKUP(B52,'%C values'!T:U,2,FALSE)</f>
        <v>#N/A</v>
      </c>
      <c r="V52" s="21" t="e">
        <f t="shared" si="6"/>
        <v>#N/A</v>
      </c>
      <c r="W52" s="21" t="e">
        <f t="shared" si="7"/>
        <v>#N/A</v>
      </c>
      <c r="X52" s="23" t="e">
        <f>VLOOKUP($B52,'%C values'!$T:$V,3,FALSE)</f>
        <v>#N/A</v>
      </c>
    </row>
    <row r="53" spans="1:24" ht="14.25" customHeight="1" x14ac:dyDescent="0.2">
      <c r="A53" s="22">
        <f>VLOOKUP(B53,'Sample ID by Horizon'!A:B,2,FALSE)</f>
        <v>42284</v>
      </c>
      <c r="B53" s="87" t="s">
        <v>437</v>
      </c>
      <c r="C53" s="57">
        <v>4</v>
      </c>
      <c r="D53" s="57">
        <v>69.406000000000006</v>
      </c>
      <c r="E53" s="88">
        <v>4.9989999999999997</v>
      </c>
      <c r="F53" s="88">
        <v>74.090999999999994</v>
      </c>
      <c r="G53" s="71">
        <f t="shared" si="29"/>
        <v>4.6849999999999881</v>
      </c>
      <c r="H53" s="71">
        <f t="shared" si="1"/>
        <v>6.2812562512504835</v>
      </c>
      <c r="I53" s="71">
        <f t="shared" ref="I53:L53" si="47">I50</f>
        <v>6.2953111898125425</v>
      </c>
      <c r="J53" s="71">
        <f t="shared" si="47"/>
        <v>3.0217493711100203</v>
      </c>
      <c r="K53" s="23" t="e">
        <f t="shared" si="47"/>
        <v>#N/A</v>
      </c>
      <c r="L53" s="40" t="e">
        <f t="shared" si="47"/>
        <v>#N/A</v>
      </c>
      <c r="M53" s="23" t="e">
        <f>VLOOKUP(B53,'%C values'!$B:$J,5,FALSE)</f>
        <v>#N/A</v>
      </c>
      <c r="N53" s="23" t="e">
        <f>VLOOKUP(B53,'%C values'!$B:$J,9,FALSE)</f>
        <v>#N/A</v>
      </c>
      <c r="O53" s="23" t="e">
        <f t="shared" si="2"/>
        <v>#N/A</v>
      </c>
      <c r="P53" s="40" t="e">
        <f t="shared" si="3"/>
        <v>#N/A</v>
      </c>
      <c r="Q53" s="21" t="e">
        <f>VLOOKUP($B53,'%C values'!$M:$O,2,FALSE)</f>
        <v>#N/A</v>
      </c>
      <c r="R53" s="21" t="e">
        <f t="shared" si="4"/>
        <v>#N/A</v>
      </c>
      <c r="S53" s="21" t="e">
        <f t="shared" si="5"/>
        <v>#N/A</v>
      </c>
      <c r="T53" s="21" t="e">
        <f>VLOOKUP($B53,'%C values'!$M:$O,3,FALSE)</f>
        <v>#N/A</v>
      </c>
      <c r="U53" s="23" t="e">
        <f>VLOOKUP(B53,'%C values'!T:U,2,FALSE)</f>
        <v>#N/A</v>
      </c>
      <c r="V53" s="21" t="e">
        <f t="shared" si="6"/>
        <v>#N/A</v>
      </c>
      <c r="W53" s="21" t="e">
        <f t="shared" si="7"/>
        <v>#N/A</v>
      </c>
      <c r="X53" s="23" t="e">
        <f>VLOOKUP($B53,'%C values'!$T:$V,3,FALSE)</f>
        <v>#N/A</v>
      </c>
    </row>
    <row r="54" spans="1:24" ht="14.25" customHeight="1" x14ac:dyDescent="0.2">
      <c r="A54" s="22">
        <f>VLOOKUP(B54,'Sample ID by Horizon'!A:B,2,FALSE)</f>
        <v>42284</v>
      </c>
      <c r="B54" s="87" t="s">
        <v>439</v>
      </c>
      <c r="C54" s="57">
        <v>1</v>
      </c>
      <c r="D54" s="57">
        <v>63.069000000000003</v>
      </c>
      <c r="E54" s="88">
        <v>4.9989999999999997</v>
      </c>
      <c r="F54" s="88">
        <v>67.78</v>
      </c>
      <c r="G54" s="71">
        <f t="shared" si="29"/>
        <v>4.7109999999999985</v>
      </c>
      <c r="H54" s="71">
        <f t="shared" si="1"/>
        <v>5.7611522304461129</v>
      </c>
      <c r="I54" s="71">
        <f>AVERAGE(H54:H57)</f>
        <v>5.5552880576114951</v>
      </c>
      <c r="J54" s="71">
        <f>I54*0.48</f>
        <v>2.6665382676535176</v>
      </c>
      <c r="K54" s="35" t="e">
        <f>M54/100*VLOOKUP(B54,'Bulk Density'!$D:$Q,14,FALSE)</f>
        <v>#N/A</v>
      </c>
      <c r="L54" s="40" t="e">
        <f>K54*0.892179122</f>
        <v>#N/A</v>
      </c>
      <c r="M54" s="23" t="e">
        <f>VLOOKUP(B54,'%C values'!$B:$J,5,FALSE)</f>
        <v>#N/A</v>
      </c>
      <c r="N54" s="23" t="e">
        <f>VLOOKUP(B54,'%C values'!$B:$J,9,FALSE)</f>
        <v>#N/A</v>
      </c>
      <c r="O54" s="23" t="e">
        <f t="shared" si="2"/>
        <v>#N/A</v>
      </c>
      <c r="P54" s="40" t="e">
        <f t="shared" si="3"/>
        <v>#N/A</v>
      </c>
      <c r="Q54" s="21" t="e">
        <f>VLOOKUP($B54,'%C values'!$M:$O,2,FALSE)</f>
        <v>#N/A</v>
      </c>
      <c r="R54" s="21" t="e">
        <f t="shared" si="4"/>
        <v>#N/A</v>
      </c>
      <c r="S54" s="21" t="e">
        <f t="shared" si="5"/>
        <v>#N/A</v>
      </c>
      <c r="T54" s="21" t="e">
        <f>VLOOKUP($B54,'%C values'!$M:$O,3,FALSE)</f>
        <v>#N/A</v>
      </c>
      <c r="U54" s="23" t="e">
        <f>VLOOKUP(B54,'%C values'!T:U,2,FALSE)</f>
        <v>#N/A</v>
      </c>
      <c r="V54" s="21" t="e">
        <f t="shared" si="6"/>
        <v>#N/A</v>
      </c>
      <c r="W54" s="21" t="e">
        <f t="shared" si="7"/>
        <v>#N/A</v>
      </c>
      <c r="X54" s="23" t="e">
        <f>VLOOKUP($B54,'%C values'!$T:$V,3,FALSE)</f>
        <v>#N/A</v>
      </c>
    </row>
    <row r="55" spans="1:24" ht="14.25" customHeight="1" x14ac:dyDescent="0.2">
      <c r="A55" s="22">
        <f>VLOOKUP(B55,'Sample ID by Horizon'!A:B,2,FALSE)</f>
        <v>42284</v>
      </c>
      <c r="B55" s="87" t="s">
        <v>439</v>
      </c>
      <c r="C55" s="57">
        <v>2</v>
      </c>
      <c r="D55" s="57">
        <v>64.47</v>
      </c>
      <c r="E55" s="88">
        <v>5</v>
      </c>
      <c r="F55" s="88">
        <v>69.180999999999997</v>
      </c>
      <c r="G55" s="71">
        <f t="shared" si="29"/>
        <v>4.7109999999999985</v>
      </c>
      <c r="H55" s="71">
        <f t="shared" si="1"/>
        <v>5.7800000000000296</v>
      </c>
      <c r="I55" s="71">
        <f t="shared" ref="I55:L55" si="48">I54</f>
        <v>5.5552880576114951</v>
      </c>
      <c r="J55" s="71">
        <f t="shared" si="48"/>
        <v>2.6665382676535176</v>
      </c>
      <c r="K55" s="23" t="e">
        <f t="shared" si="48"/>
        <v>#N/A</v>
      </c>
      <c r="L55" s="40" t="e">
        <f t="shared" si="48"/>
        <v>#N/A</v>
      </c>
      <c r="M55" s="23" t="e">
        <f>VLOOKUP(B55,'%C values'!$B:$J,5,FALSE)</f>
        <v>#N/A</v>
      </c>
      <c r="N55" s="23" t="e">
        <f>VLOOKUP(B55,'%C values'!$B:$J,9,FALSE)</f>
        <v>#N/A</v>
      </c>
      <c r="O55" s="23" t="e">
        <f t="shared" si="2"/>
        <v>#N/A</v>
      </c>
      <c r="P55" s="40" t="e">
        <f t="shared" si="3"/>
        <v>#N/A</v>
      </c>
      <c r="Q55" s="21" t="e">
        <f>VLOOKUP($B55,'%C values'!$M:$O,2,FALSE)</f>
        <v>#N/A</v>
      </c>
      <c r="R55" s="21" t="e">
        <f t="shared" si="4"/>
        <v>#N/A</v>
      </c>
      <c r="S55" s="21" t="e">
        <f t="shared" si="5"/>
        <v>#N/A</v>
      </c>
      <c r="T55" s="21" t="e">
        <f>VLOOKUP($B55,'%C values'!$M:$O,3,FALSE)</f>
        <v>#N/A</v>
      </c>
      <c r="U55" s="23" t="e">
        <f>VLOOKUP(B55,'%C values'!T:U,2,FALSE)</f>
        <v>#N/A</v>
      </c>
      <c r="V55" s="21" t="e">
        <f t="shared" si="6"/>
        <v>#N/A</v>
      </c>
      <c r="W55" s="21" t="e">
        <f t="shared" si="7"/>
        <v>#N/A</v>
      </c>
      <c r="X55" s="23" t="e">
        <f>VLOOKUP($B55,'%C values'!$T:$V,3,FALSE)</f>
        <v>#N/A</v>
      </c>
    </row>
    <row r="56" spans="1:24" ht="14.25" customHeight="1" x14ac:dyDescent="0.2">
      <c r="A56" s="22">
        <f>VLOOKUP(B56,'Sample ID by Horizon'!A:B,2,FALSE)</f>
        <v>42284</v>
      </c>
      <c r="B56" s="87" t="s">
        <v>439</v>
      </c>
      <c r="C56" s="57">
        <v>3</v>
      </c>
      <c r="D56" s="57">
        <v>65.734999999999999</v>
      </c>
      <c r="E56" s="88">
        <v>5</v>
      </c>
      <c r="F56" s="88">
        <v>70.468000000000004</v>
      </c>
      <c r="G56" s="71">
        <f t="shared" si="29"/>
        <v>4.7330000000000041</v>
      </c>
      <c r="H56" s="71">
        <f t="shared" si="1"/>
        <v>5.3399999999999181</v>
      </c>
      <c r="I56" s="71">
        <f t="shared" ref="I56:L56" si="49">I54</f>
        <v>5.5552880576114951</v>
      </c>
      <c r="J56" s="71">
        <f t="shared" si="49"/>
        <v>2.6665382676535176</v>
      </c>
      <c r="K56" s="23" t="e">
        <f t="shared" si="49"/>
        <v>#N/A</v>
      </c>
      <c r="L56" s="40" t="e">
        <f t="shared" si="49"/>
        <v>#N/A</v>
      </c>
      <c r="M56" s="23" t="e">
        <f>VLOOKUP(B56,'%C values'!$B:$J,5,FALSE)</f>
        <v>#N/A</v>
      </c>
      <c r="N56" s="23" t="e">
        <f>VLOOKUP(B56,'%C values'!$B:$J,9,FALSE)</f>
        <v>#N/A</v>
      </c>
      <c r="O56" s="23" t="e">
        <f t="shared" si="2"/>
        <v>#N/A</v>
      </c>
      <c r="P56" s="40" t="e">
        <f t="shared" si="3"/>
        <v>#N/A</v>
      </c>
      <c r="Q56" s="21" t="e">
        <f>VLOOKUP($B56,'%C values'!$M:$O,2,FALSE)</f>
        <v>#N/A</v>
      </c>
      <c r="R56" s="21" t="e">
        <f t="shared" si="4"/>
        <v>#N/A</v>
      </c>
      <c r="S56" s="21" t="e">
        <f t="shared" si="5"/>
        <v>#N/A</v>
      </c>
      <c r="T56" s="21" t="e">
        <f>VLOOKUP($B56,'%C values'!$M:$O,3,FALSE)</f>
        <v>#N/A</v>
      </c>
      <c r="U56" s="23" t="e">
        <f>VLOOKUP(B56,'%C values'!T:U,2,FALSE)</f>
        <v>#N/A</v>
      </c>
      <c r="V56" s="21" t="e">
        <f t="shared" si="6"/>
        <v>#N/A</v>
      </c>
      <c r="W56" s="21" t="e">
        <f t="shared" si="7"/>
        <v>#N/A</v>
      </c>
      <c r="X56" s="23" t="e">
        <f>VLOOKUP($B56,'%C values'!$T:$V,3,FALSE)</f>
        <v>#N/A</v>
      </c>
    </row>
    <row r="57" spans="1:24" ht="14.25" customHeight="1" x14ac:dyDescent="0.2">
      <c r="A57" s="22">
        <f>VLOOKUP(B57,'Sample ID by Horizon'!A:B,2,FALSE)</f>
        <v>42284</v>
      </c>
      <c r="B57" s="87" t="s">
        <v>439</v>
      </c>
      <c r="C57" s="57">
        <v>4</v>
      </c>
      <c r="D57" s="57">
        <v>69.411000000000001</v>
      </c>
      <c r="E57" s="88">
        <v>5</v>
      </c>
      <c r="F57" s="88">
        <v>74.144000000000005</v>
      </c>
      <c r="G57" s="71">
        <f t="shared" si="29"/>
        <v>4.7330000000000041</v>
      </c>
      <c r="H57" s="71">
        <f t="shared" si="1"/>
        <v>5.3399999999999181</v>
      </c>
      <c r="I57" s="71">
        <f t="shared" ref="I57:L57" si="50">I54</f>
        <v>5.5552880576114951</v>
      </c>
      <c r="J57" s="71">
        <f t="shared" si="50"/>
        <v>2.6665382676535176</v>
      </c>
      <c r="K57" s="23" t="e">
        <f t="shared" si="50"/>
        <v>#N/A</v>
      </c>
      <c r="L57" s="40" t="e">
        <f t="shared" si="50"/>
        <v>#N/A</v>
      </c>
      <c r="M57" s="23" t="e">
        <f>VLOOKUP(B57,'%C values'!$B:$J,5,FALSE)</f>
        <v>#N/A</v>
      </c>
      <c r="N57" s="23" t="e">
        <f>VLOOKUP(B57,'%C values'!$B:$J,9,FALSE)</f>
        <v>#N/A</v>
      </c>
      <c r="O57" s="23" t="e">
        <f t="shared" si="2"/>
        <v>#N/A</v>
      </c>
      <c r="P57" s="40" t="e">
        <f t="shared" si="3"/>
        <v>#N/A</v>
      </c>
      <c r="Q57" s="21" t="e">
        <f>VLOOKUP($B57,'%C values'!$M:$O,2,FALSE)</f>
        <v>#N/A</v>
      </c>
      <c r="R57" s="21" t="e">
        <f t="shared" si="4"/>
        <v>#N/A</v>
      </c>
      <c r="S57" s="21" t="e">
        <f t="shared" si="5"/>
        <v>#N/A</v>
      </c>
      <c r="T57" s="21" t="e">
        <f>VLOOKUP($B57,'%C values'!$M:$O,3,FALSE)</f>
        <v>#N/A</v>
      </c>
      <c r="U57" s="23" t="e">
        <f>VLOOKUP(B57,'%C values'!T:U,2,FALSE)</f>
        <v>#N/A</v>
      </c>
      <c r="V57" s="21" t="e">
        <f t="shared" si="6"/>
        <v>#N/A</v>
      </c>
      <c r="W57" s="21" t="e">
        <f t="shared" si="7"/>
        <v>#N/A</v>
      </c>
      <c r="X57" s="23" t="e">
        <f>VLOOKUP($B57,'%C values'!$T:$V,3,FALSE)</f>
        <v>#N/A</v>
      </c>
    </row>
    <row r="58" spans="1:24" ht="14.25" customHeight="1" x14ac:dyDescent="0.2">
      <c r="A58" s="22">
        <f>VLOOKUP(B58,'Sample ID by Horizon'!A:B,2,FALSE)</f>
        <v>42284</v>
      </c>
      <c r="B58" s="87" t="s">
        <v>441</v>
      </c>
      <c r="C58" s="57">
        <v>1</v>
      </c>
      <c r="D58" s="57">
        <v>63.067999999999998</v>
      </c>
      <c r="E58" s="88">
        <v>5</v>
      </c>
      <c r="F58" s="88">
        <v>67.823999999999998</v>
      </c>
      <c r="G58" s="71">
        <f t="shared" si="29"/>
        <v>4.7560000000000002</v>
      </c>
      <c r="H58" s="71">
        <f t="shared" si="1"/>
        <v>4.8799999999999955</v>
      </c>
      <c r="I58" s="71">
        <f>AVERAGE(H58:H61)</f>
        <v>3.6003180636126904</v>
      </c>
      <c r="J58" s="71">
        <f>I58*0.48</f>
        <v>1.7281526705340913</v>
      </c>
      <c r="K58" s="35" t="e">
        <f>M58/100*VLOOKUP(B58,'Bulk Density'!$D:$Q,14,FALSE)</f>
        <v>#N/A</v>
      </c>
      <c r="L58" s="40" t="e">
        <f>K58*0.892179122</f>
        <v>#N/A</v>
      </c>
      <c r="M58" s="23" t="e">
        <f>VLOOKUP(B58,'%C values'!$B:$J,5,FALSE)</f>
        <v>#N/A</v>
      </c>
      <c r="N58" s="23" t="e">
        <f>VLOOKUP(B58,'%C values'!$B:$J,9,FALSE)</f>
        <v>#N/A</v>
      </c>
      <c r="O58" s="23" t="e">
        <f t="shared" si="2"/>
        <v>#N/A</v>
      </c>
      <c r="P58" s="40" t="e">
        <f t="shared" si="3"/>
        <v>#N/A</v>
      </c>
      <c r="Q58" s="21" t="e">
        <f>VLOOKUP($B58,'%C values'!$M:$O,2,FALSE)</f>
        <v>#N/A</v>
      </c>
      <c r="R58" s="21" t="e">
        <f t="shared" si="4"/>
        <v>#N/A</v>
      </c>
      <c r="S58" s="21" t="e">
        <f t="shared" si="5"/>
        <v>#N/A</v>
      </c>
      <c r="T58" s="21" t="e">
        <f>VLOOKUP($B58,'%C values'!$M:$O,3,FALSE)</f>
        <v>#N/A</v>
      </c>
      <c r="U58" s="23" t="e">
        <f>VLOOKUP(B58,'%C values'!T:U,2,FALSE)</f>
        <v>#N/A</v>
      </c>
      <c r="V58" s="21" t="e">
        <f t="shared" si="6"/>
        <v>#N/A</v>
      </c>
      <c r="W58" s="21" t="e">
        <f t="shared" si="7"/>
        <v>#N/A</v>
      </c>
      <c r="X58" s="23" t="e">
        <f>VLOOKUP($B58,'%C values'!$T:$V,3,FALSE)</f>
        <v>#N/A</v>
      </c>
    </row>
    <row r="59" spans="1:24" ht="14.25" customHeight="1" x14ac:dyDescent="0.2">
      <c r="A59" s="22">
        <f>VLOOKUP(B59,'Sample ID by Horizon'!A:B,2,FALSE)</f>
        <v>42284</v>
      </c>
      <c r="B59" s="87" t="s">
        <v>441</v>
      </c>
      <c r="C59" s="57">
        <v>2</v>
      </c>
      <c r="D59" s="57">
        <v>64.468999999999994</v>
      </c>
      <c r="E59" s="88">
        <v>4.9989999999999997</v>
      </c>
      <c r="F59" s="88">
        <v>69.307000000000002</v>
      </c>
      <c r="G59" s="71">
        <f t="shared" si="29"/>
        <v>4.8380000000000081</v>
      </c>
      <c r="H59" s="71">
        <f t="shared" si="1"/>
        <v>3.2206441288255969</v>
      </c>
      <c r="I59" s="71">
        <f t="shared" ref="I59:L59" si="51">I58</f>
        <v>3.6003180636126904</v>
      </c>
      <c r="J59" s="71">
        <f t="shared" si="51"/>
        <v>1.7281526705340913</v>
      </c>
      <c r="K59" s="23" t="e">
        <f t="shared" si="51"/>
        <v>#N/A</v>
      </c>
      <c r="L59" s="40" t="e">
        <f t="shared" si="51"/>
        <v>#N/A</v>
      </c>
      <c r="M59" s="23" t="e">
        <f>VLOOKUP(B59,'%C values'!$B:$J,5,FALSE)</f>
        <v>#N/A</v>
      </c>
      <c r="N59" s="23" t="e">
        <f>VLOOKUP(B59,'%C values'!$B:$J,9,FALSE)</f>
        <v>#N/A</v>
      </c>
      <c r="O59" s="23" t="e">
        <f t="shared" si="2"/>
        <v>#N/A</v>
      </c>
      <c r="P59" s="40" t="e">
        <f t="shared" si="3"/>
        <v>#N/A</v>
      </c>
      <c r="Q59" s="21" t="e">
        <f>VLOOKUP($B59,'%C values'!$M:$O,2,FALSE)</f>
        <v>#N/A</v>
      </c>
      <c r="R59" s="21" t="e">
        <f t="shared" si="4"/>
        <v>#N/A</v>
      </c>
      <c r="S59" s="21" t="e">
        <f t="shared" si="5"/>
        <v>#N/A</v>
      </c>
      <c r="T59" s="21" t="e">
        <f>VLOOKUP($B59,'%C values'!$M:$O,3,FALSE)</f>
        <v>#N/A</v>
      </c>
      <c r="U59" s="23" t="e">
        <f>VLOOKUP(B59,'%C values'!T:U,2,FALSE)</f>
        <v>#N/A</v>
      </c>
      <c r="V59" s="21" t="e">
        <f t="shared" si="6"/>
        <v>#N/A</v>
      </c>
      <c r="W59" s="21" t="e">
        <f t="shared" si="7"/>
        <v>#N/A</v>
      </c>
      <c r="X59" s="23" t="e">
        <f>VLOOKUP($B59,'%C values'!$T:$V,3,FALSE)</f>
        <v>#N/A</v>
      </c>
    </row>
    <row r="60" spans="1:24" ht="14.25" customHeight="1" x14ac:dyDescent="0.2">
      <c r="A60" s="22">
        <f>VLOOKUP(B60,'Sample ID by Horizon'!A:B,2,FALSE)</f>
        <v>42284</v>
      </c>
      <c r="B60" s="87" t="s">
        <v>441</v>
      </c>
      <c r="C60" s="57">
        <v>3</v>
      </c>
      <c r="D60" s="57">
        <v>65.733000000000004</v>
      </c>
      <c r="E60" s="88">
        <v>4.9989999999999997</v>
      </c>
      <c r="F60" s="88">
        <v>70.575000000000003</v>
      </c>
      <c r="G60" s="71">
        <f t="shared" si="29"/>
        <v>4.8419999999999987</v>
      </c>
      <c r="H60" s="71">
        <f t="shared" si="1"/>
        <v>3.1406281256251436</v>
      </c>
      <c r="I60" s="71">
        <f t="shared" ref="I60:L60" si="52">I58</f>
        <v>3.6003180636126904</v>
      </c>
      <c r="J60" s="71">
        <f t="shared" si="52"/>
        <v>1.7281526705340913</v>
      </c>
      <c r="K60" s="23" t="e">
        <f t="shared" si="52"/>
        <v>#N/A</v>
      </c>
      <c r="L60" s="40" t="e">
        <f t="shared" si="52"/>
        <v>#N/A</v>
      </c>
      <c r="M60" s="23" t="e">
        <f>VLOOKUP(B60,'%C values'!$B:$J,5,FALSE)</f>
        <v>#N/A</v>
      </c>
      <c r="N60" s="23" t="e">
        <f>VLOOKUP(B60,'%C values'!$B:$J,9,FALSE)</f>
        <v>#N/A</v>
      </c>
      <c r="O60" s="23" t="e">
        <f t="shared" si="2"/>
        <v>#N/A</v>
      </c>
      <c r="P60" s="40" t="e">
        <f t="shared" si="3"/>
        <v>#N/A</v>
      </c>
      <c r="Q60" s="21" t="e">
        <f>VLOOKUP($B60,'%C values'!$M:$O,2,FALSE)</f>
        <v>#N/A</v>
      </c>
      <c r="R60" s="21" t="e">
        <f t="shared" si="4"/>
        <v>#N/A</v>
      </c>
      <c r="S60" s="21" t="e">
        <f t="shared" si="5"/>
        <v>#N/A</v>
      </c>
      <c r="T60" s="21" t="e">
        <f>VLOOKUP($B60,'%C values'!$M:$O,3,FALSE)</f>
        <v>#N/A</v>
      </c>
      <c r="U60" s="23" t="e">
        <f>VLOOKUP(B60,'%C values'!T:U,2,FALSE)</f>
        <v>#N/A</v>
      </c>
      <c r="V60" s="21" t="e">
        <f t="shared" si="6"/>
        <v>#N/A</v>
      </c>
      <c r="W60" s="21" t="e">
        <f t="shared" si="7"/>
        <v>#N/A</v>
      </c>
      <c r="X60" s="23" t="e">
        <f>VLOOKUP($B60,'%C values'!$T:$V,3,FALSE)</f>
        <v>#N/A</v>
      </c>
    </row>
    <row r="61" spans="1:24" ht="14.25" customHeight="1" x14ac:dyDescent="0.2">
      <c r="A61" s="22">
        <f>VLOOKUP(B61,'Sample ID by Horizon'!A:B,2,FALSE)</f>
        <v>42284</v>
      </c>
      <c r="B61" s="87" t="s">
        <v>441</v>
      </c>
      <c r="C61" s="57">
        <v>4</v>
      </c>
      <c r="D61" s="57">
        <v>69.411000000000001</v>
      </c>
      <c r="E61" s="88">
        <v>5</v>
      </c>
      <c r="F61" s="88">
        <v>74.253</v>
      </c>
      <c r="G61" s="71">
        <f t="shared" si="29"/>
        <v>4.8419999999999987</v>
      </c>
      <c r="H61" s="71">
        <f t="shared" si="1"/>
        <v>3.1600000000000255</v>
      </c>
      <c r="I61" s="71">
        <f t="shared" ref="I61:L61" si="53">I58</f>
        <v>3.6003180636126904</v>
      </c>
      <c r="J61" s="71">
        <f t="shared" si="53"/>
        <v>1.7281526705340913</v>
      </c>
      <c r="K61" s="23" t="e">
        <f t="shared" si="53"/>
        <v>#N/A</v>
      </c>
      <c r="L61" s="40" t="e">
        <f t="shared" si="53"/>
        <v>#N/A</v>
      </c>
      <c r="M61" s="23" t="e">
        <f>VLOOKUP(B61,'%C values'!$B:$J,5,FALSE)</f>
        <v>#N/A</v>
      </c>
      <c r="N61" s="23" t="e">
        <f>VLOOKUP(B61,'%C values'!$B:$J,9,FALSE)</f>
        <v>#N/A</v>
      </c>
      <c r="O61" s="23" t="e">
        <f t="shared" si="2"/>
        <v>#N/A</v>
      </c>
      <c r="P61" s="40" t="e">
        <f t="shared" si="3"/>
        <v>#N/A</v>
      </c>
      <c r="Q61" s="21" t="e">
        <f>VLOOKUP($B61,'%C values'!$M:$O,2,FALSE)</f>
        <v>#N/A</v>
      </c>
      <c r="R61" s="21" t="e">
        <f t="shared" si="4"/>
        <v>#N/A</v>
      </c>
      <c r="S61" s="21" t="e">
        <f t="shared" si="5"/>
        <v>#N/A</v>
      </c>
      <c r="T61" s="21" t="e">
        <f>VLOOKUP($B61,'%C values'!$M:$O,3,FALSE)</f>
        <v>#N/A</v>
      </c>
      <c r="U61" s="23" t="e">
        <f>VLOOKUP(B61,'%C values'!T:U,2,FALSE)</f>
        <v>#N/A</v>
      </c>
      <c r="V61" s="21" t="e">
        <f t="shared" si="6"/>
        <v>#N/A</v>
      </c>
      <c r="W61" s="21" t="e">
        <f t="shared" si="7"/>
        <v>#N/A</v>
      </c>
      <c r="X61" s="23" t="e">
        <f>VLOOKUP($B61,'%C values'!$T:$V,3,FALSE)</f>
        <v>#N/A</v>
      </c>
    </row>
    <row r="62" spans="1:24" ht="14.25" customHeight="1" x14ac:dyDescent="0.2">
      <c r="A62" s="22">
        <f>VLOOKUP(B62,'Sample ID by Horizon'!A:B,2,FALSE)</f>
        <v>42298</v>
      </c>
      <c r="B62" s="87" t="s">
        <v>443</v>
      </c>
      <c r="C62" s="57">
        <v>1</v>
      </c>
      <c r="D62" s="57">
        <v>63.07</v>
      </c>
      <c r="E62" s="88">
        <v>4.9989999999999997</v>
      </c>
      <c r="F62" s="88">
        <v>67.850999999999999</v>
      </c>
      <c r="G62" s="71">
        <f t="shared" si="29"/>
        <v>4.7809999999999988</v>
      </c>
      <c r="H62" s="71">
        <f t="shared" si="1"/>
        <v>4.3608721744349044</v>
      </c>
      <c r="I62" s="71">
        <f>AVERAGE(H62:H65)</f>
        <v>4.5004430886176898</v>
      </c>
      <c r="J62" s="71">
        <f>I62*0.48</f>
        <v>2.1602126825364909</v>
      </c>
      <c r="K62" s="35" t="e">
        <f>M62/100*VLOOKUP(B62,'Bulk Density'!$D:$Q,14,FALSE)</f>
        <v>#N/A</v>
      </c>
      <c r="L62" s="40" t="e">
        <f>K62*0.892179122</f>
        <v>#N/A</v>
      </c>
      <c r="M62" s="23" t="e">
        <f>VLOOKUP(B62,'%C values'!$B:$J,5,FALSE)</f>
        <v>#N/A</v>
      </c>
      <c r="N62" s="23" t="e">
        <f>VLOOKUP(B62,'%C values'!$B:$J,9,FALSE)</f>
        <v>#N/A</v>
      </c>
      <c r="O62" s="23" t="e">
        <f t="shared" si="2"/>
        <v>#N/A</v>
      </c>
      <c r="P62" s="40" t="e">
        <f t="shared" si="3"/>
        <v>#N/A</v>
      </c>
      <c r="Q62" s="21" t="e">
        <f>VLOOKUP($B62,'%C values'!$M:$O,2,FALSE)</f>
        <v>#N/A</v>
      </c>
      <c r="R62" s="21" t="e">
        <f t="shared" si="4"/>
        <v>#N/A</v>
      </c>
      <c r="S62" s="21" t="e">
        <f t="shared" si="5"/>
        <v>#N/A</v>
      </c>
      <c r="T62" s="21" t="e">
        <f>VLOOKUP($B62,'%C values'!$M:$O,3,FALSE)</f>
        <v>#N/A</v>
      </c>
      <c r="U62" s="23" t="e">
        <f>VLOOKUP(B62,'%C values'!T:U,2,FALSE)</f>
        <v>#N/A</v>
      </c>
      <c r="V62" s="21" t="e">
        <f t="shared" si="6"/>
        <v>#N/A</v>
      </c>
      <c r="W62" s="21" t="e">
        <f t="shared" si="7"/>
        <v>#N/A</v>
      </c>
      <c r="X62" s="23" t="e">
        <f>VLOOKUP($B62,'%C values'!$T:$V,3,FALSE)</f>
        <v>#N/A</v>
      </c>
    </row>
    <row r="63" spans="1:24" ht="14.25" customHeight="1" x14ac:dyDescent="0.2">
      <c r="A63" s="22">
        <f>VLOOKUP(B63,'Sample ID by Horizon'!A:B,2,FALSE)</f>
        <v>42298</v>
      </c>
      <c r="B63" s="87" t="s">
        <v>443</v>
      </c>
      <c r="C63" s="57">
        <v>2</v>
      </c>
      <c r="D63" s="57">
        <v>64.468999999999994</v>
      </c>
      <c r="E63" s="88">
        <v>5</v>
      </c>
      <c r="F63" s="88">
        <v>69.244</v>
      </c>
      <c r="G63" s="71">
        <f t="shared" si="29"/>
        <v>4.7750000000000057</v>
      </c>
      <c r="H63" s="71">
        <f t="shared" si="1"/>
        <v>4.4999999999998863</v>
      </c>
      <c r="I63" s="71">
        <f t="shared" ref="I63:L63" si="54">I62</f>
        <v>4.5004430886176898</v>
      </c>
      <c r="J63" s="71">
        <f t="shared" si="54"/>
        <v>2.1602126825364909</v>
      </c>
      <c r="K63" s="23" t="e">
        <f t="shared" si="54"/>
        <v>#N/A</v>
      </c>
      <c r="L63" s="40" t="e">
        <f t="shared" si="54"/>
        <v>#N/A</v>
      </c>
      <c r="M63" s="23" t="e">
        <f>VLOOKUP(B63,'%C values'!$B:$J,5,FALSE)</f>
        <v>#N/A</v>
      </c>
      <c r="N63" s="23" t="e">
        <f>VLOOKUP(B63,'%C values'!$B:$J,9,FALSE)</f>
        <v>#N/A</v>
      </c>
      <c r="O63" s="23" t="e">
        <f t="shared" si="2"/>
        <v>#N/A</v>
      </c>
      <c r="P63" s="40" t="e">
        <f t="shared" si="3"/>
        <v>#N/A</v>
      </c>
      <c r="Q63" s="21" t="e">
        <f>VLOOKUP($B63,'%C values'!$M:$O,2,FALSE)</f>
        <v>#N/A</v>
      </c>
      <c r="R63" s="21" t="e">
        <f t="shared" si="4"/>
        <v>#N/A</v>
      </c>
      <c r="S63" s="21" t="e">
        <f t="shared" si="5"/>
        <v>#N/A</v>
      </c>
      <c r="T63" s="21" t="e">
        <f>VLOOKUP($B63,'%C values'!$M:$O,3,FALSE)</f>
        <v>#N/A</v>
      </c>
      <c r="U63" s="23" t="e">
        <f>VLOOKUP(B63,'%C values'!T:U,2,FALSE)</f>
        <v>#N/A</v>
      </c>
      <c r="V63" s="21" t="e">
        <f t="shared" si="6"/>
        <v>#N/A</v>
      </c>
      <c r="W63" s="21" t="e">
        <f t="shared" si="7"/>
        <v>#N/A</v>
      </c>
      <c r="X63" s="23" t="e">
        <f>VLOOKUP($B63,'%C values'!$T:$V,3,FALSE)</f>
        <v>#N/A</v>
      </c>
    </row>
    <row r="64" spans="1:24" ht="14.25" customHeight="1" x14ac:dyDescent="0.2">
      <c r="A64" s="22">
        <f>VLOOKUP(B64,'Sample ID by Horizon'!A:B,2,FALSE)</f>
        <v>42298</v>
      </c>
      <c r="B64" s="87" t="s">
        <v>443</v>
      </c>
      <c r="C64" s="57">
        <v>3</v>
      </c>
      <c r="D64" s="57">
        <v>65.733999999999995</v>
      </c>
      <c r="E64" s="88">
        <v>4.9989999999999997</v>
      </c>
      <c r="F64" s="88">
        <v>70.507999999999996</v>
      </c>
      <c r="G64" s="71">
        <f t="shared" si="29"/>
        <v>4.7740000000000009</v>
      </c>
      <c r="H64" s="71">
        <f t="shared" si="1"/>
        <v>4.5009001800359822</v>
      </c>
      <c r="I64" s="71">
        <f t="shared" ref="I64:L64" si="55">I62</f>
        <v>4.5004430886176898</v>
      </c>
      <c r="J64" s="71">
        <f t="shared" si="55"/>
        <v>2.1602126825364909</v>
      </c>
      <c r="K64" s="23" t="e">
        <f t="shared" si="55"/>
        <v>#N/A</v>
      </c>
      <c r="L64" s="40" t="e">
        <f t="shared" si="55"/>
        <v>#N/A</v>
      </c>
      <c r="M64" s="23" t="e">
        <f>VLOOKUP(B64,'%C values'!$B:$J,5,FALSE)</f>
        <v>#N/A</v>
      </c>
      <c r="N64" s="23" t="e">
        <f>VLOOKUP(B64,'%C values'!$B:$J,9,FALSE)</f>
        <v>#N/A</v>
      </c>
      <c r="O64" s="23" t="e">
        <f t="shared" si="2"/>
        <v>#N/A</v>
      </c>
      <c r="P64" s="40" t="e">
        <f t="shared" si="3"/>
        <v>#N/A</v>
      </c>
      <c r="Q64" s="21" t="e">
        <f>VLOOKUP($B64,'%C values'!$M:$O,2,FALSE)</f>
        <v>#N/A</v>
      </c>
      <c r="R64" s="21" t="e">
        <f t="shared" si="4"/>
        <v>#N/A</v>
      </c>
      <c r="S64" s="21" t="e">
        <f t="shared" si="5"/>
        <v>#N/A</v>
      </c>
      <c r="T64" s="21" t="e">
        <f>VLOOKUP($B64,'%C values'!$M:$O,3,FALSE)</f>
        <v>#N/A</v>
      </c>
      <c r="U64" s="23" t="e">
        <f>VLOOKUP(B64,'%C values'!T:U,2,FALSE)</f>
        <v>#N/A</v>
      </c>
      <c r="V64" s="21" t="e">
        <f t="shared" si="6"/>
        <v>#N/A</v>
      </c>
      <c r="W64" s="21" t="e">
        <f t="shared" si="7"/>
        <v>#N/A</v>
      </c>
      <c r="X64" s="23" t="e">
        <f>VLOOKUP($B64,'%C values'!$T:$V,3,FALSE)</f>
        <v>#N/A</v>
      </c>
    </row>
    <row r="65" spans="1:24" ht="14.25" customHeight="1" x14ac:dyDescent="0.2">
      <c r="A65" s="22">
        <f>VLOOKUP(B65,'Sample ID by Horizon'!A:B,2,FALSE)</f>
        <v>42298</v>
      </c>
      <c r="B65" s="87" t="s">
        <v>443</v>
      </c>
      <c r="C65" s="57">
        <v>4</v>
      </c>
      <c r="D65" s="57">
        <v>69.411000000000001</v>
      </c>
      <c r="E65" s="88">
        <v>5</v>
      </c>
      <c r="F65" s="88">
        <v>74.179000000000002</v>
      </c>
      <c r="G65" s="71">
        <f t="shared" si="29"/>
        <v>4.7680000000000007</v>
      </c>
      <c r="H65" s="71">
        <f t="shared" si="1"/>
        <v>4.6399999999999864</v>
      </c>
      <c r="I65" s="71">
        <f t="shared" ref="I65:L65" si="56">I62</f>
        <v>4.5004430886176898</v>
      </c>
      <c r="J65" s="71">
        <f t="shared" si="56"/>
        <v>2.1602126825364909</v>
      </c>
      <c r="K65" s="23" t="e">
        <f t="shared" si="56"/>
        <v>#N/A</v>
      </c>
      <c r="L65" s="40" t="e">
        <f t="shared" si="56"/>
        <v>#N/A</v>
      </c>
      <c r="M65" s="23" t="e">
        <f>VLOOKUP(B65,'%C values'!$B:$J,5,FALSE)</f>
        <v>#N/A</v>
      </c>
      <c r="N65" s="23" t="e">
        <f>VLOOKUP(B65,'%C values'!$B:$J,9,FALSE)</f>
        <v>#N/A</v>
      </c>
      <c r="O65" s="23" t="e">
        <f t="shared" si="2"/>
        <v>#N/A</v>
      </c>
      <c r="P65" s="40" t="e">
        <f t="shared" si="3"/>
        <v>#N/A</v>
      </c>
      <c r="Q65" s="21" t="e">
        <f>VLOOKUP($B65,'%C values'!$M:$O,2,FALSE)</f>
        <v>#N/A</v>
      </c>
      <c r="R65" s="21" t="e">
        <f t="shared" si="4"/>
        <v>#N/A</v>
      </c>
      <c r="S65" s="21" t="e">
        <f t="shared" si="5"/>
        <v>#N/A</v>
      </c>
      <c r="T65" s="21" t="e">
        <f>VLOOKUP($B65,'%C values'!$M:$O,3,FALSE)</f>
        <v>#N/A</v>
      </c>
      <c r="U65" s="23" t="e">
        <f>VLOOKUP(B65,'%C values'!T:U,2,FALSE)</f>
        <v>#N/A</v>
      </c>
      <c r="V65" s="21" t="e">
        <f t="shared" si="6"/>
        <v>#N/A</v>
      </c>
      <c r="W65" s="21" t="e">
        <f t="shared" si="7"/>
        <v>#N/A</v>
      </c>
      <c r="X65" s="23" t="e">
        <f>VLOOKUP($B65,'%C values'!$T:$V,3,FALSE)</f>
        <v>#N/A</v>
      </c>
    </row>
    <row r="66" spans="1:24" ht="14.25" customHeight="1" x14ac:dyDescent="0.2">
      <c r="A66" s="22">
        <f>VLOOKUP(B66,'Sample ID by Horizon'!A:B,2,FALSE)</f>
        <v>42298</v>
      </c>
      <c r="B66" s="87" t="s">
        <v>445</v>
      </c>
      <c r="C66" s="57">
        <v>1</v>
      </c>
      <c r="D66" s="57">
        <v>63.067999999999998</v>
      </c>
      <c r="E66" s="88">
        <v>4.9989999999999997</v>
      </c>
      <c r="F66" s="88">
        <v>67.808999999999997</v>
      </c>
      <c r="G66" s="71">
        <f t="shared" si="29"/>
        <v>4.7409999999999997</v>
      </c>
      <c r="H66" s="71">
        <f t="shared" si="1"/>
        <v>5.1610322064412886</v>
      </c>
      <c r="I66" s="71">
        <f>AVERAGE(H66:H69)</f>
        <v>5.4653091602124064</v>
      </c>
      <c r="J66" s="71">
        <f>I66*0.48</f>
        <v>2.6233483969019549</v>
      </c>
      <c r="K66" s="35" t="e">
        <f>M66/100*VLOOKUP(B66,'Bulk Density'!$D:$Q,14,FALSE)</f>
        <v>#N/A</v>
      </c>
      <c r="L66" s="40" t="e">
        <f>K66*0.892179122</f>
        <v>#N/A</v>
      </c>
      <c r="M66" s="23" t="e">
        <f>VLOOKUP(B66,'%C values'!$B:$J,5,FALSE)</f>
        <v>#N/A</v>
      </c>
      <c r="N66" s="23" t="e">
        <f>VLOOKUP(B66,'%C values'!$B:$J,9,FALSE)</f>
        <v>#N/A</v>
      </c>
      <c r="O66" s="23" t="e">
        <f t="shared" si="2"/>
        <v>#N/A</v>
      </c>
      <c r="P66" s="40" t="e">
        <f t="shared" si="3"/>
        <v>#N/A</v>
      </c>
      <c r="Q66" s="21" t="e">
        <f>VLOOKUP($B66,'%C values'!$M:$O,2,FALSE)</f>
        <v>#N/A</v>
      </c>
      <c r="R66" s="21" t="e">
        <f t="shared" si="4"/>
        <v>#N/A</v>
      </c>
      <c r="S66" s="21" t="e">
        <f t="shared" si="5"/>
        <v>#N/A</v>
      </c>
      <c r="T66" s="21" t="e">
        <f>VLOOKUP($B66,'%C values'!$M:$O,3,FALSE)</f>
        <v>#N/A</v>
      </c>
      <c r="U66" s="23" t="e">
        <f>VLOOKUP(B66,'%C values'!T:U,2,FALSE)</f>
        <v>#N/A</v>
      </c>
      <c r="V66" s="21" t="e">
        <f t="shared" si="6"/>
        <v>#N/A</v>
      </c>
      <c r="W66" s="21" t="e">
        <f t="shared" si="7"/>
        <v>#N/A</v>
      </c>
      <c r="X66" s="23" t="e">
        <f>VLOOKUP($B66,'%C values'!$T:$V,3,FALSE)</f>
        <v>#N/A</v>
      </c>
    </row>
    <row r="67" spans="1:24" ht="14.25" customHeight="1" x14ac:dyDescent="0.2">
      <c r="A67" s="22">
        <f>VLOOKUP(B67,'Sample ID by Horizon'!A:B,2,FALSE)</f>
        <v>42298</v>
      </c>
      <c r="B67" s="87" t="s">
        <v>445</v>
      </c>
      <c r="C67" s="57">
        <v>2</v>
      </c>
      <c r="D67" s="57">
        <v>64.466999999999999</v>
      </c>
      <c r="E67" s="88">
        <v>5.0010000000000003</v>
      </c>
      <c r="F67" s="88">
        <v>69.221999999999994</v>
      </c>
      <c r="G67" s="71">
        <f t="shared" si="29"/>
        <v>4.7549999999999955</v>
      </c>
      <c r="H67" s="71">
        <f t="shared" si="1"/>
        <v>4.9190161967607446</v>
      </c>
      <c r="I67" s="71">
        <f t="shared" ref="I67:L67" si="57">I66</f>
        <v>5.4653091602124064</v>
      </c>
      <c r="J67" s="71">
        <f t="shared" si="57"/>
        <v>2.6233483969019549</v>
      </c>
      <c r="K67" s="23" t="e">
        <f t="shared" si="57"/>
        <v>#N/A</v>
      </c>
      <c r="L67" s="40" t="e">
        <f t="shared" si="57"/>
        <v>#N/A</v>
      </c>
      <c r="M67" s="23" t="e">
        <f>VLOOKUP(B67,'%C values'!$B:$J,5,FALSE)</f>
        <v>#N/A</v>
      </c>
      <c r="N67" s="23" t="e">
        <f>VLOOKUP(B67,'%C values'!$B:$J,9,FALSE)</f>
        <v>#N/A</v>
      </c>
      <c r="O67" s="23" t="e">
        <f t="shared" si="2"/>
        <v>#N/A</v>
      </c>
      <c r="P67" s="40" t="e">
        <f t="shared" si="3"/>
        <v>#N/A</v>
      </c>
      <c r="Q67" s="21" t="e">
        <f>VLOOKUP($B67,'%C values'!$M:$O,2,FALSE)</f>
        <v>#N/A</v>
      </c>
      <c r="R67" s="21" t="e">
        <f t="shared" si="4"/>
        <v>#N/A</v>
      </c>
      <c r="S67" s="21" t="e">
        <f t="shared" si="5"/>
        <v>#N/A</v>
      </c>
      <c r="T67" s="21" t="e">
        <f>VLOOKUP($B67,'%C values'!$M:$O,3,FALSE)</f>
        <v>#N/A</v>
      </c>
      <c r="U67" s="23" t="e">
        <f>VLOOKUP(B67,'%C values'!T:U,2,FALSE)</f>
        <v>#N/A</v>
      </c>
      <c r="V67" s="21" t="e">
        <f t="shared" si="6"/>
        <v>#N/A</v>
      </c>
      <c r="W67" s="21" t="e">
        <f t="shared" si="7"/>
        <v>#N/A</v>
      </c>
      <c r="X67" s="23" t="e">
        <f>VLOOKUP($B67,'%C values'!$T:$V,3,FALSE)</f>
        <v>#N/A</v>
      </c>
    </row>
    <row r="68" spans="1:24" ht="14.25" customHeight="1" x14ac:dyDescent="0.2">
      <c r="A68" s="22">
        <f>VLOOKUP(B68,'Sample ID by Horizon'!A:B,2,FALSE)</f>
        <v>42298</v>
      </c>
      <c r="B68" s="87" t="s">
        <v>445</v>
      </c>
      <c r="C68" s="57">
        <v>3</v>
      </c>
      <c r="D68" s="57">
        <v>65.734999999999999</v>
      </c>
      <c r="E68" s="88">
        <v>4.9989999999999997</v>
      </c>
      <c r="F68" s="88">
        <v>70.436999999999998</v>
      </c>
      <c r="G68" s="71">
        <f t="shared" si="29"/>
        <v>4.7019999999999982</v>
      </c>
      <c r="H68" s="71">
        <f t="shared" si="1"/>
        <v>5.9411882376475589</v>
      </c>
      <c r="I68" s="71">
        <f t="shared" ref="I68:L68" si="58">I66</f>
        <v>5.4653091602124064</v>
      </c>
      <c r="J68" s="71">
        <f t="shared" si="58"/>
        <v>2.6233483969019549</v>
      </c>
      <c r="K68" s="23" t="e">
        <f t="shared" si="58"/>
        <v>#N/A</v>
      </c>
      <c r="L68" s="40" t="e">
        <f t="shared" si="58"/>
        <v>#N/A</v>
      </c>
      <c r="M68" s="23" t="e">
        <f>VLOOKUP(B68,'%C values'!$B:$J,5,FALSE)</f>
        <v>#N/A</v>
      </c>
      <c r="N68" s="23" t="e">
        <f>VLOOKUP(B68,'%C values'!$B:$J,9,FALSE)</f>
        <v>#N/A</v>
      </c>
      <c r="O68" s="23" t="e">
        <f t="shared" si="2"/>
        <v>#N/A</v>
      </c>
      <c r="P68" s="40" t="e">
        <f t="shared" si="3"/>
        <v>#N/A</v>
      </c>
      <c r="Q68" s="21" t="e">
        <f>VLOOKUP($B68,'%C values'!$M:$O,2,FALSE)</f>
        <v>#N/A</v>
      </c>
      <c r="R68" s="21" t="e">
        <f t="shared" si="4"/>
        <v>#N/A</v>
      </c>
      <c r="S68" s="21" t="e">
        <f t="shared" si="5"/>
        <v>#N/A</v>
      </c>
      <c r="T68" s="21" t="e">
        <f>VLOOKUP($B68,'%C values'!$M:$O,3,FALSE)</f>
        <v>#N/A</v>
      </c>
      <c r="U68" s="23" t="e">
        <f>VLOOKUP(B68,'%C values'!T:U,2,FALSE)</f>
        <v>#N/A</v>
      </c>
      <c r="V68" s="21" t="e">
        <f t="shared" si="6"/>
        <v>#N/A</v>
      </c>
      <c r="W68" s="21" t="e">
        <f t="shared" si="7"/>
        <v>#N/A</v>
      </c>
      <c r="X68" s="23" t="e">
        <f>VLOOKUP($B68,'%C values'!$T:$V,3,FALSE)</f>
        <v>#N/A</v>
      </c>
    </row>
    <row r="69" spans="1:24" ht="14.25" customHeight="1" x14ac:dyDescent="0.2">
      <c r="A69" s="22">
        <f>VLOOKUP(B69,'Sample ID by Horizon'!A:B,2,FALSE)</f>
        <v>42298</v>
      </c>
      <c r="B69" s="87" t="s">
        <v>445</v>
      </c>
      <c r="C69" s="57">
        <v>4</v>
      </c>
      <c r="D69" s="57">
        <v>69.412000000000006</v>
      </c>
      <c r="E69" s="88">
        <v>5</v>
      </c>
      <c r="F69" s="88">
        <v>74.12</v>
      </c>
      <c r="G69" s="71">
        <f t="shared" si="29"/>
        <v>4.7079999999999984</v>
      </c>
      <c r="H69" s="71">
        <f t="shared" si="1"/>
        <v>5.8400000000000318</v>
      </c>
      <c r="I69" s="71">
        <f t="shared" ref="I69:L69" si="59">I66</f>
        <v>5.4653091602124064</v>
      </c>
      <c r="J69" s="71">
        <f t="shared" si="59"/>
        <v>2.6233483969019549</v>
      </c>
      <c r="K69" s="23" t="e">
        <f t="shared" si="59"/>
        <v>#N/A</v>
      </c>
      <c r="L69" s="40" t="e">
        <f t="shared" si="59"/>
        <v>#N/A</v>
      </c>
      <c r="M69" s="23" t="e">
        <f>VLOOKUP(B69,'%C values'!$B:$J,5,FALSE)</f>
        <v>#N/A</v>
      </c>
      <c r="N69" s="23" t="e">
        <f>VLOOKUP(B69,'%C values'!$B:$J,9,FALSE)</f>
        <v>#N/A</v>
      </c>
      <c r="O69" s="23" t="e">
        <f t="shared" si="2"/>
        <v>#N/A</v>
      </c>
      <c r="P69" s="40" t="e">
        <f t="shared" si="3"/>
        <v>#N/A</v>
      </c>
      <c r="Q69" s="21" t="e">
        <f>VLOOKUP($B69,'%C values'!$M:$O,2,FALSE)</f>
        <v>#N/A</v>
      </c>
      <c r="R69" s="21" t="e">
        <f t="shared" si="4"/>
        <v>#N/A</v>
      </c>
      <c r="S69" s="21" t="e">
        <f t="shared" si="5"/>
        <v>#N/A</v>
      </c>
      <c r="T69" s="21" t="e">
        <f>VLOOKUP($B69,'%C values'!$M:$O,3,FALSE)</f>
        <v>#N/A</v>
      </c>
      <c r="U69" s="23" t="e">
        <f>VLOOKUP(B69,'%C values'!T:U,2,FALSE)</f>
        <v>#N/A</v>
      </c>
      <c r="V69" s="21" t="e">
        <f t="shared" si="6"/>
        <v>#N/A</v>
      </c>
      <c r="W69" s="21" t="e">
        <f t="shared" si="7"/>
        <v>#N/A</v>
      </c>
      <c r="X69" s="23" t="e">
        <f>VLOOKUP($B69,'%C values'!$T:$V,3,FALSE)</f>
        <v>#N/A</v>
      </c>
    </row>
    <row r="70" spans="1:24" ht="14.25" customHeight="1" x14ac:dyDescent="0.2">
      <c r="A70" s="22">
        <f>VLOOKUP(B70,'Sample ID by Horizon'!A:B,2,FALSE)</f>
        <v>42298</v>
      </c>
      <c r="B70" s="87" t="s">
        <v>447</v>
      </c>
      <c r="C70" s="57">
        <v>1</v>
      </c>
      <c r="D70" s="57">
        <v>63.057000000000002</v>
      </c>
      <c r="E70" s="88">
        <v>5</v>
      </c>
      <c r="F70" s="88">
        <v>67.873999999999995</v>
      </c>
      <c r="G70" s="71">
        <f t="shared" si="29"/>
        <v>4.8169999999999931</v>
      </c>
      <c r="H70" s="71">
        <f t="shared" si="1"/>
        <v>3.6600000000001387</v>
      </c>
      <c r="I70" s="71">
        <f>AVERAGE(H70:H73)</f>
        <v>3.5951820364072744</v>
      </c>
      <c r="J70" s="71">
        <f>I70*0.48</f>
        <v>1.7256873774754917</v>
      </c>
      <c r="K70" s="35" t="e">
        <f>M70/100*VLOOKUP(B70,'Bulk Density'!$D:$Q,14,FALSE)</f>
        <v>#N/A</v>
      </c>
      <c r="L70" s="40" t="e">
        <f>K70*0.892179122</f>
        <v>#N/A</v>
      </c>
      <c r="M70" s="23" t="e">
        <f>VLOOKUP(B70,'%C values'!$B:$J,5,FALSE)</f>
        <v>#N/A</v>
      </c>
      <c r="N70" s="23" t="e">
        <f>VLOOKUP(B70,'%C values'!$B:$J,9,FALSE)</f>
        <v>#N/A</v>
      </c>
      <c r="O70" s="23" t="e">
        <f t="shared" si="2"/>
        <v>#N/A</v>
      </c>
      <c r="P70" s="40" t="e">
        <f t="shared" si="3"/>
        <v>#N/A</v>
      </c>
      <c r="Q70" s="21" t="e">
        <f>VLOOKUP($B70,'%C values'!$M:$O,2,FALSE)</f>
        <v>#N/A</v>
      </c>
      <c r="R70" s="21" t="e">
        <f t="shared" si="4"/>
        <v>#N/A</v>
      </c>
      <c r="S70" s="21" t="e">
        <f t="shared" si="5"/>
        <v>#N/A</v>
      </c>
      <c r="T70" s="21" t="e">
        <f>VLOOKUP($B70,'%C values'!$M:$O,3,FALSE)</f>
        <v>#N/A</v>
      </c>
      <c r="U70" s="23" t="e">
        <f>VLOOKUP(B70,'%C values'!T:U,2,FALSE)</f>
        <v>#N/A</v>
      </c>
      <c r="V70" s="21" t="e">
        <f t="shared" si="6"/>
        <v>#N/A</v>
      </c>
      <c r="W70" s="21" t="e">
        <f t="shared" si="7"/>
        <v>#N/A</v>
      </c>
      <c r="X70" s="23" t="e">
        <f>VLOOKUP($B70,'%C values'!$T:$V,3,FALSE)</f>
        <v>#N/A</v>
      </c>
    </row>
    <row r="71" spans="1:24" ht="14.25" customHeight="1" x14ac:dyDescent="0.2">
      <c r="A71" s="22">
        <f>VLOOKUP(B71,'Sample ID by Horizon'!A:B,2,FALSE)</f>
        <v>42298</v>
      </c>
      <c r="B71" s="87" t="s">
        <v>447</v>
      </c>
      <c r="C71" s="57">
        <v>2</v>
      </c>
      <c r="D71" s="57">
        <v>64.462999999999994</v>
      </c>
      <c r="E71" s="88">
        <v>4.9989999999999997</v>
      </c>
      <c r="F71" s="88">
        <v>69.28</v>
      </c>
      <c r="G71" s="71">
        <f t="shared" si="29"/>
        <v>4.8170000000000073</v>
      </c>
      <c r="H71" s="71">
        <f t="shared" si="1"/>
        <v>3.640728145628974</v>
      </c>
      <c r="I71" s="71">
        <f t="shared" ref="I71:L71" si="60">I70</f>
        <v>3.5951820364072744</v>
      </c>
      <c r="J71" s="71">
        <f t="shared" si="60"/>
        <v>1.7256873774754917</v>
      </c>
      <c r="K71" s="23" t="e">
        <f t="shared" si="60"/>
        <v>#N/A</v>
      </c>
      <c r="L71" s="40" t="e">
        <f t="shared" si="60"/>
        <v>#N/A</v>
      </c>
      <c r="M71" s="23" t="e">
        <f>VLOOKUP(B71,'%C values'!$B:$J,5,FALSE)</f>
        <v>#N/A</v>
      </c>
      <c r="N71" s="23" t="e">
        <f>VLOOKUP(B71,'%C values'!$B:$J,9,FALSE)</f>
        <v>#N/A</v>
      </c>
      <c r="O71" s="23" t="e">
        <f t="shared" si="2"/>
        <v>#N/A</v>
      </c>
      <c r="P71" s="40" t="e">
        <f t="shared" si="3"/>
        <v>#N/A</v>
      </c>
      <c r="Q71" s="21" t="e">
        <f>VLOOKUP($B71,'%C values'!$M:$O,2,FALSE)</f>
        <v>#N/A</v>
      </c>
      <c r="R71" s="21" t="e">
        <f t="shared" si="4"/>
        <v>#N/A</v>
      </c>
      <c r="S71" s="21" t="e">
        <f t="shared" si="5"/>
        <v>#N/A</v>
      </c>
      <c r="T71" s="21" t="e">
        <f>VLOOKUP($B71,'%C values'!$M:$O,3,FALSE)</f>
        <v>#N/A</v>
      </c>
      <c r="U71" s="23" t="e">
        <f>VLOOKUP(B71,'%C values'!T:U,2,FALSE)</f>
        <v>#N/A</v>
      </c>
      <c r="V71" s="21" t="e">
        <f t="shared" si="6"/>
        <v>#N/A</v>
      </c>
      <c r="W71" s="21" t="e">
        <f t="shared" si="7"/>
        <v>#N/A</v>
      </c>
      <c r="X71" s="23" t="e">
        <f>VLOOKUP($B71,'%C values'!$T:$V,3,FALSE)</f>
        <v>#N/A</v>
      </c>
    </row>
    <row r="72" spans="1:24" ht="14.25" customHeight="1" x14ac:dyDescent="0.2">
      <c r="A72" s="22">
        <f>VLOOKUP(B72,'Sample ID by Horizon'!A:B,2,FALSE)</f>
        <v>42298</v>
      </c>
      <c r="B72" s="87" t="s">
        <v>447</v>
      </c>
      <c r="C72" s="57">
        <v>3</v>
      </c>
      <c r="D72" s="57">
        <v>65.733999999999995</v>
      </c>
      <c r="E72" s="88">
        <v>5</v>
      </c>
      <c r="F72" s="88">
        <v>70.555000000000007</v>
      </c>
      <c r="G72" s="71">
        <f t="shared" si="29"/>
        <v>4.8210000000000122</v>
      </c>
      <c r="H72" s="71">
        <f t="shared" si="1"/>
        <v>3.5799999999997572</v>
      </c>
      <c r="I72" s="71">
        <f t="shared" ref="I72:L72" si="61">I70</f>
        <v>3.5951820364072744</v>
      </c>
      <c r="J72" s="71">
        <f t="shared" si="61"/>
        <v>1.7256873774754917</v>
      </c>
      <c r="K72" s="23" t="e">
        <f t="shared" si="61"/>
        <v>#N/A</v>
      </c>
      <c r="L72" s="40" t="e">
        <f t="shared" si="61"/>
        <v>#N/A</v>
      </c>
      <c r="M72" s="23" t="e">
        <f>VLOOKUP(B72,'%C values'!$B:$J,5,FALSE)</f>
        <v>#N/A</v>
      </c>
      <c r="N72" s="23" t="e">
        <f>VLOOKUP(B72,'%C values'!$B:$J,9,FALSE)</f>
        <v>#N/A</v>
      </c>
      <c r="O72" s="23" t="e">
        <f t="shared" si="2"/>
        <v>#N/A</v>
      </c>
      <c r="P72" s="40" t="e">
        <f t="shared" si="3"/>
        <v>#N/A</v>
      </c>
      <c r="Q72" s="21" t="e">
        <f>VLOOKUP($B72,'%C values'!$M:$O,2,FALSE)</f>
        <v>#N/A</v>
      </c>
      <c r="R72" s="21" t="e">
        <f t="shared" si="4"/>
        <v>#N/A</v>
      </c>
      <c r="S72" s="21" t="e">
        <f t="shared" si="5"/>
        <v>#N/A</v>
      </c>
      <c r="T72" s="21" t="e">
        <f>VLOOKUP($B72,'%C values'!$M:$O,3,FALSE)</f>
        <v>#N/A</v>
      </c>
      <c r="U72" s="23" t="e">
        <f>VLOOKUP(B72,'%C values'!T:U,2,FALSE)</f>
        <v>#N/A</v>
      </c>
      <c r="V72" s="21" t="e">
        <f t="shared" si="6"/>
        <v>#N/A</v>
      </c>
      <c r="W72" s="21" t="e">
        <f t="shared" si="7"/>
        <v>#N/A</v>
      </c>
      <c r="X72" s="23" t="e">
        <f>VLOOKUP($B72,'%C values'!$T:$V,3,FALSE)</f>
        <v>#N/A</v>
      </c>
    </row>
    <row r="73" spans="1:24" ht="14.25" customHeight="1" x14ac:dyDescent="0.2">
      <c r="A73" s="22">
        <f>VLOOKUP(B73,'Sample ID by Horizon'!A:B,2,FALSE)</f>
        <v>42298</v>
      </c>
      <c r="B73" s="87" t="s">
        <v>447</v>
      </c>
      <c r="C73" s="57">
        <v>4</v>
      </c>
      <c r="D73" s="57">
        <v>69.412000000000006</v>
      </c>
      <c r="E73" s="88">
        <v>5</v>
      </c>
      <c r="F73" s="88">
        <v>74.236999999999995</v>
      </c>
      <c r="G73" s="71">
        <f t="shared" si="29"/>
        <v>4.8249999999999886</v>
      </c>
      <c r="H73" s="71">
        <f t="shared" si="1"/>
        <v>3.5000000000002274</v>
      </c>
      <c r="I73" s="71">
        <f t="shared" ref="I73:L73" si="62">I70</f>
        <v>3.5951820364072744</v>
      </c>
      <c r="J73" s="71">
        <f t="shared" si="62"/>
        <v>1.7256873774754917</v>
      </c>
      <c r="K73" s="23" t="e">
        <f t="shared" si="62"/>
        <v>#N/A</v>
      </c>
      <c r="L73" s="40" t="e">
        <f t="shared" si="62"/>
        <v>#N/A</v>
      </c>
      <c r="M73" s="23" t="e">
        <f>VLOOKUP(B73,'%C values'!$B:$J,5,FALSE)</f>
        <v>#N/A</v>
      </c>
      <c r="N73" s="23" t="e">
        <f>VLOOKUP(B73,'%C values'!$B:$J,9,FALSE)</f>
        <v>#N/A</v>
      </c>
      <c r="O73" s="23" t="e">
        <f t="shared" si="2"/>
        <v>#N/A</v>
      </c>
      <c r="P73" s="40" t="e">
        <f t="shared" si="3"/>
        <v>#N/A</v>
      </c>
      <c r="Q73" s="21" t="e">
        <f>VLOOKUP($B73,'%C values'!$M:$O,2,FALSE)</f>
        <v>#N/A</v>
      </c>
      <c r="R73" s="21" t="e">
        <f t="shared" si="4"/>
        <v>#N/A</v>
      </c>
      <c r="S73" s="21" t="e">
        <f t="shared" si="5"/>
        <v>#N/A</v>
      </c>
      <c r="T73" s="21" t="e">
        <f>VLOOKUP($B73,'%C values'!$M:$O,3,FALSE)</f>
        <v>#N/A</v>
      </c>
      <c r="U73" s="23" t="e">
        <f>VLOOKUP(B73,'%C values'!T:U,2,FALSE)</f>
        <v>#N/A</v>
      </c>
      <c r="V73" s="21" t="e">
        <f t="shared" si="6"/>
        <v>#N/A</v>
      </c>
      <c r="W73" s="21" t="e">
        <f t="shared" si="7"/>
        <v>#N/A</v>
      </c>
      <c r="X73" s="23" t="e">
        <f>VLOOKUP($B73,'%C values'!$T:$V,3,FALSE)</f>
        <v>#N/A</v>
      </c>
    </row>
    <row r="74" spans="1:24" ht="14.25" customHeight="1" x14ac:dyDescent="0.2">
      <c r="A74" s="22">
        <f>VLOOKUP(B74,'Sample ID by Horizon'!A:B,2,FALSE)</f>
        <v>42318</v>
      </c>
      <c r="B74" s="87" t="s">
        <v>449</v>
      </c>
      <c r="C74" s="57">
        <v>1</v>
      </c>
      <c r="D74" s="57">
        <v>63.067</v>
      </c>
      <c r="E74" s="88">
        <v>5</v>
      </c>
      <c r="F74" s="88">
        <v>67.908000000000001</v>
      </c>
      <c r="G74" s="71">
        <f t="shared" si="29"/>
        <v>4.8410000000000011</v>
      </c>
      <c r="H74" s="71">
        <f t="shared" si="1"/>
        <v>3.1799999999999788</v>
      </c>
      <c r="I74" s="71">
        <f>AVERAGE(H74:H77)</f>
        <v>3.0800140620005254</v>
      </c>
      <c r="J74" s="71">
        <f>I74*0.48</f>
        <v>1.4784067497602522</v>
      </c>
      <c r="K74" s="35" t="e">
        <f>M74/100*VLOOKUP(B74,'Bulk Density'!$D:$Q,14,FALSE)</f>
        <v>#N/A</v>
      </c>
      <c r="L74" s="40" t="e">
        <f>K74*0.892179122</f>
        <v>#N/A</v>
      </c>
      <c r="M74" s="23" t="e">
        <f>VLOOKUP(B74,'%C values'!$B:$J,5,FALSE)</f>
        <v>#N/A</v>
      </c>
      <c r="N74" s="23" t="e">
        <f>VLOOKUP(B74,'%C values'!$B:$J,9,FALSE)</f>
        <v>#N/A</v>
      </c>
      <c r="O74" s="23" t="e">
        <f t="shared" si="2"/>
        <v>#N/A</v>
      </c>
      <c r="P74" s="40" t="e">
        <f t="shared" si="3"/>
        <v>#N/A</v>
      </c>
      <c r="Q74" s="21" t="e">
        <f>VLOOKUP($B74,'%C values'!$M:$O,2,FALSE)</f>
        <v>#N/A</v>
      </c>
      <c r="R74" s="21" t="e">
        <f t="shared" si="4"/>
        <v>#N/A</v>
      </c>
      <c r="S74" s="21" t="e">
        <f t="shared" si="5"/>
        <v>#N/A</v>
      </c>
      <c r="T74" s="21" t="e">
        <f>VLOOKUP($B74,'%C values'!$M:$O,3,FALSE)</f>
        <v>#N/A</v>
      </c>
      <c r="U74" s="23" t="e">
        <f>VLOOKUP(B74,'%C values'!T:U,2,FALSE)</f>
        <v>#N/A</v>
      </c>
      <c r="V74" s="21" t="e">
        <f t="shared" si="6"/>
        <v>#N/A</v>
      </c>
      <c r="W74" s="21" t="e">
        <f t="shared" si="7"/>
        <v>#N/A</v>
      </c>
      <c r="X74" s="23" t="e">
        <f>VLOOKUP($B74,'%C values'!$T:$V,3,FALSE)</f>
        <v>#N/A</v>
      </c>
    </row>
    <row r="75" spans="1:24" ht="14.25" customHeight="1" x14ac:dyDescent="0.2">
      <c r="A75" s="22">
        <f>VLOOKUP(B75,'Sample ID by Horizon'!A:B,2,FALSE)</f>
        <v>42318</v>
      </c>
      <c r="B75" s="87" t="s">
        <v>449</v>
      </c>
      <c r="C75" s="57">
        <v>2</v>
      </c>
      <c r="D75" s="57">
        <v>64.465999999999994</v>
      </c>
      <c r="E75" s="88">
        <v>4.9989999999999997</v>
      </c>
      <c r="F75" s="88">
        <v>69.302999999999997</v>
      </c>
      <c r="G75" s="71">
        <f t="shared" si="29"/>
        <v>4.8370000000000033</v>
      </c>
      <c r="H75" s="71">
        <f t="shared" si="1"/>
        <v>3.2406481296258525</v>
      </c>
      <c r="I75" s="71">
        <f t="shared" ref="I75:L75" si="63">I74</f>
        <v>3.0800140620005254</v>
      </c>
      <c r="J75" s="71">
        <f t="shared" si="63"/>
        <v>1.4784067497602522</v>
      </c>
      <c r="K75" s="23" t="e">
        <f t="shared" si="63"/>
        <v>#N/A</v>
      </c>
      <c r="L75" s="40" t="e">
        <f t="shared" si="63"/>
        <v>#N/A</v>
      </c>
      <c r="M75" s="23" t="e">
        <f>VLOOKUP(B75,'%C values'!$B:$J,5,FALSE)</f>
        <v>#N/A</v>
      </c>
      <c r="N75" s="23" t="e">
        <f>VLOOKUP(B75,'%C values'!$B:$J,9,FALSE)</f>
        <v>#N/A</v>
      </c>
      <c r="O75" s="23" t="e">
        <f t="shared" si="2"/>
        <v>#N/A</v>
      </c>
      <c r="P75" s="40" t="e">
        <f t="shared" si="3"/>
        <v>#N/A</v>
      </c>
      <c r="Q75" s="21" t="e">
        <f>VLOOKUP($B75,'%C values'!$M:$O,2,FALSE)</f>
        <v>#N/A</v>
      </c>
      <c r="R75" s="21" t="e">
        <f t="shared" si="4"/>
        <v>#N/A</v>
      </c>
      <c r="S75" s="21" t="e">
        <f t="shared" si="5"/>
        <v>#N/A</v>
      </c>
      <c r="T75" s="21" t="e">
        <f>VLOOKUP($B75,'%C values'!$M:$O,3,FALSE)</f>
        <v>#N/A</v>
      </c>
      <c r="U75" s="23" t="e">
        <f>VLOOKUP(B75,'%C values'!T:U,2,FALSE)</f>
        <v>#N/A</v>
      </c>
      <c r="V75" s="21" t="e">
        <f t="shared" si="6"/>
        <v>#N/A</v>
      </c>
      <c r="W75" s="21" t="e">
        <f t="shared" si="7"/>
        <v>#N/A</v>
      </c>
      <c r="X75" s="23" t="e">
        <f>VLOOKUP($B75,'%C values'!$T:$V,3,FALSE)</f>
        <v>#N/A</v>
      </c>
    </row>
    <row r="76" spans="1:24" ht="14.25" customHeight="1" x14ac:dyDescent="0.2">
      <c r="A76" s="22">
        <f>VLOOKUP(B76,'Sample ID by Horizon'!A:B,2,FALSE)</f>
        <v>42318</v>
      </c>
      <c r="B76" s="87" t="s">
        <v>449</v>
      </c>
      <c r="C76" s="57">
        <v>3</v>
      </c>
      <c r="D76" s="57">
        <v>65.733999999999995</v>
      </c>
      <c r="E76" s="88">
        <v>5</v>
      </c>
      <c r="F76" s="88">
        <v>70.587000000000003</v>
      </c>
      <c r="G76" s="71">
        <f t="shared" si="29"/>
        <v>4.8530000000000086</v>
      </c>
      <c r="H76" s="71">
        <f t="shared" si="1"/>
        <v>2.9399999999998272</v>
      </c>
      <c r="I76" s="71">
        <f t="shared" ref="I76:L76" si="64">I74</f>
        <v>3.0800140620005254</v>
      </c>
      <c r="J76" s="71">
        <f t="shared" si="64"/>
        <v>1.4784067497602522</v>
      </c>
      <c r="K76" s="23" t="e">
        <f t="shared" si="64"/>
        <v>#N/A</v>
      </c>
      <c r="L76" s="40" t="e">
        <f t="shared" si="64"/>
        <v>#N/A</v>
      </c>
      <c r="M76" s="23" t="e">
        <f>VLOOKUP(B76,'%C values'!$B:$J,5,FALSE)</f>
        <v>#N/A</v>
      </c>
      <c r="N76" s="23" t="e">
        <f>VLOOKUP(B76,'%C values'!$B:$J,9,FALSE)</f>
        <v>#N/A</v>
      </c>
      <c r="O76" s="23" t="e">
        <f t="shared" si="2"/>
        <v>#N/A</v>
      </c>
      <c r="P76" s="40" t="e">
        <f t="shared" si="3"/>
        <v>#N/A</v>
      </c>
      <c r="Q76" s="21" t="e">
        <f>VLOOKUP($B76,'%C values'!$M:$O,2,FALSE)</f>
        <v>#N/A</v>
      </c>
      <c r="R76" s="21" t="e">
        <f t="shared" si="4"/>
        <v>#N/A</v>
      </c>
      <c r="S76" s="21" t="e">
        <f t="shared" si="5"/>
        <v>#N/A</v>
      </c>
      <c r="T76" s="21" t="e">
        <f>VLOOKUP($B76,'%C values'!$M:$O,3,FALSE)</f>
        <v>#N/A</v>
      </c>
      <c r="U76" s="23" t="e">
        <f>VLOOKUP(B76,'%C values'!T:U,2,FALSE)</f>
        <v>#N/A</v>
      </c>
      <c r="V76" s="21" t="e">
        <f t="shared" si="6"/>
        <v>#N/A</v>
      </c>
      <c r="W76" s="21" t="e">
        <f t="shared" si="7"/>
        <v>#N/A</v>
      </c>
      <c r="X76" s="23" t="e">
        <f>VLOOKUP($B76,'%C values'!$T:$V,3,FALSE)</f>
        <v>#N/A</v>
      </c>
    </row>
    <row r="77" spans="1:24" ht="14.25" customHeight="1" x14ac:dyDescent="0.2">
      <c r="A77" s="22">
        <f>VLOOKUP(B77,'Sample ID by Horizon'!A:B,2,FALSE)</f>
        <v>42318</v>
      </c>
      <c r="B77" s="87" t="s">
        <v>449</v>
      </c>
      <c r="C77" s="57">
        <v>4</v>
      </c>
      <c r="D77" s="57">
        <v>69.411000000000001</v>
      </c>
      <c r="E77" s="88">
        <v>5.0010000000000003</v>
      </c>
      <c r="F77" s="88">
        <v>74.263999999999996</v>
      </c>
      <c r="G77" s="90">
        <f t="shared" si="29"/>
        <v>4.8529999999999944</v>
      </c>
      <c r="H77" s="90">
        <f t="shared" si="1"/>
        <v>2.9594081183764427</v>
      </c>
      <c r="I77" s="90">
        <f t="shared" ref="I77:L77" si="65">I74</f>
        <v>3.0800140620005254</v>
      </c>
      <c r="J77" s="90">
        <f t="shared" si="65"/>
        <v>1.4784067497602522</v>
      </c>
      <c r="K77" s="23" t="e">
        <f t="shared" si="65"/>
        <v>#N/A</v>
      </c>
      <c r="L77" s="46" t="e">
        <f t="shared" si="65"/>
        <v>#N/A</v>
      </c>
      <c r="M77" s="23" t="e">
        <f>VLOOKUP(B77,'%C values'!$B:$J,5,FALSE)</f>
        <v>#N/A</v>
      </c>
      <c r="N77" s="23" t="e">
        <f>VLOOKUP(B77,'%C values'!$B:$J,9,FALSE)</f>
        <v>#N/A</v>
      </c>
      <c r="O77" s="23" t="e">
        <f t="shared" si="2"/>
        <v>#N/A</v>
      </c>
      <c r="P77" s="40" t="e">
        <f t="shared" si="3"/>
        <v>#N/A</v>
      </c>
      <c r="Q77" s="21" t="e">
        <f>VLOOKUP($B77,'%C values'!$M:$O,2,FALSE)</f>
        <v>#N/A</v>
      </c>
      <c r="R77" s="21" t="e">
        <f t="shared" si="4"/>
        <v>#N/A</v>
      </c>
      <c r="S77" s="21" t="e">
        <f t="shared" si="5"/>
        <v>#N/A</v>
      </c>
      <c r="T77" s="21" t="e">
        <f>VLOOKUP($B77,'%C values'!$M:$O,3,FALSE)</f>
        <v>#N/A</v>
      </c>
      <c r="U77" s="23" t="e">
        <f>VLOOKUP(B77,'%C values'!T:U,2,FALSE)</f>
        <v>#N/A</v>
      </c>
      <c r="V77" s="21" t="e">
        <f t="shared" si="6"/>
        <v>#N/A</v>
      </c>
      <c r="W77" s="21" t="e">
        <f t="shared" si="7"/>
        <v>#N/A</v>
      </c>
      <c r="X77" s="23" t="e">
        <f>VLOOKUP($B77,'%C values'!$T:$V,3,FALSE)</f>
        <v>#N/A</v>
      </c>
    </row>
    <row r="78" spans="1:24" ht="14.25" customHeight="1" x14ac:dyDescent="0.2">
      <c r="A78" s="22">
        <f>VLOOKUP(B78,'Sample ID by Horizon'!A:B,2,FALSE)</f>
        <v>42234</v>
      </c>
      <c r="B78" s="87" t="s">
        <v>395</v>
      </c>
      <c r="C78" s="57">
        <v>1</v>
      </c>
      <c r="D78" s="57">
        <v>63.066000000000003</v>
      </c>
      <c r="E78" s="88">
        <v>5</v>
      </c>
      <c r="F78" s="88">
        <v>67.882999999999996</v>
      </c>
      <c r="G78" s="71">
        <f t="shared" si="29"/>
        <v>4.8169999999999931</v>
      </c>
      <c r="H78" s="71">
        <f t="shared" si="1"/>
        <v>3.6600000000001387</v>
      </c>
      <c r="I78" s="71">
        <f>AVERAGE(H78:H81)</f>
        <v>3.5301730346069591</v>
      </c>
      <c r="J78" s="71">
        <f>I78*0.48</f>
        <v>1.6944830566113402</v>
      </c>
      <c r="K78" s="35" t="e">
        <f>M78/100*VLOOKUP(B78,'Bulk Density'!$D:$Q,14,FALSE)</f>
        <v>#N/A</v>
      </c>
      <c r="L78" s="23" t="e">
        <f>K78*0.892179122</f>
        <v>#N/A</v>
      </c>
      <c r="M78" s="23" t="e">
        <f>VLOOKUP(B78,'%C values'!$B:$J,5,FALSE)</f>
        <v>#N/A</v>
      </c>
      <c r="N78" s="23" t="e">
        <f>VLOOKUP(B78,'%C values'!$B:$J,9,FALSE)</f>
        <v>#N/A</v>
      </c>
      <c r="O78" s="23" t="e">
        <f t="shared" si="2"/>
        <v>#N/A</v>
      </c>
      <c r="P78" s="40" t="e">
        <f t="shared" si="3"/>
        <v>#N/A</v>
      </c>
      <c r="Q78" s="21" t="e">
        <f>VLOOKUP($B78,'%C values'!$M:$O,2,FALSE)</f>
        <v>#N/A</v>
      </c>
      <c r="R78" s="21" t="e">
        <f t="shared" si="4"/>
        <v>#N/A</v>
      </c>
      <c r="S78" s="21" t="e">
        <f t="shared" si="5"/>
        <v>#N/A</v>
      </c>
      <c r="T78" s="21" t="e">
        <f>VLOOKUP($B78,'%C values'!$M:$O,3,FALSE)</f>
        <v>#N/A</v>
      </c>
      <c r="U78" s="23" t="e">
        <f>VLOOKUP(B78,'%C values'!T:U,2,FALSE)</f>
        <v>#N/A</v>
      </c>
      <c r="V78" s="21" t="e">
        <f t="shared" si="6"/>
        <v>#N/A</v>
      </c>
      <c r="W78" s="21" t="e">
        <f t="shared" si="7"/>
        <v>#N/A</v>
      </c>
      <c r="X78" s="23" t="e">
        <f>VLOOKUP($B78,'%C values'!$T:$V,3,FALSE)</f>
        <v>#N/A</v>
      </c>
    </row>
    <row r="79" spans="1:24" ht="14.25" customHeight="1" x14ac:dyDescent="0.2">
      <c r="A79" s="22">
        <f>VLOOKUP(B79,'Sample ID by Horizon'!A:B,2,FALSE)</f>
        <v>42234</v>
      </c>
      <c r="B79" s="87" t="s">
        <v>395</v>
      </c>
      <c r="C79" s="57">
        <v>2</v>
      </c>
      <c r="D79" s="57">
        <v>64.466999999999999</v>
      </c>
      <c r="E79" s="88">
        <v>5</v>
      </c>
      <c r="F79" s="88">
        <v>69.290999999999997</v>
      </c>
      <c r="G79" s="71">
        <f t="shared" si="29"/>
        <v>4.8239999999999981</v>
      </c>
      <c r="H79" s="71">
        <f t="shared" si="1"/>
        <v>3.5200000000000382</v>
      </c>
      <c r="I79" s="71">
        <f t="shared" ref="I79:L79" si="66">I78</f>
        <v>3.5301730346069591</v>
      </c>
      <c r="J79" s="71">
        <f t="shared" si="66"/>
        <v>1.6944830566113402</v>
      </c>
      <c r="K79" s="23" t="e">
        <f t="shared" si="66"/>
        <v>#N/A</v>
      </c>
      <c r="L79" s="23" t="e">
        <f t="shared" si="66"/>
        <v>#N/A</v>
      </c>
      <c r="M79" s="23" t="e">
        <f>VLOOKUP(B79,'%C values'!$B:$J,5,FALSE)</f>
        <v>#N/A</v>
      </c>
      <c r="N79" s="23" t="e">
        <f>VLOOKUP(B79,'%C values'!$B:$J,9,FALSE)</f>
        <v>#N/A</v>
      </c>
      <c r="O79" s="23" t="e">
        <f t="shared" si="2"/>
        <v>#N/A</v>
      </c>
      <c r="P79" s="40" t="e">
        <f t="shared" si="3"/>
        <v>#N/A</v>
      </c>
      <c r="Q79" s="21" t="e">
        <f>VLOOKUP($B79,'%C values'!$M:$O,2,FALSE)</f>
        <v>#N/A</v>
      </c>
      <c r="R79" s="21" t="e">
        <f t="shared" si="4"/>
        <v>#N/A</v>
      </c>
      <c r="S79" s="21" t="e">
        <f t="shared" si="5"/>
        <v>#N/A</v>
      </c>
      <c r="T79" s="21" t="e">
        <f>VLOOKUP($B79,'%C values'!$M:$O,3,FALSE)</f>
        <v>#N/A</v>
      </c>
      <c r="U79" s="23" t="e">
        <f>VLOOKUP(B79,'%C values'!T:U,2,FALSE)</f>
        <v>#N/A</v>
      </c>
      <c r="V79" s="21" t="e">
        <f t="shared" si="6"/>
        <v>#N/A</v>
      </c>
      <c r="W79" s="21" t="e">
        <f t="shared" si="7"/>
        <v>#N/A</v>
      </c>
      <c r="X79" s="23" t="e">
        <f>VLOOKUP($B79,'%C values'!$T:$V,3,FALSE)</f>
        <v>#N/A</v>
      </c>
    </row>
    <row r="80" spans="1:24" ht="14.25" customHeight="1" x14ac:dyDescent="0.2">
      <c r="A80" s="22">
        <f>VLOOKUP(B80,'Sample ID by Horizon'!A:B,2,FALSE)</f>
        <v>42234</v>
      </c>
      <c r="B80" s="87" t="s">
        <v>395</v>
      </c>
      <c r="C80" s="57">
        <v>3</v>
      </c>
      <c r="D80" s="57">
        <v>65.728999999999999</v>
      </c>
      <c r="E80" s="88">
        <v>4.9989999999999997</v>
      </c>
      <c r="F80" s="88">
        <v>70.555000000000007</v>
      </c>
      <c r="G80" s="71">
        <f t="shared" si="29"/>
        <v>4.8260000000000076</v>
      </c>
      <c r="H80" s="71">
        <f t="shared" si="1"/>
        <v>3.4606921384275271</v>
      </c>
      <c r="I80" s="71">
        <f t="shared" ref="I80:L80" si="67">I78</f>
        <v>3.5301730346069591</v>
      </c>
      <c r="J80" s="71">
        <f t="shared" si="67"/>
        <v>1.6944830566113402</v>
      </c>
      <c r="K80" s="23" t="e">
        <f t="shared" si="67"/>
        <v>#N/A</v>
      </c>
      <c r="L80" s="23" t="e">
        <f t="shared" si="67"/>
        <v>#N/A</v>
      </c>
      <c r="M80" s="23" t="e">
        <f>VLOOKUP(B80,'%C values'!$B:$J,5,FALSE)</f>
        <v>#N/A</v>
      </c>
      <c r="N80" s="23" t="e">
        <f>VLOOKUP(B80,'%C values'!$B:$J,9,FALSE)</f>
        <v>#N/A</v>
      </c>
      <c r="O80" s="23" t="e">
        <f t="shared" si="2"/>
        <v>#N/A</v>
      </c>
      <c r="P80" s="40" t="e">
        <f t="shared" si="3"/>
        <v>#N/A</v>
      </c>
      <c r="Q80" s="21" t="e">
        <f>VLOOKUP($B80,'%C values'!$M:$O,2,FALSE)</f>
        <v>#N/A</v>
      </c>
      <c r="R80" s="21" t="e">
        <f t="shared" si="4"/>
        <v>#N/A</v>
      </c>
      <c r="S80" s="21" t="e">
        <f t="shared" si="5"/>
        <v>#N/A</v>
      </c>
      <c r="T80" s="21" t="e">
        <f>VLOOKUP($B80,'%C values'!$M:$O,3,FALSE)</f>
        <v>#N/A</v>
      </c>
      <c r="U80" s="23" t="e">
        <f>VLOOKUP(B80,'%C values'!T:U,2,FALSE)</f>
        <v>#N/A</v>
      </c>
      <c r="V80" s="21" t="e">
        <f t="shared" si="6"/>
        <v>#N/A</v>
      </c>
      <c r="W80" s="21" t="e">
        <f t="shared" si="7"/>
        <v>#N/A</v>
      </c>
      <c r="X80" s="23" t="e">
        <f>VLOOKUP($B80,'%C values'!$T:$V,3,FALSE)</f>
        <v>#N/A</v>
      </c>
    </row>
    <row r="81" spans="1:24" ht="14.25" customHeight="1" x14ac:dyDescent="0.2">
      <c r="A81" s="22">
        <f>VLOOKUP(B81,'Sample ID by Horizon'!A:B,2,FALSE)</f>
        <v>42234</v>
      </c>
      <c r="B81" s="87" t="s">
        <v>395</v>
      </c>
      <c r="C81" s="57">
        <v>4</v>
      </c>
      <c r="D81" s="57">
        <v>69.403000000000006</v>
      </c>
      <c r="E81" s="88">
        <v>5</v>
      </c>
      <c r="F81" s="88">
        <v>74.228999999999999</v>
      </c>
      <c r="G81" s="71">
        <f t="shared" si="29"/>
        <v>4.8259999999999934</v>
      </c>
      <c r="H81" s="71">
        <f t="shared" si="1"/>
        <v>3.4800000000001314</v>
      </c>
      <c r="I81" s="71">
        <f t="shared" ref="I81:L81" si="68">I78</f>
        <v>3.5301730346069591</v>
      </c>
      <c r="J81" s="71">
        <f t="shared" si="68"/>
        <v>1.6944830566113402</v>
      </c>
      <c r="K81" s="23" t="e">
        <f t="shared" si="68"/>
        <v>#N/A</v>
      </c>
      <c r="L81" s="23" t="e">
        <f t="shared" si="68"/>
        <v>#N/A</v>
      </c>
      <c r="M81" s="23" t="e">
        <f>VLOOKUP(B81,'%C values'!$B:$J,5,FALSE)</f>
        <v>#N/A</v>
      </c>
      <c r="N81" s="23" t="e">
        <f>VLOOKUP(B81,'%C values'!$B:$J,9,FALSE)</f>
        <v>#N/A</v>
      </c>
      <c r="O81" s="23" t="e">
        <f t="shared" si="2"/>
        <v>#N/A</v>
      </c>
      <c r="P81" s="40" t="e">
        <f t="shared" si="3"/>
        <v>#N/A</v>
      </c>
      <c r="Q81" s="21" t="e">
        <f>VLOOKUP($B81,'%C values'!$M:$O,2,FALSE)</f>
        <v>#N/A</v>
      </c>
      <c r="R81" s="21" t="e">
        <f t="shared" si="4"/>
        <v>#N/A</v>
      </c>
      <c r="S81" s="21" t="e">
        <f t="shared" si="5"/>
        <v>#N/A</v>
      </c>
      <c r="T81" s="21" t="e">
        <f>VLOOKUP($B81,'%C values'!$M:$O,3,FALSE)</f>
        <v>#N/A</v>
      </c>
      <c r="U81" s="23" t="e">
        <f>VLOOKUP(B81,'%C values'!T:U,2,FALSE)</f>
        <v>#N/A</v>
      </c>
      <c r="V81" s="21" t="e">
        <f t="shared" si="6"/>
        <v>#N/A</v>
      </c>
      <c r="W81" s="21" t="e">
        <f t="shared" si="7"/>
        <v>#N/A</v>
      </c>
      <c r="X81" s="23" t="e">
        <f>VLOOKUP($B81,'%C values'!$T:$V,3,FALSE)</f>
        <v>#N/A</v>
      </c>
    </row>
    <row r="82" spans="1:24" ht="14.25" customHeight="1" x14ac:dyDescent="0.2">
      <c r="A82" s="22">
        <f>VLOOKUP(B82,'Sample ID by Horizon'!A:B,2,FALSE)</f>
        <v>42234</v>
      </c>
      <c r="B82" s="87" t="s">
        <v>396</v>
      </c>
      <c r="C82" s="57">
        <v>1</v>
      </c>
      <c r="D82" s="57">
        <v>63.067</v>
      </c>
      <c r="E82" s="88">
        <v>4.9989999999999997</v>
      </c>
      <c r="F82" s="88">
        <v>67.89</v>
      </c>
      <c r="G82" s="71">
        <f t="shared" si="29"/>
        <v>4.8230000000000004</v>
      </c>
      <c r="H82" s="71">
        <f t="shared" si="1"/>
        <v>3.5207041408281512</v>
      </c>
      <c r="I82" s="71">
        <f>AVERAGE(H82:H85)</f>
        <v>3.4356871374275273</v>
      </c>
      <c r="J82" s="71">
        <f>I82*0.48</f>
        <v>1.649129825965213</v>
      </c>
      <c r="K82" s="35" t="e">
        <f>M82/100*VLOOKUP(B82,'Bulk Density'!$D:$Q,14,FALSE)</f>
        <v>#N/A</v>
      </c>
      <c r="L82" s="23" t="e">
        <f>K82*0.892179122</f>
        <v>#N/A</v>
      </c>
      <c r="M82" s="23" t="e">
        <f>VLOOKUP(B82,'%C values'!$B:$J,5,FALSE)</f>
        <v>#N/A</v>
      </c>
      <c r="N82" s="23" t="e">
        <f>VLOOKUP(B82,'%C values'!$B:$J,9,FALSE)</f>
        <v>#N/A</v>
      </c>
      <c r="O82" s="23" t="e">
        <f t="shared" si="2"/>
        <v>#N/A</v>
      </c>
      <c r="P82" s="40" t="e">
        <f t="shared" si="3"/>
        <v>#N/A</v>
      </c>
      <c r="Q82" s="21" t="e">
        <f>VLOOKUP($B82,'%C values'!$M:$O,2,FALSE)</f>
        <v>#N/A</v>
      </c>
      <c r="R82" s="21" t="e">
        <f t="shared" si="4"/>
        <v>#N/A</v>
      </c>
      <c r="S82" s="21" t="e">
        <f t="shared" si="5"/>
        <v>#N/A</v>
      </c>
      <c r="T82" s="21" t="e">
        <f>VLOOKUP($B82,'%C values'!$M:$O,3,FALSE)</f>
        <v>#N/A</v>
      </c>
      <c r="U82" s="23" t="e">
        <f>VLOOKUP(B82,'%C values'!T:U,2,FALSE)</f>
        <v>#N/A</v>
      </c>
      <c r="V82" s="21" t="e">
        <f t="shared" si="6"/>
        <v>#N/A</v>
      </c>
      <c r="W82" s="21" t="e">
        <f t="shared" si="7"/>
        <v>#N/A</v>
      </c>
      <c r="X82" s="23" t="e">
        <f>VLOOKUP($B82,'%C values'!$T:$V,3,FALSE)</f>
        <v>#N/A</v>
      </c>
    </row>
    <row r="83" spans="1:24" ht="14.25" customHeight="1" x14ac:dyDescent="0.2">
      <c r="A83" s="22">
        <f>VLOOKUP(B83,'Sample ID by Horizon'!A:B,2,FALSE)</f>
        <v>42234</v>
      </c>
      <c r="B83" s="87" t="s">
        <v>396</v>
      </c>
      <c r="C83" s="57">
        <v>2</v>
      </c>
      <c r="D83" s="57">
        <v>64.468000000000004</v>
      </c>
      <c r="E83" s="88">
        <v>4.9989999999999997</v>
      </c>
      <c r="F83" s="88">
        <v>69.293999999999997</v>
      </c>
      <c r="G83" s="71">
        <f t="shared" si="29"/>
        <v>4.8259999999999934</v>
      </c>
      <c r="H83" s="71">
        <f t="shared" si="1"/>
        <v>3.4606921384278109</v>
      </c>
      <c r="I83" s="71">
        <f t="shared" ref="I83:L83" si="69">I82</f>
        <v>3.4356871374275273</v>
      </c>
      <c r="J83" s="71">
        <f t="shared" si="69"/>
        <v>1.649129825965213</v>
      </c>
      <c r="K83" s="23" t="e">
        <f t="shared" si="69"/>
        <v>#N/A</v>
      </c>
      <c r="L83" s="23" t="e">
        <f t="shared" si="69"/>
        <v>#N/A</v>
      </c>
      <c r="M83" s="23" t="e">
        <f>VLOOKUP(B83,'%C values'!$B:$J,5,FALSE)</f>
        <v>#N/A</v>
      </c>
      <c r="N83" s="23" t="e">
        <f>VLOOKUP(B83,'%C values'!$B:$J,9,FALSE)</f>
        <v>#N/A</v>
      </c>
      <c r="O83" s="23" t="e">
        <f t="shared" si="2"/>
        <v>#N/A</v>
      </c>
      <c r="P83" s="40" t="e">
        <f t="shared" si="3"/>
        <v>#N/A</v>
      </c>
      <c r="Q83" s="21" t="e">
        <f>VLOOKUP($B83,'%C values'!$M:$O,2,FALSE)</f>
        <v>#N/A</v>
      </c>
      <c r="R83" s="21" t="e">
        <f t="shared" si="4"/>
        <v>#N/A</v>
      </c>
      <c r="S83" s="21" t="e">
        <f t="shared" si="5"/>
        <v>#N/A</v>
      </c>
      <c r="T83" s="21" t="e">
        <f>VLOOKUP($B83,'%C values'!$M:$O,3,FALSE)</f>
        <v>#N/A</v>
      </c>
      <c r="U83" s="23" t="e">
        <f>VLOOKUP(B83,'%C values'!T:U,2,FALSE)</f>
        <v>#N/A</v>
      </c>
      <c r="V83" s="21" t="e">
        <f t="shared" si="6"/>
        <v>#N/A</v>
      </c>
      <c r="W83" s="21" t="e">
        <f t="shared" si="7"/>
        <v>#N/A</v>
      </c>
      <c r="X83" s="23" t="e">
        <f>VLOOKUP($B83,'%C values'!$T:$V,3,FALSE)</f>
        <v>#N/A</v>
      </c>
    </row>
    <row r="84" spans="1:24" ht="14.25" customHeight="1" x14ac:dyDescent="0.2">
      <c r="A84" s="22">
        <f>VLOOKUP(B84,'Sample ID by Horizon'!A:B,2,FALSE)</f>
        <v>42234</v>
      </c>
      <c r="B84" s="87" t="s">
        <v>396</v>
      </c>
      <c r="C84" s="57">
        <v>3</v>
      </c>
      <c r="D84" s="57">
        <v>65.733999999999995</v>
      </c>
      <c r="E84" s="88">
        <v>4.9989999999999997</v>
      </c>
      <c r="F84" s="88">
        <v>70.566999999999993</v>
      </c>
      <c r="G84" s="71">
        <f t="shared" si="29"/>
        <v>4.8329999999999984</v>
      </c>
      <c r="H84" s="71">
        <f t="shared" si="1"/>
        <v>3.3206641328265909</v>
      </c>
      <c r="I84" s="71">
        <f t="shared" ref="I84:L84" si="70">I82</f>
        <v>3.4356871374275273</v>
      </c>
      <c r="J84" s="71">
        <f t="shared" si="70"/>
        <v>1.649129825965213</v>
      </c>
      <c r="K84" s="23" t="e">
        <f t="shared" si="70"/>
        <v>#N/A</v>
      </c>
      <c r="L84" s="23" t="e">
        <f t="shared" si="70"/>
        <v>#N/A</v>
      </c>
      <c r="M84" s="23" t="e">
        <f>VLOOKUP(B84,'%C values'!$B:$J,5,FALSE)</f>
        <v>#N/A</v>
      </c>
      <c r="N84" s="23" t="e">
        <f>VLOOKUP(B84,'%C values'!$B:$J,9,FALSE)</f>
        <v>#N/A</v>
      </c>
      <c r="O84" s="23" t="e">
        <f t="shared" si="2"/>
        <v>#N/A</v>
      </c>
      <c r="P84" s="40" t="e">
        <f t="shared" si="3"/>
        <v>#N/A</v>
      </c>
      <c r="Q84" s="21" t="e">
        <f>VLOOKUP($B84,'%C values'!$M:$O,2,FALSE)</f>
        <v>#N/A</v>
      </c>
      <c r="R84" s="21" t="e">
        <f t="shared" si="4"/>
        <v>#N/A</v>
      </c>
      <c r="S84" s="21" t="e">
        <f t="shared" si="5"/>
        <v>#N/A</v>
      </c>
      <c r="T84" s="21" t="e">
        <f>VLOOKUP($B84,'%C values'!$M:$O,3,FALSE)</f>
        <v>#N/A</v>
      </c>
      <c r="U84" s="23" t="e">
        <f>VLOOKUP(B84,'%C values'!T:U,2,FALSE)</f>
        <v>#N/A</v>
      </c>
      <c r="V84" s="21" t="e">
        <f t="shared" si="6"/>
        <v>#N/A</v>
      </c>
      <c r="W84" s="21" t="e">
        <f t="shared" si="7"/>
        <v>#N/A</v>
      </c>
      <c r="X84" s="23" t="e">
        <f>VLOOKUP($B84,'%C values'!$T:$V,3,FALSE)</f>
        <v>#N/A</v>
      </c>
    </row>
    <row r="85" spans="1:24" ht="14.25" customHeight="1" x14ac:dyDescent="0.2">
      <c r="A85" s="22">
        <f>VLOOKUP(B85,'Sample ID by Horizon'!A:B,2,FALSE)</f>
        <v>42234</v>
      </c>
      <c r="B85" s="87" t="s">
        <v>396</v>
      </c>
      <c r="C85" s="57">
        <v>4</v>
      </c>
      <c r="D85" s="57">
        <v>69.412000000000006</v>
      </c>
      <c r="E85" s="88">
        <v>4.9989999999999997</v>
      </c>
      <c r="F85" s="88">
        <v>74.239000000000004</v>
      </c>
      <c r="G85" s="71">
        <f t="shared" si="29"/>
        <v>4.8269999999999982</v>
      </c>
      <c r="H85" s="71">
        <f t="shared" si="1"/>
        <v>3.4406881376275553</v>
      </c>
      <c r="I85" s="71">
        <f t="shared" ref="I85:L85" si="71">I82</f>
        <v>3.4356871374275273</v>
      </c>
      <c r="J85" s="71">
        <f t="shared" si="71"/>
        <v>1.649129825965213</v>
      </c>
      <c r="K85" s="23" t="e">
        <f t="shared" si="71"/>
        <v>#N/A</v>
      </c>
      <c r="L85" s="23" t="e">
        <f t="shared" si="71"/>
        <v>#N/A</v>
      </c>
      <c r="M85" s="23" t="e">
        <f>VLOOKUP(B85,'%C values'!$B:$J,5,FALSE)</f>
        <v>#N/A</v>
      </c>
      <c r="N85" s="23" t="e">
        <f>VLOOKUP(B85,'%C values'!$B:$J,9,FALSE)</f>
        <v>#N/A</v>
      </c>
      <c r="O85" s="23" t="e">
        <f t="shared" si="2"/>
        <v>#N/A</v>
      </c>
      <c r="P85" s="40" t="e">
        <f t="shared" si="3"/>
        <v>#N/A</v>
      </c>
      <c r="Q85" s="21" t="e">
        <f>VLOOKUP($B85,'%C values'!$M:$O,2,FALSE)</f>
        <v>#N/A</v>
      </c>
      <c r="R85" s="21" t="e">
        <f t="shared" si="4"/>
        <v>#N/A</v>
      </c>
      <c r="S85" s="21" t="e">
        <f t="shared" si="5"/>
        <v>#N/A</v>
      </c>
      <c r="T85" s="21" t="e">
        <f>VLOOKUP($B85,'%C values'!$M:$O,3,FALSE)</f>
        <v>#N/A</v>
      </c>
      <c r="U85" s="23" t="e">
        <f>VLOOKUP(B85,'%C values'!T:U,2,FALSE)</f>
        <v>#N/A</v>
      </c>
      <c r="V85" s="21" t="e">
        <f t="shared" si="6"/>
        <v>#N/A</v>
      </c>
      <c r="W85" s="21" t="e">
        <f t="shared" si="7"/>
        <v>#N/A</v>
      </c>
      <c r="X85" s="23" t="e">
        <f>VLOOKUP($B85,'%C values'!$T:$V,3,FALSE)</f>
        <v>#N/A</v>
      </c>
    </row>
    <row r="86" spans="1:24" ht="14.25" customHeight="1" x14ac:dyDescent="0.2">
      <c r="A86" s="22">
        <f>VLOOKUP(B86,'Sample ID by Horizon'!A:B,2,FALSE)</f>
        <v>42234</v>
      </c>
      <c r="B86" s="87" t="s">
        <v>397</v>
      </c>
      <c r="C86" s="57">
        <v>1</v>
      </c>
      <c r="D86" s="57">
        <v>63.067999999999998</v>
      </c>
      <c r="E86" s="88">
        <v>4.9989999999999997</v>
      </c>
      <c r="F86" s="88">
        <v>67.882999999999996</v>
      </c>
      <c r="G86" s="71">
        <f t="shared" si="29"/>
        <v>4.8149999999999977</v>
      </c>
      <c r="H86" s="71">
        <f t="shared" si="1"/>
        <v>3.6807361472294851</v>
      </c>
      <c r="I86" s="71">
        <f>AVERAGE(H86:H89)</f>
        <v>3.7303690738147832</v>
      </c>
      <c r="J86" s="71">
        <f>I86*0.48</f>
        <v>1.7905771554310959</v>
      </c>
      <c r="K86" s="35" t="e">
        <f>M86/100*VLOOKUP(B86,'Bulk Density'!$D:$Q,14,FALSE)</f>
        <v>#N/A</v>
      </c>
      <c r="L86" s="23" t="e">
        <f>K86*0.892179122</f>
        <v>#N/A</v>
      </c>
      <c r="M86" s="23" t="e">
        <f>VLOOKUP(B86,'%C values'!$B:$J,5,FALSE)</f>
        <v>#N/A</v>
      </c>
      <c r="N86" s="23" t="e">
        <f>VLOOKUP(B86,'%C values'!$B:$J,9,FALSE)</f>
        <v>#N/A</v>
      </c>
      <c r="O86" s="23" t="e">
        <f t="shared" si="2"/>
        <v>#N/A</v>
      </c>
      <c r="P86" s="40" t="e">
        <f t="shared" si="3"/>
        <v>#N/A</v>
      </c>
      <c r="Q86" s="21" t="e">
        <f>VLOOKUP($B86,'%C values'!$M:$O,2,FALSE)</f>
        <v>#N/A</v>
      </c>
      <c r="R86" s="21" t="e">
        <f t="shared" si="4"/>
        <v>#N/A</v>
      </c>
      <c r="S86" s="21" t="e">
        <f t="shared" si="5"/>
        <v>#N/A</v>
      </c>
      <c r="T86" s="21" t="e">
        <f>VLOOKUP($B86,'%C values'!$M:$O,3,FALSE)</f>
        <v>#N/A</v>
      </c>
      <c r="U86" s="23" t="e">
        <f>VLOOKUP(B86,'%C values'!T:U,2,FALSE)</f>
        <v>#N/A</v>
      </c>
      <c r="V86" s="21" t="e">
        <f t="shared" si="6"/>
        <v>#N/A</v>
      </c>
      <c r="W86" s="21" t="e">
        <f t="shared" si="7"/>
        <v>#N/A</v>
      </c>
      <c r="X86" s="23" t="e">
        <f>VLOOKUP($B86,'%C values'!$T:$V,3,FALSE)</f>
        <v>#N/A</v>
      </c>
    </row>
    <row r="87" spans="1:24" ht="14.25" customHeight="1" x14ac:dyDescent="0.2">
      <c r="A87" s="22">
        <f>VLOOKUP(B87,'Sample ID by Horizon'!A:B,2,FALSE)</f>
        <v>42234</v>
      </c>
      <c r="B87" s="87" t="s">
        <v>397</v>
      </c>
      <c r="C87" s="57">
        <v>2</v>
      </c>
      <c r="D87" s="57">
        <v>64.47</v>
      </c>
      <c r="E87" s="88">
        <v>5</v>
      </c>
      <c r="F87" s="88">
        <v>69.28</v>
      </c>
      <c r="G87" s="71">
        <f t="shared" si="29"/>
        <v>4.8100000000000023</v>
      </c>
      <c r="H87" s="71">
        <f t="shared" si="1"/>
        <v>3.799999999999955</v>
      </c>
      <c r="I87" s="71">
        <f t="shared" ref="I87:L87" si="72">I86</f>
        <v>3.7303690738147832</v>
      </c>
      <c r="J87" s="71">
        <f t="shared" si="72"/>
        <v>1.7905771554310959</v>
      </c>
      <c r="K87" s="23" t="e">
        <f t="shared" si="72"/>
        <v>#N/A</v>
      </c>
      <c r="L87" s="23" t="e">
        <f t="shared" si="72"/>
        <v>#N/A</v>
      </c>
      <c r="M87" s="23" t="e">
        <f>VLOOKUP(B87,'%C values'!$B:$J,5,FALSE)</f>
        <v>#N/A</v>
      </c>
      <c r="N87" s="23" t="e">
        <f>VLOOKUP(B87,'%C values'!$B:$J,9,FALSE)</f>
        <v>#N/A</v>
      </c>
      <c r="O87" s="23" t="e">
        <f t="shared" si="2"/>
        <v>#N/A</v>
      </c>
      <c r="P87" s="40" t="e">
        <f t="shared" si="3"/>
        <v>#N/A</v>
      </c>
      <c r="Q87" s="21" t="e">
        <f>VLOOKUP($B87,'%C values'!$M:$O,2,FALSE)</f>
        <v>#N/A</v>
      </c>
      <c r="R87" s="21" t="e">
        <f t="shared" si="4"/>
        <v>#N/A</v>
      </c>
      <c r="S87" s="21" t="e">
        <f t="shared" si="5"/>
        <v>#N/A</v>
      </c>
      <c r="T87" s="21" t="e">
        <f>VLOOKUP($B87,'%C values'!$M:$O,3,FALSE)</f>
        <v>#N/A</v>
      </c>
      <c r="U87" s="23" t="e">
        <f>VLOOKUP(B87,'%C values'!T:U,2,FALSE)</f>
        <v>#N/A</v>
      </c>
      <c r="V87" s="21" t="e">
        <f t="shared" si="6"/>
        <v>#N/A</v>
      </c>
      <c r="W87" s="21" t="e">
        <f t="shared" si="7"/>
        <v>#N/A</v>
      </c>
      <c r="X87" s="23" t="e">
        <f>VLOOKUP($B87,'%C values'!$T:$V,3,FALSE)</f>
        <v>#N/A</v>
      </c>
    </row>
    <row r="88" spans="1:24" ht="14.25" customHeight="1" x14ac:dyDescent="0.2">
      <c r="A88" s="22">
        <f>VLOOKUP(B88,'Sample ID by Horizon'!A:B,2,FALSE)</f>
        <v>42234</v>
      </c>
      <c r="B88" s="87" t="s">
        <v>397</v>
      </c>
      <c r="C88" s="57">
        <v>3</v>
      </c>
      <c r="D88" s="57">
        <v>65.733000000000004</v>
      </c>
      <c r="E88" s="88">
        <v>4.9989999999999997</v>
      </c>
      <c r="F88" s="88">
        <v>70.546999999999997</v>
      </c>
      <c r="G88" s="71">
        <f t="shared" si="29"/>
        <v>4.813999999999993</v>
      </c>
      <c r="H88" s="71">
        <f t="shared" si="1"/>
        <v>3.7007401480297411</v>
      </c>
      <c r="I88" s="71">
        <f t="shared" ref="I88:L88" si="73">I86</f>
        <v>3.7303690738147832</v>
      </c>
      <c r="J88" s="71">
        <f t="shared" si="73"/>
        <v>1.7905771554310959</v>
      </c>
      <c r="K88" s="23" t="e">
        <f t="shared" si="73"/>
        <v>#N/A</v>
      </c>
      <c r="L88" s="23" t="e">
        <f t="shared" si="73"/>
        <v>#N/A</v>
      </c>
      <c r="M88" s="23" t="e">
        <f>VLOOKUP(B88,'%C values'!$B:$J,5,FALSE)</f>
        <v>#N/A</v>
      </c>
      <c r="N88" s="23" t="e">
        <f>VLOOKUP(B88,'%C values'!$B:$J,9,FALSE)</f>
        <v>#N/A</v>
      </c>
      <c r="O88" s="23" t="e">
        <f t="shared" si="2"/>
        <v>#N/A</v>
      </c>
      <c r="P88" s="40" t="e">
        <f t="shared" si="3"/>
        <v>#N/A</v>
      </c>
      <c r="Q88" s="21" t="e">
        <f>VLOOKUP($B88,'%C values'!$M:$O,2,FALSE)</f>
        <v>#N/A</v>
      </c>
      <c r="R88" s="21" t="e">
        <f t="shared" si="4"/>
        <v>#N/A</v>
      </c>
      <c r="S88" s="21" t="e">
        <f t="shared" si="5"/>
        <v>#N/A</v>
      </c>
      <c r="T88" s="21" t="e">
        <f>VLOOKUP($B88,'%C values'!$M:$O,3,FALSE)</f>
        <v>#N/A</v>
      </c>
      <c r="U88" s="23" t="e">
        <f>VLOOKUP(B88,'%C values'!T:U,2,FALSE)</f>
        <v>#N/A</v>
      </c>
      <c r="V88" s="21" t="e">
        <f t="shared" si="6"/>
        <v>#N/A</v>
      </c>
      <c r="W88" s="21" t="e">
        <f t="shared" si="7"/>
        <v>#N/A</v>
      </c>
      <c r="X88" s="23" t="e">
        <f>VLOOKUP($B88,'%C values'!$T:$V,3,FALSE)</f>
        <v>#N/A</v>
      </c>
    </row>
    <row r="89" spans="1:24" ht="14.25" customHeight="1" x14ac:dyDescent="0.2">
      <c r="A89" s="22">
        <f>VLOOKUP(B89,'Sample ID by Horizon'!A:B,2,FALSE)</f>
        <v>42234</v>
      </c>
      <c r="B89" s="87" t="s">
        <v>397</v>
      </c>
      <c r="C89" s="57">
        <v>4</v>
      </c>
      <c r="D89" s="57">
        <v>69.411000000000001</v>
      </c>
      <c r="E89" s="88">
        <v>5</v>
      </c>
      <c r="F89" s="88">
        <v>74.224000000000004</v>
      </c>
      <c r="G89" s="71">
        <f t="shared" si="29"/>
        <v>4.8130000000000024</v>
      </c>
      <c r="H89" s="71">
        <f t="shared" si="1"/>
        <v>3.7399999999999523</v>
      </c>
      <c r="I89" s="71">
        <f t="shared" ref="I89:L89" si="74">I86</f>
        <v>3.7303690738147832</v>
      </c>
      <c r="J89" s="71">
        <f t="shared" si="74"/>
        <v>1.7905771554310959</v>
      </c>
      <c r="K89" s="23" t="e">
        <f t="shared" si="74"/>
        <v>#N/A</v>
      </c>
      <c r="L89" s="23" t="e">
        <f t="shared" si="74"/>
        <v>#N/A</v>
      </c>
      <c r="M89" s="23" t="e">
        <f>VLOOKUP(B89,'%C values'!$B:$J,5,FALSE)</f>
        <v>#N/A</v>
      </c>
      <c r="N89" s="23" t="e">
        <f>VLOOKUP(B89,'%C values'!$B:$J,9,FALSE)</f>
        <v>#N/A</v>
      </c>
      <c r="O89" s="23" t="e">
        <f t="shared" si="2"/>
        <v>#N/A</v>
      </c>
      <c r="P89" s="40" t="e">
        <f t="shared" si="3"/>
        <v>#N/A</v>
      </c>
      <c r="Q89" s="21" t="e">
        <f>VLOOKUP($B89,'%C values'!$M:$O,2,FALSE)</f>
        <v>#N/A</v>
      </c>
      <c r="R89" s="21" t="e">
        <f t="shared" si="4"/>
        <v>#N/A</v>
      </c>
      <c r="S89" s="21" t="e">
        <f t="shared" si="5"/>
        <v>#N/A</v>
      </c>
      <c r="T89" s="21" t="e">
        <f>VLOOKUP($B89,'%C values'!$M:$O,3,FALSE)</f>
        <v>#N/A</v>
      </c>
      <c r="U89" s="23" t="e">
        <f>VLOOKUP(B89,'%C values'!T:U,2,FALSE)</f>
        <v>#N/A</v>
      </c>
      <c r="V89" s="21" t="e">
        <f t="shared" si="6"/>
        <v>#N/A</v>
      </c>
      <c r="W89" s="21" t="e">
        <f t="shared" si="7"/>
        <v>#N/A</v>
      </c>
      <c r="X89" s="23" t="e">
        <f>VLOOKUP($B89,'%C values'!$T:$V,3,FALSE)</f>
        <v>#N/A</v>
      </c>
    </row>
    <row r="90" spans="1:24" ht="14.25" customHeight="1" x14ac:dyDescent="0.2">
      <c r="A90" s="22">
        <f>VLOOKUP(B90,'Sample ID by Horizon'!A:B,2,FALSE)</f>
        <v>42234</v>
      </c>
      <c r="B90" s="87" t="s">
        <v>398</v>
      </c>
      <c r="C90" s="57">
        <v>1</v>
      </c>
      <c r="D90" s="57">
        <v>63.067999999999998</v>
      </c>
      <c r="E90" s="88">
        <v>5</v>
      </c>
      <c r="F90" s="88">
        <v>67.933999999999997</v>
      </c>
      <c r="G90" s="71">
        <f t="shared" si="29"/>
        <v>4.8659999999999997</v>
      </c>
      <c r="H90" s="71">
        <f t="shared" si="1"/>
        <v>2.6800000000000068</v>
      </c>
      <c r="I90" s="71">
        <f>AVERAGE(H90:H93)</f>
        <v>2.7949999999999875</v>
      </c>
      <c r="J90" s="71">
        <f>I90*0.48</f>
        <v>1.3415999999999939</v>
      </c>
      <c r="K90" s="35" t="e">
        <f>M90/100*VLOOKUP(B90,'Bulk Density'!$D:$Q,14,FALSE)</f>
        <v>#N/A</v>
      </c>
      <c r="L90" s="23" t="e">
        <f>K90*0.892179122</f>
        <v>#N/A</v>
      </c>
      <c r="M90" s="23" t="e">
        <f>VLOOKUP(B90,'%C values'!$B:$J,5,FALSE)</f>
        <v>#N/A</v>
      </c>
      <c r="N90" s="23" t="e">
        <f>VLOOKUP(B90,'%C values'!$B:$J,9,FALSE)</f>
        <v>#N/A</v>
      </c>
      <c r="O90" s="23" t="e">
        <f t="shared" si="2"/>
        <v>#N/A</v>
      </c>
      <c r="P90" s="40" t="e">
        <f t="shared" si="3"/>
        <v>#N/A</v>
      </c>
      <c r="Q90" s="21" t="e">
        <f>VLOOKUP($B90,'%C values'!$M:$O,2,FALSE)</f>
        <v>#N/A</v>
      </c>
      <c r="R90" s="21" t="e">
        <f t="shared" si="4"/>
        <v>#N/A</v>
      </c>
      <c r="S90" s="21" t="e">
        <f t="shared" si="5"/>
        <v>#N/A</v>
      </c>
      <c r="T90" s="21" t="e">
        <f>VLOOKUP($B90,'%C values'!$M:$O,3,FALSE)</f>
        <v>#N/A</v>
      </c>
      <c r="U90" s="23" t="e">
        <f>VLOOKUP(B90,'%C values'!T:U,2,FALSE)</f>
        <v>#N/A</v>
      </c>
      <c r="V90" s="21" t="e">
        <f t="shared" si="6"/>
        <v>#N/A</v>
      </c>
      <c r="W90" s="21" t="e">
        <f t="shared" si="7"/>
        <v>#N/A</v>
      </c>
      <c r="X90" s="23" t="e">
        <f>VLOOKUP($B90,'%C values'!$T:$V,3,FALSE)</f>
        <v>#N/A</v>
      </c>
    </row>
    <row r="91" spans="1:24" ht="14.25" customHeight="1" x14ac:dyDescent="0.2">
      <c r="A91" s="22">
        <f>VLOOKUP(B91,'Sample ID by Horizon'!A:B,2,FALSE)</f>
        <v>42234</v>
      </c>
      <c r="B91" s="87" t="s">
        <v>398</v>
      </c>
      <c r="C91" s="57">
        <v>2</v>
      </c>
      <c r="D91" s="57">
        <v>64.471000000000004</v>
      </c>
      <c r="E91" s="88">
        <v>5</v>
      </c>
      <c r="F91" s="88">
        <v>69.337000000000003</v>
      </c>
      <c r="G91" s="71">
        <f t="shared" si="29"/>
        <v>4.8659999999999997</v>
      </c>
      <c r="H91" s="71">
        <f t="shared" si="1"/>
        <v>2.6800000000000068</v>
      </c>
      <c r="I91" s="71">
        <f t="shared" ref="I91:L91" si="75">I90</f>
        <v>2.7949999999999875</v>
      </c>
      <c r="J91" s="71">
        <f t="shared" si="75"/>
        <v>1.3415999999999939</v>
      </c>
      <c r="K91" s="23" t="e">
        <f t="shared" si="75"/>
        <v>#N/A</v>
      </c>
      <c r="L91" s="23" t="e">
        <f t="shared" si="75"/>
        <v>#N/A</v>
      </c>
      <c r="M91" s="23" t="e">
        <f>VLOOKUP(B91,'%C values'!$B:$J,5,FALSE)</f>
        <v>#N/A</v>
      </c>
      <c r="N91" s="23" t="e">
        <f>VLOOKUP(B91,'%C values'!$B:$J,9,FALSE)</f>
        <v>#N/A</v>
      </c>
      <c r="O91" s="23" t="e">
        <f t="shared" si="2"/>
        <v>#N/A</v>
      </c>
      <c r="P91" s="40" t="e">
        <f t="shared" si="3"/>
        <v>#N/A</v>
      </c>
      <c r="Q91" s="21" t="e">
        <f>VLOOKUP($B91,'%C values'!$M:$O,2,FALSE)</f>
        <v>#N/A</v>
      </c>
      <c r="R91" s="21" t="e">
        <f t="shared" si="4"/>
        <v>#N/A</v>
      </c>
      <c r="S91" s="21" t="e">
        <f t="shared" si="5"/>
        <v>#N/A</v>
      </c>
      <c r="T91" s="21" t="e">
        <f>VLOOKUP($B91,'%C values'!$M:$O,3,FALSE)</f>
        <v>#N/A</v>
      </c>
      <c r="U91" s="23" t="e">
        <f>VLOOKUP(B91,'%C values'!T:U,2,FALSE)</f>
        <v>#N/A</v>
      </c>
      <c r="V91" s="21" t="e">
        <f t="shared" si="6"/>
        <v>#N/A</v>
      </c>
      <c r="W91" s="21" t="e">
        <f t="shared" si="7"/>
        <v>#N/A</v>
      </c>
      <c r="X91" s="23" t="e">
        <f>VLOOKUP($B91,'%C values'!$T:$V,3,FALSE)</f>
        <v>#N/A</v>
      </c>
    </row>
    <row r="92" spans="1:24" ht="14.25" customHeight="1" x14ac:dyDescent="0.2">
      <c r="A92" s="22">
        <f>VLOOKUP(B92,'Sample ID by Horizon'!A:B,2,FALSE)</f>
        <v>42234</v>
      </c>
      <c r="B92" s="87" t="s">
        <v>398</v>
      </c>
      <c r="C92" s="57">
        <v>3</v>
      </c>
      <c r="D92" s="57">
        <v>65.731999999999999</v>
      </c>
      <c r="E92" s="88">
        <v>5</v>
      </c>
      <c r="F92" s="88">
        <v>70.588999999999999</v>
      </c>
      <c r="G92" s="71">
        <f t="shared" si="29"/>
        <v>4.8569999999999993</v>
      </c>
      <c r="H92" s="71">
        <f t="shared" si="1"/>
        <v>2.8600000000000136</v>
      </c>
      <c r="I92" s="71">
        <f t="shared" ref="I92:L92" si="76">I90</f>
        <v>2.7949999999999875</v>
      </c>
      <c r="J92" s="71">
        <f t="shared" si="76"/>
        <v>1.3415999999999939</v>
      </c>
      <c r="K92" s="23" t="e">
        <f t="shared" si="76"/>
        <v>#N/A</v>
      </c>
      <c r="L92" s="23" t="e">
        <f t="shared" si="76"/>
        <v>#N/A</v>
      </c>
      <c r="M92" s="23" t="e">
        <f>VLOOKUP(B92,'%C values'!$B:$J,5,FALSE)</f>
        <v>#N/A</v>
      </c>
      <c r="N92" s="23" t="e">
        <f>VLOOKUP(B92,'%C values'!$B:$J,9,FALSE)</f>
        <v>#N/A</v>
      </c>
      <c r="O92" s="23" t="e">
        <f t="shared" si="2"/>
        <v>#N/A</v>
      </c>
      <c r="P92" s="40" t="e">
        <f t="shared" si="3"/>
        <v>#N/A</v>
      </c>
      <c r="Q92" s="21" t="e">
        <f>VLOOKUP($B92,'%C values'!$M:$O,2,FALSE)</f>
        <v>#N/A</v>
      </c>
      <c r="R92" s="21" t="e">
        <f t="shared" si="4"/>
        <v>#N/A</v>
      </c>
      <c r="S92" s="21" t="e">
        <f t="shared" si="5"/>
        <v>#N/A</v>
      </c>
      <c r="T92" s="21" t="e">
        <f>VLOOKUP($B92,'%C values'!$M:$O,3,FALSE)</f>
        <v>#N/A</v>
      </c>
      <c r="U92" s="23" t="e">
        <f>VLOOKUP(B92,'%C values'!T:U,2,FALSE)</f>
        <v>#N/A</v>
      </c>
      <c r="V92" s="21" t="e">
        <f t="shared" si="6"/>
        <v>#N/A</v>
      </c>
      <c r="W92" s="21" t="e">
        <f t="shared" si="7"/>
        <v>#N/A</v>
      </c>
      <c r="X92" s="23" t="e">
        <f>VLOOKUP($B92,'%C values'!$T:$V,3,FALSE)</f>
        <v>#N/A</v>
      </c>
    </row>
    <row r="93" spans="1:24" ht="14.25" customHeight="1" x14ac:dyDescent="0.2">
      <c r="A93" s="22">
        <f>VLOOKUP(B93,'Sample ID by Horizon'!A:B,2,FALSE)</f>
        <v>42234</v>
      </c>
      <c r="B93" s="87" t="s">
        <v>398</v>
      </c>
      <c r="C93" s="57">
        <v>4</v>
      </c>
      <c r="D93" s="57">
        <v>69.411000000000001</v>
      </c>
      <c r="E93" s="88">
        <v>5</v>
      </c>
      <c r="F93" s="88">
        <v>74.263000000000005</v>
      </c>
      <c r="G93" s="71">
        <f t="shared" si="29"/>
        <v>4.8520000000000039</v>
      </c>
      <c r="H93" s="71">
        <f t="shared" si="1"/>
        <v>2.9599999999999227</v>
      </c>
      <c r="I93" s="71">
        <f t="shared" ref="I93:L93" si="77">I90</f>
        <v>2.7949999999999875</v>
      </c>
      <c r="J93" s="71">
        <f t="shared" si="77"/>
        <v>1.3415999999999939</v>
      </c>
      <c r="K93" s="23" t="e">
        <f t="shared" si="77"/>
        <v>#N/A</v>
      </c>
      <c r="L93" s="23" t="e">
        <f t="shared" si="77"/>
        <v>#N/A</v>
      </c>
      <c r="M93" s="23" t="e">
        <f>VLOOKUP(B93,'%C values'!$B:$J,5,FALSE)</f>
        <v>#N/A</v>
      </c>
      <c r="N93" s="23" t="e">
        <f>VLOOKUP(B93,'%C values'!$B:$J,9,FALSE)</f>
        <v>#N/A</v>
      </c>
      <c r="O93" s="23" t="e">
        <f t="shared" si="2"/>
        <v>#N/A</v>
      </c>
      <c r="P93" s="40" t="e">
        <f t="shared" si="3"/>
        <v>#N/A</v>
      </c>
      <c r="Q93" s="21" t="e">
        <f>VLOOKUP($B93,'%C values'!$M:$O,2,FALSE)</f>
        <v>#N/A</v>
      </c>
      <c r="R93" s="21" t="e">
        <f t="shared" si="4"/>
        <v>#N/A</v>
      </c>
      <c r="S93" s="21" t="e">
        <f t="shared" si="5"/>
        <v>#N/A</v>
      </c>
      <c r="T93" s="21" t="e">
        <f>VLOOKUP($B93,'%C values'!$M:$O,3,FALSE)</f>
        <v>#N/A</v>
      </c>
      <c r="U93" s="23" t="e">
        <f>VLOOKUP(B93,'%C values'!T:U,2,FALSE)</f>
        <v>#N/A</v>
      </c>
      <c r="V93" s="21" t="e">
        <f t="shared" si="6"/>
        <v>#N/A</v>
      </c>
      <c r="W93" s="21" t="e">
        <f t="shared" si="7"/>
        <v>#N/A</v>
      </c>
      <c r="X93" s="23" t="e">
        <f>VLOOKUP($B93,'%C values'!$T:$V,3,FALSE)</f>
        <v>#N/A</v>
      </c>
    </row>
    <row r="94" spans="1:24" ht="14.25" customHeight="1" x14ac:dyDescent="0.2">
      <c r="A94" s="22">
        <f>VLOOKUP(B94,'Sample ID by Horizon'!A:B,2,FALSE)</f>
        <v>42236</v>
      </c>
      <c r="B94" s="87" t="s">
        <v>401</v>
      </c>
      <c r="C94" s="57">
        <v>1</v>
      </c>
      <c r="D94" s="57">
        <v>63.069000000000003</v>
      </c>
      <c r="E94" s="88">
        <v>5</v>
      </c>
      <c r="F94" s="88">
        <v>67.823999999999998</v>
      </c>
      <c r="G94" s="71">
        <f t="shared" si="29"/>
        <v>4.7549999999999955</v>
      </c>
      <c r="H94" s="71">
        <f t="shared" si="1"/>
        <v>4.9000000000000909</v>
      </c>
      <c r="I94" s="71">
        <f>AVERAGE(H94:H97)</f>
        <v>4.8799930969997902</v>
      </c>
      <c r="J94" s="71">
        <f>I94*0.48</f>
        <v>2.3423966865598991</v>
      </c>
      <c r="K94" s="35" t="e">
        <f>M94/100*VLOOKUP(B94,'Bulk Density'!$D:$Q,14,FALSE)</f>
        <v>#N/A</v>
      </c>
      <c r="L94" s="23" t="e">
        <f>K94*0.892179122</f>
        <v>#N/A</v>
      </c>
      <c r="M94" s="23" t="e">
        <f>VLOOKUP(B94,'%C values'!$B:$J,5,FALSE)</f>
        <v>#N/A</v>
      </c>
      <c r="N94" s="23" t="e">
        <f>VLOOKUP(B94,'%C values'!$B:$J,9,FALSE)</f>
        <v>#N/A</v>
      </c>
      <c r="O94" s="23" t="e">
        <f t="shared" si="2"/>
        <v>#N/A</v>
      </c>
      <c r="P94" s="40" t="e">
        <f t="shared" si="3"/>
        <v>#N/A</v>
      </c>
      <c r="Q94" s="21" t="e">
        <f>VLOOKUP($B94,'%C values'!$M:$O,2,FALSE)</f>
        <v>#N/A</v>
      </c>
      <c r="R94" s="21" t="e">
        <f t="shared" si="4"/>
        <v>#N/A</v>
      </c>
      <c r="S94" s="21" t="e">
        <f t="shared" si="5"/>
        <v>#N/A</v>
      </c>
      <c r="T94" s="21" t="e">
        <f>VLOOKUP($B94,'%C values'!$M:$O,3,FALSE)</f>
        <v>#N/A</v>
      </c>
      <c r="U94" s="23" t="e">
        <f>VLOOKUP(B94,'%C values'!T:U,2,FALSE)</f>
        <v>#N/A</v>
      </c>
      <c r="V94" s="21" t="e">
        <f t="shared" si="6"/>
        <v>#N/A</v>
      </c>
      <c r="W94" s="21" t="e">
        <f t="shared" si="7"/>
        <v>#N/A</v>
      </c>
      <c r="X94" s="23" t="e">
        <f>VLOOKUP($B94,'%C values'!$T:$V,3,FALSE)</f>
        <v>#N/A</v>
      </c>
    </row>
    <row r="95" spans="1:24" ht="14.25" customHeight="1" x14ac:dyDescent="0.2">
      <c r="A95" s="22">
        <f>VLOOKUP(B95,'Sample ID by Horizon'!A:B,2,FALSE)</f>
        <v>42236</v>
      </c>
      <c r="B95" s="87" t="s">
        <v>401</v>
      </c>
      <c r="C95" s="57">
        <v>2</v>
      </c>
      <c r="D95" s="57">
        <v>64.468999999999994</v>
      </c>
      <c r="E95" s="88">
        <v>5</v>
      </c>
      <c r="F95" s="88">
        <v>69.222999999999999</v>
      </c>
      <c r="G95" s="71">
        <f t="shared" si="29"/>
        <v>4.7540000000000049</v>
      </c>
      <c r="H95" s="71">
        <f t="shared" si="1"/>
        <v>4.9199999999999022</v>
      </c>
      <c r="I95" s="71">
        <f t="shared" ref="I95:L95" si="78">I94</f>
        <v>4.8799930969997902</v>
      </c>
      <c r="J95" s="71">
        <f t="shared" si="78"/>
        <v>2.3423966865598991</v>
      </c>
      <c r="K95" s="23" t="e">
        <f t="shared" si="78"/>
        <v>#N/A</v>
      </c>
      <c r="L95" s="23" t="e">
        <f t="shared" si="78"/>
        <v>#N/A</v>
      </c>
      <c r="M95" s="23" t="e">
        <f>VLOOKUP(B95,'%C values'!$B:$J,5,FALSE)</f>
        <v>#N/A</v>
      </c>
      <c r="N95" s="23" t="e">
        <f>VLOOKUP(B95,'%C values'!$B:$J,9,FALSE)</f>
        <v>#N/A</v>
      </c>
      <c r="O95" s="23" t="e">
        <f t="shared" si="2"/>
        <v>#N/A</v>
      </c>
      <c r="P95" s="40" t="e">
        <f t="shared" si="3"/>
        <v>#N/A</v>
      </c>
      <c r="Q95" s="21" t="e">
        <f>VLOOKUP($B95,'%C values'!$M:$O,2,FALSE)</f>
        <v>#N/A</v>
      </c>
      <c r="R95" s="21" t="e">
        <f t="shared" si="4"/>
        <v>#N/A</v>
      </c>
      <c r="S95" s="21" t="e">
        <f t="shared" si="5"/>
        <v>#N/A</v>
      </c>
      <c r="T95" s="21" t="e">
        <f>VLOOKUP($B95,'%C values'!$M:$O,3,FALSE)</f>
        <v>#N/A</v>
      </c>
      <c r="U95" s="23" t="e">
        <f>VLOOKUP(B95,'%C values'!T:U,2,FALSE)</f>
        <v>#N/A</v>
      </c>
      <c r="V95" s="21" t="e">
        <f t="shared" si="6"/>
        <v>#N/A</v>
      </c>
      <c r="W95" s="21" t="e">
        <f t="shared" si="7"/>
        <v>#N/A</v>
      </c>
      <c r="X95" s="23" t="e">
        <f>VLOOKUP($B95,'%C values'!$T:$V,3,FALSE)</f>
        <v>#N/A</v>
      </c>
    </row>
    <row r="96" spans="1:24" ht="14.25" customHeight="1" x14ac:dyDescent="0.2">
      <c r="A96" s="22">
        <f>VLOOKUP(B96,'Sample ID by Horizon'!A:B,2,FALSE)</f>
        <v>42236</v>
      </c>
      <c r="B96" s="87" t="s">
        <v>401</v>
      </c>
      <c r="C96" s="57">
        <v>3</v>
      </c>
      <c r="D96" s="57">
        <v>65.73</v>
      </c>
      <c r="E96" s="88">
        <v>5.0010000000000003</v>
      </c>
      <c r="F96" s="88">
        <v>70.484999999999999</v>
      </c>
      <c r="G96" s="71">
        <f t="shared" si="29"/>
        <v>4.7549999999999955</v>
      </c>
      <c r="H96" s="71">
        <f t="shared" si="1"/>
        <v>4.9190161967607446</v>
      </c>
      <c r="I96" s="71">
        <f t="shared" ref="I96:L96" si="79">I94</f>
        <v>4.8799930969997902</v>
      </c>
      <c r="J96" s="71">
        <f t="shared" si="79"/>
        <v>2.3423966865598991</v>
      </c>
      <c r="K96" s="23" t="e">
        <f t="shared" si="79"/>
        <v>#N/A</v>
      </c>
      <c r="L96" s="23" t="e">
        <f t="shared" si="79"/>
        <v>#N/A</v>
      </c>
      <c r="M96" s="23" t="e">
        <f>VLOOKUP(B96,'%C values'!$B:$J,5,FALSE)</f>
        <v>#N/A</v>
      </c>
      <c r="N96" s="23" t="e">
        <f>VLOOKUP(B96,'%C values'!$B:$J,9,FALSE)</f>
        <v>#N/A</v>
      </c>
      <c r="O96" s="23" t="e">
        <f t="shared" si="2"/>
        <v>#N/A</v>
      </c>
      <c r="P96" s="40" t="e">
        <f t="shared" si="3"/>
        <v>#N/A</v>
      </c>
      <c r="Q96" s="21" t="e">
        <f>VLOOKUP($B96,'%C values'!$M:$O,2,FALSE)</f>
        <v>#N/A</v>
      </c>
      <c r="R96" s="21" t="e">
        <f t="shared" si="4"/>
        <v>#N/A</v>
      </c>
      <c r="S96" s="21" t="e">
        <f t="shared" si="5"/>
        <v>#N/A</v>
      </c>
      <c r="T96" s="21" t="e">
        <f>VLOOKUP($B96,'%C values'!$M:$O,3,FALSE)</f>
        <v>#N/A</v>
      </c>
      <c r="U96" s="23" t="e">
        <f>VLOOKUP(B96,'%C values'!T:U,2,FALSE)</f>
        <v>#N/A</v>
      </c>
      <c r="V96" s="21" t="e">
        <f t="shared" si="6"/>
        <v>#N/A</v>
      </c>
      <c r="W96" s="21" t="e">
        <f t="shared" si="7"/>
        <v>#N/A</v>
      </c>
      <c r="X96" s="23" t="e">
        <f>VLOOKUP($B96,'%C values'!$T:$V,3,FALSE)</f>
        <v>#N/A</v>
      </c>
    </row>
    <row r="97" spans="1:24" ht="14.25" customHeight="1" x14ac:dyDescent="0.2">
      <c r="A97" s="22">
        <f>VLOOKUP(B97,'Sample ID by Horizon'!A:B,2,FALSE)</f>
        <v>42236</v>
      </c>
      <c r="B97" s="87" t="s">
        <v>401</v>
      </c>
      <c r="C97" s="57">
        <v>4</v>
      </c>
      <c r="D97" s="57">
        <v>69.409000000000006</v>
      </c>
      <c r="E97" s="88">
        <v>4.9989999999999997</v>
      </c>
      <c r="F97" s="88">
        <v>74.168999999999997</v>
      </c>
      <c r="G97" s="71">
        <f t="shared" si="29"/>
        <v>4.7599999999999909</v>
      </c>
      <c r="H97" s="71">
        <f t="shared" si="1"/>
        <v>4.7809561912384231</v>
      </c>
      <c r="I97" s="71">
        <f t="shared" ref="I97:L97" si="80">I94</f>
        <v>4.8799930969997902</v>
      </c>
      <c r="J97" s="71">
        <f t="shared" si="80"/>
        <v>2.3423966865598991</v>
      </c>
      <c r="K97" s="23" t="e">
        <f t="shared" si="80"/>
        <v>#N/A</v>
      </c>
      <c r="L97" s="23" t="e">
        <f t="shared" si="80"/>
        <v>#N/A</v>
      </c>
      <c r="M97" s="23" t="e">
        <f>VLOOKUP(B97,'%C values'!$B:$J,5,FALSE)</f>
        <v>#N/A</v>
      </c>
      <c r="N97" s="23" t="e">
        <f>VLOOKUP(B97,'%C values'!$B:$J,9,FALSE)</f>
        <v>#N/A</v>
      </c>
      <c r="O97" s="23" t="e">
        <f t="shared" si="2"/>
        <v>#N/A</v>
      </c>
      <c r="P97" s="40" t="e">
        <f t="shared" si="3"/>
        <v>#N/A</v>
      </c>
      <c r="Q97" s="21" t="e">
        <f>VLOOKUP($B97,'%C values'!$M:$O,2,FALSE)</f>
        <v>#N/A</v>
      </c>
      <c r="R97" s="21" t="e">
        <f t="shared" si="4"/>
        <v>#N/A</v>
      </c>
      <c r="S97" s="21" t="e">
        <f t="shared" si="5"/>
        <v>#N/A</v>
      </c>
      <c r="T97" s="21" t="e">
        <f>VLOOKUP($B97,'%C values'!$M:$O,3,FALSE)</f>
        <v>#N/A</v>
      </c>
      <c r="U97" s="23" t="e">
        <f>VLOOKUP(B97,'%C values'!T:U,2,FALSE)</f>
        <v>#N/A</v>
      </c>
      <c r="V97" s="21" t="e">
        <f t="shared" si="6"/>
        <v>#N/A</v>
      </c>
      <c r="W97" s="21" t="e">
        <f t="shared" si="7"/>
        <v>#N/A</v>
      </c>
      <c r="X97" s="23" t="e">
        <f>VLOOKUP($B97,'%C values'!$T:$V,3,FALSE)</f>
        <v>#N/A</v>
      </c>
    </row>
    <row r="98" spans="1:24" ht="14.25" customHeight="1" x14ac:dyDescent="0.2">
      <c r="A98" s="22">
        <f>VLOOKUP(B98,'Sample ID by Horizon'!A:B,2,FALSE)</f>
        <v>42236</v>
      </c>
      <c r="B98" s="87" t="s">
        <v>402</v>
      </c>
      <c r="C98" s="57">
        <v>1</v>
      </c>
      <c r="D98" s="57">
        <v>63.063000000000002</v>
      </c>
      <c r="E98" s="88">
        <v>5</v>
      </c>
      <c r="F98" s="88">
        <v>67.856999999999999</v>
      </c>
      <c r="G98" s="71">
        <f t="shared" si="29"/>
        <v>4.7939999999999969</v>
      </c>
      <c r="H98" s="71">
        <f t="shared" si="1"/>
        <v>4.1200000000000614</v>
      </c>
      <c r="I98" s="71">
        <f>AVERAGE(H98:H101)</f>
        <v>4.1154100820164849</v>
      </c>
      <c r="J98" s="71">
        <f>I98*0.48</f>
        <v>1.9753968393679127</v>
      </c>
      <c r="K98" s="35" t="e">
        <f>M98/100*VLOOKUP(B98,'Bulk Density'!$D:$Q,14,FALSE)</f>
        <v>#N/A</v>
      </c>
      <c r="L98" s="23" t="e">
        <f>K98*0.892179122</f>
        <v>#N/A</v>
      </c>
      <c r="M98" s="23" t="e">
        <f>VLOOKUP(B98,'%C values'!$B:$J,5,FALSE)</f>
        <v>#N/A</v>
      </c>
      <c r="N98" s="23" t="e">
        <f>VLOOKUP(B98,'%C values'!$B:$J,9,FALSE)</f>
        <v>#N/A</v>
      </c>
      <c r="O98" s="23" t="e">
        <f t="shared" si="2"/>
        <v>#N/A</v>
      </c>
      <c r="P98" s="40" t="e">
        <f t="shared" si="3"/>
        <v>#N/A</v>
      </c>
      <c r="Q98" s="21" t="e">
        <f>VLOOKUP($B98,'%C values'!$M:$O,2,FALSE)</f>
        <v>#N/A</v>
      </c>
      <c r="R98" s="21" t="e">
        <f t="shared" si="4"/>
        <v>#N/A</v>
      </c>
      <c r="S98" s="21" t="e">
        <f t="shared" si="5"/>
        <v>#N/A</v>
      </c>
      <c r="T98" s="21" t="e">
        <f>VLOOKUP($B98,'%C values'!$M:$O,3,FALSE)</f>
        <v>#N/A</v>
      </c>
      <c r="U98" s="23" t="e">
        <f>VLOOKUP(B98,'%C values'!T:U,2,FALSE)</f>
        <v>#N/A</v>
      </c>
      <c r="V98" s="21" t="e">
        <f t="shared" si="6"/>
        <v>#N/A</v>
      </c>
      <c r="W98" s="21" t="e">
        <f t="shared" si="7"/>
        <v>#N/A</v>
      </c>
      <c r="X98" s="23" t="e">
        <f>VLOOKUP($B98,'%C values'!$T:$V,3,FALSE)</f>
        <v>#N/A</v>
      </c>
    </row>
    <row r="99" spans="1:24" ht="14.25" customHeight="1" x14ac:dyDescent="0.2">
      <c r="A99" s="22">
        <f>VLOOKUP(B99,'Sample ID by Horizon'!A:B,2,FALSE)</f>
        <v>42236</v>
      </c>
      <c r="B99" s="87" t="s">
        <v>402</v>
      </c>
      <c r="C99" s="57">
        <v>2</v>
      </c>
      <c r="D99" s="57">
        <v>64.465000000000003</v>
      </c>
      <c r="E99" s="88">
        <v>5</v>
      </c>
      <c r="F99" s="88">
        <v>69.257999999999996</v>
      </c>
      <c r="G99" s="71">
        <f t="shared" si="29"/>
        <v>4.7929999999999922</v>
      </c>
      <c r="H99" s="71">
        <f t="shared" si="1"/>
        <v>4.1400000000001569</v>
      </c>
      <c r="I99" s="71">
        <f t="shared" ref="I99:L99" si="81">I98</f>
        <v>4.1154100820164849</v>
      </c>
      <c r="J99" s="71">
        <f t="shared" si="81"/>
        <v>1.9753968393679127</v>
      </c>
      <c r="K99" s="23" t="e">
        <f t="shared" si="81"/>
        <v>#N/A</v>
      </c>
      <c r="L99" s="23" t="e">
        <f t="shared" si="81"/>
        <v>#N/A</v>
      </c>
      <c r="M99" s="23" t="e">
        <f>VLOOKUP(B99,'%C values'!$B:$J,5,FALSE)</f>
        <v>#N/A</v>
      </c>
      <c r="N99" s="23" t="e">
        <f>VLOOKUP(B99,'%C values'!$B:$J,9,FALSE)</f>
        <v>#N/A</v>
      </c>
      <c r="O99" s="23" t="e">
        <f t="shared" si="2"/>
        <v>#N/A</v>
      </c>
      <c r="P99" s="40" t="e">
        <f t="shared" si="3"/>
        <v>#N/A</v>
      </c>
      <c r="Q99" s="21" t="e">
        <f>VLOOKUP($B99,'%C values'!$M:$O,2,FALSE)</f>
        <v>#N/A</v>
      </c>
      <c r="R99" s="21" t="e">
        <f t="shared" si="4"/>
        <v>#N/A</v>
      </c>
      <c r="S99" s="21" t="e">
        <f t="shared" si="5"/>
        <v>#N/A</v>
      </c>
      <c r="T99" s="21" t="e">
        <f>VLOOKUP($B99,'%C values'!$M:$O,3,FALSE)</f>
        <v>#N/A</v>
      </c>
      <c r="U99" s="23" t="e">
        <f>VLOOKUP(B99,'%C values'!T:U,2,FALSE)</f>
        <v>#N/A</v>
      </c>
      <c r="V99" s="21" t="e">
        <f t="shared" si="6"/>
        <v>#N/A</v>
      </c>
      <c r="W99" s="21" t="e">
        <f t="shared" si="7"/>
        <v>#N/A</v>
      </c>
      <c r="X99" s="23" t="e">
        <f>VLOOKUP($B99,'%C values'!$T:$V,3,FALSE)</f>
        <v>#N/A</v>
      </c>
    </row>
    <row r="100" spans="1:24" ht="14.25" customHeight="1" x14ac:dyDescent="0.2">
      <c r="A100" s="22">
        <f>VLOOKUP(B100,'Sample ID by Horizon'!A:B,2,FALSE)</f>
        <v>42236</v>
      </c>
      <c r="B100" s="87" t="s">
        <v>402</v>
      </c>
      <c r="C100" s="57">
        <v>3</v>
      </c>
      <c r="D100" s="57">
        <v>65.733000000000004</v>
      </c>
      <c r="E100" s="88">
        <v>4.9989999999999997</v>
      </c>
      <c r="F100" s="88">
        <v>70.52</v>
      </c>
      <c r="G100" s="71">
        <f t="shared" si="29"/>
        <v>4.7869999999999919</v>
      </c>
      <c r="H100" s="71">
        <f t="shared" si="1"/>
        <v>4.2408481696340816</v>
      </c>
      <c r="I100" s="71">
        <f t="shared" ref="I100:L100" si="82">I98</f>
        <v>4.1154100820164849</v>
      </c>
      <c r="J100" s="71">
        <f t="shared" si="82"/>
        <v>1.9753968393679127</v>
      </c>
      <c r="K100" s="23" t="e">
        <f t="shared" si="82"/>
        <v>#N/A</v>
      </c>
      <c r="L100" s="23" t="e">
        <f t="shared" si="82"/>
        <v>#N/A</v>
      </c>
      <c r="M100" s="23" t="e">
        <f>VLOOKUP(B100,'%C values'!$B:$J,5,FALSE)</f>
        <v>#N/A</v>
      </c>
      <c r="N100" s="23" t="e">
        <f>VLOOKUP(B100,'%C values'!$B:$J,9,FALSE)</f>
        <v>#N/A</v>
      </c>
      <c r="O100" s="23" t="e">
        <f t="shared" si="2"/>
        <v>#N/A</v>
      </c>
      <c r="P100" s="40" t="e">
        <f t="shared" si="3"/>
        <v>#N/A</v>
      </c>
      <c r="Q100" s="21" t="e">
        <f>VLOOKUP($B100,'%C values'!$M:$O,2,FALSE)</f>
        <v>#N/A</v>
      </c>
      <c r="R100" s="21" t="e">
        <f t="shared" si="4"/>
        <v>#N/A</v>
      </c>
      <c r="S100" s="21" t="e">
        <f t="shared" si="5"/>
        <v>#N/A</v>
      </c>
      <c r="T100" s="21" t="e">
        <f>VLOOKUP($B100,'%C values'!$M:$O,3,FALSE)</f>
        <v>#N/A</v>
      </c>
      <c r="U100" s="23" t="e">
        <f>VLOOKUP(B100,'%C values'!T:U,2,FALSE)</f>
        <v>#N/A</v>
      </c>
      <c r="V100" s="21" t="e">
        <f t="shared" si="6"/>
        <v>#N/A</v>
      </c>
      <c r="W100" s="21" t="e">
        <f t="shared" si="7"/>
        <v>#N/A</v>
      </c>
      <c r="X100" s="23" t="e">
        <f>VLOOKUP($B100,'%C values'!$T:$V,3,FALSE)</f>
        <v>#N/A</v>
      </c>
    </row>
    <row r="101" spans="1:24" ht="14.25" customHeight="1" x14ac:dyDescent="0.2">
      <c r="A101" s="22">
        <f>VLOOKUP(B101,'Sample ID by Horizon'!A:B,2,FALSE)</f>
        <v>42236</v>
      </c>
      <c r="B101" s="87" t="s">
        <v>402</v>
      </c>
      <c r="C101" s="57">
        <v>4</v>
      </c>
      <c r="D101" s="57">
        <v>69.41</v>
      </c>
      <c r="E101" s="88">
        <v>4.9989999999999997</v>
      </c>
      <c r="F101" s="88">
        <v>74.210999999999999</v>
      </c>
      <c r="G101" s="71">
        <f t="shared" si="29"/>
        <v>4.8010000000000019</v>
      </c>
      <c r="H101" s="71">
        <f t="shared" si="1"/>
        <v>3.9607921584316412</v>
      </c>
      <c r="I101" s="71">
        <f t="shared" ref="I101:L101" si="83">I98</f>
        <v>4.1154100820164849</v>
      </c>
      <c r="J101" s="71">
        <f t="shared" si="83"/>
        <v>1.9753968393679127</v>
      </c>
      <c r="K101" s="23" t="e">
        <f t="shared" si="83"/>
        <v>#N/A</v>
      </c>
      <c r="L101" s="23" t="e">
        <f t="shared" si="83"/>
        <v>#N/A</v>
      </c>
      <c r="M101" s="23" t="e">
        <f>VLOOKUP(B101,'%C values'!$B:$J,5,FALSE)</f>
        <v>#N/A</v>
      </c>
      <c r="N101" s="23" t="e">
        <f>VLOOKUP(B101,'%C values'!$B:$J,9,FALSE)</f>
        <v>#N/A</v>
      </c>
      <c r="O101" s="23" t="e">
        <f t="shared" si="2"/>
        <v>#N/A</v>
      </c>
      <c r="P101" s="40" t="e">
        <f t="shared" si="3"/>
        <v>#N/A</v>
      </c>
      <c r="Q101" s="21" t="e">
        <f>VLOOKUP($B101,'%C values'!$M:$O,2,FALSE)</f>
        <v>#N/A</v>
      </c>
      <c r="R101" s="21" t="e">
        <f t="shared" si="4"/>
        <v>#N/A</v>
      </c>
      <c r="S101" s="21" t="e">
        <f t="shared" si="5"/>
        <v>#N/A</v>
      </c>
      <c r="T101" s="21" t="e">
        <f>VLOOKUP($B101,'%C values'!$M:$O,3,FALSE)</f>
        <v>#N/A</v>
      </c>
      <c r="U101" s="23" t="e">
        <f>VLOOKUP(B101,'%C values'!T:U,2,FALSE)</f>
        <v>#N/A</v>
      </c>
      <c r="V101" s="21" t="e">
        <f t="shared" si="6"/>
        <v>#N/A</v>
      </c>
      <c r="W101" s="21" t="e">
        <f t="shared" si="7"/>
        <v>#N/A</v>
      </c>
      <c r="X101" s="23" t="e">
        <f>VLOOKUP($B101,'%C values'!$T:$V,3,FALSE)</f>
        <v>#N/A</v>
      </c>
    </row>
    <row r="102" spans="1:24" ht="14.25" customHeight="1" x14ac:dyDescent="0.2">
      <c r="A102" s="22">
        <f>VLOOKUP(B102,'Sample ID by Horizon'!A:B,2,FALSE)</f>
        <v>42241</v>
      </c>
      <c r="B102" s="87" t="s">
        <v>403</v>
      </c>
      <c r="C102" s="57">
        <v>1</v>
      </c>
      <c r="D102" s="57">
        <v>63.066000000000003</v>
      </c>
      <c r="E102" s="88">
        <v>5.0010000000000003</v>
      </c>
      <c r="F102" s="88">
        <v>67.891000000000005</v>
      </c>
      <c r="G102" s="71">
        <f t="shared" si="29"/>
        <v>4.8250000000000028</v>
      </c>
      <c r="H102" s="71">
        <f t="shared" si="1"/>
        <v>3.5192961407717953</v>
      </c>
      <c r="I102" s="71">
        <f>AVERAGE(H102:H105)</f>
        <v>3.6146510697860643</v>
      </c>
      <c r="J102" s="71">
        <f>I102*0.48</f>
        <v>1.7350325134973108</v>
      </c>
      <c r="K102" s="35" t="e">
        <f>M102/100*VLOOKUP(B102,'Bulk Density'!$D:$Q,14,FALSE)</f>
        <v>#N/A</v>
      </c>
      <c r="L102" s="23" t="e">
        <f>K102*0.892179122</f>
        <v>#N/A</v>
      </c>
      <c r="M102" s="23" t="e">
        <f>VLOOKUP(B102,'%C values'!$B:$J,5,FALSE)</f>
        <v>#N/A</v>
      </c>
      <c r="N102" s="23" t="e">
        <f>VLOOKUP(B102,'%C values'!$B:$J,9,FALSE)</f>
        <v>#N/A</v>
      </c>
      <c r="O102" s="23" t="e">
        <f t="shared" si="2"/>
        <v>#N/A</v>
      </c>
      <c r="P102" s="40" t="e">
        <f t="shared" si="3"/>
        <v>#N/A</v>
      </c>
      <c r="Q102" s="21" t="e">
        <f>VLOOKUP($B102,'%C values'!$M:$O,2,FALSE)</f>
        <v>#N/A</v>
      </c>
      <c r="R102" s="21" t="e">
        <f t="shared" si="4"/>
        <v>#N/A</v>
      </c>
      <c r="S102" s="21" t="e">
        <f t="shared" si="5"/>
        <v>#N/A</v>
      </c>
      <c r="T102" s="21" t="e">
        <f>VLOOKUP($B102,'%C values'!$M:$O,3,FALSE)</f>
        <v>#N/A</v>
      </c>
      <c r="U102" s="23" t="e">
        <f>VLOOKUP(B102,'%C values'!T:U,2,FALSE)</f>
        <v>#N/A</v>
      </c>
      <c r="V102" s="21" t="e">
        <f t="shared" si="6"/>
        <v>#N/A</v>
      </c>
      <c r="W102" s="21" t="e">
        <f t="shared" si="7"/>
        <v>#N/A</v>
      </c>
      <c r="X102" s="23" t="e">
        <f>VLOOKUP($B102,'%C values'!$T:$V,3,FALSE)</f>
        <v>#N/A</v>
      </c>
    </row>
    <row r="103" spans="1:24" ht="14.25" customHeight="1" x14ac:dyDescent="0.2">
      <c r="A103" s="22">
        <f>VLOOKUP(B103,'Sample ID by Horizon'!A:B,2,FALSE)</f>
        <v>42241</v>
      </c>
      <c r="B103" s="87" t="s">
        <v>403</v>
      </c>
      <c r="C103" s="57">
        <v>2</v>
      </c>
      <c r="D103" s="57">
        <v>64.465999999999994</v>
      </c>
      <c r="E103" s="88">
        <v>5.0010000000000003</v>
      </c>
      <c r="F103" s="88">
        <v>69.293999999999997</v>
      </c>
      <c r="G103" s="71">
        <f t="shared" si="29"/>
        <v>4.828000000000003</v>
      </c>
      <c r="H103" s="71">
        <f t="shared" si="1"/>
        <v>3.4593081383722732</v>
      </c>
      <c r="I103" s="71">
        <f t="shared" ref="I103:L103" si="84">I102</f>
        <v>3.6146510697860643</v>
      </c>
      <c r="J103" s="71">
        <f t="shared" si="84"/>
        <v>1.7350325134973108</v>
      </c>
      <c r="K103" s="23" t="e">
        <f t="shared" si="84"/>
        <v>#N/A</v>
      </c>
      <c r="L103" s="23" t="e">
        <f t="shared" si="84"/>
        <v>#N/A</v>
      </c>
      <c r="M103" s="23" t="e">
        <f>VLOOKUP(B103,'%C values'!$B:$J,5,FALSE)</f>
        <v>#N/A</v>
      </c>
      <c r="N103" s="23" t="e">
        <f>VLOOKUP(B103,'%C values'!$B:$J,9,FALSE)</f>
        <v>#N/A</v>
      </c>
      <c r="O103" s="23" t="e">
        <f t="shared" si="2"/>
        <v>#N/A</v>
      </c>
      <c r="P103" s="40" t="e">
        <f t="shared" si="3"/>
        <v>#N/A</v>
      </c>
      <c r="Q103" s="21" t="e">
        <f>VLOOKUP($B103,'%C values'!$M:$O,2,FALSE)</f>
        <v>#N/A</v>
      </c>
      <c r="R103" s="21" t="e">
        <f t="shared" si="4"/>
        <v>#N/A</v>
      </c>
      <c r="S103" s="21" t="e">
        <f t="shared" si="5"/>
        <v>#N/A</v>
      </c>
      <c r="T103" s="21" t="e">
        <f>VLOOKUP($B103,'%C values'!$M:$O,3,FALSE)</f>
        <v>#N/A</v>
      </c>
      <c r="U103" s="23" t="e">
        <f>VLOOKUP(B103,'%C values'!T:U,2,FALSE)</f>
        <v>#N/A</v>
      </c>
      <c r="V103" s="21" t="e">
        <f t="shared" si="6"/>
        <v>#N/A</v>
      </c>
      <c r="W103" s="21" t="e">
        <f t="shared" si="7"/>
        <v>#N/A</v>
      </c>
      <c r="X103" s="23" t="e">
        <f>VLOOKUP($B103,'%C values'!$T:$V,3,FALSE)</f>
        <v>#N/A</v>
      </c>
    </row>
    <row r="104" spans="1:24" ht="14.25" customHeight="1" x14ac:dyDescent="0.2">
      <c r="A104" s="22">
        <f>VLOOKUP(B104,'Sample ID by Horizon'!A:B,2,FALSE)</f>
        <v>42241</v>
      </c>
      <c r="B104" s="87" t="s">
        <v>403</v>
      </c>
      <c r="C104" s="57">
        <v>3</v>
      </c>
      <c r="D104" s="57">
        <v>65.736000000000004</v>
      </c>
      <c r="E104" s="88">
        <v>5</v>
      </c>
      <c r="F104" s="88">
        <v>70.55</v>
      </c>
      <c r="G104" s="71">
        <f t="shared" si="29"/>
        <v>4.813999999999993</v>
      </c>
      <c r="H104" s="71">
        <f t="shared" si="1"/>
        <v>3.7200000000001414</v>
      </c>
      <c r="I104" s="71">
        <f t="shared" ref="I104:L104" si="85">I102</f>
        <v>3.6146510697860643</v>
      </c>
      <c r="J104" s="71">
        <f t="shared" si="85"/>
        <v>1.7350325134973108</v>
      </c>
      <c r="K104" s="23" t="e">
        <f t="shared" si="85"/>
        <v>#N/A</v>
      </c>
      <c r="L104" s="23" t="e">
        <f t="shared" si="85"/>
        <v>#N/A</v>
      </c>
      <c r="M104" s="23" t="e">
        <f>VLOOKUP(B104,'%C values'!$B:$J,5,FALSE)</f>
        <v>#N/A</v>
      </c>
      <c r="N104" s="23" t="e">
        <f>VLOOKUP(B104,'%C values'!$B:$J,9,FALSE)</f>
        <v>#N/A</v>
      </c>
      <c r="O104" s="23" t="e">
        <f t="shared" si="2"/>
        <v>#N/A</v>
      </c>
      <c r="P104" s="40" t="e">
        <f t="shared" si="3"/>
        <v>#N/A</v>
      </c>
      <c r="Q104" s="21" t="e">
        <f>VLOOKUP($B104,'%C values'!$M:$O,2,FALSE)</f>
        <v>#N/A</v>
      </c>
      <c r="R104" s="21" t="e">
        <f t="shared" si="4"/>
        <v>#N/A</v>
      </c>
      <c r="S104" s="21" t="e">
        <f t="shared" si="5"/>
        <v>#N/A</v>
      </c>
      <c r="T104" s="21" t="e">
        <f>VLOOKUP($B104,'%C values'!$M:$O,3,FALSE)</f>
        <v>#N/A</v>
      </c>
      <c r="U104" s="23" t="e">
        <f>VLOOKUP(B104,'%C values'!T:U,2,FALSE)</f>
        <v>#N/A</v>
      </c>
      <c r="V104" s="21" t="e">
        <f t="shared" si="6"/>
        <v>#N/A</v>
      </c>
      <c r="W104" s="21" t="e">
        <f t="shared" si="7"/>
        <v>#N/A</v>
      </c>
      <c r="X104" s="23" t="e">
        <f>VLOOKUP($B104,'%C values'!$T:$V,3,FALSE)</f>
        <v>#N/A</v>
      </c>
    </row>
    <row r="105" spans="1:24" ht="14.25" customHeight="1" x14ac:dyDescent="0.2">
      <c r="A105" s="22">
        <f>VLOOKUP(B105,'Sample ID by Horizon'!A:B,2,FALSE)</f>
        <v>42241</v>
      </c>
      <c r="B105" s="87" t="s">
        <v>403</v>
      </c>
      <c r="C105" s="57">
        <v>4</v>
      </c>
      <c r="D105" s="57">
        <v>69.412000000000006</v>
      </c>
      <c r="E105" s="88">
        <v>5</v>
      </c>
      <c r="F105" s="88">
        <v>74.224000000000004</v>
      </c>
      <c r="G105" s="71">
        <f t="shared" si="29"/>
        <v>4.8119999999999976</v>
      </c>
      <c r="H105" s="71">
        <f t="shared" si="1"/>
        <v>3.7600000000000482</v>
      </c>
      <c r="I105" s="71">
        <f t="shared" ref="I105:L105" si="86">I102</f>
        <v>3.6146510697860643</v>
      </c>
      <c r="J105" s="71">
        <f t="shared" si="86"/>
        <v>1.7350325134973108</v>
      </c>
      <c r="K105" s="23" t="e">
        <f t="shared" si="86"/>
        <v>#N/A</v>
      </c>
      <c r="L105" s="23" t="e">
        <f t="shared" si="86"/>
        <v>#N/A</v>
      </c>
      <c r="M105" s="23" t="e">
        <f>VLOOKUP(B105,'%C values'!$B:$J,5,FALSE)</f>
        <v>#N/A</v>
      </c>
      <c r="N105" s="23" t="e">
        <f>VLOOKUP(B105,'%C values'!$B:$J,9,FALSE)</f>
        <v>#N/A</v>
      </c>
      <c r="O105" s="23" t="e">
        <f t="shared" si="2"/>
        <v>#N/A</v>
      </c>
      <c r="P105" s="40" t="e">
        <f t="shared" si="3"/>
        <v>#N/A</v>
      </c>
      <c r="Q105" s="21" t="e">
        <f>VLOOKUP($B105,'%C values'!$M:$O,2,FALSE)</f>
        <v>#N/A</v>
      </c>
      <c r="R105" s="21" t="e">
        <f t="shared" si="4"/>
        <v>#N/A</v>
      </c>
      <c r="S105" s="21" t="e">
        <f t="shared" si="5"/>
        <v>#N/A</v>
      </c>
      <c r="T105" s="21" t="e">
        <f>VLOOKUP($B105,'%C values'!$M:$O,3,FALSE)</f>
        <v>#N/A</v>
      </c>
      <c r="U105" s="23" t="e">
        <f>VLOOKUP(B105,'%C values'!T:U,2,FALSE)</f>
        <v>#N/A</v>
      </c>
      <c r="V105" s="21" t="e">
        <f t="shared" si="6"/>
        <v>#N/A</v>
      </c>
      <c r="W105" s="21" t="e">
        <f t="shared" si="7"/>
        <v>#N/A</v>
      </c>
      <c r="X105" s="23" t="e">
        <f>VLOOKUP($B105,'%C values'!$T:$V,3,FALSE)</f>
        <v>#N/A</v>
      </c>
    </row>
    <row r="106" spans="1:24" ht="14.25" customHeight="1" x14ac:dyDescent="0.2">
      <c r="A106" s="22">
        <f>VLOOKUP(B106,'Sample ID by Horizon'!A:B,2,FALSE)</f>
        <v>42241</v>
      </c>
      <c r="B106" s="87" t="s">
        <v>404</v>
      </c>
      <c r="C106" s="57">
        <v>1</v>
      </c>
      <c r="D106" s="57">
        <v>63.067</v>
      </c>
      <c r="E106" s="88">
        <v>4.9989999999999997</v>
      </c>
      <c r="F106" s="88">
        <v>67.953999999999994</v>
      </c>
      <c r="G106" s="71">
        <f t="shared" si="29"/>
        <v>4.8869999999999933</v>
      </c>
      <c r="H106" s="71">
        <f t="shared" si="1"/>
        <v>2.2404480896180501</v>
      </c>
      <c r="I106" s="71">
        <f>AVERAGE(H106:H109)</f>
        <v>2.395238047609527</v>
      </c>
      <c r="J106" s="71">
        <f>I106*0.48</f>
        <v>1.1497142628525729</v>
      </c>
      <c r="K106" s="35" t="e">
        <f>M106/100*VLOOKUP(B106,'Bulk Density'!$D:$Q,14,FALSE)</f>
        <v>#N/A</v>
      </c>
      <c r="L106" s="23" t="e">
        <f>K106*0.892179122</f>
        <v>#N/A</v>
      </c>
      <c r="M106" s="23" t="e">
        <f>VLOOKUP(B106,'%C values'!$B:$J,5,FALSE)</f>
        <v>#N/A</v>
      </c>
      <c r="N106" s="23" t="e">
        <f>VLOOKUP(B106,'%C values'!$B:$J,9,FALSE)</f>
        <v>#N/A</v>
      </c>
      <c r="O106" s="23" t="e">
        <f t="shared" si="2"/>
        <v>#N/A</v>
      </c>
      <c r="P106" s="40" t="e">
        <f t="shared" si="3"/>
        <v>#N/A</v>
      </c>
      <c r="Q106" s="21" t="e">
        <f>VLOOKUP($B106,'%C values'!$M:$O,2,FALSE)</f>
        <v>#N/A</v>
      </c>
      <c r="R106" s="21" t="e">
        <f t="shared" si="4"/>
        <v>#N/A</v>
      </c>
      <c r="S106" s="21" t="e">
        <f t="shared" si="5"/>
        <v>#N/A</v>
      </c>
      <c r="T106" s="21" t="e">
        <f>VLOOKUP($B106,'%C values'!$M:$O,3,FALSE)</f>
        <v>#N/A</v>
      </c>
      <c r="U106" s="23" t="e">
        <f>VLOOKUP(B106,'%C values'!T:U,2,FALSE)</f>
        <v>#N/A</v>
      </c>
      <c r="V106" s="21" t="e">
        <f t="shared" si="6"/>
        <v>#N/A</v>
      </c>
      <c r="W106" s="21" t="e">
        <f t="shared" si="7"/>
        <v>#N/A</v>
      </c>
      <c r="X106" s="23" t="e">
        <f>VLOOKUP($B106,'%C values'!$T:$V,3,FALSE)</f>
        <v>#N/A</v>
      </c>
    </row>
    <row r="107" spans="1:24" ht="14.25" customHeight="1" x14ac:dyDescent="0.2">
      <c r="A107" s="22">
        <f>VLOOKUP(B107,'Sample ID by Horizon'!A:B,2,FALSE)</f>
        <v>42241</v>
      </c>
      <c r="B107" s="87" t="s">
        <v>404</v>
      </c>
      <c r="C107" s="57">
        <v>2</v>
      </c>
      <c r="D107" s="57">
        <v>64.468000000000004</v>
      </c>
      <c r="E107" s="88">
        <v>5</v>
      </c>
      <c r="F107" s="88">
        <v>69.355000000000004</v>
      </c>
      <c r="G107" s="71">
        <f t="shared" si="29"/>
        <v>4.8870000000000005</v>
      </c>
      <c r="H107" s="71">
        <f t="shared" si="1"/>
        <v>2.2599999999999909</v>
      </c>
      <c r="I107" s="71">
        <f t="shared" ref="I107:L107" si="87">I106</f>
        <v>2.395238047609527</v>
      </c>
      <c r="J107" s="71">
        <f t="shared" si="87"/>
        <v>1.1497142628525729</v>
      </c>
      <c r="K107" s="23" t="e">
        <f t="shared" si="87"/>
        <v>#N/A</v>
      </c>
      <c r="L107" s="23" t="e">
        <f t="shared" si="87"/>
        <v>#N/A</v>
      </c>
      <c r="M107" s="23" t="e">
        <f>VLOOKUP(B107,'%C values'!$B:$J,5,FALSE)</f>
        <v>#N/A</v>
      </c>
      <c r="N107" s="23" t="e">
        <f>VLOOKUP(B107,'%C values'!$B:$J,9,FALSE)</f>
        <v>#N/A</v>
      </c>
      <c r="O107" s="23" t="e">
        <f t="shared" si="2"/>
        <v>#N/A</v>
      </c>
      <c r="P107" s="40" t="e">
        <f t="shared" si="3"/>
        <v>#N/A</v>
      </c>
      <c r="Q107" s="21" t="e">
        <f>VLOOKUP($B107,'%C values'!$M:$O,2,FALSE)</f>
        <v>#N/A</v>
      </c>
      <c r="R107" s="21" t="e">
        <f t="shared" si="4"/>
        <v>#N/A</v>
      </c>
      <c r="S107" s="21" t="e">
        <f t="shared" si="5"/>
        <v>#N/A</v>
      </c>
      <c r="T107" s="21" t="e">
        <f>VLOOKUP($B107,'%C values'!$M:$O,3,FALSE)</f>
        <v>#N/A</v>
      </c>
      <c r="U107" s="23" t="e">
        <f>VLOOKUP(B107,'%C values'!T:U,2,FALSE)</f>
        <v>#N/A</v>
      </c>
      <c r="V107" s="21" t="e">
        <f t="shared" si="6"/>
        <v>#N/A</v>
      </c>
      <c r="W107" s="21" t="e">
        <f t="shared" si="7"/>
        <v>#N/A</v>
      </c>
      <c r="X107" s="23" t="e">
        <f>VLOOKUP($B107,'%C values'!$T:$V,3,FALSE)</f>
        <v>#N/A</v>
      </c>
    </row>
    <row r="108" spans="1:24" ht="14.25" customHeight="1" x14ac:dyDescent="0.2">
      <c r="A108" s="22">
        <f>VLOOKUP(B108,'Sample ID by Horizon'!A:B,2,FALSE)</f>
        <v>42241</v>
      </c>
      <c r="B108" s="87" t="s">
        <v>404</v>
      </c>
      <c r="C108" s="57">
        <v>3</v>
      </c>
      <c r="D108" s="57">
        <v>65.736999999999995</v>
      </c>
      <c r="E108" s="88">
        <v>5</v>
      </c>
      <c r="F108" s="88">
        <v>70.608999999999995</v>
      </c>
      <c r="G108" s="71">
        <f t="shared" si="29"/>
        <v>4.8719999999999999</v>
      </c>
      <c r="H108" s="71">
        <f t="shared" si="1"/>
        <v>2.5600000000000023</v>
      </c>
      <c r="I108" s="71">
        <f t="shared" ref="I108:L108" si="88">I106</f>
        <v>2.395238047609527</v>
      </c>
      <c r="J108" s="71">
        <f t="shared" si="88"/>
        <v>1.1497142628525729</v>
      </c>
      <c r="K108" s="23" t="e">
        <f t="shared" si="88"/>
        <v>#N/A</v>
      </c>
      <c r="L108" s="23" t="e">
        <f t="shared" si="88"/>
        <v>#N/A</v>
      </c>
      <c r="M108" s="23" t="e">
        <f>VLOOKUP(B108,'%C values'!$B:$J,5,FALSE)</f>
        <v>#N/A</v>
      </c>
      <c r="N108" s="23" t="e">
        <f>VLOOKUP(B108,'%C values'!$B:$J,9,FALSE)</f>
        <v>#N/A</v>
      </c>
      <c r="O108" s="23" t="e">
        <f t="shared" si="2"/>
        <v>#N/A</v>
      </c>
      <c r="P108" s="40" t="e">
        <f t="shared" si="3"/>
        <v>#N/A</v>
      </c>
      <c r="Q108" s="21" t="e">
        <f>VLOOKUP($B108,'%C values'!$M:$O,2,FALSE)</f>
        <v>#N/A</v>
      </c>
      <c r="R108" s="21" t="e">
        <f t="shared" si="4"/>
        <v>#N/A</v>
      </c>
      <c r="S108" s="21" t="e">
        <f t="shared" si="5"/>
        <v>#N/A</v>
      </c>
      <c r="T108" s="21" t="e">
        <f>VLOOKUP($B108,'%C values'!$M:$O,3,FALSE)</f>
        <v>#N/A</v>
      </c>
      <c r="U108" s="23" t="e">
        <f>VLOOKUP(B108,'%C values'!T:U,2,FALSE)</f>
        <v>#N/A</v>
      </c>
      <c r="V108" s="21" t="e">
        <f t="shared" si="6"/>
        <v>#N/A</v>
      </c>
      <c r="W108" s="21" t="e">
        <f t="shared" si="7"/>
        <v>#N/A</v>
      </c>
      <c r="X108" s="23" t="e">
        <f>VLOOKUP($B108,'%C values'!$T:$V,3,FALSE)</f>
        <v>#N/A</v>
      </c>
    </row>
    <row r="109" spans="1:24" ht="14.25" customHeight="1" x14ac:dyDescent="0.2">
      <c r="A109" s="22">
        <f>VLOOKUP(B109,'Sample ID by Horizon'!A:B,2,FALSE)</f>
        <v>42241</v>
      </c>
      <c r="B109" s="87" t="s">
        <v>404</v>
      </c>
      <c r="C109" s="57">
        <v>4</v>
      </c>
      <c r="D109" s="57">
        <v>69.412999999999997</v>
      </c>
      <c r="E109" s="88">
        <v>4.9989999999999997</v>
      </c>
      <c r="F109" s="88">
        <v>74.286000000000001</v>
      </c>
      <c r="G109" s="71">
        <f t="shared" si="29"/>
        <v>4.8730000000000047</v>
      </c>
      <c r="H109" s="71">
        <f t="shared" si="1"/>
        <v>2.5205041008200642</v>
      </c>
      <c r="I109" s="71">
        <f t="shared" ref="I109:L109" si="89">I106</f>
        <v>2.395238047609527</v>
      </c>
      <c r="J109" s="71">
        <f t="shared" si="89"/>
        <v>1.1497142628525729</v>
      </c>
      <c r="K109" s="23" t="e">
        <f t="shared" si="89"/>
        <v>#N/A</v>
      </c>
      <c r="L109" s="23" t="e">
        <f t="shared" si="89"/>
        <v>#N/A</v>
      </c>
      <c r="M109" s="23" t="e">
        <f>VLOOKUP(B109,'%C values'!$B:$J,5,FALSE)</f>
        <v>#N/A</v>
      </c>
      <c r="N109" s="23" t="e">
        <f>VLOOKUP(B109,'%C values'!$B:$J,9,FALSE)</f>
        <v>#N/A</v>
      </c>
      <c r="O109" s="23" t="e">
        <f t="shared" si="2"/>
        <v>#N/A</v>
      </c>
      <c r="P109" s="40" t="e">
        <f t="shared" si="3"/>
        <v>#N/A</v>
      </c>
      <c r="Q109" s="21" t="e">
        <f>VLOOKUP($B109,'%C values'!$M:$O,2,FALSE)</f>
        <v>#N/A</v>
      </c>
      <c r="R109" s="21" t="e">
        <f t="shared" si="4"/>
        <v>#N/A</v>
      </c>
      <c r="S109" s="21" t="e">
        <f t="shared" si="5"/>
        <v>#N/A</v>
      </c>
      <c r="T109" s="21" t="e">
        <f>VLOOKUP($B109,'%C values'!$M:$O,3,FALSE)</f>
        <v>#N/A</v>
      </c>
      <c r="U109" s="23" t="e">
        <f>VLOOKUP(B109,'%C values'!T:U,2,FALSE)</f>
        <v>#N/A</v>
      </c>
      <c r="V109" s="21" t="e">
        <f t="shared" si="6"/>
        <v>#N/A</v>
      </c>
      <c r="W109" s="21" t="e">
        <f t="shared" si="7"/>
        <v>#N/A</v>
      </c>
      <c r="X109" s="23" t="e">
        <f>VLOOKUP($B109,'%C values'!$T:$V,3,FALSE)</f>
        <v>#N/A</v>
      </c>
    </row>
    <row r="110" spans="1:24" ht="14.25" customHeight="1" x14ac:dyDescent="0.2">
      <c r="A110" s="22">
        <f>VLOOKUP(B110,'Sample ID by Horizon'!A:B,2,FALSE)</f>
        <v>42242</v>
      </c>
      <c r="B110" s="87" t="s">
        <v>405</v>
      </c>
      <c r="C110" s="57">
        <v>1</v>
      </c>
      <c r="D110" s="57">
        <v>63.067100000000003</v>
      </c>
      <c r="E110" s="88">
        <v>5</v>
      </c>
      <c r="F110" s="88">
        <v>67.828999999999994</v>
      </c>
      <c r="G110" s="71">
        <f t="shared" si="29"/>
        <v>4.76189999999999</v>
      </c>
      <c r="H110" s="71">
        <f t="shared" si="1"/>
        <v>4.7620000000001994</v>
      </c>
      <c r="I110" s="71">
        <f>AVERAGE(H110:H113)</f>
        <v>4.9382442488498306</v>
      </c>
      <c r="J110" s="71">
        <f>I110*0.48</f>
        <v>2.3703572394479187</v>
      </c>
      <c r="K110" s="35" t="e">
        <f>M110/100*VLOOKUP(B110,'Bulk Density'!$D:$Q,14,FALSE)</f>
        <v>#N/A</v>
      </c>
      <c r="L110" s="23" t="e">
        <f>K110*0.892179122</f>
        <v>#N/A</v>
      </c>
      <c r="M110" s="23" t="e">
        <f>VLOOKUP(B110,'%C values'!$B:$J,5,FALSE)</f>
        <v>#N/A</v>
      </c>
      <c r="N110" s="23" t="e">
        <f>VLOOKUP(B110,'%C values'!$B:$J,9,FALSE)</f>
        <v>#N/A</v>
      </c>
      <c r="O110" s="23" t="e">
        <f t="shared" si="2"/>
        <v>#N/A</v>
      </c>
      <c r="P110" s="40" t="e">
        <f t="shared" si="3"/>
        <v>#N/A</v>
      </c>
      <c r="Q110" s="21" t="e">
        <f>VLOOKUP($B110,'%C values'!$M:$O,2,FALSE)</f>
        <v>#N/A</v>
      </c>
      <c r="R110" s="21" t="e">
        <f t="shared" si="4"/>
        <v>#N/A</v>
      </c>
      <c r="S110" s="21" t="e">
        <f t="shared" si="5"/>
        <v>#N/A</v>
      </c>
      <c r="T110" s="21" t="e">
        <f>VLOOKUP($B110,'%C values'!$M:$O,3,FALSE)</f>
        <v>#N/A</v>
      </c>
      <c r="U110" s="23" t="e">
        <f>VLOOKUP(B110,'%C values'!T:U,2,FALSE)</f>
        <v>#N/A</v>
      </c>
      <c r="V110" s="21" t="e">
        <f t="shared" si="6"/>
        <v>#N/A</v>
      </c>
      <c r="W110" s="21" t="e">
        <f t="shared" si="7"/>
        <v>#N/A</v>
      </c>
      <c r="X110" s="23" t="e">
        <f>VLOOKUP($B110,'%C values'!$T:$V,3,FALSE)</f>
        <v>#N/A</v>
      </c>
    </row>
    <row r="111" spans="1:24" ht="14.25" customHeight="1" x14ac:dyDescent="0.2">
      <c r="A111" s="22">
        <f>VLOOKUP(B111,'Sample ID by Horizon'!A:B,2,FALSE)</f>
        <v>42242</v>
      </c>
      <c r="B111" s="87" t="s">
        <v>405</v>
      </c>
      <c r="C111" s="57">
        <v>2</v>
      </c>
      <c r="D111" s="57">
        <v>64.470200000000006</v>
      </c>
      <c r="E111" s="88">
        <v>4.9989999999999997</v>
      </c>
      <c r="F111" s="88">
        <v>69.224999999999994</v>
      </c>
      <c r="G111" s="71">
        <f t="shared" si="29"/>
        <v>4.7547999999999888</v>
      </c>
      <c r="H111" s="71">
        <f t="shared" si="1"/>
        <v>4.8849769953992972</v>
      </c>
      <c r="I111" s="71">
        <f t="shared" ref="I111:L111" si="90">I110</f>
        <v>4.9382442488498306</v>
      </c>
      <c r="J111" s="71">
        <f t="shared" si="90"/>
        <v>2.3703572394479187</v>
      </c>
      <c r="K111" s="23" t="e">
        <f t="shared" si="90"/>
        <v>#N/A</v>
      </c>
      <c r="L111" s="23" t="e">
        <f t="shared" si="90"/>
        <v>#N/A</v>
      </c>
      <c r="M111" s="23" t="e">
        <f>VLOOKUP(B111,'%C values'!$B:$J,5,FALSE)</f>
        <v>#N/A</v>
      </c>
      <c r="N111" s="23" t="e">
        <f>VLOOKUP(B111,'%C values'!$B:$J,9,FALSE)</f>
        <v>#N/A</v>
      </c>
      <c r="O111" s="23" t="e">
        <f t="shared" si="2"/>
        <v>#N/A</v>
      </c>
      <c r="P111" s="40" t="e">
        <f t="shared" si="3"/>
        <v>#N/A</v>
      </c>
      <c r="Q111" s="21" t="e">
        <f>VLOOKUP($B111,'%C values'!$M:$O,2,FALSE)</f>
        <v>#N/A</v>
      </c>
      <c r="R111" s="21" t="e">
        <f t="shared" si="4"/>
        <v>#N/A</v>
      </c>
      <c r="S111" s="21" t="e">
        <f t="shared" si="5"/>
        <v>#N/A</v>
      </c>
      <c r="T111" s="21" t="e">
        <f>VLOOKUP($B111,'%C values'!$M:$O,3,FALSE)</f>
        <v>#N/A</v>
      </c>
      <c r="U111" s="23" t="e">
        <f>VLOOKUP(B111,'%C values'!T:U,2,FALSE)</f>
        <v>#N/A</v>
      </c>
      <c r="V111" s="21" t="e">
        <f t="shared" si="6"/>
        <v>#N/A</v>
      </c>
      <c r="W111" s="21" t="e">
        <f t="shared" si="7"/>
        <v>#N/A</v>
      </c>
      <c r="X111" s="23" t="e">
        <f>VLOOKUP($B111,'%C values'!$T:$V,3,FALSE)</f>
        <v>#N/A</v>
      </c>
    </row>
    <row r="112" spans="1:24" ht="14.25" customHeight="1" x14ac:dyDescent="0.2">
      <c r="A112" s="22">
        <f>VLOOKUP(B112,'Sample ID by Horizon'!A:B,2,FALSE)</f>
        <v>42242</v>
      </c>
      <c r="B112" s="87" t="s">
        <v>405</v>
      </c>
      <c r="C112" s="57">
        <v>3</v>
      </c>
      <c r="D112" s="57">
        <v>65.735299999999995</v>
      </c>
      <c r="E112" s="88">
        <v>5</v>
      </c>
      <c r="F112" s="88">
        <v>70.483000000000004</v>
      </c>
      <c r="G112" s="71">
        <f t="shared" si="29"/>
        <v>4.7477000000000089</v>
      </c>
      <c r="H112" s="71">
        <f t="shared" si="1"/>
        <v>5.0459999999998217</v>
      </c>
      <c r="I112" s="71">
        <f t="shared" ref="I112:L112" si="91">I110</f>
        <v>4.9382442488498306</v>
      </c>
      <c r="J112" s="71">
        <f t="shared" si="91"/>
        <v>2.3703572394479187</v>
      </c>
      <c r="K112" s="23" t="e">
        <f t="shared" si="91"/>
        <v>#N/A</v>
      </c>
      <c r="L112" s="23" t="e">
        <f t="shared" si="91"/>
        <v>#N/A</v>
      </c>
      <c r="M112" s="23" t="e">
        <f>VLOOKUP(B112,'%C values'!$B:$J,5,FALSE)</f>
        <v>#N/A</v>
      </c>
      <c r="N112" s="23" t="e">
        <f>VLOOKUP(B112,'%C values'!$B:$J,9,FALSE)</f>
        <v>#N/A</v>
      </c>
      <c r="O112" s="23" t="e">
        <f t="shared" si="2"/>
        <v>#N/A</v>
      </c>
      <c r="P112" s="40" t="e">
        <f t="shared" si="3"/>
        <v>#N/A</v>
      </c>
      <c r="Q112" s="21" t="e">
        <f>VLOOKUP($B112,'%C values'!$M:$O,2,FALSE)</f>
        <v>#N/A</v>
      </c>
      <c r="R112" s="21" t="e">
        <f t="shared" si="4"/>
        <v>#N/A</v>
      </c>
      <c r="S112" s="21" t="e">
        <f t="shared" si="5"/>
        <v>#N/A</v>
      </c>
      <c r="T112" s="21" t="e">
        <f>VLOOKUP($B112,'%C values'!$M:$O,3,FALSE)</f>
        <v>#N/A</v>
      </c>
      <c r="U112" s="23" t="e">
        <f>VLOOKUP(B112,'%C values'!T:U,2,FALSE)</f>
        <v>#N/A</v>
      </c>
      <c r="V112" s="21" t="e">
        <f t="shared" si="6"/>
        <v>#N/A</v>
      </c>
      <c r="W112" s="21" t="e">
        <f t="shared" si="7"/>
        <v>#N/A</v>
      </c>
      <c r="X112" s="23" t="e">
        <f>VLOOKUP($B112,'%C values'!$T:$V,3,FALSE)</f>
        <v>#N/A</v>
      </c>
    </row>
    <row r="113" spans="1:24" ht="14.25" customHeight="1" x14ac:dyDescent="0.2">
      <c r="A113" s="22">
        <f>VLOOKUP(B113,'Sample ID by Horizon'!A:B,2,FALSE)</f>
        <v>42242</v>
      </c>
      <c r="B113" s="87" t="s">
        <v>405</v>
      </c>
      <c r="C113" s="57">
        <v>4</v>
      </c>
      <c r="D113" s="57">
        <v>69.412999999999997</v>
      </c>
      <c r="E113" s="88">
        <v>5</v>
      </c>
      <c r="F113" s="88">
        <v>74.16</v>
      </c>
      <c r="G113" s="71">
        <f t="shared" si="29"/>
        <v>4.7469999999999999</v>
      </c>
      <c r="H113" s="71">
        <f t="shared" si="1"/>
        <v>5.0600000000000023</v>
      </c>
      <c r="I113" s="71">
        <f t="shared" ref="I113:L113" si="92">I110</f>
        <v>4.9382442488498306</v>
      </c>
      <c r="J113" s="71">
        <f t="shared" si="92"/>
        <v>2.3703572394479187</v>
      </c>
      <c r="K113" s="23" t="e">
        <f t="shared" si="92"/>
        <v>#N/A</v>
      </c>
      <c r="L113" s="23" t="e">
        <f t="shared" si="92"/>
        <v>#N/A</v>
      </c>
      <c r="M113" s="23" t="e">
        <f>VLOOKUP(B113,'%C values'!$B:$J,5,FALSE)</f>
        <v>#N/A</v>
      </c>
      <c r="N113" s="23" t="e">
        <f>VLOOKUP(B113,'%C values'!$B:$J,9,FALSE)</f>
        <v>#N/A</v>
      </c>
      <c r="O113" s="23" t="e">
        <f t="shared" si="2"/>
        <v>#N/A</v>
      </c>
      <c r="P113" s="40" t="e">
        <f t="shared" si="3"/>
        <v>#N/A</v>
      </c>
      <c r="Q113" s="21" t="e">
        <f>VLOOKUP($B113,'%C values'!$M:$O,2,FALSE)</f>
        <v>#N/A</v>
      </c>
      <c r="R113" s="21" t="e">
        <f t="shared" si="4"/>
        <v>#N/A</v>
      </c>
      <c r="S113" s="21" t="e">
        <f t="shared" si="5"/>
        <v>#N/A</v>
      </c>
      <c r="T113" s="21" t="e">
        <f>VLOOKUP($B113,'%C values'!$M:$O,3,FALSE)</f>
        <v>#N/A</v>
      </c>
      <c r="U113" s="23" t="e">
        <f>VLOOKUP(B113,'%C values'!T:U,2,FALSE)</f>
        <v>#N/A</v>
      </c>
      <c r="V113" s="21" t="e">
        <f t="shared" si="6"/>
        <v>#N/A</v>
      </c>
      <c r="W113" s="21" t="e">
        <f t="shared" si="7"/>
        <v>#N/A</v>
      </c>
      <c r="X113" s="23" t="e">
        <f>VLOOKUP($B113,'%C values'!$T:$V,3,FALSE)</f>
        <v>#N/A</v>
      </c>
    </row>
    <row r="114" spans="1:24" ht="14.25" customHeight="1" x14ac:dyDescent="0.2">
      <c r="A114" s="22">
        <f>VLOOKUP(B114,'Sample ID by Horizon'!A:B,2,FALSE)</f>
        <v>42242</v>
      </c>
      <c r="B114" s="87" t="s">
        <v>406</v>
      </c>
      <c r="C114" s="57">
        <v>1</v>
      </c>
      <c r="D114" s="57">
        <v>63.067</v>
      </c>
      <c r="E114" s="88">
        <v>4.9989999999999997</v>
      </c>
      <c r="F114" s="88">
        <v>67.906000000000006</v>
      </c>
      <c r="G114" s="71">
        <f t="shared" si="29"/>
        <v>4.8390000000000057</v>
      </c>
      <c r="H114" s="71">
        <f t="shared" si="1"/>
        <v>3.2006401280254835</v>
      </c>
      <c r="I114" s="71">
        <f>AVERAGE(H114:H117)</f>
        <v>3.1553140628125016</v>
      </c>
      <c r="J114" s="71">
        <f>I114*0.48</f>
        <v>1.5145507501500006</v>
      </c>
      <c r="K114" s="35" t="e">
        <f>M114/100*VLOOKUP(B114,'Bulk Density'!$D:$Q,14,FALSE)</f>
        <v>#N/A</v>
      </c>
      <c r="L114" s="23" t="e">
        <f>K114*0.892179122</f>
        <v>#N/A</v>
      </c>
      <c r="M114" s="23" t="e">
        <f>VLOOKUP(B114,'%C values'!$B:$J,5,FALSE)</f>
        <v>#N/A</v>
      </c>
      <c r="N114" s="23" t="e">
        <f>VLOOKUP(B114,'%C values'!$B:$J,9,FALSE)</f>
        <v>#N/A</v>
      </c>
      <c r="O114" s="23" t="e">
        <f t="shared" si="2"/>
        <v>#N/A</v>
      </c>
      <c r="P114" s="40" t="e">
        <f t="shared" si="3"/>
        <v>#N/A</v>
      </c>
      <c r="Q114" s="21" t="e">
        <f>VLOOKUP($B114,'%C values'!$M:$O,2,FALSE)</f>
        <v>#N/A</v>
      </c>
      <c r="R114" s="21" t="e">
        <f t="shared" si="4"/>
        <v>#N/A</v>
      </c>
      <c r="S114" s="21" t="e">
        <f t="shared" si="5"/>
        <v>#N/A</v>
      </c>
      <c r="T114" s="21" t="e">
        <f>VLOOKUP($B114,'%C values'!$M:$O,3,FALSE)</f>
        <v>#N/A</v>
      </c>
      <c r="U114" s="23" t="e">
        <f>VLOOKUP(B114,'%C values'!T:U,2,FALSE)</f>
        <v>#N/A</v>
      </c>
      <c r="V114" s="21" t="e">
        <f t="shared" si="6"/>
        <v>#N/A</v>
      </c>
      <c r="W114" s="21" t="e">
        <f t="shared" si="7"/>
        <v>#N/A</v>
      </c>
      <c r="X114" s="23" t="e">
        <f>VLOOKUP($B114,'%C values'!$T:$V,3,FALSE)</f>
        <v>#N/A</v>
      </c>
    </row>
    <row r="115" spans="1:24" ht="14.25" customHeight="1" x14ac:dyDescent="0.2">
      <c r="A115" s="22">
        <f>VLOOKUP(B115,'Sample ID by Horizon'!A:B,2,FALSE)</f>
        <v>42242</v>
      </c>
      <c r="B115" s="87" t="s">
        <v>406</v>
      </c>
      <c r="C115" s="57">
        <v>2</v>
      </c>
      <c r="D115" s="57">
        <v>64.466999999999999</v>
      </c>
      <c r="E115" s="88">
        <v>5</v>
      </c>
      <c r="F115" s="88">
        <v>69.299000000000007</v>
      </c>
      <c r="G115" s="71">
        <f t="shared" si="29"/>
        <v>4.8320000000000078</v>
      </c>
      <c r="H115" s="71">
        <f t="shared" si="1"/>
        <v>3.3599999999998431</v>
      </c>
      <c r="I115" s="71">
        <f t="shared" ref="I115:L115" si="93">I114</f>
        <v>3.1553140628125016</v>
      </c>
      <c r="J115" s="71">
        <f t="shared" si="93"/>
        <v>1.5145507501500006</v>
      </c>
      <c r="K115" s="23" t="e">
        <f t="shared" si="93"/>
        <v>#N/A</v>
      </c>
      <c r="L115" s="23" t="e">
        <f t="shared" si="93"/>
        <v>#N/A</v>
      </c>
      <c r="M115" s="23" t="e">
        <f>VLOOKUP(B115,'%C values'!$B:$J,5,FALSE)</f>
        <v>#N/A</v>
      </c>
      <c r="N115" s="23" t="e">
        <f>VLOOKUP(B115,'%C values'!$B:$J,9,FALSE)</f>
        <v>#N/A</v>
      </c>
      <c r="O115" s="23" t="e">
        <f t="shared" si="2"/>
        <v>#N/A</v>
      </c>
      <c r="P115" s="40" t="e">
        <f t="shared" si="3"/>
        <v>#N/A</v>
      </c>
      <c r="Q115" s="21" t="e">
        <f>VLOOKUP($B115,'%C values'!$M:$O,2,FALSE)</f>
        <v>#N/A</v>
      </c>
      <c r="R115" s="21" t="e">
        <f t="shared" si="4"/>
        <v>#N/A</v>
      </c>
      <c r="S115" s="21" t="e">
        <f t="shared" si="5"/>
        <v>#N/A</v>
      </c>
      <c r="T115" s="21" t="e">
        <f>VLOOKUP($B115,'%C values'!$M:$O,3,FALSE)</f>
        <v>#N/A</v>
      </c>
      <c r="U115" s="23" t="e">
        <f>VLOOKUP(B115,'%C values'!T:U,2,FALSE)</f>
        <v>#N/A</v>
      </c>
      <c r="V115" s="21" t="e">
        <f t="shared" si="6"/>
        <v>#N/A</v>
      </c>
      <c r="W115" s="21" t="e">
        <f t="shared" si="7"/>
        <v>#N/A</v>
      </c>
      <c r="X115" s="23" t="e">
        <f>VLOOKUP($B115,'%C values'!$T:$V,3,FALSE)</f>
        <v>#N/A</v>
      </c>
    </row>
    <row r="116" spans="1:24" ht="14.25" customHeight="1" x14ac:dyDescent="0.2">
      <c r="A116" s="22">
        <f>VLOOKUP(B116,'Sample ID by Horizon'!A:B,2,FALSE)</f>
        <v>42242</v>
      </c>
      <c r="B116" s="87" t="s">
        <v>406</v>
      </c>
      <c r="C116" s="57">
        <v>3</v>
      </c>
      <c r="D116" s="57">
        <v>65.733000000000004</v>
      </c>
      <c r="E116" s="88">
        <v>4.9989999999999997</v>
      </c>
      <c r="F116" s="88">
        <v>70.578000000000003</v>
      </c>
      <c r="G116" s="71">
        <f t="shared" si="29"/>
        <v>4.8449999999999989</v>
      </c>
      <c r="H116" s="71">
        <f t="shared" si="1"/>
        <v>3.0806161232246612</v>
      </c>
      <c r="I116" s="71">
        <f t="shared" ref="I116:L116" si="94">I114</f>
        <v>3.1553140628125016</v>
      </c>
      <c r="J116" s="71">
        <f t="shared" si="94"/>
        <v>1.5145507501500006</v>
      </c>
      <c r="K116" s="23" t="e">
        <f t="shared" si="94"/>
        <v>#N/A</v>
      </c>
      <c r="L116" s="23" t="e">
        <f t="shared" si="94"/>
        <v>#N/A</v>
      </c>
      <c r="M116" s="23" t="e">
        <f>VLOOKUP(B116,'%C values'!$B:$J,5,FALSE)</f>
        <v>#N/A</v>
      </c>
      <c r="N116" s="23" t="e">
        <f>VLOOKUP(B116,'%C values'!$B:$J,9,FALSE)</f>
        <v>#N/A</v>
      </c>
      <c r="O116" s="23" t="e">
        <f t="shared" si="2"/>
        <v>#N/A</v>
      </c>
      <c r="P116" s="40" t="e">
        <f t="shared" si="3"/>
        <v>#N/A</v>
      </c>
      <c r="Q116" s="21" t="e">
        <f>VLOOKUP($B116,'%C values'!$M:$O,2,FALSE)</f>
        <v>#N/A</v>
      </c>
      <c r="R116" s="21" t="e">
        <f t="shared" si="4"/>
        <v>#N/A</v>
      </c>
      <c r="S116" s="21" t="e">
        <f t="shared" si="5"/>
        <v>#N/A</v>
      </c>
      <c r="T116" s="21" t="e">
        <f>VLOOKUP($B116,'%C values'!$M:$O,3,FALSE)</f>
        <v>#N/A</v>
      </c>
      <c r="U116" s="23" t="e">
        <f>VLOOKUP(B116,'%C values'!T:U,2,FALSE)</f>
        <v>#N/A</v>
      </c>
      <c r="V116" s="21" t="e">
        <f t="shared" si="6"/>
        <v>#N/A</v>
      </c>
      <c r="W116" s="21" t="e">
        <f t="shared" si="7"/>
        <v>#N/A</v>
      </c>
      <c r="X116" s="23" t="e">
        <f>VLOOKUP($B116,'%C values'!$T:$V,3,FALSE)</f>
        <v>#N/A</v>
      </c>
    </row>
    <row r="117" spans="1:24" ht="14.25" customHeight="1" x14ac:dyDescent="0.2">
      <c r="A117" s="22">
        <f>VLOOKUP(B117,'Sample ID by Horizon'!A:B,2,FALSE)</f>
        <v>42242</v>
      </c>
      <c r="B117" s="87" t="s">
        <v>406</v>
      </c>
      <c r="C117" s="57">
        <v>4</v>
      </c>
      <c r="D117" s="57">
        <v>69.409000000000006</v>
      </c>
      <c r="E117" s="88">
        <v>5</v>
      </c>
      <c r="F117" s="88">
        <v>74.260000000000005</v>
      </c>
      <c r="G117" s="71">
        <f t="shared" si="29"/>
        <v>4.8509999999999991</v>
      </c>
      <c r="H117" s="71">
        <f t="shared" si="1"/>
        <v>2.9800000000000182</v>
      </c>
      <c r="I117" s="71">
        <f t="shared" ref="I117:L117" si="95">I114</f>
        <v>3.1553140628125016</v>
      </c>
      <c r="J117" s="71">
        <f t="shared" si="95"/>
        <v>1.5145507501500006</v>
      </c>
      <c r="K117" s="23" t="e">
        <f t="shared" si="95"/>
        <v>#N/A</v>
      </c>
      <c r="L117" s="23" t="e">
        <f t="shared" si="95"/>
        <v>#N/A</v>
      </c>
      <c r="M117" s="23" t="e">
        <f>VLOOKUP(B117,'%C values'!$B:$J,5,FALSE)</f>
        <v>#N/A</v>
      </c>
      <c r="N117" s="23" t="e">
        <f>VLOOKUP(B117,'%C values'!$B:$J,9,FALSE)</f>
        <v>#N/A</v>
      </c>
      <c r="O117" s="23" t="e">
        <f t="shared" si="2"/>
        <v>#N/A</v>
      </c>
      <c r="P117" s="40" t="e">
        <f t="shared" si="3"/>
        <v>#N/A</v>
      </c>
      <c r="Q117" s="21" t="e">
        <f>VLOOKUP($B117,'%C values'!$M:$O,2,FALSE)</f>
        <v>#N/A</v>
      </c>
      <c r="R117" s="21" t="e">
        <f t="shared" si="4"/>
        <v>#N/A</v>
      </c>
      <c r="S117" s="21" t="e">
        <f t="shared" si="5"/>
        <v>#N/A</v>
      </c>
      <c r="T117" s="21" t="e">
        <f>VLOOKUP($B117,'%C values'!$M:$O,3,FALSE)</f>
        <v>#N/A</v>
      </c>
      <c r="U117" s="23" t="e">
        <f>VLOOKUP(B117,'%C values'!T:U,2,FALSE)</f>
        <v>#N/A</v>
      </c>
      <c r="V117" s="21" t="e">
        <f t="shared" si="6"/>
        <v>#N/A</v>
      </c>
      <c r="W117" s="21" t="e">
        <f t="shared" si="7"/>
        <v>#N/A</v>
      </c>
      <c r="X117" s="23" t="e">
        <f>VLOOKUP($B117,'%C values'!$T:$V,3,FALSE)</f>
        <v>#N/A</v>
      </c>
    </row>
    <row r="118" spans="1:24" ht="14.25" customHeight="1" x14ac:dyDescent="0.2">
      <c r="A118" s="22">
        <f>VLOOKUP(B118,'Sample ID by Horizon'!A:B,2,FALSE)</f>
        <v>42244</v>
      </c>
      <c r="B118" s="87" t="s">
        <v>407</v>
      </c>
      <c r="C118" s="57">
        <v>1</v>
      </c>
      <c r="D118" s="57">
        <v>63.061999999999998</v>
      </c>
      <c r="E118" s="88">
        <v>5</v>
      </c>
      <c r="F118" s="88">
        <v>67.831000000000003</v>
      </c>
      <c r="G118" s="71">
        <f t="shared" si="29"/>
        <v>4.7690000000000055</v>
      </c>
      <c r="H118" s="71">
        <f t="shared" si="1"/>
        <v>4.6199999999998909</v>
      </c>
      <c r="I118" s="71">
        <f>AVERAGE(H118:H121)</f>
        <v>5.0102660532106409</v>
      </c>
      <c r="J118" s="71">
        <f>I118*0.48</f>
        <v>2.4049277055411076</v>
      </c>
      <c r="K118" s="35" t="e">
        <f>M118/100*VLOOKUP(B118,'Bulk Density'!$D:$Q,14,FALSE)</f>
        <v>#N/A</v>
      </c>
      <c r="L118" s="23" t="e">
        <f>K118*0.892179122</f>
        <v>#N/A</v>
      </c>
      <c r="M118" s="23" t="e">
        <f>VLOOKUP(B118,'%C values'!$B:$J,5,FALSE)</f>
        <v>#N/A</v>
      </c>
      <c r="N118" s="23" t="e">
        <f>VLOOKUP(B118,'%C values'!$B:$J,9,FALSE)</f>
        <v>#N/A</v>
      </c>
      <c r="O118" s="23" t="e">
        <f t="shared" si="2"/>
        <v>#N/A</v>
      </c>
      <c r="P118" s="40" t="e">
        <f t="shared" si="3"/>
        <v>#N/A</v>
      </c>
      <c r="Q118" s="21" t="e">
        <f>VLOOKUP($B118,'%C values'!$M:$O,2,FALSE)</f>
        <v>#N/A</v>
      </c>
      <c r="R118" s="21" t="e">
        <f t="shared" si="4"/>
        <v>#N/A</v>
      </c>
      <c r="S118" s="21" t="e">
        <f t="shared" si="5"/>
        <v>#N/A</v>
      </c>
      <c r="T118" s="21" t="e">
        <f>VLOOKUP($B118,'%C values'!$M:$O,3,FALSE)</f>
        <v>#N/A</v>
      </c>
      <c r="U118" s="23" t="e">
        <f>VLOOKUP(B118,'%C values'!T:U,2,FALSE)</f>
        <v>#N/A</v>
      </c>
      <c r="V118" s="21" t="e">
        <f t="shared" si="6"/>
        <v>#N/A</v>
      </c>
      <c r="W118" s="21" t="e">
        <f t="shared" si="7"/>
        <v>#N/A</v>
      </c>
      <c r="X118" s="23" t="e">
        <f>VLOOKUP($B118,'%C values'!$T:$V,3,FALSE)</f>
        <v>#N/A</v>
      </c>
    </row>
    <row r="119" spans="1:24" ht="14.25" customHeight="1" x14ac:dyDescent="0.2">
      <c r="A119" s="22">
        <f>VLOOKUP(B119,'Sample ID by Horizon'!A:B,2,FALSE)</f>
        <v>42244</v>
      </c>
      <c r="B119" s="87" t="s">
        <v>407</v>
      </c>
      <c r="C119" s="57">
        <v>2</v>
      </c>
      <c r="D119" s="57">
        <v>64.465999999999994</v>
      </c>
      <c r="E119" s="88">
        <v>5</v>
      </c>
      <c r="F119" s="88">
        <v>69.224999999999994</v>
      </c>
      <c r="G119" s="71">
        <f t="shared" si="29"/>
        <v>4.7590000000000003</v>
      </c>
      <c r="H119" s="71">
        <f t="shared" si="1"/>
        <v>4.8199999999999932</v>
      </c>
      <c r="I119" s="71">
        <f t="shared" ref="I119:L119" si="96">I118</f>
        <v>5.0102660532106409</v>
      </c>
      <c r="J119" s="71">
        <f t="shared" si="96"/>
        <v>2.4049277055411076</v>
      </c>
      <c r="K119" s="23" t="e">
        <f t="shared" si="96"/>
        <v>#N/A</v>
      </c>
      <c r="L119" s="23" t="e">
        <f t="shared" si="96"/>
        <v>#N/A</v>
      </c>
      <c r="M119" s="23" t="e">
        <f>VLOOKUP(B119,'%C values'!$B:$J,5,FALSE)</f>
        <v>#N/A</v>
      </c>
      <c r="N119" s="23" t="e">
        <f>VLOOKUP(B119,'%C values'!$B:$J,9,FALSE)</f>
        <v>#N/A</v>
      </c>
      <c r="O119" s="23" t="e">
        <f t="shared" si="2"/>
        <v>#N/A</v>
      </c>
      <c r="P119" s="40" t="e">
        <f t="shared" si="3"/>
        <v>#N/A</v>
      </c>
      <c r="Q119" s="21" t="e">
        <f>VLOOKUP($B119,'%C values'!$M:$O,2,FALSE)</f>
        <v>#N/A</v>
      </c>
      <c r="R119" s="21" t="e">
        <f t="shared" si="4"/>
        <v>#N/A</v>
      </c>
      <c r="S119" s="21" t="e">
        <f t="shared" si="5"/>
        <v>#N/A</v>
      </c>
      <c r="T119" s="21" t="e">
        <f>VLOOKUP($B119,'%C values'!$M:$O,3,FALSE)</f>
        <v>#N/A</v>
      </c>
      <c r="U119" s="23" t="e">
        <f>VLOOKUP(B119,'%C values'!T:U,2,FALSE)</f>
        <v>#N/A</v>
      </c>
      <c r="V119" s="21" t="e">
        <f t="shared" si="6"/>
        <v>#N/A</v>
      </c>
      <c r="W119" s="21" t="e">
        <f t="shared" si="7"/>
        <v>#N/A</v>
      </c>
      <c r="X119" s="23" t="e">
        <f>VLOOKUP($B119,'%C values'!$T:$V,3,FALSE)</f>
        <v>#N/A</v>
      </c>
    </row>
    <row r="120" spans="1:24" ht="14.25" customHeight="1" x14ac:dyDescent="0.2">
      <c r="A120" s="22">
        <f>VLOOKUP(B120,'Sample ID by Horizon'!A:B,2,FALSE)</f>
        <v>42244</v>
      </c>
      <c r="B120" s="87" t="s">
        <v>407</v>
      </c>
      <c r="C120" s="57">
        <v>3</v>
      </c>
      <c r="D120" s="57">
        <v>65.733999999999995</v>
      </c>
      <c r="E120" s="88">
        <v>4.9989999999999997</v>
      </c>
      <c r="F120" s="88">
        <v>70.466999999999999</v>
      </c>
      <c r="G120" s="71">
        <f t="shared" si="29"/>
        <v>4.7330000000000041</v>
      </c>
      <c r="H120" s="71">
        <f t="shared" si="1"/>
        <v>5.3210642128424803</v>
      </c>
      <c r="I120" s="71">
        <f t="shared" ref="I120:L120" si="97">I118</f>
        <v>5.0102660532106409</v>
      </c>
      <c r="J120" s="71">
        <f t="shared" si="97"/>
        <v>2.4049277055411076</v>
      </c>
      <c r="K120" s="23" t="e">
        <f t="shared" si="97"/>
        <v>#N/A</v>
      </c>
      <c r="L120" s="23" t="e">
        <f t="shared" si="97"/>
        <v>#N/A</v>
      </c>
      <c r="M120" s="23" t="e">
        <f>VLOOKUP(B120,'%C values'!$B:$J,5,FALSE)</f>
        <v>#N/A</v>
      </c>
      <c r="N120" s="23" t="e">
        <f>VLOOKUP(B120,'%C values'!$B:$J,9,FALSE)</f>
        <v>#N/A</v>
      </c>
      <c r="O120" s="23" t="e">
        <f t="shared" si="2"/>
        <v>#N/A</v>
      </c>
      <c r="P120" s="40" t="e">
        <f t="shared" si="3"/>
        <v>#N/A</v>
      </c>
      <c r="Q120" s="21" t="e">
        <f>VLOOKUP($B120,'%C values'!$M:$O,2,FALSE)</f>
        <v>#N/A</v>
      </c>
      <c r="R120" s="21" t="e">
        <f t="shared" si="4"/>
        <v>#N/A</v>
      </c>
      <c r="S120" s="21" t="e">
        <f t="shared" si="5"/>
        <v>#N/A</v>
      </c>
      <c r="T120" s="21" t="e">
        <f>VLOOKUP($B120,'%C values'!$M:$O,3,FALSE)</f>
        <v>#N/A</v>
      </c>
      <c r="U120" s="23" t="e">
        <f>VLOOKUP(B120,'%C values'!T:U,2,FALSE)</f>
        <v>#N/A</v>
      </c>
      <c r="V120" s="21" t="e">
        <f t="shared" si="6"/>
        <v>#N/A</v>
      </c>
      <c r="W120" s="21" t="e">
        <f t="shared" si="7"/>
        <v>#N/A</v>
      </c>
      <c r="X120" s="23" t="e">
        <f>VLOOKUP($B120,'%C values'!$T:$V,3,FALSE)</f>
        <v>#N/A</v>
      </c>
    </row>
    <row r="121" spans="1:24" ht="14.25" customHeight="1" x14ac:dyDescent="0.2">
      <c r="A121" s="22">
        <f>VLOOKUP(B121,'Sample ID by Horizon'!A:B,2,FALSE)</f>
        <v>42244</v>
      </c>
      <c r="B121" s="87" t="s">
        <v>407</v>
      </c>
      <c r="C121" s="57">
        <v>4</v>
      </c>
      <c r="D121" s="57">
        <v>69.412000000000006</v>
      </c>
      <c r="E121" s="88">
        <v>5</v>
      </c>
      <c r="F121" s="88">
        <v>74.147999999999996</v>
      </c>
      <c r="G121" s="71">
        <f t="shared" si="29"/>
        <v>4.73599999999999</v>
      </c>
      <c r="H121" s="71">
        <f t="shared" si="1"/>
        <v>5.2800000000002001</v>
      </c>
      <c r="I121" s="71">
        <f t="shared" ref="I121:L121" si="98">I118</f>
        <v>5.0102660532106409</v>
      </c>
      <c r="J121" s="71">
        <f t="shared" si="98"/>
        <v>2.4049277055411076</v>
      </c>
      <c r="K121" s="23" t="e">
        <f t="shared" si="98"/>
        <v>#N/A</v>
      </c>
      <c r="L121" s="23" t="e">
        <f t="shared" si="98"/>
        <v>#N/A</v>
      </c>
      <c r="M121" s="23" t="e">
        <f>VLOOKUP(B121,'%C values'!$B:$J,5,FALSE)</f>
        <v>#N/A</v>
      </c>
      <c r="N121" s="23" t="e">
        <f>VLOOKUP(B121,'%C values'!$B:$J,9,FALSE)</f>
        <v>#N/A</v>
      </c>
      <c r="O121" s="23" t="e">
        <f t="shared" si="2"/>
        <v>#N/A</v>
      </c>
      <c r="P121" s="40" t="e">
        <f t="shared" si="3"/>
        <v>#N/A</v>
      </c>
      <c r="Q121" s="21" t="e">
        <f>VLOOKUP($B121,'%C values'!$M:$O,2,FALSE)</f>
        <v>#N/A</v>
      </c>
      <c r="R121" s="21" t="e">
        <f t="shared" si="4"/>
        <v>#N/A</v>
      </c>
      <c r="S121" s="21" t="e">
        <f t="shared" si="5"/>
        <v>#N/A</v>
      </c>
      <c r="T121" s="21" t="e">
        <f>VLOOKUP($B121,'%C values'!$M:$O,3,FALSE)</f>
        <v>#N/A</v>
      </c>
      <c r="U121" s="23" t="e">
        <f>VLOOKUP(B121,'%C values'!T:U,2,FALSE)</f>
        <v>#N/A</v>
      </c>
      <c r="V121" s="21" t="e">
        <f t="shared" si="6"/>
        <v>#N/A</v>
      </c>
      <c r="W121" s="21" t="e">
        <f t="shared" si="7"/>
        <v>#N/A</v>
      </c>
      <c r="X121" s="23" t="e">
        <f>VLOOKUP($B121,'%C values'!$T:$V,3,FALSE)</f>
        <v>#N/A</v>
      </c>
    </row>
    <row r="122" spans="1:24" ht="14.25" customHeight="1" x14ac:dyDescent="0.2">
      <c r="A122" s="22">
        <f>VLOOKUP(B122,'Sample ID by Horizon'!A:B,2,FALSE)</f>
        <v>42244</v>
      </c>
      <c r="B122" s="87" t="s">
        <v>408</v>
      </c>
      <c r="C122" s="57">
        <v>1</v>
      </c>
      <c r="D122" s="57">
        <v>63.067999999999998</v>
      </c>
      <c r="E122" s="88">
        <v>5</v>
      </c>
      <c r="F122" s="88">
        <v>67.879000000000005</v>
      </c>
      <c r="G122" s="71">
        <f t="shared" si="29"/>
        <v>4.811000000000007</v>
      </c>
      <c r="H122" s="71">
        <f t="shared" si="1"/>
        <v>3.779999999999859</v>
      </c>
      <c r="I122" s="71">
        <f>AVERAGE(H122:H125)</f>
        <v>3.8799999999999812</v>
      </c>
      <c r="J122" s="71">
        <f>I122*0.48</f>
        <v>1.862399999999991</v>
      </c>
      <c r="K122" s="35" t="e">
        <f>M122/100*VLOOKUP(B122,'Bulk Density'!$D:$Q,14,FALSE)</f>
        <v>#N/A</v>
      </c>
      <c r="L122" s="23" t="e">
        <f>K122*0.892179122</f>
        <v>#N/A</v>
      </c>
      <c r="M122" s="23" t="e">
        <f>VLOOKUP(B122,'%C values'!$B:$J,5,FALSE)</f>
        <v>#N/A</v>
      </c>
      <c r="N122" s="23" t="e">
        <f>VLOOKUP(B122,'%C values'!$B:$J,9,FALSE)</f>
        <v>#N/A</v>
      </c>
      <c r="O122" s="23" t="e">
        <f t="shared" si="2"/>
        <v>#N/A</v>
      </c>
      <c r="P122" s="40" t="e">
        <f t="shared" si="3"/>
        <v>#N/A</v>
      </c>
      <c r="Q122" s="21" t="e">
        <f>VLOOKUP($B122,'%C values'!$M:$O,2,FALSE)</f>
        <v>#N/A</v>
      </c>
      <c r="R122" s="21" t="e">
        <f t="shared" si="4"/>
        <v>#N/A</v>
      </c>
      <c r="S122" s="21" t="e">
        <f t="shared" si="5"/>
        <v>#N/A</v>
      </c>
      <c r="T122" s="21" t="e">
        <f>VLOOKUP($B122,'%C values'!$M:$O,3,FALSE)</f>
        <v>#N/A</v>
      </c>
      <c r="U122" s="23" t="e">
        <f>VLOOKUP(B122,'%C values'!T:U,2,FALSE)</f>
        <v>#N/A</v>
      </c>
      <c r="V122" s="21" t="e">
        <f t="shared" si="6"/>
        <v>#N/A</v>
      </c>
      <c r="W122" s="21" t="e">
        <f t="shared" si="7"/>
        <v>#N/A</v>
      </c>
      <c r="X122" s="23" t="e">
        <f>VLOOKUP($B122,'%C values'!$T:$V,3,FALSE)</f>
        <v>#N/A</v>
      </c>
    </row>
    <row r="123" spans="1:24" ht="14.25" customHeight="1" x14ac:dyDescent="0.2">
      <c r="A123" s="22">
        <f>VLOOKUP(B123,'Sample ID by Horizon'!A:B,2,FALSE)</f>
        <v>42244</v>
      </c>
      <c r="B123" s="87" t="s">
        <v>408</v>
      </c>
      <c r="C123" s="57">
        <v>2</v>
      </c>
      <c r="D123" s="57">
        <v>64.468999999999994</v>
      </c>
      <c r="E123" s="88">
        <v>5</v>
      </c>
      <c r="F123" s="88">
        <v>69.272999999999996</v>
      </c>
      <c r="G123" s="71">
        <f t="shared" si="29"/>
        <v>4.804000000000002</v>
      </c>
      <c r="H123" s="71">
        <f t="shared" si="1"/>
        <v>3.9199999999999591</v>
      </c>
      <c r="I123" s="71">
        <f t="shared" ref="I123:L123" si="99">I122</f>
        <v>3.8799999999999812</v>
      </c>
      <c r="J123" s="71">
        <f t="shared" si="99"/>
        <v>1.862399999999991</v>
      </c>
      <c r="K123" s="23" t="e">
        <f t="shared" si="99"/>
        <v>#N/A</v>
      </c>
      <c r="L123" s="23" t="e">
        <f t="shared" si="99"/>
        <v>#N/A</v>
      </c>
      <c r="M123" s="23" t="e">
        <f>VLOOKUP(B123,'%C values'!$B:$J,5,FALSE)</f>
        <v>#N/A</v>
      </c>
      <c r="N123" s="23" t="e">
        <f>VLOOKUP(B123,'%C values'!$B:$J,9,FALSE)</f>
        <v>#N/A</v>
      </c>
      <c r="O123" s="23" t="e">
        <f t="shared" si="2"/>
        <v>#N/A</v>
      </c>
      <c r="P123" s="40" t="e">
        <f t="shared" si="3"/>
        <v>#N/A</v>
      </c>
      <c r="Q123" s="21" t="e">
        <f>VLOOKUP($B123,'%C values'!$M:$O,2,FALSE)</f>
        <v>#N/A</v>
      </c>
      <c r="R123" s="21" t="e">
        <f t="shared" si="4"/>
        <v>#N/A</v>
      </c>
      <c r="S123" s="21" t="e">
        <f t="shared" si="5"/>
        <v>#N/A</v>
      </c>
      <c r="T123" s="21" t="e">
        <f>VLOOKUP($B123,'%C values'!$M:$O,3,FALSE)</f>
        <v>#N/A</v>
      </c>
      <c r="U123" s="23" t="e">
        <f>VLOOKUP(B123,'%C values'!T:U,2,FALSE)</f>
        <v>#N/A</v>
      </c>
      <c r="V123" s="21" t="e">
        <f t="shared" si="6"/>
        <v>#N/A</v>
      </c>
      <c r="W123" s="21" t="e">
        <f t="shared" si="7"/>
        <v>#N/A</v>
      </c>
      <c r="X123" s="23" t="e">
        <f>VLOOKUP($B123,'%C values'!$T:$V,3,FALSE)</f>
        <v>#N/A</v>
      </c>
    </row>
    <row r="124" spans="1:24" ht="14.25" customHeight="1" x14ac:dyDescent="0.2">
      <c r="A124" s="22">
        <f>VLOOKUP(B124,'Sample ID by Horizon'!A:B,2,FALSE)</f>
        <v>42244</v>
      </c>
      <c r="B124" s="87" t="s">
        <v>408</v>
      </c>
      <c r="C124" s="57">
        <v>3</v>
      </c>
      <c r="D124" s="57">
        <v>65.734999999999999</v>
      </c>
      <c r="E124" s="88">
        <v>5</v>
      </c>
      <c r="F124" s="88">
        <v>70.542000000000002</v>
      </c>
      <c r="G124" s="71">
        <f t="shared" si="29"/>
        <v>4.8070000000000022</v>
      </c>
      <c r="H124" s="71">
        <f t="shared" si="1"/>
        <v>3.8599999999999564</v>
      </c>
      <c r="I124" s="71">
        <f t="shared" ref="I124:L124" si="100">I122</f>
        <v>3.8799999999999812</v>
      </c>
      <c r="J124" s="71">
        <f t="shared" si="100"/>
        <v>1.862399999999991</v>
      </c>
      <c r="K124" s="23" t="e">
        <f t="shared" si="100"/>
        <v>#N/A</v>
      </c>
      <c r="L124" s="23" t="e">
        <f t="shared" si="100"/>
        <v>#N/A</v>
      </c>
      <c r="M124" s="23" t="e">
        <f>VLOOKUP(B124,'%C values'!$B:$J,5,FALSE)</f>
        <v>#N/A</v>
      </c>
      <c r="N124" s="23" t="e">
        <f>VLOOKUP(B124,'%C values'!$B:$J,9,FALSE)</f>
        <v>#N/A</v>
      </c>
      <c r="O124" s="23" t="e">
        <f t="shared" si="2"/>
        <v>#N/A</v>
      </c>
      <c r="P124" s="40" t="e">
        <f t="shared" si="3"/>
        <v>#N/A</v>
      </c>
      <c r="Q124" s="21" t="e">
        <f>VLOOKUP($B124,'%C values'!$M:$O,2,FALSE)</f>
        <v>#N/A</v>
      </c>
      <c r="R124" s="21" t="e">
        <f t="shared" si="4"/>
        <v>#N/A</v>
      </c>
      <c r="S124" s="21" t="e">
        <f t="shared" si="5"/>
        <v>#N/A</v>
      </c>
      <c r="T124" s="21" t="e">
        <f>VLOOKUP($B124,'%C values'!$M:$O,3,FALSE)</f>
        <v>#N/A</v>
      </c>
      <c r="U124" s="23" t="e">
        <f>VLOOKUP(B124,'%C values'!T:U,2,FALSE)</f>
        <v>#N/A</v>
      </c>
      <c r="V124" s="21" t="e">
        <f t="shared" si="6"/>
        <v>#N/A</v>
      </c>
      <c r="W124" s="21" t="e">
        <f t="shared" si="7"/>
        <v>#N/A</v>
      </c>
      <c r="X124" s="23" t="e">
        <f>VLOOKUP($B124,'%C values'!$T:$V,3,FALSE)</f>
        <v>#N/A</v>
      </c>
    </row>
    <row r="125" spans="1:24" ht="14.25" customHeight="1" x14ac:dyDescent="0.2">
      <c r="A125" s="22">
        <f>VLOOKUP(B125,'Sample ID by Horizon'!A:B,2,FALSE)</f>
        <v>42244</v>
      </c>
      <c r="B125" s="87" t="s">
        <v>408</v>
      </c>
      <c r="C125" s="57">
        <v>4</v>
      </c>
      <c r="D125" s="57">
        <v>69.412000000000006</v>
      </c>
      <c r="E125" s="88">
        <v>5</v>
      </c>
      <c r="F125" s="88">
        <v>74.213999999999999</v>
      </c>
      <c r="G125" s="71">
        <f t="shared" si="29"/>
        <v>4.8019999999999925</v>
      </c>
      <c r="H125" s="71">
        <f t="shared" si="1"/>
        <v>3.9600000000001501</v>
      </c>
      <c r="I125" s="71">
        <f t="shared" ref="I125:L125" si="101">I122</f>
        <v>3.8799999999999812</v>
      </c>
      <c r="J125" s="71">
        <f t="shared" si="101"/>
        <v>1.862399999999991</v>
      </c>
      <c r="K125" s="23" t="e">
        <f t="shared" si="101"/>
        <v>#N/A</v>
      </c>
      <c r="L125" s="23" t="e">
        <f t="shared" si="101"/>
        <v>#N/A</v>
      </c>
      <c r="M125" s="23" t="e">
        <f>VLOOKUP(B125,'%C values'!$B:$J,5,FALSE)</f>
        <v>#N/A</v>
      </c>
      <c r="N125" s="23" t="e">
        <f>VLOOKUP(B125,'%C values'!$B:$J,9,FALSE)</f>
        <v>#N/A</v>
      </c>
      <c r="O125" s="23" t="e">
        <f t="shared" si="2"/>
        <v>#N/A</v>
      </c>
      <c r="P125" s="40" t="e">
        <f t="shared" si="3"/>
        <v>#N/A</v>
      </c>
      <c r="Q125" s="21" t="e">
        <f>VLOOKUP($B125,'%C values'!$M:$O,2,FALSE)</f>
        <v>#N/A</v>
      </c>
      <c r="R125" s="21" t="e">
        <f t="shared" si="4"/>
        <v>#N/A</v>
      </c>
      <c r="S125" s="21" t="e">
        <f t="shared" si="5"/>
        <v>#N/A</v>
      </c>
      <c r="T125" s="21" t="e">
        <f>VLOOKUP($B125,'%C values'!$M:$O,3,FALSE)</f>
        <v>#N/A</v>
      </c>
      <c r="U125" s="23" t="e">
        <f>VLOOKUP(B125,'%C values'!T:U,2,FALSE)</f>
        <v>#N/A</v>
      </c>
      <c r="V125" s="21" t="e">
        <f t="shared" si="6"/>
        <v>#N/A</v>
      </c>
      <c r="W125" s="21" t="e">
        <f t="shared" si="7"/>
        <v>#N/A</v>
      </c>
      <c r="X125" s="23" t="e">
        <f>VLOOKUP($B125,'%C values'!$T:$V,3,FALSE)</f>
        <v>#N/A</v>
      </c>
    </row>
    <row r="126" spans="1:24" ht="14.25" customHeight="1" x14ac:dyDescent="0.2">
      <c r="A126" s="22">
        <f>VLOOKUP(B126,'Sample ID by Horizon'!A:B,2,FALSE)</f>
        <v>42249</v>
      </c>
      <c r="B126" s="87" t="s">
        <v>411</v>
      </c>
      <c r="C126" s="57">
        <v>1</v>
      </c>
      <c r="D126" s="57">
        <v>63.067</v>
      </c>
      <c r="E126" s="88">
        <v>5.0010000000000003</v>
      </c>
      <c r="F126" s="88">
        <v>67.588999999999999</v>
      </c>
      <c r="G126" s="71">
        <f t="shared" si="29"/>
        <v>4.5219999999999985</v>
      </c>
      <c r="H126" s="71">
        <f t="shared" si="1"/>
        <v>9.5780843831234108</v>
      </c>
      <c r="I126" s="71">
        <f>AVERAGE(H126:H129)</f>
        <v>9.3435982803439686</v>
      </c>
      <c r="J126" s="71">
        <f>I126*0.48</f>
        <v>4.4849271745651045</v>
      </c>
      <c r="K126" s="35" t="e">
        <f>M126/100*VLOOKUP(B126,'Bulk Density'!$D:$Q,14,FALSE)</f>
        <v>#N/A</v>
      </c>
      <c r="L126" s="23" t="e">
        <f>K126*0.892179122</f>
        <v>#N/A</v>
      </c>
      <c r="M126" s="23" t="e">
        <f>VLOOKUP(B126,'%C values'!$B:$J,5,FALSE)</f>
        <v>#N/A</v>
      </c>
      <c r="N126" s="23" t="e">
        <f>VLOOKUP(B126,'%C values'!$B:$J,9,FALSE)</f>
        <v>#N/A</v>
      </c>
      <c r="O126" s="23" t="e">
        <f t="shared" si="2"/>
        <v>#N/A</v>
      </c>
      <c r="P126" s="40" t="e">
        <f t="shared" si="3"/>
        <v>#N/A</v>
      </c>
      <c r="Q126" s="21" t="e">
        <f>VLOOKUP($B126,'%C values'!$M:$O,2,FALSE)</f>
        <v>#N/A</v>
      </c>
      <c r="R126" s="21" t="e">
        <f t="shared" si="4"/>
        <v>#N/A</v>
      </c>
      <c r="S126" s="21" t="e">
        <f t="shared" si="5"/>
        <v>#N/A</v>
      </c>
      <c r="T126" s="21" t="e">
        <f>VLOOKUP($B126,'%C values'!$M:$O,3,FALSE)</f>
        <v>#N/A</v>
      </c>
      <c r="U126" s="23" t="e">
        <f>VLOOKUP(B126,'%C values'!T:U,2,FALSE)</f>
        <v>#N/A</v>
      </c>
      <c r="V126" s="21" t="e">
        <f t="shared" si="6"/>
        <v>#N/A</v>
      </c>
      <c r="W126" s="21" t="e">
        <f t="shared" si="7"/>
        <v>#N/A</v>
      </c>
      <c r="X126" s="23" t="e">
        <f>VLOOKUP($B126,'%C values'!$T:$V,3,FALSE)</f>
        <v>#N/A</v>
      </c>
    </row>
    <row r="127" spans="1:24" ht="14.25" customHeight="1" x14ac:dyDescent="0.2">
      <c r="A127" s="22">
        <f>VLOOKUP(B127,'Sample ID by Horizon'!A:B,2,FALSE)</f>
        <v>42249</v>
      </c>
      <c r="B127" s="87" t="s">
        <v>411</v>
      </c>
      <c r="C127" s="57">
        <v>2</v>
      </c>
      <c r="D127" s="57">
        <v>64.468000000000004</v>
      </c>
      <c r="E127" s="88">
        <v>5.0010000000000003</v>
      </c>
      <c r="F127" s="88">
        <v>69.013999999999996</v>
      </c>
      <c r="G127" s="71">
        <f t="shared" si="29"/>
        <v>4.5459999999999923</v>
      </c>
      <c r="H127" s="71">
        <f t="shared" si="1"/>
        <v>9.0981803639273764</v>
      </c>
      <c r="I127" s="71">
        <f t="shared" ref="I127:L127" si="102">I126</f>
        <v>9.3435982803439686</v>
      </c>
      <c r="J127" s="71">
        <f t="shared" si="102"/>
        <v>4.4849271745651045</v>
      </c>
      <c r="K127" s="23" t="e">
        <f t="shared" si="102"/>
        <v>#N/A</v>
      </c>
      <c r="L127" s="23" t="e">
        <f t="shared" si="102"/>
        <v>#N/A</v>
      </c>
      <c r="M127" s="23" t="e">
        <f>VLOOKUP(B127,'%C values'!$B:$J,5,FALSE)</f>
        <v>#N/A</v>
      </c>
      <c r="N127" s="23" t="e">
        <f>VLOOKUP(B127,'%C values'!$B:$J,9,FALSE)</f>
        <v>#N/A</v>
      </c>
      <c r="O127" s="23" t="e">
        <f t="shared" si="2"/>
        <v>#N/A</v>
      </c>
      <c r="P127" s="40" t="e">
        <f t="shared" si="3"/>
        <v>#N/A</v>
      </c>
      <c r="Q127" s="21" t="e">
        <f>VLOOKUP($B127,'%C values'!$M:$O,2,FALSE)</f>
        <v>#N/A</v>
      </c>
      <c r="R127" s="21" t="e">
        <f t="shared" si="4"/>
        <v>#N/A</v>
      </c>
      <c r="S127" s="21" t="e">
        <f t="shared" si="5"/>
        <v>#N/A</v>
      </c>
      <c r="T127" s="21" t="e">
        <f>VLOOKUP($B127,'%C values'!$M:$O,3,FALSE)</f>
        <v>#N/A</v>
      </c>
      <c r="U127" s="23" t="e">
        <f>VLOOKUP(B127,'%C values'!T:U,2,FALSE)</f>
        <v>#N/A</v>
      </c>
      <c r="V127" s="21" t="e">
        <f t="shared" si="6"/>
        <v>#N/A</v>
      </c>
      <c r="W127" s="21" t="e">
        <f t="shared" si="7"/>
        <v>#N/A</v>
      </c>
      <c r="X127" s="23" t="e">
        <f>VLOOKUP($B127,'%C values'!$T:$V,3,FALSE)</f>
        <v>#N/A</v>
      </c>
    </row>
    <row r="128" spans="1:24" ht="14.25" customHeight="1" x14ac:dyDescent="0.2">
      <c r="A128" s="22">
        <f>VLOOKUP(B128,'Sample ID by Horizon'!A:B,2,FALSE)</f>
        <v>42249</v>
      </c>
      <c r="B128" s="87" t="s">
        <v>411</v>
      </c>
      <c r="C128" s="57">
        <v>3</v>
      </c>
      <c r="D128" s="57">
        <v>65.734999999999999</v>
      </c>
      <c r="E128" s="88">
        <v>5</v>
      </c>
      <c r="F128" s="88">
        <v>70.268000000000001</v>
      </c>
      <c r="G128" s="71">
        <f t="shared" si="29"/>
        <v>4.5330000000000013</v>
      </c>
      <c r="H128" s="71">
        <f t="shared" si="1"/>
        <v>9.339999999999975</v>
      </c>
      <c r="I128" s="71">
        <f t="shared" ref="I128:L128" si="103">I126</f>
        <v>9.3435982803439686</v>
      </c>
      <c r="J128" s="71">
        <f t="shared" si="103"/>
        <v>4.4849271745651045</v>
      </c>
      <c r="K128" s="23" t="e">
        <f t="shared" si="103"/>
        <v>#N/A</v>
      </c>
      <c r="L128" s="23" t="e">
        <f t="shared" si="103"/>
        <v>#N/A</v>
      </c>
      <c r="M128" s="23" t="e">
        <f>VLOOKUP(B128,'%C values'!$B:$J,5,FALSE)</f>
        <v>#N/A</v>
      </c>
      <c r="N128" s="23" t="e">
        <f>VLOOKUP(B128,'%C values'!$B:$J,9,FALSE)</f>
        <v>#N/A</v>
      </c>
      <c r="O128" s="23" t="e">
        <f t="shared" si="2"/>
        <v>#N/A</v>
      </c>
      <c r="P128" s="40" t="e">
        <f t="shared" si="3"/>
        <v>#N/A</v>
      </c>
      <c r="Q128" s="21" t="e">
        <f>VLOOKUP($B128,'%C values'!$M:$O,2,FALSE)</f>
        <v>#N/A</v>
      </c>
      <c r="R128" s="21" t="e">
        <f t="shared" si="4"/>
        <v>#N/A</v>
      </c>
      <c r="S128" s="21" t="e">
        <f t="shared" si="5"/>
        <v>#N/A</v>
      </c>
      <c r="T128" s="21" t="e">
        <f>VLOOKUP($B128,'%C values'!$M:$O,3,FALSE)</f>
        <v>#N/A</v>
      </c>
      <c r="U128" s="23" t="e">
        <f>VLOOKUP(B128,'%C values'!T:U,2,FALSE)</f>
        <v>#N/A</v>
      </c>
      <c r="V128" s="21" t="e">
        <f t="shared" si="6"/>
        <v>#N/A</v>
      </c>
      <c r="W128" s="21" t="e">
        <f t="shared" si="7"/>
        <v>#N/A</v>
      </c>
      <c r="X128" s="23" t="e">
        <f>VLOOKUP($B128,'%C values'!$T:$V,3,FALSE)</f>
        <v>#N/A</v>
      </c>
    </row>
    <row r="129" spans="1:24" ht="14.25" customHeight="1" x14ac:dyDescent="0.2">
      <c r="A129" s="22">
        <f>VLOOKUP(B129,'Sample ID by Horizon'!A:B,2,FALSE)</f>
        <v>42249</v>
      </c>
      <c r="B129" s="87" t="s">
        <v>411</v>
      </c>
      <c r="C129" s="57">
        <v>4</v>
      </c>
      <c r="D129" s="57">
        <v>69.412999999999997</v>
      </c>
      <c r="E129" s="88">
        <v>5.0010000000000003</v>
      </c>
      <c r="F129" s="88">
        <v>73.945999999999998</v>
      </c>
      <c r="G129" s="71">
        <f t="shared" si="29"/>
        <v>4.5330000000000013</v>
      </c>
      <c r="H129" s="71">
        <f t="shared" si="1"/>
        <v>9.3581283743251156</v>
      </c>
      <c r="I129" s="71">
        <f t="shared" ref="I129:L129" si="104">I126</f>
        <v>9.3435982803439686</v>
      </c>
      <c r="J129" s="71">
        <f t="shared" si="104"/>
        <v>4.4849271745651045</v>
      </c>
      <c r="K129" s="23" t="e">
        <f t="shared" si="104"/>
        <v>#N/A</v>
      </c>
      <c r="L129" s="23" t="e">
        <f t="shared" si="104"/>
        <v>#N/A</v>
      </c>
      <c r="M129" s="23" t="e">
        <f>VLOOKUP(B129,'%C values'!$B:$J,5,FALSE)</f>
        <v>#N/A</v>
      </c>
      <c r="N129" s="23" t="e">
        <f>VLOOKUP(B129,'%C values'!$B:$J,9,FALSE)</f>
        <v>#N/A</v>
      </c>
      <c r="O129" s="23" t="e">
        <f t="shared" si="2"/>
        <v>#N/A</v>
      </c>
      <c r="P129" s="40" t="e">
        <f t="shared" si="3"/>
        <v>#N/A</v>
      </c>
      <c r="Q129" s="21" t="e">
        <f>VLOOKUP($B129,'%C values'!$M:$O,2,FALSE)</f>
        <v>#N/A</v>
      </c>
      <c r="R129" s="21" t="e">
        <f t="shared" si="4"/>
        <v>#N/A</v>
      </c>
      <c r="S129" s="21" t="e">
        <f t="shared" si="5"/>
        <v>#N/A</v>
      </c>
      <c r="T129" s="21" t="e">
        <f>VLOOKUP($B129,'%C values'!$M:$O,3,FALSE)</f>
        <v>#N/A</v>
      </c>
      <c r="U129" s="23" t="e">
        <f>VLOOKUP(B129,'%C values'!T:U,2,FALSE)</f>
        <v>#N/A</v>
      </c>
      <c r="V129" s="21" t="e">
        <f t="shared" si="6"/>
        <v>#N/A</v>
      </c>
      <c r="W129" s="21" t="e">
        <f t="shared" si="7"/>
        <v>#N/A</v>
      </c>
      <c r="X129" s="23" t="e">
        <f>VLOOKUP($B129,'%C values'!$T:$V,3,FALSE)</f>
        <v>#N/A</v>
      </c>
    </row>
    <row r="130" spans="1:24" ht="14.25" customHeight="1" x14ac:dyDescent="0.2">
      <c r="A130" s="22">
        <f>VLOOKUP(B130,'Sample ID by Horizon'!A:B,2,FALSE)</f>
        <v>42249</v>
      </c>
      <c r="B130" s="87" t="s">
        <v>412</v>
      </c>
      <c r="C130" s="57">
        <v>1</v>
      </c>
      <c r="D130" s="57">
        <v>63.064</v>
      </c>
      <c r="E130" s="88">
        <v>5</v>
      </c>
      <c r="F130" s="88">
        <v>67.846999999999994</v>
      </c>
      <c r="G130" s="71">
        <f t="shared" si="29"/>
        <v>4.7829999999999941</v>
      </c>
      <c r="H130" s="71">
        <f t="shared" si="1"/>
        <v>4.3400000000001171</v>
      </c>
      <c r="I130" s="71">
        <f>AVERAGE(H130:H133)</f>
        <v>4.3252220444088429</v>
      </c>
      <c r="J130" s="71">
        <f>I130*0.48</f>
        <v>2.0761065813162447</v>
      </c>
      <c r="K130" s="35" t="e">
        <f>M130/100*VLOOKUP(B130,'Bulk Density'!$D:$Q,14,FALSE)</f>
        <v>#N/A</v>
      </c>
      <c r="L130" s="23" t="e">
        <f>K130*0.892179122</f>
        <v>#N/A</v>
      </c>
      <c r="M130" s="23" t="e">
        <f>VLOOKUP(B130,'%C values'!$B:$J,5,FALSE)</f>
        <v>#N/A</v>
      </c>
      <c r="N130" s="23" t="e">
        <f>VLOOKUP(B130,'%C values'!$B:$J,9,FALSE)</f>
        <v>#N/A</v>
      </c>
      <c r="O130" s="23" t="e">
        <f t="shared" si="2"/>
        <v>#N/A</v>
      </c>
      <c r="P130" s="40" t="e">
        <f t="shared" si="3"/>
        <v>#N/A</v>
      </c>
      <c r="Q130" s="21" t="e">
        <f>VLOOKUP($B130,'%C values'!$M:$O,2,FALSE)</f>
        <v>#N/A</v>
      </c>
      <c r="R130" s="21" t="e">
        <f t="shared" si="4"/>
        <v>#N/A</v>
      </c>
      <c r="S130" s="21" t="e">
        <f t="shared" si="5"/>
        <v>#N/A</v>
      </c>
      <c r="T130" s="21" t="e">
        <f>VLOOKUP($B130,'%C values'!$M:$O,3,FALSE)</f>
        <v>#N/A</v>
      </c>
      <c r="U130" s="23" t="e">
        <f>VLOOKUP(B130,'%C values'!T:U,2,FALSE)</f>
        <v>#N/A</v>
      </c>
      <c r="V130" s="21" t="e">
        <f t="shared" si="6"/>
        <v>#N/A</v>
      </c>
      <c r="W130" s="21" t="e">
        <f t="shared" si="7"/>
        <v>#N/A</v>
      </c>
      <c r="X130" s="23" t="e">
        <f>VLOOKUP($B130,'%C values'!$T:$V,3,FALSE)</f>
        <v>#N/A</v>
      </c>
    </row>
    <row r="131" spans="1:24" ht="14.25" customHeight="1" x14ac:dyDescent="0.2">
      <c r="A131" s="22">
        <f>VLOOKUP(B131,'Sample ID by Horizon'!A:B,2,FALSE)</f>
        <v>42249</v>
      </c>
      <c r="B131" s="87" t="s">
        <v>412</v>
      </c>
      <c r="C131" s="57">
        <v>2</v>
      </c>
      <c r="D131" s="57">
        <v>64.462999999999994</v>
      </c>
      <c r="E131" s="88">
        <v>5</v>
      </c>
      <c r="F131" s="88">
        <v>69.251000000000005</v>
      </c>
      <c r="G131" s="71">
        <f t="shared" si="29"/>
        <v>4.7880000000000109</v>
      </c>
      <c r="H131" s="71">
        <f t="shared" si="1"/>
        <v>4.2399999999997817</v>
      </c>
      <c r="I131" s="71">
        <f t="shared" ref="I131:L131" si="105">I130</f>
        <v>4.3252220444088429</v>
      </c>
      <c r="J131" s="71">
        <f t="shared" si="105"/>
        <v>2.0761065813162447</v>
      </c>
      <c r="K131" s="23" t="e">
        <f t="shared" si="105"/>
        <v>#N/A</v>
      </c>
      <c r="L131" s="23" t="e">
        <f t="shared" si="105"/>
        <v>#N/A</v>
      </c>
      <c r="M131" s="23" t="e">
        <f>VLOOKUP(B131,'%C values'!$B:$J,5,FALSE)</f>
        <v>#N/A</v>
      </c>
      <c r="N131" s="23" t="e">
        <f>VLOOKUP(B131,'%C values'!$B:$J,9,FALSE)</f>
        <v>#N/A</v>
      </c>
      <c r="O131" s="23" t="e">
        <f t="shared" si="2"/>
        <v>#N/A</v>
      </c>
      <c r="P131" s="40" t="e">
        <f t="shared" si="3"/>
        <v>#N/A</v>
      </c>
      <c r="Q131" s="21" t="e">
        <f>VLOOKUP($B131,'%C values'!$M:$O,2,FALSE)</f>
        <v>#N/A</v>
      </c>
      <c r="R131" s="21" t="e">
        <f t="shared" si="4"/>
        <v>#N/A</v>
      </c>
      <c r="S131" s="21" t="e">
        <f t="shared" si="5"/>
        <v>#N/A</v>
      </c>
      <c r="T131" s="21" t="e">
        <f>VLOOKUP($B131,'%C values'!$M:$O,3,FALSE)</f>
        <v>#N/A</v>
      </c>
      <c r="U131" s="23" t="e">
        <f>VLOOKUP(B131,'%C values'!T:U,2,FALSE)</f>
        <v>#N/A</v>
      </c>
      <c r="V131" s="21" t="e">
        <f t="shared" si="6"/>
        <v>#N/A</v>
      </c>
      <c r="W131" s="21" t="e">
        <f t="shared" si="7"/>
        <v>#N/A</v>
      </c>
      <c r="X131" s="23" t="e">
        <f>VLOOKUP($B131,'%C values'!$T:$V,3,FALSE)</f>
        <v>#N/A</v>
      </c>
    </row>
    <row r="132" spans="1:24" ht="14.25" customHeight="1" x14ac:dyDescent="0.2">
      <c r="A132" s="22">
        <f>VLOOKUP(B132,'Sample ID by Horizon'!A:B,2,FALSE)</f>
        <v>42249</v>
      </c>
      <c r="B132" s="87" t="s">
        <v>412</v>
      </c>
      <c r="C132" s="57">
        <v>3</v>
      </c>
      <c r="D132" s="57">
        <v>65.730999999999995</v>
      </c>
      <c r="E132" s="88">
        <v>5</v>
      </c>
      <c r="F132" s="88">
        <v>70.516999999999996</v>
      </c>
      <c r="G132" s="71">
        <f t="shared" si="29"/>
        <v>4.7860000000000014</v>
      </c>
      <c r="H132" s="71">
        <f t="shared" si="1"/>
        <v>4.2799999999999727</v>
      </c>
      <c r="I132" s="71">
        <f t="shared" ref="I132:L132" si="106">I130</f>
        <v>4.3252220444088429</v>
      </c>
      <c r="J132" s="71">
        <f t="shared" si="106"/>
        <v>2.0761065813162447</v>
      </c>
      <c r="K132" s="23" t="e">
        <f t="shared" si="106"/>
        <v>#N/A</v>
      </c>
      <c r="L132" s="23" t="e">
        <f t="shared" si="106"/>
        <v>#N/A</v>
      </c>
      <c r="M132" s="23" t="e">
        <f>VLOOKUP(B132,'%C values'!$B:$J,5,FALSE)</f>
        <v>#N/A</v>
      </c>
      <c r="N132" s="23" t="e">
        <f>VLOOKUP(B132,'%C values'!$B:$J,9,FALSE)</f>
        <v>#N/A</v>
      </c>
      <c r="O132" s="23" t="e">
        <f t="shared" si="2"/>
        <v>#N/A</v>
      </c>
      <c r="P132" s="40" t="e">
        <f t="shared" si="3"/>
        <v>#N/A</v>
      </c>
      <c r="Q132" s="21" t="e">
        <f>VLOOKUP($B132,'%C values'!$M:$O,2,FALSE)</f>
        <v>#N/A</v>
      </c>
      <c r="R132" s="21" t="e">
        <f t="shared" si="4"/>
        <v>#N/A</v>
      </c>
      <c r="S132" s="21" t="e">
        <f t="shared" si="5"/>
        <v>#N/A</v>
      </c>
      <c r="T132" s="21" t="e">
        <f>VLOOKUP($B132,'%C values'!$M:$O,3,FALSE)</f>
        <v>#N/A</v>
      </c>
      <c r="U132" s="23" t="e">
        <f>VLOOKUP(B132,'%C values'!T:U,2,FALSE)</f>
        <v>#N/A</v>
      </c>
      <c r="V132" s="21" t="e">
        <f t="shared" si="6"/>
        <v>#N/A</v>
      </c>
      <c r="W132" s="21" t="e">
        <f t="shared" si="7"/>
        <v>#N/A</v>
      </c>
      <c r="X132" s="23" t="e">
        <f>VLOOKUP($B132,'%C values'!$T:$V,3,FALSE)</f>
        <v>#N/A</v>
      </c>
    </row>
    <row r="133" spans="1:24" ht="14.25" customHeight="1" x14ac:dyDescent="0.2">
      <c r="A133" s="22">
        <f>VLOOKUP(B133,'Sample ID by Horizon'!A:B,2,FALSE)</f>
        <v>42249</v>
      </c>
      <c r="B133" s="87" t="s">
        <v>412</v>
      </c>
      <c r="C133" s="57">
        <v>4</v>
      </c>
      <c r="D133" s="57">
        <v>69.41</v>
      </c>
      <c r="E133" s="88">
        <v>4.9989999999999997</v>
      </c>
      <c r="F133" s="88">
        <v>74.186999999999998</v>
      </c>
      <c r="G133" s="71">
        <f t="shared" si="29"/>
        <v>4.777000000000001</v>
      </c>
      <c r="H133" s="71">
        <f t="shared" si="1"/>
        <v>4.4408881776355003</v>
      </c>
      <c r="I133" s="71">
        <f t="shared" ref="I133:L133" si="107">I130</f>
        <v>4.3252220444088429</v>
      </c>
      <c r="J133" s="71">
        <f t="shared" si="107"/>
        <v>2.0761065813162447</v>
      </c>
      <c r="K133" s="23" t="e">
        <f t="shared" si="107"/>
        <v>#N/A</v>
      </c>
      <c r="L133" s="23" t="e">
        <f t="shared" si="107"/>
        <v>#N/A</v>
      </c>
      <c r="M133" s="23" t="e">
        <f>VLOOKUP(B133,'%C values'!$B:$J,5,FALSE)</f>
        <v>#N/A</v>
      </c>
      <c r="N133" s="23" t="e">
        <f>VLOOKUP(B133,'%C values'!$B:$J,9,FALSE)</f>
        <v>#N/A</v>
      </c>
      <c r="O133" s="23" t="e">
        <f t="shared" si="2"/>
        <v>#N/A</v>
      </c>
      <c r="P133" s="40" t="e">
        <f t="shared" si="3"/>
        <v>#N/A</v>
      </c>
      <c r="Q133" s="21" t="e">
        <f>VLOOKUP($B133,'%C values'!$M:$O,2,FALSE)</f>
        <v>#N/A</v>
      </c>
      <c r="R133" s="21" t="e">
        <f t="shared" si="4"/>
        <v>#N/A</v>
      </c>
      <c r="S133" s="21" t="e">
        <f t="shared" si="5"/>
        <v>#N/A</v>
      </c>
      <c r="T133" s="21" t="e">
        <f>VLOOKUP($B133,'%C values'!$M:$O,3,FALSE)</f>
        <v>#N/A</v>
      </c>
      <c r="U133" s="23" t="e">
        <f>VLOOKUP(B133,'%C values'!T:U,2,FALSE)</f>
        <v>#N/A</v>
      </c>
      <c r="V133" s="21" t="e">
        <f t="shared" si="6"/>
        <v>#N/A</v>
      </c>
      <c r="W133" s="21" t="e">
        <f t="shared" si="7"/>
        <v>#N/A</v>
      </c>
      <c r="X133" s="23" t="e">
        <f>VLOOKUP($B133,'%C values'!$T:$V,3,FALSE)</f>
        <v>#N/A</v>
      </c>
    </row>
    <row r="134" spans="1:24" ht="14.25" customHeight="1" x14ac:dyDescent="0.2">
      <c r="A134" s="22">
        <f>VLOOKUP(B134,'Sample ID by Horizon'!A:B,2,FALSE)</f>
        <v>42249</v>
      </c>
      <c r="B134" s="87" t="s">
        <v>413</v>
      </c>
      <c r="C134" s="57">
        <v>1</v>
      </c>
      <c r="D134" s="57">
        <v>63.067999999999998</v>
      </c>
      <c r="E134" s="88">
        <v>4.9989999999999997</v>
      </c>
      <c r="F134" s="88">
        <v>67.751999999999995</v>
      </c>
      <c r="G134" s="71">
        <f t="shared" si="29"/>
        <v>4.6839999999999975</v>
      </c>
      <c r="H134" s="71">
        <f t="shared" si="1"/>
        <v>6.3012602520504544</v>
      </c>
      <c r="I134" s="71">
        <f>AVERAGE(H134:H137)</f>
        <v>6.5650061248002567</v>
      </c>
      <c r="J134" s="71">
        <f>I134*0.48</f>
        <v>3.151202939904123</v>
      </c>
      <c r="K134" s="35" t="e">
        <f>M134/100*VLOOKUP(B134,'Bulk Density'!$D:$Q,14,FALSE)</f>
        <v>#N/A</v>
      </c>
      <c r="L134" s="23" t="e">
        <f>K134*0.892179122</f>
        <v>#N/A</v>
      </c>
      <c r="M134" s="23" t="e">
        <f>VLOOKUP(B134,'%C values'!$B:$J,5,FALSE)</f>
        <v>#N/A</v>
      </c>
      <c r="N134" s="23" t="e">
        <f>VLOOKUP(B134,'%C values'!$B:$J,9,FALSE)</f>
        <v>#N/A</v>
      </c>
      <c r="O134" s="23" t="e">
        <f t="shared" si="2"/>
        <v>#N/A</v>
      </c>
      <c r="P134" s="40" t="e">
        <f t="shared" si="3"/>
        <v>#N/A</v>
      </c>
      <c r="Q134" s="21" t="e">
        <f>VLOOKUP($B134,'%C values'!$M:$O,2,FALSE)</f>
        <v>#N/A</v>
      </c>
      <c r="R134" s="21" t="e">
        <f t="shared" si="4"/>
        <v>#N/A</v>
      </c>
      <c r="S134" s="21" t="e">
        <f t="shared" si="5"/>
        <v>#N/A</v>
      </c>
      <c r="T134" s="21" t="e">
        <f>VLOOKUP($B134,'%C values'!$M:$O,3,FALSE)</f>
        <v>#N/A</v>
      </c>
      <c r="U134" s="23" t="e">
        <f>VLOOKUP(B134,'%C values'!T:U,2,FALSE)</f>
        <v>#N/A</v>
      </c>
      <c r="V134" s="21" t="e">
        <f t="shared" si="6"/>
        <v>#N/A</v>
      </c>
      <c r="W134" s="21" t="e">
        <f t="shared" si="7"/>
        <v>#N/A</v>
      </c>
      <c r="X134" s="23" t="e">
        <f>VLOOKUP($B134,'%C values'!$T:$V,3,FALSE)</f>
        <v>#N/A</v>
      </c>
    </row>
    <row r="135" spans="1:24" ht="14.25" customHeight="1" x14ac:dyDescent="0.2">
      <c r="A135" s="22">
        <f>VLOOKUP(B135,'Sample ID by Horizon'!A:B,2,FALSE)</f>
        <v>42249</v>
      </c>
      <c r="B135" s="87" t="s">
        <v>413</v>
      </c>
      <c r="C135" s="57">
        <v>2</v>
      </c>
      <c r="D135" s="57">
        <v>64.468999999999994</v>
      </c>
      <c r="E135" s="88">
        <v>5.0010000000000003</v>
      </c>
      <c r="F135" s="88">
        <v>69.161000000000001</v>
      </c>
      <c r="G135" s="71">
        <f t="shared" si="29"/>
        <v>4.6920000000000073</v>
      </c>
      <c r="H135" s="71">
        <f t="shared" si="1"/>
        <v>6.17876424715043</v>
      </c>
      <c r="I135" s="71">
        <f t="shared" ref="I135:L135" si="108">I134</f>
        <v>6.5650061248002567</v>
      </c>
      <c r="J135" s="71">
        <f t="shared" si="108"/>
        <v>3.151202939904123</v>
      </c>
      <c r="K135" s="23" t="e">
        <f t="shared" si="108"/>
        <v>#N/A</v>
      </c>
      <c r="L135" s="23" t="e">
        <f t="shared" si="108"/>
        <v>#N/A</v>
      </c>
      <c r="M135" s="23" t="e">
        <f>VLOOKUP(B135,'%C values'!$B:$J,5,FALSE)</f>
        <v>#N/A</v>
      </c>
      <c r="N135" s="23" t="e">
        <f>VLOOKUP(B135,'%C values'!$B:$J,9,FALSE)</f>
        <v>#N/A</v>
      </c>
      <c r="O135" s="23" t="e">
        <f t="shared" si="2"/>
        <v>#N/A</v>
      </c>
      <c r="P135" s="40" t="e">
        <f t="shared" si="3"/>
        <v>#N/A</v>
      </c>
      <c r="Q135" s="21" t="e">
        <f>VLOOKUP($B135,'%C values'!$M:$O,2,FALSE)</f>
        <v>#N/A</v>
      </c>
      <c r="R135" s="21" t="e">
        <f t="shared" si="4"/>
        <v>#N/A</v>
      </c>
      <c r="S135" s="21" t="e">
        <f t="shared" si="5"/>
        <v>#N/A</v>
      </c>
      <c r="T135" s="21" t="e">
        <f>VLOOKUP($B135,'%C values'!$M:$O,3,FALSE)</f>
        <v>#N/A</v>
      </c>
      <c r="U135" s="23" t="e">
        <f>VLOOKUP(B135,'%C values'!T:U,2,FALSE)</f>
        <v>#N/A</v>
      </c>
      <c r="V135" s="21" t="e">
        <f t="shared" si="6"/>
        <v>#N/A</v>
      </c>
      <c r="W135" s="21" t="e">
        <f t="shared" si="7"/>
        <v>#N/A</v>
      </c>
      <c r="X135" s="23" t="e">
        <f>VLOOKUP($B135,'%C values'!$T:$V,3,FALSE)</f>
        <v>#N/A</v>
      </c>
    </row>
    <row r="136" spans="1:24" ht="14.25" customHeight="1" x14ac:dyDescent="0.2">
      <c r="A136" s="22">
        <f>VLOOKUP(B136,'Sample ID by Horizon'!A:B,2,FALSE)</f>
        <v>42249</v>
      </c>
      <c r="B136" s="87" t="s">
        <v>413</v>
      </c>
      <c r="C136" s="57">
        <v>3</v>
      </c>
      <c r="D136" s="57">
        <v>65.727000000000004</v>
      </c>
      <c r="E136" s="88">
        <v>5</v>
      </c>
      <c r="F136" s="88">
        <v>70.393000000000001</v>
      </c>
      <c r="G136" s="71">
        <f t="shared" si="29"/>
        <v>4.6659999999999968</v>
      </c>
      <c r="H136" s="71">
        <f t="shared" si="1"/>
        <v>6.6800000000000637</v>
      </c>
      <c r="I136" s="71">
        <f t="shared" ref="I136:L136" si="109">I134</f>
        <v>6.5650061248002567</v>
      </c>
      <c r="J136" s="71">
        <f t="shared" si="109"/>
        <v>3.151202939904123</v>
      </c>
      <c r="K136" s="23" t="e">
        <f t="shared" si="109"/>
        <v>#N/A</v>
      </c>
      <c r="L136" s="23" t="e">
        <f t="shared" si="109"/>
        <v>#N/A</v>
      </c>
      <c r="M136" s="23" t="e">
        <f>VLOOKUP(B136,'%C values'!$B:$J,5,FALSE)</f>
        <v>#N/A</v>
      </c>
      <c r="N136" s="23" t="e">
        <f>VLOOKUP(B136,'%C values'!$B:$J,9,FALSE)</f>
        <v>#N/A</v>
      </c>
      <c r="O136" s="23" t="e">
        <f t="shared" si="2"/>
        <v>#N/A</v>
      </c>
      <c r="P136" s="40" t="e">
        <f t="shared" si="3"/>
        <v>#N/A</v>
      </c>
      <c r="Q136" s="21" t="e">
        <f>VLOOKUP($B136,'%C values'!$M:$O,2,FALSE)</f>
        <v>#N/A</v>
      </c>
      <c r="R136" s="21" t="e">
        <f t="shared" si="4"/>
        <v>#N/A</v>
      </c>
      <c r="S136" s="21" t="e">
        <f t="shared" si="5"/>
        <v>#N/A</v>
      </c>
      <c r="T136" s="21" t="e">
        <f>VLOOKUP($B136,'%C values'!$M:$O,3,FALSE)</f>
        <v>#N/A</v>
      </c>
      <c r="U136" s="23" t="e">
        <f>VLOOKUP(B136,'%C values'!T:U,2,FALSE)</f>
        <v>#N/A</v>
      </c>
      <c r="V136" s="21" t="e">
        <f t="shared" si="6"/>
        <v>#N/A</v>
      </c>
      <c r="W136" s="21" t="e">
        <f t="shared" si="7"/>
        <v>#N/A</v>
      </c>
      <c r="X136" s="23" t="e">
        <f>VLOOKUP($B136,'%C values'!$T:$V,3,FALSE)</f>
        <v>#N/A</v>
      </c>
    </row>
    <row r="137" spans="1:24" ht="14.25" customHeight="1" x14ac:dyDescent="0.2">
      <c r="A137" s="22">
        <f>VLOOKUP(B137,'Sample ID by Horizon'!A:B,2,FALSE)</f>
        <v>42249</v>
      </c>
      <c r="B137" s="87" t="s">
        <v>413</v>
      </c>
      <c r="C137" s="57">
        <v>4</v>
      </c>
      <c r="D137" s="57">
        <v>69.408000000000001</v>
      </c>
      <c r="E137" s="88">
        <v>5</v>
      </c>
      <c r="F137" s="88">
        <v>74.052999999999997</v>
      </c>
      <c r="G137" s="71">
        <f t="shared" si="29"/>
        <v>4.644999999999996</v>
      </c>
      <c r="H137" s="71">
        <f t="shared" si="1"/>
        <v>7.1000000000000796</v>
      </c>
      <c r="I137" s="71">
        <f t="shared" ref="I137:L137" si="110">I134</f>
        <v>6.5650061248002567</v>
      </c>
      <c r="J137" s="71">
        <f t="shared" si="110"/>
        <v>3.151202939904123</v>
      </c>
      <c r="K137" s="23" t="e">
        <f t="shared" si="110"/>
        <v>#N/A</v>
      </c>
      <c r="L137" s="23" t="e">
        <f t="shared" si="110"/>
        <v>#N/A</v>
      </c>
      <c r="M137" s="23" t="e">
        <f>VLOOKUP(B137,'%C values'!$B:$J,5,FALSE)</f>
        <v>#N/A</v>
      </c>
      <c r="N137" s="23" t="e">
        <f>VLOOKUP(B137,'%C values'!$B:$J,9,FALSE)</f>
        <v>#N/A</v>
      </c>
      <c r="O137" s="23" t="e">
        <f t="shared" si="2"/>
        <v>#N/A</v>
      </c>
      <c r="P137" s="40" t="e">
        <f t="shared" si="3"/>
        <v>#N/A</v>
      </c>
      <c r="Q137" s="21" t="e">
        <f>VLOOKUP($B137,'%C values'!$M:$O,2,FALSE)</f>
        <v>#N/A</v>
      </c>
      <c r="R137" s="21" t="e">
        <f t="shared" si="4"/>
        <v>#N/A</v>
      </c>
      <c r="S137" s="21" t="e">
        <f t="shared" si="5"/>
        <v>#N/A</v>
      </c>
      <c r="T137" s="21" t="e">
        <f>VLOOKUP($B137,'%C values'!$M:$O,3,FALSE)</f>
        <v>#N/A</v>
      </c>
      <c r="U137" s="23" t="e">
        <f>VLOOKUP(B137,'%C values'!T:U,2,FALSE)</f>
        <v>#N/A</v>
      </c>
      <c r="V137" s="21" t="e">
        <f t="shared" si="6"/>
        <v>#N/A</v>
      </c>
      <c r="W137" s="21" t="e">
        <f t="shared" si="7"/>
        <v>#N/A</v>
      </c>
      <c r="X137" s="23" t="e">
        <f>VLOOKUP($B137,'%C values'!$T:$V,3,FALSE)</f>
        <v>#N/A</v>
      </c>
    </row>
    <row r="138" spans="1:24" ht="14.25" customHeight="1" x14ac:dyDescent="0.2">
      <c r="A138" s="22">
        <f>VLOOKUP(B138,'Sample ID by Horizon'!A:B,2,FALSE)</f>
        <v>42249</v>
      </c>
      <c r="B138" s="87" t="s">
        <v>414</v>
      </c>
      <c r="C138" s="57">
        <v>1</v>
      </c>
      <c r="D138" s="57">
        <v>63.063000000000002</v>
      </c>
      <c r="E138" s="88">
        <v>5</v>
      </c>
      <c r="F138" s="88">
        <v>67.798000000000002</v>
      </c>
      <c r="G138" s="71">
        <f t="shared" si="29"/>
        <v>4.7349999999999994</v>
      </c>
      <c r="H138" s="71">
        <f t="shared" si="1"/>
        <v>5.3000000000000114</v>
      </c>
      <c r="I138" s="71">
        <f>AVERAGE(H138:H141)</f>
        <v>5.3049999999999642</v>
      </c>
      <c r="J138" s="71">
        <f>I138*0.48</f>
        <v>2.5463999999999829</v>
      </c>
      <c r="K138" s="35" t="e">
        <f>M138/100*VLOOKUP(B138,'Bulk Density'!$D:$Q,14,FALSE)</f>
        <v>#N/A</v>
      </c>
      <c r="L138" s="23" t="e">
        <f>K138*0.892179122</f>
        <v>#N/A</v>
      </c>
      <c r="M138" s="23" t="e">
        <f>VLOOKUP(B138,'%C values'!$B:$J,5,FALSE)</f>
        <v>#N/A</v>
      </c>
      <c r="N138" s="23" t="e">
        <f>VLOOKUP(B138,'%C values'!$B:$J,9,FALSE)</f>
        <v>#N/A</v>
      </c>
      <c r="O138" s="23" t="e">
        <f t="shared" si="2"/>
        <v>#N/A</v>
      </c>
      <c r="P138" s="40" t="e">
        <f t="shared" si="3"/>
        <v>#N/A</v>
      </c>
      <c r="Q138" s="21" t="e">
        <f>VLOOKUP($B138,'%C values'!$M:$O,2,FALSE)</f>
        <v>#N/A</v>
      </c>
      <c r="R138" s="21" t="e">
        <f t="shared" si="4"/>
        <v>#N/A</v>
      </c>
      <c r="S138" s="21" t="e">
        <f t="shared" si="5"/>
        <v>#N/A</v>
      </c>
      <c r="T138" s="21" t="e">
        <f>VLOOKUP($B138,'%C values'!$M:$O,3,FALSE)</f>
        <v>#N/A</v>
      </c>
      <c r="U138" s="23" t="e">
        <f>VLOOKUP(B138,'%C values'!T:U,2,FALSE)</f>
        <v>#N/A</v>
      </c>
      <c r="V138" s="21" t="e">
        <f t="shared" si="6"/>
        <v>#N/A</v>
      </c>
      <c r="W138" s="21" t="e">
        <f t="shared" si="7"/>
        <v>#N/A</v>
      </c>
      <c r="X138" s="23" t="e">
        <f>VLOOKUP($B138,'%C values'!$T:$V,3,FALSE)</f>
        <v>#N/A</v>
      </c>
    </row>
    <row r="139" spans="1:24" ht="14.25" customHeight="1" x14ac:dyDescent="0.2">
      <c r="A139" s="22">
        <f>VLOOKUP(B139,'Sample ID by Horizon'!A:B,2,FALSE)</f>
        <v>42249</v>
      </c>
      <c r="B139" s="87" t="s">
        <v>414</v>
      </c>
      <c r="C139" s="57">
        <v>2</v>
      </c>
      <c r="D139" s="57">
        <v>64.456999999999994</v>
      </c>
      <c r="E139" s="88">
        <v>5</v>
      </c>
      <c r="F139" s="88">
        <v>69.201999999999998</v>
      </c>
      <c r="G139" s="71">
        <f t="shared" si="29"/>
        <v>4.7450000000000045</v>
      </c>
      <c r="H139" s="71">
        <f t="shared" si="1"/>
        <v>5.0999999999999091</v>
      </c>
      <c r="I139" s="71">
        <f t="shared" ref="I139:L139" si="111">I138</f>
        <v>5.3049999999999642</v>
      </c>
      <c r="J139" s="71">
        <f t="shared" si="111"/>
        <v>2.5463999999999829</v>
      </c>
      <c r="K139" s="23" t="e">
        <f t="shared" si="111"/>
        <v>#N/A</v>
      </c>
      <c r="L139" s="23" t="e">
        <f t="shared" si="111"/>
        <v>#N/A</v>
      </c>
      <c r="M139" s="23" t="e">
        <f>VLOOKUP(B139,'%C values'!$B:$J,5,FALSE)</f>
        <v>#N/A</v>
      </c>
      <c r="N139" s="23" t="e">
        <f>VLOOKUP(B139,'%C values'!$B:$J,9,FALSE)</f>
        <v>#N/A</v>
      </c>
      <c r="O139" s="23" t="e">
        <f t="shared" si="2"/>
        <v>#N/A</v>
      </c>
      <c r="P139" s="40" t="e">
        <f t="shared" si="3"/>
        <v>#N/A</v>
      </c>
      <c r="Q139" s="21" t="e">
        <f>VLOOKUP($B139,'%C values'!$M:$O,2,FALSE)</f>
        <v>#N/A</v>
      </c>
      <c r="R139" s="21" t="e">
        <f t="shared" si="4"/>
        <v>#N/A</v>
      </c>
      <c r="S139" s="21" t="e">
        <f t="shared" si="5"/>
        <v>#N/A</v>
      </c>
      <c r="T139" s="21" t="e">
        <f>VLOOKUP($B139,'%C values'!$M:$O,3,FALSE)</f>
        <v>#N/A</v>
      </c>
      <c r="U139" s="23" t="e">
        <f>VLOOKUP(B139,'%C values'!T:U,2,FALSE)</f>
        <v>#N/A</v>
      </c>
      <c r="V139" s="21" t="e">
        <f t="shared" si="6"/>
        <v>#N/A</v>
      </c>
      <c r="W139" s="21" t="e">
        <f t="shared" si="7"/>
        <v>#N/A</v>
      </c>
      <c r="X139" s="23" t="e">
        <f>VLOOKUP($B139,'%C values'!$T:$V,3,FALSE)</f>
        <v>#N/A</v>
      </c>
    </row>
    <row r="140" spans="1:24" ht="14.25" customHeight="1" x14ac:dyDescent="0.2">
      <c r="A140" s="22">
        <f>VLOOKUP(B140,'Sample ID by Horizon'!A:B,2,FALSE)</f>
        <v>42249</v>
      </c>
      <c r="B140" s="87" t="s">
        <v>414</v>
      </c>
      <c r="C140" s="57">
        <v>3</v>
      </c>
      <c r="D140" s="57">
        <v>65.734999999999999</v>
      </c>
      <c r="E140" s="88">
        <v>5</v>
      </c>
      <c r="F140" s="88">
        <v>70.465000000000003</v>
      </c>
      <c r="G140" s="71">
        <f t="shared" si="29"/>
        <v>4.730000000000004</v>
      </c>
      <c r="H140" s="71">
        <f t="shared" si="1"/>
        <v>5.3999999999999204</v>
      </c>
      <c r="I140" s="71">
        <f t="shared" ref="I140:L140" si="112">I138</f>
        <v>5.3049999999999642</v>
      </c>
      <c r="J140" s="71">
        <f t="shared" si="112"/>
        <v>2.5463999999999829</v>
      </c>
      <c r="K140" s="23" t="e">
        <f t="shared" si="112"/>
        <v>#N/A</v>
      </c>
      <c r="L140" s="23" t="e">
        <f t="shared" si="112"/>
        <v>#N/A</v>
      </c>
      <c r="M140" s="23" t="e">
        <f>VLOOKUP(B140,'%C values'!$B:$J,5,FALSE)</f>
        <v>#N/A</v>
      </c>
      <c r="N140" s="23" t="e">
        <f>VLOOKUP(B140,'%C values'!$B:$J,9,FALSE)</f>
        <v>#N/A</v>
      </c>
      <c r="O140" s="23" t="e">
        <f t="shared" si="2"/>
        <v>#N/A</v>
      </c>
      <c r="P140" s="40" t="e">
        <f t="shared" si="3"/>
        <v>#N/A</v>
      </c>
      <c r="Q140" s="21" t="e">
        <f>VLOOKUP($B140,'%C values'!$M:$O,2,FALSE)</f>
        <v>#N/A</v>
      </c>
      <c r="R140" s="21" t="e">
        <f t="shared" si="4"/>
        <v>#N/A</v>
      </c>
      <c r="S140" s="21" t="e">
        <f t="shared" si="5"/>
        <v>#N/A</v>
      </c>
      <c r="T140" s="21" t="e">
        <f>VLOOKUP($B140,'%C values'!$M:$O,3,FALSE)</f>
        <v>#N/A</v>
      </c>
      <c r="U140" s="23" t="e">
        <f>VLOOKUP(B140,'%C values'!T:U,2,FALSE)</f>
        <v>#N/A</v>
      </c>
      <c r="V140" s="21" t="e">
        <f t="shared" si="6"/>
        <v>#N/A</v>
      </c>
      <c r="W140" s="21" t="e">
        <f t="shared" si="7"/>
        <v>#N/A</v>
      </c>
      <c r="X140" s="23" t="e">
        <f>VLOOKUP($B140,'%C values'!$T:$V,3,FALSE)</f>
        <v>#N/A</v>
      </c>
    </row>
    <row r="141" spans="1:24" ht="14.25" customHeight="1" x14ac:dyDescent="0.2">
      <c r="A141" s="22">
        <f>VLOOKUP(B141,'Sample ID by Horizon'!A:B,2,FALSE)</f>
        <v>42249</v>
      </c>
      <c r="B141" s="87" t="s">
        <v>414</v>
      </c>
      <c r="C141" s="57">
        <v>4</v>
      </c>
      <c r="D141" s="57">
        <v>69.412999999999997</v>
      </c>
      <c r="E141" s="88">
        <v>5</v>
      </c>
      <c r="F141" s="88">
        <v>74.141999999999996</v>
      </c>
      <c r="G141" s="71">
        <f t="shared" si="29"/>
        <v>4.7289999999999992</v>
      </c>
      <c r="H141" s="71">
        <f t="shared" si="1"/>
        <v>5.4200000000000159</v>
      </c>
      <c r="I141" s="71">
        <f t="shared" ref="I141:L141" si="113">I138</f>
        <v>5.3049999999999642</v>
      </c>
      <c r="J141" s="71">
        <f t="shared" si="113"/>
        <v>2.5463999999999829</v>
      </c>
      <c r="K141" s="23" t="e">
        <f t="shared" si="113"/>
        <v>#N/A</v>
      </c>
      <c r="L141" s="23" t="e">
        <f t="shared" si="113"/>
        <v>#N/A</v>
      </c>
      <c r="M141" s="23" t="e">
        <f>VLOOKUP(B141,'%C values'!$B:$J,5,FALSE)</f>
        <v>#N/A</v>
      </c>
      <c r="N141" s="23" t="e">
        <f>VLOOKUP(B141,'%C values'!$B:$J,9,FALSE)</f>
        <v>#N/A</v>
      </c>
      <c r="O141" s="23" t="e">
        <f t="shared" si="2"/>
        <v>#N/A</v>
      </c>
      <c r="P141" s="40" t="e">
        <f t="shared" si="3"/>
        <v>#N/A</v>
      </c>
      <c r="Q141" s="21" t="e">
        <f>VLOOKUP($B141,'%C values'!$M:$O,2,FALSE)</f>
        <v>#N/A</v>
      </c>
      <c r="R141" s="21" t="e">
        <f t="shared" si="4"/>
        <v>#N/A</v>
      </c>
      <c r="S141" s="21" t="e">
        <f t="shared" si="5"/>
        <v>#N/A</v>
      </c>
      <c r="T141" s="21" t="e">
        <f>VLOOKUP($B141,'%C values'!$M:$O,3,FALSE)</f>
        <v>#N/A</v>
      </c>
      <c r="U141" s="23" t="e">
        <f>VLOOKUP(B141,'%C values'!T:U,2,FALSE)</f>
        <v>#N/A</v>
      </c>
      <c r="V141" s="21" t="e">
        <f t="shared" si="6"/>
        <v>#N/A</v>
      </c>
      <c r="W141" s="21" t="e">
        <f t="shared" si="7"/>
        <v>#N/A</v>
      </c>
      <c r="X141" s="23" t="e">
        <f>VLOOKUP($B141,'%C values'!$T:$V,3,FALSE)</f>
        <v>#N/A</v>
      </c>
    </row>
    <row r="142" spans="1:24" ht="14.25" customHeight="1" x14ac:dyDescent="0.2">
      <c r="A142" s="22">
        <f>VLOOKUP(B142,'Sample ID by Horizon'!A:B,2,FALSE)</f>
        <v>42249</v>
      </c>
      <c r="B142" s="87" t="s">
        <v>415</v>
      </c>
      <c r="C142" s="57">
        <v>1</v>
      </c>
      <c r="D142" s="57">
        <v>63.067</v>
      </c>
      <c r="E142" s="88">
        <v>5</v>
      </c>
      <c r="F142" s="88">
        <v>67.807000000000002</v>
      </c>
      <c r="G142" s="71">
        <f t="shared" si="29"/>
        <v>4.740000000000002</v>
      </c>
      <c r="H142" s="71">
        <f t="shared" si="1"/>
        <v>5.1999999999999602</v>
      </c>
      <c r="I142" s="71">
        <f>AVERAGE(H142:H145)</f>
        <v>5.3608121624324605</v>
      </c>
      <c r="J142" s="71">
        <f>I142*0.48</f>
        <v>2.5731898379675808</v>
      </c>
      <c r="K142" s="35" t="e">
        <f>M142/100*VLOOKUP(B142,'Bulk Density'!$D:$Q,14,FALSE)</f>
        <v>#N/A</v>
      </c>
      <c r="L142" s="23" t="e">
        <f>K142*0.892179122</f>
        <v>#N/A</v>
      </c>
      <c r="M142" s="23" t="e">
        <f>VLOOKUP(B142,'%C values'!$B:$J,5,FALSE)</f>
        <v>#N/A</v>
      </c>
      <c r="N142" s="23" t="e">
        <f>VLOOKUP(B142,'%C values'!$B:$J,9,FALSE)</f>
        <v>#N/A</v>
      </c>
      <c r="O142" s="23" t="e">
        <f t="shared" si="2"/>
        <v>#N/A</v>
      </c>
      <c r="P142" s="40" t="e">
        <f t="shared" si="3"/>
        <v>#N/A</v>
      </c>
      <c r="Q142" s="21" t="e">
        <f>VLOOKUP($B142,'%C values'!$M:$O,2,FALSE)</f>
        <v>#N/A</v>
      </c>
      <c r="R142" s="21" t="e">
        <f t="shared" si="4"/>
        <v>#N/A</v>
      </c>
      <c r="S142" s="21" t="e">
        <f t="shared" si="5"/>
        <v>#N/A</v>
      </c>
      <c r="T142" s="21" t="e">
        <f>VLOOKUP($B142,'%C values'!$M:$O,3,FALSE)</f>
        <v>#N/A</v>
      </c>
      <c r="U142" s="23" t="e">
        <f>VLOOKUP(B142,'%C values'!T:U,2,FALSE)</f>
        <v>#N/A</v>
      </c>
      <c r="V142" s="21" t="e">
        <f t="shared" si="6"/>
        <v>#N/A</v>
      </c>
      <c r="W142" s="21" t="e">
        <f t="shared" si="7"/>
        <v>#N/A</v>
      </c>
      <c r="X142" s="23" t="e">
        <f>VLOOKUP($B142,'%C values'!$T:$V,3,FALSE)</f>
        <v>#N/A</v>
      </c>
    </row>
    <row r="143" spans="1:24" ht="14.25" customHeight="1" x14ac:dyDescent="0.2">
      <c r="A143" s="22">
        <f>VLOOKUP(B143,'Sample ID by Horizon'!A:B,2,FALSE)</f>
        <v>42249</v>
      </c>
      <c r="B143" s="87" t="s">
        <v>415</v>
      </c>
      <c r="C143" s="57">
        <v>2</v>
      </c>
      <c r="D143" s="57">
        <v>64.468000000000004</v>
      </c>
      <c r="E143" s="88">
        <v>4.9989999999999997</v>
      </c>
      <c r="F143" s="88">
        <v>69.210999999999999</v>
      </c>
      <c r="G143" s="71">
        <f t="shared" si="29"/>
        <v>4.742999999999995</v>
      </c>
      <c r="H143" s="71">
        <f t="shared" si="1"/>
        <v>5.1210242048410617</v>
      </c>
      <c r="I143" s="71">
        <f t="shared" ref="I143:L143" si="114">I142</f>
        <v>5.3608121624324605</v>
      </c>
      <c r="J143" s="71">
        <f t="shared" si="114"/>
        <v>2.5731898379675808</v>
      </c>
      <c r="K143" s="23" t="e">
        <f t="shared" si="114"/>
        <v>#N/A</v>
      </c>
      <c r="L143" s="23" t="e">
        <f t="shared" si="114"/>
        <v>#N/A</v>
      </c>
      <c r="M143" s="23" t="e">
        <f>VLOOKUP(B143,'%C values'!$B:$J,5,FALSE)</f>
        <v>#N/A</v>
      </c>
      <c r="N143" s="23" t="e">
        <f>VLOOKUP(B143,'%C values'!$B:$J,9,FALSE)</f>
        <v>#N/A</v>
      </c>
      <c r="O143" s="23" t="e">
        <f t="shared" si="2"/>
        <v>#N/A</v>
      </c>
      <c r="P143" s="40" t="e">
        <f t="shared" si="3"/>
        <v>#N/A</v>
      </c>
      <c r="Q143" s="21" t="e">
        <f>VLOOKUP($B143,'%C values'!$M:$O,2,FALSE)</f>
        <v>#N/A</v>
      </c>
      <c r="R143" s="21" t="e">
        <f t="shared" si="4"/>
        <v>#N/A</v>
      </c>
      <c r="S143" s="21" t="e">
        <f t="shared" si="5"/>
        <v>#N/A</v>
      </c>
      <c r="T143" s="21" t="e">
        <f>VLOOKUP($B143,'%C values'!$M:$O,3,FALSE)</f>
        <v>#N/A</v>
      </c>
      <c r="U143" s="23" t="e">
        <f>VLOOKUP(B143,'%C values'!T:U,2,FALSE)</f>
        <v>#N/A</v>
      </c>
      <c r="V143" s="21" t="e">
        <f t="shared" si="6"/>
        <v>#N/A</v>
      </c>
      <c r="W143" s="21" t="e">
        <f t="shared" si="7"/>
        <v>#N/A</v>
      </c>
      <c r="X143" s="23" t="e">
        <f>VLOOKUP($B143,'%C values'!$T:$V,3,FALSE)</f>
        <v>#N/A</v>
      </c>
    </row>
    <row r="144" spans="1:24" ht="14.25" customHeight="1" x14ac:dyDescent="0.2">
      <c r="A144" s="22">
        <f>VLOOKUP(B144,'Sample ID by Horizon'!A:B,2,FALSE)</f>
        <v>42249</v>
      </c>
      <c r="B144" s="87" t="s">
        <v>415</v>
      </c>
      <c r="C144" s="57">
        <v>3</v>
      </c>
      <c r="D144" s="57">
        <v>65.728999999999999</v>
      </c>
      <c r="E144" s="88">
        <v>4.9989999999999997</v>
      </c>
      <c r="F144" s="88">
        <v>70.451999999999998</v>
      </c>
      <c r="G144" s="71">
        <f t="shared" si="29"/>
        <v>4.722999999999999</v>
      </c>
      <c r="H144" s="71">
        <f t="shared" si="1"/>
        <v>5.5211042208441832</v>
      </c>
      <c r="I144" s="71">
        <f t="shared" ref="I144:L144" si="115">I142</f>
        <v>5.3608121624324605</v>
      </c>
      <c r="J144" s="71">
        <f t="shared" si="115"/>
        <v>2.5731898379675808</v>
      </c>
      <c r="K144" s="23" t="e">
        <f t="shared" si="115"/>
        <v>#N/A</v>
      </c>
      <c r="L144" s="23" t="e">
        <f t="shared" si="115"/>
        <v>#N/A</v>
      </c>
      <c r="M144" s="23" t="e">
        <f>VLOOKUP(B144,'%C values'!$B:$J,5,FALSE)</f>
        <v>#N/A</v>
      </c>
      <c r="N144" s="23" t="e">
        <f>VLOOKUP(B144,'%C values'!$B:$J,9,FALSE)</f>
        <v>#N/A</v>
      </c>
      <c r="O144" s="23" t="e">
        <f t="shared" si="2"/>
        <v>#N/A</v>
      </c>
      <c r="P144" s="40" t="e">
        <f t="shared" si="3"/>
        <v>#N/A</v>
      </c>
      <c r="Q144" s="21" t="e">
        <f>VLOOKUP($B144,'%C values'!$M:$O,2,FALSE)</f>
        <v>#N/A</v>
      </c>
      <c r="R144" s="21" t="e">
        <f t="shared" si="4"/>
        <v>#N/A</v>
      </c>
      <c r="S144" s="21" t="e">
        <f t="shared" si="5"/>
        <v>#N/A</v>
      </c>
      <c r="T144" s="21" t="e">
        <f>VLOOKUP($B144,'%C values'!$M:$O,3,FALSE)</f>
        <v>#N/A</v>
      </c>
      <c r="U144" s="23" t="e">
        <f>VLOOKUP(B144,'%C values'!T:U,2,FALSE)</f>
        <v>#N/A</v>
      </c>
      <c r="V144" s="21" t="e">
        <f t="shared" si="6"/>
        <v>#N/A</v>
      </c>
      <c r="W144" s="21" t="e">
        <f t="shared" si="7"/>
        <v>#N/A</v>
      </c>
      <c r="X144" s="23" t="e">
        <f>VLOOKUP($B144,'%C values'!$T:$V,3,FALSE)</f>
        <v>#N/A</v>
      </c>
    </row>
    <row r="145" spans="1:24" ht="14.25" customHeight="1" x14ac:dyDescent="0.2">
      <c r="A145" s="22">
        <f>VLOOKUP(B145,'Sample ID by Horizon'!A:B,2,FALSE)</f>
        <v>42249</v>
      </c>
      <c r="B145" s="87" t="s">
        <v>415</v>
      </c>
      <c r="C145" s="57">
        <v>4</v>
      </c>
      <c r="D145" s="57">
        <v>69.394999999999996</v>
      </c>
      <c r="E145" s="88">
        <v>4.9989999999999997</v>
      </c>
      <c r="F145" s="88">
        <v>74.114000000000004</v>
      </c>
      <c r="G145" s="71">
        <f t="shared" si="29"/>
        <v>4.7190000000000083</v>
      </c>
      <c r="H145" s="71">
        <f t="shared" si="1"/>
        <v>5.6011202240446369</v>
      </c>
      <c r="I145" s="71">
        <f t="shared" ref="I145:L145" si="116">I142</f>
        <v>5.3608121624324605</v>
      </c>
      <c r="J145" s="71">
        <f t="shared" si="116"/>
        <v>2.5731898379675808</v>
      </c>
      <c r="K145" s="23" t="e">
        <f t="shared" si="116"/>
        <v>#N/A</v>
      </c>
      <c r="L145" s="23" t="e">
        <f t="shared" si="116"/>
        <v>#N/A</v>
      </c>
      <c r="M145" s="23" t="e">
        <f>VLOOKUP(B145,'%C values'!$B:$J,5,FALSE)</f>
        <v>#N/A</v>
      </c>
      <c r="N145" s="23" t="e">
        <f>VLOOKUP(B145,'%C values'!$B:$J,9,FALSE)</f>
        <v>#N/A</v>
      </c>
      <c r="O145" s="23" t="e">
        <f t="shared" si="2"/>
        <v>#N/A</v>
      </c>
      <c r="P145" s="40" t="e">
        <f t="shared" si="3"/>
        <v>#N/A</v>
      </c>
      <c r="Q145" s="21" t="e">
        <f>VLOOKUP($B145,'%C values'!$M:$O,2,FALSE)</f>
        <v>#N/A</v>
      </c>
      <c r="R145" s="21" t="e">
        <f t="shared" si="4"/>
        <v>#N/A</v>
      </c>
      <c r="S145" s="21" t="e">
        <f t="shared" si="5"/>
        <v>#N/A</v>
      </c>
      <c r="T145" s="21" t="e">
        <f>VLOOKUP($B145,'%C values'!$M:$O,3,FALSE)</f>
        <v>#N/A</v>
      </c>
      <c r="U145" s="23" t="e">
        <f>VLOOKUP(B145,'%C values'!T:U,2,FALSE)</f>
        <v>#N/A</v>
      </c>
      <c r="V145" s="21" t="e">
        <f t="shared" si="6"/>
        <v>#N/A</v>
      </c>
      <c r="W145" s="21" t="e">
        <f t="shared" si="7"/>
        <v>#N/A</v>
      </c>
      <c r="X145" s="23" t="e">
        <f>VLOOKUP($B145,'%C values'!$T:$V,3,FALSE)</f>
        <v>#N/A</v>
      </c>
    </row>
    <row r="146" spans="1:24" ht="14.25" customHeight="1" x14ac:dyDescent="0.2">
      <c r="A146" s="22">
        <f>VLOOKUP(B146,'Sample ID by Horizon'!A:B,2,FALSE)</f>
        <v>42249</v>
      </c>
      <c r="B146" s="87" t="s">
        <v>416</v>
      </c>
      <c r="C146" s="57">
        <v>1</v>
      </c>
      <c r="D146" s="57">
        <v>63.061999999999998</v>
      </c>
      <c r="E146" s="88">
        <v>5</v>
      </c>
      <c r="F146" s="88">
        <v>67.849000000000004</v>
      </c>
      <c r="G146" s="71">
        <f t="shared" si="29"/>
        <v>4.7870000000000061</v>
      </c>
      <c r="H146" s="71">
        <f t="shared" si="1"/>
        <v>4.2599999999998772</v>
      </c>
      <c r="I146" s="71">
        <f>AVERAGE(H146:H149)</f>
        <v>4.5902310462092251</v>
      </c>
      <c r="J146" s="71">
        <f>I146*0.48</f>
        <v>2.2033109021804278</v>
      </c>
      <c r="K146" s="35" t="e">
        <f>M146/100*VLOOKUP(B146,'Bulk Density'!$D:$Q,14,FALSE)</f>
        <v>#N/A</v>
      </c>
      <c r="L146" s="23" t="e">
        <f>K146*0.892179122</f>
        <v>#N/A</v>
      </c>
      <c r="M146" s="23" t="e">
        <f>VLOOKUP(B146,'%C values'!$B:$J,5,FALSE)</f>
        <v>#N/A</v>
      </c>
      <c r="N146" s="23" t="e">
        <f>VLOOKUP(B146,'%C values'!$B:$J,9,FALSE)</f>
        <v>#N/A</v>
      </c>
      <c r="O146" s="23" t="e">
        <f t="shared" si="2"/>
        <v>#N/A</v>
      </c>
      <c r="P146" s="40" t="e">
        <f t="shared" si="3"/>
        <v>#N/A</v>
      </c>
      <c r="Q146" s="21" t="e">
        <f>VLOOKUP($B146,'%C values'!$M:$O,2,FALSE)</f>
        <v>#N/A</v>
      </c>
      <c r="R146" s="21" t="e">
        <f t="shared" si="4"/>
        <v>#N/A</v>
      </c>
      <c r="S146" s="21" t="e">
        <f t="shared" si="5"/>
        <v>#N/A</v>
      </c>
      <c r="T146" s="21" t="e">
        <f>VLOOKUP($B146,'%C values'!$M:$O,3,FALSE)</f>
        <v>#N/A</v>
      </c>
      <c r="U146" s="23" t="e">
        <f>VLOOKUP(B146,'%C values'!T:U,2,FALSE)</f>
        <v>#N/A</v>
      </c>
      <c r="V146" s="21" t="e">
        <f t="shared" si="6"/>
        <v>#N/A</v>
      </c>
      <c r="W146" s="21" t="e">
        <f t="shared" si="7"/>
        <v>#N/A</v>
      </c>
      <c r="X146" s="23" t="e">
        <f>VLOOKUP($B146,'%C values'!$T:$V,3,FALSE)</f>
        <v>#N/A</v>
      </c>
    </row>
    <row r="147" spans="1:24" ht="14.25" customHeight="1" x14ac:dyDescent="0.2">
      <c r="A147" s="22">
        <f>VLOOKUP(B147,'Sample ID by Horizon'!A:B,2,FALSE)</f>
        <v>42249</v>
      </c>
      <c r="B147" s="87" t="s">
        <v>416</v>
      </c>
      <c r="C147" s="57">
        <v>2</v>
      </c>
      <c r="D147" s="57">
        <v>64.463999999999999</v>
      </c>
      <c r="E147" s="88">
        <v>5</v>
      </c>
      <c r="F147" s="88">
        <v>69.239000000000004</v>
      </c>
      <c r="G147" s="71">
        <f t="shared" si="29"/>
        <v>4.7750000000000057</v>
      </c>
      <c r="H147" s="71">
        <f t="shared" si="1"/>
        <v>4.4999999999998863</v>
      </c>
      <c r="I147" s="71">
        <f t="shared" ref="I147:L147" si="117">I146</f>
        <v>4.5902310462092251</v>
      </c>
      <c r="J147" s="71">
        <f t="shared" si="117"/>
        <v>2.2033109021804278</v>
      </c>
      <c r="K147" s="23" t="e">
        <f t="shared" si="117"/>
        <v>#N/A</v>
      </c>
      <c r="L147" s="23" t="e">
        <f t="shared" si="117"/>
        <v>#N/A</v>
      </c>
      <c r="M147" s="23" t="e">
        <f>VLOOKUP(B147,'%C values'!$B:$J,5,FALSE)</f>
        <v>#N/A</v>
      </c>
      <c r="N147" s="23" t="e">
        <f>VLOOKUP(B147,'%C values'!$B:$J,9,FALSE)</f>
        <v>#N/A</v>
      </c>
      <c r="O147" s="23" t="e">
        <f t="shared" si="2"/>
        <v>#N/A</v>
      </c>
      <c r="P147" s="40" t="e">
        <f t="shared" si="3"/>
        <v>#N/A</v>
      </c>
      <c r="Q147" s="21" t="e">
        <f>VLOOKUP($B147,'%C values'!$M:$O,2,FALSE)</f>
        <v>#N/A</v>
      </c>
      <c r="R147" s="21" t="e">
        <f t="shared" si="4"/>
        <v>#N/A</v>
      </c>
      <c r="S147" s="21" t="e">
        <f t="shared" si="5"/>
        <v>#N/A</v>
      </c>
      <c r="T147" s="21" t="e">
        <f>VLOOKUP($B147,'%C values'!$M:$O,3,FALSE)</f>
        <v>#N/A</v>
      </c>
      <c r="U147" s="23" t="e">
        <f>VLOOKUP(B147,'%C values'!T:U,2,FALSE)</f>
        <v>#N/A</v>
      </c>
      <c r="V147" s="21" t="e">
        <f t="shared" si="6"/>
        <v>#N/A</v>
      </c>
      <c r="W147" s="21" t="e">
        <f t="shared" si="7"/>
        <v>#N/A</v>
      </c>
      <c r="X147" s="23" t="e">
        <f>VLOOKUP($B147,'%C values'!$T:$V,3,FALSE)</f>
        <v>#N/A</v>
      </c>
    </row>
    <row r="148" spans="1:24" ht="14.25" customHeight="1" x14ac:dyDescent="0.2">
      <c r="A148" s="22">
        <f>VLOOKUP(B148,'Sample ID by Horizon'!A:B,2,FALSE)</f>
        <v>42249</v>
      </c>
      <c r="B148" s="87" t="s">
        <v>416</v>
      </c>
      <c r="C148" s="57">
        <v>3</v>
      </c>
      <c r="D148" s="57">
        <v>65.730999999999995</v>
      </c>
      <c r="E148" s="88">
        <v>4.9989999999999997</v>
      </c>
      <c r="F148" s="88">
        <v>70.498999999999995</v>
      </c>
      <c r="G148" s="71">
        <f t="shared" si="29"/>
        <v>4.7680000000000007</v>
      </c>
      <c r="H148" s="71">
        <f t="shared" si="1"/>
        <v>4.620924184836948</v>
      </c>
      <c r="I148" s="71">
        <f t="shared" ref="I148:L148" si="118">I146</f>
        <v>4.5902310462092251</v>
      </c>
      <c r="J148" s="71">
        <f t="shared" si="118"/>
        <v>2.2033109021804278</v>
      </c>
      <c r="K148" s="23" t="e">
        <f t="shared" si="118"/>
        <v>#N/A</v>
      </c>
      <c r="L148" s="23" t="e">
        <f t="shared" si="118"/>
        <v>#N/A</v>
      </c>
      <c r="M148" s="23" t="e">
        <f>VLOOKUP(B148,'%C values'!$B:$J,5,FALSE)</f>
        <v>#N/A</v>
      </c>
      <c r="N148" s="23" t="e">
        <f>VLOOKUP(B148,'%C values'!$B:$J,9,FALSE)</f>
        <v>#N/A</v>
      </c>
      <c r="O148" s="23" t="e">
        <f t="shared" si="2"/>
        <v>#N/A</v>
      </c>
      <c r="P148" s="40" t="e">
        <f t="shared" si="3"/>
        <v>#N/A</v>
      </c>
      <c r="Q148" s="21" t="e">
        <f>VLOOKUP($B148,'%C values'!$M:$O,2,FALSE)</f>
        <v>#N/A</v>
      </c>
      <c r="R148" s="21" t="e">
        <f t="shared" si="4"/>
        <v>#N/A</v>
      </c>
      <c r="S148" s="21" t="e">
        <f t="shared" si="5"/>
        <v>#N/A</v>
      </c>
      <c r="T148" s="21" t="e">
        <f>VLOOKUP($B148,'%C values'!$M:$O,3,FALSE)</f>
        <v>#N/A</v>
      </c>
      <c r="U148" s="23" t="e">
        <f>VLOOKUP(B148,'%C values'!T:U,2,FALSE)</f>
        <v>#N/A</v>
      </c>
      <c r="V148" s="21" t="e">
        <f t="shared" si="6"/>
        <v>#N/A</v>
      </c>
      <c r="W148" s="21" t="e">
        <f t="shared" si="7"/>
        <v>#N/A</v>
      </c>
      <c r="X148" s="23" t="e">
        <f>VLOOKUP($B148,'%C values'!$T:$V,3,FALSE)</f>
        <v>#N/A</v>
      </c>
    </row>
    <row r="149" spans="1:24" ht="14.25" customHeight="1" x14ac:dyDescent="0.2">
      <c r="A149" s="22">
        <f>VLOOKUP(B149,'Sample ID by Horizon'!A:B,2,FALSE)</f>
        <v>42249</v>
      </c>
      <c r="B149" s="87" t="s">
        <v>416</v>
      </c>
      <c r="C149" s="57">
        <v>4</v>
      </c>
      <c r="D149" s="57">
        <v>69.409000000000006</v>
      </c>
      <c r="E149" s="88">
        <v>5</v>
      </c>
      <c r="F149" s="88">
        <v>74.16</v>
      </c>
      <c r="G149" s="71">
        <f t="shared" si="29"/>
        <v>4.7509999999999906</v>
      </c>
      <c r="H149" s="71">
        <f t="shared" si="1"/>
        <v>4.9800000000001887</v>
      </c>
      <c r="I149" s="71">
        <f t="shared" ref="I149:L149" si="119">I146</f>
        <v>4.5902310462092251</v>
      </c>
      <c r="J149" s="71">
        <f t="shared" si="119"/>
        <v>2.2033109021804278</v>
      </c>
      <c r="K149" s="23" t="e">
        <f t="shared" si="119"/>
        <v>#N/A</v>
      </c>
      <c r="L149" s="23" t="e">
        <f t="shared" si="119"/>
        <v>#N/A</v>
      </c>
      <c r="M149" s="23" t="e">
        <f>VLOOKUP(B149,'%C values'!$B:$J,5,FALSE)</f>
        <v>#N/A</v>
      </c>
      <c r="N149" s="23" t="e">
        <f>VLOOKUP(B149,'%C values'!$B:$J,9,FALSE)</f>
        <v>#N/A</v>
      </c>
      <c r="O149" s="23" t="e">
        <f t="shared" si="2"/>
        <v>#N/A</v>
      </c>
      <c r="P149" s="40" t="e">
        <f t="shared" si="3"/>
        <v>#N/A</v>
      </c>
      <c r="Q149" s="21" t="e">
        <f>VLOOKUP($B149,'%C values'!$M:$O,2,FALSE)</f>
        <v>#N/A</v>
      </c>
      <c r="R149" s="21" t="e">
        <f t="shared" si="4"/>
        <v>#N/A</v>
      </c>
      <c r="S149" s="21" t="e">
        <f t="shared" si="5"/>
        <v>#N/A</v>
      </c>
      <c r="T149" s="21" t="e">
        <f>VLOOKUP($B149,'%C values'!$M:$O,3,FALSE)</f>
        <v>#N/A</v>
      </c>
      <c r="U149" s="23" t="e">
        <f>VLOOKUP(B149,'%C values'!T:U,2,FALSE)</f>
        <v>#N/A</v>
      </c>
      <c r="V149" s="21" t="e">
        <f t="shared" si="6"/>
        <v>#N/A</v>
      </c>
      <c r="W149" s="21" t="e">
        <f t="shared" si="7"/>
        <v>#N/A</v>
      </c>
      <c r="X149" s="23" t="e">
        <f>VLOOKUP($B149,'%C values'!$T:$V,3,FALSE)</f>
        <v>#N/A</v>
      </c>
    </row>
    <row r="150" spans="1:24" ht="14.25" customHeight="1" x14ac:dyDescent="0.2">
      <c r="A150" s="22">
        <f>VLOOKUP(B150,'Sample ID by Horizon'!A:B,2,FALSE)</f>
        <v>42249</v>
      </c>
      <c r="B150" s="87" t="s">
        <v>417</v>
      </c>
      <c r="C150" s="57">
        <v>1</v>
      </c>
      <c r="D150" s="57">
        <v>63.069000000000003</v>
      </c>
      <c r="E150" s="88">
        <v>4.9989999999999997</v>
      </c>
      <c r="F150" s="88">
        <v>67.918999999999997</v>
      </c>
      <c r="G150" s="71">
        <f t="shared" si="29"/>
        <v>4.8499999999999943</v>
      </c>
      <c r="H150" s="71">
        <f t="shared" si="1"/>
        <v>2.9805961192239518</v>
      </c>
      <c r="I150" s="71">
        <f>AVERAGE(H150:H153)</f>
        <v>2.9701490298060249</v>
      </c>
      <c r="J150" s="71">
        <f>I150*0.48</f>
        <v>1.425671534306892</v>
      </c>
      <c r="K150" s="35" t="e">
        <f>M150/100*VLOOKUP(B150,'Bulk Density'!$D:$Q,14,FALSE)</f>
        <v>#N/A</v>
      </c>
      <c r="L150" s="23" t="e">
        <f>K150*0.892179122</f>
        <v>#N/A</v>
      </c>
      <c r="M150" s="23" t="e">
        <f>VLOOKUP(B150,'%C values'!$B:$J,5,FALSE)</f>
        <v>#N/A</v>
      </c>
      <c r="N150" s="23" t="e">
        <f>VLOOKUP(B150,'%C values'!$B:$J,9,FALSE)</f>
        <v>#N/A</v>
      </c>
      <c r="O150" s="23" t="e">
        <f t="shared" si="2"/>
        <v>#N/A</v>
      </c>
      <c r="P150" s="40" t="e">
        <f t="shared" si="3"/>
        <v>#N/A</v>
      </c>
      <c r="Q150" s="21" t="e">
        <f>VLOOKUP($B150,'%C values'!$M:$O,2,FALSE)</f>
        <v>#N/A</v>
      </c>
      <c r="R150" s="21" t="e">
        <f t="shared" si="4"/>
        <v>#N/A</v>
      </c>
      <c r="S150" s="21" t="e">
        <f t="shared" si="5"/>
        <v>#N/A</v>
      </c>
      <c r="T150" s="21" t="e">
        <f>VLOOKUP($B150,'%C values'!$M:$O,3,FALSE)</f>
        <v>#N/A</v>
      </c>
      <c r="U150" s="23" t="e">
        <f>VLOOKUP(B150,'%C values'!T:U,2,FALSE)</f>
        <v>#N/A</v>
      </c>
      <c r="V150" s="21" t="e">
        <f t="shared" si="6"/>
        <v>#N/A</v>
      </c>
      <c r="W150" s="21" t="e">
        <f t="shared" si="7"/>
        <v>#N/A</v>
      </c>
      <c r="X150" s="23" t="e">
        <f>VLOOKUP($B150,'%C values'!$T:$V,3,FALSE)</f>
        <v>#N/A</v>
      </c>
    </row>
    <row r="151" spans="1:24" ht="14.25" customHeight="1" x14ac:dyDescent="0.2">
      <c r="A151" s="22">
        <f>VLOOKUP(B151,'Sample ID by Horizon'!A:B,2,FALSE)</f>
        <v>42249</v>
      </c>
      <c r="B151" s="87" t="s">
        <v>417</v>
      </c>
      <c r="C151" s="57">
        <v>2</v>
      </c>
      <c r="D151" s="57">
        <v>64.468999999999994</v>
      </c>
      <c r="E151" s="88">
        <v>5</v>
      </c>
      <c r="F151" s="88">
        <v>69.316999999999993</v>
      </c>
      <c r="G151" s="71">
        <f t="shared" si="29"/>
        <v>4.847999999999999</v>
      </c>
      <c r="H151" s="71">
        <f t="shared" si="1"/>
        <v>3.0400000000000205</v>
      </c>
      <c r="I151" s="71">
        <f t="shared" ref="I151:L151" si="120">I150</f>
        <v>2.9701490298060249</v>
      </c>
      <c r="J151" s="71">
        <f t="shared" si="120"/>
        <v>1.425671534306892</v>
      </c>
      <c r="K151" s="23" t="e">
        <f t="shared" si="120"/>
        <v>#N/A</v>
      </c>
      <c r="L151" s="23" t="e">
        <f t="shared" si="120"/>
        <v>#N/A</v>
      </c>
      <c r="M151" s="23" t="e">
        <f>VLOOKUP(B151,'%C values'!$B:$J,5,FALSE)</f>
        <v>#N/A</v>
      </c>
      <c r="N151" s="23" t="e">
        <f>VLOOKUP(B151,'%C values'!$B:$J,9,FALSE)</f>
        <v>#N/A</v>
      </c>
      <c r="O151" s="23" t="e">
        <f t="shared" si="2"/>
        <v>#N/A</v>
      </c>
      <c r="P151" s="40" t="e">
        <f t="shared" si="3"/>
        <v>#N/A</v>
      </c>
      <c r="Q151" s="21" t="e">
        <f>VLOOKUP($B151,'%C values'!$M:$O,2,FALSE)</f>
        <v>#N/A</v>
      </c>
      <c r="R151" s="21" t="e">
        <f t="shared" si="4"/>
        <v>#N/A</v>
      </c>
      <c r="S151" s="21" t="e">
        <f t="shared" si="5"/>
        <v>#N/A</v>
      </c>
      <c r="T151" s="21" t="e">
        <f>VLOOKUP($B151,'%C values'!$M:$O,3,FALSE)</f>
        <v>#N/A</v>
      </c>
      <c r="U151" s="23" t="e">
        <f>VLOOKUP(B151,'%C values'!T:U,2,FALSE)</f>
        <v>#N/A</v>
      </c>
      <c r="V151" s="21" t="e">
        <f t="shared" si="6"/>
        <v>#N/A</v>
      </c>
      <c r="W151" s="21" t="e">
        <f t="shared" si="7"/>
        <v>#N/A</v>
      </c>
      <c r="X151" s="23" t="e">
        <f>VLOOKUP($B151,'%C values'!$T:$V,3,FALSE)</f>
        <v>#N/A</v>
      </c>
    </row>
    <row r="152" spans="1:24" ht="14.25" customHeight="1" x14ac:dyDescent="0.2">
      <c r="A152" s="22">
        <f>VLOOKUP(B152,'Sample ID by Horizon'!A:B,2,FALSE)</f>
        <v>42249</v>
      </c>
      <c r="B152" s="87" t="s">
        <v>417</v>
      </c>
      <c r="C152" s="57">
        <v>3</v>
      </c>
      <c r="D152" s="57">
        <v>65.734999999999999</v>
      </c>
      <c r="E152" s="88">
        <v>5</v>
      </c>
      <c r="F152" s="88">
        <v>70.588999999999999</v>
      </c>
      <c r="G152" s="71">
        <f t="shared" si="29"/>
        <v>4.8539999999999992</v>
      </c>
      <c r="H152" s="71">
        <f t="shared" si="1"/>
        <v>2.9200000000000159</v>
      </c>
      <c r="I152" s="71">
        <f t="shared" ref="I152:L152" si="121">I150</f>
        <v>2.9701490298060249</v>
      </c>
      <c r="J152" s="71">
        <f t="shared" si="121"/>
        <v>1.425671534306892</v>
      </c>
      <c r="K152" s="23" t="e">
        <f t="shared" si="121"/>
        <v>#N/A</v>
      </c>
      <c r="L152" s="23" t="e">
        <f t="shared" si="121"/>
        <v>#N/A</v>
      </c>
      <c r="M152" s="23" t="e">
        <f>VLOOKUP(B152,'%C values'!$B:$J,5,FALSE)</f>
        <v>#N/A</v>
      </c>
      <c r="N152" s="23" t="e">
        <f>VLOOKUP(B152,'%C values'!$B:$J,9,FALSE)</f>
        <v>#N/A</v>
      </c>
      <c r="O152" s="23" t="e">
        <f t="shared" si="2"/>
        <v>#N/A</v>
      </c>
      <c r="P152" s="40" t="e">
        <f t="shared" si="3"/>
        <v>#N/A</v>
      </c>
      <c r="Q152" s="21" t="e">
        <f>VLOOKUP($B152,'%C values'!$M:$O,2,FALSE)</f>
        <v>#N/A</v>
      </c>
      <c r="R152" s="21" t="e">
        <f t="shared" si="4"/>
        <v>#N/A</v>
      </c>
      <c r="S152" s="21" t="e">
        <f t="shared" si="5"/>
        <v>#N/A</v>
      </c>
      <c r="T152" s="21" t="e">
        <f>VLOOKUP($B152,'%C values'!$M:$O,3,FALSE)</f>
        <v>#N/A</v>
      </c>
      <c r="U152" s="23" t="e">
        <f>VLOOKUP(B152,'%C values'!T:U,2,FALSE)</f>
        <v>#N/A</v>
      </c>
      <c r="V152" s="21" t="e">
        <f t="shared" si="6"/>
        <v>#N/A</v>
      </c>
      <c r="W152" s="21" t="e">
        <f t="shared" si="7"/>
        <v>#N/A</v>
      </c>
      <c r="X152" s="23" t="e">
        <f>VLOOKUP($B152,'%C values'!$T:$V,3,FALSE)</f>
        <v>#N/A</v>
      </c>
    </row>
    <row r="153" spans="1:24" ht="14.25" customHeight="1" x14ac:dyDescent="0.2">
      <c r="A153" s="22">
        <f>VLOOKUP(B153,'Sample ID by Horizon'!A:B,2,FALSE)</f>
        <v>42249</v>
      </c>
      <c r="B153" s="87" t="s">
        <v>417</v>
      </c>
      <c r="C153" s="57">
        <v>4</v>
      </c>
      <c r="D153" s="57">
        <v>69.412000000000006</v>
      </c>
      <c r="E153" s="88">
        <v>5</v>
      </c>
      <c r="F153" s="88">
        <v>74.265000000000001</v>
      </c>
      <c r="G153" s="71">
        <f t="shared" si="29"/>
        <v>4.8529999999999944</v>
      </c>
      <c r="H153" s="71">
        <f t="shared" si="1"/>
        <v>2.9400000000001114</v>
      </c>
      <c r="I153" s="71">
        <f t="shared" ref="I153:L153" si="122">I150</f>
        <v>2.9701490298060249</v>
      </c>
      <c r="J153" s="71">
        <f t="shared" si="122"/>
        <v>1.425671534306892</v>
      </c>
      <c r="K153" s="23" t="e">
        <f t="shared" si="122"/>
        <v>#N/A</v>
      </c>
      <c r="L153" s="23" t="e">
        <f t="shared" si="122"/>
        <v>#N/A</v>
      </c>
      <c r="M153" s="23" t="e">
        <f>VLOOKUP(B153,'%C values'!$B:$J,5,FALSE)</f>
        <v>#N/A</v>
      </c>
      <c r="N153" s="23" t="e">
        <f>VLOOKUP(B153,'%C values'!$B:$J,9,FALSE)</f>
        <v>#N/A</v>
      </c>
      <c r="O153" s="23" t="e">
        <f t="shared" si="2"/>
        <v>#N/A</v>
      </c>
      <c r="P153" s="40" t="e">
        <f t="shared" si="3"/>
        <v>#N/A</v>
      </c>
      <c r="Q153" s="21" t="e">
        <f>VLOOKUP($B153,'%C values'!$M:$O,2,FALSE)</f>
        <v>#N/A</v>
      </c>
      <c r="R153" s="21" t="e">
        <f t="shared" si="4"/>
        <v>#N/A</v>
      </c>
      <c r="S153" s="21" t="e">
        <f t="shared" si="5"/>
        <v>#N/A</v>
      </c>
      <c r="T153" s="21" t="e">
        <f>VLOOKUP($B153,'%C values'!$M:$O,3,FALSE)</f>
        <v>#N/A</v>
      </c>
      <c r="U153" s="23" t="e">
        <f>VLOOKUP(B153,'%C values'!T:U,2,FALSE)</f>
        <v>#N/A</v>
      </c>
      <c r="V153" s="21" t="e">
        <f t="shared" si="6"/>
        <v>#N/A</v>
      </c>
      <c r="W153" s="21" t="e">
        <f t="shared" si="7"/>
        <v>#N/A</v>
      </c>
      <c r="X153" s="23" t="e">
        <f>VLOOKUP($B153,'%C values'!$T:$V,3,FALSE)</f>
        <v>#N/A</v>
      </c>
    </row>
    <row r="154" spans="1:24" ht="14.25" customHeight="1" x14ac:dyDescent="0.2">
      <c r="A154" s="22">
        <f>VLOOKUP(B154,'Sample ID by Horizon'!A:B,2,FALSE)</f>
        <v>42249</v>
      </c>
      <c r="B154" s="87" t="s">
        <v>418</v>
      </c>
      <c r="C154" s="57">
        <v>1</v>
      </c>
      <c r="D154" s="57">
        <v>63.064999999999998</v>
      </c>
      <c r="E154" s="88">
        <v>5</v>
      </c>
      <c r="F154" s="88">
        <v>67.94</v>
      </c>
      <c r="G154" s="71">
        <f t="shared" si="29"/>
        <v>4.875</v>
      </c>
      <c r="H154" s="71">
        <f t="shared" si="1"/>
        <v>2.5</v>
      </c>
      <c r="I154" s="71">
        <f>AVERAGE(H154:H157)</f>
        <v>2.505250050009999</v>
      </c>
      <c r="J154" s="71">
        <f>I154*0.48</f>
        <v>1.2025200240047995</v>
      </c>
      <c r="K154" s="35" t="e">
        <f>M154/100*VLOOKUP(B154,'Bulk Density'!$D:$Q,14,FALSE)</f>
        <v>#N/A</v>
      </c>
      <c r="L154" s="23" t="e">
        <f>K154*0.892179122</f>
        <v>#N/A</v>
      </c>
      <c r="M154" s="23" t="e">
        <f>VLOOKUP(B154,'%C values'!$B:$J,5,FALSE)</f>
        <v>#N/A</v>
      </c>
      <c r="N154" s="23" t="e">
        <f>VLOOKUP(B154,'%C values'!$B:$J,9,FALSE)</f>
        <v>#N/A</v>
      </c>
      <c r="O154" s="23" t="e">
        <f t="shared" si="2"/>
        <v>#N/A</v>
      </c>
      <c r="P154" s="40" t="e">
        <f t="shared" si="3"/>
        <v>#N/A</v>
      </c>
      <c r="Q154" s="21" t="e">
        <f>VLOOKUP($B154,'%C values'!$M:$O,2,FALSE)</f>
        <v>#N/A</v>
      </c>
      <c r="R154" s="21" t="e">
        <f t="shared" si="4"/>
        <v>#N/A</v>
      </c>
      <c r="S154" s="21" t="e">
        <f t="shared" si="5"/>
        <v>#N/A</v>
      </c>
      <c r="T154" s="21" t="e">
        <f>VLOOKUP($B154,'%C values'!$M:$O,3,FALSE)</f>
        <v>#N/A</v>
      </c>
      <c r="U154" s="23" t="e">
        <f>VLOOKUP(B154,'%C values'!T:U,2,FALSE)</f>
        <v>#N/A</v>
      </c>
      <c r="V154" s="21" t="e">
        <f t="shared" si="6"/>
        <v>#N/A</v>
      </c>
      <c r="W154" s="21" t="e">
        <f t="shared" si="7"/>
        <v>#N/A</v>
      </c>
      <c r="X154" s="23" t="e">
        <f>VLOOKUP($B154,'%C values'!$T:$V,3,FALSE)</f>
        <v>#N/A</v>
      </c>
    </row>
    <row r="155" spans="1:24" ht="14.25" customHeight="1" x14ac:dyDescent="0.2">
      <c r="A155" s="22">
        <f>VLOOKUP(B155,'Sample ID by Horizon'!A:B,2,FALSE)</f>
        <v>42249</v>
      </c>
      <c r="B155" s="87" t="s">
        <v>418</v>
      </c>
      <c r="C155" s="57">
        <v>2</v>
      </c>
      <c r="D155" s="57">
        <v>64.462999999999994</v>
      </c>
      <c r="E155" s="88">
        <v>4.9989999999999997</v>
      </c>
      <c r="F155" s="88">
        <v>69.337999999999994</v>
      </c>
      <c r="G155" s="71">
        <f t="shared" si="29"/>
        <v>4.875</v>
      </c>
      <c r="H155" s="71">
        <f t="shared" si="1"/>
        <v>2.4804960992198373</v>
      </c>
      <c r="I155" s="71">
        <f t="shared" ref="I155:L155" si="123">I154</f>
        <v>2.505250050009999</v>
      </c>
      <c r="J155" s="71">
        <f t="shared" si="123"/>
        <v>1.2025200240047995</v>
      </c>
      <c r="K155" s="23" t="e">
        <f t="shared" si="123"/>
        <v>#N/A</v>
      </c>
      <c r="L155" s="23" t="e">
        <f t="shared" si="123"/>
        <v>#N/A</v>
      </c>
      <c r="M155" s="23" t="e">
        <f>VLOOKUP(B155,'%C values'!$B:$J,5,FALSE)</f>
        <v>#N/A</v>
      </c>
      <c r="N155" s="23" t="e">
        <f>VLOOKUP(B155,'%C values'!$B:$J,9,FALSE)</f>
        <v>#N/A</v>
      </c>
      <c r="O155" s="23" t="e">
        <f t="shared" si="2"/>
        <v>#N/A</v>
      </c>
      <c r="P155" s="40" t="e">
        <f t="shared" si="3"/>
        <v>#N/A</v>
      </c>
      <c r="Q155" s="21" t="e">
        <f>VLOOKUP($B155,'%C values'!$M:$O,2,FALSE)</f>
        <v>#N/A</v>
      </c>
      <c r="R155" s="21" t="e">
        <f t="shared" si="4"/>
        <v>#N/A</v>
      </c>
      <c r="S155" s="21" t="e">
        <f t="shared" si="5"/>
        <v>#N/A</v>
      </c>
      <c r="T155" s="21" t="e">
        <f>VLOOKUP($B155,'%C values'!$M:$O,3,FALSE)</f>
        <v>#N/A</v>
      </c>
      <c r="U155" s="23" t="e">
        <f>VLOOKUP(B155,'%C values'!T:U,2,FALSE)</f>
        <v>#N/A</v>
      </c>
      <c r="V155" s="21" t="e">
        <f t="shared" si="6"/>
        <v>#N/A</v>
      </c>
      <c r="W155" s="21" t="e">
        <f t="shared" si="7"/>
        <v>#N/A</v>
      </c>
      <c r="X155" s="23" t="e">
        <f>VLOOKUP($B155,'%C values'!$T:$V,3,FALSE)</f>
        <v>#N/A</v>
      </c>
    </row>
    <row r="156" spans="1:24" ht="14.25" customHeight="1" x14ac:dyDescent="0.2">
      <c r="A156" s="22">
        <f>VLOOKUP(B156,'Sample ID by Horizon'!A:B,2,FALSE)</f>
        <v>42249</v>
      </c>
      <c r="B156" s="87" t="s">
        <v>418</v>
      </c>
      <c r="C156" s="57">
        <v>3</v>
      </c>
      <c r="D156" s="57">
        <v>65.734999999999999</v>
      </c>
      <c r="E156" s="88">
        <v>4.9989999999999997</v>
      </c>
      <c r="F156" s="88">
        <v>70.608000000000004</v>
      </c>
      <c r="G156" s="71">
        <f t="shared" si="29"/>
        <v>4.8730000000000047</v>
      </c>
      <c r="H156" s="71">
        <f t="shared" si="1"/>
        <v>2.5205041008200642</v>
      </c>
      <c r="I156" s="71">
        <f t="shared" ref="I156:L156" si="124">I154</f>
        <v>2.505250050009999</v>
      </c>
      <c r="J156" s="71">
        <f t="shared" si="124"/>
        <v>1.2025200240047995</v>
      </c>
      <c r="K156" s="23" t="e">
        <f t="shared" si="124"/>
        <v>#N/A</v>
      </c>
      <c r="L156" s="23" t="e">
        <f t="shared" si="124"/>
        <v>#N/A</v>
      </c>
      <c r="M156" s="23" t="e">
        <f>VLOOKUP(B156,'%C values'!$B:$J,5,FALSE)</f>
        <v>#N/A</v>
      </c>
      <c r="N156" s="23" t="e">
        <f>VLOOKUP(B156,'%C values'!$B:$J,9,FALSE)</f>
        <v>#N/A</v>
      </c>
      <c r="O156" s="23" t="e">
        <f t="shared" si="2"/>
        <v>#N/A</v>
      </c>
      <c r="P156" s="40" t="e">
        <f t="shared" si="3"/>
        <v>#N/A</v>
      </c>
      <c r="Q156" s="21" t="e">
        <f>VLOOKUP($B156,'%C values'!$M:$O,2,FALSE)</f>
        <v>#N/A</v>
      </c>
      <c r="R156" s="21" t="e">
        <f t="shared" si="4"/>
        <v>#N/A</v>
      </c>
      <c r="S156" s="21" t="e">
        <f t="shared" si="5"/>
        <v>#N/A</v>
      </c>
      <c r="T156" s="21" t="e">
        <f>VLOOKUP($B156,'%C values'!$M:$O,3,FALSE)</f>
        <v>#N/A</v>
      </c>
      <c r="U156" s="23" t="e">
        <f>VLOOKUP(B156,'%C values'!T:U,2,FALSE)</f>
        <v>#N/A</v>
      </c>
      <c r="V156" s="21" t="e">
        <f t="shared" si="6"/>
        <v>#N/A</v>
      </c>
      <c r="W156" s="21" t="e">
        <f t="shared" si="7"/>
        <v>#N/A</v>
      </c>
      <c r="X156" s="23" t="e">
        <f>VLOOKUP($B156,'%C values'!$T:$V,3,FALSE)</f>
        <v>#N/A</v>
      </c>
    </row>
    <row r="157" spans="1:24" ht="14.25" customHeight="1" x14ac:dyDescent="0.2">
      <c r="A157" s="22">
        <f>VLOOKUP(B157,'Sample ID by Horizon'!A:B,2,FALSE)</f>
        <v>42249</v>
      </c>
      <c r="B157" s="87" t="s">
        <v>418</v>
      </c>
      <c r="C157" s="57">
        <v>4</v>
      </c>
      <c r="D157" s="57">
        <v>69.414000000000001</v>
      </c>
      <c r="E157" s="88">
        <v>5</v>
      </c>
      <c r="F157" s="88">
        <v>74.287999999999997</v>
      </c>
      <c r="G157" s="71">
        <f t="shared" si="29"/>
        <v>4.8739999999999952</v>
      </c>
      <c r="H157" s="71">
        <f t="shared" si="1"/>
        <v>2.5200000000000955</v>
      </c>
      <c r="I157" s="71">
        <f t="shared" ref="I157:L157" si="125">I154</f>
        <v>2.505250050009999</v>
      </c>
      <c r="J157" s="71">
        <f t="shared" si="125"/>
        <v>1.2025200240047995</v>
      </c>
      <c r="K157" s="23" t="e">
        <f t="shared" si="125"/>
        <v>#N/A</v>
      </c>
      <c r="L157" s="23" t="e">
        <f t="shared" si="125"/>
        <v>#N/A</v>
      </c>
      <c r="M157" s="23" t="e">
        <f>VLOOKUP(B157,'%C values'!$B:$J,5,FALSE)</f>
        <v>#N/A</v>
      </c>
      <c r="N157" s="23" t="e">
        <f>VLOOKUP(B157,'%C values'!$B:$J,9,FALSE)</f>
        <v>#N/A</v>
      </c>
      <c r="O157" s="23" t="e">
        <f t="shared" si="2"/>
        <v>#N/A</v>
      </c>
      <c r="P157" s="40" t="e">
        <f t="shared" si="3"/>
        <v>#N/A</v>
      </c>
      <c r="Q157" s="21" t="e">
        <f>VLOOKUP($B157,'%C values'!$M:$O,2,FALSE)</f>
        <v>#N/A</v>
      </c>
      <c r="R157" s="21" t="e">
        <f t="shared" si="4"/>
        <v>#N/A</v>
      </c>
      <c r="S157" s="21" t="e">
        <f t="shared" si="5"/>
        <v>#N/A</v>
      </c>
      <c r="T157" s="21" t="e">
        <f>VLOOKUP($B157,'%C values'!$M:$O,3,FALSE)</f>
        <v>#N/A</v>
      </c>
      <c r="U157" s="23" t="e">
        <f>VLOOKUP(B157,'%C values'!T:U,2,FALSE)</f>
        <v>#N/A</v>
      </c>
      <c r="V157" s="21" t="e">
        <f t="shared" si="6"/>
        <v>#N/A</v>
      </c>
      <c r="W157" s="21" t="e">
        <f t="shared" si="7"/>
        <v>#N/A</v>
      </c>
      <c r="X157" s="23" t="e">
        <f>VLOOKUP($B157,'%C values'!$T:$V,3,FALSE)</f>
        <v>#N/A</v>
      </c>
    </row>
    <row r="158" spans="1:24" ht="14.25" customHeight="1" x14ac:dyDescent="0.2">
      <c r="A158" s="22">
        <f>VLOOKUP(B158,'Sample ID by Horizon'!A:B,2,FALSE)</f>
        <v>42279</v>
      </c>
      <c r="B158" s="87" t="s">
        <v>431</v>
      </c>
      <c r="C158" s="57">
        <v>1</v>
      </c>
      <c r="D158" s="57">
        <v>63.067</v>
      </c>
      <c r="E158" s="88">
        <v>4.9989999999999997</v>
      </c>
      <c r="F158" s="88">
        <v>67.852999999999994</v>
      </c>
      <c r="G158" s="71">
        <f t="shared" si="29"/>
        <v>4.7859999999999943</v>
      </c>
      <c r="H158" s="71">
        <f t="shared" si="1"/>
        <v>4.2608521704341946</v>
      </c>
      <c r="I158" s="71">
        <f>AVERAGE(H158:H161)</f>
        <v>4.4804440888177766</v>
      </c>
      <c r="J158" s="71">
        <f>I158*0.48</f>
        <v>2.1506131626325327</v>
      </c>
      <c r="K158" s="35" t="e">
        <f>M158/100*VLOOKUP(B158,'Bulk Density'!$D:$Q,14,FALSE)</f>
        <v>#N/A</v>
      </c>
      <c r="L158" s="23" t="e">
        <f>K158*0.892179122</f>
        <v>#N/A</v>
      </c>
      <c r="M158" s="23" t="e">
        <f>VLOOKUP(B158,'%C values'!$B:$J,5,FALSE)</f>
        <v>#N/A</v>
      </c>
      <c r="N158" s="23" t="e">
        <f>VLOOKUP(B158,'%C values'!$B:$J,9,FALSE)</f>
        <v>#N/A</v>
      </c>
      <c r="O158" s="23" t="e">
        <f t="shared" si="2"/>
        <v>#N/A</v>
      </c>
      <c r="P158" s="40" t="e">
        <f t="shared" si="3"/>
        <v>#N/A</v>
      </c>
      <c r="Q158" s="21" t="e">
        <f>VLOOKUP($B158,'%C values'!$M:$O,2,FALSE)</f>
        <v>#N/A</v>
      </c>
      <c r="R158" s="21" t="e">
        <f t="shared" si="4"/>
        <v>#N/A</v>
      </c>
      <c r="S158" s="21" t="e">
        <f t="shared" si="5"/>
        <v>#N/A</v>
      </c>
      <c r="T158" s="21" t="e">
        <f>VLOOKUP($B158,'%C values'!$M:$O,3,FALSE)</f>
        <v>#N/A</v>
      </c>
      <c r="U158" s="23" t="e">
        <f>VLOOKUP(B158,'%C values'!T:U,2,FALSE)</f>
        <v>#N/A</v>
      </c>
      <c r="V158" s="21" t="e">
        <f t="shared" si="6"/>
        <v>#N/A</v>
      </c>
      <c r="W158" s="21" t="e">
        <f t="shared" si="7"/>
        <v>#N/A</v>
      </c>
      <c r="X158" s="23" t="e">
        <f>VLOOKUP($B158,'%C values'!$T:$V,3,FALSE)</f>
        <v>#N/A</v>
      </c>
    </row>
    <row r="159" spans="1:24" ht="14.25" customHeight="1" x14ac:dyDescent="0.2">
      <c r="A159" s="22">
        <f>VLOOKUP(B159,'Sample ID by Horizon'!A:B,2,FALSE)</f>
        <v>42279</v>
      </c>
      <c r="B159" s="87" t="s">
        <v>431</v>
      </c>
      <c r="C159" s="57">
        <v>2</v>
      </c>
      <c r="D159" s="57">
        <v>64.468000000000004</v>
      </c>
      <c r="E159" s="88">
        <v>5</v>
      </c>
      <c r="F159" s="88">
        <v>69.248999999999995</v>
      </c>
      <c r="G159" s="71">
        <f t="shared" si="29"/>
        <v>4.7809999999999917</v>
      </c>
      <c r="H159" s="71">
        <f t="shared" si="1"/>
        <v>4.380000000000166</v>
      </c>
      <c r="I159" s="71">
        <f t="shared" ref="I159:L159" si="126">I158</f>
        <v>4.4804440888177766</v>
      </c>
      <c r="J159" s="71">
        <f t="shared" si="126"/>
        <v>2.1506131626325327</v>
      </c>
      <c r="K159" s="23" t="e">
        <f t="shared" si="126"/>
        <v>#N/A</v>
      </c>
      <c r="L159" s="23" t="e">
        <f t="shared" si="126"/>
        <v>#N/A</v>
      </c>
      <c r="M159" s="23" t="e">
        <f>VLOOKUP(B159,'%C values'!$B:$J,5,FALSE)</f>
        <v>#N/A</v>
      </c>
      <c r="N159" s="23" t="e">
        <f>VLOOKUP(B159,'%C values'!$B:$J,9,FALSE)</f>
        <v>#N/A</v>
      </c>
      <c r="O159" s="23" t="e">
        <f t="shared" si="2"/>
        <v>#N/A</v>
      </c>
      <c r="P159" s="40" t="e">
        <f t="shared" si="3"/>
        <v>#N/A</v>
      </c>
      <c r="Q159" s="21" t="e">
        <f>VLOOKUP($B159,'%C values'!$M:$O,2,FALSE)</f>
        <v>#N/A</v>
      </c>
      <c r="R159" s="21" t="e">
        <f t="shared" si="4"/>
        <v>#N/A</v>
      </c>
      <c r="S159" s="21" t="e">
        <f t="shared" si="5"/>
        <v>#N/A</v>
      </c>
      <c r="T159" s="21" t="e">
        <f>VLOOKUP($B159,'%C values'!$M:$O,3,FALSE)</f>
        <v>#N/A</v>
      </c>
      <c r="U159" s="23" t="e">
        <f>VLOOKUP(B159,'%C values'!T:U,2,FALSE)</f>
        <v>#N/A</v>
      </c>
      <c r="V159" s="21" t="e">
        <f t="shared" si="6"/>
        <v>#N/A</v>
      </c>
      <c r="W159" s="21" t="e">
        <f t="shared" si="7"/>
        <v>#N/A</v>
      </c>
      <c r="X159" s="23" t="e">
        <f>VLOOKUP($B159,'%C values'!$T:$V,3,FALSE)</f>
        <v>#N/A</v>
      </c>
    </row>
    <row r="160" spans="1:24" ht="14.25" customHeight="1" x14ac:dyDescent="0.2">
      <c r="A160" s="22">
        <f>VLOOKUP(B160,'Sample ID by Horizon'!A:B,2,FALSE)</f>
        <v>42279</v>
      </c>
      <c r="B160" s="87" t="s">
        <v>431</v>
      </c>
      <c r="C160" s="57">
        <v>3</v>
      </c>
      <c r="D160" s="57">
        <v>65.730999999999995</v>
      </c>
      <c r="E160" s="88">
        <v>5</v>
      </c>
      <c r="F160" s="88">
        <v>70.498000000000005</v>
      </c>
      <c r="G160" s="71">
        <f t="shared" si="29"/>
        <v>4.7670000000000101</v>
      </c>
      <c r="H160" s="71">
        <f t="shared" si="1"/>
        <v>4.6599999999997976</v>
      </c>
      <c r="I160" s="71">
        <f t="shared" ref="I160:L160" si="127">I158</f>
        <v>4.4804440888177766</v>
      </c>
      <c r="J160" s="71">
        <f t="shared" si="127"/>
        <v>2.1506131626325327</v>
      </c>
      <c r="K160" s="23" t="e">
        <f t="shared" si="127"/>
        <v>#N/A</v>
      </c>
      <c r="L160" s="23" t="e">
        <f t="shared" si="127"/>
        <v>#N/A</v>
      </c>
      <c r="M160" s="23" t="e">
        <f>VLOOKUP(B160,'%C values'!$B:$J,5,FALSE)</f>
        <v>#N/A</v>
      </c>
      <c r="N160" s="23" t="e">
        <f>VLOOKUP(B160,'%C values'!$B:$J,9,FALSE)</f>
        <v>#N/A</v>
      </c>
      <c r="O160" s="23" t="e">
        <f t="shared" si="2"/>
        <v>#N/A</v>
      </c>
      <c r="P160" s="40" t="e">
        <f t="shared" si="3"/>
        <v>#N/A</v>
      </c>
      <c r="Q160" s="21" t="e">
        <f>VLOOKUP($B160,'%C values'!$M:$O,2,FALSE)</f>
        <v>#N/A</v>
      </c>
      <c r="R160" s="21" t="e">
        <f t="shared" si="4"/>
        <v>#N/A</v>
      </c>
      <c r="S160" s="21" t="e">
        <f t="shared" si="5"/>
        <v>#N/A</v>
      </c>
      <c r="T160" s="21" t="e">
        <f>VLOOKUP($B160,'%C values'!$M:$O,3,FALSE)</f>
        <v>#N/A</v>
      </c>
      <c r="U160" s="23" t="e">
        <f>VLOOKUP(B160,'%C values'!T:U,2,FALSE)</f>
        <v>#N/A</v>
      </c>
      <c r="V160" s="21" t="e">
        <f t="shared" si="6"/>
        <v>#N/A</v>
      </c>
      <c r="W160" s="21" t="e">
        <f t="shared" si="7"/>
        <v>#N/A</v>
      </c>
      <c r="X160" s="23" t="e">
        <f>VLOOKUP($B160,'%C values'!$T:$V,3,FALSE)</f>
        <v>#N/A</v>
      </c>
    </row>
    <row r="161" spans="1:24" ht="14.25" customHeight="1" x14ac:dyDescent="0.2">
      <c r="A161" s="22">
        <f>VLOOKUP(B161,'Sample ID by Horizon'!A:B,2,FALSE)</f>
        <v>42279</v>
      </c>
      <c r="B161" s="87" t="s">
        <v>431</v>
      </c>
      <c r="C161" s="57">
        <v>4</v>
      </c>
      <c r="D161" s="57">
        <v>69.406999999999996</v>
      </c>
      <c r="E161" s="88">
        <v>4.9989999999999997</v>
      </c>
      <c r="F161" s="88">
        <v>74.174999999999997</v>
      </c>
      <c r="G161" s="71">
        <f t="shared" si="29"/>
        <v>4.7680000000000007</v>
      </c>
      <c r="H161" s="71">
        <f t="shared" si="1"/>
        <v>4.620924184836948</v>
      </c>
      <c r="I161" s="71">
        <f t="shared" ref="I161:L161" si="128">I158</f>
        <v>4.4804440888177766</v>
      </c>
      <c r="J161" s="71">
        <f t="shared" si="128"/>
        <v>2.1506131626325327</v>
      </c>
      <c r="K161" s="23" t="e">
        <f t="shared" si="128"/>
        <v>#N/A</v>
      </c>
      <c r="L161" s="23" t="e">
        <f t="shared" si="128"/>
        <v>#N/A</v>
      </c>
      <c r="M161" s="23" t="e">
        <f>VLOOKUP(B161,'%C values'!$B:$J,5,FALSE)</f>
        <v>#N/A</v>
      </c>
      <c r="N161" s="23" t="e">
        <f>VLOOKUP(B161,'%C values'!$B:$J,9,FALSE)</f>
        <v>#N/A</v>
      </c>
      <c r="O161" s="23" t="e">
        <f t="shared" si="2"/>
        <v>#N/A</v>
      </c>
      <c r="P161" s="40" t="e">
        <f t="shared" si="3"/>
        <v>#N/A</v>
      </c>
      <c r="Q161" s="21" t="e">
        <f>VLOOKUP($B161,'%C values'!$M:$O,2,FALSE)</f>
        <v>#N/A</v>
      </c>
      <c r="R161" s="21" t="e">
        <f t="shared" si="4"/>
        <v>#N/A</v>
      </c>
      <c r="S161" s="21" t="e">
        <f t="shared" si="5"/>
        <v>#N/A</v>
      </c>
      <c r="T161" s="21" t="e">
        <f>VLOOKUP($B161,'%C values'!$M:$O,3,FALSE)</f>
        <v>#N/A</v>
      </c>
      <c r="U161" s="23" t="e">
        <f>VLOOKUP(B161,'%C values'!T:U,2,FALSE)</f>
        <v>#N/A</v>
      </c>
      <c r="V161" s="21" t="e">
        <f t="shared" si="6"/>
        <v>#N/A</v>
      </c>
      <c r="W161" s="21" t="e">
        <f t="shared" si="7"/>
        <v>#N/A</v>
      </c>
      <c r="X161" s="23" t="e">
        <f>VLOOKUP($B161,'%C values'!$T:$V,3,FALSE)</f>
        <v>#N/A</v>
      </c>
    </row>
    <row r="162" spans="1:24" ht="14.25" customHeight="1" x14ac:dyDescent="0.2">
      <c r="A162" s="22">
        <f>VLOOKUP(B162,'Sample ID by Horizon'!A:B,2,FALSE)</f>
        <v>42324</v>
      </c>
      <c r="B162" s="87" t="s">
        <v>451</v>
      </c>
      <c r="C162" s="57">
        <v>1</v>
      </c>
      <c r="D162" s="57">
        <v>63.064999999999998</v>
      </c>
      <c r="E162" s="88">
        <v>5</v>
      </c>
      <c r="F162" s="88">
        <v>67.896000000000001</v>
      </c>
      <c r="G162" s="71">
        <f t="shared" si="29"/>
        <v>4.8310000000000031</v>
      </c>
      <c r="H162" s="71">
        <f t="shared" si="1"/>
        <v>3.3799999999999386</v>
      </c>
      <c r="I162" s="71">
        <f>AVERAGE(H162:H165)</f>
        <v>3.5501860372074328</v>
      </c>
      <c r="J162" s="71">
        <f>I162*0.48</f>
        <v>1.7040892978595676</v>
      </c>
      <c r="K162" s="35" t="e">
        <f>M162/100*VLOOKUP(B162,'Bulk Density'!$D:$Q,14,FALSE)</f>
        <v>#N/A</v>
      </c>
      <c r="L162" s="23" t="e">
        <f>K162*0.892179122</f>
        <v>#N/A</v>
      </c>
      <c r="M162" s="23" t="e">
        <f>VLOOKUP(B162,'%C values'!$B:$J,5,FALSE)</f>
        <v>#N/A</v>
      </c>
      <c r="N162" s="23" t="e">
        <f>VLOOKUP(B162,'%C values'!$B:$J,9,FALSE)</f>
        <v>#N/A</v>
      </c>
      <c r="O162" s="23" t="e">
        <f t="shared" si="2"/>
        <v>#N/A</v>
      </c>
      <c r="P162" s="40" t="e">
        <f t="shared" si="3"/>
        <v>#N/A</v>
      </c>
      <c r="Q162" s="21" t="e">
        <f>VLOOKUP($B162,'%C values'!$M:$O,2,FALSE)</f>
        <v>#N/A</v>
      </c>
      <c r="R162" s="21" t="e">
        <f t="shared" si="4"/>
        <v>#N/A</v>
      </c>
      <c r="S162" s="21" t="e">
        <f t="shared" si="5"/>
        <v>#N/A</v>
      </c>
      <c r="T162" s="21" t="e">
        <f>VLOOKUP($B162,'%C values'!$M:$O,3,FALSE)</f>
        <v>#N/A</v>
      </c>
      <c r="U162" s="23" t="e">
        <f>VLOOKUP(B162,'%C values'!T:U,2,FALSE)</f>
        <v>#N/A</v>
      </c>
      <c r="V162" s="21" t="e">
        <f t="shared" si="6"/>
        <v>#N/A</v>
      </c>
      <c r="W162" s="21" t="e">
        <f t="shared" si="7"/>
        <v>#N/A</v>
      </c>
      <c r="X162" s="23" t="e">
        <f>VLOOKUP($B162,'%C values'!$T:$V,3,FALSE)</f>
        <v>#N/A</v>
      </c>
    </row>
    <row r="163" spans="1:24" ht="14.25" customHeight="1" x14ac:dyDescent="0.2">
      <c r="A163" s="22">
        <f>VLOOKUP(B163,'Sample ID by Horizon'!A:B,2,FALSE)</f>
        <v>42324</v>
      </c>
      <c r="B163" s="87" t="s">
        <v>451</v>
      </c>
      <c r="C163" s="57">
        <v>2</v>
      </c>
      <c r="D163" s="57">
        <v>64.468999999999994</v>
      </c>
      <c r="E163" s="88">
        <v>5</v>
      </c>
      <c r="F163" s="88">
        <v>69.295000000000002</v>
      </c>
      <c r="G163" s="71">
        <f t="shared" si="29"/>
        <v>4.8260000000000076</v>
      </c>
      <c r="H163" s="71">
        <f t="shared" si="1"/>
        <v>3.4799999999998477</v>
      </c>
      <c r="I163" s="71">
        <f t="shared" ref="I163:L163" si="129">I162</f>
        <v>3.5501860372074328</v>
      </c>
      <c r="J163" s="71">
        <f t="shared" si="129"/>
        <v>1.7040892978595676</v>
      </c>
      <c r="K163" s="23" t="e">
        <f t="shared" si="129"/>
        <v>#N/A</v>
      </c>
      <c r="L163" s="23" t="e">
        <f t="shared" si="129"/>
        <v>#N/A</v>
      </c>
      <c r="M163" s="23" t="e">
        <f>VLOOKUP(B163,'%C values'!$B:$J,5,FALSE)</f>
        <v>#N/A</v>
      </c>
      <c r="N163" s="23" t="e">
        <f>VLOOKUP(B163,'%C values'!$B:$J,9,FALSE)</f>
        <v>#N/A</v>
      </c>
      <c r="O163" s="23" t="e">
        <f t="shared" si="2"/>
        <v>#N/A</v>
      </c>
      <c r="P163" s="40" t="e">
        <f t="shared" si="3"/>
        <v>#N/A</v>
      </c>
      <c r="Q163" s="21" t="e">
        <f>VLOOKUP($B163,'%C values'!$M:$O,2,FALSE)</f>
        <v>#N/A</v>
      </c>
      <c r="R163" s="21" t="e">
        <f t="shared" si="4"/>
        <v>#N/A</v>
      </c>
      <c r="S163" s="21" t="e">
        <f t="shared" si="5"/>
        <v>#N/A</v>
      </c>
      <c r="T163" s="21" t="e">
        <f>VLOOKUP($B163,'%C values'!$M:$O,3,FALSE)</f>
        <v>#N/A</v>
      </c>
      <c r="U163" s="23" t="e">
        <f>VLOOKUP(B163,'%C values'!T:U,2,FALSE)</f>
        <v>#N/A</v>
      </c>
      <c r="V163" s="21" t="e">
        <f t="shared" si="6"/>
        <v>#N/A</v>
      </c>
      <c r="W163" s="21" t="e">
        <f t="shared" si="7"/>
        <v>#N/A</v>
      </c>
      <c r="X163" s="23" t="e">
        <f>VLOOKUP($B163,'%C values'!$T:$V,3,FALSE)</f>
        <v>#N/A</v>
      </c>
    </row>
    <row r="164" spans="1:24" ht="14.25" customHeight="1" x14ac:dyDescent="0.2">
      <c r="A164" s="22">
        <f>VLOOKUP(B164,'Sample ID by Horizon'!A:B,2,FALSE)</f>
        <v>42324</v>
      </c>
      <c r="B164" s="87" t="s">
        <v>451</v>
      </c>
      <c r="C164" s="57">
        <v>3</v>
      </c>
      <c r="D164" s="57">
        <v>65.73</v>
      </c>
      <c r="E164" s="88">
        <v>5</v>
      </c>
      <c r="F164" s="88">
        <v>70.549000000000007</v>
      </c>
      <c r="G164" s="71">
        <f t="shared" si="29"/>
        <v>4.8190000000000026</v>
      </c>
      <c r="H164" s="71">
        <f t="shared" si="1"/>
        <v>3.6199999999999477</v>
      </c>
      <c r="I164" s="71">
        <f t="shared" ref="I164:L164" si="130">I162</f>
        <v>3.5501860372074328</v>
      </c>
      <c r="J164" s="71">
        <f t="shared" si="130"/>
        <v>1.7040892978595676</v>
      </c>
      <c r="K164" s="23" t="e">
        <f t="shared" si="130"/>
        <v>#N/A</v>
      </c>
      <c r="L164" s="23" t="e">
        <f t="shared" si="130"/>
        <v>#N/A</v>
      </c>
      <c r="M164" s="23" t="e">
        <f>VLOOKUP(B164,'%C values'!$B:$J,5,FALSE)</f>
        <v>#N/A</v>
      </c>
      <c r="N164" s="23" t="e">
        <f>VLOOKUP(B164,'%C values'!$B:$J,9,FALSE)</f>
        <v>#N/A</v>
      </c>
      <c r="O164" s="23" t="e">
        <f t="shared" si="2"/>
        <v>#N/A</v>
      </c>
      <c r="P164" s="40" t="e">
        <f t="shared" si="3"/>
        <v>#N/A</v>
      </c>
      <c r="Q164" s="21" t="e">
        <f>VLOOKUP($B164,'%C values'!$M:$O,2,FALSE)</f>
        <v>#N/A</v>
      </c>
      <c r="R164" s="21" t="e">
        <f t="shared" si="4"/>
        <v>#N/A</v>
      </c>
      <c r="S164" s="21" t="e">
        <f t="shared" si="5"/>
        <v>#N/A</v>
      </c>
      <c r="T164" s="21" t="e">
        <f>VLOOKUP($B164,'%C values'!$M:$O,3,FALSE)</f>
        <v>#N/A</v>
      </c>
      <c r="U164" s="23" t="e">
        <f>VLOOKUP(B164,'%C values'!T:U,2,FALSE)</f>
        <v>#N/A</v>
      </c>
      <c r="V164" s="21" t="e">
        <f t="shared" si="6"/>
        <v>#N/A</v>
      </c>
      <c r="W164" s="21" t="e">
        <f t="shared" si="7"/>
        <v>#N/A</v>
      </c>
      <c r="X164" s="23" t="e">
        <f>VLOOKUP($B164,'%C values'!$T:$V,3,FALSE)</f>
        <v>#N/A</v>
      </c>
    </row>
    <row r="165" spans="1:24" ht="14.25" customHeight="1" x14ac:dyDescent="0.2">
      <c r="A165" s="22">
        <f>VLOOKUP(B165,'Sample ID by Horizon'!A:B,2,FALSE)</f>
        <v>42324</v>
      </c>
      <c r="B165" s="87" t="s">
        <v>451</v>
      </c>
      <c r="C165" s="57">
        <v>4</v>
      </c>
      <c r="D165" s="57">
        <v>69.406000000000006</v>
      </c>
      <c r="E165" s="88">
        <v>4.9989999999999997</v>
      </c>
      <c r="F165" s="88">
        <v>74.218999999999994</v>
      </c>
      <c r="G165" s="71">
        <f t="shared" si="29"/>
        <v>4.8129999999999882</v>
      </c>
      <c r="H165" s="71">
        <f t="shared" si="1"/>
        <v>3.7207441488299962</v>
      </c>
      <c r="I165" s="71">
        <f t="shared" ref="I165:L165" si="131">I162</f>
        <v>3.5501860372074328</v>
      </c>
      <c r="J165" s="71">
        <f t="shared" si="131"/>
        <v>1.7040892978595676</v>
      </c>
      <c r="K165" s="23" t="e">
        <f t="shared" si="131"/>
        <v>#N/A</v>
      </c>
      <c r="L165" s="23" t="e">
        <f t="shared" si="131"/>
        <v>#N/A</v>
      </c>
      <c r="M165" s="23" t="e">
        <f>VLOOKUP(B165,'%C values'!$B:$J,5,FALSE)</f>
        <v>#N/A</v>
      </c>
      <c r="N165" s="23" t="e">
        <f>VLOOKUP(B165,'%C values'!$B:$J,9,FALSE)</f>
        <v>#N/A</v>
      </c>
      <c r="O165" s="23" t="e">
        <f t="shared" si="2"/>
        <v>#N/A</v>
      </c>
      <c r="P165" s="40" t="e">
        <f t="shared" si="3"/>
        <v>#N/A</v>
      </c>
      <c r="Q165" s="21" t="e">
        <f>VLOOKUP($B165,'%C values'!$M:$O,2,FALSE)</f>
        <v>#N/A</v>
      </c>
      <c r="R165" s="21" t="e">
        <f t="shared" si="4"/>
        <v>#N/A</v>
      </c>
      <c r="S165" s="21" t="e">
        <f t="shared" si="5"/>
        <v>#N/A</v>
      </c>
      <c r="T165" s="21" t="e">
        <f>VLOOKUP($B165,'%C values'!$M:$O,3,FALSE)</f>
        <v>#N/A</v>
      </c>
      <c r="U165" s="23" t="e">
        <f>VLOOKUP(B165,'%C values'!T:U,2,FALSE)</f>
        <v>#N/A</v>
      </c>
      <c r="V165" s="21" t="e">
        <f t="shared" si="6"/>
        <v>#N/A</v>
      </c>
      <c r="W165" s="21" t="e">
        <f t="shared" si="7"/>
        <v>#N/A</v>
      </c>
      <c r="X165" s="23" t="e">
        <f>VLOOKUP($B165,'%C values'!$T:$V,3,FALSE)</f>
        <v>#N/A</v>
      </c>
    </row>
    <row r="166" spans="1:24" ht="14.25" customHeight="1" x14ac:dyDescent="0.2">
      <c r="A166" s="22">
        <f>VLOOKUP(B166,'Sample ID by Horizon'!A:B,2,FALSE)</f>
        <v>42324</v>
      </c>
      <c r="B166" s="87" t="s">
        <v>453</v>
      </c>
      <c r="C166" s="57">
        <v>1</v>
      </c>
      <c r="D166" s="57">
        <v>63.067</v>
      </c>
      <c r="E166" s="88">
        <v>5.0010000000000003</v>
      </c>
      <c r="F166" s="88">
        <v>67.858999999999995</v>
      </c>
      <c r="G166" s="71">
        <f t="shared" si="29"/>
        <v>4.7919999999999945</v>
      </c>
      <c r="H166" s="71">
        <f t="shared" si="1"/>
        <v>4.1791641671666833</v>
      </c>
      <c r="I166" s="71">
        <f>AVERAGE(H166:H169)</f>
        <v>4.3402491334100688</v>
      </c>
      <c r="J166" s="71">
        <f>I166*0.48</f>
        <v>2.083319584036833</v>
      </c>
      <c r="K166" s="35" t="e">
        <f>M166/100*VLOOKUP(B166,'Bulk Density'!$D:$Q,14,FALSE)</f>
        <v>#N/A</v>
      </c>
      <c r="L166" s="23" t="e">
        <f>K166*0.892179122</f>
        <v>#N/A</v>
      </c>
      <c r="M166" s="23" t="e">
        <f>VLOOKUP(B166,'%C values'!$B:$J,5,FALSE)</f>
        <v>#N/A</v>
      </c>
      <c r="N166" s="23" t="e">
        <f>VLOOKUP(B166,'%C values'!$B:$J,9,FALSE)</f>
        <v>#N/A</v>
      </c>
      <c r="O166" s="23" t="e">
        <f t="shared" si="2"/>
        <v>#N/A</v>
      </c>
      <c r="P166" s="40" t="e">
        <f t="shared" si="3"/>
        <v>#N/A</v>
      </c>
      <c r="Q166" s="21" t="e">
        <f>VLOOKUP($B166,'%C values'!$M:$O,2,FALSE)</f>
        <v>#N/A</v>
      </c>
      <c r="R166" s="21" t="e">
        <f t="shared" si="4"/>
        <v>#N/A</v>
      </c>
      <c r="S166" s="21" t="e">
        <f t="shared" si="5"/>
        <v>#N/A</v>
      </c>
      <c r="T166" s="21" t="e">
        <f>VLOOKUP($B166,'%C values'!$M:$O,3,FALSE)</f>
        <v>#N/A</v>
      </c>
      <c r="U166" s="23" t="e">
        <f>VLOOKUP(B166,'%C values'!T:U,2,FALSE)</f>
        <v>#N/A</v>
      </c>
      <c r="V166" s="21" t="e">
        <f t="shared" si="6"/>
        <v>#N/A</v>
      </c>
      <c r="W166" s="21" t="e">
        <f t="shared" si="7"/>
        <v>#N/A</v>
      </c>
      <c r="X166" s="23" t="e">
        <f>VLOOKUP($B166,'%C values'!$T:$V,3,FALSE)</f>
        <v>#N/A</v>
      </c>
    </row>
    <row r="167" spans="1:24" ht="14.25" customHeight="1" x14ac:dyDescent="0.2">
      <c r="A167" s="22">
        <f>VLOOKUP(B167,'Sample ID by Horizon'!A:B,2,FALSE)</f>
        <v>42324</v>
      </c>
      <c r="B167" s="87" t="s">
        <v>453</v>
      </c>
      <c r="C167" s="57">
        <v>2</v>
      </c>
      <c r="D167" s="57">
        <v>64.468000000000004</v>
      </c>
      <c r="E167" s="88">
        <v>5</v>
      </c>
      <c r="F167" s="88">
        <v>69.266999999999996</v>
      </c>
      <c r="G167" s="71">
        <f t="shared" si="29"/>
        <v>4.7989999999999924</v>
      </c>
      <c r="H167" s="71">
        <f t="shared" si="1"/>
        <v>4.0200000000001523</v>
      </c>
      <c r="I167" s="71">
        <f t="shared" ref="I167:L167" si="132">I166</f>
        <v>4.3402491334100688</v>
      </c>
      <c r="J167" s="71">
        <f t="shared" si="132"/>
        <v>2.083319584036833</v>
      </c>
      <c r="K167" s="23" t="e">
        <f t="shared" si="132"/>
        <v>#N/A</v>
      </c>
      <c r="L167" s="23" t="e">
        <f t="shared" si="132"/>
        <v>#N/A</v>
      </c>
      <c r="M167" s="23" t="e">
        <f>VLOOKUP(B167,'%C values'!$B:$J,5,FALSE)</f>
        <v>#N/A</v>
      </c>
      <c r="N167" s="23" t="e">
        <f>VLOOKUP(B167,'%C values'!$B:$J,9,FALSE)</f>
        <v>#N/A</v>
      </c>
      <c r="O167" s="23" t="e">
        <f t="shared" si="2"/>
        <v>#N/A</v>
      </c>
      <c r="P167" s="40" t="e">
        <f t="shared" si="3"/>
        <v>#N/A</v>
      </c>
      <c r="Q167" s="21" t="e">
        <f>VLOOKUP($B167,'%C values'!$M:$O,2,FALSE)</f>
        <v>#N/A</v>
      </c>
      <c r="R167" s="21" t="e">
        <f t="shared" si="4"/>
        <v>#N/A</v>
      </c>
      <c r="S167" s="21" t="e">
        <f t="shared" si="5"/>
        <v>#N/A</v>
      </c>
      <c r="T167" s="21" t="e">
        <f>VLOOKUP($B167,'%C values'!$M:$O,3,FALSE)</f>
        <v>#N/A</v>
      </c>
      <c r="U167" s="23" t="e">
        <f>VLOOKUP(B167,'%C values'!T:U,2,FALSE)</f>
        <v>#N/A</v>
      </c>
      <c r="V167" s="21" t="e">
        <f t="shared" si="6"/>
        <v>#N/A</v>
      </c>
      <c r="W167" s="21" t="e">
        <f t="shared" si="7"/>
        <v>#N/A</v>
      </c>
      <c r="X167" s="23" t="e">
        <f>VLOOKUP($B167,'%C values'!$T:$V,3,FALSE)</f>
        <v>#N/A</v>
      </c>
    </row>
    <row r="168" spans="1:24" ht="14.25" customHeight="1" x14ac:dyDescent="0.2">
      <c r="A168" s="22">
        <f>VLOOKUP(B168,'Sample ID by Horizon'!A:B,2,FALSE)</f>
        <v>42324</v>
      </c>
      <c r="B168" s="87" t="s">
        <v>453</v>
      </c>
      <c r="C168" s="57">
        <v>3</v>
      </c>
      <c r="D168" s="57">
        <v>65.736000000000004</v>
      </c>
      <c r="E168" s="88">
        <v>4.9989999999999997</v>
      </c>
      <c r="F168" s="88">
        <v>70.509</v>
      </c>
      <c r="G168" s="71">
        <f t="shared" si="29"/>
        <v>4.7729999999999961</v>
      </c>
      <c r="H168" s="71">
        <f t="shared" si="1"/>
        <v>4.5209041808362382</v>
      </c>
      <c r="I168" s="71">
        <f t="shared" ref="I168:L168" si="133">I166</f>
        <v>4.3402491334100688</v>
      </c>
      <c r="J168" s="71">
        <f t="shared" si="133"/>
        <v>2.083319584036833</v>
      </c>
      <c r="K168" s="23" t="e">
        <f t="shared" si="133"/>
        <v>#N/A</v>
      </c>
      <c r="L168" s="23" t="e">
        <f t="shared" si="133"/>
        <v>#N/A</v>
      </c>
      <c r="M168" s="23" t="e">
        <f>VLOOKUP(B168,'%C values'!$B:$J,5,FALSE)</f>
        <v>#N/A</v>
      </c>
      <c r="N168" s="23" t="e">
        <f>VLOOKUP(B168,'%C values'!$B:$J,9,FALSE)</f>
        <v>#N/A</v>
      </c>
      <c r="O168" s="23" t="e">
        <f t="shared" si="2"/>
        <v>#N/A</v>
      </c>
      <c r="P168" s="40" t="e">
        <f t="shared" si="3"/>
        <v>#N/A</v>
      </c>
      <c r="Q168" s="21" t="e">
        <f>VLOOKUP($B168,'%C values'!$M:$O,2,FALSE)</f>
        <v>#N/A</v>
      </c>
      <c r="R168" s="21" t="e">
        <f t="shared" si="4"/>
        <v>#N/A</v>
      </c>
      <c r="S168" s="21" t="e">
        <f t="shared" si="5"/>
        <v>#N/A</v>
      </c>
      <c r="T168" s="21" t="e">
        <f>VLOOKUP($B168,'%C values'!$M:$O,3,FALSE)</f>
        <v>#N/A</v>
      </c>
      <c r="U168" s="23" t="e">
        <f>VLOOKUP(B168,'%C values'!T:U,2,FALSE)</f>
        <v>#N/A</v>
      </c>
      <c r="V168" s="21" t="e">
        <f t="shared" si="6"/>
        <v>#N/A</v>
      </c>
      <c r="W168" s="21" t="e">
        <f t="shared" si="7"/>
        <v>#N/A</v>
      </c>
      <c r="X168" s="23" t="e">
        <f>VLOOKUP($B168,'%C values'!$T:$V,3,FALSE)</f>
        <v>#N/A</v>
      </c>
    </row>
    <row r="169" spans="1:24" ht="14.25" customHeight="1" x14ac:dyDescent="0.2">
      <c r="A169" s="22">
        <f>VLOOKUP(B169,'Sample ID by Horizon'!A:B,2,FALSE)</f>
        <v>42324</v>
      </c>
      <c r="B169" s="87" t="s">
        <v>453</v>
      </c>
      <c r="C169" s="57">
        <v>4</v>
      </c>
      <c r="D169" s="57">
        <v>69.412000000000006</v>
      </c>
      <c r="E169" s="88">
        <v>4.9989999999999997</v>
      </c>
      <c r="F169" s="88">
        <v>74.179000000000002</v>
      </c>
      <c r="G169" s="71">
        <f t="shared" si="29"/>
        <v>4.7669999999999959</v>
      </c>
      <c r="H169" s="71">
        <f t="shared" si="1"/>
        <v>4.6409281856372031</v>
      </c>
      <c r="I169" s="71">
        <f t="shared" ref="I169:L169" si="134">I166</f>
        <v>4.3402491334100688</v>
      </c>
      <c r="J169" s="71">
        <f t="shared" si="134"/>
        <v>2.083319584036833</v>
      </c>
      <c r="K169" s="23" t="e">
        <f t="shared" si="134"/>
        <v>#N/A</v>
      </c>
      <c r="L169" s="23" t="e">
        <f t="shared" si="134"/>
        <v>#N/A</v>
      </c>
      <c r="M169" s="23" t="e">
        <f>VLOOKUP(B169,'%C values'!$B:$J,5,FALSE)</f>
        <v>#N/A</v>
      </c>
      <c r="N169" s="23" t="e">
        <f>VLOOKUP(B169,'%C values'!$B:$J,9,FALSE)</f>
        <v>#N/A</v>
      </c>
      <c r="O169" s="23" t="e">
        <f t="shared" si="2"/>
        <v>#N/A</v>
      </c>
      <c r="P169" s="40" t="e">
        <f t="shared" si="3"/>
        <v>#N/A</v>
      </c>
      <c r="Q169" s="21" t="e">
        <f>VLOOKUP($B169,'%C values'!$M:$O,2,FALSE)</f>
        <v>#N/A</v>
      </c>
      <c r="R169" s="21" t="e">
        <f t="shared" si="4"/>
        <v>#N/A</v>
      </c>
      <c r="S169" s="21" t="e">
        <f t="shared" si="5"/>
        <v>#N/A</v>
      </c>
      <c r="T169" s="21" t="e">
        <f>VLOOKUP($B169,'%C values'!$M:$O,3,FALSE)</f>
        <v>#N/A</v>
      </c>
      <c r="U169" s="23" t="e">
        <f>VLOOKUP(B169,'%C values'!T:U,2,FALSE)</f>
        <v>#N/A</v>
      </c>
      <c r="V169" s="21" t="e">
        <f t="shared" si="6"/>
        <v>#N/A</v>
      </c>
      <c r="W169" s="21" t="e">
        <f t="shared" si="7"/>
        <v>#N/A</v>
      </c>
      <c r="X169" s="23" t="e">
        <f>VLOOKUP($B169,'%C values'!$T:$V,3,FALSE)</f>
        <v>#N/A</v>
      </c>
    </row>
    <row r="170" spans="1:24" ht="14.25" customHeight="1" x14ac:dyDescent="0.2">
      <c r="A170" s="22">
        <f>VLOOKUP(B170,'Sample ID by Horizon'!A:B,2,FALSE)</f>
        <v>42324</v>
      </c>
      <c r="B170" s="87" t="s">
        <v>455</v>
      </c>
      <c r="C170" s="57">
        <v>1</v>
      </c>
      <c r="D170" s="57">
        <v>63.067</v>
      </c>
      <c r="E170" s="88">
        <v>5</v>
      </c>
      <c r="F170" s="88">
        <v>67.796000000000006</v>
      </c>
      <c r="G170" s="71">
        <f t="shared" si="29"/>
        <v>4.7290000000000063</v>
      </c>
      <c r="H170" s="71">
        <f t="shared" si="1"/>
        <v>5.4199999999998738</v>
      </c>
      <c r="I170" s="71">
        <f>AVERAGE(H170:H173)</f>
        <v>5.5302790558111932</v>
      </c>
      <c r="J170" s="71">
        <f>I170*0.48</f>
        <v>2.6545339467893725</v>
      </c>
      <c r="K170" s="35" t="e">
        <f>M170/100*VLOOKUP(B170,'Bulk Density'!$D:$Q,14,FALSE)</f>
        <v>#N/A</v>
      </c>
      <c r="L170" s="23" t="e">
        <f>K170*0.892179122</f>
        <v>#N/A</v>
      </c>
      <c r="M170" s="23" t="e">
        <f>VLOOKUP(B170,'%C values'!$B:$J,5,FALSE)</f>
        <v>#N/A</v>
      </c>
      <c r="N170" s="23" t="e">
        <f>VLOOKUP(B170,'%C values'!$B:$J,9,FALSE)</f>
        <v>#N/A</v>
      </c>
      <c r="O170" s="23" t="e">
        <f t="shared" si="2"/>
        <v>#N/A</v>
      </c>
      <c r="P170" s="40" t="e">
        <f t="shared" si="3"/>
        <v>#N/A</v>
      </c>
      <c r="Q170" s="21" t="e">
        <f>VLOOKUP($B170,'%C values'!$M:$O,2,FALSE)</f>
        <v>#N/A</v>
      </c>
      <c r="R170" s="21" t="e">
        <f t="shared" si="4"/>
        <v>#N/A</v>
      </c>
      <c r="S170" s="21" t="e">
        <f t="shared" si="5"/>
        <v>#N/A</v>
      </c>
      <c r="T170" s="21" t="e">
        <f>VLOOKUP($B170,'%C values'!$M:$O,3,FALSE)</f>
        <v>#N/A</v>
      </c>
      <c r="U170" s="23" t="e">
        <f>VLOOKUP(B170,'%C values'!T:U,2,FALSE)</f>
        <v>#N/A</v>
      </c>
      <c r="V170" s="21" t="e">
        <f t="shared" si="6"/>
        <v>#N/A</v>
      </c>
      <c r="W170" s="21" t="e">
        <f t="shared" si="7"/>
        <v>#N/A</v>
      </c>
      <c r="X170" s="23" t="e">
        <f>VLOOKUP($B170,'%C values'!$T:$V,3,FALSE)</f>
        <v>#N/A</v>
      </c>
    </row>
    <row r="171" spans="1:24" ht="14.25" customHeight="1" x14ac:dyDescent="0.2">
      <c r="A171" s="22">
        <f>VLOOKUP(B171,'Sample ID by Horizon'!A:B,2,FALSE)</f>
        <v>42324</v>
      </c>
      <c r="B171" s="87" t="s">
        <v>455</v>
      </c>
      <c r="C171" s="57">
        <v>2</v>
      </c>
      <c r="D171" s="57">
        <v>64.466999999999999</v>
      </c>
      <c r="E171" s="88">
        <v>5</v>
      </c>
      <c r="F171" s="88">
        <v>69.201999999999998</v>
      </c>
      <c r="G171" s="71">
        <f t="shared" si="29"/>
        <v>4.7349999999999994</v>
      </c>
      <c r="H171" s="71">
        <f t="shared" si="1"/>
        <v>5.3000000000000114</v>
      </c>
      <c r="I171" s="71">
        <f t="shared" ref="I171:L171" si="135">I170</f>
        <v>5.5302790558111932</v>
      </c>
      <c r="J171" s="71">
        <f t="shared" si="135"/>
        <v>2.6545339467893725</v>
      </c>
      <c r="K171" s="23" t="e">
        <f t="shared" si="135"/>
        <v>#N/A</v>
      </c>
      <c r="L171" s="23" t="e">
        <f t="shared" si="135"/>
        <v>#N/A</v>
      </c>
      <c r="M171" s="23" t="e">
        <f>VLOOKUP(B171,'%C values'!$B:$J,5,FALSE)</f>
        <v>#N/A</v>
      </c>
      <c r="N171" s="23" t="e">
        <f>VLOOKUP(B171,'%C values'!$B:$J,9,FALSE)</f>
        <v>#N/A</v>
      </c>
      <c r="O171" s="23" t="e">
        <f t="shared" si="2"/>
        <v>#N/A</v>
      </c>
      <c r="P171" s="40" t="e">
        <f t="shared" si="3"/>
        <v>#N/A</v>
      </c>
      <c r="Q171" s="21" t="e">
        <f>VLOOKUP($B171,'%C values'!$M:$O,2,FALSE)</f>
        <v>#N/A</v>
      </c>
      <c r="R171" s="21" t="e">
        <f t="shared" si="4"/>
        <v>#N/A</v>
      </c>
      <c r="S171" s="21" t="e">
        <f t="shared" si="5"/>
        <v>#N/A</v>
      </c>
      <c r="T171" s="21" t="e">
        <f>VLOOKUP($B171,'%C values'!$M:$O,3,FALSE)</f>
        <v>#N/A</v>
      </c>
      <c r="U171" s="23" t="e">
        <f>VLOOKUP(B171,'%C values'!T:U,2,FALSE)</f>
        <v>#N/A</v>
      </c>
      <c r="V171" s="21" t="e">
        <f t="shared" si="6"/>
        <v>#N/A</v>
      </c>
      <c r="W171" s="21" t="e">
        <f t="shared" si="7"/>
        <v>#N/A</v>
      </c>
      <c r="X171" s="23" t="e">
        <f>VLOOKUP($B171,'%C values'!$T:$V,3,FALSE)</f>
        <v>#N/A</v>
      </c>
    </row>
    <row r="172" spans="1:24" ht="14.25" customHeight="1" x14ac:dyDescent="0.2">
      <c r="A172" s="22">
        <f>VLOOKUP(B172,'Sample ID by Horizon'!A:B,2,FALSE)</f>
        <v>42324</v>
      </c>
      <c r="B172" s="87" t="s">
        <v>455</v>
      </c>
      <c r="C172" s="57">
        <v>3</v>
      </c>
      <c r="D172" s="57">
        <v>65.733000000000004</v>
      </c>
      <c r="E172" s="88">
        <v>5</v>
      </c>
      <c r="F172" s="88">
        <v>70.441999999999993</v>
      </c>
      <c r="G172" s="71">
        <f t="shared" si="29"/>
        <v>4.708999999999989</v>
      </c>
      <c r="H172" s="71">
        <f t="shared" si="1"/>
        <v>5.8200000000002206</v>
      </c>
      <c r="I172" s="71">
        <f t="shared" ref="I172:L172" si="136">I170</f>
        <v>5.5302790558111932</v>
      </c>
      <c r="J172" s="71">
        <f t="shared" si="136"/>
        <v>2.6545339467893725</v>
      </c>
      <c r="K172" s="23" t="e">
        <f t="shared" si="136"/>
        <v>#N/A</v>
      </c>
      <c r="L172" s="23" t="e">
        <f t="shared" si="136"/>
        <v>#N/A</v>
      </c>
      <c r="M172" s="23" t="e">
        <f>VLOOKUP(B172,'%C values'!$B:$J,5,FALSE)</f>
        <v>#N/A</v>
      </c>
      <c r="N172" s="23" t="e">
        <f>VLOOKUP(B172,'%C values'!$B:$J,9,FALSE)</f>
        <v>#N/A</v>
      </c>
      <c r="O172" s="23" t="e">
        <f t="shared" si="2"/>
        <v>#N/A</v>
      </c>
      <c r="P172" s="40" t="e">
        <f t="shared" si="3"/>
        <v>#N/A</v>
      </c>
      <c r="Q172" s="21" t="e">
        <f>VLOOKUP($B172,'%C values'!$M:$O,2,FALSE)</f>
        <v>#N/A</v>
      </c>
      <c r="R172" s="21" t="e">
        <f t="shared" si="4"/>
        <v>#N/A</v>
      </c>
      <c r="S172" s="21" t="e">
        <f t="shared" si="5"/>
        <v>#N/A</v>
      </c>
      <c r="T172" s="21" t="e">
        <f>VLOOKUP($B172,'%C values'!$M:$O,3,FALSE)</f>
        <v>#N/A</v>
      </c>
      <c r="U172" s="23" t="e">
        <f>VLOOKUP(B172,'%C values'!T:U,2,FALSE)</f>
        <v>#N/A</v>
      </c>
      <c r="V172" s="21" t="e">
        <f t="shared" si="6"/>
        <v>#N/A</v>
      </c>
      <c r="W172" s="21" t="e">
        <f t="shared" si="7"/>
        <v>#N/A</v>
      </c>
      <c r="X172" s="23" t="e">
        <f>VLOOKUP($B172,'%C values'!$T:$V,3,FALSE)</f>
        <v>#N/A</v>
      </c>
    </row>
    <row r="173" spans="1:24" ht="14.25" customHeight="1" x14ac:dyDescent="0.2">
      <c r="A173" s="22">
        <f>VLOOKUP(B173,'Sample ID by Horizon'!A:B,2,FALSE)</f>
        <v>42324</v>
      </c>
      <c r="B173" s="87" t="s">
        <v>455</v>
      </c>
      <c r="C173" s="57">
        <v>4</v>
      </c>
      <c r="D173" s="57">
        <v>69.412000000000006</v>
      </c>
      <c r="E173" s="88">
        <v>4.9989999999999997</v>
      </c>
      <c r="F173" s="88">
        <v>74.132000000000005</v>
      </c>
      <c r="G173" s="71">
        <f t="shared" si="29"/>
        <v>4.7199999999999989</v>
      </c>
      <c r="H173" s="71">
        <f t="shared" si="1"/>
        <v>5.5811162232446661</v>
      </c>
      <c r="I173" s="71">
        <f t="shared" ref="I173:L173" si="137">I170</f>
        <v>5.5302790558111932</v>
      </c>
      <c r="J173" s="71">
        <f t="shared" si="137"/>
        <v>2.6545339467893725</v>
      </c>
      <c r="K173" s="23" t="e">
        <f t="shared" si="137"/>
        <v>#N/A</v>
      </c>
      <c r="L173" s="23" t="e">
        <f t="shared" si="137"/>
        <v>#N/A</v>
      </c>
      <c r="M173" s="23" t="e">
        <f>VLOOKUP(B173,'%C values'!$B:$J,5,FALSE)</f>
        <v>#N/A</v>
      </c>
      <c r="N173" s="23" t="e">
        <f>VLOOKUP(B173,'%C values'!$B:$J,9,FALSE)</f>
        <v>#N/A</v>
      </c>
      <c r="O173" s="23" t="e">
        <f t="shared" si="2"/>
        <v>#N/A</v>
      </c>
      <c r="P173" s="40" t="e">
        <f t="shared" si="3"/>
        <v>#N/A</v>
      </c>
      <c r="Q173" s="21" t="e">
        <f>VLOOKUP($B173,'%C values'!$M:$O,2,FALSE)</f>
        <v>#N/A</v>
      </c>
      <c r="R173" s="21" t="e">
        <f t="shared" si="4"/>
        <v>#N/A</v>
      </c>
      <c r="S173" s="21" t="e">
        <f t="shared" si="5"/>
        <v>#N/A</v>
      </c>
      <c r="T173" s="21" t="e">
        <f>VLOOKUP($B173,'%C values'!$M:$O,3,FALSE)</f>
        <v>#N/A</v>
      </c>
      <c r="U173" s="23" t="e">
        <f>VLOOKUP(B173,'%C values'!T:U,2,FALSE)</f>
        <v>#N/A</v>
      </c>
      <c r="V173" s="21" t="e">
        <f t="shared" si="6"/>
        <v>#N/A</v>
      </c>
      <c r="W173" s="21" t="e">
        <f t="shared" si="7"/>
        <v>#N/A</v>
      </c>
      <c r="X173" s="23" t="e">
        <f>VLOOKUP($B173,'%C values'!$T:$V,3,FALSE)</f>
        <v>#N/A</v>
      </c>
    </row>
    <row r="174" spans="1:24" ht="14.25" customHeight="1" x14ac:dyDescent="0.2">
      <c r="A174" s="22">
        <f>VLOOKUP(B174,'Sample ID by Horizon'!A:B,2,FALSE)</f>
        <v>42348</v>
      </c>
      <c r="B174" s="87" t="s">
        <v>457</v>
      </c>
      <c r="C174" s="57">
        <v>1</v>
      </c>
      <c r="D174" s="57">
        <v>63.067999999999998</v>
      </c>
      <c r="E174" s="88">
        <v>4.9989999999999997</v>
      </c>
      <c r="F174" s="88">
        <v>67.873999999999995</v>
      </c>
      <c r="G174" s="71">
        <f t="shared" si="29"/>
        <v>4.8059999999999974</v>
      </c>
      <c r="H174" s="71">
        <f t="shared" si="1"/>
        <v>3.8607721544309319</v>
      </c>
      <c r="I174" s="71">
        <f>AVERAGE(H174:H177)</f>
        <v>3.9551930386077281</v>
      </c>
      <c r="J174" s="71">
        <f>I174*0.48</f>
        <v>1.8984926585317095</v>
      </c>
      <c r="K174" s="35" t="e">
        <f>M174/100*VLOOKUP(B174,'Bulk Density'!$D:$Q,14,FALSE)</f>
        <v>#N/A</v>
      </c>
      <c r="L174" s="23" t="e">
        <f>K174*0.892179122</f>
        <v>#N/A</v>
      </c>
      <c r="M174" s="23" t="e">
        <f>VLOOKUP(B174,'%C values'!$B:$J,5,FALSE)</f>
        <v>#N/A</v>
      </c>
      <c r="N174" s="23" t="e">
        <f>VLOOKUP(B174,'%C values'!$B:$J,9,FALSE)</f>
        <v>#N/A</v>
      </c>
      <c r="O174" s="23" t="e">
        <f t="shared" si="2"/>
        <v>#N/A</v>
      </c>
      <c r="P174" s="40" t="e">
        <f t="shared" si="3"/>
        <v>#N/A</v>
      </c>
      <c r="Q174" s="21" t="e">
        <f>VLOOKUP($B174,'%C values'!$M:$O,2,FALSE)</f>
        <v>#N/A</v>
      </c>
      <c r="R174" s="21" t="e">
        <f t="shared" si="4"/>
        <v>#N/A</v>
      </c>
      <c r="S174" s="21" t="e">
        <f t="shared" si="5"/>
        <v>#N/A</v>
      </c>
      <c r="T174" s="21" t="e">
        <f>VLOOKUP($B174,'%C values'!$M:$O,3,FALSE)</f>
        <v>#N/A</v>
      </c>
      <c r="U174" s="23" t="e">
        <f>VLOOKUP(B174,'%C values'!T:U,2,FALSE)</f>
        <v>#N/A</v>
      </c>
      <c r="V174" s="21" t="e">
        <f t="shared" si="6"/>
        <v>#N/A</v>
      </c>
      <c r="W174" s="21" t="e">
        <f t="shared" si="7"/>
        <v>#N/A</v>
      </c>
      <c r="X174" s="23" t="e">
        <f>VLOOKUP($B174,'%C values'!$T:$V,3,FALSE)</f>
        <v>#N/A</v>
      </c>
    </row>
    <row r="175" spans="1:24" ht="14.25" customHeight="1" x14ac:dyDescent="0.2">
      <c r="A175" s="22">
        <f>VLOOKUP(B175,'Sample ID by Horizon'!A:B,2,FALSE)</f>
        <v>42348</v>
      </c>
      <c r="B175" s="87" t="s">
        <v>457</v>
      </c>
      <c r="C175" s="57">
        <v>2</v>
      </c>
      <c r="D175" s="57">
        <v>64.468999999999994</v>
      </c>
      <c r="E175" s="88">
        <v>5</v>
      </c>
      <c r="F175" s="88">
        <v>69.271000000000001</v>
      </c>
      <c r="G175" s="71">
        <f t="shared" si="29"/>
        <v>4.8020000000000067</v>
      </c>
      <c r="H175" s="71">
        <f t="shared" si="1"/>
        <v>3.9599999999998658</v>
      </c>
      <c r="I175" s="71">
        <f t="shared" ref="I175:L175" si="138">I174</f>
        <v>3.9551930386077281</v>
      </c>
      <c r="J175" s="71">
        <f t="shared" si="138"/>
        <v>1.8984926585317095</v>
      </c>
      <c r="K175" s="23" t="e">
        <f t="shared" si="138"/>
        <v>#N/A</v>
      </c>
      <c r="L175" s="23" t="e">
        <f t="shared" si="138"/>
        <v>#N/A</v>
      </c>
      <c r="M175" s="23" t="e">
        <f>VLOOKUP(B175,'%C values'!$B:$J,5,FALSE)</f>
        <v>#N/A</v>
      </c>
      <c r="N175" s="23" t="e">
        <f>VLOOKUP(B175,'%C values'!$B:$J,9,FALSE)</f>
        <v>#N/A</v>
      </c>
      <c r="O175" s="23" t="e">
        <f t="shared" si="2"/>
        <v>#N/A</v>
      </c>
      <c r="P175" s="40" t="e">
        <f t="shared" si="3"/>
        <v>#N/A</v>
      </c>
      <c r="Q175" s="21" t="e">
        <f>VLOOKUP($B175,'%C values'!$M:$O,2,FALSE)</f>
        <v>#N/A</v>
      </c>
      <c r="R175" s="21" t="e">
        <f t="shared" si="4"/>
        <v>#N/A</v>
      </c>
      <c r="S175" s="21" t="e">
        <f t="shared" si="5"/>
        <v>#N/A</v>
      </c>
      <c r="T175" s="21" t="e">
        <f>VLOOKUP($B175,'%C values'!$M:$O,3,FALSE)</f>
        <v>#N/A</v>
      </c>
      <c r="U175" s="23" t="e">
        <f>VLOOKUP(B175,'%C values'!T:U,2,FALSE)</f>
        <v>#N/A</v>
      </c>
      <c r="V175" s="21" t="e">
        <f t="shared" si="6"/>
        <v>#N/A</v>
      </c>
      <c r="W175" s="21" t="e">
        <f t="shared" si="7"/>
        <v>#N/A</v>
      </c>
      <c r="X175" s="23" t="e">
        <f>VLOOKUP($B175,'%C values'!$T:$V,3,FALSE)</f>
        <v>#N/A</v>
      </c>
    </row>
    <row r="176" spans="1:24" ht="14.25" customHeight="1" x14ac:dyDescent="0.2">
      <c r="A176" s="22">
        <f>VLOOKUP(B176,'Sample ID by Horizon'!A:B,2,FALSE)</f>
        <v>42348</v>
      </c>
      <c r="B176" s="87" t="s">
        <v>457</v>
      </c>
      <c r="C176" s="57">
        <v>3</v>
      </c>
      <c r="D176" s="57">
        <v>65.736000000000004</v>
      </c>
      <c r="E176" s="88">
        <v>5</v>
      </c>
      <c r="F176" s="88">
        <v>70.539000000000001</v>
      </c>
      <c r="G176" s="71">
        <f t="shared" si="29"/>
        <v>4.8029999999999973</v>
      </c>
      <c r="H176" s="71">
        <f t="shared" si="1"/>
        <v>3.9400000000000546</v>
      </c>
      <c r="I176" s="71">
        <f t="shared" ref="I176:L176" si="139">I174</f>
        <v>3.9551930386077281</v>
      </c>
      <c r="J176" s="71">
        <f t="shared" si="139"/>
        <v>1.8984926585317095</v>
      </c>
      <c r="K176" s="23" t="e">
        <f t="shared" si="139"/>
        <v>#N/A</v>
      </c>
      <c r="L176" s="23" t="e">
        <f t="shared" si="139"/>
        <v>#N/A</v>
      </c>
      <c r="M176" s="23" t="e">
        <f>VLOOKUP(B176,'%C values'!$B:$J,5,FALSE)</f>
        <v>#N/A</v>
      </c>
      <c r="N176" s="23" t="e">
        <f>VLOOKUP(B176,'%C values'!$B:$J,9,FALSE)</f>
        <v>#N/A</v>
      </c>
      <c r="O176" s="23" t="e">
        <f t="shared" si="2"/>
        <v>#N/A</v>
      </c>
      <c r="P176" s="40" t="e">
        <f t="shared" si="3"/>
        <v>#N/A</v>
      </c>
      <c r="Q176" s="21" t="e">
        <f>VLOOKUP($B176,'%C values'!$M:$O,2,FALSE)</f>
        <v>#N/A</v>
      </c>
      <c r="R176" s="21" t="e">
        <f t="shared" si="4"/>
        <v>#N/A</v>
      </c>
      <c r="S176" s="21" t="e">
        <f t="shared" si="5"/>
        <v>#N/A</v>
      </c>
      <c r="T176" s="21" t="e">
        <f>VLOOKUP($B176,'%C values'!$M:$O,3,FALSE)</f>
        <v>#N/A</v>
      </c>
      <c r="U176" s="23" t="e">
        <f>VLOOKUP(B176,'%C values'!T:U,2,FALSE)</f>
        <v>#N/A</v>
      </c>
      <c r="V176" s="21" t="e">
        <f t="shared" si="6"/>
        <v>#N/A</v>
      </c>
      <c r="W176" s="21" t="e">
        <f t="shared" si="7"/>
        <v>#N/A</v>
      </c>
      <c r="X176" s="23" t="e">
        <f>VLOOKUP($B176,'%C values'!$T:$V,3,FALSE)</f>
        <v>#N/A</v>
      </c>
    </row>
    <row r="177" spans="1:24" ht="14.25" customHeight="1" x14ac:dyDescent="0.2">
      <c r="A177" s="22">
        <f>VLOOKUP(B177,'Sample ID by Horizon'!A:B,2,FALSE)</f>
        <v>42348</v>
      </c>
      <c r="B177" s="87" t="s">
        <v>457</v>
      </c>
      <c r="C177" s="57">
        <v>4</v>
      </c>
      <c r="D177" s="57">
        <v>69.412999999999997</v>
      </c>
      <c r="E177" s="88">
        <v>5</v>
      </c>
      <c r="F177" s="88">
        <v>74.209999999999994</v>
      </c>
      <c r="G177" s="71">
        <f t="shared" si="29"/>
        <v>4.796999999999997</v>
      </c>
      <c r="H177" s="71">
        <f t="shared" si="1"/>
        <v>4.0600000000000591</v>
      </c>
      <c r="I177" s="71">
        <f t="shared" ref="I177:L177" si="140">I174</f>
        <v>3.9551930386077281</v>
      </c>
      <c r="J177" s="71">
        <f t="shared" si="140"/>
        <v>1.8984926585317095</v>
      </c>
      <c r="K177" s="23" t="e">
        <f t="shared" si="140"/>
        <v>#N/A</v>
      </c>
      <c r="L177" s="23" t="e">
        <f t="shared" si="140"/>
        <v>#N/A</v>
      </c>
      <c r="M177" s="23" t="e">
        <f>VLOOKUP(B177,'%C values'!$B:$J,5,FALSE)</f>
        <v>#N/A</v>
      </c>
      <c r="N177" s="23" t="e">
        <f>VLOOKUP(B177,'%C values'!$B:$J,9,FALSE)</f>
        <v>#N/A</v>
      </c>
      <c r="O177" s="23" t="e">
        <f t="shared" si="2"/>
        <v>#N/A</v>
      </c>
      <c r="P177" s="40" t="e">
        <f t="shared" si="3"/>
        <v>#N/A</v>
      </c>
      <c r="Q177" s="21" t="e">
        <f>VLOOKUP($B177,'%C values'!$M:$O,2,FALSE)</f>
        <v>#N/A</v>
      </c>
      <c r="R177" s="21" t="e">
        <f t="shared" si="4"/>
        <v>#N/A</v>
      </c>
      <c r="S177" s="21" t="e">
        <f t="shared" si="5"/>
        <v>#N/A</v>
      </c>
      <c r="T177" s="21" t="e">
        <f>VLOOKUP($B177,'%C values'!$M:$O,3,FALSE)</f>
        <v>#N/A</v>
      </c>
      <c r="U177" s="23" t="e">
        <f>VLOOKUP(B177,'%C values'!T:U,2,FALSE)</f>
        <v>#N/A</v>
      </c>
      <c r="V177" s="21" t="e">
        <f t="shared" si="6"/>
        <v>#N/A</v>
      </c>
      <c r="W177" s="21" t="e">
        <f t="shared" si="7"/>
        <v>#N/A</v>
      </c>
      <c r="X177" s="23" t="e">
        <f>VLOOKUP($B177,'%C values'!$T:$V,3,FALSE)</f>
        <v>#N/A</v>
      </c>
    </row>
    <row r="178" spans="1:24" ht="14.25" customHeight="1" x14ac:dyDescent="0.2">
      <c r="A178" s="22">
        <f>VLOOKUP(B178,'Sample ID by Horizon'!A:B,2,FALSE)</f>
        <v>42348</v>
      </c>
      <c r="B178" s="87" t="s">
        <v>458</v>
      </c>
      <c r="C178" s="57">
        <v>1</v>
      </c>
      <c r="D178" s="57">
        <v>63.069000000000003</v>
      </c>
      <c r="E178" s="88">
        <v>5</v>
      </c>
      <c r="F178" s="88">
        <v>67.921999999999997</v>
      </c>
      <c r="G178" s="71">
        <f t="shared" si="29"/>
        <v>4.8529999999999944</v>
      </c>
      <c r="H178" s="71">
        <f t="shared" si="1"/>
        <v>2.9400000000001114</v>
      </c>
      <c r="I178" s="71">
        <f>AVERAGE(H178:H181)</f>
        <v>3.0051580316063391</v>
      </c>
      <c r="J178" s="71">
        <f>I178*0.48</f>
        <v>1.4424758551710428</v>
      </c>
      <c r="K178" s="35" t="e">
        <f>M178/100*VLOOKUP(B178,'Bulk Density'!$D:$Q,14,FALSE)</f>
        <v>#N/A</v>
      </c>
      <c r="L178" s="23" t="e">
        <f>K178*0.892179122</f>
        <v>#N/A</v>
      </c>
      <c r="M178" s="23" t="e">
        <f>VLOOKUP(B178,'%C values'!$B:$J,5,FALSE)</f>
        <v>#N/A</v>
      </c>
      <c r="N178" s="23" t="e">
        <f>VLOOKUP(B178,'%C values'!$B:$J,9,FALSE)</f>
        <v>#N/A</v>
      </c>
      <c r="O178" s="23" t="e">
        <f t="shared" si="2"/>
        <v>#N/A</v>
      </c>
      <c r="P178" s="40" t="e">
        <f t="shared" si="3"/>
        <v>#N/A</v>
      </c>
      <c r="Q178" s="21" t="e">
        <f>VLOOKUP($B178,'%C values'!$M:$O,2,FALSE)</f>
        <v>#N/A</v>
      </c>
      <c r="R178" s="21" t="e">
        <f t="shared" si="4"/>
        <v>#N/A</v>
      </c>
      <c r="S178" s="21" t="e">
        <f t="shared" si="5"/>
        <v>#N/A</v>
      </c>
      <c r="T178" s="21" t="e">
        <f>VLOOKUP($B178,'%C values'!$M:$O,3,FALSE)</f>
        <v>#N/A</v>
      </c>
      <c r="U178" s="23" t="e">
        <f>VLOOKUP(B178,'%C values'!T:U,2,FALSE)</f>
        <v>#N/A</v>
      </c>
      <c r="V178" s="21" t="e">
        <f t="shared" si="6"/>
        <v>#N/A</v>
      </c>
      <c r="W178" s="21" t="e">
        <f t="shared" si="7"/>
        <v>#N/A</v>
      </c>
      <c r="X178" s="23" t="e">
        <f>VLOOKUP($B178,'%C values'!$T:$V,3,FALSE)</f>
        <v>#N/A</v>
      </c>
    </row>
    <row r="179" spans="1:24" ht="14.25" customHeight="1" x14ac:dyDescent="0.2">
      <c r="A179" s="22">
        <f>VLOOKUP(B179,'Sample ID by Horizon'!A:B,2,FALSE)</f>
        <v>42348</v>
      </c>
      <c r="B179" s="87" t="s">
        <v>458</v>
      </c>
      <c r="C179" s="57">
        <v>2</v>
      </c>
      <c r="D179" s="57">
        <v>64.47</v>
      </c>
      <c r="E179" s="88">
        <v>5</v>
      </c>
      <c r="F179" s="88">
        <v>69.328000000000003</v>
      </c>
      <c r="G179" s="71">
        <f t="shared" si="29"/>
        <v>4.8580000000000041</v>
      </c>
      <c r="H179" s="71">
        <f t="shared" si="1"/>
        <v>2.8399999999999181</v>
      </c>
      <c r="I179" s="71">
        <f t="shared" ref="I179:L179" si="141">I178</f>
        <v>3.0051580316063391</v>
      </c>
      <c r="J179" s="71">
        <f t="shared" si="141"/>
        <v>1.4424758551710428</v>
      </c>
      <c r="K179" s="23" t="e">
        <f t="shared" si="141"/>
        <v>#N/A</v>
      </c>
      <c r="L179" s="23" t="e">
        <f t="shared" si="141"/>
        <v>#N/A</v>
      </c>
      <c r="M179" s="23" t="e">
        <f>VLOOKUP(B179,'%C values'!$B:$J,5,FALSE)</f>
        <v>#N/A</v>
      </c>
      <c r="N179" s="23" t="e">
        <f>VLOOKUP(B179,'%C values'!$B:$J,9,FALSE)</f>
        <v>#N/A</v>
      </c>
      <c r="O179" s="23" t="e">
        <f t="shared" si="2"/>
        <v>#N/A</v>
      </c>
      <c r="P179" s="40" t="e">
        <f t="shared" si="3"/>
        <v>#N/A</v>
      </c>
      <c r="Q179" s="21" t="e">
        <f>VLOOKUP($B179,'%C values'!$M:$O,2,FALSE)</f>
        <v>#N/A</v>
      </c>
      <c r="R179" s="21" t="e">
        <f t="shared" si="4"/>
        <v>#N/A</v>
      </c>
      <c r="S179" s="21" t="e">
        <f t="shared" si="5"/>
        <v>#N/A</v>
      </c>
      <c r="T179" s="21" t="e">
        <f>VLOOKUP($B179,'%C values'!$M:$O,3,FALSE)</f>
        <v>#N/A</v>
      </c>
      <c r="U179" s="23" t="e">
        <f>VLOOKUP(B179,'%C values'!T:U,2,FALSE)</f>
        <v>#N/A</v>
      </c>
      <c r="V179" s="21" t="e">
        <f t="shared" si="6"/>
        <v>#N/A</v>
      </c>
      <c r="W179" s="21" t="e">
        <f t="shared" si="7"/>
        <v>#N/A</v>
      </c>
      <c r="X179" s="23" t="e">
        <f>VLOOKUP($B179,'%C values'!$T:$V,3,FALSE)</f>
        <v>#N/A</v>
      </c>
    </row>
    <row r="180" spans="1:24" ht="14.25" customHeight="1" x14ac:dyDescent="0.2">
      <c r="A180" s="22">
        <f>VLOOKUP(B180,'Sample ID by Horizon'!A:B,2,FALSE)</f>
        <v>42348</v>
      </c>
      <c r="B180" s="87" t="s">
        <v>458</v>
      </c>
      <c r="C180" s="57">
        <v>3</v>
      </c>
      <c r="D180" s="57">
        <v>65.734999999999999</v>
      </c>
      <c r="E180" s="88">
        <v>4.9989999999999997</v>
      </c>
      <c r="F180" s="88">
        <v>70.575999999999993</v>
      </c>
      <c r="G180" s="71">
        <f t="shared" si="29"/>
        <v>4.840999999999994</v>
      </c>
      <c r="H180" s="71">
        <f t="shared" si="1"/>
        <v>3.1606321264253991</v>
      </c>
      <c r="I180" s="71">
        <f t="shared" ref="I180:L180" si="142">I178</f>
        <v>3.0051580316063391</v>
      </c>
      <c r="J180" s="71">
        <f t="shared" si="142"/>
        <v>1.4424758551710428</v>
      </c>
      <c r="K180" s="23" t="e">
        <f t="shared" si="142"/>
        <v>#N/A</v>
      </c>
      <c r="L180" s="23" t="e">
        <f t="shared" si="142"/>
        <v>#N/A</v>
      </c>
      <c r="M180" s="23" t="e">
        <f>VLOOKUP(B180,'%C values'!$B:$J,5,FALSE)</f>
        <v>#N/A</v>
      </c>
      <c r="N180" s="23" t="e">
        <f>VLOOKUP(B180,'%C values'!$B:$J,9,FALSE)</f>
        <v>#N/A</v>
      </c>
      <c r="O180" s="23" t="e">
        <f t="shared" si="2"/>
        <v>#N/A</v>
      </c>
      <c r="P180" s="40" t="e">
        <f t="shared" si="3"/>
        <v>#N/A</v>
      </c>
      <c r="Q180" s="21" t="e">
        <f>VLOOKUP($B180,'%C values'!$M:$O,2,FALSE)</f>
        <v>#N/A</v>
      </c>
      <c r="R180" s="21" t="e">
        <f t="shared" si="4"/>
        <v>#N/A</v>
      </c>
      <c r="S180" s="21" t="e">
        <f t="shared" si="5"/>
        <v>#N/A</v>
      </c>
      <c r="T180" s="21" t="e">
        <f>VLOOKUP($B180,'%C values'!$M:$O,3,FALSE)</f>
        <v>#N/A</v>
      </c>
      <c r="U180" s="23" t="e">
        <f>VLOOKUP(B180,'%C values'!T:U,2,FALSE)</f>
        <v>#N/A</v>
      </c>
      <c r="V180" s="21" t="e">
        <f t="shared" si="6"/>
        <v>#N/A</v>
      </c>
      <c r="W180" s="21" t="e">
        <f t="shared" si="7"/>
        <v>#N/A</v>
      </c>
      <c r="X180" s="23" t="e">
        <f>VLOOKUP($B180,'%C values'!$T:$V,3,FALSE)</f>
        <v>#N/A</v>
      </c>
    </row>
    <row r="181" spans="1:24" ht="14.25" customHeight="1" x14ac:dyDescent="0.2">
      <c r="A181" s="22">
        <f>VLOOKUP(B181,'Sample ID by Horizon'!A:B,2,FALSE)</f>
        <v>42348</v>
      </c>
      <c r="B181" s="87" t="s">
        <v>458</v>
      </c>
      <c r="C181" s="57">
        <v>4</v>
      </c>
      <c r="D181" s="57">
        <v>69.412999999999997</v>
      </c>
      <c r="E181" s="88">
        <v>5</v>
      </c>
      <c r="F181" s="88">
        <v>74.259</v>
      </c>
      <c r="G181" s="71">
        <f t="shared" si="29"/>
        <v>4.8460000000000036</v>
      </c>
      <c r="H181" s="71">
        <f t="shared" si="1"/>
        <v>3.0799999999999272</v>
      </c>
      <c r="I181" s="71">
        <f t="shared" ref="I181:L181" si="143">I178</f>
        <v>3.0051580316063391</v>
      </c>
      <c r="J181" s="71">
        <f t="shared" si="143"/>
        <v>1.4424758551710428</v>
      </c>
      <c r="K181" s="23" t="e">
        <f t="shared" si="143"/>
        <v>#N/A</v>
      </c>
      <c r="L181" s="23" t="e">
        <f t="shared" si="143"/>
        <v>#N/A</v>
      </c>
      <c r="M181" s="23" t="e">
        <f>VLOOKUP(B181,'%C values'!$B:$J,5,FALSE)</f>
        <v>#N/A</v>
      </c>
      <c r="N181" s="23" t="e">
        <f>VLOOKUP(B181,'%C values'!$B:$J,9,FALSE)</f>
        <v>#N/A</v>
      </c>
      <c r="O181" s="23" t="e">
        <f t="shared" si="2"/>
        <v>#N/A</v>
      </c>
      <c r="P181" s="40" t="e">
        <f t="shared" si="3"/>
        <v>#N/A</v>
      </c>
      <c r="Q181" s="21" t="e">
        <f>VLOOKUP($B181,'%C values'!$M:$O,2,FALSE)</f>
        <v>#N/A</v>
      </c>
      <c r="R181" s="21" t="e">
        <f t="shared" si="4"/>
        <v>#N/A</v>
      </c>
      <c r="S181" s="21" t="e">
        <f t="shared" si="5"/>
        <v>#N/A</v>
      </c>
      <c r="T181" s="21" t="e">
        <f>VLOOKUP($B181,'%C values'!$M:$O,3,FALSE)</f>
        <v>#N/A</v>
      </c>
      <c r="U181" s="23" t="e">
        <f>VLOOKUP(B181,'%C values'!T:U,2,FALSE)</f>
        <v>#N/A</v>
      </c>
      <c r="V181" s="21" t="e">
        <f t="shared" si="6"/>
        <v>#N/A</v>
      </c>
      <c r="W181" s="21" t="e">
        <f t="shared" si="7"/>
        <v>#N/A</v>
      </c>
      <c r="X181" s="23" t="e">
        <f>VLOOKUP($B181,'%C values'!$T:$V,3,FALSE)</f>
        <v>#N/A</v>
      </c>
    </row>
    <row r="182" spans="1:24" ht="14.25" customHeight="1" x14ac:dyDescent="0.2">
      <c r="A182" s="22">
        <f>VLOOKUP(B182,'Sample ID by Horizon'!A:B,2,FALSE)</f>
        <v>42354</v>
      </c>
      <c r="B182" s="87" t="s">
        <v>459</v>
      </c>
      <c r="C182" s="57">
        <v>1</v>
      </c>
      <c r="D182" s="57">
        <v>63.064999999999998</v>
      </c>
      <c r="E182" s="88">
        <v>4.9989999999999997</v>
      </c>
      <c r="F182" s="88">
        <v>67.896000000000001</v>
      </c>
      <c r="G182" s="71">
        <f t="shared" si="29"/>
        <v>4.8310000000000031</v>
      </c>
      <c r="H182" s="71">
        <f t="shared" si="1"/>
        <v>3.3606721344268173</v>
      </c>
      <c r="I182" s="71">
        <f>AVERAGE(H182:H185)</f>
        <v>3.5251680336065929</v>
      </c>
      <c r="J182" s="71">
        <f>I182*0.48</f>
        <v>1.6920806561311645</v>
      </c>
      <c r="K182" s="35" t="e">
        <f>M182/100*VLOOKUP(B182,'Bulk Density'!$D:$Q,14,FALSE)</f>
        <v>#N/A</v>
      </c>
      <c r="L182" s="23" t="e">
        <f>K182*0.892179122</f>
        <v>#N/A</v>
      </c>
      <c r="M182" s="23" t="e">
        <f>VLOOKUP(B182,'%C values'!$B:$J,5,FALSE)</f>
        <v>#N/A</v>
      </c>
      <c r="N182" s="23" t="e">
        <f>VLOOKUP(B182,'%C values'!$B:$J,9,FALSE)</f>
        <v>#N/A</v>
      </c>
      <c r="O182" s="23" t="e">
        <f t="shared" si="2"/>
        <v>#N/A</v>
      </c>
      <c r="P182" s="40" t="e">
        <f t="shared" si="3"/>
        <v>#N/A</v>
      </c>
      <c r="Q182" s="21" t="e">
        <f>VLOOKUP($B182,'%C values'!$M:$O,2,FALSE)</f>
        <v>#N/A</v>
      </c>
      <c r="R182" s="21" t="e">
        <f t="shared" si="4"/>
        <v>#N/A</v>
      </c>
      <c r="S182" s="21" t="e">
        <f t="shared" si="5"/>
        <v>#N/A</v>
      </c>
      <c r="T182" s="21" t="e">
        <f>VLOOKUP($B182,'%C values'!$M:$O,3,FALSE)</f>
        <v>#N/A</v>
      </c>
      <c r="U182" s="23" t="e">
        <f>VLOOKUP(B182,'%C values'!T:U,2,FALSE)</f>
        <v>#N/A</v>
      </c>
      <c r="V182" s="21" t="e">
        <f t="shared" si="6"/>
        <v>#N/A</v>
      </c>
      <c r="W182" s="21" t="e">
        <f t="shared" si="7"/>
        <v>#N/A</v>
      </c>
      <c r="X182" s="23" t="e">
        <f>VLOOKUP($B182,'%C values'!$T:$V,3,FALSE)</f>
        <v>#N/A</v>
      </c>
    </row>
    <row r="183" spans="1:24" ht="14.25" customHeight="1" x14ac:dyDescent="0.2">
      <c r="A183" s="22">
        <f>VLOOKUP(B183,'Sample ID by Horizon'!A:B,2,FALSE)</f>
        <v>42354</v>
      </c>
      <c r="B183" s="87" t="s">
        <v>459</v>
      </c>
      <c r="C183" s="57">
        <v>2</v>
      </c>
      <c r="D183" s="57">
        <v>64.465999999999994</v>
      </c>
      <c r="E183" s="88">
        <v>5</v>
      </c>
      <c r="F183" s="88">
        <v>69.304000000000002</v>
      </c>
      <c r="G183" s="71">
        <f t="shared" si="29"/>
        <v>4.8380000000000081</v>
      </c>
      <c r="H183" s="71">
        <f t="shared" si="1"/>
        <v>3.239999999999839</v>
      </c>
      <c r="I183" s="71">
        <f t="shared" ref="I183:L183" si="144">I182</f>
        <v>3.5251680336065929</v>
      </c>
      <c r="J183" s="71">
        <f t="shared" si="144"/>
        <v>1.6920806561311645</v>
      </c>
      <c r="K183" s="23" t="e">
        <f t="shared" si="144"/>
        <v>#N/A</v>
      </c>
      <c r="L183" s="23" t="e">
        <f t="shared" si="144"/>
        <v>#N/A</v>
      </c>
      <c r="M183" s="23" t="e">
        <f>VLOOKUP(B183,'%C values'!$B:$J,5,FALSE)</f>
        <v>#N/A</v>
      </c>
      <c r="N183" s="23" t="e">
        <f>VLOOKUP(B183,'%C values'!$B:$J,9,FALSE)</f>
        <v>#N/A</v>
      </c>
      <c r="O183" s="23" t="e">
        <f t="shared" si="2"/>
        <v>#N/A</v>
      </c>
      <c r="P183" s="40" t="e">
        <f t="shared" si="3"/>
        <v>#N/A</v>
      </c>
      <c r="Q183" s="21" t="e">
        <f>VLOOKUP($B183,'%C values'!$M:$O,2,FALSE)</f>
        <v>#N/A</v>
      </c>
      <c r="R183" s="21" t="e">
        <f t="shared" si="4"/>
        <v>#N/A</v>
      </c>
      <c r="S183" s="21" t="e">
        <f t="shared" si="5"/>
        <v>#N/A</v>
      </c>
      <c r="T183" s="21" t="e">
        <f>VLOOKUP($B183,'%C values'!$M:$O,3,FALSE)</f>
        <v>#N/A</v>
      </c>
      <c r="U183" s="23" t="e">
        <f>VLOOKUP(B183,'%C values'!T:U,2,FALSE)</f>
        <v>#N/A</v>
      </c>
      <c r="V183" s="21" t="e">
        <f t="shared" si="6"/>
        <v>#N/A</v>
      </c>
      <c r="W183" s="21" t="e">
        <f t="shared" si="7"/>
        <v>#N/A</v>
      </c>
      <c r="X183" s="23" t="e">
        <f>VLOOKUP($B183,'%C values'!$T:$V,3,FALSE)</f>
        <v>#N/A</v>
      </c>
    </row>
    <row r="184" spans="1:24" ht="14.25" customHeight="1" x14ac:dyDescent="0.2">
      <c r="A184" s="22">
        <f>VLOOKUP(B184,'Sample ID by Horizon'!A:B,2,FALSE)</f>
        <v>42354</v>
      </c>
      <c r="B184" s="87" t="s">
        <v>459</v>
      </c>
      <c r="C184" s="57">
        <v>3</v>
      </c>
      <c r="D184" s="57">
        <v>65.733999999999995</v>
      </c>
      <c r="E184" s="88">
        <v>5</v>
      </c>
      <c r="F184" s="88">
        <v>70.546000000000006</v>
      </c>
      <c r="G184" s="71">
        <f t="shared" si="29"/>
        <v>4.8120000000000118</v>
      </c>
      <c r="H184" s="71">
        <f t="shared" si="1"/>
        <v>3.7599999999997635</v>
      </c>
      <c r="I184" s="71">
        <f t="shared" ref="I184:L184" si="145">I182</f>
        <v>3.5251680336065929</v>
      </c>
      <c r="J184" s="71">
        <f t="shared" si="145"/>
        <v>1.6920806561311645</v>
      </c>
      <c r="K184" s="23" t="e">
        <f t="shared" si="145"/>
        <v>#N/A</v>
      </c>
      <c r="L184" s="23" t="e">
        <f t="shared" si="145"/>
        <v>#N/A</v>
      </c>
      <c r="M184" s="23" t="e">
        <f>VLOOKUP(B184,'%C values'!$B:$J,5,FALSE)</f>
        <v>#N/A</v>
      </c>
      <c r="N184" s="23" t="e">
        <f>VLOOKUP(B184,'%C values'!$B:$J,9,FALSE)</f>
        <v>#N/A</v>
      </c>
      <c r="O184" s="23" t="e">
        <f t="shared" si="2"/>
        <v>#N/A</v>
      </c>
      <c r="P184" s="40" t="e">
        <f t="shared" si="3"/>
        <v>#N/A</v>
      </c>
      <c r="Q184" s="21" t="e">
        <f>VLOOKUP($B184,'%C values'!$M:$O,2,FALSE)</f>
        <v>#N/A</v>
      </c>
      <c r="R184" s="21" t="e">
        <f t="shared" si="4"/>
        <v>#N/A</v>
      </c>
      <c r="S184" s="21" t="e">
        <f t="shared" si="5"/>
        <v>#N/A</v>
      </c>
      <c r="T184" s="21" t="e">
        <f>VLOOKUP($B184,'%C values'!$M:$O,3,FALSE)</f>
        <v>#N/A</v>
      </c>
      <c r="U184" s="23" t="e">
        <f>VLOOKUP(B184,'%C values'!T:U,2,FALSE)</f>
        <v>#N/A</v>
      </c>
      <c r="V184" s="21" t="e">
        <f t="shared" si="6"/>
        <v>#N/A</v>
      </c>
      <c r="W184" s="21" t="e">
        <f t="shared" si="7"/>
        <v>#N/A</v>
      </c>
      <c r="X184" s="23" t="e">
        <f>VLOOKUP($B184,'%C values'!$T:$V,3,FALSE)</f>
        <v>#N/A</v>
      </c>
    </row>
    <row r="185" spans="1:24" ht="14.25" customHeight="1" x14ac:dyDescent="0.2">
      <c r="A185" s="22">
        <f>VLOOKUP(B185,'Sample ID by Horizon'!A:B,2,FALSE)</f>
        <v>42354</v>
      </c>
      <c r="B185" s="87" t="s">
        <v>459</v>
      </c>
      <c r="C185" s="57">
        <v>4</v>
      </c>
      <c r="D185" s="57">
        <v>69.41</v>
      </c>
      <c r="E185" s="88">
        <v>5</v>
      </c>
      <c r="F185" s="88">
        <v>74.222999999999999</v>
      </c>
      <c r="G185" s="71">
        <f t="shared" si="29"/>
        <v>4.8130000000000024</v>
      </c>
      <c r="H185" s="71">
        <f t="shared" si="1"/>
        <v>3.7399999999999523</v>
      </c>
      <c r="I185" s="71">
        <f t="shared" ref="I185:L185" si="146">I182</f>
        <v>3.5251680336065929</v>
      </c>
      <c r="J185" s="71">
        <f t="shared" si="146"/>
        <v>1.6920806561311645</v>
      </c>
      <c r="K185" s="23" t="e">
        <f t="shared" si="146"/>
        <v>#N/A</v>
      </c>
      <c r="L185" s="23" t="e">
        <f t="shared" si="146"/>
        <v>#N/A</v>
      </c>
      <c r="M185" s="23" t="e">
        <f>VLOOKUP(B185,'%C values'!$B:$J,5,FALSE)</f>
        <v>#N/A</v>
      </c>
      <c r="N185" s="23" t="e">
        <f>VLOOKUP(B185,'%C values'!$B:$J,9,FALSE)</f>
        <v>#N/A</v>
      </c>
      <c r="O185" s="23" t="e">
        <f t="shared" si="2"/>
        <v>#N/A</v>
      </c>
      <c r="P185" s="40" t="e">
        <f t="shared" si="3"/>
        <v>#N/A</v>
      </c>
      <c r="Q185" s="21" t="e">
        <f>VLOOKUP($B185,'%C values'!$M:$O,2,FALSE)</f>
        <v>#N/A</v>
      </c>
      <c r="R185" s="21" t="e">
        <f t="shared" si="4"/>
        <v>#N/A</v>
      </c>
      <c r="S185" s="21" t="e">
        <f t="shared" si="5"/>
        <v>#N/A</v>
      </c>
      <c r="T185" s="21" t="e">
        <f>VLOOKUP($B185,'%C values'!$M:$O,3,FALSE)</f>
        <v>#N/A</v>
      </c>
      <c r="U185" s="23" t="e">
        <f>VLOOKUP(B185,'%C values'!T:U,2,FALSE)</f>
        <v>#N/A</v>
      </c>
      <c r="V185" s="21" t="e">
        <f t="shared" si="6"/>
        <v>#N/A</v>
      </c>
      <c r="W185" s="21" t="e">
        <f t="shared" si="7"/>
        <v>#N/A</v>
      </c>
      <c r="X185" s="23" t="e">
        <f>VLOOKUP($B185,'%C values'!$T:$V,3,FALSE)</f>
        <v>#N/A</v>
      </c>
    </row>
    <row r="186" spans="1:24" ht="14.25" customHeight="1" x14ac:dyDescent="0.2">
      <c r="A186" s="22">
        <f>VLOOKUP(B186,'Sample ID by Horizon'!A:B,2,FALSE)</f>
        <v>42354</v>
      </c>
      <c r="B186" s="87" t="s">
        <v>460</v>
      </c>
      <c r="C186" s="57">
        <v>1</v>
      </c>
      <c r="D186" s="57">
        <v>63.067</v>
      </c>
      <c r="E186" s="88">
        <v>4.9989999999999997</v>
      </c>
      <c r="F186" s="88">
        <v>67.944000000000003</v>
      </c>
      <c r="G186" s="71">
        <f t="shared" si="29"/>
        <v>4.8770000000000024</v>
      </c>
      <c r="H186" s="71">
        <f t="shared" si="1"/>
        <v>2.4404880976194683</v>
      </c>
      <c r="I186" s="71">
        <f>AVERAGE(H186:H189)</f>
        <v>2.7604320864172771</v>
      </c>
      <c r="J186" s="71">
        <f>I186*0.48</f>
        <v>1.3250074014802931</v>
      </c>
      <c r="K186" s="35" t="e">
        <f>M186/100*VLOOKUP(B186,'Bulk Density'!$D:$Q,14,FALSE)</f>
        <v>#N/A</v>
      </c>
      <c r="L186" s="23" t="e">
        <f>K186*0.892179122</f>
        <v>#N/A</v>
      </c>
      <c r="M186" s="23" t="e">
        <f>VLOOKUP(B186,'%C values'!$B:$J,5,FALSE)</f>
        <v>#N/A</v>
      </c>
      <c r="N186" s="23" t="e">
        <f>VLOOKUP(B186,'%C values'!$B:$J,9,FALSE)</f>
        <v>#N/A</v>
      </c>
      <c r="O186" s="23" t="e">
        <f t="shared" si="2"/>
        <v>#N/A</v>
      </c>
      <c r="P186" s="40" t="e">
        <f t="shared" si="3"/>
        <v>#N/A</v>
      </c>
      <c r="Q186" s="21" t="e">
        <f>VLOOKUP($B186,'%C values'!$M:$O,2,FALSE)</f>
        <v>#N/A</v>
      </c>
      <c r="R186" s="21" t="e">
        <f t="shared" si="4"/>
        <v>#N/A</v>
      </c>
      <c r="S186" s="21" t="e">
        <f t="shared" si="5"/>
        <v>#N/A</v>
      </c>
      <c r="T186" s="21" t="e">
        <f>VLOOKUP($B186,'%C values'!$M:$O,3,FALSE)</f>
        <v>#N/A</v>
      </c>
      <c r="U186" s="23" t="e">
        <f>VLOOKUP(B186,'%C values'!T:U,2,FALSE)</f>
        <v>#N/A</v>
      </c>
      <c r="V186" s="21" t="e">
        <f t="shared" si="6"/>
        <v>#N/A</v>
      </c>
      <c r="W186" s="21" t="e">
        <f t="shared" si="7"/>
        <v>#N/A</v>
      </c>
      <c r="X186" s="23" t="e">
        <f>VLOOKUP($B186,'%C values'!$T:$V,3,FALSE)</f>
        <v>#N/A</v>
      </c>
    </row>
    <row r="187" spans="1:24" ht="14.25" customHeight="1" x14ac:dyDescent="0.2">
      <c r="A187" s="22">
        <f>VLOOKUP(B187,'Sample ID by Horizon'!A:B,2,FALSE)</f>
        <v>42354</v>
      </c>
      <c r="B187" s="87" t="s">
        <v>460</v>
      </c>
      <c r="C187" s="57">
        <v>2</v>
      </c>
      <c r="D187" s="57">
        <v>64.465999999999994</v>
      </c>
      <c r="E187" s="88">
        <v>5</v>
      </c>
      <c r="F187" s="88">
        <v>69.346000000000004</v>
      </c>
      <c r="G187" s="71">
        <f t="shared" si="29"/>
        <v>4.8800000000000097</v>
      </c>
      <c r="H187" s="71">
        <f t="shared" si="1"/>
        <v>2.3999999999998067</v>
      </c>
      <c r="I187" s="71">
        <f t="shared" ref="I187:L187" si="147">I186</f>
        <v>2.7604320864172771</v>
      </c>
      <c r="J187" s="71">
        <f t="shared" si="147"/>
        <v>1.3250074014802931</v>
      </c>
      <c r="K187" s="23" t="e">
        <f t="shared" si="147"/>
        <v>#N/A</v>
      </c>
      <c r="L187" s="23" t="e">
        <f t="shared" si="147"/>
        <v>#N/A</v>
      </c>
      <c r="M187" s="23" t="e">
        <f>VLOOKUP(B187,'%C values'!$B:$J,5,FALSE)</f>
        <v>#N/A</v>
      </c>
      <c r="N187" s="23" t="e">
        <f>VLOOKUP(B187,'%C values'!$B:$J,9,FALSE)</f>
        <v>#N/A</v>
      </c>
      <c r="O187" s="23" t="e">
        <f t="shared" si="2"/>
        <v>#N/A</v>
      </c>
      <c r="P187" s="40" t="e">
        <f t="shared" si="3"/>
        <v>#N/A</v>
      </c>
      <c r="Q187" s="21" t="e">
        <f>VLOOKUP($B187,'%C values'!$M:$O,2,FALSE)</f>
        <v>#N/A</v>
      </c>
      <c r="R187" s="21" t="e">
        <f t="shared" si="4"/>
        <v>#N/A</v>
      </c>
      <c r="S187" s="21" t="e">
        <f t="shared" si="5"/>
        <v>#N/A</v>
      </c>
      <c r="T187" s="21" t="e">
        <f>VLOOKUP($B187,'%C values'!$M:$O,3,FALSE)</f>
        <v>#N/A</v>
      </c>
      <c r="U187" s="23" t="e">
        <f>VLOOKUP(B187,'%C values'!T:U,2,FALSE)</f>
        <v>#N/A</v>
      </c>
      <c r="V187" s="21" t="e">
        <f t="shared" si="6"/>
        <v>#N/A</v>
      </c>
      <c r="W187" s="21" t="e">
        <f t="shared" si="7"/>
        <v>#N/A</v>
      </c>
      <c r="X187" s="23" t="e">
        <f>VLOOKUP($B187,'%C values'!$T:$V,3,FALSE)</f>
        <v>#N/A</v>
      </c>
    </row>
    <row r="188" spans="1:24" ht="14.25" customHeight="1" x14ac:dyDescent="0.2">
      <c r="A188" s="22">
        <f>VLOOKUP(B188,'Sample ID by Horizon'!A:B,2,FALSE)</f>
        <v>42354</v>
      </c>
      <c r="B188" s="87" t="s">
        <v>460</v>
      </c>
      <c r="C188" s="57">
        <v>3</v>
      </c>
      <c r="D188" s="57">
        <v>65.734999999999999</v>
      </c>
      <c r="E188" s="88">
        <v>4.9989999999999997</v>
      </c>
      <c r="F188" s="88">
        <v>70.578999999999994</v>
      </c>
      <c r="G188" s="71">
        <f t="shared" si="29"/>
        <v>4.8439999999999941</v>
      </c>
      <c r="H188" s="71">
        <f t="shared" si="1"/>
        <v>3.1006201240249167</v>
      </c>
      <c r="I188" s="71">
        <f t="shared" ref="I188:L188" si="148">I186</f>
        <v>2.7604320864172771</v>
      </c>
      <c r="J188" s="71">
        <f t="shared" si="148"/>
        <v>1.3250074014802931</v>
      </c>
      <c r="K188" s="23" t="e">
        <f t="shared" si="148"/>
        <v>#N/A</v>
      </c>
      <c r="L188" s="23" t="e">
        <f t="shared" si="148"/>
        <v>#N/A</v>
      </c>
      <c r="M188" s="23" t="e">
        <f>VLOOKUP(B188,'%C values'!$B:$J,5,FALSE)</f>
        <v>#N/A</v>
      </c>
      <c r="N188" s="23" t="e">
        <f>VLOOKUP(B188,'%C values'!$B:$J,9,FALSE)</f>
        <v>#N/A</v>
      </c>
      <c r="O188" s="23" t="e">
        <f t="shared" si="2"/>
        <v>#N/A</v>
      </c>
      <c r="P188" s="40" t="e">
        <f t="shared" si="3"/>
        <v>#N/A</v>
      </c>
      <c r="Q188" s="21" t="e">
        <f>VLOOKUP($B188,'%C values'!$M:$O,2,FALSE)</f>
        <v>#N/A</v>
      </c>
      <c r="R188" s="21" t="e">
        <f t="shared" si="4"/>
        <v>#N/A</v>
      </c>
      <c r="S188" s="21" t="e">
        <f t="shared" si="5"/>
        <v>#N/A</v>
      </c>
      <c r="T188" s="21" t="e">
        <f>VLOOKUP($B188,'%C values'!$M:$O,3,FALSE)</f>
        <v>#N/A</v>
      </c>
      <c r="U188" s="23" t="e">
        <f>VLOOKUP(B188,'%C values'!T:U,2,FALSE)</f>
        <v>#N/A</v>
      </c>
      <c r="V188" s="21" t="e">
        <f t="shared" si="6"/>
        <v>#N/A</v>
      </c>
      <c r="W188" s="21" t="e">
        <f t="shared" si="7"/>
        <v>#N/A</v>
      </c>
      <c r="X188" s="23" t="e">
        <f>VLOOKUP($B188,'%C values'!$T:$V,3,FALSE)</f>
        <v>#N/A</v>
      </c>
    </row>
    <row r="189" spans="1:24" ht="14.25" customHeight="1" x14ac:dyDescent="0.2">
      <c r="A189" s="22">
        <f>VLOOKUP(B189,'Sample ID by Horizon'!A:B,2,FALSE)</f>
        <v>42354</v>
      </c>
      <c r="B189" s="87" t="s">
        <v>460</v>
      </c>
      <c r="C189" s="57">
        <v>4</v>
      </c>
      <c r="D189" s="57">
        <v>69.412000000000006</v>
      </c>
      <c r="E189" s="88">
        <v>4.9989999999999997</v>
      </c>
      <c r="F189" s="88">
        <v>74.256</v>
      </c>
      <c r="G189" s="71">
        <f t="shared" si="29"/>
        <v>4.8439999999999941</v>
      </c>
      <c r="H189" s="71">
        <f t="shared" si="1"/>
        <v>3.1006201240249167</v>
      </c>
      <c r="I189" s="71">
        <f t="shared" ref="I189:L189" si="149">I186</f>
        <v>2.7604320864172771</v>
      </c>
      <c r="J189" s="71">
        <f t="shared" si="149"/>
        <v>1.3250074014802931</v>
      </c>
      <c r="K189" s="23" t="e">
        <f t="shared" si="149"/>
        <v>#N/A</v>
      </c>
      <c r="L189" s="23" t="e">
        <f t="shared" si="149"/>
        <v>#N/A</v>
      </c>
      <c r="M189" s="23" t="e">
        <f>VLOOKUP(B189,'%C values'!$B:$J,5,FALSE)</f>
        <v>#N/A</v>
      </c>
      <c r="N189" s="23" t="e">
        <f>VLOOKUP(B189,'%C values'!$B:$J,9,FALSE)</f>
        <v>#N/A</v>
      </c>
      <c r="O189" s="23" t="e">
        <f t="shared" si="2"/>
        <v>#N/A</v>
      </c>
      <c r="P189" s="40" t="e">
        <f t="shared" si="3"/>
        <v>#N/A</v>
      </c>
      <c r="Q189" s="21" t="e">
        <f>VLOOKUP($B189,'%C values'!$M:$O,2,FALSE)</f>
        <v>#N/A</v>
      </c>
      <c r="R189" s="21" t="e">
        <f t="shared" si="4"/>
        <v>#N/A</v>
      </c>
      <c r="S189" s="21" t="e">
        <f t="shared" si="5"/>
        <v>#N/A</v>
      </c>
      <c r="T189" s="21" t="e">
        <f>VLOOKUP($B189,'%C values'!$M:$O,3,FALSE)</f>
        <v>#N/A</v>
      </c>
      <c r="U189" s="23" t="e">
        <f>VLOOKUP(B189,'%C values'!T:U,2,FALSE)</f>
        <v>#N/A</v>
      </c>
      <c r="V189" s="21" t="e">
        <f t="shared" si="6"/>
        <v>#N/A</v>
      </c>
      <c r="W189" s="21" t="e">
        <f t="shared" si="7"/>
        <v>#N/A</v>
      </c>
      <c r="X189" s="23" t="e">
        <f>VLOOKUP($B189,'%C values'!$T:$V,3,FALSE)</f>
        <v>#N/A</v>
      </c>
    </row>
    <row r="190" spans="1:24" ht="14.25" customHeight="1" x14ac:dyDescent="0.2">
      <c r="A190" s="22">
        <f>VLOOKUP(B190,'Sample ID by Horizon'!A:B,2,FALSE)</f>
        <v>42354</v>
      </c>
      <c r="B190" s="87" t="s">
        <v>461</v>
      </c>
      <c r="C190" s="57">
        <v>1</v>
      </c>
      <c r="D190" s="57">
        <v>63.067999999999998</v>
      </c>
      <c r="E190" s="88">
        <v>5</v>
      </c>
      <c r="F190" s="88">
        <v>67.872</v>
      </c>
      <c r="G190" s="71">
        <f t="shared" si="29"/>
        <v>4.804000000000002</v>
      </c>
      <c r="H190" s="71">
        <f t="shared" si="1"/>
        <v>3.9199999999999591</v>
      </c>
      <c r="I190" s="71">
        <f>AVERAGE(H190:H193)</f>
        <v>4.0254120824164907</v>
      </c>
      <c r="J190" s="71">
        <f>I190*0.48</f>
        <v>1.9321977995599156</v>
      </c>
      <c r="K190" s="35" t="e">
        <f>M190/100*VLOOKUP(B190,'Bulk Density'!$D:$Q,14,FALSE)</f>
        <v>#N/A</v>
      </c>
      <c r="L190" s="23" t="e">
        <f>K190*0.892179122</f>
        <v>#N/A</v>
      </c>
      <c r="M190" s="23" t="e">
        <f>VLOOKUP(B190,'%C values'!$B:$J,5,FALSE)</f>
        <v>#N/A</v>
      </c>
      <c r="N190" s="23" t="e">
        <f>VLOOKUP(B190,'%C values'!$B:$J,9,FALSE)</f>
        <v>#N/A</v>
      </c>
      <c r="O190" s="23" t="e">
        <f t="shared" si="2"/>
        <v>#N/A</v>
      </c>
      <c r="P190" s="40" t="e">
        <f t="shared" si="3"/>
        <v>#N/A</v>
      </c>
      <c r="Q190" s="21" t="e">
        <f>VLOOKUP($B190,'%C values'!$M:$O,2,FALSE)</f>
        <v>#N/A</v>
      </c>
      <c r="R190" s="21" t="e">
        <f t="shared" si="4"/>
        <v>#N/A</v>
      </c>
      <c r="S190" s="21" t="e">
        <f t="shared" si="5"/>
        <v>#N/A</v>
      </c>
      <c r="T190" s="21" t="e">
        <f>VLOOKUP($B190,'%C values'!$M:$O,3,FALSE)</f>
        <v>#N/A</v>
      </c>
      <c r="U190" s="23" t="e">
        <f>VLOOKUP(B190,'%C values'!T:U,2,FALSE)</f>
        <v>#N/A</v>
      </c>
      <c r="V190" s="21" t="e">
        <f t="shared" si="6"/>
        <v>#N/A</v>
      </c>
      <c r="W190" s="21" t="e">
        <f t="shared" si="7"/>
        <v>#N/A</v>
      </c>
      <c r="X190" s="23" t="e">
        <f>VLOOKUP($B190,'%C values'!$T:$V,3,FALSE)</f>
        <v>#N/A</v>
      </c>
    </row>
    <row r="191" spans="1:24" ht="14.25" customHeight="1" x14ac:dyDescent="0.2">
      <c r="A191" s="22">
        <f>VLOOKUP(B191,'Sample ID by Horizon'!A:B,2,FALSE)</f>
        <v>42354</v>
      </c>
      <c r="B191" s="87" t="s">
        <v>461</v>
      </c>
      <c r="C191" s="57">
        <v>2</v>
      </c>
      <c r="D191" s="57">
        <v>64.471000000000004</v>
      </c>
      <c r="E191" s="88">
        <v>4.9989999999999997</v>
      </c>
      <c r="F191" s="88">
        <v>69.268000000000001</v>
      </c>
      <c r="G191" s="71">
        <f t="shared" si="29"/>
        <v>4.796999999999997</v>
      </c>
      <c r="H191" s="71">
        <f t="shared" si="1"/>
        <v>4.0408081616323788</v>
      </c>
      <c r="I191" s="71">
        <f t="shared" ref="I191:L191" si="150">I190</f>
        <v>4.0254120824164907</v>
      </c>
      <c r="J191" s="71">
        <f t="shared" si="150"/>
        <v>1.9321977995599156</v>
      </c>
      <c r="K191" s="23" t="e">
        <f t="shared" si="150"/>
        <v>#N/A</v>
      </c>
      <c r="L191" s="23" t="e">
        <f t="shared" si="150"/>
        <v>#N/A</v>
      </c>
      <c r="M191" s="23" t="e">
        <f>VLOOKUP(B191,'%C values'!$B:$J,5,FALSE)</f>
        <v>#N/A</v>
      </c>
      <c r="N191" s="23" t="e">
        <f>VLOOKUP(B191,'%C values'!$B:$J,9,FALSE)</f>
        <v>#N/A</v>
      </c>
      <c r="O191" s="23" t="e">
        <f t="shared" si="2"/>
        <v>#N/A</v>
      </c>
      <c r="P191" s="40" t="e">
        <f t="shared" si="3"/>
        <v>#N/A</v>
      </c>
      <c r="Q191" s="21" t="e">
        <f>VLOOKUP($B191,'%C values'!$M:$O,2,FALSE)</f>
        <v>#N/A</v>
      </c>
      <c r="R191" s="21" t="e">
        <f t="shared" si="4"/>
        <v>#N/A</v>
      </c>
      <c r="S191" s="21" t="e">
        <f t="shared" si="5"/>
        <v>#N/A</v>
      </c>
      <c r="T191" s="21" t="e">
        <f>VLOOKUP($B191,'%C values'!$M:$O,3,FALSE)</f>
        <v>#N/A</v>
      </c>
      <c r="U191" s="23" t="e">
        <f>VLOOKUP(B191,'%C values'!T:U,2,FALSE)</f>
        <v>#N/A</v>
      </c>
      <c r="V191" s="21" t="e">
        <f t="shared" si="6"/>
        <v>#N/A</v>
      </c>
      <c r="W191" s="21" t="e">
        <f t="shared" si="7"/>
        <v>#N/A</v>
      </c>
      <c r="X191" s="23" t="e">
        <f>VLOOKUP($B191,'%C values'!$T:$V,3,FALSE)</f>
        <v>#N/A</v>
      </c>
    </row>
    <row r="192" spans="1:24" ht="14.25" customHeight="1" x14ac:dyDescent="0.2">
      <c r="A192" s="22">
        <f>VLOOKUP(B192,'Sample ID by Horizon'!A:B,2,FALSE)</f>
        <v>42354</v>
      </c>
      <c r="B192" s="87" t="s">
        <v>461</v>
      </c>
      <c r="C192" s="57">
        <v>3</v>
      </c>
      <c r="D192" s="57">
        <v>65.733000000000004</v>
      </c>
      <c r="E192" s="88">
        <v>4.9989999999999997</v>
      </c>
      <c r="F192" s="88">
        <v>70.522000000000006</v>
      </c>
      <c r="G192" s="71">
        <f t="shared" si="29"/>
        <v>4.7890000000000015</v>
      </c>
      <c r="H192" s="71">
        <f t="shared" si="1"/>
        <v>4.2008401680335705</v>
      </c>
      <c r="I192" s="71">
        <f t="shared" ref="I192:L192" si="151">I190</f>
        <v>4.0254120824164907</v>
      </c>
      <c r="J192" s="71">
        <f t="shared" si="151"/>
        <v>1.9321977995599156</v>
      </c>
      <c r="K192" s="23" t="e">
        <f t="shared" si="151"/>
        <v>#N/A</v>
      </c>
      <c r="L192" s="23" t="e">
        <f t="shared" si="151"/>
        <v>#N/A</v>
      </c>
      <c r="M192" s="23" t="e">
        <f>VLOOKUP(B192,'%C values'!$B:$J,5,FALSE)</f>
        <v>#N/A</v>
      </c>
      <c r="N192" s="23" t="e">
        <f>VLOOKUP(B192,'%C values'!$B:$J,9,FALSE)</f>
        <v>#N/A</v>
      </c>
      <c r="O192" s="23" t="e">
        <f t="shared" si="2"/>
        <v>#N/A</v>
      </c>
      <c r="P192" s="40" t="e">
        <f t="shared" si="3"/>
        <v>#N/A</v>
      </c>
      <c r="Q192" s="21" t="e">
        <f>VLOOKUP($B192,'%C values'!$M:$O,2,FALSE)</f>
        <v>#N/A</v>
      </c>
      <c r="R192" s="21" t="e">
        <f t="shared" si="4"/>
        <v>#N/A</v>
      </c>
      <c r="S192" s="21" t="e">
        <f t="shared" si="5"/>
        <v>#N/A</v>
      </c>
      <c r="T192" s="21" t="e">
        <f>VLOOKUP($B192,'%C values'!$M:$O,3,FALSE)</f>
        <v>#N/A</v>
      </c>
      <c r="U192" s="23" t="e">
        <f>VLOOKUP(B192,'%C values'!T:U,2,FALSE)</f>
        <v>#N/A</v>
      </c>
      <c r="V192" s="21" t="e">
        <f t="shared" si="6"/>
        <v>#N/A</v>
      </c>
      <c r="W192" s="21" t="e">
        <f t="shared" si="7"/>
        <v>#N/A</v>
      </c>
      <c r="X192" s="23" t="e">
        <f>VLOOKUP($B192,'%C values'!$T:$V,3,FALSE)</f>
        <v>#N/A</v>
      </c>
    </row>
    <row r="193" spans="1:24" ht="14.25" customHeight="1" x14ac:dyDescent="0.2">
      <c r="A193" s="22">
        <f>VLOOKUP(B193,'Sample ID by Horizon'!A:B,2,FALSE)</f>
        <v>42354</v>
      </c>
      <c r="B193" s="87" t="s">
        <v>461</v>
      </c>
      <c r="C193" s="57">
        <v>4</v>
      </c>
      <c r="D193" s="57">
        <v>69.411000000000001</v>
      </c>
      <c r="E193" s="88">
        <v>5</v>
      </c>
      <c r="F193" s="88">
        <v>74.213999999999999</v>
      </c>
      <c r="G193" s="71">
        <f t="shared" si="29"/>
        <v>4.8029999999999973</v>
      </c>
      <c r="H193" s="71">
        <f t="shared" si="1"/>
        <v>3.9400000000000546</v>
      </c>
      <c r="I193" s="71">
        <f t="shared" ref="I193:L193" si="152">I190</f>
        <v>4.0254120824164907</v>
      </c>
      <c r="J193" s="71">
        <f t="shared" si="152"/>
        <v>1.9321977995599156</v>
      </c>
      <c r="K193" s="23" t="e">
        <f t="shared" si="152"/>
        <v>#N/A</v>
      </c>
      <c r="L193" s="23" t="e">
        <f t="shared" si="152"/>
        <v>#N/A</v>
      </c>
      <c r="M193" s="23" t="e">
        <f>VLOOKUP(B193,'%C values'!$B:$J,5,FALSE)</f>
        <v>#N/A</v>
      </c>
      <c r="N193" s="23" t="e">
        <f>VLOOKUP(B193,'%C values'!$B:$J,9,FALSE)</f>
        <v>#N/A</v>
      </c>
      <c r="O193" s="23" t="e">
        <f t="shared" si="2"/>
        <v>#N/A</v>
      </c>
      <c r="P193" s="40" t="e">
        <f t="shared" si="3"/>
        <v>#N/A</v>
      </c>
      <c r="Q193" s="21" t="e">
        <f>VLOOKUP($B193,'%C values'!$M:$O,2,FALSE)</f>
        <v>#N/A</v>
      </c>
      <c r="R193" s="21" t="e">
        <f t="shared" si="4"/>
        <v>#N/A</v>
      </c>
      <c r="S193" s="21" t="e">
        <f t="shared" si="5"/>
        <v>#N/A</v>
      </c>
      <c r="T193" s="21" t="e">
        <f>VLOOKUP($B193,'%C values'!$M:$O,3,FALSE)</f>
        <v>#N/A</v>
      </c>
      <c r="U193" s="23" t="e">
        <f>VLOOKUP(B193,'%C values'!T:U,2,FALSE)</f>
        <v>#N/A</v>
      </c>
      <c r="V193" s="21" t="e">
        <f t="shared" si="6"/>
        <v>#N/A</v>
      </c>
      <c r="W193" s="21" t="e">
        <f t="shared" si="7"/>
        <v>#N/A</v>
      </c>
      <c r="X193" s="23" t="e">
        <f>VLOOKUP($B193,'%C values'!$T:$V,3,FALSE)</f>
        <v>#N/A</v>
      </c>
    </row>
    <row r="194" spans="1:24" ht="14.25" customHeight="1" x14ac:dyDescent="0.2">
      <c r="A194" s="22">
        <f>VLOOKUP(B194,'Sample ID by Horizon'!A:B,2,FALSE)</f>
        <v>42354</v>
      </c>
      <c r="B194" s="87" t="s">
        <v>462</v>
      </c>
      <c r="C194" s="57">
        <v>1</v>
      </c>
      <c r="D194" s="57">
        <v>63.066000000000003</v>
      </c>
      <c r="E194" s="88">
        <v>4.9989999999999997</v>
      </c>
      <c r="F194" s="88">
        <v>67.915000000000006</v>
      </c>
      <c r="G194" s="71">
        <f t="shared" si="29"/>
        <v>4.8490000000000038</v>
      </c>
      <c r="H194" s="71">
        <f t="shared" si="1"/>
        <v>3.0006001200239232</v>
      </c>
      <c r="I194" s="71">
        <f>AVERAGE(H194:H197)</f>
        <v>3.0856171234247252</v>
      </c>
      <c r="J194" s="71">
        <f>I194*0.48</f>
        <v>1.4810962192438679</v>
      </c>
      <c r="K194" s="35" t="e">
        <f>M194/100*VLOOKUP(B194,'Bulk Density'!$D:$Q,14,FALSE)</f>
        <v>#N/A</v>
      </c>
      <c r="L194" s="23" t="e">
        <f>K194*0.892179122</f>
        <v>#N/A</v>
      </c>
      <c r="M194" s="23" t="e">
        <f>VLOOKUP(B194,'%C values'!$B:$J,5,FALSE)</f>
        <v>#N/A</v>
      </c>
      <c r="N194" s="23" t="e">
        <f>VLOOKUP(B194,'%C values'!$B:$J,9,FALSE)</f>
        <v>#N/A</v>
      </c>
      <c r="O194" s="23" t="e">
        <f t="shared" si="2"/>
        <v>#N/A</v>
      </c>
      <c r="P194" s="40" t="e">
        <f t="shared" si="3"/>
        <v>#N/A</v>
      </c>
      <c r="Q194" s="21" t="e">
        <f>VLOOKUP($B194,'%C values'!$M:$O,2,FALSE)</f>
        <v>#N/A</v>
      </c>
      <c r="R194" s="21" t="e">
        <f t="shared" si="4"/>
        <v>#N/A</v>
      </c>
      <c r="S194" s="21" t="e">
        <f t="shared" si="5"/>
        <v>#N/A</v>
      </c>
      <c r="T194" s="21" t="e">
        <f>VLOOKUP($B194,'%C values'!$M:$O,3,FALSE)</f>
        <v>#N/A</v>
      </c>
      <c r="U194" s="23" t="e">
        <f>VLOOKUP(B194,'%C values'!T:U,2,FALSE)</f>
        <v>#N/A</v>
      </c>
      <c r="V194" s="21" t="e">
        <f t="shared" si="6"/>
        <v>#N/A</v>
      </c>
      <c r="W194" s="21" t="e">
        <f t="shared" si="7"/>
        <v>#N/A</v>
      </c>
      <c r="X194" s="23" t="e">
        <f>VLOOKUP($B194,'%C values'!$T:$V,3,FALSE)</f>
        <v>#N/A</v>
      </c>
    </row>
    <row r="195" spans="1:24" ht="14.25" customHeight="1" x14ac:dyDescent="0.2">
      <c r="A195" s="22">
        <f>VLOOKUP(B195,'Sample ID by Horizon'!A:B,2,FALSE)</f>
        <v>42354</v>
      </c>
      <c r="B195" s="87" t="s">
        <v>462</v>
      </c>
      <c r="C195" s="57">
        <v>2</v>
      </c>
      <c r="D195" s="57">
        <v>64.465000000000003</v>
      </c>
      <c r="E195" s="88">
        <v>4.9989999999999997</v>
      </c>
      <c r="F195" s="88">
        <v>69.316000000000003</v>
      </c>
      <c r="G195" s="71">
        <f t="shared" si="29"/>
        <v>4.8509999999999991</v>
      </c>
      <c r="H195" s="71">
        <f t="shared" si="1"/>
        <v>2.9605921184236963</v>
      </c>
      <c r="I195" s="71">
        <f t="shared" ref="I195:L195" si="153">I194</f>
        <v>3.0856171234247252</v>
      </c>
      <c r="J195" s="71">
        <f t="shared" si="153"/>
        <v>1.4810962192438679</v>
      </c>
      <c r="K195" s="23" t="e">
        <f t="shared" si="153"/>
        <v>#N/A</v>
      </c>
      <c r="L195" s="23" t="e">
        <f t="shared" si="153"/>
        <v>#N/A</v>
      </c>
      <c r="M195" s="23" t="e">
        <f>VLOOKUP(B195,'%C values'!$B:$J,5,FALSE)</f>
        <v>#N/A</v>
      </c>
      <c r="N195" s="23" t="e">
        <f>VLOOKUP(B195,'%C values'!$B:$J,9,FALSE)</f>
        <v>#N/A</v>
      </c>
      <c r="O195" s="23" t="e">
        <f t="shared" si="2"/>
        <v>#N/A</v>
      </c>
      <c r="P195" s="40" t="e">
        <f t="shared" si="3"/>
        <v>#N/A</v>
      </c>
      <c r="Q195" s="21" t="e">
        <f>VLOOKUP($B195,'%C values'!$M:$O,2,FALSE)</f>
        <v>#N/A</v>
      </c>
      <c r="R195" s="21" t="e">
        <f t="shared" si="4"/>
        <v>#N/A</v>
      </c>
      <c r="S195" s="21" t="e">
        <f t="shared" si="5"/>
        <v>#N/A</v>
      </c>
      <c r="T195" s="21" t="e">
        <f>VLOOKUP($B195,'%C values'!$M:$O,3,FALSE)</f>
        <v>#N/A</v>
      </c>
      <c r="U195" s="23" t="e">
        <f>VLOOKUP(B195,'%C values'!T:U,2,FALSE)</f>
        <v>#N/A</v>
      </c>
      <c r="V195" s="21" t="e">
        <f t="shared" si="6"/>
        <v>#N/A</v>
      </c>
      <c r="W195" s="21" t="e">
        <f t="shared" si="7"/>
        <v>#N/A</v>
      </c>
      <c r="X195" s="23" t="e">
        <f>VLOOKUP($B195,'%C values'!$T:$V,3,FALSE)</f>
        <v>#N/A</v>
      </c>
    </row>
    <row r="196" spans="1:24" ht="14.25" customHeight="1" x14ac:dyDescent="0.2">
      <c r="A196" s="22">
        <f>VLOOKUP(B196,'Sample ID by Horizon'!A:B,2,FALSE)</f>
        <v>42354</v>
      </c>
      <c r="B196" s="87" t="s">
        <v>462</v>
      </c>
      <c r="C196" s="57">
        <v>3</v>
      </c>
      <c r="D196" s="57">
        <v>65.736000000000004</v>
      </c>
      <c r="E196" s="88">
        <v>4.9989999999999997</v>
      </c>
      <c r="F196" s="88">
        <v>70.573999999999998</v>
      </c>
      <c r="G196" s="71">
        <f t="shared" si="29"/>
        <v>4.8379999999999939</v>
      </c>
      <c r="H196" s="71">
        <f t="shared" si="1"/>
        <v>3.2206441288258816</v>
      </c>
      <c r="I196" s="71">
        <f t="shared" ref="I196:L196" si="154">I194</f>
        <v>3.0856171234247252</v>
      </c>
      <c r="J196" s="71">
        <f t="shared" si="154"/>
        <v>1.4810962192438679</v>
      </c>
      <c r="K196" s="23" t="e">
        <f t="shared" si="154"/>
        <v>#N/A</v>
      </c>
      <c r="L196" s="23" t="e">
        <f t="shared" si="154"/>
        <v>#N/A</v>
      </c>
      <c r="M196" s="23" t="e">
        <f>VLOOKUP(B196,'%C values'!$B:$J,5,FALSE)</f>
        <v>#N/A</v>
      </c>
      <c r="N196" s="23" t="e">
        <f>VLOOKUP(B196,'%C values'!$B:$J,9,FALSE)</f>
        <v>#N/A</v>
      </c>
      <c r="O196" s="23" t="e">
        <f t="shared" si="2"/>
        <v>#N/A</v>
      </c>
      <c r="P196" s="40" t="e">
        <f t="shared" si="3"/>
        <v>#N/A</v>
      </c>
      <c r="Q196" s="21" t="e">
        <f>VLOOKUP($B196,'%C values'!$M:$O,2,FALSE)</f>
        <v>#N/A</v>
      </c>
      <c r="R196" s="21" t="e">
        <f t="shared" si="4"/>
        <v>#N/A</v>
      </c>
      <c r="S196" s="21" t="e">
        <f t="shared" si="5"/>
        <v>#N/A</v>
      </c>
      <c r="T196" s="21" t="e">
        <f>VLOOKUP($B196,'%C values'!$M:$O,3,FALSE)</f>
        <v>#N/A</v>
      </c>
      <c r="U196" s="23" t="e">
        <f>VLOOKUP(B196,'%C values'!T:U,2,FALSE)</f>
        <v>#N/A</v>
      </c>
      <c r="V196" s="21" t="e">
        <f t="shared" si="6"/>
        <v>#N/A</v>
      </c>
      <c r="W196" s="21" t="e">
        <f t="shared" si="7"/>
        <v>#N/A</v>
      </c>
      <c r="X196" s="23" t="e">
        <f>VLOOKUP($B196,'%C values'!$T:$V,3,FALSE)</f>
        <v>#N/A</v>
      </c>
    </row>
    <row r="197" spans="1:24" ht="14.25" customHeight="1" x14ac:dyDescent="0.2">
      <c r="A197" s="22">
        <f>VLOOKUP(B197,'Sample ID by Horizon'!A:B,2,FALSE)</f>
        <v>42354</v>
      </c>
      <c r="B197" s="87" t="s">
        <v>462</v>
      </c>
      <c r="C197" s="57">
        <v>4</v>
      </c>
      <c r="D197" s="57">
        <v>69.412000000000006</v>
      </c>
      <c r="E197" s="88">
        <v>4.9989999999999997</v>
      </c>
      <c r="F197" s="88">
        <v>74.253</v>
      </c>
      <c r="G197" s="71">
        <f t="shared" si="29"/>
        <v>4.840999999999994</v>
      </c>
      <c r="H197" s="71">
        <f t="shared" si="1"/>
        <v>3.1606321264253991</v>
      </c>
      <c r="I197" s="71">
        <f t="shared" ref="I197:L197" si="155">I194</f>
        <v>3.0856171234247252</v>
      </c>
      <c r="J197" s="71">
        <f t="shared" si="155"/>
        <v>1.4810962192438679</v>
      </c>
      <c r="K197" s="23" t="e">
        <f t="shared" si="155"/>
        <v>#N/A</v>
      </c>
      <c r="L197" s="23" t="e">
        <f t="shared" si="155"/>
        <v>#N/A</v>
      </c>
      <c r="M197" s="23" t="e">
        <f>VLOOKUP(B197,'%C values'!$B:$J,5,FALSE)</f>
        <v>#N/A</v>
      </c>
      <c r="N197" s="23" t="e">
        <f>VLOOKUP(B197,'%C values'!$B:$J,9,FALSE)</f>
        <v>#N/A</v>
      </c>
      <c r="O197" s="23" t="e">
        <f t="shared" si="2"/>
        <v>#N/A</v>
      </c>
      <c r="P197" s="40" t="e">
        <f t="shared" si="3"/>
        <v>#N/A</v>
      </c>
      <c r="Q197" s="21" t="e">
        <f>VLOOKUP($B197,'%C values'!$M:$O,2,FALSE)</f>
        <v>#N/A</v>
      </c>
      <c r="R197" s="21" t="e">
        <f t="shared" si="4"/>
        <v>#N/A</v>
      </c>
      <c r="S197" s="21" t="e">
        <f t="shared" si="5"/>
        <v>#N/A</v>
      </c>
      <c r="T197" s="21" t="e">
        <f>VLOOKUP($B197,'%C values'!$M:$O,3,FALSE)</f>
        <v>#N/A</v>
      </c>
      <c r="U197" s="23" t="e">
        <f>VLOOKUP(B197,'%C values'!T:U,2,FALSE)</f>
        <v>#N/A</v>
      </c>
      <c r="V197" s="21" t="e">
        <f t="shared" si="6"/>
        <v>#N/A</v>
      </c>
      <c r="W197" s="21" t="e">
        <f t="shared" si="7"/>
        <v>#N/A</v>
      </c>
      <c r="X197" s="23" t="e">
        <f>VLOOKUP($B197,'%C values'!$T:$V,3,FALSE)</f>
        <v>#N/A</v>
      </c>
    </row>
    <row r="198" spans="1:24" ht="14.25" customHeight="1" x14ac:dyDescent="0.2">
      <c r="A198" s="22">
        <f>VLOOKUP(B198,'Sample ID by Horizon'!A:B,2,FALSE)</f>
        <v>42359</v>
      </c>
      <c r="B198" s="87" t="s">
        <v>463</v>
      </c>
      <c r="C198" s="57">
        <v>1</v>
      </c>
      <c r="D198" s="57">
        <v>63.069000000000003</v>
      </c>
      <c r="E198" s="88">
        <v>5</v>
      </c>
      <c r="F198" s="88">
        <v>67.793000000000006</v>
      </c>
      <c r="G198" s="71">
        <f t="shared" si="29"/>
        <v>4.7240000000000038</v>
      </c>
      <c r="H198" s="71">
        <f t="shared" si="1"/>
        <v>5.519999999999925</v>
      </c>
      <c r="I198" s="71">
        <f>AVERAGE(H198:H201)</f>
        <v>5.849976117999053</v>
      </c>
      <c r="J198" s="71">
        <f>I198*0.48</f>
        <v>2.8079885366395452</v>
      </c>
      <c r="K198" s="35" t="e">
        <f>M198/100*VLOOKUP(B198,'Bulk Density'!$D:$Q,14,FALSE)</f>
        <v>#N/A</v>
      </c>
      <c r="L198" s="23" t="e">
        <f>K198*0.892179122</f>
        <v>#N/A</v>
      </c>
      <c r="M198" s="23" t="e">
        <f>VLOOKUP(B198,'%C values'!$B:$J,5,FALSE)</f>
        <v>#N/A</v>
      </c>
      <c r="N198" s="23" t="e">
        <f>VLOOKUP(B198,'%C values'!$B:$J,9,FALSE)</f>
        <v>#N/A</v>
      </c>
      <c r="O198" s="23" t="e">
        <f t="shared" si="2"/>
        <v>#N/A</v>
      </c>
      <c r="P198" s="40" t="e">
        <f t="shared" si="3"/>
        <v>#N/A</v>
      </c>
      <c r="Q198" s="21" t="e">
        <f>VLOOKUP($B198,'%C values'!$M:$O,2,FALSE)</f>
        <v>#N/A</v>
      </c>
      <c r="R198" s="21" t="e">
        <f t="shared" si="4"/>
        <v>#N/A</v>
      </c>
      <c r="S198" s="21" t="e">
        <f t="shared" si="5"/>
        <v>#N/A</v>
      </c>
      <c r="T198" s="21" t="e">
        <f>VLOOKUP($B198,'%C values'!$M:$O,3,FALSE)</f>
        <v>#N/A</v>
      </c>
      <c r="U198" s="23" t="e">
        <f>VLOOKUP(B198,'%C values'!T:U,2,FALSE)</f>
        <v>#N/A</v>
      </c>
      <c r="V198" s="21" t="e">
        <f t="shared" si="6"/>
        <v>#N/A</v>
      </c>
      <c r="W198" s="21" t="e">
        <f t="shared" si="7"/>
        <v>#N/A</v>
      </c>
      <c r="X198" s="23" t="e">
        <f>VLOOKUP($B198,'%C values'!$T:$V,3,FALSE)</f>
        <v>#N/A</v>
      </c>
    </row>
    <row r="199" spans="1:24" ht="14.25" customHeight="1" x14ac:dyDescent="0.2">
      <c r="A199" s="22">
        <f>VLOOKUP(B199,'Sample ID by Horizon'!A:B,2,FALSE)</f>
        <v>42359</v>
      </c>
      <c r="B199" s="87" t="s">
        <v>463</v>
      </c>
      <c r="C199" s="57">
        <v>2</v>
      </c>
      <c r="D199" s="57">
        <v>64.468999999999994</v>
      </c>
      <c r="E199" s="88">
        <v>4.9989999999999997</v>
      </c>
      <c r="F199" s="88">
        <v>69.185000000000002</v>
      </c>
      <c r="G199" s="71">
        <f t="shared" si="29"/>
        <v>4.7160000000000082</v>
      </c>
      <c r="H199" s="71">
        <f t="shared" si="1"/>
        <v>5.6611322264451189</v>
      </c>
      <c r="I199" s="71">
        <f t="shared" ref="I199:L199" si="156">I198</f>
        <v>5.849976117999053</v>
      </c>
      <c r="J199" s="71">
        <f t="shared" si="156"/>
        <v>2.8079885366395452</v>
      </c>
      <c r="K199" s="23" t="e">
        <f t="shared" si="156"/>
        <v>#N/A</v>
      </c>
      <c r="L199" s="23" t="e">
        <f t="shared" si="156"/>
        <v>#N/A</v>
      </c>
      <c r="M199" s="23" t="e">
        <f>VLOOKUP(B199,'%C values'!$B:$J,5,FALSE)</f>
        <v>#N/A</v>
      </c>
      <c r="N199" s="23" t="e">
        <f>VLOOKUP(B199,'%C values'!$B:$J,9,FALSE)</f>
        <v>#N/A</v>
      </c>
      <c r="O199" s="23" t="e">
        <f t="shared" si="2"/>
        <v>#N/A</v>
      </c>
      <c r="P199" s="40" t="e">
        <f t="shared" si="3"/>
        <v>#N/A</v>
      </c>
      <c r="Q199" s="21" t="e">
        <f>VLOOKUP($B199,'%C values'!$M:$O,2,FALSE)</f>
        <v>#N/A</v>
      </c>
      <c r="R199" s="21" t="e">
        <f t="shared" si="4"/>
        <v>#N/A</v>
      </c>
      <c r="S199" s="21" t="e">
        <f t="shared" si="5"/>
        <v>#N/A</v>
      </c>
      <c r="T199" s="21" t="e">
        <f>VLOOKUP($B199,'%C values'!$M:$O,3,FALSE)</f>
        <v>#N/A</v>
      </c>
      <c r="U199" s="23" t="e">
        <f>VLOOKUP(B199,'%C values'!T:U,2,FALSE)</f>
        <v>#N/A</v>
      </c>
      <c r="V199" s="21" t="e">
        <f t="shared" si="6"/>
        <v>#N/A</v>
      </c>
      <c r="W199" s="21" t="e">
        <f t="shared" si="7"/>
        <v>#N/A</v>
      </c>
      <c r="X199" s="23" t="e">
        <f>VLOOKUP($B199,'%C values'!$T:$V,3,FALSE)</f>
        <v>#N/A</v>
      </c>
    </row>
    <row r="200" spans="1:24" ht="14.25" customHeight="1" x14ac:dyDescent="0.2">
      <c r="A200" s="22">
        <f>VLOOKUP(B200,'Sample ID by Horizon'!A:B,2,FALSE)</f>
        <v>42359</v>
      </c>
      <c r="B200" s="87" t="s">
        <v>463</v>
      </c>
      <c r="C200" s="57">
        <v>3</v>
      </c>
      <c r="D200" s="57">
        <v>65.734999999999999</v>
      </c>
      <c r="E200" s="88">
        <v>5</v>
      </c>
      <c r="F200" s="88">
        <v>70.430999999999997</v>
      </c>
      <c r="G200" s="71">
        <f t="shared" si="29"/>
        <v>4.695999999999998</v>
      </c>
      <c r="H200" s="71">
        <f t="shared" si="1"/>
        <v>6.0800000000000409</v>
      </c>
      <c r="I200" s="71">
        <f t="shared" ref="I200:L200" si="157">I198</f>
        <v>5.849976117999053</v>
      </c>
      <c r="J200" s="71">
        <f t="shared" si="157"/>
        <v>2.8079885366395452</v>
      </c>
      <c r="K200" s="23" t="e">
        <f t="shared" si="157"/>
        <v>#N/A</v>
      </c>
      <c r="L200" s="23" t="e">
        <f t="shared" si="157"/>
        <v>#N/A</v>
      </c>
      <c r="M200" s="23" t="e">
        <f>VLOOKUP(B200,'%C values'!$B:$J,5,FALSE)</f>
        <v>#N/A</v>
      </c>
      <c r="N200" s="23" t="e">
        <f>VLOOKUP(B200,'%C values'!$B:$J,9,FALSE)</f>
        <v>#N/A</v>
      </c>
      <c r="O200" s="23" t="e">
        <f t="shared" si="2"/>
        <v>#N/A</v>
      </c>
      <c r="P200" s="40" t="e">
        <f t="shared" si="3"/>
        <v>#N/A</v>
      </c>
      <c r="Q200" s="21" t="e">
        <f>VLOOKUP($B200,'%C values'!$M:$O,2,FALSE)</f>
        <v>#N/A</v>
      </c>
      <c r="R200" s="21" t="e">
        <f t="shared" si="4"/>
        <v>#N/A</v>
      </c>
      <c r="S200" s="21" t="e">
        <f t="shared" si="5"/>
        <v>#N/A</v>
      </c>
      <c r="T200" s="21" t="e">
        <f>VLOOKUP($B200,'%C values'!$M:$O,3,FALSE)</f>
        <v>#N/A</v>
      </c>
      <c r="U200" s="23" t="e">
        <f>VLOOKUP(B200,'%C values'!T:U,2,FALSE)</f>
        <v>#N/A</v>
      </c>
      <c r="V200" s="21" t="e">
        <f t="shared" si="6"/>
        <v>#N/A</v>
      </c>
      <c r="W200" s="21" t="e">
        <f t="shared" si="7"/>
        <v>#N/A</v>
      </c>
      <c r="X200" s="23" t="e">
        <f>VLOOKUP($B200,'%C values'!$T:$V,3,FALSE)</f>
        <v>#N/A</v>
      </c>
    </row>
    <row r="201" spans="1:24" ht="14.25" customHeight="1" x14ac:dyDescent="0.2">
      <c r="A201" s="22">
        <f>VLOOKUP(B201,'Sample ID by Horizon'!A:B,2,FALSE)</f>
        <v>42359</v>
      </c>
      <c r="B201" s="87" t="s">
        <v>463</v>
      </c>
      <c r="C201" s="57">
        <v>4</v>
      </c>
      <c r="D201" s="57">
        <v>69.415000000000006</v>
      </c>
      <c r="E201" s="88">
        <v>5.0010000000000003</v>
      </c>
      <c r="F201" s="88">
        <v>74.108999999999995</v>
      </c>
      <c r="G201" s="71">
        <f t="shared" si="29"/>
        <v>4.6939999999999884</v>
      </c>
      <c r="H201" s="71">
        <f t="shared" si="1"/>
        <v>6.1387722455511282</v>
      </c>
      <c r="I201" s="71">
        <f t="shared" ref="I201:L201" si="158">I198</f>
        <v>5.849976117999053</v>
      </c>
      <c r="J201" s="71">
        <f t="shared" si="158"/>
        <v>2.8079885366395452</v>
      </c>
      <c r="K201" s="23" t="e">
        <f t="shared" si="158"/>
        <v>#N/A</v>
      </c>
      <c r="L201" s="23" t="e">
        <f t="shared" si="158"/>
        <v>#N/A</v>
      </c>
      <c r="M201" s="23" t="e">
        <f>VLOOKUP(B201,'%C values'!$B:$J,5,FALSE)</f>
        <v>#N/A</v>
      </c>
      <c r="N201" s="23" t="e">
        <f>VLOOKUP(B201,'%C values'!$B:$J,9,FALSE)</f>
        <v>#N/A</v>
      </c>
      <c r="O201" s="23" t="e">
        <f t="shared" si="2"/>
        <v>#N/A</v>
      </c>
      <c r="P201" s="40" t="e">
        <f t="shared" si="3"/>
        <v>#N/A</v>
      </c>
      <c r="Q201" s="21" t="e">
        <f>VLOOKUP($B201,'%C values'!$M:$O,2,FALSE)</f>
        <v>#N/A</v>
      </c>
      <c r="R201" s="21" t="e">
        <f t="shared" si="4"/>
        <v>#N/A</v>
      </c>
      <c r="S201" s="21" t="e">
        <f t="shared" si="5"/>
        <v>#N/A</v>
      </c>
      <c r="T201" s="21" t="e">
        <f>VLOOKUP($B201,'%C values'!$M:$O,3,FALSE)</f>
        <v>#N/A</v>
      </c>
      <c r="U201" s="23" t="e">
        <f>VLOOKUP(B201,'%C values'!T:U,2,FALSE)</f>
        <v>#N/A</v>
      </c>
      <c r="V201" s="21" t="e">
        <f t="shared" si="6"/>
        <v>#N/A</v>
      </c>
      <c r="W201" s="21" t="e">
        <f t="shared" si="7"/>
        <v>#N/A</v>
      </c>
      <c r="X201" s="23" t="e">
        <f>VLOOKUP($B201,'%C values'!$T:$V,3,FALSE)</f>
        <v>#N/A</v>
      </c>
    </row>
    <row r="202" spans="1:24" ht="14.25" customHeight="1" x14ac:dyDescent="0.2">
      <c r="A202" s="22">
        <f>VLOOKUP(B202,'Sample ID by Horizon'!A:B,2,FALSE)</f>
        <v>42359</v>
      </c>
      <c r="B202" s="87" t="s">
        <v>464</v>
      </c>
      <c r="C202" s="57">
        <v>1</v>
      </c>
      <c r="D202" s="57">
        <v>63.069000000000003</v>
      </c>
      <c r="E202" s="88">
        <v>5</v>
      </c>
      <c r="F202" s="88">
        <v>67.793000000000006</v>
      </c>
      <c r="G202" s="71">
        <f t="shared" si="29"/>
        <v>4.7240000000000038</v>
      </c>
      <c r="H202" s="71">
        <f t="shared" si="1"/>
        <v>5.519999999999925</v>
      </c>
      <c r="I202" s="71">
        <f>AVERAGE(H202:H205)</f>
        <v>5.5252720544108538</v>
      </c>
      <c r="J202" s="71">
        <f>I202*0.48</f>
        <v>2.6521305861172095</v>
      </c>
      <c r="K202" s="35" t="e">
        <f>M202/100*VLOOKUP(B202,'Bulk Density'!$D:$Q,14,FALSE)</f>
        <v>#N/A</v>
      </c>
      <c r="L202" s="23" t="e">
        <f>K202*0.892179122</f>
        <v>#N/A</v>
      </c>
      <c r="M202" s="23" t="e">
        <f>VLOOKUP(B202,'%C values'!$B:$J,5,FALSE)</f>
        <v>#N/A</v>
      </c>
      <c r="N202" s="23" t="e">
        <f>VLOOKUP(B202,'%C values'!$B:$J,9,FALSE)</f>
        <v>#N/A</v>
      </c>
      <c r="O202" s="23" t="e">
        <f t="shared" si="2"/>
        <v>#N/A</v>
      </c>
      <c r="P202" s="40" t="e">
        <f t="shared" si="3"/>
        <v>#N/A</v>
      </c>
      <c r="Q202" s="21" t="e">
        <f>VLOOKUP($B202,'%C values'!$M:$O,2,FALSE)</f>
        <v>#N/A</v>
      </c>
      <c r="R202" s="21" t="e">
        <f t="shared" si="4"/>
        <v>#N/A</v>
      </c>
      <c r="S202" s="21" t="e">
        <f t="shared" si="5"/>
        <v>#N/A</v>
      </c>
      <c r="T202" s="21" t="e">
        <f>VLOOKUP($B202,'%C values'!$M:$O,3,FALSE)</f>
        <v>#N/A</v>
      </c>
      <c r="U202" s="23" t="e">
        <f>VLOOKUP(B202,'%C values'!T:U,2,FALSE)</f>
        <v>#N/A</v>
      </c>
      <c r="V202" s="21" t="e">
        <f t="shared" si="6"/>
        <v>#N/A</v>
      </c>
      <c r="W202" s="21" t="e">
        <f t="shared" si="7"/>
        <v>#N/A</v>
      </c>
      <c r="X202" s="23" t="e">
        <f>VLOOKUP($B202,'%C values'!$T:$V,3,FALSE)</f>
        <v>#N/A</v>
      </c>
    </row>
    <row r="203" spans="1:24" ht="14.25" customHeight="1" x14ac:dyDescent="0.2">
      <c r="A203" s="22">
        <f>VLOOKUP(B203,'Sample ID by Horizon'!A:B,2,FALSE)</f>
        <v>42359</v>
      </c>
      <c r="B203" s="87" t="s">
        <v>464</v>
      </c>
      <c r="C203" s="57">
        <v>2</v>
      </c>
      <c r="D203" s="57">
        <v>64.47</v>
      </c>
      <c r="E203" s="88">
        <v>5</v>
      </c>
      <c r="F203" s="88">
        <v>69.177999999999997</v>
      </c>
      <c r="G203" s="71">
        <f t="shared" si="29"/>
        <v>4.7079999999999984</v>
      </c>
      <c r="H203" s="71">
        <f t="shared" si="1"/>
        <v>5.8400000000000318</v>
      </c>
      <c r="I203" s="71">
        <f t="shared" ref="I203:L203" si="159">I202</f>
        <v>5.5252720544108538</v>
      </c>
      <c r="J203" s="71">
        <f t="shared" si="159"/>
        <v>2.6521305861172095</v>
      </c>
      <c r="K203" s="23" t="e">
        <f t="shared" si="159"/>
        <v>#N/A</v>
      </c>
      <c r="L203" s="23" t="e">
        <f t="shared" si="159"/>
        <v>#N/A</v>
      </c>
      <c r="M203" s="23" t="e">
        <f>VLOOKUP(B203,'%C values'!$B:$J,5,FALSE)</f>
        <v>#N/A</v>
      </c>
      <c r="N203" s="23" t="e">
        <f>VLOOKUP(B203,'%C values'!$B:$J,9,FALSE)</f>
        <v>#N/A</v>
      </c>
      <c r="O203" s="23" t="e">
        <f t="shared" si="2"/>
        <v>#N/A</v>
      </c>
      <c r="P203" s="40" t="e">
        <f t="shared" si="3"/>
        <v>#N/A</v>
      </c>
      <c r="Q203" s="21" t="e">
        <f>VLOOKUP($B203,'%C values'!$M:$O,2,FALSE)</f>
        <v>#N/A</v>
      </c>
      <c r="R203" s="21" t="e">
        <f t="shared" si="4"/>
        <v>#N/A</v>
      </c>
      <c r="S203" s="21" t="e">
        <f t="shared" si="5"/>
        <v>#N/A</v>
      </c>
      <c r="T203" s="21" t="e">
        <f>VLOOKUP($B203,'%C values'!$M:$O,3,FALSE)</f>
        <v>#N/A</v>
      </c>
      <c r="U203" s="23" t="e">
        <f>VLOOKUP(B203,'%C values'!T:U,2,FALSE)</f>
        <v>#N/A</v>
      </c>
      <c r="V203" s="21" t="e">
        <f t="shared" si="6"/>
        <v>#N/A</v>
      </c>
      <c r="W203" s="21" t="e">
        <f t="shared" si="7"/>
        <v>#N/A</v>
      </c>
      <c r="X203" s="23" t="e">
        <f>VLOOKUP($B203,'%C values'!$T:$V,3,FALSE)</f>
        <v>#N/A</v>
      </c>
    </row>
    <row r="204" spans="1:24" ht="14.25" customHeight="1" x14ac:dyDescent="0.2">
      <c r="A204" s="22">
        <f>VLOOKUP(B204,'Sample ID by Horizon'!A:B,2,FALSE)</f>
        <v>42359</v>
      </c>
      <c r="B204" s="87" t="s">
        <v>464</v>
      </c>
      <c r="C204" s="57">
        <v>3</v>
      </c>
      <c r="D204" s="57">
        <v>65.736999999999995</v>
      </c>
      <c r="E204" s="88">
        <v>5</v>
      </c>
      <c r="F204" s="88">
        <v>70.471999999999994</v>
      </c>
      <c r="G204" s="71">
        <f t="shared" si="29"/>
        <v>4.7349999999999994</v>
      </c>
      <c r="H204" s="71">
        <f t="shared" si="1"/>
        <v>5.3000000000000114</v>
      </c>
      <c r="I204" s="71">
        <f t="shared" ref="I204:L204" si="160">I202</f>
        <v>5.5252720544108538</v>
      </c>
      <c r="J204" s="71">
        <f t="shared" si="160"/>
        <v>2.6521305861172095</v>
      </c>
      <c r="K204" s="23" t="e">
        <f t="shared" si="160"/>
        <v>#N/A</v>
      </c>
      <c r="L204" s="23" t="e">
        <f t="shared" si="160"/>
        <v>#N/A</v>
      </c>
      <c r="M204" s="23" t="e">
        <f>VLOOKUP(B204,'%C values'!$B:$J,5,FALSE)</f>
        <v>#N/A</v>
      </c>
      <c r="N204" s="23" t="e">
        <f>VLOOKUP(B204,'%C values'!$B:$J,9,FALSE)</f>
        <v>#N/A</v>
      </c>
      <c r="O204" s="23" t="e">
        <f t="shared" si="2"/>
        <v>#N/A</v>
      </c>
      <c r="P204" s="40" t="e">
        <f t="shared" si="3"/>
        <v>#N/A</v>
      </c>
      <c r="Q204" s="21" t="e">
        <f>VLOOKUP($B204,'%C values'!$M:$O,2,FALSE)</f>
        <v>#N/A</v>
      </c>
      <c r="R204" s="21" t="e">
        <f t="shared" si="4"/>
        <v>#N/A</v>
      </c>
      <c r="S204" s="21" t="e">
        <f t="shared" si="5"/>
        <v>#N/A</v>
      </c>
      <c r="T204" s="21" t="e">
        <f>VLOOKUP($B204,'%C values'!$M:$O,3,FALSE)</f>
        <v>#N/A</v>
      </c>
      <c r="U204" s="23" t="e">
        <f>VLOOKUP(B204,'%C values'!T:U,2,FALSE)</f>
        <v>#N/A</v>
      </c>
      <c r="V204" s="21" t="e">
        <f t="shared" si="6"/>
        <v>#N/A</v>
      </c>
      <c r="W204" s="21" t="e">
        <f t="shared" si="7"/>
        <v>#N/A</v>
      </c>
      <c r="X204" s="23" t="e">
        <f>VLOOKUP($B204,'%C values'!$T:$V,3,FALSE)</f>
        <v>#N/A</v>
      </c>
    </row>
    <row r="205" spans="1:24" ht="14.25" customHeight="1" x14ac:dyDescent="0.2">
      <c r="A205" s="22">
        <f>VLOOKUP(B205,'Sample ID by Horizon'!A:B,2,FALSE)</f>
        <v>42359</v>
      </c>
      <c r="B205" s="87" t="s">
        <v>464</v>
      </c>
      <c r="C205" s="57">
        <v>4</v>
      </c>
      <c r="D205" s="57">
        <v>69.414000000000001</v>
      </c>
      <c r="E205" s="88">
        <v>4.9989999999999997</v>
      </c>
      <c r="F205" s="88">
        <v>74.141000000000005</v>
      </c>
      <c r="G205" s="71">
        <f t="shared" si="29"/>
        <v>4.7270000000000039</v>
      </c>
      <c r="H205" s="71">
        <f t="shared" si="1"/>
        <v>5.4410882176434452</v>
      </c>
      <c r="I205" s="71">
        <f t="shared" ref="I205:L205" si="161">I202</f>
        <v>5.5252720544108538</v>
      </c>
      <c r="J205" s="71">
        <f t="shared" si="161"/>
        <v>2.6521305861172095</v>
      </c>
      <c r="K205" s="23" t="e">
        <f t="shared" si="161"/>
        <v>#N/A</v>
      </c>
      <c r="L205" s="23" t="e">
        <f t="shared" si="161"/>
        <v>#N/A</v>
      </c>
      <c r="M205" s="23" t="e">
        <f>VLOOKUP(B205,'%C values'!$B:$J,5,FALSE)</f>
        <v>#N/A</v>
      </c>
      <c r="N205" s="23" t="e">
        <f>VLOOKUP(B205,'%C values'!$B:$J,9,FALSE)</f>
        <v>#N/A</v>
      </c>
      <c r="O205" s="23" t="e">
        <f t="shared" si="2"/>
        <v>#N/A</v>
      </c>
      <c r="P205" s="40" t="e">
        <f t="shared" si="3"/>
        <v>#N/A</v>
      </c>
      <c r="Q205" s="21" t="e">
        <f>VLOOKUP($B205,'%C values'!$M:$O,2,FALSE)</f>
        <v>#N/A</v>
      </c>
      <c r="R205" s="21" t="e">
        <f t="shared" si="4"/>
        <v>#N/A</v>
      </c>
      <c r="S205" s="21" t="e">
        <f t="shared" si="5"/>
        <v>#N/A</v>
      </c>
      <c r="T205" s="21" t="e">
        <f>VLOOKUP($B205,'%C values'!$M:$O,3,FALSE)</f>
        <v>#N/A</v>
      </c>
      <c r="U205" s="23" t="e">
        <f>VLOOKUP(B205,'%C values'!T:U,2,FALSE)</f>
        <v>#N/A</v>
      </c>
      <c r="V205" s="21" t="e">
        <f t="shared" si="6"/>
        <v>#N/A</v>
      </c>
      <c r="W205" s="21" t="e">
        <f t="shared" si="7"/>
        <v>#N/A</v>
      </c>
      <c r="X205" s="23" t="e">
        <f>VLOOKUP($B205,'%C values'!$T:$V,3,FALSE)</f>
        <v>#N/A</v>
      </c>
    </row>
    <row r="206" spans="1:24" ht="14.25" customHeight="1" x14ac:dyDescent="0.2">
      <c r="A206" s="22">
        <f>VLOOKUP(B206,'Sample ID by Horizon'!A:B,2,FALSE)</f>
        <v>42361</v>
      </c>
      <c r="B206" s="87" t="s">
        <v>465</v>
      </c>
      <c r="C206" s="57">
        <v>1</v>
      </c>
      <c r="D206" s="57">
        <v>63.067999999999998</v>
      </c>
      <c r="E206" s="88">
        <v>5</v>
      </c>
      <c r="F206" s="88">
        <v>67.721999999999994</v>
      </c>
      <c r="G206" s="71">
        <f t="shared" si="29"/>
        <v>4.6539999999999964</v>
      </c>
      <c r="H206" s="71">
        <f t="shared" si="1"/>
        <v>6.9200000000000736</v>
      </c>
      <c r="I206" s="71">
        <f>AVERAGE(H206:H209)</f>
        <v>7.270344221613831</v>
      </c>
      <c r="J206" s="71">
        <f>I206*0.48</f>
        <v>3.4897652263746388</v>
      </c>
      <c r="K206" s="35" t="e">
        <f>M206/100*VLOOKUP(B206,'Bulk Density'!$D:$Q,14,FALSE)</f>
        <v>#N/A</v>
      </c>
      <c r="L206" s="23" t="e">
        <f>K206*0.892179122</f>
        <v>#N/A</v>
      </c>
      <c r="M206" s="23" t="e">
        <f>VLOOKUP(B206,'%C values'!$B:$J,5,FALSE)</f>
        <v>#N/A</v>
      </c>
      <c r="N206" s="23" t="e">
        <f>VLOOKUP(B206,'%C values'!$B:$J,9,FALSE)</f>
        <v>#N/A</v>
      </c>
      <c r="O206" s="23" t="e">
        <f t="shared" si="2"/>
        <v>#N/A</v>
      </c>
      <c r="P206" s="40" t="e">
        <f t="shared" si="3"/>
        <v>#N/A</v>
      </c>
      <c r="Q206" s="21" t="e">
        <f>VLOOKUP($B206,'%C values'!$M:$O,2,FALSE)</f>
        <v>#N/A</v>
      </c>
      <c r="R206" s="21" t="e">
        <f t="shared" si="4"/>
        <v>#N/A</v>
      </c>
      <c r="S206" s="21" t="e">
        <f t="shared" si="5"/>
        <v>#N/A</v>
      </c>
      <c r="T206" s="21" t="e">
        <f>VLOOKUP($B206,'%C values'!$M:$O,3,FALSE)</f>
        <v>#N/A</v>
      </c>
      <c r="U206" s="23" t="e">
        <f>VLOOKUP(B206,'%C values'!T:U,2,FALSE)</f>
        <v>#N/A</v>
      </c>
      <c r="V206" s="21" t="e">
        <f t="shared" si="6"/>
        <v>#N/A</v>
      </c>
      <c r="W206" s="21" t="e">
        <f t="shared" si="7"/>
        <v>#N/A</v>
      </c>
      <c r="X206" s="23" t="e">
        <f>VLOOKUP($B206,'%C values'!$T:$V,3,FALSE)</f>
        <v>#N/A</v>
      </c>
    </row>
    <row r="207" spans="1:24" ht="14.25" customHeight="1" x14ac:dyDescent="0.2">
      <c r="A207" s="22">
        <f>VLOOKUP(B207,'Sample ID by Horizon'!A:B,2,FALSE)</f>
        <v>42361</v>
      </c>
      <c r="B207" s="87" t="s">
        <v>465</v>
      </c>
      <c r="C207" s="57">
        <v>2</v>
      </c>
      <c r="D207" s="57">
        <v>64.468000000000004</v>
      </c>
      <c r="E207" s="88">
        <v>4.9989999999999997</v>
      </c>
      <c r="F207" s="88">
        <v>69.119</v>
      </c>
      <c r="G207" s="71">
        <f t="shared" si="29"/>
        <v>4.6509999999999962</v>
      </c>
      <c r="H207" s="71">
        <f t="shared" si="1"/>
        <v>6.9613922784557598</v>
      </c>
      <c r="I207" s="71">
        <f t="shared" ref="I207:L207" si="162">I206</f>
        <v>7.270344221613831</v>
      </c>
      <c r="J207" s="71">
        <f t="shared" si="162"/>
        <v>3.4897652263746388</v>
      </c>
      <c r="K207" s="23" t="e">
        <f t="shared" si="162"/>
        <v>#N/A</v>
      </c>
      <c r="L207" s="23" t="e">
        <f t="shared" si="162"/>
        <v>#N/A</v>
      </c>
      <c r="M207" s="23" t="e">
        <f>VLOOKUP(B207,'%C values'!$B:$J,5,FALSE)</f>
        <v>#N/A</v>
      </c>
      <c r="N207" s="23" t="e">
        <f>VLOOKUP(B207,'%C values'!$B:$J,9,FALSE)</f>
        <v>#N/A</v>
      </c>
      <c r="O207" s="23" t="e">
        <f t="shared" si="2"/>
        <v>#N/A</v>
      </c>
      <c r="P207" s="40" t="e">
        <f t="shared" si="3"/>
        <v>#N/A</v>
      </c>
      <c r="Q207" s="21" t="e">
        <f>VLOOKUP($B207,'%C values'!$M:$O,2,FALSE)</f>
        <v>#N/A</v>
      </c>
      <c r="R207" s="21" t="e">
        <f t="shared" si="4"/>
        <v>#N/A</v>
      </c>
      <c r="S207" s="21" t="e">
        <f t="shared" si="5"/>
        <v>#N/A</v>
      </c>
      <c r="T207" s="21" t="e">
        <f>VLOOKUP($B207,'%C values'!$M:$O,3,FALSE)</f>
        <v>#N/A</v>
      </c>
      <c r="U207" s="23" t="e">
        <f>VLOOKUP(B207,'%C values'!T:U,2,FALSE)</f>
        <v>#N/A</v>
      </c>
      <c r="V207" s="21" t="e">
        <f t="shared" si="6"/>
        <v>#N/A</v>
      </c>
      <c r="W207" s="21" t="e">
        <f t="shared" si="7"/>
        <v>#N/A</v>
      </c>
      <c r="X207" s="23" t="e">
        <f>VLOOKUP($B207,'%C values'!$T:$V,3,FALSE)</f>
        <v>#N/A</v>
      </c>
    </row>
    <row r="208" spans="1:24" ht="14.25" customHeight="1" x14ac:dyDescent="0.2">
      <c r="A208" s="22">
        <f>VLOOKUP(B208,'Sample ID by Horizon'!A:B,2,FALSE)</f>
        <v>42361</v>
      </c>
      <c r="B208" s="87" t="s">
        <v>465</v>
      </c>
      <c r="C208" s="57">
        <v>3</v>
      </c>
      <c r="D208" s="57">
        <v>65.736000000000004</v>
      </c>
      <c r="E208" s="88">
        <v>4.9989999999999997</v>
      </c>
      <c r="F208" s="88">
        <v>70.356999999999999</v>
      </c>
      <c r="G208" s="71">
        <f t="shared" si="29"/>
        <v>4.6209999999999951</v>
      </c>
      <c r="H208" s="71">
        <f t="shared" si="1"/>
        <v>7.5615123024605841</v>
      </c>
      <c r="I208" s="71">
        <f t="shared" ref="I208:L208" si="163">I206</f>
        <v>7.270344221613831</v>
      </c>
      <c r="J208" s="71">
        <f t="shared" si="163"/>
        <v>3.4897652263746388</v>
      </c>
      <c r="K208" s="23" t="e">
        <f t="shared" si="163"/>
        <v>#N/A</v>
      </c>
      <c r="L208" s="23" t="e">
        <f t="shared" si="163"/>
        <v>#N/A</v>
      </c>
      <c r="M208" s="23" t="e">
        <f>VLOOKUP(B208,'%C values'!$B:$J,5,FALSE)</f>
        <v>#N/A</v>
      </c>
      <c r="N208" s="23" t="e">
        <f>VLOOKUP(B208,'%C values'!$B:$J,9,FALSE)</f>
        <v>#N/A</v>
      </c>
      <c r="O208" s="23" t="e">
        <f t="shared" si="2"/>
        <v>#N/A</v>
      </c>
      <c r="P208" s="40" t="e">
        <f t="shared" si="3"/>
        <v>#N/A</v>
      </c>
      <c r="Q208" s="21" t="e">
        <f>VLOOKUP($B208,'%C values'!$M:$O,2,FALSE)</f>
        <v>#N/A</v>
      </c>
      <c r="R208" s="21" t="e">
        <f t="shared" si="4"/>
        <v>#N/A</v>
      </c>
      <c r="S208" s="21" t="e">
        <f t="shared" si="5"/>
        <v>#N/A</v>
      </c>
      <c r="T208" s="21" t="e">
        <f>VLOOKUP($B208,'%C values'!$M:$O,3,FALSE)</f>
        <v>#N/A</v>
      </c>
      <c r="U208" s="23" t="e">
        <f>VLOOKUP(B208,'%C values'!T:U,2,FALSE)</f>
        <v>#N/A</v>
      </c>
      <c r="V208" s="21" t="e">
        <f t="shared" si="6"/>
        <v>#N/A</v>
      </c>
      <c r="W208" s="21" t="e">
        <f t="shared" si="7"/>
        <v>#N/A</v>
      </c>
      <c r="X208" s="23" t="e">
        <f>VLOOKUP($B208,'%C values'!$T:$V,3,FALSE)</f>
        <v>#N/A</v>
      </c>
    </row>
    <row r="209" spans="1:24" ht="14.25" customHeight="1" x14ac:dyDescent="0.2">
      <c r="A209" s="22">
        <f>VLOOKUP(B209,'Sample ID by Horizon'!A:B,2,FALSE)</f>
        <v>42361</v>
      </c>
      <c r="B209" s="87" t="s">
        <v>465</v>
      </c>
      <c r="C209" s="57">
        <v>4</v>
      </c>
      <c r="D209" s="57">
        <v>69.412999999999997</v>
      </c>
      <c r="E209" s="88">
        <v>5.0010000000000003</v>
      </c>
      <c r="F209" s="88">
        <v>74.031999999999996</v>
      </c>
      <c r="G209" s="71">
        <f t="shared" si="29"/>
        <v>4.6189999999999998</v>
      </c>
      <c r="H209" s="71">
        <f t="shared" si="1"/>
        <v>7.6384723055389028</v>
      </c>
      <c r="I209" s="71">
        <f t="shared" ref="I209:L209" si="164">I206</f>
        <v>7.270344221613831</v>
      </c>
      <c r="J209" s="71">
        <f t="shared" si="164"/>
        <v>3.4897652263746388</v>
      </c>
      <c r="K209" s="23" t="e">
        <f t="shared" si="164"/>
        <v>#N/A</v>
      </c>
      <c r="L209" s="23" t="e">
        <f t="shared" si="164"/>
        <v>#N/A</v>
      </c>
      <c r="M209" s="23" t="e">
        <f>VLOOKUP(B209,'%C values'!$B:$J,5,FALSE)</f>
        <v>#N/A</v>
      </c>
      <c r="N209" s="23" t="e">
        <f>VLOOKUP(B209,'%C values'!$B:$J,9,FALSE)</f>
        <v>#N/A</v>
      </c>
      <c r="O209" s="23" t="e">
        <f t="shared" si="2"/>
        <v>#N/A</v>
      </c>
      <c r="P209" s="40" t="e">
        <f t="shared" si="3"/>
        <v>#N/A</v>
      </c>
      <c r="Q209" s="21" t="e">
        <f>VLOOKUP($B209,'%C values'!$M:$O,2,FALSE)</f>
        <v>#N/A</v>
      </c>
      <c r="R209" s="21" t="e">
        <f t="shared" si="4"/>
        <v>#N/A</v>
      </c>
      <c r="S209" s="21" t="e">
        <f t="shared" si="5"/>
        <v>#N/A</v>
      </c>
      <c r="T209" s="21" t="e">
        <f>VLOOKUP($B209,'%C values'!$M:$O,3,FALSE)</f>
        <v>#N/A</v>
      </c>
      <c r="U209" s="23" t="e">
        <f>VLOOKUP(B209,'%C values'!T:U,2,FALSE)</f>
        <v>#N/A</v>
      </c>
      <c r="V209" s="21" t="e">
        <f t="shared" si="6"/>
        <v>#N/A</v>
      </c>
      <c r="W209" s="21" t="e">
        <f t="shared" si="7"/>
        <v>#N/A</v>
      </c>
      <c r="X209" s="23" t="e">
        <f>VLOOKUP($B209,'%C values'!$T:$V,3,FALSE)</f>
        <v>#N/A</v>
      </c>
    </row>
    <row r="210" spans="1:24" ht="14.25" customHeight="1" x14ac:dyDescent="0.2">
      <c r="A210" s="22">
        <f>VLOOKUP(B210,'Sample ID by Horizon'!A:B,2,FALSE)</f>
        <v>42361</v>
      </c>
      <c r="B210" s="87" t="s">
        <v>466</v>
      </c>
      <c r="C210" s="57">
        <v>1</v>
      </c>
      <c r="D210" s="57">
        <v>63.055</v>
      </c>
      <c r="E210" s="88">
        <v>5</v>
      </c>
      <c r="F210" s="91"/>
      <c r="H210" s="71"/>
      <c r="I210" s="71">
        <f>AVERAGE(H210:H213)</f>
        <v>3.9499999999999602</v>
      </c>
      <c r="J210" s="71">
        <f>I210*0.48</f>
        <v>1.8959999999999808</v>
      </c>
      <c r="K210" s="35" t="e">
        <f>M210/100*VLOOKUP(B210,'Bulk Density'!$D:$Q,14,FALSE)</f>
        <v>#N/A</v>
      </c>
      <c r="L210" s="23" t="e">
        <f>K210*0.892179122</f>
        <v>#N/A</v>
      </c>
      <c r="M210" s="23" t="e">
        <f>VLOOKUP(B210,'%C values'!$B:$J,5,FALSE)</f>
        <v>#N/A</v>
      </c>
      <c r="N210" s="23" t="e">
        <f>VLOOKUP(B210,'%C values'!$B:$J,9,FALSE)</f>
        <v>#N/A</v>
      </c>
      <c r="O210" s="23" t="e">
        <f t="shared" si="2"/>
        <v>#N/A</v>
      </c>
      <c r="P210" s="40" t="e">
        <f t="shared" si="3"/>
        <v>#N/A</v>
      </c>
      <c r="Q210" s="21" t="e">
        <f>VLOOKUP($B210,'%C values'!$M:$O,2,FALSE)</f>
        <v>#N/A</v>
      </c>
      <c r="R210" s="21" t="e">
        <f t="shared" si="4"/>
        <v>#N/A</v>
      </c>
      <c r="S210" s="21" t="e">
        <f t="shared" si="5"/>
        <v>#N/A</v>
      </c>
      <c r="T210" s="21" t="e">
        <f>VLOOKUP($B210,'%C values'!$M:$O,3,FALSE)</f>
        <v>#N/A</v>
      </c>
      <c r="U210" s="23" t="e">
        <f>VLOOKUP(B210,'%C values'!T:U,2,FALSE)</f>
        <v>#N/A</v>
      </c>
      <c r="V210" s="21" t="e">
        <f t="shared" si="6"/>
        <v>#N/A</v>
      </c>
      <c r="W210" s="21" t="e">
        <f t="shared" si="7"/>
        <v>#N/A</v>
      </c>
      <c r="X210" s="23" t="e">
        <f>VLOOKUP($B210,'%C values'!$T:$V,3,FALSE)</f>
        <v>#N/A</v>
      </c>
    </row>
    <row r="211" spans="1:24" ht="14.25" customHeight="1" x14ac:dyDescent="0.2">
      <c r="A211" s="22">
        <f>VLOOKUP(B211,'Sample ID by Horizon'!A:B,2,FALSE)</f>
        <v>42361</v>
      </c>
      <c r="B211" s="87" t="s">
        <v>466</v>
      </c>
      <c r="C211" s="57">
        <v>2</v>
      </c>
      <c r="D211" s="57">
        <v>64.465000000000003</v>
      </c>
      <c r="E211" s="88">
        <v>5</v>
      </c>
      <c r="F211" s="91"/>
      <c r="H211" s="71"/>
      <c r="I211" s="71">
        <f t="shared" ref="I211:L211" si="165">I210</f>
        <v>3.9499999999999602</v>
      </c>
      <c r="J211" s="71">
        <f t="shared" si="165"/>
        <v>1.8959999999999808</v>
      </c>
      <c r="K211" s="23" t="e">
        <f t="shared" si="165"/>
        <v>#N/A</v>
      </c>
      <c r="L211" s="23" t="e">
        <f t="shared" si="165"/>
        <v>#N/A</v>
      </c>
      <c r="M211" s="23" t="e">
        <f>VLOOKUP(B211,'%C values'!$B:$J,5,FALSE)</f>
        <v>#N/A</v>
      </c>
      <c r="N211" s="23" t="e">
        <f>VLOOKUP(B211,'%C values'!$B:$J,9,FALSE)</f>
        <v>#N/A</v>
      </c>
      <c r="O211" s="23" t="e">
        <f t="shared" si="2"/>
        <v>#N/A</v>
      </c>
      <c r="P211" s="40" t="e">
        <f t="shared" si="3"/>
        <v>#N/A</v>
      </c>
      <c r="Q211" s="21" t="e">
        <f>VLOOKUP($B211,'%C values'!$M:$O,2,FALSE)</f>
        <v>#N/A</v>
      </c>
      <c r="R211" s="21" t="e">
        <f t="shared" si="4"/>
        <v>#N/A</v>
      </c>
      <c r="S211" s="21" t="e">
        <f t="shared" si="5"/>
        <v>#N/A</v>
      </c>
      <c r="T211" s="21" t="e">
        <f>VLOOKUP($B211,'%C values'!$M:$O,3,FALSE)</f>
        <v>#N/A</v>
      </c>
      <c r="U211" s="23" t="e">
        <f>VLOOKUP(B211,'%C values'!T:U,2,FALSE)</f>
        <v>#N/A</v>
      </c>
      <c r="V211" s="21" t="e">
        <f t="shared" si="6"/>
        <v>#N/A</v>
      </c>
      <c r="W211" s="21" t="e">
        <f t="shared" si="7"/>
        <v>#N/A</v>
      </c>
      <c r="X211" s="23" t="e">
        <f>VLOOKUP($B211,'%C values'!$T:$V,3,FALSE)</f>
        <v>#N/A</v>
      </c>
    </row>
    <row r="212" spans="1:24" ht="14.25" customHeight="1" x14ac:dyDescent="0.2">
      <c r="A212" s="22">
        <f>VLOOKUP(B212,'Sample ID by Horizon'!A:B,2,FALSE)</f>
        <v>42361</v>
      </c>
      <c r="B212" s="87" t="s">
        <v>466</v>
      </c>
      <c r="C212" s="57">
        <v>3</v>
      </c>
      <c r="D212" s="57">
        <v>65.736000000000004</v>
      </c>
      <c r="E212" s="88">
        <v>5</v>
      </c>
      <c r="F212" s="88">
        <v>70.539000000000001</v>
      </c>
      <c r="G212" s="71">
        <f t="shared" ref="G212:G501" si="166">F212-D212</f>
        <v>4.8029999999999973</v>
      </c>
      <c r="H212" s="71">
        <f t="shared" ref="H212:H999" si="167">IFERROR((E212-G212)/E212*100,"")</f>
        <v>3.9400000000000546</v>
      </c>
      <c r="I212" s="71">
        <f t="shared" ref="I212:L212" si="168">I210</f>
        <v>3.9499999999999602</v>
      </c>
      <c r="J212" s="71">
        <f t="shared" si="168"/>
        <v>1.8959999999999808</v>
      </c>
      <c r="K212" s="23" t="e">
        <f t="shared" si="168"/>
        <v>#N/A</v>
      </c>
      <c r="L212" s="23" t="e">
        <f t="shared" si="168"/>
        <v>#N/A</v>
      </c>
      <c r="M212" s="23" t="e">
        <f>VLOOKUP(B212,'%C values'!$B:$J,5,FALSE)</f>
        <v>#N/A</v>
      </c>
      <c r="N212" s="23" t="e">
        <f>VLOOKUP(B212,'%C values'!$B:$J,9,FALSE)</f>
        <v>#N/A</v>
      </c>
      <c r="O212" s="23" t="e">
        <f t="shared" si="2"/>
        <v>#N/A</v>
      </c>
      <c r="P212" s="40" t="e">
        <f t="shared" si="3"/>
        <v>#N/A</v>
      </c>
      <c r="Q212" s="21" t="e">
        <f>VLOOKUP($B212,'%C values'!$M:$O,2,FALSE)</f>
        <v>#N/A</v>
      </c>
      <c r="R212" s="21" t="e">
        <f t="shared" si="4"/>
        <v>#N/A</v>
      </c>
      <c r="S212" s="21" t="e">
        <f t="shared" si="5"/>
        <v>#N/A</v>
      </c>
      <c r="T212" s="21" t="e">
        <f>VLOOKUP($B212,'%C values'!$M:$O,3,FALSE)</f>
        <v>#N/A</v>
      </c>
      <c r="U212" s="23" t="e">
        <f>VLOOKUP(B212,'%C values'!T:U,2,FALSE)</f>
        <v>#N/A</v>
      </c>
      <c r="V212" s="21" t="e">
        <f t="shared" si="6"/>
        <v>#N/A</v>
      </c>
      <c r="W212" s="21" t="e">
        <f t="shared" si="7"/>
        <v>#N/A</v>
      </c>
      <c r="X212" s="23" t="e">
        <f>VLOOKUP($B212,'%C values'!$T:$V,3,FALSE)</f>
        <v>#N/A</v>
      </c>
    </row>
    <row r="213" spans="1:24" ht="14.25" customHeight="1" x14ac:dyDescent="0.2">
      <c r="A213" s="22">
        <f>VLOOKUP(B213,'Sample ID by Horizon'!A:B,2,FALSE)</f>
        <v>42361</v>
      </c>
      <c r="B213" s="87" t="s">
        <v>466</v>
      </c>
      <c r="C213" s="57">
        <v>4</v>
      </c>
      <c r="D213" s="57">
        <v>69.412999999999997</v>
      </c>
      <c r="E213" s="88">
        <v>5</v>
      </c>
      <c r="F213" s="88">
        <v>74.215000000000003</v>
      </c>
      <c r="G213" s="71">
        <f t="shared" si="166"/>
        <v>4.8020000000000067</v>
      </c>
      <c r="H213" s="71">
        <f t="shared" si="167"/>
        <v>3.9599999999998658</v>
      </c>
      <c r="I213" s="71">
        <f t="shared" ref="I213:L213" si="169">I210</f>
        <v>3.9499999999999602</v>
      </c>
      <c r="J213" s="71">
        <f t="shared" si="169"/>
        <v>1.8959999999999808</v>
      </c>
      <c r="K213" s="23" t="e">
        <f t="shared" si="169"/>
        <v>#N/A</v>
      </c>
      <c r="L213" s="23" t="e">
        <f t="shared" si="169"/>
        <v>#N/A</v>
      </c>
      <c r="M213" s="23" t="e">
        <f>VLOOKUP(B213,'%C values'!$B:$J,5,FALSE)</f>
        <v>#N/A</v>
      </c>
      <c r="N213" s="23" t="e">
        <f>VLOOKUP(B213,'%C values'!$B:$J,9,FALSE)</f>
        <v>#N/A</v>
      </c>
      <c r="O213" s="23" t="e">
        <f t="shared" si="2"/>
        <v>#N/A</v>
      </c>
      <c r="P213" s="40" t="e">
        <f t="shared" si="3"/>
        <v>#N/A</v>
      </c>
      <c r="Q213" s="21" t="e">
        <f>VLOOKUP($B213,'%C values'!$M:$O,2,FALSE)</f>
        <v>#N/A</v>
      </c>
      <c r="R213" s="21" t="e">
        <f t="shared" si="4"/>
        <v>#N/A</v>
      </c>
      <c r="S213" s="21" t="e">
        <f t="shared" si="5"/>
        <v>#N/A</v>
      </c>
      <c r="T213" s="21" t="e">
        <f>VLOOKUP($B213,'%C values'!$M:$O,3,FALSE)</f>
        <v>#N/A</v>
      </c>
      <c r="U213" s="23" t="e">
        <f>VLOOKUP(B213,'%C values'!T:U,2,FALSE)</f>
        <v>#N/A</v>
      </c>
      <c r="V213" s="21" t="e">
        <f t="shared" si="6"/>
        <v>#N/A</v>
      </c>
      <c r="W213" s="21" t="e">
        <f t="shared" si="7"/>
        <v>#N/A</v>
      </c>
      <c r="X213" s="23" t="e">
        <f>VLOOKUP($B213,'%C values'!$T:$V,3,FALSE)</f>
        <v>#N/A</v>
      </c>
    </row>
    <row r="214" spans="1:24" ht="14.25" customHeight="1" x14ac:dyDescent="0.2">
      <c r="A214" s="22">
        <f>VLOOKUP(B214,'Sample ID by Horizon'!A:B,2,FALSE)</f>
        <v>42500</v>
      </c>
      <c r="B214" s="87" t="s">
        <v>471</v>
      </c>
      <c r="C214" s="57">
        <v>1</v>
      </c>
      <c r="D214" s="57">
        <v>63.069000000000003</v>
      </c>
      <c r="E214" s="88">
        <v>4.9989999999999997</v>
      </c>
      <c r="F214" s="88">
        <v>67.921999999999997</v>
      </c>
      <c r="G214" s="71">
        <f t="shared" si="166"/>
        <v>4.8529999999999944</v>
      </c>
      <c r="H214" s="71">
        <f t="shared" si="167"/>
        <v>2.9205841168234699</v>
      </c>
      <c r="I214" s="71">
        <f>AVERAGE(H214:H217)</f>
        <v>3.1454620924185037</v>
      </c>
      <c r="J214" s="71">
        <f>I214*0.48</f>
        <v>1.5098218043608818</v>
      </c>
      <c r="K214" s="35" t="e">
        <f>M214/100*VLOOKUP(B214,'Bulk Density'!$D:$Q,14,FALSE)</f>
        <v>#N/A</v>
      </c>
      <c r="L214" s="23" t="e">
        <f>K214*0.892179122</f>
        <v>#N/A</v>
      </c>
      <c r="M214" s="23" t="e">
        <f>VLOOKUP(B214,'%C values'!$B:$J,5,FALSE)</f>
        <v>#N/A</v>
      </c>
      <c r="N214" s="23" t="e">
        <f>VLOOKUP(B214,'%C values'!$B:$J,9,FALSE)</f>
        <v>#N/A</v>
      </c>
      <c r="O214" s="23" t="e">
        <f t="shared" si="2"/>
        <v>#N/A</v>
      </c>
      <c r="P214" s="40" t="e">
        <f t="shared" si="3"/>
        <v>#N/A</v>
      </c>
      <c r="Q214" s="21" t="e">
        <f>VLOOKUP($B214,'%C values'!$M:$O,2,FALSE)</f>
        <v>#N/A</v>
      </c>
      <c r="R214" s="21" t="e">
        <f t="shared" si="4"/>
        <v>#N/A</v>
      </c>
      <c r="S214" s="21" t="e">
        <f t="shared" si="5"/>
        <v>#N/A</v>
      </c>
      <c r="T214" s="21" t="e">
        <f>VLOOKUP($B214,'%C values'!$M:$O,3,FALSE)</f>
        <v>#N/A</v>
      </c>
      <c r="U214" s="23">
        <f>VLOOKUP(B214,'%C values'!T:U,2,FALSE)</f>
        <v>1.2299709999999999</v>
      </c>
      <c r="V214" s="21" t="e">
        <f t="shared" si="6"/>
        <v>#N/A</v>
      </c>
      <c r="W214" s="21" t="e">
        <f t="shared" si="7"/>
        <v>#N/A</v>
      </c>
      <c r="X214" s="23" t="e">
        <f>VLOOKUP($B214,'%C values'!$T:$V,3,FALSE)</f>
        <v>#N/A</v>
      </c>
    </row>
    <row r="215" spans="1:24" ht="14.25" customHeight="1" x14ac:dyDescent="0.2">
      <c r="A215" s="22">
        <f>VLOOKUP(B215,'Sample ID by Horizon'!A:B,2,FALSE)</f>
        <v>42500</v>
      </c>
      <c r="B215" s="87" t="s">
        <v>471</v>
      </c>
      <c r="C215" s="57">
        <v>2</v>
      </c>
      <c r="D215" s="57">
        <v>64.468999999999994</v>
      </c>
      <c r="E215" s="88">
        <v>4.9989999999999997</v>
      </c>
      <c r="F215" s="88">
        <v>69.314999999999998</v>
      </c>
      <c r="G215" s="71">
        <f t="shared" si="166"/>
        <v>4.8460000000000036</v>
      </c>
      <c r="H215" s="71">
        <f t="shared" si="167"/>
        <v>3.0606121224244056</v>
      </c>
      <c r="I215" s="71">
        <f t="shared" ref="I215:L215" si="170">I214</f>
        <v>3.1454620924185037</v>
      </c>
      <c r="J215" s="71">
        <f t="shared" si="170"/>
        <v>1.5098218043608818</v>
      </c>
      <c r="K215" s="23" t="e">
        <f t="shared" si="170"/>
        <v>#N/A</v>
      </c>
      <c r="L215" s="23" t="e">
        <f t="shared" si="170"/>
        <v>#N/A</v>
      </c>
      <c r="M215" s="23" t="e">
        <f>VLOOKUP(B215,'%C values'!$B:$J,5,FALSE)</f>
        <v>#N/A</v>
      </c>
      <c r="N215" s="23" t="e">
        <f>VLOOKUP(B215,'%C values'!$B:$J,9,FALSE)</f>
        <v>#N/A</v>
      </c>
      <c r="O215" s="23" t="e">
        <f t="shared" si="2"/>
        <v>#N/A</v>
      </c>
      <c r="P215" s="40" t="e">
        <f t="shared" si="3"/>
        <v>#N/A</v>
      </c>
      <c r="Q215" s="21" t="e">
        <f>VLOOKUP($B215,'%C values'!$M:$O,2,FALSE)</f>
        <v>#N/A</v>
      </c>
      <c r="R215" s="21" t="e">
        <f t="shared" si="4"/>
        <v>#N/A</v>
      </c>
      <c r="S215" s="21" t="e">
        <f t="shared" si="5"/>
        <v>#N/A</v>
      </c>
      <c r="T215" s="21" t="e">
        <f>VLOOKUP($B215,'%C values'!$M:$O,3,FALSE)</f>
        <v>#N/A</v>
      </c>
      <c r="U215" s="23">
        <f>VLOOKUP(B215,'%C values'!T:U,2,FALSE)</f>
        <v>1.2299709999999999</v>
      </c>
      <c r="V215" s="21" t="e">
        <f t="shared" si="6"/>
        <v>#N/A</v>
      </c>
      <c r="W215" s="21" t="e">
        <f t="shared" si="7"/>
        <v>#N/A</v>
      </c>
      <c r="X215" s="23" t="e">
        <f>VLOOKUP($B215,'%C values'!$T:$V,3,FALSE)</f>
        <v>#N/A</v>
      </c>
    </row>
    <row r="216" spans="1:24" ht="14.25" customHeight="1" x14ac:dyDescent="0.2">
      <c r="A216" s="22">
        <f>VLOOKUP(B216,'Sample ID by Horizon'!A:B,2,FALSE)</f>
        <v>42500</v>
      </c>
      <c r="B216" s="87" t="s">
        <v>471</v>
      </c>
      <c r="C216" s="57">
        <v>3</v>
      </c>
      <c r="D216" s="57">
        <v>65.733999999999995</v>
      </c>
      <c r="E216" s="88">
        <v>4.9989999999999997</v>
      </c>
      <c r="F216" s="88">
        <v>70.569999999999993</v>
      </c>
      <c r="G216" s="71">
        <f t="shared" si="166"/>
        <v>4.8359999999999985</v>
      </c>
      <c r="H216" s="71">
        <f t="shared" si="167"/>
        <v>3.260652130426108</v>
      </c>
      <c r="I216" s="71">
        <f t="shared" ref="I216:L216" si="171">I214</f>
        <v>3.1454620924185037</v>
      </c>
      <c r="J216" s="71">
        <f t="shared" si="171"/>
        <v>1.5098218043608818</v>
      </c>
      <c r="K216" s="23" t="e">
        <f t="shared" si="171"/>
        <v>#N/A</v>
      </c>
      <c r="L216" s="23" t="e">
        <f t="shared" si="171"/>
        <v>#N/A</v>
      </c>
      <c r="M216" s="23" t="e">
        <f>VLOOKUP(B216,'%C values'!$B:$J,5,FALSE)</f>
        <v>#N/A</v>
      </c>
      <c r="N216" s="23" t="e">
        <f>VLOOKUP(B216,'%C values'!$B:$J,9,FALSE)</f>
        <v>#N/A</v>
      </c>
      <c r="O216" s="23" t="e">
        <f t="shared" si="2"/>
        <v>#N/A</v>
      </c>
      <c r="P216" s="40" t="e">
        <f t="shared" si="3"/>
        <v>#N/A</v>
      </c>
      <c r="Q216" s="21" t="e">
        <f>VLOOKUP($B216,'%C values'!$M:$O,2,FALSE)</f>
        <v>#N/A</v>
      </c>
      <c r="R216" s="21" t="e">
        <f t="shared" si="4"/>
        <v>#N/A</v>
      </c>
      <c r="S216" s="21" t="e">
        <f t="shared" si="5"/>
        <v>#N/A</v>
      </c>
      <c r="T216" s="21" t="e">
        <f>VLOOKUP($B216,'%C values'!$M:$O,3,FALSE)</f>
        <v>#N/A</v>
      </c>
      <c r="U216" s="23">
        <f>VLOOKUP(B216,'%C values'!T:U,2,FALSE)</f>
        <v>1.2299709999999999</v>
      </c>
      <c r="V216" s="21" t="e">
        <f t="shared" si="6"/>
        <v>#N/A</v>
      </c>
      <c r="W216" s="21" t="e">
        <f t="shared" si="7"/>
        <v>#N/A</v>
      </c>
      <c r="X216" s="23" t="e">
        <f>VLOOKUP($B216,'%C values'!$T:$V,3,FALSE)</f>
        <v>#N/A</v>
      </c>
    </row>
    <row r="217" spans="1:24" ht="14.25" customHeight="1" x14ac:dyDescent="0.2">
      <c r="A217" s="22">
        <f>VLOOKUP(B217,'Sample ID by Horizon'!A:B,2,FALSE)</f>
        <v>42500</v>
      </c>
      <c r="B217" s="87" t="s">
        <v>471</v>
      </c>
      <c r="C217" s="57">
        <v>4</v>
      </c>
      <c r="D217" s="57">
        <v>69.412999999999997</v>
      </c>
      <c r="E217" s="88">
        <v>5</v>
      </c>
      <c r="F217" s="88">
        <v>74.245999999999995</v>
      </c>
      <c r="G217" s="71">
        <f t="shared" si="166"/>
        <v>4.8329999999999984</v>
      </c>
      <c r="H217" s="71">
        <f t="shared" si="167"/>
        <v>3.3400000000000318</v>
      </c>
      <c r="I217" s="71">
        <f t="shared" ref="I217:L217" si="172">I214</f>
        <v>3.1454620924185037</v>
      </c>
      <c r="J217" s="71">
        <f t="shared" si="172"/>
        <v>1.5098218043608818</v>
      </c>
      <c r="K217" s="23" t="e">
        <f t="shared" si="172"/>
        <v>#N/A</v>
      </c>
      <c r="L217" s="23" t="e">
        <f t="shared" si="172"/>
        <v>#N/A</v>
      </c>
      <c r="M217" s="23" t="e">
        <f>VLOOKUP(B217,'%C values'!$B:$J,5,FALSE)</f>
        <v>#N/A</v>
      </c>
      <c r="N217" s="23" t="e">
        <f>VLOOKUP(B217,'%C values'!$B:$J,9,FALSE)</f>
        <v>#N/A</v>
      </c>
      <c r="O217" s="23" t="e">
        <f t="shared" si="2"/>
        <v>#N/A</v>
      </c>
      <c r="P217" s="40" t="e">
        <f t="shared" si="3"/>
        <v>#N/A</v>
      </c>
      <c r="Q217" s="21" t="e">
        <f>VLOOKUP($B217,'%C values'!$M:$O,2,FALSE)</f>
        <v>#N/A</v>
      </c>
      <c r="R217" s="21" t="e">
        <f t="shared" si="4"/>
        <v>#N/A</v>
      </c>
      <c r="S217" s="21" t="e">
        <f t="shared" si="5"/>
        <v>#N/A</v>
      </c>
      <c r="T217" s="21" t="e">
        <f>VLOOKUP($B217,'%C values'!$M:$O,3,FALSE)</f>
        <v>#N/A</v>
      </c>
      <c r="U217" s="23">
        <f>VLOOKUP(B217,'%C values'!T:U,2,FALSE)</f>
        <v>1.2299709999999999</v>
      </c>
      <c r="V217" s="21" t="e">
        <f t="shared" si="6"/>
        <v>#N/A</v>
      </c>
      <c r="W217" s="21" t="e">
        <f t="shared" si="7"/>
        <v>#N/A</v>
      </c>
      <c r="X217" s="23" t="e">
        <f>VLOOKUP($B217,'%C values'!$T:$V,3,FALSE)</f>
        <v>#N/A</v>
      </c>
    </row>
    <row r="218" spans="1:24" ht="14.25" customHeight="1" x14ac:dyDescent="0.2">
      <c r="A218" s="22">
        <f>VLOOKUP(B218,'Sample ID by Horizon'!A:B,2,FALSE)</f>
        <v>42500</v>
      </c>
      <c r="B218" s="87" t="s">
        <v>472</v>
      </c>
      <c r="C218" s="57">
        <v>1</v>
      </c>
      <c r="D218" s="57">
        <v>63.067</v>
      </c>
      <c r="E218" s="88">
        <v>5.0010000000000003</v>
      </c>
      <c r="F218" s="88">
        <v>67.914000000000001</v>
      </c>
      <c r="G218" s="71">
        <f t="shared" si="166"/>
        <v>4.8470000000000013</v>
      </c>
      <c r="H218" s="71">
        <f t="shared" si="167"/>
        <v>3.0793841231753452</v>
      </c>
      <c r="I218" s="71">
        <f>AVERAGE(H218:H221)</f>
        <v>3.239846030793835</v>
      </c>
      <c r="J218" s="71">
        <f>I218*0.48</f>
        <v>1.5551260947810408</v>
      </c>
      <c r="K218" s="35" t="e">
        <f>M218/100*VLOOKUP(B218,'Bulk Density'!$D:$Q,14,FALSE)</f>
        <v>#N/A</v>
      </c>
      <c r="L218" s="23" t="e">
        <f>K218*0.892179122</f>
        <v>#N/A</v>
      </c>
      <c r="M218" s="23" t="e">
        <f>VLOOKUP(B218,'%C values'!$B:$J,5,FALSE)</f>
        <v>#N/A</v>
      </c>
      <c r="N218" s="23" t="e">
        <f>VLOOKUP(B218,'%C values'!$B:$J,9,FALSE)</f>
        <v>#N/A</v>
      </c>
      <c r="O218" s="23" t="e">
        <f t="shared" si="2"/>
        <v>#N/A</v>
      </c>
      <c r="P218" s="40" t="e">
        <f t="shared" si="3"/>
        <v>#N/A</v>
      </c>
      <c r="Q218" s="21" t="e">
        <f>VLOOKUP($B218,'%C values'!$M:$O,2,FALSE)</f>
        <v>#N/A</v>
      </c>
      <c r="R218" s="21" t="e">
        <f t="shared" si="4"/>
        <v>#N/A</v>
      </c>
      <c r="S218" s="21" t="e">
        <f t="shared" si="5"/>
        <v>#N/A</v>
      </c>
      <c r="T218" s="21" t="e">
        <f>VLOOKUP($B218,'%C values'!$M:$O,3,FALSE)</f>
        <v>#N/A</v>
      </c>
      <c r="U218" s="23">
        <f>VLOOKUP(B218,'%C values'!T:U,2,FALSE)</f>
        <v>1.4021710000000001</v>
      </c>
      <c r="V218" s="21" t="e">
        <f t="shared" si="6"/>
        <v>#N/A</v>
      </c>
      <c r="W218" s="21" t="e">
        <f t="shared" si="7"/>
        <v>#N/A</v>
      </c>
      <c r="X218" s="23" t="e">
        <f>VLOOKUP($B218,'%C values'!$T:$V,3,FALSE)</f>
        <v>#N/A</v>
      </c>
    </row>
    <row r="219" spans="1:24" ht="14.25" customHeight="1" x14ac:dyDescent="0.2">
      <c r="A219" s="22">
        <f>VLOOKUP(B219,'Sample ID by Horizon'!A:B,2,FALSE)</f>
        <v>42500</v>
      </c>
      <c r="B219" s="87" t="s">
        <v>472</v>
      </c>
      <c r="C219" s="57">
        <v>2</v>
      </c>
      <c r="D219" s="57">
        <v>64.468999999999994</v>
      </c>
      <c r="E219" s="88">
        <v>5</v>
      </c>
      <c r="F219" s="88">
        <v>69.311999999999998</v>
      </c>
      <c r="G219" s="71">
        <f t="shared" si="166"/>
        <v>4.8430000000000035</v>
      </c>
      <c r="H219" s="71">
        <f t="shared" si="167"/>
        <v>3.1399999999999295</v>
      </c>
      <c r="I219" s="71">
        <f t="shared" ref="I219:L219" si="173">I218</f>
        <v>3.239846030793835</v>
      </c>
      <c r="J219" s="71">
        <f t="shared" si="173"/>
        <v>1.5551260947810408</v>
      </c>
      <c r="K219" s="23" t="e">
        <f t="shared" si="173"/>
        <v>#N/A</v>
      </c>
      <c r="L219" s="23" t="e">
        <f t="shared" si="173"/>
        <v>#N/A</v>
      </c>
      <c r="M219" s="23" t="e">
        <f>VLOOKUP(B219,'%C values'!$B:$J,5,FALSE)</f>
        <v>#N/A</v>
      </c>
      <c r="N219" s="23" t="e">
        <f>VLOOKUP(B219,'%C values'!$B:$J,9,FALSE)</f>
        <v>#N/A</v>
      </c>
      <c r="O219" s="23" t="e">
        <f t="shared" si="2"/>
        <v>#N/A</v>
      </c>
      <c r="P219" s="40" t="e">
        <f t="shared" si="3"/>
        <v>#N/A</v>
      </c>
      <c r="Q219" s="21" t="e">
        <f>VLOOKUP($B219,'%C values'!$M:$O,2,FALSE)</f>
        <v>#N/A</v>
      </c>
      <c r="R219" s="21" t="e">
        <f t="shared" si="4"/>
        <v>#N/A</v>
      </c>
      <c r="S219" s="21" t="e">
        <f t="shared" si="5"/>
        <v>#N/A</v>
      </c>
      <c r="T219" s="21" t="e">
        <f>VLOOKUP($B219,'%C values'!$M:$O,3,FALSE)</f>
        <v>#N/A</v>
      </c>
      <c r="U219" s="23">
        <f>VLOOKUP(B219,'%C values'!T:U,2,FALSE)</f>
        <v>1.4021710000000001</v>
      </c>
      <c r="V219" s="21" t="e">
        <f t="shared" si="6"/>
        <v>#N/A</v>
      </c>
      <c r="W219" s="21" t="e">
        <f t="shared" si="7"/>
        <v>#N/A</v>
      </c>
      <c r="X219" s="23" t="e">
        <f>VLOOKUP($B219,'%C values'!$T:$V,3,FALSE)</f>
        <v>#N/A</v>
      </c>
    </row>
    <row r="220" spans="1:24" ht="14.25" customHeight="1" x14ac:dyDescent="0.2">
      <c r="A220" s="22">
        <f>VLOOKUP(B220,'Sample ID by Horizon'!A:B,2,FALSE)</f>
        <v>42500</v>
      </c>
      <c r="B220" s="87" t="s">
        <v>472</v>
      </c>
      <c r="C220" s="57">
        <v>3</v>
      </c>
      <c r="D220" s="57">
        <v>65.728999999999999</v>
      </c>
      <c r="E220" s="88">
        <v>5</v>
      </c>
      <c r="F220" s="88">
        <v>70.569000000000003</v>
      </c>
      <c r="G220" s="71">
        <f t="shared" si="166"/>
        <v>4.8400000000000034</v>
      </c>
      <c r="H220" s="71">
        <f t="shared" si="167"/>
        <v>3.1999999999999322</v>
      </c>
      <c r="I220" s="71">
        <f t="shared" ref="I220:L220" si="174">I218</f>
        <v>3.239846030793835</v>
      </c>
      <c r="J220" s="71">
        <f t="shared" si="174"/>
        <v>1.5551260947810408</v>
      </c>
      <c r="K220" s="23" t="e">
        <f t="shared" si="174"/>
        <v>#N/A</v>
      </c>
      <c r="L220" s="23" t="e">
        <f t="shared" si="174"/>
        <v>#N/A</v>
      </c>
      <c r="M220" s="23" t="e">
        <f>VLOOKUP(B220,'%C values'!$B:$J,5,FALSE)</f>
        <v>#N/A</v>
      </c>
      <c r="N220" s="23" t="e">
        <f>VLOOKUP(B220,'%C values'!$B:$J,9,FALSE)</f>
        <v>#N/A</v>
      </c>
      <c r="O220" s="23" t="e">
        <f t="shared" si="2"/>
        <v>#N/A</v>
      </c>
      <c r="P220" s="40" t="e">
        <f t="shared" si="3"/>
        <v>#N/A</v>
      </c>
      <c r="Q220" s="21" t="e">
        <f>VLOOKUP($B220,'%C values'!$M:$O,2,FALSE)</f>
        <v>#N/A</v>
      </c>
      <c r="R220" s="21" t="e">
        <f t="shared" si="4"/>
        <v>#N/A</v>
      </c>
      <c r="S220" s="21" t="e">
        <f t="shared" si="5"/>
        <v>#N/A</v>
      </c>
      <c r="T220" s="21" t="e">
        <f>VLOOKUP($B220,'%C values'!$M:$O,3,FALSE)</f>
        <v>#N/A</v>
      </c>
      <c r="U220" s="23">
        <f>VLOOKUP(B220,'%C values'!T:U,2,FALSE)</f>
        <v>1.4021710000000001</v>
      </c>
      <c r="V220" s="21" t="e">
        <f t="shared" si="6"/>
        <v>#N/A</v>
      </c>
      <c r="W220" s="21" t="e">
        <f t="shared" si="7"/>
        <v>#N/A</v>
      </c>
      <c r="X220" s="23" t="e">
        <f>VLOOKUP($B220,'%C values'!$T:$V,3,FALSE)</f>
        <v>#N/A</v>
      </c>
    </row>
    <row r="221" spans="1:24" ht="15.75" customHeight="1" x14ac:dyDescent="0.2">
      <c r="A221" s="22">
        <f>VLOOKUP(B221,'Sample ID by Horizon'!A:B,2,FALSE)</f>
        <v>42500</v>
      </c>
      <c r="B221" s="87" t="s">
        <v>472</v>
      </c>
      <c r="C221" s="57">
        <v>4</v>
      </c>
      <c r="D221" s="57">
        <v>69.409000000000006</v>
      </c>
      <c r="E221" s="88">
        <v>5</v>
      </c>
      <c r="F221" s="88">
        <v>74.231999999999999</v>
      </c>
      <c r="G221" s="71">
        <f t="shared" si="166"/>
        <v>4.8229999999999933</v>
      </c>
      <c r="H221" s="71">
        <f t="shared" si="167"/>
        <v>3.5400000000001342</v>
      </c>
      <c r="I221" s="71">
        <f t="shared" ref="I221:L221" si="175">I218</f>
        <v>3.239846030793835</v>
      </c>
      <c r="J221" s="71">
        <f t="shared" si="175"/>
        <v>1.5551260947810408</v>
      </c>
      <c r="K221" s="23" t="e">
        <f t="shared" si="175"/>
        <v>#N/A</v>
      </c>
      <c r="L221" s="23" t="e">
        <f t="shared" si="175"/>
        <v>#N/A</v>
      </c>
      <c r="M221" s="23" t="e">
        <f>VLOOKUP(B221,'%C values'!$B:$J,5,FALSE)</f>
        <v>#N/A</v>
      </c>
      <c r="N221" s="23" t="e">
        <f>VLOOKUP(B221,'%C values'!$B:$J,9,FALSE)</f>
        <v>#N/A</v>
      </c>
      <c r="O221" s="23" t="e">
        <f t="shared" si="2"/>
        <v>#N/A</v>
      </c>
      <c r="P221" s="40" t="e">
        <f t="shared" si="3"/>
        <v>#N/A</v>
      </c>
      <c r="Q221" s="21" t="e">
        <f>VLOOKUP($B221,'%C values'!$M:$O,2,FALSE)</f>
        <v>#N/A</v>
      </c>
      <c r="R221" s="21" t="e">
        <f t="shared" si="4"/>
        <v>#N/A</v>
      </c>
      <c r="S221" s="21" t="e">
        <f t="shared" si="5"/>
        <v>#N/A</v>
      </c>
      <c r="T221" s="21" t="e">
        <f>VLOOKUP($B221,'%C values'!$M:$O,3,FALSE)</f>
        <v>#N/A</v>
      </c>
      <c r="U221" s="23">
        <f>VLOOKUP(B221,'%C values'!T:U,2,FALSE)</f>
        <v>1.4021710000000001</v>
      </c>
      <c r="V221" s="21" t="e">
        <f t="shared" si="6"/>
        <v>#N/A</v>
      </c>
      <c r="W221" s="21" t="e">
        <f t="shared" si="7"/>
        <v>#N/A</v>
      </c>
      <c r="X221" s="23" t="e">
        <f>VLOOKUP($B221,'%C values'!$T:$V,3,FALSE)</f>
        <v>#N/A</v>
      </c>
    </row>
    <row r="222" spans="1:24" ht="15.75" customHeight="1" x14ac:dyDescent="0.2">
      <c r="A222" s="22">
        <f>VLOOKUP(B222,'Sample ID by Horizon'!A:B,2,FALSE)</f>
        <v>42500</v>
      </c>
      <c r="B222" s="87" t="s">
        <v>473</v>
      </c>
      <c r="C222" s="57">
        <v>1</v>
      </c>
      <c r="D222" s="57">
        <v>63.061</v>
      </c>
      <c r="E222" s="88">
        <v>4.9989999999999997</v>
      </c>
      <c r="F222" s="88">
        <v>67.911000000000001</v>
      </c>
      <c r="G222" s="71">
        <f t="shared" si="166"/>
        <v>4.8500000000000014</v>
      </c>
      <c r="H222" s="71">
        <f t="shared" si="167"/>
        <v>2.9805961192238097</v>
      </c>
      <c r="I222" s="71">
        <f>AVERAGE(H222:H225)</f>
        <v>2.9602910582116451</v>
      </c>
      <c r="J222" s="71">
        <f>I222*0.48</f>
        <v>1.4209397079415895</v>
      </c>
      <c r="K222" s="35" t="e">
        <f>M222/100*VLOOKUP(B222,'Bulk Density'!$D:$Q,14,FALSE)</f>
        <v>#N/A</v>
      </c>
      <c r="L222" s="23" t="e">
        <f>K222*0.892179122</f>
        <v>#N/A</v>
      </c>
      <c r="M222" s="23" t="e">
        <f>VLOOKUP(B222,'%C values'!$B:$J,5,FALSE)</f>
        <v>#N/A</v>
      </c>
      <c r="N222" s="23" t="e">
        <f>VLOOKUP(B222,'%C values'!$B:$J,9,FALSE)</f>
        <v>#N/A</v>
      </c>
      <c r="O222" s="23" t="e">
        <f t="shared" si="2"/>
        <v>#N/A</v>
      </c>
      <c r="P222" s="40" t="e">
        <f t="shared" si="3"/>
        <v>#N/A</v>
      </c>
      <c r="Q222" s="21" t="e">
        <f>VLOOKUP($B222,'%C values'!$M:$O,2,FALSE)</f>
        <v>#N/A</v>
      </c>
      <c r="R222" s="21" t="e">
        <f t="shared" si="4"/>
        <v>#N/A</v>
      </c>
      <c r="S222" s="21" t="e">
        <f t="shared" si="5"/>
        <v>#N/A</v>
      </c>
      <c r="T222" s="21" t="e">
        <f>VLOOKUP($B222,'%C values'!$M:$O,3,FALSE)</f>
        <v>#N/A</v>
      </c>
      <c r="U222" s="23">
        <f>VLOOKUP(B222,'%C values'!T:U,2,FALSE)</f>
        <v>1.4007989999999999</v>
      </c>
      <c r="V222" s="21" t="e">
        <f t="shared" si="6"/>
        <v>#N/A</v>
      </c>
      <c r="W222" s="21" t="e">
        <f t="shared" si="7"/>
        <v>#N/A</v>
      </c>
      <c r="X222" s="23" t="e">
        <f>VLOOKUP($B222,'%C values'!$T:$V,3,FALSE)</f>
        <v>#N/A</v>
      </c>
    </row>
    <row r="223" spans="1:24" ht="15.75" customHeight="1" x14ac:dyDescent="0.2">
      <c r="A223" s="22">
        <f>VLOOKUP(B223,'Sample ID by Horizon'!A:B,2,FALSE)</f>
        <v>42500</v>
      </c>
      <c r="B223" s="87" t="s">
        <v>473</v>
      </c>
      <c r="C223" s="57">
        <v>2</v>
      </c>
      <c r="D223" s="57">
        <v>64.463999999999999</v>
      </c>
      <c r="E223" s="88">
        <v>5</v>
      </c>
      <c r="F223" s="88">
        <v>69.311000000000007</v>
      </c>
      <c r="G223" s="71">
        <f t="shared" si="166"/>
        <v>4.8470000000000084</v>
      </c>
      <c r="H223" s="71">
        <f t="shared" si="167"/>
        <v>3.0599999999998317</v>
      </c>
      <c r="I223" s="71">
        <f t="shared" ref="I223:L223" si="176">I222</f>
        <v>2.9602910582116451</v>
      </c>
      <c r="J223" s="71">
        <f t="shared" si="176"/>
        <v>1.4209397079415895</v>
      </c>
      <c r="K223" s="23" t="e">
        <f t="shared" si="176"/>
        <v>#N/A</v>
      </c>
      <c r="L223" s="23" t="e">
        <f t="shared" si="176"/>
        <v>#N/A</v>
      </c>
      <c r="M223" s="23" t="e">
        <f>VLOOKUP(B223,'%C values'!$B:$J,5,FALSE)</f>
        <v>#N/A</v>
      </c>
      <c r="N223" s="23" t="e">
        <f>VLOOKUP(B223,'%C values'!$B:$J,9,FALSE)</f>
        <v>#N/A</v>
      </c>
      <c r="O223" s="23" t="e">
        <f t="shared" si="2"/>
        <v>#N/A</v>
      </c>
      <c r="P223" s="40" t="e">
        <f t="shared" si="3"/>
        <v>#N/A</v>
      </c>
      <c r="Q223" s="21" t="e">
        <f>VLOOKUP($B223,'%C values'!$M:$O,2,FALSE)</f>
        <v>#N/A</v>
      </c>
      <c r="R223" s="21" t="e">
        <f t="shared" si="4"/>
        <v>#N/A</v>
      </c>
      <c r="S223" s="21" t="e">
        <f t="shared" si="5"/>
        <v>#N/A</v>
      </c>
      <c r="T223" s="21" t="e">
        <f>VLOOKUP($B223,'%C values'!$M:$O,3,FALSE)</f>
        <v>#N/A</v>
      </c>
      <c r="U223" s="23">
        <f>VLOOKUP(B223,'%C values'!T:U,2,FALSE)</f>
        <v>1.4007989999999999</v>
      </c>
      <c r="V223" s="21" t="e">
        <f t="shared" si="6"/>
        <v>#N/A</v>
      </c>
      <c r="W223" s="21" t="e">
        <f t="shared" si="7"/>
        <v>#N/A</v>
      </c>
      <c r="X223" s="23" t="e">
        <f>VLOOKUP($B223,'%C values'!$T:$V,3,FALSE)</f>
        <v>#N/A</v>
      </c>
    </row>
    <row r="224" spans="1:24" ht="15.75" customHeight="1" x14ac:dyDescent="0.2">
      <c r="A224" s="22">
        <f>VLOOKUP(B224,'Sample ID by Horizon'!A:B,2,FALSE)</f>
        <v>42500</v>
      </c>
      <c r="B224" s="87" t="s">
        <v>473</v>
      </c>
      <c r="C224" s="57">
        <v>3</v>
      </c>
      <c r="D224" s="57">
        <v>65.721000000000004</v>
      </c>
      <c r="E224" s="88">
        <v>5</v>
      </c>
      <c r="F224" s="88">
        <v>70.572999999999993</v>
      </c>
      <c r="G224" s="71">
        <f t="shared" si="166"/>
        <v>4.8519999999999897</v>
      </c>
      <c r="H224" s="71">
        <f t="shared" si="167"/>
        <v>2.9600000000002069</v>
      </c>
      <c r="I224" s="71">
        <f t="shared" ref="I224:L224" si="177">I222</f>
        <v>2.9602910582116451</v>
      </c>
      <c r="J224" s="71">
        <f t="shared" si="177"/>
        <v>1.4209397079415895</v>
      </c>
      <c r="K224" s="23" t="e">
        <f t="shared" si="177"/>
        <v>#N/A</v>
      </c>
      <c r="L224" s="23" t="e">
        <f t="shared" si="177"/>
        <v>#N/A</v>
      </c>
      <c r="M224" s="23" t="e">
        <f>VLOOKUP(B224,'%C values'!$B:$J,5,FALSE)</f>
        <v>#N/A</v>
      </c>
      <c r="N224" s="23" t="e">
        <f>VLOOKUP(B224,'%C values'!$B:$J,9,FALSE)</f>
        <v>#N/A</v>
      </c>
      <c r="O224" s="23" t="e">
        <f t="shared" si="2"/>
        <v>#N/A</v>
      </c>
      <c r="P224" s="40" t="e">
        <f t="shared" si="3"/>
        <v>#N/A</v>
      </c>
      <c r="Q224" s="21" t="e">
        <f>VLOOKUP($B224,'%C values'!$M:$O,2,FALSE)</f>
        <v>#N/A</v>
      </c>
      <c r="R224" s="21" t="e">
        <f t="shared" si="4"/>
        <v>#N/A</v>
      </c>
      <c r="S224" s="21" t="e">
        <f t="shared" si="5"/>
        <v>#N/A</v>
      </c>
      <c r="T224" s="21" t="e">
        <f>VLOOKUP($B224,'%C values'!$M:$O,3,FALSE)</f>
        <v>#N/A</v>
      </c>
      <c r="U224" s="23">
        <f>VLOOKUP(B224,'%C values'!T:U,2,FALSE)</f>
        <v>1.4007989999999999</v>
      </c>
      <c r="V224" s="21" t="e">
        <f t="shared" si="6"/>
        <v>#N/A</v>
      </c>
      <c r="W224" s="21" t="e">
        <f t="shared" si="7"/>
        <v>#N/A</v>
      </c>
      <c r="X224" s="23" t="e">
        <f>VLOOKUP($B224,'%C values'!$T:$V,3,FALSE)</f>
        <v>#N/A</v>
      </c>
    </row>
    <row r="225" spans="1:24" ht="15.75" customHeight="1" x14ac:dyDescent="0.2">
      <c r="A225" s="22">
        <f>VLOOKUP(B225,'Sample ID by Horizon'!A:B,2,FALSE)</f>
        <v>42500</v>
      </c>
      <c r="B225" s="87" t="s">
        <v>473</v>
      </c>
      <c r="C225" s="57">
        <v>4</v>
      </c>
      <c r="D225" s="57">
        <v>69.388000000000005</v>
      </c>
      <c r="E225" s="88">
        <v>4.9989999999999997</v>
      </c>
      <c r="F225" s="88">
        <v>74.245000000000005</v>
      </c>
      <c r="G225" s="71">
        <f t="shared" si="166"/>
        <v>4.8569999999999993</v>
      </c>
      <c r="H225" s="71">
        <f t="shared" si="167"/>
        <v>2.8405681136227314</v>
      </c>
      <c r="I225" s="71">
        <f t="shared" ref="I225:L225" si="178">I222</f>
        <v>2.9602910582116451</v>
      </c>
      <c r="J225" s="71">
        <f t="shared" si="178"/>
        <v>1.4209397079415895</v>
      </c>
      <c r="K225" s="23" t="e">
        <f t="shared" si="178"/>
        <v>#N/A</v>
      </c>
      <c r="L225" s="23" t="e">
        <f t="shared" si="178"/>
        <v>#N/A</v>
      </c>
      <c r="M225" s="23" t="e">
        <f>VLOOKUP(B225,'%C values'!$B:$J,5,FALSE)</f>
        <v>#N/A</v>
      </c>
      <c r="N225" s="23" t="e">
        <f>VLOOKUP(B225,'%C values'!$B:$J,9,FALSE)</f>
        <v>#N/A</v>
      </c>
      <c r="O225" s="23" t="e">
        <f t="shared" si="2"/>
        <v>#N/A</v>
      </c>
      <c r="P225" s="40" t="e">
        <f t="shared" si="3"/>
        <v>#N/A</v>
      </c>
      <c r="Q225" s="21" t="e">
        <f>VLOOKUP($B225,'%C values'!$M:$O,2,FALSE)</f>
        <v>#N/A</v>
      </c>
      <c r="R225" s="21" t="e">
        <f t="shared" si="4"/>
        <v>#N/A</v>
      </c>
      <c r="S225" s="21" t="e">
        <f t="shared" si="5"/>
        <v>#N/A</v>
      </c>
      <c r="T225" s="21" t="e">
        <f>VLOOKUP($B225,'%C values'!$M:$O,3,FALSE)</f>
        <v>#N/A</v>
      </c>
      <c r="U225" s="23">
        <f>VLOOKUP(B225,'%C values'!T:U,2,FALSE)</f>
        <v>1.4007989999999999</v>
      </c>
      <c r="V225" s="21" t="e">
        <f t="shared" si="6"/>
        <v>#N/A</v>
      </c>
      <c r="W225" s="21" t="e">
        <f t="shared" si="7"/>
        <v>#N/A</v>
      </c>
      <c r="X225" s="23" t="e">
        <f>VLOOKUP($B225,'%C values'!$T:$V,3,FALSE)</f>
        <v>#N/A</v>
      </c>
    </row>
    <row r="226" spans="1:24" ht="15.75" customHeight="1" x14ac:dyDescent="0.2">
      <c r="A226" s="22">
        <f>VLOOKUP(B226,'Sample ID by Horizon'!A:B,2,FALSE)</f>
        <v>42499</v>
      </c>
      <c r="B226" s="87" t="s">
        <v>467</v>
      </c>
      <c r="C226" s="57">
        <v>1</v>
      </c>
      <c r="D226" s="57">
        <v>63.064</v>
      </c>
      <c r="E226" s="88">
        <v>5</v>
      </c>
      <c r="F226" s="88">
        <v>67.867000000000004</v>
      </c>
      <c r="G226" s="71">
        <f t="shared" si="166"/>
        <v>4.8030000000000044</v>
      </c>
      <c r="H226" s="71">
        <f t="shared" si="167"/>
        <v>3.9399999999999125</v>
      </c>
      <c r="I226" s="71">
        <f>AVERAGE(H226:H229)</f>
        <v>4.0651990398079603</v>
      </c>
      <c r="J226" s="71">
        <f>I226*0.48</f>
        <v>1.9512955391078208</v>
      </c>
      <c r="K226" s="35" t="e">
        <f>M226/100*VLOOKUP(B226,'Bulk Density'!$D:$Q,14,FALSE)</f>
        <v>#N/A</v>
      </c>
      <c r="L226" s="23" t="e">
        <f>K226*0.892179122</f>
        <v>#N/A</v>
      </c>
      <c r="M226" s="23" t="e">
        <f>VLOOKUP(B226,'%C values'!$B:$J,5,FALSE)</f>
        <v>#N/A</v>
      </c>
      <c r="N226" s="23" t="e">
        <f>VLOOKUP(B226,'%C values'!$B:$J,9,FALSE)</f>
        <v>#N/A</v>
      </c>
      <c r="O226" s="23" t="e">
        <f t="shared" si="2"/>
        <v>#N/A</v>
      </c>
      <c r="P226" s="40" t="e">
        <f t="shared" si="3"/>
        <v>#N/A</v>
      </c>
      <c r="Q226" s="21" t="e">
        <f>VLOOKUP($B226,'%C values'!$M:$O,2,FALSE)</f>
        <v>#N/A</v>
      </c>
      <c r="R226" s="21" t="e">
        <f t="shared" si="4"/>
        <v>#N/A</v>
      </c>
      <c r="S226" s="21" t="e">
        <f t="shared" si="5"/>
        <v>#N/A</v>
      </c>
      <c r="T226" s="21" t="e">
        <f>VLOOKUP($B226,'%C values'!$M:$O,3,FALSE)</f>
        <v>#N/A</v>
      </c>
      <c r="U226" s="23">
        <f>VLOOKUP(B226,'%C values'!T:U,2,FALSE)</f>
        <v>1.258813</v>
      </c>
      <c r="V226" s="21" t="e">
        <f t="shared" si="6"/>
        <v>#N/A</v>
      </c>
      <c r="W226" s="21" t="e">
        <f t="shared" si="7"/>
        <v>#N/A</v>
      </c>
      <c r="X226" s="23" t="e">
        <f>VLOOKUP($B226,'%C values'!$T:$V,3,FALSE)</f>
        <v>#N/A</v>
      </c>
    </row>
    <row r="227" spans="1:24" ht="15.75" customHeight="1" x14ac:dyDescent="0.2">
      <c r="A227" s="22">
        <f>VLOOKUP(B227,'Sample ID by Horizon'!A:B,2,FALSE)</f>
        <v>42499</v>
      </c>
      <c r="B227" s="87" t="s">
        <v>467</v>
      </c>
      <c r="C227" s="57">
        <v>2</v>
      </c>
      <c r="D227" s="57">
        <v>64.465999999999994</v>
      </c>
      <c r="E227" s="88">
        <v>4.9989999999999997</v>
      </c>
      <c r="F227" s="88">
        <v>69.266000000000005</v>
      </c>
      <c r="G227" s="71">
        <f t="shared" si="166"/>
        <v>4.8000000000000114</v>
      </c>
      <c r="H227" s="71">
        <f t="shared" si="167"/>
        <v>3.9807961592316121</v>
      </c>
      <c r="I227" s="71">
        <f t="shared" ref="I227:L227" si="179">I226</f>
        <v>4.0651990398079603</v>
      </c>
      <c r="J227" s="71">
        <f t="shared" si="179"/>
        <v>1.9512955391078208</v>
      </c>
      <c r="K227" s="23" t="e">
        <f t="shared" si="179"/>
        <v>#N/A</v>
      </c>
      <c r="L227" s="23" t="e">
        <f t="shared" si="179"/>
        <v>#N/A</v>
      </c>
      <c r="M227" s="23" t="e">
        <f>VLOOKUP(B227,'%C values'!$B:$J,5,FALSE)</f>
        <v>#N/A</v>
      </c>
      <c r="N227" s="23" t="e">
        <f>VLOOKUP(B227,'%C values'!$B:$J,9,FALSE)</f>
        <v>#N/A</v>
      </c>
      <c r="O227" s="23" t="e">
        <f t="shared" si="2"/>
        <v>#N/A</v>
      </c>
      <c r="P227" s="40" t="e">
        <f t="shared" si="3"/>
        <v>#N/A</v>
      </c>
      <c r="Q227" s="21" t="e">
        <f>VLOOKUP($B227,'%C values'!$M:$O,2,FALSE)</f>
        <v>#N/A</v>
      </c>
      <c r="R227" s="21" t="e">
        <f t="shared" si="4"/>
        <v>#N/A</v>
      </c>
      <c r="S227" s="21" t="e">
        <f t="shared" si="5"/>
        <v>#N/A</v>
      </c>
      <c r="T227" s="21" t="e">
        <f>VLOOKUP($B227,'%C values'!$M:$O,3,FALSE)</f>
        <v>#N/A</v>
      </c>
      <c r="U227" s="23">
        <f>VLOOKUP(B227,'%C values'!T:U,2,FALSE)</f>
        <v>1.258813</v>
      </c>
      <c r="V227" s="21" t="e">
        <f t="shared" si="6"/>
        <v>#N/A</v>
      </c>
      <c r="W227" s="21" t="e">
        <f t="shared" si="7"/>
        <v>#N/A</v>
      </c>
      <c r="X227" s="23" t="e">
        <f>VLOOKUP($B227,'%C values'!$T:$V,3,FALSE)</f>
        <v>#N/A</v>
      </c>
    </row>
    <row r="228" spans="1:24" ht="15.75" customHeight="1" x14ac:dyDescent="0.2">
      <c r="A228" s="22">
        <f>VLOOKUP(B228,'Sample ID by Horizon'!A:B,2,FALSE)</f>
        <v>42499</v>
      </c>
      <c r="B228" s="87" t="s">
        <v>467</v>
      </c>
      <c r="C228" s="57">
        <v>3</v>
      </c>
      <c r="D228" s="57">
        <v>65.728999999999999</v>
      </c>
      <c r="E228" s="88">
        <v>5</v>
      </c>
      <c r="F228" s="88">
        <v>70.516999999999996</v>
      </c>
      <c r="G228" s="71">
        <f t="shared" si="166"/>
        <v>4.7879999999999967</v>
      </c>
      <c r="H228" s="71">
        <f t="shared" si="167"/>
        <v>4.2400000000000659</v>
      </c>
      <c r="I228" s="71">
        <f t="shared" ref="I228:L228" si="180">I226</f>
        <v>4.0651990398079603</v>
      </c>
      <c r="J228" s="71">
        <f t="shared" si="180"/>
        <v>1.9512955391078208</v>
      </c>
      <c r="K228" s="23" t="e">
        <f t="shared" si="180"/>
        <v>#N/A</v>
      </c>
      <c r="L228" s="23" t="e">
        <f t="shared" si="180"/>
        <v>#N/A</v>
      </c>
      <c r="M228" s="23" t="e">
        <f>VLOOKUP(B228,'%C values'!$B:$J,5,FALSE)</f>
        <v>#N/A</v>
      </c>
      <c r="N228" s="23" t="e">
        <f>VLOOKUP(B228,'%C values'!$B:$J,9,FALSE)</f>
        <v>#N/A</v>
      </c>
      <c r="O228" s="23" t="e">
        <f t="shared" si="2"/>
        <v>#N/A</v>
      </c>
      <c r="P228" s="40" t="e">
        <f t="shared" si="3"/>
        <v>#N/A</v>
      </c>
      <c r="Q228" s="21" t="e">
        <f>VLOOKUP($B228,'%C values'!$M:$O,2,FALSE)</f>
        <v>#N/A</v>
      </c>
      <c r="R228" s="21" t="e">
        <f t="shared" si="4"/>
        <v>#N/A</v>
      </c>
      <c r="S228" s="21" t="e">
        <f t="shared" si="5"/>
        <v>#N/A</v>
      </c>
      <c r="T228" s="21" t="e">
        <f>VLOOKUP($B228,'%C values'!$M:$O,3,FALSE)</f>
        <v>#N/A</v>
      </c>
      <c r="U228" s="23">
        <f>VLOOKUP(B228,'%C values'!T:U,2,FALSE)</f>
        <v>1.258813</v>
      </c>
      <c r="V228" s="21" t="e">
        <f t="shared" si="6"/>
        <v>#N/A</v>
      </c>
      <c r="W228" s="21" t="e">
        <f t="shared" si="7"/>
        <v>#N/A</v>
      </c>
      <c r="X228" s="23" t="e">
        <f>VLOOKUP($B228,'%C values'!$T:$V,3,FALSE)</f>
        <v>#N/A</v>
      </c>
    </row>
    <row r="229" spans="1:24" ht="15.75" customHeight="1" x14ac:dyDescent="0.2">
      <c r="A229" s="22">
        <f>VLOOKUP(B229,'Sample ID by Horizon'!A:B,2,FALSE)</f>
        <v>42499</v>
      </c>
      <c r="B229" s="87" t="s">
        <v>467</v>
      </c>
      <c r="C229" s="57">
        <v>4</v>
      </c>
      <c r="D229" s="57">
        <v>69.406000000000006</v>
      </c>
      <c r="E229" s="88">
        <v>5</v>
      </c>
      <c r="F229" s="88">
        <v>74.200999999999993</v>
      </c>
      <c r="G229" s="71">
        <f t="shared" si="166"/>
        <v>4.7949999999999875</v>
      </c>
      <c r="H229" s="71">
        <f t="shared" si="167"/>
        <v>4.1000000000002501</v>
      </c>
      <c r="I229" s="71">
        <f t="shared" ref="I229:L229" si="181">I226</f>
        <v>4.0651990398079603</v>
      </c>
      <c r="J229" s="71">
        <f t="shared" si="181"/>
        <v>1.9512955391078208</v>
      </c>
      <c r="K229" s="23" t="e">
        <f t="shared" si="181"/>
        <v>#N/A</v>
      </c>
      <c r="L229" s="23" t="e">
        <f t="shared" si="181"/>
        <v>#N/A</v>
      </c>
      <c r="M229" s="23" t="e">
        <f>VLOOKUP(B229,'%C values'!$B:$J,5,FALSE)</f>
        <v>#N/A</v>
      </c>
      <c r="N229" s="23" t="e">
        <f>VLOOKUP(B229,'%C values'!$B:$J,9,FALSE)</f>
        <v>#N/A</v>
      </c>
      <c r="O229" s="23" t="e">
        <f t="shared" si="2"/>
        <v>#N/A</v>
      </c>
      <c r="P229" s="40" t="e">
        <f t="shared" si="3"/>
        <v>#N/A</v>
      </c>
      <c r="Q229" s="21" t="e">
        <f>VLOOKUP($B229,'%C values'!$M:$O,2,FALSE)</f>
        <v>#N/A</v>
      </c>
      <c r="R229" s="21" t="e">
        <f t="shared" si="4"/>
        <v>#N/A</v>
      </c>
      <c r="S229" s="21" t="e">
        <f t="shared" si="5"/>
        <v>#N/A</v>
      </c>
      <c r="T229" s="21" t="e">
        <f>VLOOKUP($B229,'%C values'!$M:$O,3,FALSE)</f>
        <v>#N/A</v>
      </c>
      <c r="U229" s="23">
        <f>VLOOKUP(B229,'%C values'!T:U,2,FALSE)</f>
        <v>1.258813</v>
      </c>
      <c r="V229" s="21" t="e">
        <f t="shared" si="6"/>
        <v>#N/A</v>
      </c>
      <c r="W229" s="21" t="e">
        <f t="shared" si="7"/>
        <v>#N/A</v>
      </c>
      <c r="X229" s="23" t="e">
        <f>VLOOKUP($B229,'%C values'!$T:$V,3,FALSE)</f>
        <v>#N/A</v>
      </c>
    </row>
    <row r="230" spans="1:24" ht="15.75" customHeight="1" x14ac:dyDescent="0.2">
      <c r="A230" s="22">
        <f>VLOOKUP(B230,'Sample ID by Horizon'!A:B,2,FALSE)</f>
        <v>42499</v>
      </c>
      <c r="B230" s="87" t="s">
        <v>468</v>
      </c>
      <c r="C230" s="57">
        <v>1</v>
      </c>
      <c r="D230" s="57">
        <v>63.064</v>
      </c>
      <c r="E230" s="88">
        <v>5</v>
      </c>
      <c r="F230" s="88">
        <v>67.875</v>
      </c>
      <c r="G230" s="71">
        <f t="shared" si="166"/>
        <v>4.8109999999999999</v>
      </c>
      <c r="H230" s="71">
        <f t="shared" si="167"/>
        <v>3.7800000000000016</v>
      </c>
      <c r="I230" s="71">
        <f>AVERAGE(H230:H233)</f>
        <v>3.91000108019999</v>
      </c>
      <c r="J230" s="71">
        <f>I230*0.48</f>
        <v>1.8768005184959951</v>
      </c>
      <c r="K230" s="35" t="e">
        <f>M230/100*VLOOKUP(B230,'Bulk Density'!$D:$Q,14,FALSE)</f>
        <v>#N/A</v>
      </c>
      <c r="L230" s="23" t="e">
        <f>K230*0.892179122</f>
        <v>#N/A</v>
      </c>
      <c r="M230" s="23" t="e">
        <f>VLOOKUP(B230,'%C values'!$B:$J,5,FALSE)</f>
        <v>#N/A</v>
      </c>
      <c r="N230" s="23" t="e">
        <f>VLOOKUP(B230,'%C values'!$B:$J,9,FALSE)</f>
        <v>#N/A</v>
      </c>
      <c r="O230" s="23" t="e">
        <f t="shared" si="2"/>
        <v>#N/A</v>
      </c>
      <c r="P230" s="40" t="e">
        <f t="shared" si="3"/>
        <v>#N/A</v>
      </c>
      <c r="Q230" s="21" t="e">
        <f>VLOOKUP($B230,'%C values'!$M:$O,2,FALSE)</f>
        <v>#N/A</v>
      </c>
      <c r="R230" s="21" t="e">
        <f t="shared" si="4"/>
        <v>#N/A</v>
      </c>
      <c r="S230" s="21" t="e">
        <f t="shared" si="5"/>
        <v>#N/A</v>
      </c>
      <c r="T230" s="21" t="e">
        <f>VLOOKUP($B230,'%C values'!$M:$O,3,FALSE)</f>
        <v>#N/A</v>
      </c>
      <c r="U230" s="23">
        <f>VLOOKUP(B230,'%C values'!T:U,2,FALSE)</f>
        <v>1.329925</v>
      </c>
      <c r="V230" s="21" t="e">
        <f t="shared" si="6"/>
        <v>#N/A</v>
      </c>
      <c r="W230" s="21" t="e">
        <f t="shared" si="7"/>
        <v>#N/A</v>
      </c>
      <c r="X230" s="23" t="e">
        <f>VLOOKUP($B230,'%C values'!$T:$V,3,FALSE)</f>
        <v>#N/A</v>
      </c>
    </row>
    <row r="231" spans="1:24" ht="15.75" customHeight="1" x14ac:dyDescent="0.2">
      <c r="A231" s="22">
        <f>VLOOKUP(B231,'Sample ID by Horizon'!A:B,2,FALSE)</f>
        <v>42499</v>
      </c>
      <c r="B231" s="87" t="s">
        <v>468</v>
      </c>
      <c r="C231" s="57">
        <v>2</v>
      </c>
      <c r="D231" s="57">
        <v>64.465999999999994</v>
      </c>
      <c r="E231" s="88">
        <v>5</v>
      </c>
      <c r="F231" s="88">
        <v>69.274000000000001</v>
      </c>
      <c r="G231" s="71">
        <f t="shared" si="166"/>
        <v>4.8080000000000069</v>
      </c>
      <c r="H231" s="71">
        <f t="shared" si="167"/>
        <v>3.8399999999998617</v>
      </c>
      <c r="I231" s="71">
        <f t="shared" ref="I231:L231" si="182">I230</f>
        <v>3.91000108019999</v>
      </c>
      <c r="J231" s="71">
        <f t="shared" si="182"/>
        <v>1.8768005184959951</v>
      </c>
      <c r="K231" s="23" t="e">
        <f t="shared" si="182"/>
        <v>#N/A</v>
      </c>
      <c r="L231" s="23" t="e">
        <f t="shared" si="182"/>
        <v>#N/A</v>
      </c>
      <c r="M231" s="23" t="e">
        <f>VLOOKUP(B231,'%C values'!$B:$J,5,FALSE)</f>
        <v>#N/A</v>
      </c>
      <c r="N231" s="23" t="e">
        <f>VLOOKUP(B231,'%C values'!$B:$J,9,FALSE)</f>
        <v>#N/A</v>
      </c>
      <c r="O231" s="23" t="e">
        <f t="shared" si="2"/>
        <v>#N/A</v>
      </c>
      <c r="P231" s="40" t="e">
        <f t="shared" si="3"/>
        <v>#N/A</v>
      </c>
      <c r="Q231" s="21" t="e">
        <f>VLOOKUP($B231,'%C values'!$M:$O,2,FALSE)</f>
        <v>#N/A</v>
      </c>
      <c r="R231" s="21" t="e">
        <f t="shared" si="4"/>
        <v>#N/A</v>
      </c>
      <c r="S231" s="21" t="e">
        <f t="shared" si="5"/>
        <v>#N/A</v>
      </c>
      <c r="T231" s="21" t="e">
        <f>VLOOKUP($B231,'%C values'!$M:$O,3,FALSE)</f>
        <v>#N/A</v>
      </c>
      <c r="U231" s="23">
        <f>VLOOKUP(B231,'%C values'!T:U,2,FALSE)</f>
        <v>1.329925</v>
      </c>
      <c r="V231" s="21" t="e">
        <f t="shared" si="6"/>
        <v>#N/A</v>
      </c>
      <c r="W231" s="21" t="e">
        <f t="shared" si="7"/>
        <v>#N/A</v>
      </c>
      <c r="X231" s="23" t="e">
        <f>VLOOKUP($B231,'%C values'!$T:$V,3,FALSE)</f>
        <v>#N/A</v>
      </c>
    </row>
    <row r="232" spans="1:24" ht="15.75" customHeight="1" x14ac:dyDescent="0.2">
      <c r="A232" s="22">
        <f>VLOOKUP(B232,'Sample ID by Horizon'!A:B,2,FALSE)</f>
        <v>42499</v>
      </c>
      <c r="B232" s="87" t="s">
        <v>468</v>
      </c>
      <c r="C232" s="57">
        <v>3</v>
      </c>
      <c r="D232" s="57">
        <v>65.731999999999999</v>
      </c>
      <c r="E232" s="88">
        <v>4.9989999999999997</v>
      </c>
      <c r="F232" s="88">
        <v>70.53</v>
      </c>
      <c r="G232" s="71">
        <f t="shared" si="166"/>
        <v>4.7980000000000018</v>
      </c>
      <c r="H232" s="71">
        <f t="shared" si="167"/>
        <v>4.0208041608321237</v>
      </c>
      <c r="I232" s="71">
        <f t="shared" ref="I232:L232" si="183">I230</f>
        <v>3.91000108019999</v>
      </c>
      <c r="J232" s="71">
        <f t="shared" si="183"/>
        <v>1.8768005184959951</v>
      </c>
      <c r="K232" s="23" t="e">
        <f t="shared" si="183"/>
        <v>#N/A</v>
      </c>
      <c r="L232" s="23" t="e">
        <f t="shared" si="183"/>
        <v>#N/A</v>
      </c>
      <c r="M232" s="23" t="e">
        <f>VLOOKUP(B232,'%C values'!$B:$J,5,FALSE)</f>
        <v>#N/A</v>
      </c>
      <c r="N232" s="23" t="e">
        <f>VLOOKUP(B232,'%C values'!$B:$J,9,FALSE)</f>
        <v>#N/A</v>
      </c>
      <c r="O232" s="23" t="e">
        <f t="shared" si="2"/>
        <v>#N/A</v>
      </c>
      <c r="P232" s="40" t="e">
        <f t="shared" si="3"/>
        <v>#N/A</v>
      </c>
      <c r="Q232" s="21" t="e">
        <f>VLOOKUP($B232,'%C values'!$M:$O,2,FALSE)</f>
        <v>#N/A</v>
      </c>
      <c r="R232" s="21" t="e">
        <f t="shared" si="4"/>
        <v>#N/A</v>
      </c>
      <c r="S232" s="21" t="e">
        <f t="shared" si="5"/>
        <v>#N/A</v>
      </c>
      <c r="T232" s="21" t="e">
        <f>VLOOKUP($B232,'%C values'!$M:$O,3,FALSE)</f>
        <v>#N/A</v>
      </c>
      <c r="U232" s="23">
        <f>VLOOKUP(B232,'%C values'!T:U,2,FALSE)</f>
        <v>1.329925</v>
      </c>
      <c r="V232" s="21" t="e">
        <f t="shared" si="6"/>
        <v>#N/A</v>
      </c>
      <c r="W232" s="21" t="e">
        <f t="shared" si="7"/>
        <v>#N/A</v>
      </c>
      <c r="X232" s="23" t="e">
        <f>VLOOKUP($B232,'%C values'!$T:$V,3,FALSE)</f>
        <v>#N/A</v>
      </c>
    </row>
    <row r="233" spans="1:24" ht="15.75" customHeight="1" x14ac:dyDescent="0.2">
      <c r="A233" s="22">
        <f>VLOOKUP(B233,'Sample ID by Horizon'!A:B,2,FALSE)</f>
        <v>42499</v>
      </c>
      <c r="B233" s="87" t="s">
        <v>468</v>
      </c>
      <c r="C233" s="57">
        <v>4</v>
      </c>
      <c r="D233" s="57">
        <v>69.408000000000001</v>
      </c>
      <c r="E233" s="88">
        <v>5.0010000000000003</v>
      </c>
      <c r="F233" s="88">
        <v>74.209000000000003</v>
      </c>
      <c r="G233" s="71">
        <f t="shared" si="166"/>
        <v>4.8010000000000019</v>
      </c>
      <c r="H233" s="71">
        <f t="shared" si="167"/>
        <v>3.9992001599679741</v>
      </c>
      <c r="I233" s="71">
        <f t="shared" ref="I233:L233" si="184">I230</f>
        <v>3.91000108019999</v>
      </c>
      <c r="J233" s="71">
        <f t="shared" si="184"/>
        <v>1.8768005184959951</v>
      </c>
      <c r="K233" s="23" t="e">
        <f t="shared" si="184"/>
        <v>#N/A</v>
      </c>
      <c r="L233" s="23" t="e">
        <f t="shared" si="184"/>
        <v>#N/A</v>
      </c>
      <c r="M233" s="23" t="e">
        <f>VLOOKUP(B233,'%C values'!$B:$J,5,FALSE)</f>
        <v>#N/A</v>
      </c>
      <c r="N233" s="23" t="e">
        <f>VLOOKUP(B233,'%C values'!$B:$J,9,FALSE)</f>
        <v>#N/A</v>
      </c>
      <c r="O233" s="23" t="e">
        <f t="shared" si="2"/>
        <v>#N/A</v>
      </c>
      <c r="P233" s="40" t="e">
        <f t="shared" si="3"/>
        <v>#N/A</v>
      </c>
      <c r="Q233" s="21" t="e">
        <f>VLOOKUP($B233,'%C values'!$M:$O,2,FALSE)</f>
        <v>#N/A</v>
      </c>
      <c r="R233" s="21" t="e">
        <f t="shared" si="4"/>
        <v>#N/A</v>
      </c>
      <c r="S233" s="21" t="e">
        <f t="shared" si="5"/>
        <v>#N/A</v>
      </c>
      <c r="T233" s="21" t="e">
        <f>VLOOKUP($B233,'%C values'!$M:$O,3,FALSE)</f>
        <v>#N/A</v>
      </c>
      <c r="U233" s="23">
        <f>VLOOKUP(B233,'%C values'!T:U,2,FALSE)</f>
        <v>1.329925</v>
      </c>
      <c r="V233" s="21" t="e">
        <f t="shared" si="6"/>
        <v>#N/A</v>
      </c>
      <c r="W233" s="21" t="e">
        <f t="shared" si="7"/>
        <v>#N/A</v>
      </c>
      <c r="X233" s="23" t="e">
        <f>VLOOKUP($B233,'%C values'!$T:$V,3,FALSE)</f>
        <v>#N/A</v>
      </c>
    </row>
    <row r="234" spans="1:24" ht="15.75" customHeight="1" x14ac:dyDescent="0.2">
      <c r="A234" s="22">
        <f>VLOOKUP(B234,'Sample ID by Horizon'!A:B,2,FALSE)</f>
        <v>42499</v>
      </c>
      <c r="B234" s="87" t="s">
        <v>469</v>
      </c>
      <c r="C234" s="57">
        <v>1</v>
      </c>
      <c r="D234" s="57">
        <v>63.067999999999998</v>
      </c>
      <c r="E234" s="88">
        <v>5</v>
      </c>
      <c r="F234" s="88">
        <v>67.849999999999994</v>
      </c>
      <c r="G234" s="71">
        <f t="shared" si="166"/>
        <v>4.7819999999999965</v>
      </c>
      <c r="H234" s="71">
        <f t="shared" si="167"/>
        <v>4.3600000000000705</v>
      </c>
      <c r="I234" s="71">
        <f>AVERAGE(H234:H237)</f>
        <v>3.4051570314063615</v>
      </c>
      <c r="J234" s="71">
        <f>I234*0.48</f>
        <v>1.6344753750750534</v>
      </c>
      <c r="K234" s="35" t="e">
        <f>M234/100*VLOOKUP(B234,'Bulk Density'!$D:$Q,14,FALSE)</f>
        <v>#N/A</v>
      </c>
      <c r="L234" s="23" t="e">
        <f>K234*0.892179122</f>
        <v>#N/A</v>
      </c>
      <c r="M234" s="23" t="e">
        <f>VLOOKUP(B234,'%C values'!$B:$J,5,FALSE)</f>
        <v>#N/A</v>
      </c>
      <c r="N234" s="23" t="e">
        <f>VLOOKUP(B234,'%C values'!$B:$J,9,FALSE)</f>
        <v>#N/A</v>
      </c>
      <c r="O234" s="23" t="e">
        <f t="shared" si="2"/>
        <v>#N/A</v>
      </c>
      <c r="P234" s="40" t="e">
        <f t="shared" si="3"/>
        <v>#N/A</v>
      </c>
      <c r="Q234" s="21" t="e">
        <f>VLOOKUP($B234,'%C values'!$M:$O,2,FALSE)</f>
        <v>#N/A</v>
      </c>
      <c r="R234" s="21" t="e">
        <f t="shared" si="4"/>
        <v>#N/A</v>
      </c>
      <c r="S234" s="21" t="e">
        <f t="shared" si="5"/>
        <v>#N/A</v>
      </c>
      <c r="T234" s="21" t="e">
        <f>VLOOKUP($B234,'%C values'!$M:$O,3,FALSE)</f>
        <v>#N/A</v>
      </c>
      <c r="U234" s="23">
        <f>VLOOKUP(B234,'%C values'!T:U,2,FALSE)</f>
        <v>0.948322</v>
      </c>
      <c r="V234" s="21" t="e">
        <f t="shared" si="6"/>
        <v>#N/A</v>
      </c>
      <c r="W234" s="21" t="e">
        <f t="shared" si="7"/>
        <v>#N/A</v>
      </c>
      <c r="X234" s="23" t="e">
        <f>VLOOKUP($B234,'%C values'!$T:$V,3,FALSE)</f>
        <v>#N/A</v>
      </c>
    </row>
    <row r="235" spans="1:24" ht="15.75" customHeight="1" x14ac:dyDescent="0.2">
      <c r="A235" s="22">
        <f>VLOOKUP(B235,'Sample ID by Horizon'!A:B,2,FALSE)</f>
        <v>42499</v>
      </c>
      <c r="B235" s="87" t="s">
        <v>469</v>
      </c>
      <c r="C235" s="57">
        <v>2</v>
      </c>
      <c r="D235" s="57">
        <v>64.468000000000004</v>
      </c>
      <c r="E235" s="88">
        <v>5</v>
      </c>
      <c r="F235" s="88">
        <v>69.319000000000003</v>
      </c>
      <c r="G235" s="71">
        <f t="shared" si="166"/>
        <v>4.8509999999999991</v>
      </c>
      <c r="H235" s="71">
        <f t="shared" si="167"/>
        <v>2.9800000000000182</v>
      </c>
      <c r="I235" s="71">
        <f t="shared" ref="I235:L235" si="185">I234</f>
        <v>3.4051570314063615</v>
      </c>
      <c r="J235" s="71">
        <f t="shared" si="185"/>
        <v>1.6344753750750534</v>
      </c>
      <c r="K235" s="23" t="e">
        <f t="shared" si="185"/>
        <v>#N/A</v>
      </c>
      <c r="L235" s="23" t="e">
        <f t="shared" si="185"/>
        <v>#N/A</v>
      </c>
      <c r="M235" s="23" t="e">
        <f>VLOOKUP(B235,'%C values'!$B:$J,5,FALSE)</f>
        <v>#N/A</v>
      </c>
      <c r="N235" s="23" t="e">
        <f>VLOOKUP(B235,'%C values'!$B:$J,9,FALSE)</f>
        <v>#N/A</v>
      </c>
      <c r="O235" s="23" t="e">
        <f t="shared" si="2"/>
        <v>#N/A</v>
      </c>
      <c r="P235" s="40" t="e">
        <f t="shared" si="3"/>
        <v>#N/A</v>
      </c>
      <c r="Q235" s="21" t="e">
        <f>VLOOKUP($B235,'%C values'!$M:$O,2,FALSE)</f>
        <v>#N/A</v>
      </c>
      <c r="R235" s="21" t="e">
        <f t="shared" si="4"/>
        <v>#N/A</v>
      </c>
      <c r="S235" s="21" t="e">
        <f t="shared" si="5"/>
        <v>#N/A</v>
      </c>
      <c r="T235" s="21" t="e">
        <f>VLOOKUP($B235,'%C values'!$M:$O,3,FALSE)</f>
        <v>#N/A</v>
      </c>
      <c r="U235" s="23">
        <f>VLOOKUP(B235,'%C values'!T:U,2,FALSE)</f>
        <v>0.948322</v>
      </c>
      <c r="V235" s="21" t="e">
        <f t="shared" si="6"/>
        <v>#N/A</v>
      </c>
      <c r="W235" s="21" t="e">
        <f t="shared" si="7"/>
        <v>#N/A</v>
      </c>
      <c r="X235" s="23" t="e">
        <f>VLOOKUP($B235,'%C values'!$T:$V,3,FALSE)</f>
        <v>#N/A</v>
      </c>
    </row>
    <row r="236" spans="1:24" ht="15.75" customHeight="1" x14ac:dyDescent="0.2">
      <c r="A236" s="22">
        <f>VLOOKUP(B236,'Sample ID by Horizon'!A:B,2,FALSE)</f>
        <v>42499</v>
      </c>
      <c r="B236" s="87" t="s">
        <v>469</v>
      </c>
      <c r="C236" s="57">
        <v>3</v>
      </c>
      <c r="D236" s="57">
        <v>65.734999999999999</v>
      </c>
      <c r="E236" s="88">
        <v>4.9989999999999997</v>
      </c>
      <c r="F236" s="88">
        <v>70.576999999999998</v>
      </c>
      <c r="G236" s="71">
        <f t="shared" si="166"/>
        <v>4.8419999999999987</v>
      </c>
      <c r="H236" s="71">
        <f t="shared" si="167"/>
        <v>3.1406281256251436</v>
      </c>
      <c r="I236" s="71">
        <f t="shared" ref="I236:L236" si="186">I234</f>
        <v>3.4051570314063615</v>
      </c>
      <c r="J236" s="71">
        <f t="shared" si="186"/>
        <v>1.6344753750750534</v>
      </c>
      <c r="K236" s="23" t="e">
        <f t="shared" si="186"/>
        <v>#N/A</v>
      </c>
      <c r="L236" s="23" t="e">
        <f t="shared" si="186"/>
        <v>#N/A</v>
      </c>
      <c r="M236" s="23" t="e">
        <f>VLOOKUP(B236,'%C values'!$B:$J,5,FALSE)</f>
        <v>#N/A</v>
      </c>
      <c r="N236" s="23" t="e">
        <f>VLOOKUP(B236,'%C values'!$B:$J,9,FALSE)</f>
        <v>#N/A</v>
      </c>
      <c r="O236" s="23" t="e">
        <f t="shared" si="2"/>
        <v>#N/A</v>
      </c>
      <c r="P236" s="40" t="e">
        <f t="shared" si="3"/>
        <v>#N/A</v>
      </c>
      <c r="Q236" s="21" t="e">
        <f>VLOOKUP($B236,'%C values'!$M:$O,2,FALSE)</f>
        <v>#N/A</v>
      </c>
      <c r="R236" s="21" t="e">
        <f t="shared" si="4"/>
        <v>#N/A</v>
      </c>
      <c r="S236" s="21" t="e">
        <f t="shared" si="5"/>
        <v>#N/A</v>
      </c>
      <c r="T236" s="21" t="e">
        <f>VLOOKUP($B236,'%C values'!$M:$O,3,FALSE)</f>
        <v>#N/A</v>
      </c>
      <c r="U236" s="23">
        <f>VLOOKUP(B236,'%C values'!T:U,2,FALSE)</f>
        <v>0.948322</v>
      </c>
      <c r="V236" s="21" t="e">
        <f t="shared" si="6"/>
        <v>#N/A</v>
      </c>
      <c r="W236" s="21" t="e">
        <f t="shared" si="7"/>
        <v>#N/A</v>
      </c>
      <c r="X236" s="23" t="e">
        <f>VLOOKUP($B236,'%C values'!$T:$V,3,FALSE)</f>
        <v>#N/A</v>
      </c>
    </row>
    <row r="237" spans="1:24" ht="15.75" customHeight="1" x14ac:dyDescent="0.2">
      <c r="A237" s="22">
        <f>VLOOKUP(B237,'Sample ID by Horizon'!A:B,2,FALSE)</f>
        <v>42499</v>
      </c>
      <c r="B237" s="87" t="s">
        <v>469</v>
      </c>
      <c r="C237" s="57">
        <v>4</v>
      </c>
      <c r="D237" s="57">
        <v>69.412000000000006</v>
      </c>
      <c r="E237" s="88">
        <v>5</v>
      </c>
      <c r="F237" s="88">
        <v>74.254999999999995</v>
      </c>
      <c r="G237" s="71">
        <f t="shared" si="166"/>
        <v>4.8429999999999893</v>
      </c>
      <c r="H237" s="71">
        <f t="shared" si="167"/>
        <v>3.1400000000002133</v>
      </c>
      <c r="I237" s="71">
        <f t="shared" ref="I237:L237" si="187">I234</f>
        <v>3.4051570314063615</v>
      </c>
      <c r="J237" s="71">
        <f t="shared" si="187"/>
        <v>1.6344753750750534</v>
      </c>
      <c r="K237" s="23" t="e">
        <f t="shared" si="187"/>
        <v>#N/A</v>
      </c>
      <c r="L237" s="23" t="e">
        <f t="shared" si="187"/>
        <v>#N/A</v>
      </c>
      <c r="M237" s="23" t="e">
        <f>VLOOKUP(B237,'%C values'!$B:$J,5,FALSE)</f>
        <v>#N/A</v>
      </c>
      <c r="N237" s="23" t="e">
        <f>VLOOKUP(B237,'%C values'!$B:$J,9,FALSE)</f>
        <v>#N/A</v>
      </c>
      <c r="O237" s="23" t="e">
        <f t="shared" si="2"/>
        <v>#N/A</v>
      </c>
      <c r="P237" s="40" t="e">
        <f t="shared" si="3"/>
        <v>#N/A</v>
      </c>
      <c r="Q237" s="21" t="e">
        <f>VLOOKUP($B237,'%C values'!$M:$O,2,FALSE)</f>
        <v>#N/A</v>
      </c>
      <c r="R237" s="21" t="e">
        <f t="shared" si="4"/>
        <v>#N/A</v>
      </c>
      <c r="S237" s="21" t="e">
        <f t="shared" si="5"/>
        <v>#N/A</v>
      </c>
      <c r="T237" s="21" t="e">
        <f>VLOOKUP($B237,'%C values'!$M:$O,3,FALSE)</f>
        <v>#N/A</v>
      </c>
      <c r="U237" s="23">
        <f>VLOOKUP(B237,'%C values'!T:U,2,FALSE)</f>
        <v>0.948322</v>
      </c>
      <c r="V237" s="21" t="e">
        <f t="shared" si="6"/>
        <v>#N/A</v>
      </c>
      <c r="W237" s="21" t="e">
        <f t="shared" si="7"/>
        <v>#N/A</v>
      </c>
      <c r="X237" s="23" t="e">
        <f>VLOOKUP($B237,'%C values'!$T:$V,3,FALSE)</f>
        <v>#N/A</v>
      </c>
    </row>
    <row r="238" spans="1:24" ht="15.75" customHeight="1" x14ac:dyDescent="0.2">
      <c r="A238" s="22">
        <f>VLOOKUP(B238,'Sample ID by Horizon'!A:B,2,FALSE)</f>
        <v>42505</v>
      </c>
      <c r="B238" s="87" t="s">
        <v>475</v>
      </c>
      <c r="C238" s="57">
        <v>1</v>
      </c>
      <c r="D238" s="57">
        <v>63.067999999999998</v>
      </c>
      <c r="E238" s="88">
        <v>5</v>
      </c>
      <c r="F238" s="88">
        <v>67.843000000000004</v>
      </c>
      <c r="G238" s="71">
        <f t="shared" si="166"/>
        <v>4.7750000000000057</v>
      </c>
      <c r="H238" s="71">
        <f t="shared" si="167"/>
        <v>4.4999999999998863</v>
      </c>
      <c r="I238" s="71">
        <f>AVERAGE(H238:H241)</f>
        <v>4.4500000000000028</v>
      </c>
      <c r="J238" s="71">
        <f>I238*0.48</f>
        <v>2.1360000000000015</v>
      </c>
      <c r="K238" s="35" t="e">
        <f>M238/100*VLOOKUP(B238,'Bulk Density'!$D:$Q,14,FALSE)</f>
        <v>#N/A</v>
      </c>
      <c r="L238" s="23" t="e">
        <f>K238*0.892179122</f>
        <v>#N/A</v>
      </c>
      <c r="M238" s="23" t="e">
        <f>VLOOKUP(B238,'%C values'!$B:$J,5,FALSE)</f>
        <v>#N/A</v>
      </c>
      <c r="N238" s="23" t="e">
        <f>VLOOKUP(B238,'%C values'!$B:$J,9,FALSE)</f>
        <v>#N/A</v>
      </c>
      <c r="O238" s="23" t="e">
        <f t="shared" si="2"/>
        <v>#N/A</v>
      </c>
      <c r="P238" s="40" t="e">
        <f t="shared" si="3"/>
        <v>#N/A</v>
      </c>
      <c r="Q238" s="21" t="e">
        <f>VLOOKUP($B238,'%C values'!$M:$O,2,FALSE)</f>
        <v>#N/A</v>
      </c>
      <c r="R238" s="21" t="e">
        <f t="shared" si="4"/>
        <v>#N/A</v>
      </c>
      <c r="S238" s="21" t="e">
        <f t="shared" si="5"/>
        <v>#N/A</v>
      </c>
      <c r="T238" s="21" t="e">
        <f>VLOOKUP($B238,'%C values'!$M:$O,3,FALSE)</f>
        <v>#N/A</v>
      </c>
      <c r="U238" s="23">
        <f>VLOOKUP(B238,'%C values'!T:U,2,FALSE)</f>
        <v>1.4055519999999999</v>
      </c>
      <c r="V238" s="21" t="e">
        <f t="shared" si="6"/>
        <v>#N/A</v>
      </c>
      <c r="W238" s="21" t="e">
        <f t="shared" si="7"/>
        <v>#N/A</v>
      </c>
      <c r="X238" s="23" t="e">
        <f>VLOOKUP($B238,'%C values'!$T:$V,3,FALSE)</f>
        <v>#N/A</v>
      </c>
    </row>
    <row r="239" spans="1:24" ht="15.75" customHeight="1" x14ac:dyDescent="0.2">
      <c r="A239" s="22">
        <f>VLOOKUP(B239,'Sample ID by Horizon'!A:B,2,FALSE)</f>
        <v>42505</v>
      </c>
      <c r="B239" s="87" t="s">
        <v>475</v>
      </c>
      <c r="C239" s="57">
        <v>2</v>
      </c>
      <c r="D239" s="57">
        <v>64.468999999999994</v>
      </c>
      <c r="E239" s="88">
        <v>5</v>
      </c>
      <c r="F239" s="88">
        <v>69.242999999999995</v>
      </c>
      <c r="G239" s="71">
        <f t="shared" si="166"/>
        <v>4.7740000000000009</v>
      </c>
      <c r="H239" s="71">
        <f t="shared" si="167"/>
        <v>4.5199999999999818</v>
      </c>
      <c r="I239" s="71">
        <f t="shared" ref="I239:L239" si="188">I238</f>
        <v>4.4500000000000028</v>
      </c>
      <c r="J239" s="71">
        <f t="shared" si="188"/>
        <v>2.1360000000000015</v>
      </c>
      <c r="K239" s="23" t="e">
        <f t="shared" si="188"/>
        <v>#N/A</v>
      </c>
      <c r="L239" s="23" t="e">
        <f t="shared" si="188"/>
        <v>#N/A</v>
      </c>
      <c r="M239" s="23" t="e">
        <f>VLOOKUP(B239,'%C values'!$B:$J,5,FALSE)</f>
        <v>#N/A</v>
      </c>
      <c r="N239" s="23" t="e">
        <f>VLOOKUP(B239,'%C values'!$B:$J,9,FALSE)</f>
        <v>#N/A</v>
      </c>
      <c r="O239" s="23" t="e">
        <f t="shared" si="2"/>
        <v>#N/A</v>
      </c>
      <c r="P239" s="40" t="e">
        <f t="shared" si="3"/>
        <v>#N/A</v>
      </c>
      <c r="Q239" s="21" t="e">
        <f>VLOOKUP($B239,'%C values'!$M:$O,2,FALSE)</f>
        <v>#N/A</v>
      </c>
      <c r="R239" s="21" t="e">
        <f t="shared" si="4"/>
        <v>#N/A</v>
      </c>
      <c r="S239" s="21" t="e">
        <f t="shared" si="5"/>
        <v>#N/A</v>
      </c>
      <c r="T239" s="21" t="e">
        <f>VLOOKUP($B239,'%C values'!$M:$O,3,FALSE)</f>
        <v>#N/A</v>
      </c>
      <c r="U239" s="23">
        <f>VLOOKUP(B239,'%C values'!T:U,2,FALSE)</f>
        <v>1.4055519999999999</v>
      </c>
      <c r="V239" s="21" t="e">
        <f t="shared" si="6"/>
        <v>#N/A</v>
      </c>
      <c r="W239" s="21" t="e">
        <f t="shared" si="7"/>
        <v>#N/A</v>
      </c>
      <c r="X239" s="23" t="e">
        <f>VLOOKUP($B239,'%C values'!$T:$V,3,FALSE)</f>
        <v>#N/A</v>
      </c>
    </row>
    <row r="240" spans="1:24" ht="15.75" customHeight="1" x14ac:dyDescent="0.2">
      <c r="A240" s="22">
        <f>VLOOKUP(B240,'Sample ID by Horizon'!A:B,2,FALSE)</f>
        <v>42505</v>
      </c>
      <c r="B240" s="87" t="s">
        <v>475</v>
      </c>
      <c r="C240" s="57">
        <v>3</v>
      </c>
      <c r="D240" s="57">
        <v>65.736000000000004</v>
      </c>
      <c r="E240" s="88">
        <v>5</v>
      </c>
      <c r="F240" s="88">
        <v>70.519000000000005</v>
      </c>
      <c r="G240" s="71">
        <f t="shared" si="166"/>
        <v>4.7830000000000013</v>
      </c>
      <c r="H240" s="71">
        <f t="shared" si="167"/>
        <v>4.339999999999975</v>
      </c>
      <c r="I240" s="71">
        <f t="shared" ref="I240:L240" si="189">I238</f>
        <v>4.4500000000000028</v>
      </c>
      <c r="J240" s="71">
        <f t="shared" si="189"/>
        <v>2.1360000000000015</v>
      </c>
      <c r="K240" s="23" t="e">
        <f t="shared" si="189"/>
        <v>#N/A</v>
      </c>
      <c r="L240" s="23" t="e">
        <f t="shared" si="189"/>
        <v>#N/A</v>
      </c>
      <c r="M240" s="23" t="e">
        <f>VLOOKUP(B240,'%C values'!$B:$J,5,FALSE)</f>
        <v>#N/A</v>
      </c>
      <c r="N240" s="23" t="e">
        <f>VLOOKUP(B240,'%C values'!$B:$J,9,FALSE)</f>
        <v>#N/A</v>
      </c>
      <c r="O240" s="23" t="e">
        <f t="shared" si="2"/>
        <v>#N/A</v>
      </c>
      <c r="P240" s="40" t="e">
        <f t="shared" si="3"/>
        <v>#N/A</v>
      </c>
      <c r="Q240" s="21" t="e">
        <f>VLOOKUP($B240,'%C values'!$M:$O,2,FALSE)</f>
        <v>#N/A</v>
      </c>
      <c r="R240" s="21" t="e">
        <f t="shared" si="4"/>
        <v>#N/A</v>
      </c>
      <c r="S240" s="21" t="e">
        <f t="shared" si="5"/>
        <v>#N/A</v>
      </c>
      <c r="T240" s="21" t="e">
        <f>VLOOKUP($B240,'%C values'!$M:$O,3,FALSE)</f>
        <v>#N/A</v>
      </c>
      <c r="U240" s="23">
        <f>VLOOKUP(B240,'%C values'!T:U,2,FALSE)</f>
        <v>1.4055519999999999</v>
      </c>
      <c r="V240" s="21" t="e">
        <f t="shared" si="6"/>
        <v>#N/A</v>
      </c>
      <c r="W240" s="21" t="e">
        <f t="shared" si="7"/>
        <v>#N/A</v>
      </c>
      <c r="X240" s="23" t="e">
        <f>VLOOKUP($B240,'%C values'!$T:$V,3,FALSE)</f>
        <v>#N/A</v>
      </c>
    </row>
    <row r="241" spans="1:24" ht="15.75" customHeight="1" x14ac:dyDescent="0.2">
      <c r="A241" s="22">
        <f>VLOOKUP(B241,'Sample ID by Horizon'!A:B,2,FALSE)</f>
        <v>42505</v>
      </c>
      <c r="B241" s="87" t="s">
        <v>475</v>
      </c>
      <c r="C241" s="57">
        <v>4</v>
      </c>
      <c r="D241" s="57">
        <v>69.414000000000001</v>
      </c>
      <c r="E241" s="88">
        <v>5</v>
      </c>
      <c r="F241" s="88">
        <v>74.191999999999993</v>
      </c>
      <c r="G241" s="71">
        <f t="shared" si="166"/>
        <v>4.7779999999999916</v>
      </c>
      <c r="H241" s="71">
        <f t="shared" si="167"/>
        <v>4.4400000000001683</v>
      </c>
      <c r="I241" s="71">
        <f t="shared" ref="I241:L241" si="190">I238</f>
        <v>4.4500000000000028</v>
      </c>
      <c r="J241" s="71">
        <f t="shared" si="190"/>
        <v>2.1360000000000015</v>
      </c>
      <c r="K241" s="23" t="e">
        <f t="shared" si="190"/>
        <v>#N/A</v>
      </c>
      <c r="L241" s="23" t="e">
        <f t="shared" si="190"/>
        <v>#N/A</v>
      </c>
      <c r="M241" s="23" t="e">
        <f>VLOOKUP(B241,'%C values'!$B:$J,5,FALSE)</f>
        <v>#N/A</v>
      </c>
      <c r="N241" s="23" t="e">
        <f>VLOOKUP(B241,'%C values'!$B:$J,9,FALSE)</f>
        <v>#N/A</v>
      </c>
      <c r="O241" s="23" t="e">
        <f t="shared" si="2"/>
        <v>#N/A</v>
      </c>
      <c r="P241" s="40" t="e">
        <f t="shared" si="3"/>
        <v>#N/A</v>
      </c>
      <c r="Q241" s="21" t="e">
        <f>VLOOKUP($B241,'%C values'!$M:$O,2,FALSE)</f>
        <v>#N/A</v>
      </c>
      <c r="R241" s="21" t="e">
        <f t="shared" si="4"/>
        <v>#N/A</v>
      </c>
      <c r="S241" s="21" t="e">
        <f t="shared" si="5"/>
        <v>#N/A</v>
      </c>
      <c r="T241" s="21" t="e">
        <f>VLOOKUP($B241,'%C values'!$M:$O,3,FALSE)</f>
        <v>#N/A</v>
      </c>
      <c r="U241" s="23">
        <f>VLOOKUP(B241,'%C values'!T:U,2,FALSE)</f>
        <v>1.4055519999999999</v>
      </c>
      <c r="V241" s="21" t="e">
        <f t="shared" si="6"/>
        <v>#N/A</v>
      </c>
      <c r="W241" s="21" t="e">
        <f t="shared" si="7"/>
        <v>#N/A</v>
      </c>
      <c r="X241" s="23" t="e">
        <f>VLOOKUP($B241,'%C values'!$T:$V,3,FALSE)</f>
        <v>#N/A</v>
      </c>
    </row>
    <row r="242" spans="1:24" ht="15.75" customHeight="1" x14ac:dyDescent="0.2">
      <c r="A242" s="22">
        <f>VLOOKUP(B242,'Sample ID by Horizon'!A:B,2,FALSE)</f>
        <v>42505</v>
      </c>
      <c r="B242" s="87" t="s">
        <v>476</v>
      </c>
      <c r="C242" s="57">
        <v>1</v>
      </c>
      <c r="D242" s="57">
        <v>63.067</v>
      </c>
      <c r="E242" s="88">
        <v>4.9989999999999997</v>
      </c>
      <c r="F242" s="88">
        <v>67.869</v>
      </c>
      <c r="G242" s="71">
        <f t="shared" si="166"/>
        <v>4.8019999999999996</v>
      </c>
      <c r="H242" s="71">
        <f t="shared" si="167"/>
        <v>3.9407881576315278</v>
      </c>
      <c r="I242" s="71">
        <f>AVERAGE(H242:H245)</f>
        <v>3.9603960792157888</v>
      </c>
      <c r="J242" s="71">
        <f>I242*0.48</f>
        <v>1.9009901180235786</v>
      </c>
      <c r="K242" s="35" t="e">
        <f>M242/100*VLOOKUP(B242,'Bulk Density'!$D:$Q,14,FALSE)</f>
        <v>#N/A</v>
      </c>
      <c r="L242" s="23" t="e">
        <f>K242*0.892179122</f>
        <v>#N/A</v>
      </c>
      <c r="M242" s="23" t="e">
        <f>VLOOKUP(B242,'%C values'!$B:$J,5,FALSE)</f>
        <v>#N/A</v>
      </c>
      <c r="N242" s="23" t="e">
        <f>VLOOKUP(B242,'%C values'!$B:$J,9,FALSE)</f>
        <v>#N/A</v>
      </c>
      <c r="O242" s="23" t="e">
        <f t="shared" si="2"/>
        <v>#N/A</v>
      </c>
      <c r="P242" s="40" t="e">
        <f t="shared" si="3"/>
        <v>#N/A</v>
      </c>
      <c r="Q242" s="21" t="e">
        <f>VLOOKUP($B242,'%C values'!$M:$O,2,FALSE)</f>
        <v>#N/A</v>
      </c>
      <c r="R242" s="21" t="e">
        <f t="shared" si="4"/>
        <v>#N/A</v>
      </c>
      <c r="S242" s="21" t="e">
        <f t="shared" si="5"/>
        <v>#N/A</v>
      </c>
      <c r="T242" s="21" t="e">
        <f>VLOOKUP($B242,'%C values'!$M:$O,3,FALSE)</f>
        <v>#N/A</v>
      </c>
      <c r="U242" s="23">
        <f>VLOOKUP(B242,'%C values'!T:U,2,FALSE)</f>
        <v>1.219149</v>
      </c>
      <c r="V242" s="21" t="e">
        <f t="shared" si="6"/>
        <v>#N/A</v>
      </c>
      <c r="W242" s="21" t="e">
        <f t="shared" si="7"/>
        <v>#N/A</v>
      </c>
      <c r="X242" s="23" t="e">
        <f>VLOOKUP($B242,'%C values'!$T:$V,3,FALSE)</f>
        <v>#N/A</v>
      </c>
    </row>
    <row r="243" spans="1:24" ht="15.75" customHeight="1" x14ac:dyDescent="0.2">
      <c r="A243" s="22">
        <f>VLOOKUP(B243,'Sample ID by Horizon'!A:B,2,FALSE)</f>
        <v>42505</v>
      </c>
      <c r="B243" s="87" t="s">
        <v>476</v>
      </c>
      <c r="C243" s="57">
        <v>2</v>
      </c>
      <c r="D243" s="57">
        <v>64.47</v>
      </c>
      <c r="E243" s="88">
        <v>5</v>
      </c>
      <c r="F243" s="88">
        <v>69.271000000000001</v>
      </c>
      <c r="G243" s="71">
        <f t="shared" si="166"/>
        <v>4.8010000000000019</v>
      </c>
      <c r="H243" s="71">
        <f t="shared" si="167"/>
        <v>3.9799999999999613</v>
      </c>
      <c r="I243" s="71">
        <f t="shared" ref="I243:L243" si="191">I242</f>
        <v>3.9603960792157888</v>
      </c>
      <c r="J243" s="71">
        <f t="shared" si="191"/>
        <v>1.9009901180235786</v>
      </c>
      <c r="K243" s="23" t="e">
        <f t="shared" si="191"/>
        <v>#N/A</v>
      </c>
      <c r="L243" s="23" t="e">
        <f t="shared" si="191"/>
        <v>#N/A</v>
      </c>
      <c r="M243" s="23" t="e">
        <f>VLOOKUP(B243,'%C values'!$B:$J,5,FALSE)</f>
        <v>#N/A</v>
      </c>
      <c r="N243" s="23" t="e">
        <f>VLOOKUP(B243,'%C values'!$B:$J,9,FALSE)</f>
        <v>#N/A</v>
      </c>
      <c r="O243" s="23" t="e">
        <f t="shared" si="2"/>
        <v>#N/A</v>
      </c>
      <c r="P243" s="40" t="e">
        <f t="shared" si="3"/>
        <v>#N/A</v>
      </c>
      <c r="Q243" s="21" t="e">
        <f>VLOOKUP($B243,'%C values'!$M:$O,2,FALSE)</f>
        <v>#N/A</v>
      </c>
      <c r="R243" s="21" t="e">
        <f t="shared" si="4"/>
        <v>#N/A</v>
      </c>
      <c r="S243" s="21" t="e">
        <f t="shared" si="5"/>
        <v>#N/A</v>
      </c>
      <c r="T243" s="21" t="e">
        <f>VLOOKUP($B243,'%C values'!$M:$O,3,FALSE)</f>
        <v>#N/A</v>
      </c>
      <c r="U243" s="23">
        <f>VLOOKUP(B243,'%C values'!T:U,2,FALSE)</f>
        <v>1.219149</v>
      </c>
      <c r="V243" s="21" t="e">
        <f t="shared" si="6"/>
        <v>#N/A</v>
      </c>
      <c r="W243" s="21" t="e">
        <f t="shared" si="7"/>
        <v>#N/A</v>
      </c>
      <c r="X243" s="23" t="e">
        <f>VLOOKUP($B243,'%C values'!$T:$V,3,FALSE)</f>
        <v>#N/A</v>
      </c>
    </row>
    <row r="244" spans="1:24" ht="15.75" customHeight="1" x14ac:dyDescent="0.2">
      <c r="A244" s="22">
        <f>VLOOKUP(B244,'Sample ID by Horizon'!A:B,2,FALSE)</f>
        <v>42505</v>
      </c>
      <c r="B244" s="87" t="s">
        <v>476</v>
      </c>
      <c r="C244" s="57">
        <v>3</v>
      </c>
      <c r="D244" s="57">
        <v>65.733999999999995</v>
      </c>
      <c r="E244" s="88">
        <v>5</v>
      </c>
      <c r="F244" s="88">
        <v>70.537000000000006</v>
      </c>
      <c r="G244" s="71">
        <f t="shared" si="166"/>
        <v>4.8030000000000115</v>
      </c>
      <c r="H244" s="71">
        <f t="shared" si="167"/>
        <v>3.9399999999997699</v>
      </c>
      <c r="I244" s="71">
        <f t="shared" ref="I244:L244" si="192">I242</f>
        <v>3.9603960792157888</v>
      </c>
      <c r="J244" s="71">
        <f t="shared" si="192"/>
        <v>1.9009901180235786</v>
      </c>
      <c r="K244" s="23" t="e">
        <f t="shared" si="192"/>
        <v>#N/A</v>
      </c>
      <c r="L244" s="23" t="e">
        <f t="shared" si="192"/>
        <v>#N/A</v>
      </c>
      <c r="M244" s="23" t="e">
        <f>VLOOKUP(B244,'%C values'!$B:$J,5,FALSE)</f>
        <v>#N/A</v>
      </c>
      <c r="N244" s="23" t="e">
        <f>VLOOKUP(B244,'%C values'!$B:$J,9,FALSE)</f>
        <v>#N/A</v>
      </c>
      <c r="O244" s="23" t="e">
        <f t="shared" si="2"/>
        <v>#N/A</v>
      </c>
      <c r="P244" s="40" t="e">
        <f t="shared" si="3"/>
        <v>#N/A</v>
      </c>
      <c r="Q244" s="21" t="e">
        <f>VLOOKUP($B244,'%C values'!$M:$O,2,FALSE)</f>
        <v>#N/A</v>
      </c>
      <c r="R244" s="21" t="e">
        <f t="shared" si="4"/>
        <v>#N/A</v>
      </c>
      <c r="S244" s="21" t="e">
        <f t="shared" si="5"/>
        <v>#N/A</v>
      </c>
      <c r="T244" s="21" t="e">
        <f>VLOOKUP($B244,'%C values'!$M:$O,3,FALSE)</f>
        <v>#N/A</v>
      </c>
      <c r="U244" s="23">
        <f>VLOOKUP(B244,'%C values'!T:U,2,FALSE)</f>
        <v>1.219149</v>
      </c>
      <c r="V244" s="21" t="e">
        <f t="shared" si="6"/>
        <v>#N/A</v>
      </c>
      <c r="W244" s="21" t="e">
        <f t="shared" si="7"/>
        <v>#N/A</v>
      </c>
      <c r="X244" s="23" t="e">
        <f>VLOOKUP($B244,'%C values'!$T:$V,3,FALSE)</f>
        <v>#N/A</v>
      </c>
    </row>
    <row r="245" spans="1:24" ht="15.75" customHeight="1" x14ac:dyDescent="0.2">
      <c r="A245" s="22">
        <f>VLOOKUP(B245,'Sample ID by Horizon'!A:B,2,FALSE)</f>
        <v>42505</v>
      </c>
      <c r="B245" s="87" t="s">
        <v>476</v>
      </c>
      <c r="C245" s="57">
        <v>4</v>
      </c>
      <c r="D245" s="57">
        <v>69.412000000000006</v>
      </c>
      <c r="E245" s="88">
        <v>4.9989999999999997</v>
      </c>
      <c r="F245" s="88">
        <v>74.212000000000003</v>
      </c>
      <c r="G245" s="71">
        <f t="shared" si="166"/>
        <v>4.7999999999999972</v>
      </c>
      <c r="H245" s="71">
        <f t="shared" si="167"/>
        <v>3.9807961592318968</v>
      </c>
      <c r="I245" s="71">
        <f t="shared" ref="I245:L245" si="193">I242</f>
        <v>3.9603960792157888</v>
      </c>
      <c r="J245" s="71">
        <f t="shared" si="193"/>
        <v>1.9009901180235786</v>
      </c>
      <c r="K245" s="23" t="e">
        <f t="shared" si="193"/>
        <v>#N/A</v>
      </c>
      <c r="L245" s="23" t="e">
        <f t="shared" si="193"/>
        <v>#N/A</v>
      </c>
      <c r="M245" s="23" t="e">
        <f>VLOOKUP(B245,'%C values'!$B:$J,5,FALSE)</f>
        <v>#N/A</v>
      </c>
      <c r="N245" s="23" t="e">
        <f>VLOOKUP(B245,'%C values'!$B:$J,9,FALSE)</f>
        <v>#N/A</v>
      </c>
      <c r="O245" s="23" t="e">
        <f t="shared" si="2"/>
        <v>#N/A</v>
      </c>
      <c r="P245" s="40" t="e">
        <f t="shared" si="3"/>
        <v>#N/A</v>
      </c>
      <c r="Q245" s="21" t="e">
        <f>VLOOKUP($B245,'%C values'!$M:$O,2,FALSE)</f>
        <v>#N/A</v>
      </c>
      <c r="R245" s="21" t="e">
        <f t="shared" si="4"/>
        <v>#N/A</v>
      </c>
      <c r="S245" s="21" t="e">
        <f t="shared" si="5"/>
        <v>#N/A</v>
      </c>
      <c r="T245" s="21" t="e">
        <f>VLOOKUP($B245,'%C values'!$M:$O,3,FALSE)</f>
        <v>#N/A</v>
      </c>
      <c r="U245" s="23">
        <f>VLOOKUP(B245,'%C values'!T:U,2,FALSE)</f>
        <v>1.219149</v>
      </c>
      <c r="V245" s="21" t="e">
        <f t="shared" si="6"/>
        <v>#N/A</v>
      </c>
      <c r="W245" s="21" t="e">
        <f t="shared" si="7"/>
        <v>#N/A</v>
      </c>
      <c r="X245" s="23" t="e">
        <f>VLOOKUP($B245,'%C values'!$T:$V,3,FALSE)</f>
        <v>#N/A</v>
      </c>
    </row>
    <row r="246" spans="1:24" ht="15.75" customHeight="1" x14ac:dyDescent="0.2">
      <c r="A246" s="22">
        <f>VLOOKUP(B246,'Sample ID by Horizon'!A:B,2,FALSE)</f>
        <v>42505</v>
      </c>
      <c r="B246" s="87" t="s">
        <v>477</v>
      </c>
      <c r="C246" s="57">
        <v>1</v>
      </c>
      <c r="D246" s="57">
        <v>63.067999999999998</v>
      </c>
      <c r="E246" s="88">
        <v>5</v>
      </c>
      <c r="F246" s="88">
        <v>67.933000000000007</v>
      </c>
      <c r="G246" s="71">
        <f t="shared" si="166"/>
        <v>4.8650000000000091</v>
      </c>
      <c r="H246" s="71">
        <f t="shared" si="167"/>
        <v>2.6999999999998181</v>
      </c>
      <c r="I246" s="71">
        <f>AVERAGE(H246:H249)</f>
        <v>3.000167033406604</v>
      </c>
      <c r="J246" s="71">
        <f>I246*0.48</f>
        <v>1.4400801760351698</v>
      </c>
      <c r="K246" s="35" t="e">
        <f>M246/100*VLOOKUP(B246,'Bulk Density'!$D:$Q,14,FALSE)</f>
        <v>#N/A</v>
      </c>
      <c r="L246" s="23" t="e">
        <f>K246*0.892179122</f>
        <v>#N/A</v>
      </c>
      <c r="M246" s="23" t="e">
        <f>VLOOKUP(B246,'%C values'!$B:$J,5,FALSE)</f>
        <v>#N/A</v>
      </c>
      <c r="N246" s="23" t="e">
        <f>VLOOKUP(B246,'%C values'!$B:$J,9,FALSE)</f>
        <v>#N/A</v>
      </c>
      <c r="O246" s="23" t="e">
        <f t="shared" si="2"/>
        <v>#N/A</v>
      </c>
      <c r="P246" s="40" t="e">
        <f t="shared" si="3"/>
        <v>#N/A</v>
      </c>
      <c r="Q246" s="21" t="e">
        <f>VLOOKUP($B246,'%C values'!$M:$O,2,FALSE)</f>
        <v>#N/A</v>
      </c>
      <c r="R246" s="21" t="e">
        <f t="shared" si="4"/>
        <v>#N/A</v>
      </c>
      <c r="S246" s="21" t="e">
        <f t="shared" si="5"/>
        <v>#N/A</v>
      </c>
      <c r="T246" s="21" t="e">
        <f>VLOOKUP($B246,'%C values'!$M:$O,3,FALSE)</f>
        <v>#N/A</v>
      </c>
      <c r="U246" s="23">
        <f>VLOOKUP(B246,'%C values'!T:U,2,FALSE)</f>
        <v>0.87111499999999997</v>
      </c>
      <c r="V246" s="21" t="e">
        <f t="shared" si="6"/>
        <v>#N/A</v>
      </c>
      <c r="W246" s="21" t="e">
        <f t="shared" si="7"/>
        <v>#N/A</v>
      </c>
      <c r="X246" s="23" t="e">
        <f>VLOOKUP($B246,'%C values'!$T:$V,3,FALSE)</f>
        <v>#N/A</v>
      </c>
    </row>
    <row r="247" spans="1:24" ht="15.75" customHeight="1" x14ac:dyDescent="0.2">
      <c r="A247" s="22">
        <f>VLOOKUP(B247,'Sample ID by Horizon'!A:B,2,FALSE)</f>
        <v>42505</v>
      </c>
      <c r="B247" s="87" t="s">
        <v>477</v>
      </c>
      <c r="C247" s="57">
        <v>2</v>
      </c>
      <c r="D247" s="57">
        <v>64.468999999999994</v>
      </c>
      <c r="E247" s="88">
        <v>5</v>
      </c>
      <c r="F247" s="88">
        <v>69.335999999999999</v>
      </c>
      <c r="G247" s="71">
        <f t="shared" si="166"/>
        <v>4.8670000000000044</v>
      </c>
      <c r="H247" s="71">
        <f t="shared" si="167"/>
        <v>2.6599999999999113</v>
      </c>
      <c r="I247" s="71">
        <f t="shared" ref="I247:L247" si="194">I246</f>
        <v>3.000167033406604</v>
      </c>
      <c r="J247" s="71">
        <f t="shared" si="194"/>
        <v>1.4400801760351698</v>
      </c>
      <c r="K247" s="23" t="e">
        <f t="shared" si="194"/>
        <v>#N/A</v>
      </c>
      <c r="L247" s="23" t="e">
        <f t="shared" si="194"/>
        <v>#N/A</v>
      </c>
      <c r="M247" s="23" t="e">
        <f>VLOOKUP(B247,'%C values'!$B:$J,5,FALSE)</f>
        <v>#N/A</v>
      </c>
      <c r="N247" s="23" t="e">
        <f>VLOOKUP(B247,'%C values'!$B:$J,9,FALSE)</f>
        <v>#N/A</v>
      </c>
      <c r="O247" s="23" t="e">
        <f t="shared" si="2"/>
        <v>#N/A</v>
      </c>
      <c r="P247" s="40" t="e">
        <f t="shared" si="3"/>
        <v>#N/A</v>
      </c>
      <c r="Q247" s="21" t="e">
        <f>VLOOKUP($B247,'%C values'!$M:$O,2,FALSE)</f>
        <v>#N/A</v>
      </c>
      <c r="R247" s="21" t="e">
        <f t="shared" si="4"/>
        <v>#N/A</v>
      </c>
      <c r="S247" s="21" t="e">
        <f t="shared" si="5"/>
        <v>#N/A</v>
      </c>
      <c r="T247" s="21" t="e">
        <f>VLOOKUP($B247,'%C values'!$M:$O,3,FALSE)</f>
        <v>#N/A</v>
      </c>
      <c r="U247" s="23">
        <f>VLOOKUP(B247,'%C values'!T:U,2,FALSE)</f>
        <v>0.87111499999999997</v>
      </c>
      <c r="V247" s="21" t="e">
        <f t="shared" si="6"/>
        <v>#N/A</v>
      </c>
      <c r="W247" s="21" t="e">
        <f t="shared" si="7"/>
        <v>#N/A</v>
      </c>
      <c r="X247" s="23" t="e">
        <f>VLOOKUP($B247,'%C values'!$T:$V,3,FALSE)</f>
        <v>#N/A</v>
      </c>
    </row>
    <row r="248" spans="1:24" ht="15.75" customHeight="1" x14ac:dyDescent="0.2">
      <c r="A248" s="22">
        <f>VLOOKUP(B248,'Sample ID by Horizon'!A:B,2,FALSE)</f>
        <v>42505</v>
      </c>
      <c r="B248" s="87" t="s">
        <v>477</v>
      </c>
      <c r="C248" s="57">
        <v>3</v>
      </c>
      <c r="D248" s="57">
        <v>65.73</v>
      </c>
      <c r="E248" s="88">
        <v>5</v>
      </c>
      <c r="F248" s="88">
        <v>70.564999999999998</v>
      </c>
      <c r="G248" s="71">
        <f t="shared" si="166"/>
        <v>4.8349999999999937</v>
      </c>
      <c r="H248" s="71">
        <f t="shared" si="167"/>
        <v>3.3000000000001251</v>
      </c>
      <c r="I248" s="71">
        <f t="shared" ref="I248:L248" si="195">I246</f>
        <v>3.000167033406604</v>
      </c>
      <c r="J248" s="71">
        <f t="shared" si="195"/>
        <v>1.4400801760351698</v>
      </c>
      <c r="K248" s="23" t="e">
        <f t="shared" si="195"/>
        <v>#N/A</v>
      </c>
      <c r="L248" s="23" t="e">
        <f t="shared" si="195"/>
        <v>#N/A</v>
      </c>
      <c r="M248" s="23" t="e">
        <f>VLOOKUP(B248,'%C values'!$B:$J,5,FALSE)</f>
        <v>#N/A</v>
      </c>
      <c r="N248" s="23" t="e">
        <f>VLOOKUP(B248,'%C values'!$B:$J,9,FALSE)</f>
        <v>#N/A</v>
      </c>
      <c r="O248" s="23" t="e">
        <f t="shared" si="2"/>
        <v>#N/A</v>
      </c>
      <c r="P248" s="40" t="e">
        <f t="shared" si="3"/>
        <v>#N/A</v>
      </c>
      <c r="Q248" s="21" t="e">
        <f>VLOOKUP($B248,'%C values'!$M:$O,2,FALSE)</f>
        <v>#N/A</v>
      </c>
      <c r="R248" s="21" t="e">
        <f t="shared" si="4"/>
        <v>#N/A</v>
      </c>
      <c r="S248" s="21" t="e">
        <f t="shared" si="5"/>
        <v>#N/A</v>
      </c>
      <c r="T248" s="21" t="e">
        <f>VLOOKUP($B248,'%C values'!$M:$O,3,FALSE)</f>
        <v>#N/A</v>
      </c>
      <c r="U248" s="23">
        <f>VLOOKUP(B248,'%C values'!T:U,2,FALSE)</f>
        <v>0.87111499999999997</v>
      </c>
      <c r="V248" s="21" t="e">
        <f t="shared" si="6"/>
        <v>#N/A</v>
      </c>
      <c r="W248" s="21" t="e">
        <f t="shared" si="7"/>
        <v>#N/A</v>
      </c>
      <c r="X248" s="23" t="e">
        <f>VLOOKUP($B248,'%C values'!$T:$V,3,FALSE)</f>
        <v>#N/A</v>
      </c>
    </row>
    <row r="249" spans="1:24" ht="15.75" customHeight="1" x14ac:dyDescent="0.2">
      <c r="A249" s="22">
        <f>VLOOKUP(B249,'Sample ID by Horizon'!A:B,2,FALSE)</f>
        <v>42505</v>
      </c>
      <c r="B249" s="87" t="s">
        <v>477</v>
      </c>
      <c r="C249" s="57">
        <v>4</v>
      </c>
      <c r="D249" s="57">
        <v>69.41</v>
      </c>
      <c r="E249" s="88">
        <v>4.9989999999999997</v>
      </c>
      <c r="F249" s="88">
        <v>74.242000000000004</v>
      </c>
      <c r="G249" s="71">
        <f t="shared" si="166"/>
        <v>4.8320000000000078</v>
      </c>
      <c r="H249" s="71">
        <f t="shared" si="167"/>
        <v>3.3406681336265622</v>
      </c>
      <c r="I249" s="71">
        <f t="shared" ref="I249:L249" si="196">I246</f>
        <v>3.000167033406604</v>
      </c>
      <c r="J249" s="71">
        <f t="shared" si="196"/>
        <v>1.4400801760351698</v>
      </c>
      <c r="K249" s="23" t="e">
        <f t="shared" si="196"/>
        <v>#N/A</v>
      </c>
      <c r="L249" s="23" t="e">
        <f t="shared" si="196"/>
        <v>#N/A</v>
      </c>
      <c r="M249" s="23" t="e">
        <f>VLOOKUP(B249,'%C values'!$B:$J,5,FALSE)</f>
        <v>#N/A</v>
      </c>
      <c r="N249" s="23" t="e">
        <f>VLOOKUP(B249,'%C values'!$B:$J,9,FALSE)</f>
        <v>#N/A</v>
      </c>
      <c r="O249" s="23" t="e">
        <f t="shared" si="2"/>
        <v>#N/A</v>
      </c>
      <c r="P249" s="40" t="e">
        <f t="shared" si="3"/>
        <v>#N/A</v>
      </c>
      <c r="Q249" s="21" t="e">
        <f>VLOOKUP($B249,'%C values'!$M:$O,2,FALSE)</f>
        <v>#N/A</v>
      </c>
      <c r="R249" s="21" t="e">
        <f t="shared" si="4"/>
        <v>#N/A</v>
      </c>
      <c r="S249" s="21" t="e">
        <f t="shared" si="5"/>
        <v>#N/A</v>
      </c>
      <c r="T249" s="21" t="e">
        <f>VLOOKUP($B249,'%C values'!$M:$O,3,FALSE)</f>
        <v>#N/A</v>
      </c>
      <c r="U249" s="23">
        <f>VLOOKUP(B249,'%C values'!T:U,2,FALSE)</f>
        <v>0.87111499999999997</v>
      </c>
      <c r="V249" s="21" t="e">
        <f t="shared" si="6"/>
        <v>#N/A</v>
      </c>
      <c r="W249" s="21" t="e">
        <f t="shared" si="7"/>
        <v>#N/A</v>
      </c>
      <c r="X249" s="23" t="e">
        <f>VLOOKUP($B249,'%C values'!$T:$V,3,FALSE)</f>
        <v>#N/A</v>
      </c>
    </row>
    <row r="250" spans="1:24" ht="15.75" customHeight="1" x14ac:dyDescent="0.2">
      <c r="A250" s="22">
        <f>VLOOKUP(B250,'Sample ID by Horizon'!A:B,2,FALSE)</f>
        <v>42506</v>
      </c>
      <c r="B250" s="87" t="s">
        <v>479</v>
      </c>
      <c r="C250" s="57">
        <v>1</v>
      </c>
      <c r="D250" s="57">
        <v>63.07</v>
      </c>
      <c r="E250" s="88">
        <v>5</v>
      </c>
      <c r="F250" s="88">
        <v>67.837999999999994</v>
      </c>
      <c r="G250" s="71">
        <f t="shared" si="166"/>
        <v>4.7679999999999936</v>
      </c>
      <c r="H250" s="71">
        <f t="shared" si="167"/>
        <v>4.6400000000001285</v>
      </c>
      <c r="I250" s="71">
        <f>AVERAGE(H250:H253)</f>
        <v>4.9402510502100974</v>
      </c>
      <c r="J250" s="71">
        <f>I250*0.48</f>
        <v>2.3713205041008467</v>
      </c>
      <c r="K250" s="35" t="e">
        <f>M250/100*VLOOKUP(B250,'Bulk Density'!$D:$Q,14,FALSE)</f>
        <v>#N/A</v>
      </c>
      <c r="L250" s="23" t="e">
        <f>K250*0.892179122</f>
        <v>#N/A</v>
      </c>
      <c r="M250" s="23" t="e">
        <f>VLOOKUP(B250,'%C values'!$B:$J,5,FALSE)</f>
        <v>#N/A</v>
      </c>
      <c r="N250" s="23" t="e">
        <f>VLOOKUP(B250,'%C values'!$B:$J,9,FALSE)</f>
        <v>#N/A</v>
      </c>
      <c r="O250" s="23" t="e">
        <f t="shared" si="2"/>
        <v>#N/A</v>
      </c>
      <c r="P250" s="40" t="e">
        <f t="shared" si="3"/>
        <v>#N/A</v>
      </c>
      <c r="Q250" s="21" t="e">
        <f>VLOOKUP($B250,'%C values'!$M:$O,2,FALSE)</f>
        <v>#N/A</v>
      </c>
      <c r="R250" s="21" t="e">
        <f t="shared" si="4"/>
        <v>#N/A</v>
      </c>
      <c r="S250" s="21" t="e">
        <f t="shared" si="5"/>
        <v>#N/A</v>
      </c>
      <c r="T250" s="21" t="e">
        <f>VLOOKUP($B250,'%C values'!$M:$O,3,FALSE)</f>
        <v>#N/A</v>
      </c>
      <c r="U250" s="23">
        <f>VLOOKUP(B250,'%C values'!T:U,2,FALSE)</f>
        <v>2.287156</v>
      </c>
      <c r="V250" s="21" t="e">
        <f t="shared" si="6"/>
        <v>#N/A</v>
      </c>
      <c r="W250" s="21" t="e">
        <f t="shared" si="7"/>
        <v>#N/A</v>
      </c>
      <c r="X250" s="23" t="e">
        <f>VLOOKUP($B250,'%C values'!$T:$V,3,FALSE)</f>
        <v>#N/A</v>
      </c>
    </row>
    <row r="251" spans="1:24" ht="15.75" customHeight="1" x14ac:dyDescent="0.2">
      <c r="A251" s="22">
        <f>VLOOKUP(B251,'Sample ID by Horizon'!A:B,2,FALSE)</f>
        <v>42506</v>
      </c>
      <c r="B251" s="87" t="s">
        <v>479</v>
      </c>
      <c r="C251" s="57">
        <v>2</v>
      </c>
      <c r="D251" s="57">
        <v>64.471000000000004</v>
      </c>
      <c r="E251" s="88">
        <v>5</v>
      </c>
      <c r="F251" s="88">
        <v>69.218999999999994</v>
      </c>
      <c r="G251" s="71">
        <f t="shared" si="166"/>
        <v>4.7479999999999905</v>
      </c>
      <c r="H251" s="71">
        <f t="shared" si="167"/>
        <v>5.040000000000191</v>
      </c>
      <c r="I251" s="71">
        <f t="shared" ref="I251:L251" si="197">I250</f>
        <v>4.9402510502100974</v>
      </c>
      <c r="J251" s="71">
        <f t="shared" si="197"/>
        <v>2.3713205041008467</v>
      </c>
      <c r="K251" s="23" t="e">
        <f t="shared" si="197"/>
        <v>#N/A</v>
      </c>
      <c r="L251" s="23" t="e">
        <f t="shared" si="197"/>
        <v>#N/A</v>
      </c>
      <c r="M251" s="23" t="e">
        <f>VLOOKUP(B251,'%C values'!$B:$J,5,FALSE)</f>
        <v>#N/A</v>
      </c>
      <c r="N251" s="23" t="e">
        <f>VLOOKUP(B251,'%C values'!$B:$J,9,FALSE)</f>
        <v>#N/A</v>
      </c>
      <c r="O251" s="23" t="e">
        <f t="shared" si="2"/>
        <v>#N/A</v>
      </c>
      <c r="P251" s="40" t="e">
        <f t="shared" si="3"/>
        <v>#N/A</v>
      </c>
      <c r="Q251" s="21" t="e">
        <f>VLOOKUP($B251,'%C values'!$M:$O,2,FALSE)</f>
        <v>#N/A</v>
      </c>
      <c r="R251" s="21" t="e">
        <f t="shared" si="4"/>
        <v>#N/A</v>
      </c>
      <c r="S251" s="21" t="e">
        <f t="shared" si="5"/>
        <v>#N/A</v>
      </c>
      <c r="T251" s="21" t="e">
        <f>VLOOKUP($B251,'%C values'!$M:$O,3,FALSE)</f>
        <v>#N/A</v>
      </c>
      <c r="U251" s="23">
        <f>VLOOKUP(B251,'%C values'!T:U,2,FALSE)</f>
        <v>2.287156</v>
      </c>
      <c r="V251" s="21" t="e">
        <f t="shared" si="6"/>
        <v>#N/A</v>
      </c>
      <c r="W251" s="21" t="e">
        <f t="shared" si="7"/>
        <v>#N/A</v>
      </c>
      <c r="X251" s="23" t="e">
        <f>VLOOKUP($B251,'%C values'!$T:$V,3,FALSE)</f>
        <v>#N/A</v>
      </c>
    </row>
    <row r="252" spans="1:24" ht="15.75" customHeight="1" x14ac:dyDescent="0.2">
      <c r="A252" s="22">
        <f>VLOOKUP(B252,'Sample ID by Horizon'!A:B,2,FALSE)</f>
        <v>42506</v>
      </c>
      <c r="B252" s="87" t="s">
        <v>479</v>
      </c>
      <c r="C252" s="57">
        <v>3</v>
      </c>
      <c r="D252" s="57">
        <v>65.733999999999995</v>
      </c>
      <c r="E252" s="88">
        <v>5</v>
      </c>
      <c r="F252" s="88">
        <v>70.480999999999995</v>
      </c>
      <c r="G252" s="71">
        <f t="shared" si="166"/>
        <v>4.7469999999999999</v>
      </c>
      <c r="H252" s="71">
        <f t="shared" si="167"/>
        <v>5.0600000000000023</v>
      </c>
      <c r="I252" s="71">
        <f t="shared" ref="I252:L252" si="198">I250</f>
        <v>4.9402510502100974</v>
      </c>
      <c r="J252" s="71">
        <f t="shared" si="198"/>
        <v>2.3713205041008467</v>
      </c>
      <c r="K252" s="23" t="e">
        <f t="shared" si="198"/>
        <v>#N/A</v>
      </c>
      <c r="L252" s="23" t="e">
        <f t="shared" si="198"/>
        <v>#N/A</v>
      </c>
      <c r="M252" s="23" t="e">
        <f>VLOOKUP(B252,'%C values'!$B:$J,5,FALSE)</f>
        <v>#N/A</v>
      </c>
      <c r="N252" s="23" t="e">
        <f>VLOOKUP(B252,'%C values'!$B:$J,9,FALSE)</f>
        <v>#N/A</v>
      </c>
      <c r="O252" s="23" t="e">
        <f t="shared" si="2"/>
        <v>#N/A</v>
      </c>
      <c r="P252" s="40" t="e">
        <f t="shared" si="3"/>
        <v>#N/A</v>
      </c>
      <c r="Q252" s="21" t="e">
        <f>VLOOKUP($B252,'%C values'!$M:$O,2,FALSE)</f>
        <v>#N/A</v>
      </c>
      <c r="R252" s="21" t="e">
        <f t="shared" si="4"/>
        <v>#N/A</v>
      </c>
      <c r="S252" s="21" t="e">
        <f t="shared" si="5"/>
        <v>#N/A</v>
      </c>
      <c r="T252" s="21" t="e">
        <f>VLOOKUP($B252,'%C values'!$M:$O,3,FALSE)</f>
        <v>#N/A</v>
      </c>
      <c r="U252" s="23">
        <f>VLOOKUP(B252,'%C values'!T:U,2,FALSE)</f>
        <v>2.287156</v>
      </c>
      <c r="V252" s="21" t="e">
        <f t="shared" si="6"/>
        <v>#N/A</v>
      </c>
      <c r="W252" s="21" t="e">
        <f t="shared" si="7"/>
        <v>#N/A</v>
      </c>
      <c r="X252" s="23" t="e">
        <f>VLOOKUP($B252,'%C values'!$T:$V,3,FALSE)</f>
        <v>#N/A</v>
      </c>
    </row>
    <row r="253" spans="1:24" ht="15.75" customHeight="1" x14ac:dyDescent="0.2">
      <c r="A253" s="22">
        <f>VLOOKUP(B253,'Sample ID by Horizon'!A:B,2,FALSE)</f>
        <v>42506</v>
      </c>
      <c r="B253" s="87" t="s">
        <v>479</v>
      </c>
      <c r="C253" s="57">
        <v>4</v>
      </c>
      <c r="D253" s="57">
        <v>69.411000000000001</v>
      </c>
      <c r="E253" s="88">
        <v>4.9989999999999997</v>
      </c>
      <c r="F253" s="88">
        <v>74.159000000000006</v>
      </c>
      <c r="G253" s="71">
        <f t="shared" si="166"/>
        <v>4.7480000000000047</v>
      </c>
      <c r="H253" s="71">
        <f t="shared" si="167"/>
        <v>5.0210042008400686</v>
      </c>
      <c r="I253" s="71">
        <f t="shared" ref="I253:L253" si="199">I250</f>
        <v>4.9402510502100974</v>
      </c>
      <c r="J253" s="71">
        <f t="shared" si="199"/>
        <v>2.3713205041008467</v>
      </c>
      <c r="K253" s="23" t="e">
        <f t="shared" si="199"/>
        <v>#N/A</v>
      </c>
      <c r="L253" s="23" t="e">
        <f t="shared" si="199"/>
        <v>#N/A</v>
      </c>
      <c r="M253" s="23" t="e">
        <f>VLOOKUP(B253,'%C values'!$B:$J,5,FALSE)</f>
        <v>#N/A</v>
      </c>
      <c r="N253" s="23" t="e">
        <f>VLOOKUP(B253,'%C values'!$B:$J,9,FALSE)</f>
        <v>#N/A</v>
      </c>
      <c r="O253" s="23" t="e">
        <f t="shared" si="2"/>
        <v>#N/A</v>
      </c>
      <c r="P253" s="40" t="e">
        <f t="shared" si="3"/>
        <v>#N/A</v>
      </c>
      <c r="Q253" s="21" t="e">
        <f>VLOOKUP($B253,'%C values'!$M:$O,2,FALSE)</f>
        <v>#N/A</v>
      </c>
      <c r="R253" s="21" t="e">
        <f t="shared" si="4"/>
        <v>#N/A</v>
      </c>
      <c r="S253" s="21" t="e">
        <f t="shared" si="5"/>
        <v>#N/A</v>
      </c>
      <c r="T253" s="21" t="e">
        <f>VLOOKUP($B253,'%C values'!$M:$O,3,FALSE)</f>
        <v>#N/A</v>
      </c>
      <c r="U253" s="23">
        <f>VLOOKUP(B253,'%C values'!T:U,2,FALSE)</f>
        <v>2.287156</v>
      </c>
      <c r="V253" s="21" t="e">
        <f t="shared" si="6"/>
        <v>#N/A</v>
      </c>
      <c r="W253" s="21" t="e">
        <f t="shared" si="7"/>
        <v>#N/A</v>
      </c>
      <c r="X253" s="23" t="e">
        <f>VLOOKUP($B253,'%C values'!$T:$V,3,FALSE)</f>
        <v>#N/A</v>
      </c>
    </row>
    <row r="254" spans="1:24" ht="15.75" customHeight="1" x14ac:dyDescent="0.2">
      <c r="A254" s="22">
        <f>VLOOKUP(B254,'Sample ID by Horizon'!A:B,2,FALSE)</f>
        <v>42506</v>
      </c>
      <c r="B254" s="87" t="s">
        <v>480</v>
      </c>
      <c r="C254" s="57">
        <v>1</v>
      </c>
      <c r="D254" s="57">
        <v>63.067999999999998</v>
      </c>
      <c r="E254" s="88">
        <v>4.9989999999999997</v>
      </c>
      <c r="F254" s="88">
        <v>67.879000000000005</v>
      </c>
      <c r="G254" s="71">
        <f t="shared" si="166"/>
        <v>4.811000000000007</v>
      </c>
      <c r="H254" s="71">
        <f t="shared" si="167"/>
        <v>3.7607521504299384</v>
      </c>
      <c r="I254" s="71">
        <f>AVERAGE(H254:H257)</f>
        <v>3.9653990798159686</v>
      </c>
      <c r="J254" s="71">
        <f>I254*0.48</f>
        <v>1.903391558311665</v>
      </c>
      <c r="K254" s="35" t="e">
        <f>M254/100*VLOOKUP(B254,'Bulk Density'!$D:$Q,14,FALSE)</f>
        <v>#N/A</v>
      </c>
      <c r="L254" s="23" t="e">
        <f>K254*0.892179122</f>
        <v>#N/A</v>
      </c>
      <c r="M254" s="23" t="e">
        <f>VLOOKUP(B254,'%C values'!$B:$J,5,FALSE)</f>
        <v>#N/A</v>
      </c>
      <c r="N254" s="23" t="e">
        <f>VLOOKUP(B254,'%C values'!$B:$J,9,FALSE)</f>
        <v>#N/A</v>
      </c>
      <c r="O254" s="23" t="e">
        <f t="shared" si="2"/>
        <v>#N/A</v>
      </c>
      <c r="P254" s="40" t="e">
        <f t="shared" si="3"/>
        <v>#N/A</v>
      </c>
      <c r="Q254" s="21" t="e">
        <f>VLOOKUP($B254,'%C values'!$M:$O,2,FALSE)</f>
        <v>#N/A</v>
      </c>
      <c r="R254" s="21" t="e">
        <f t="shared" si="4"/>
        <v>#N/A</v>
      </c>
      <c r="S254" s="21" t="e">
        <f t="shared" si="5"/>
        <v>#N/A</v>
      </c>
      <c r="T254" s="21" t="e">
        <f>VLOOKUP($B254,'%C values'!$M:$O,3,FALSE)</f>
        <v>#N/A</v>
      </c>
      <c r="U254" s="23">
        <f>VLOOKUP(B254,'%C values'!T:U,2,FALSE)</f>
        <v>2.0330680000000001</v>
      </c>
      <c r="V254" s="21" t="e">
        <f t="shared" si="6"/>
        <v>#N/A</v>
      </c>
      <c r="W254" s="21" t="e">
        <f t="shared" si="7"/>
        <v>#N/A</v>
      </c>
      <c r="X254" s="23" t="e">
        <f>VLOOKUP($B254,'%C values'!$T:$V,3,FALSE)</f>
        <v>#N/A</v>
      </c>
    </row>
    <row r="255" spans="1:24" ht="15.75" customHeight="1" x14ac:dyDescent="0.2">
      <c r="A255" s="22">
        <f>VLOOKUP(B255,'Sample ID by Horizon'!A:B,2,FALSE)</f>
        <v>42506</v>
      </c>
      <c r="B255" s="87" t="s">
        <v>480</v>
      </c>
      <c r="C255" s="57">
        <v>2</v>
      </c>
      <c r="D255" s="57">
        <v>64.468000000000004</v>
      </c>
      <c r="E255" s="88">
        <v>5</v>
      </c>
      <c r="F255" s="88">
        <v>69.277000000000001</v>
      </c>
      <c r="G255" s="71">
        <f t="shared" si="166"/>
        <v>4.8089999999999975</v>
      </c>
      <c r="H255" s="71">
        <f t="shared" si="167"/>
        <v>3.8200000000000496</v>
      </c>
      <c r="I255" s="71">
        <f t="shared" ref="I255:L255" si="200">I254</f>
        <v>3.9653990798159686</v>
      </c>
      <c r="J255" s="71">
        <f t="shared" si="200"/>
        <v>1.903391558311665</v>
      </c>
      <c r="K255" s="23" t="e">
        <f t="shared" si="200"/>
        <v>#N/A</v>
      </c>
      <c r="L255" s="23" t="e">
        <f t="shared" si="200"/>
        <v>#N/A</v>
      </c>
      <c r="M255" s="23" t="e">
        <f>VLOOKUP(B255,'%C values'!$B:$J,5,FALSE)</f>
        <v>#N/A</v>
      </c>
      <c r="N255" s="23" t="e">
        <f>VLOOKUP(B255,'%C values'!$B:$J,9,FALSE)</f>
        <v>#N/A</v>
      </c>
      <c r="O255" s="23" t="e">
        <f t="shared" si="2"/>
        <v>#N/A</v>
      </c>
      <c r="P255" s="40" t="e">
        <f t="shared" si="3"/>
        <v>#N/A</v>
      </c>
      <c r="Q255" s="21" t="e">
        <f>VLOOKUP($B255,'%C values'!$M:$O,2,FALSE)</f>
        <v>#N/A</v>
      </c>
      <c r="R255" s="21" t="e">
        <f t="shared" si="4"/>
        <v>#N/A</v>
      </c>
      <c r="S255" s="21" t="e">
        <f t="shared" si="5"/>
        <v>#N/A</v>
      </c>
      <c r="T255" s="21" t="e">
        <f>VLOOKUP($B255,'%C values'!$M:$O,3,FALSE)</f>
        <v>#N/A</v>
      </c>
      <c r="U255" s="23">
        <f>VLOOKUP(B255,'%C values'!T:U,2,FALSE)</f>
        <v>2.0330680000000001</v>
      </c>
      <c r="V255" s="21" t="e">
        <f t="shared" si="6"/>
        <v>#N/A</v>
      </c>
      <c r="W255" s="21" t="e">
        <f t="shared" si="7"/>
        <v>#N/A</v>
      </c>
      <c r="X255" s="23" t="e">
        <f>VLOOKUP($B255,'%C values'!$T:$V,3,FALSE)</f>
        <v>#N/A</v>
      </c>
    </row>
    <row r="256" spans="1:24" ht="15.75" customHeight="1" x14ac:dyDescent="0.2">
      <c r="A256" s="22">
        <f>VLOOKUP(B256,'Sample ID by Horizon'!A:B,2,FALSE)</f>
        <v>42506</v>
      </c>
      <c r="B256" s="87" t="s">
        <v>480</v>
      </c>
      <c r="C256" s="57">
        <v>3</v>
      </c>
      <c r="D256" s="57">
        <v>65.734999999999999</v>
      </c>
      <c r="E256" s="88">
        <v>4.9989999999999997</v>
      </c>
      <c r="F256" s="88">
        <v>70.522999999999996</v>
      </c>
      <c r="G256" s="71">
        <f t="shared" si="166"/>
        <v>4.7879999999999967</v>
      </c>
      <c r="H256" s="71">
        <f t="shared" si="167"/>
        <v>4.2208441688338265</v>
      </c>
      <c r="I256" s="71">
        <f t="shared" ref="I256:L256" si="201">I254</f>
        <v>3.9653990798159686</v>
      </c>
      <c r="J256" s="71">
        <f t="shared" si="201"/>
        <v>1.903391558311665</v>
      </c>
      <c r="K256" s="23" t="e">
        <f t="shared" si="201"/>
        <v>#N/A</v>
      </c>
      <c r="L256" s="23" t="e">
        <f t="shared" si="201"/>
        <v>#N/A</v>
      </c>
      <c r="M256" s="23" t="e">
        <f>VLOOKUP(B256,'%C values'!$B:$J,5,FALSE)</f>
        <v>#N/A</v>
      </c>
      <c r="N256" s="23" t="e">
        <f>VLOOKUP(B256,'%C values'!$B:$J,9,FALSE)</f>
        <v>#N/A</v>
      </c>
      <c r="O256" s="23" t="e">
        <f t="shared" si="2"/>
        <v>#N/A</v>
      </c>
      <c r="P256" s="40" t="e">
        <f t="shared" si="3"/>
        <v>#N/A</v>
      </c>
      <c r="Q256" s="21" t="e">
        <f>VLOOKUP($B256,'%C values'!$M:$O,2,FALSE)</f>
        <v>#N/A</v>
      </c>
      <c r="R256" s="21" t="e">
        <f t="shared" si="4"/>
        <v>#N/A</v>
      </c>
      <c r="S256" s="21" t="e">
        <f t="shared" si="5"/>
        <v>#N/A</v>
      </c>
      <c r="T256" s="21" t="e">
        <f>VLOOKUP($B256,'%C values'!$M:$O,3,FALSE)</f>
        <v>#N/A</v>
      </c>
      <c r="U256" s="23">
        <f>VLOOKUP(B256,'%C values'!T:U,2,FALSE)</f>
        <v>2.0330680000000001</v>
      </c>
      <c r="V256" s="21" t="e">
        <f t="shared" si="6"/>
        <v>#N/A</v>
      </c>
      <c r="W256" s="21" t="e">
        <f t="shared" si="7"/>
        <v>#N/A</v>
      </c>
      <c r="X256" s="23" t="e">
        <f>VLOOKUP($B256,'%C values'!$T:$V,3,FALSE)</f>
        <v>#N/A</v>
      </c>
    </row>
    <row r="257" spans="1:24" ht="15.75" customHeight="1" x14ac:dyDescent="0.2">
      <c r="A257" s="22">
        <f>VLOOKUP(B257,'Sample ID by Horizon'!A:B,2,FALSE)</f>
        <v>42506</v>
      </c>
      <c r="B257" s="87" t="s">
        <v>480</v>
      </c>
      <c r="C257" s="57">
        <v>4</v>
      </c>
      <c r="D257" s="57">
        <v>69.412000000000006</v>
      </c>
      <c r="E257" s="88">
        <v>5</v>
      </c>
      <c r="F257" s="88">
        <v>74.209000000000003</v>
      </c>
      <c r="G257" s="71">
        <f t="shared" si="166"/>
        <v>4.796999999999997</v>
      </c>
      <c r="H257" s="71">
        <f t="shared" si="167"/>
        <v>4.0600000000000591</v>
      </c>
      <c r="I257" s="71">
        <f t="shared" ref="I257:L257" si="202">I254</f>
        <v>3.9653990798159686</v>
      </c>
      <c r="J257" s="71">
        <f t="shared" si="202"/>
        <v>1.903391558311665</v>
      </c>
      <c r="K257" s="23" t="e">
        <f t="shared" si="202"/>
        <v>#N/A</v>
      </c>
      <c r="L257" s="23" t="e">
        <f t="shared" si="202"/>
        <v>#N/A</v>
      </c>
      <c r="M257" s="23" t="e">
        <f>VLOOKUP(B257,'%C values'!$B:$J,5,FALSE)</f>
        <v>#N/A</v>
      </c>
      <c r="N257" s="23" t="e">
        <f>VLOOKUP(B257,'%C values'!$B:$J,9,FALSE)</f>
        <v>#N/A</v>
      </c>
      <c r="O257" s="23" t="e">
        <f t="shared" si="2"/>
        <v>#N/A</v>
      </c>
      <c r="P257" s="40" t="e">
        <f t="shared" si="3"/>
        <v>#N/A</v>
      </c>
      <c r="Q257" s="21" t="e">
        <f>VLOOKUP($B257,'%C values'!$M:$O,2,FALSE)</f>
        <v>#N/A</v>
      </c>
      <c r="R257" s="21" t="e">
        <f t="shared" si="4"/>
        <v>#N/A</v>
      </c>
      <c r="S257" s="21" t="e">
        <f t="shared" si="5"/>
        <v>#N/A</v>
      </c>
      <c r="T257" s="21" t="e">
        <f>VLOOKUP($B257,'%C values'!$M:$O,3,FALSE)</f>
        <v>#N/A</v>
      </c>
      <c r="U257" s="23">
        <f>VLOOKUP(B257,'%C values'!T:U,2,FALSE)</f>
        <v>2.0330680000000001</v>
      </c>
      <c r="V257" s="21" t="e">
        <f t="shared" si="6"/>
        <v>#N/A</v>
      </c>
      <c r="W257" s="21" t="e">
        <f t="shared" si="7"/>
        <v>#N/A</v>
      </c>
      <c r="X257" s="23" t="e">
        <f>VLOOKUP($B257,'%C values'!$T:$V,3,FALSE)</f>
        <v>#N/A</v>
      </c>
    </row>
    <row r="258" spans="1:24" ht="15.75" customHeight="1" x14ac:dyDescent="0.2">
      <c r="A258" s="22">
        <f>VLOOKUP(B258,'Sample ID by Horizon'!A:B,2,FALSE)</f>
        <v>42506</v>
      </c>
      <c r="B258" s="87" t="s">
        <v>481</v>
      </c>
      <c r="C258" s="57">
        <v>1</v>
      </c>
      <c r="D258" s="57">
        <v>63.070999999999998</v>
      </c>
      <c r="E258" s="88">
        <v>5</v>
      </c>
      <c r="F258" s="88">
        <v>67.906999999999996</v>
      </c>
      <c r="G258" s="71">
        <f t="shared" si="166"/>
        <v>4.8359999999999985</v>
      </c>
      <c r="H258" s="71">
        <f t="shared" si="167"/>
        <v>3.2800000000000296</v>
      </c>
      <c r="I258" s="71">
        <f>AVERAGE(H258:H261)</f>
        <v>3.6152040408081079</v>
      </c>
      <c r="J258" s="71">
        <f>I258*0.48</f>
        <v>1.7352979395878918</v>
      </c>
      <c r="K258" s="35" t="e">
        <f>M258/100*VLOOKUP(B258,'Bulk Density'!$D:$Q,14,FALSE)</f>
        <v>#N/A</v>
      </c>
      <c r="L258" s="23" t="e">
        <f>K258*0.892179122</f>
        <v>#N/A</v>
      </c>
      <c r="M258" s="23" t="e">
        <f>VLOOKUP(B258,'%C values'!$B:$J,5,FALSE)</f>
        <v>#N/A</v>
      </c>
      <c r="N258" s="23" t="e">
        <f>VLOOKUP(B258,'%C values'!$B:$J,9,FALSE)</f>
        <v>#N/A</v>
      </c>
      <c r="O258" s="23" t="e">
        <f t="shared" si="2"/>
        <v>#N/A</v>
      </c>
      <c r="P258" s="40" t="e">
        <f t="shared" si="3"/>
        <v>#N/A</v>
      </c>
      <c r="Q258" s="21" t="e">
        <f>VLOOKUP($B258,'%C values'!$M:$O,2,FALSE)</f>
        <v>#N/A</v>
      </c>
      <c r="R258" s="21" t="e">
        <f t="shared" si="4"/>
        <v>#N/A</v>
      </c>
      <c r="S258" s="21" t="e">
        <f t="shared" si="5"/>
        <v>#N/A</v>
      </c>
      <c r="T258" s="21" t="e">
        <f>VLOOKUP($B258,'%C values'!$M:$O,3,FALSE)</f>
        <v>#N/A</v>
      </c>
      <c r="U258" s="23">
        <f>VLOOKUP(B258,'%C values'!T:U,2,FALSE)</f>
        <v>1.435279</v>
      </c>
      <c r="V258" s="21" t="e">
        <f t="shared" si="6"/>
        <v>#N/A</v>
      </c>
      <c r="W258" s="21" t="e">
        <f t="shared" si="7"/>
        <v>#N/A</v>
      </c>
      <c r="X258" s="23" t="e">
        <f>VLOOKUP($B258,'%C values'!$T:$V,3,FALSE)</f>
        <v>#N/A</v>
      </c>
    </row>
    <row r="259" spans="1:24" ht="15.75" customHeight="1" x14ac:dyDescent="0.2">
      <c r="A259" s="22">
        <f>VLOOKUP(B259,'Sample ID by Horizon'!A:B,2,FALSE)</f>
        <v>42506</v>
      </c>
      <c r="B259" s="87" t="s">
        <v>481</v>
      </c>
      <c r="C259" s="57">
        <v>2</v>
      </c>
      <c r="D259" s="57">
        <v>64.471999999999994</v>
      </c>
      <c r="E259" s="88">
        <v>5</v>
      </c>
      <c r="F259" s="88">
        <v>69.308000000000007</v>
      </c>
      <c r="G259" s="71">
        <f t="shared" si="166"/>
        <v>4.8360000000000127</v>
      </c>
      <c r="H259" s="71">
        <f t="shared" si="167"/>
        <v>3.2799999999997458</v>
      </c>
      <c r="I259" s="71">
        <f t="shared" ref="I259:L259" si="203">I258</f>
        <v>3.6152040408081079</v>
      </c>
      <c r="J259" s="71">
        <f t="shared" si="203"/>
        <v>1.7352979395878918</v>
      </c>
      <c r="K259" s="23" t="e">
        <f t="shared" si="203"/>
        <v>#N/A</v>
      </c>
      <c r="L259" s="23" t="e">
        <f t="shared" si="203"/>
        <v>#N/A</v>
      </c>
      <c r="M259" s="23" t="e">
        <f>VLOOKUP(B259,'%C values'!$B:$J,5,FALSE)</f>
        <v>#N/A</v>
      </c>
      <c r="N259" s="23" t="e">
        <f>VLOOKUP(B259,'%C values'!$B:$J,9,FALSE)</f>
        <v>#N/A</v>
      </c>
      <c r="O259" s="23" t="e">
        <f t="shared" si="2"/>
        <v>#N/A</v>
      </c>
      <c r="P259" s="40" t="e">
        <f t="shared" si="3"/>
        <v>#N/A</v>
      </c>
      <c r="Q259" s="21" t="e">
        <f>VLOOKUP($B259,'%C values'!$M:$O,2,FALSE)</f>
        <v>#N/A</v>
      </c>
      <c r="R259" s="21" t="e">
        <f t="shared" si="4"/>
        <v>#N/A</v>
      </c>
      <c r="S259" s="21" t="e">
        <f t="shared" si="5"/>
        <v>#N/A</v>
      </c>
      <c r="T259" s="21" t="e">
        <f>VLOOKUP($B259,'%C values'!$M:$O,3,FALSE)</f>
        <v>#N/A</v>
      </c>
      <c r="U259" s="23">
        <f>VLOOKUP(B259,'%C values'!T:U,2,FALSE)</f>
        <v>1.435279</v>
      </c>
      <c r="V259" s="21" t="e">
        <f t="shared" si="6"/>
        <v>#N/A</v>
      </c>
      <c r="W259" s="21" t="e">
        <f t="shared" si="7"/>
        <v>#N/A</v>
      </c>
      <c r="X259" s="23" t="e">
        <f>VLOOKUP($B259,'%C values'!$T:$V,3,FALSE)</f>
        <v>#N/A</v>
      </c>
    </row>
    <row r="260" spans="1:24" ht="15.75" customHeight="1" x14ac:dyDescent="0.2">
      <c r="A260" s="22">
        <f>VLOOKUP(B260,'Sample ID by Horizon'!A:B,2,FALSE)</f>
        <v>42506</v>
      </c>
      <c r="B260" s="87" t="s">
        <v>481</v>
      </c>
      <c r="C260" s="57">
        <v>3</v>
      </c>
      <c r="D260" s="57">
        <v>65.736999999999995</v>
      </c>
      <c r="E260" s="88">
        <v>4.9989999999999997</v>
      </c>
      <c r="F260" s="88">
        <v>70.531999999999996</v>
      </c>
      <c r="G260" s="71">
        <f t="shared" si="166"/>
        <v>4.7950000000000017</v>
      </c>
      <c r="H260" s="71">
        <f t="shared" si="167"/>
        <v>4.0808161632326065</v>
      </c>
      <c r="I260" s="71">
        <f t="shared" ref="I260:L260" si="204">I258</f>
        <v>3.6152040408081079</v>
      </c>
      <c r="J260" s="71">
        <f t="shared" si="204"/>
        <v>1.7352979395878918</v>
      </c>
      <c r="K260" s="23" t="e">
        <f t="shared" si="204"/>
        <v>#N/A</v>
      </c>
      <c r="L260" s="23" t="e">
        <f t="shared" si="204"/>
        <v>#N/A</v>
      </c>
      <c r="M260" s="23" t="e">
        <f>VLOOKUP(B260,'%C values'!$B:$J,5,FALSE)</f>
        <v>#N/A</v>
      </c>
      <c r="N260" s="23" t="e">
        <f>VLOOKUP(B260,'%C values'!$B:$J,9,FALSE)</f>
        <v>#N/A</v>
      </c>
      <c r="O260" s="23" t="e">
        <f t="shared" si="2"/>
        <v>#N/A</v>
      </c>
      <c r="P260" s="40" t="e">
        <f t="shared" si="3"/>
        <v>#N/A</v>
      </c>
      <c r="Q260" s="21" t="e">
        <f>VLOOKUP($B260,'%C values'!$M:$O,2,FALSE)</f>
        <v>#N/A</v>
      </c>
      <c r="R260" s="21" t="e">
        <f t="shared" si="4"/>
        <v>#N/A</v>
      </c>
      <c r="S260" s="21" t="e">
        <f t="shared" si="5"/>
        <v>#N/A</v>
      </c>
      <c r="T260" s="21" t="e">
        <f>VLOOKUP($B260,'%C values'!$M:$O,3,FALSE)</f>
        <v>#N/A</v>
      </c>
      <c r="U260" s="23">
        <f>VLOOKUP(B260,'%C values'!T:U,2,FALSE)</f>
        <v>1.435279</v>
      </c>
      <c r="V260" s="21" t="e">
        <f t="shared" si="6"/>
        <v>#N/A</v>
      </c>
      <c r="W260" s="21" t="e">
        <f t="shared" si="7"/>
        <v>#N/A</v>
      </c>
      <c r="X260" s="23" t="e">
        <f>VLOOKUP($B260,'%C values'!$T:$V,3,FALSE)</f>
        <v>#N/A</v>
      </c>
    </row>
    <row r="261" spans="1:24" ht="15.75" customHeight="1" x14ac:dyDescent="0.2">
      <c r="A261" s="22">
        <f>VLOOKUP(B261,'Sample ID by Horizon'!A:B,2,FALSE)</f>
        <v>42506</v>
      </c>
      <c r="B261" s="87" t="s">
        <v>481</v>
      </c>
      <c r="C261" s="57">
        <v>4</v>
      </c>
      <c r="D261" s="57">
        <v>69.415000000000006</v>
      </c>
      <c r="E261" s="88">
        <v>5</v>
      </c>
      <c r="F261" s="88">
        <v>74.224000000000004</v>
      </c>
      <c r="G261" s="71">
        <f t="shared" si="166"/>
        <v>4.8089999999999975</v>
      </c>
      <c r="H261" s="71">
        <f t="shared" si="167"/>
        <v>3.8200000000000496</v>
      </c>
      <c r="I261" s="71">
        <f t="shared" ref="I261:L261" si="205">I258</f>
        <v>3.6152040408081079</v>
      </c>
      <c r="J261" s="71">
        <f t="shared" si="205"/>
        <v>1.7352979395878918</v>
      </c>
      <c r="K261" s="23" t="e">
        <f t="shared" si="205"/>
        <v>#N/A</v>
      </c>
      <c r="L261" s="23" t="e">
        <f t="shared" si="205"/>
        <v>#N/A</v>
      </c>
      <c r="M261" s="23" t="e">
        <f>VLOOKUP(B261,'%C values'!$B:$J,5,FALSE)</f>
        <v>#N/A</v>
      </c>
      <c r="N261" s="23" t="e">
        <f>VLOOKUP(B261,'%C values'!$B:$J,9,FALSE)</f>
        <v>#N/A</v>
      </c>
      <c r="O261" s="23" t="e">
        <f t="shared" si="2"/>
        <v>#N/A</v>
      </c>
      <c r="P261" s="40" t="e">
        <f t="shared" si="3"/>
        <v>#N/A</v>
      </c>
      <c r="Q261" s="21" t="e">
        <f>VLOOKUP($B261,'%C values'!$M:$O,2,FALSE)</f>
        <v>#N/A</v>
      </c>
      <c r="R261" s="21" t="e">
        <f t="shared" si="4"/>
        <v>#N/A</v>
      </c>
      <c r="S261" s="21" t="e">
        <f t="shared" si="5"/>
        <v>#N/A</v>
      </c>
      <c r="T261" s="21" t="e">
        <f>VLOOKUP($B261,'%C values'!$M:$O,3,FALSE)</f>
        <v>#N/A</v>
      </c>
      <c r="U261" s="23">
        <f>VLOOKUP(B261,'%C values'!T:U,2,FALSE)</f>
        <v>1.435279</v>
      </c>
      <c r="V261" s="21" t="e">
        <f t="shared" si="6"/>
        <v>#N/A</v>
      </c>
      <c r="W261" s="21" t="e">
        <f t="shared" si="7"/>
        <v>#N/A</v>
      </c>
      <c r="X261" s="23" t="e">
        <f>VLOOKUP($B261,'%C values'!$T:$V,3,FALSE)</f>
        <v>#N/A</v>
      </c>
    </row>
    <row r="262" spans="1:24" ht="15.75" customHeight="1" x14ac:dyDescent="0.2">
      <c r="A262" s="22">
        <f>VLOOKUP(B262,'Sample ID by Horizon'!A:B,2,FALSE)</f>
        <v>42512</v>
      </c>
      <c r="B262" s="87" t="s">
        <v>483</v>
      </c>
      <c r="C262" s="57">
        <v>1</v>
      </c>
      <c r="D262" s="57">
        <v>63.067999999999998</v>
      </c>
      <c r="E262" s="88">
        <v>4.9989999999999997</v>
      </c>
      <c r="F262" s="88">
        <v>67.876999999999995</v>
      </c>
      <c r="G262" s="71">
        <f t="shared" si="166"/>
        <v>4.8089999999999975</v>
      </c>
      <c r="H262" s="71">
        <f t="shared" si="167"/>
        <v>3.8007601520304495</v>
      </c>
      <c r="I262" s="71">
        <f>AVERAGE(H262:H265)</f>
        <v>3.9103841564153221</v>
      </c>
      <c r="J262" s="71">
        <f>I262*0.48</f>
        <v>1.8769843950793546</v>
      </c>
      <c r="K262" s="35" t="e">
        <f>M262/100*VLOOKUP(B262,'Bulk Density'!$D:$Q,14,FALSE)</f>
        <v>#N/A</v>
      </c>
      <c r="L262" s="23" t="e">
        <f>K262*0.892179122</f>
        <v>#N/A</v>
      </c>
      <c r="M262" s="23" t="e">
        <f>VLOOKUP(B262,'%C values'!$B:$J,5,FALSE)</f>
        <v>#N/A</v>
      </c>
      <c r="N262" s="23" t="e">
        <f>VLOOKUP(B262,'%C values'!$B:$J,9,FALSE)</f>
        <v>#N/A</v>
      </c>
      <c r="O262" s="23" t="e">
        <f t="shared" si="2"/>
        <v>#N/A</v>
      </c>
      <c r="P262" s="40" t="e">
        <f t="shared" si="3"/>
        <v>#N/A</v>
      </c>
      <c r="Q262" s="21" t="e">
        <f>VLOOKUP($B262,'%C values'!$M:$O,2,FALSE)</f>
        <v>#N/A</v>
      </c>
      <c r="R262" s="21" t="e">
        <f t="shared" si="4"/>
        <v>#N/A</v>
      </c>
      <c r="S262" s="21" t="e">
        <f t="shared" si="5"/>
        <v>#N/A</v>
      </c>
      <c r="T262" s="21" t="e">
        <f>VLOOKUP($B262,'%C values'!$M:$O,3,FALSE)</f>
        <v>#N/A</v>
      </c>
      <c r="U262" s="23">
        <f>VLOOKUP(B262,'%C values'!T:U,2,FALSE)</f>
        <v>1.4422550000000001</v>
      </c>
      <c r="V262" s="21" t="e">
        <f t="shared" si="6"/>
        <v>#N/A</v>
      </c>
      <c r="W262" s="21" t="e">
        <f t="shared" si="7"/>
        <v>#N/A</v>
      </c>
      <c r="X262" s="23" t="e">
        <f>VLOOKUP($B262,'%C values'!$T:$V,3,FALSE)</f>
        <v>#N/A</v>
      </c>
    </row>
    <row r="263" spans="1:24" ht="15.75" customHeight="1" x14ac:dyDescent="0.2">
      <c r="A263" s="22">
        <f>VLOOKUP(B263,'Sample ID by Horizon'!A:B,2,FALSE)</f>
        <v>42512</v>
      </c>
      <c r="B263" s="87" t="s">
        <v>483</v>
      </c>
      <c r="C263" s="57">
        <v>2</v>
      </c>
      <c r="D263" s="57">
        <v>64.468999999999994</v>
      </c>
      <c r="E263" s="88">
        <v>4.9989999999999997</v>
      </c>
      <c r="F263" s="88">
        <v>69.275000000000006</v>
      </c>
      <c r="G263" s="71">
        <f t="shared" si="166"/>
        <v>4.8060000000000116</v>
      </c>
      <c r="H263" s="71">
        <f t="shared" si="167"/>
        <v>3.8607721544306481</v>
      </c>
      <c r="I263" s="71">
        <f t="shared" ref="I263:L263" si="206">I262</f>
        <v>3.9103841564153221</v>
      </c>
      <c r="J263" s="71">
        <f t="shared" si="206"/>
        <v>1.8769843950793546</v>
      </c>
      <c r="K263" s="23" t="e">
        <f t="shared" si="206"/>
        <v>#N/A</v>
      </c>
      <c r="L263" s="23" t="e">
        <f t="shared" si="206"/>
        <v>#N/A</v>
      </c>
      <c r="M263" s="23" t="e">
        <f>VLOOKUP(B263,'%C values'!$B:$J,5,FALSE)</f>
        <v>#N/A</v>
      </c>
      <c r="N263" s="23" t="e">
        <f>VLOOKUP(B263,'%C values'!$B:$J,9,FALSE)</f>
        <v>#N/A</v>
      </c>
      <c r="O263" s="23" t="e">
        <f t="shared" si="2"/>
        <v>#N/A</v>
      </c>
      <c r="P263" s="40" t="e">
        <f t="shared" si="3"/>
        <v>#N/A</v>
      </c>
      <c r="Q263" s="21" t="e">
        <f>VLOOKUP($B263,'%C values'!$M:$O,2,FALSE)</f>
        <v>#N/A</v>
      </c>
      <c r="R263" s="21" t="e">
        <f t="shared" si="4"/>
        <v>#N/A</v>
      </c>
      <c r="S263" s="21" t="e">
        <f t="shared" si="5"/>
        <v>#N/A</v>
      </c>
      <c r="T263" s="21" t="e">
        <f>VLOOKUP($B263,'%C values'!$M:$O,3,FALSE)</f>
        <v>#N/A</v>
      </c>
      <c r="U263" s="23">
        <f>VLOOKUP(B263,'%C values'!T:U,2,FALSE)</f>
        <v>1.4422550000000001</v>
      </c>
      <c r="V263" s="21" t="e">
        <f t="shared" si="6"/>
        <v>#N/A</v>
      </c>
      <c r="W263" s="21" t="e">
        <f t="shared" si="7"/>
        <v>#N/A</v>
      </c>
      <c r="X263" s="23" t="e">
        <f>VLOOKUP($B263,'%C values'!$T:$V,3,FALSE)</f>
        <v>#N/A</v>
      </c>
    </row>
    <row r="264" spans="1:24" ht="15.75" customHeight="1" x14ac:dyDescent="0.2">
      <c r="A264" s="22">
        <f>VLOOKUP(B264,'Sample ID by Horizon'!A:B,2,FALSE)</f>
        <v>42512</v>
      </c>
      <c r="B264" s="87" t="s">
        <v>483</v>
      </c>
      <c r="C264" s="57">
        <v>3</v>
      </c>
      <c r="D264" s="57">
        <v>65.738</v>
      </c>
      <c r="E264" s="88">
        <v>5.0010000000000003</v>
      </c>
      <c r="F264" s="88">
        <v>70.540000000000006</v>
      </c>
      <c r="G264" s="71">
        <f t="shared" si="166"/>
        <v>4.8020000000000067</v>
      </c>
      <c r="H264" s="71">
        <f t="shared" si="167"/>
        <v>3.9792041591680385</v>
      </c>
      <c r="I264" s="71">
        <f t="shared" ref="I264:L264" si="207">I262</f>
        <v>3.9103841564153221</v>
      </c>
      <c r="J264" s="71">
        <f t="shared" si="207"/>
        <v>1.8769843950793546</v>
      </c>
      <c r="K264" s="23" t="e">
        <f t="shared" si="207"/>
        <v>#N/A</v>
      </c>
      <c r="L264" s="23" t="e">
        <f t="shared" si="207"/>
        <v>#N/A</v>
      </c>
      <c r="M264" s="23" t="e">
        <f>VLOOKUP(B264,'%C values'!$B:$J,5,FALSE)</f>
        <v>#N/A</v>
      </c>
      <c r="N264" s="23" t="e">
        <f>VLOOKUP(B264,'%C values'!$B:$J,9,FALSE)</f>
        <v>#N/A</v>
      </c>
      <c r="O264" s="23" t="e">
        <f t="shared" si="2"/>
        <v>#N/A</v>
      </c>
      <c r="P264" s="40" t="e">
        <f t="shared" si="3"/>
        <v>#N/A</v>
      </c>
      <c r="Q264" s="21" t="e">
        <f>VLOOKUP($B264,'%C values'!$M:$O,2,FALSE)</f>
        <v>#N/A</v>
      </c>
      <c r="R264" s="21" t="e">
        <f t="shared" si="4"/>
        <v>#N/A</v>
      </c>
      <c r="S264" s="21" t="e">
        <f t="shared" si="5"/>
        <v>#N/A</v>
      </c>
      <c r="T264" s="21" t="e">
        <f>VLOOKUP($B264,'%C values'!$M:$O,3,FALSE)</f>
        <v>#N/A</v>
      </c>
      <c r="U264" s="23">
        <f>VLOOKUP(B264,'%C values'!T:U,2,FALSE)</f>
        <v>1.4422550000000001</v>
      </c>
      <c r="V264" s="21" t="e">
        <f t="shared" si="6"/>
        <v>#N/A</v>
      </c>
      <c r="W264" s="21" t="e">
        <f t="shared" si="7"/>
        <v>#N/A</v>
      </c>
      <c r="X264" s="23" t="e">
        <f>VLOOKUP($B264,'%C values'!$T:$V,3,FALSE)</f>
        <v>#N/A</v>
      </c>
    </row>
    <row r="265" spans="1:24" ht="15.75" customHeight="1" x14ac:dyDescent="0.2">
      <c r="A265" s="22">
        <f>VLOOKUP(B265,'Sample ID by Horizon'!A:B,2,FALSE)</f>
        <v>42512</v>
      </c>
      <c r="B265" s="87" t="s">
        <v>483</v>
      </c>
      <c r="C265" s="57">
        <v>4</v>
      </c>
      <c r="D265" s="57">
        <v>69.417000000000002</v>
      </c>
      <c r="E265" s="88">
        <v>4.9989999999999997</v>
      </c>
      <c r="F265" s="88">
        <v>74.215999999999994</v>
      </c>
      <c r="G265" s="71">
        <f t="shared" si="166"/>
        <v>4.7989999999999924</v>
      </c>
      <c r="H265" s="71">
        <f t="shared" si="167"/>
        <v>4.0008001600321519</v>
      </c>
      <c r="I265" s="71">
        <f t="shared" ref="I265:L265" si="208">I262</f>
        <v>3.9103841564153221</v>
      </c>
      <c r="J265" s="71">
        <f t="shared" si="208"/>
        <v>1.8769843950793546</v>
      </c>
      <c r="K265" s="23" t="e">
        <f t="shared" si="208"/>
        <v>#N/A</v>
      </c>
      <c r="L265" s="23" t="e">
        <f t="shared" si="208"/>
        <v>#N/A</v>
      </c>
      <c r="M265" s="23" t="e">
        <f>VLOOKUP(B265,'%C values'!$B:$J,5,FALSE)</f>
        <v>#N/A</v>
      </c>
      <c r="N265" s="23" t="e">
        <f>VLOOKUP(B265,'%C values'!$B:$J,9,FALSE)</f>
        <v>#N/A</v>
      </c>
      <c r="O265" s="23" t="e">
        <f t="shared" si="2"/>
        <v>#N/A</v>
      </c>
      <c r="P265" s="40" t="e">
        <f t="shared" si="3"/>
        <v>#N/A</v>
      </c>
      <c r="Q265" s="21" t="e">
        <f>VLOOKUP($B265,'%C values'!$M:$O,2,FALSE)</f>
        <v>#N/A</v>
      </c>
      <c r="R265" s="21" t="e">
        <f t="shared" si="4"/>
        <v>#N/A</v>
      </c>
      <c r="S265" s="21" t="e">
        <f t="shared" si="5"/>
        <v>#N/A</v>
      </c>
      <c r="T265" s="21" t="e">
        <f>VLOOKUP($B265,'%C values'!$M:$O,3,FALSE)</f>
        <v>#N/A</v>
      </c>
      <c r="U265" s="23">
        <f>VLOOKUP(B265,'%C values'!T:U,2,FALSE)</f>
        <v>1.4422550000000001</v>
      </c>
      <c r="V265" s="21" t="e">
        <f t="shared" si="6"/>
        <v>#N/A</v>
      </c>
      <c r="W265" s="21" t="e">
        <f t="shared" si="7"/>
        <v>#N/A</v>
      </c>
      <c r="X265" s="23" t="e">
        <f>VLOOKUP($B265,'%C values'!$T:$V,3,FALSE)</f>
        <v>#N/A</v>
      </c>
    </row>
    <row r="266" spans="1:24" ht="15.75" customHeight="1" x14ac:dyDescent="0.2">
      <c r="A266" s="22">
        <f>VLOOKUP(B266,'Sample ID by Horizon'!A:B,2,FALSE)</f>
        <v>42512</v>
      </c>
      <c r="B266" s="87" t="s">
        <v>484</v>
      </c>
      <c r="C266" s="57">
        <v>1</v>
      </c>
      <c r="D266" s="57">
        <v>63.067999999999998</v>
      </c>
      <c r="E266" s="88">
        <v>4.9989999999999997</v>
      </c>
      <c r="F266" s="88">
        <v>67.924999999999997</v>
      </c>
      <c r="G266" s="71">
        <f t="shared" si="166"/>
        <v>4.8569999999999993</v>
      </c>
      <c r="H266" s="71">
        <f t="shared" si="167"/>
        <v>2.8405681136227314</v>
      </c>
      <c r="I266" s="71">
        <f>AVERAGE(H266:H269)</f>
        <v>2.9901420284056983</v>
      </c>
      <c r="J266" s="71">
        <f>I266*0.48</f>
        <v>1.4352681736347352</v>
      </c>
      <c r="K266" s="35" t="e">
        <f>M266/100*VLOOKUP(B266,'Bulk Density'!$D:$Q,14,FALSE)</f>
        <v>#N/A</v>
      </c>
      <c r="L266" s="23" t="e">
        <f>K266*0.892179122</f>
        <v>#N/A</v>
      </c>
      <c r="M266" s="23" t="e">
        <f>VLOOKUP(B266,'%C values'!$B:$J,5,FALSE)</f>
        <v>#N/A</v>
      </c>
      <c r="N266" s="23" t="e">
        <f>VLOOKUP(B266,'%C values'!$B:$J,9,FALSE)</f>
        <v>#N/A</v>
      </c>
      <c r="O266" s="23" t="e">
        <f t="shared" si="2"/>
        <v>#N/A</v>
      </c>
      <c r="P266" s="40" t="e">
        <f t="shared" si="3"/>
        <v>#N/A</v>
      </c>
      <c r="Q266" s="21" t="e">
        <f>VLOOKUP($B266,'%C values'!$M:$O,2,FALSE)</f>
        <v>#N/A</v>
      </c>
      <c r="R266" s="21" t="e">
        <f t="shared" si="4"/>
        <v>#N/A</v>
      </c>
      <c r="S266" s="21" t="e">
        <f t="shared" si="5"/>
        <v>#N/A</v>
      </c>
      <c r="T266" s="21" t="e">
        <f>VLOOKUP($B266,'%C values'!$M:$O,3,FALSE)</f>
        <v>#N/A</v>
      </c>
      <c r="U266" s="23">
        <f>VLOOKUP(B266,'%C values'!T:U,2,FALSE)</f>
        <v>0.94038299999999997</v>
      </c>
      <c r="V266" s="21" t="e">
        <f t="shared" si="6"/>
        <v>#N/A</v>
      </c>
      <c r="W266" s="21" t="e">
        <f t="shared" si="7"/>
        <v>#N/A</v>
      </c>
      <c r="X266" s="23" t="e">
        <f>VLOOKUP($B266,'%C values'!$T:$V,3,FALSE)</f>
        <v>#N/A</v>
      </c>
    </row>
    <row r="267" spans="1:24" ht="15.75" customHeight="1" x14ac:dyDescent="0.2">
      <c r="A267" s="22">
        <f>VLOOKUP(B267,'Sample ID by Horizon'!A:B,2,FALSE)</f>
        <v>42512</v>
      </c>
      <c r="B267" s="87" t="s">
        <v>484</v>
      </c>
      <c r="C267" s="57">
        <v>2</v>
      </c>
      <c r="D267" s="57">
        <v>64.468999999999994</v>
      </c>
      <c r="E267" s="88">
        <v>5</v>
      </c>
      <c r="F267" s="88">
        <v>69.325999999999993</v>
      </c>
      <c r="G267" s="71">
        <f t="shared" si="166"/>
        <v>4.8569999999999993</v>
      </c>
      <c r="H267" s="71">
        <f t="shared" si="167"/>
        <v>2.8600000000000136</v>
      </c>
      <c r="I267" s="71">
        <f t="shared" ref="I267:L267" si="209">I266</f>
        <v>2.9901420284056983</v>
      </c>
      <c r="J267" s="71">
        <f t="shared" si="209"/>
        <v>1.4352681736347352</v>
      </c>
      <c r="K267" s="23" t="e">
        <f t="shared" si="209"/>
        <v>#N/A</v>
      </c>
      <c r="L267" s="23" t="e">
        <f t="shared" si="209"/>
        <v>#N/A</v>
      </c>
      <c r="M267" s="23" t="e">
        <f>VLOOKUP(B267,'%C values'!$B:$J,5,FALSE)</f>
        <v>#N/A</v>
      </c>
      <c r="N267" s="23" t="e">
        <f>VLOOKUP(B267,'%C values'!$B:$J,9,FALSE)</f>
        <v>#N/A</v>
      </c>
      <c r="O267" s="23" t="e">
        <f t="shared" si="2"/>
        <v>#N/A</v>
      </c>
      <c r="P267" s="40" t="e">
        <f t="shared" si="3"/>
        <v>#N/A</v>
      </c>
      <c r="Q267" s="21" t="e">
        <f>VLOOKUP($B267,'%C values'!$M:$O,2,FALSE)</f>
        <v>#N/A</v>
      </c>
      <c r="R267" s="21" t="e">
        <f t="shared" si="4"/>
        <v>#N/A</v>
      </c>
      <c r="S267" s="21" t="e">
        <f t="shared" si="5"/>
        <v>#N/A</v>
      </c>
      <c r="T267" s="21" t="e">
        <f>VLOOKUP($B267,'%C values'!$M:$O,3,FALSE)</f>
        <v>#N/A</v>
      </c>
      <c r="U267" s="23">
        <f>VLOOKUP(B267,'%C values'!T:U,2,FALSE)</f>
        <v>0.94038299999999997</v>
      </c>
      <c r="V267" s="21" t="e">
        <f t="shared" si="6"/>
        <v>#N/A</v>
      </c>
      <c r="W267" s="21" t="e">
        <f t="shared" si="7"/>
        <v>#N/A</v>
      </c>
      <c r="X267" s="23" t="e">
        <f>VLOOKUP($B267,'%C values'!$T:$V,3,FALSE)</f>
        <v>#N/A</v>
      </c>
    </row>
    <row r="268" spans="1:24" ht="15.75" customHeight="1" x14ac:dyDescent="0.2">
      <c r="A268" s="22">
        <f>VLOOKUP(B268,'Sample ID by Horizon'!A:B,2,FALSE)</f>
        <v>42512</v>
      </c>
      <c r="B268" s="87" t="s">
        <v>484</v>
      </c>
      <c r="C268" s="57">
        <v>3</v>
      </c>
      <c r="D268" s="57">
        <v>65.738</v>
      </c>
      <c r="E268" s="88">
        <v>5</v>
      </c>
      <c r="F268" s="88">
        <v>70.581000000000003</v>
      </c>
      <c r="G268" s="71">
        <f t="shared" si="166"/>
        <v>4.8430000000000035</v>
      </c>
      <c r="H268" s="71">
        <f t="shared" si="167"/>
        <v>3.1399999999999295</v>
      </c>
      <c r="I268" s="71">
        <f t="shared" ref="I268:L268" si="210">I266</f>
        <v>2.9901420284056983</v>
      </c>
      <c r="J268" s="71">
        <f t="shared" si="210"/>
        <v>1.4352681736347352</v>
      </c>
      <c r="K268" s="23" t="e">
        <f t="shared" si="210"/>
        <v>#N/A</v>
      </c>
      <c r="L268" s="23" t="e">
        <f t="shared" si="210"/>
        <v>#N/A</v>
      </c>
      <c r="M268" s="23" t="e">
        <f>VLOOKUP(B268,'%C values'!$B:$J,5,FALSE)</f>
        <v>#N/A</v>
      </c>
      <c r="N268" s="23" t="e">
        <f>VLOOKUP(B268,'%C values'!$B:$J,9,FALSE)</f>
        <v>#N/A</v>
      </c>
      <c r="O268" s="23" t="e">
        <f t="shared" si="2"/>
        <v>#N/A</v>
      </c>
      <c r="P268" s="40" t="e">
        <f t="shared" si="3"/>
        <v>#N/A</v>
      </c>
      <c r="Q268" s="21" t="e">
        <f>VLOOKUP($B268,'%C values'!$M:$O,2,FALSE)</f>
        <v>#N/A</v>
      </c>
      <c r="R268" s="21" t="e">
        <f t="shared" si="4"/>
        <v>#N/A</v>
      </c>
      <c r="S268" s="21" t="e">
        <f t="shared" si="5"/>
        <v>#N/A</v>
      </c>
      <c r="T268" s="21" t="e">
        <f>VLOOKUP($B268,'%C values'!$M:$O,3,FALSE)</f>
        <v>#N/A</v>
      </c>
      <c r="U268" s="23">
        <f>VLOOKUP(B268,'%C values'!T:U,2,FALSE)</f>
        <v>0.94038299999999997</v>
      </c>
      <c r="V268" s="21" t="e">
        <f t="shared" si="6"/>
        <v>#N/A</v>
      </c>
      <c r="W268" s="21" t="e">
        <f t="shared" si="7"/>
        <v>#N/A</v>
      </c>
      <c r="X268" s="23" t="e">
        <f>VLOOKUP($B268,'%C values'!$T:$V,3,FALSE)</f>
        <v>#N/A</v>
      </c>
    </row>
    <row r="269" spans="1:24" ht="15.75" customHeight="1" x14ac:dyDescent="0.2">
      <c r="A269" s="22">
        <f>VLOOKUP(B269,'Sample ID by Horizon'!A:B,2,FALSE)</f>
        <v>42512</v>
      </c>
      <c r="B269" s="87" t="s">
        <v>484</v>
      </c>
      <c r="C269" s="57">
        <v>4</v>
      </c>
      <c r="D269" s="57">
        <v>69.414000000000001</v>
      </c>
      <c r="E269" s="88">
        <v>5</v>
      </c>
      <c r="F269" s="88">
        <v>74.257999999999996</v>
      </c>
      <c r="G269" s="71">
        <f t="shared" si="166"/>
        <v>4.8439999999999941</v>
      </c>
      <c r="H269" s="71">
        <f t="shared" si="167"/>
        <v>3.1200000000001182</v>
      </c>
      <c r="I269" s="71">
        <f t="shared" ref="I269:L269" si="211">I266</f>
        <v>2.9901420284056983</v>
      </c>
      <c r="J269" s="71">
        <f t="shared" si="211"/>
        <v>1.4352681736347352</v>
      </c>
      <c r="K269" s="23" t="e">
        <f t="shared" si="211"/>
        <v>#N/A</v>
      </c>
      <c r="L269" s="23" t="e">
        <f t="shared" si="211"/>
        <v>#N/A</v>
      </c>
      <c r="M269" s="23" t="e">
        <f>VLOOKUP(B269,'%C values'!$B:$J,5,FALSE)</f>
        <v>#N/A</v>
      </c>
      <c r="N269" s="23" t="e">
        <f>VLOOKUP(B269,'%C values'!$B:$J,9,FALSE)</f>
        <v>#N/A</v>
      </c>
      <c r="O269" s="23" t="e">
        <f t="shared" si="2"/>
        <v>#N/A</v>
      </c>
      <c r="P269" s="40" t="e">
        <f t="shared" si="3"/>
        <v>#N/A</v>
      </c>
      <c r="Q269" s="21" t="e">
        <f>VLOOKUP($B269,'%C values'!$M:$O,2,FALSE)</f>
        <v>#N/A</v>
      </c>
      <c r="R269" s="21" t="e">
        <f t="shared" si="4"/>
        <v>#N/A</v>
      </c>
      <c r="S269" s="21" t="e">
        <f t="shared" si="5"/>
        <v>#N/A</v>
      </c>
      <c r="T269" s="21" t="e">
        <f>VLOOKUP($B269,'%C values'!$M:$O,3,FALSE)</f>
        <v>#N/A</v>
      </c>
      <c r="U269" s="23">
        <f>VLOOKUP(B269,'%C values'!T:U,2,FALSE)</f>
        <v>0.94038299999999997</v>
      </c>
      <c r="V269" s="21" t="e">
        <f t="shared" si="6"/>
        <v>#N/A</v>
      </c>
      <c r="W269" s="21" t="e">
        <f t="shared" si="7"/>
        <v>#N/A</v>
      </c>
      <c r="X269" s="23" t="e">
        <f>VLOOKUP($B269,'%C values'!$T:$V,3,FALSE)</f>
        <v>#N/A</v>
      </c>
    </row>
    <row r="270" spans="1:24" ht="15.75" customHeight="1" x14ac:dyDescent="0.2">
      <c r="A270" s="22">
        <f>VLOOKUP(B270,'Sample ID by Horizon'!A:B,2,FALSE)</f>
        <v>42512</v>
      </c>
      <c r="B270" s="87" t="s">
        <v>485</v>
      </c>
      <c r="C270" s="57">
        <v>1</v>
      </c>
      <c r="D270" s="57">
        <v>63.069000000000003</v>
      </c>
      <c r="E270" s="88">
        <v>5</v>
      </c>
      <c r="F270" s="88">
        <v>67.951999999999998</v>
      </c>
      <c r="G270" s="71">
        <f t="shared" si="166"/>
        <v>4.8829999999999956</v>
      </c>
      <c r="H270" s="71">
        <f t="shared" si="167"/>
        <v>2.3400000000000887</v>
      </c>
      <c r="I270" s="71">
        <f>AVERAGE(H270:H273)</f>
        <v>2.4099999999999966</v>
      </c>
      <c r="J270" s="71">
        <f>I270*0.48</f>
        <v>1.1567999999999983</v>
      </c>
      <c r="K270" s="35" t="e">
        <f>M270/100*VLOOKUP(B270,'Bulk Density'!$D:$Q,14,FALSE)</f>
        <v>#N/A</v>
      </c>
      <c r="L270" s="23" t="e">
        <f>K270*0.892179122</f>
        <v>#N/A</v>
      </c>
      <c r="M270" s="23" t="e">
        <f>VLOOKUP(B270,'%C values'!$B:$J,5,FALSE)</f>
        <v>#N/A</v>
      </c>
      <c r="N270" s="23" t="e">
        <f>VLOOKUP(B270,'%C values'!$B:$J,9,FALSE)</f>
        <v>#N/A</v>
      </c>
      <c r="O270" s="23" t="e">
        <f t="shared" si="2"/>
        <v>#N/A</v>
      </c>
      <c r="P270" s="40" t="e">
        <f t="shared" si="3"/>
        <v>#N/A</v>
      </c>
      <c r="Q270" s="21" t="e">
        <f>VLOOKUP($B270,'%C values'!$M:$O,2,FALSE)</f>
        <v>#N/A</v>
      </c>
      <c r="R270" s="21" t="e">
        <f t="shared" si="4"/>
        <v>#N/A</v>
      </c>
      <c r="S270" s="21" t="e">
        <f t="shared" si="5"/>
        <v>#N/A</v>
      </c>
      <c r="T270" s="21" t="e">
        <f>VLOOKUP($B270,'%C values'!$M:$O,3,FALSE)</f>
        <v>#N/A</v>
      </c>
      <c r="U270" s="23">
        <f>VLOOKUP(B270,'%C values'!T:U,2,FALSE)</f>
        <v>0.53078199999999998</v>
      </c>
      <c r="V270" s="21" t="e">
        <f t="shared" si="6"/>
        <v>#N/A</v>
      </c>
      <c r="W270" s="21" t="e">
        <f t="shared" si="7"/>
        <v>#N/A</v>
      </c>
      <c r="X270" s="23" t="e">
        <f>VLOOKUP($B270,'%C values'!$T:$V,3,FALSE)</f>
        <v>#N/A</v>
      </c>
    </row>
    <row r="271" spans="1:24" ht="15.75" customHeight="1" x14ac:dyDescent="0.2">
      <c r="A271" s="22">
        <f>VLOOKUP(B271,'Sample ID by Horizon'!A:B,2,FALSE)</f>
        <v>42512</v>
      </c>
      <c r="B271" s="87" t="s">
        <v>485</v>
      </c>
      <c r="C271" s="57">
        <v>2</v>
      </c>
      <c r="D271" s="57">
        <v>64.47</v>
      </c>
      <c r="E271" s="88">
        <v>5</v>
      </c>
      <c r="F271" s="88">
        <v>69.352000000000004</v>
      </c>
      <c r="G271" s="71">
        <f t="shared" si="166"/>
        <v>4.882000000000005</v>
      </c>
      <c r="H271" s="71">
        <f t="shared" si="167"/>
        <v>2.3599999999999</v>
      </c>
      <c r="I271" s="71">
        <f t="shared" ref="I271:L271" si="212">I270</f>
        <v>2.4099999999999966</v>
      </c>
      <c r="J271" s="71">
        <f t="shared" si="212"/>
        <v>1.1567999999999983</v>
      </c>
      <c r="K271" s="23" t="e">
        <f t="shared" si="212"/>
        <v>#N/A</v>
      </c>
      <c r="L271" s="23" t="e">
        <f t="shared" si="212"/>
        <v>#N/A</v>
      </c>
      <c r="M271" s="23" t="e">
        <f>VLOOKUP(B271,'%C values'!$B:$J,5,FALSE)</f>
        <v>#N/A</v>
      </c>
      <c r="N271" s="23" t="e">
        <f>VLOOKUP(B271,'%C values'!$B:$J,9,FALSE)</f>
        <v>#N/A</v>
      </c>
      <c r="O271" s="23" t="e">
        <f t="shared" si="2"/>
        <v>#N/A</v>
      </c>
      <c r="P271" s="40" t="e">
        <f t="shared" si="3"/>
        <v>#N/A</v>
      </c>
      <c r="Q271" s="21" t="e">
        <f>VLOOKUP($B271,'%C values'!$M:$O,2,FALSE)</f>
        <v>#N/A</v>
      </c>
      <c r="R271" s="21" t="e">
        <f t="shared" si="4"/>
        <v>#N/A</v>
      </c>
      <c r="S271" s="21" t="e">
        <f t="shared" si="5"/>
        <v>#N/A</v>
      </c>
      <c r="T271" s="21" t="e">
        <f>VLOOKUP($B271,'%C values'!$M:$O,3,FALSE)</f>
        <v>#N/A</v>
      </c>
      <c r="U271" s="23">
        <f>VLOOKUP(B271,'%C values'!T:U,2,FALSE)</f>
        <v>0.53078199999999998</v>
      </c>
      <c r="V271" s="21" t="e">
        <f t="shared" si="6"/>
        <v>#N/A</v>
      </c>
      <c r="W271" s="21" t="e">
        <f t="shared" si="7"/>
        <v>#N/A</v>
      </c>
      <c r="X271" s="23" t="e">
        <f>VLOOKUP($B271,'%C values'!$T:$V,3,FALSE)</f>
        <v>#N/A</v>
      </c>
    </row>
    <row r="272" spans="1:24" ht="15.75" customHeight="1" x14ac:dyDescent="0.2">
      <c r="A272" s="22">
        <f>VLOOKUP(B272,'Sample ID by Horizon'!A:B,2,FALSE)</f>
        <v>42512</v>
      </c>
      <c r="B272" s="87" t="s">
        <v>485</v>
      </c>
      <c r="C272" s="57">
        <v>3</v>
      </c>
      <c r="D272" s="57">
        <v>65.738</v>
      </c>
      <c r="E272" s="88">
        <v>5</v>
      </c>
      <c r="F272" s="88">
        <v>70.614999999999995</v>
      </c>
      <c r="G272" s="71">
        <f t="shared" si="166"/>
        <v>4.8769999999999953</v>
      </c>
      <c r="H272" s="71">
        <f t="shared" si="167"/>
        <v>2.4600000000000932</v>
      </c>
      <c r="I272" s="71">
        <f t="shared" ref="I272:L272" si="213">I270</f>
        <v>2.4099999999999966</v>
      </c>
      <c r="J272" s="71">
        <f t="shared" si="213"/>
        <v>1.1567999999999983</v>
      </c>
      <c r="K272" s="23" t="e">
        <f t="shared" si="213"/>
        <v>#N/A</v>
      </c>
      <c r="L272" s="23" t="e">
        <f t="shared" si="213"/>
        <v>#N/A</v>
      </c>
      <c r="M272" s="23" t="e">
        <f>VLOOKUP(B272,'%C values'!$B:$J,5,FALSE)</f>
        <v>#N/A</v>
      </c>
      <c r="N272" s="23" t="e">
        <f>VLOOKUP(B272,'%C values'!$B:$J,9,FALSE)</f>
        <v>#N/A</v>
      </c>
      <c r="O272" s="23" t="e">
        <f t="shared" si="2"/>
        <v>#N/A</v>
      </c>
      <c r="P272" s="40" t="e">
        <f t="shared" si="3"/>
        <v>#N/A</v>
      </c>
      <c r="Q272" s="21" t="e">
        <f>VLOOKUP($B272,'%C values'!$M:$O,2,FALSE)</f>
        <v>#N/A</v>
      </c>
      <c r="R272" s="21" t="e">
        <f t="shared" si="4"/>
        <v>#N/A</v>
      </c>
      <c r="S272" s="21" t="e">
        <f t="shared" si="5"/>
        <v>#N/A</v>
      </c>
      <c r="T272" s="21" t="e">
        <f>VLOOKUP($B272,'%C values'!$M:$O,3,FALSE)</f>
        <v>#N/A</v>
      </c>
      <c r="U272" s="23">
        <f>VLOOKUP(B272,'%C values'!T:U,2,FALSE)</f>
        <v>0.53078199999999998</v>
      </c>
      <c r="V272" s="21" t="e">
        <f t="shared" si="6"/>
        <v>#N/A</v>
      </c>
      <c r="W272" s="21" t="e">
        <f t="shared" si="7"/>
        <v>#N/A</v>
      </c>
      <c r="X272" s="23" t="e">
        <f>VLOOKUP($B272,'%C values'!$T:$V,3,FALSE)</f>
        <v>#N/A</v>
      </c>
    </row>
    <row r="273" spans="1:24" ht="15.75" customHeight="1" x14ac:dyDescent="0.2">
      <c r="A273" s="22">
        <f>VLOOKUP(B273,'Sample ID by Horizon'!A:B,2,FALSE)</f>
        <v>42512</v>
      </c>
      <c r="B273" s="87" t="s">
        <v>485</v>
      </c>
      <c r="C273" s="57">
        <v>4</v>
      </c>
      <c r="D273" s="57">
        <v>69.414000000000001</v>
      </c>
      <c r="E273" s="88">
        <v>5</v>
      </c>
      <c r="F273" s="88">
        <v>74.290000000000006</v>
      </c>
      <c r="G273" s="71">
        <f t="shared" si="166"/>
        <v>4.8760000000000048</v>
      </c>
      <c r="H273" s="71">
        <f t="shared" si="167"/>
        <v>2.4799999999999045</v>
      </c>
      <c r="I273" s="71">
        <f t="shared" ref="I273:L273" si="214">I270</f>
        <v>2.4099999999999966</v>
      </c>
      <c r="J273" s="71">
        <f t="shared" si="214"/>
        <v>1.1567999999999983</v>
      </c>
      <c r="K273" s="23" t="e">
        <f t="shared" si="214"/>
        <v>#N/A</v>
      </c>
      <c r="L273" s="23" t="e">
        <f t="shared" si="214"/>
        <v>#N/A</v>
      </c>
      <c r="M273" s="23" t="e">
        <f>VLOOKUP(B273,'%C values'!$B:$J,5,FALSE)</f>
        <v>#N/A</v>
      </c>
      <c r="N273" s="23" t="e">
        <f>VLOOKUP(B273,'%C values'!$B:$J,9,FALSE)</f>
        <v>#N/A</v>
      </c>
      <c r="O273" s="23" t="e">
        <f t="shared" si="2"/>
        <v>#N/A</v>
      </c>
      <c r="P273" s="40" t="e">
        <f t="shared" si="3"/>
        <v>#N/A</v>
      </c>
      <c r="Q273" s="21" t="e">
        <f>VLOOKUP($B273,'%C values'!$M:$O,2,FALSE)</f>
        <v>#N/A</v>
      </c>
      <c r="R273" s="21" t="e">
        <f t="shared" si="4"/>
        <v>#N/A</v>
      </c>
      <c r="S273" s="21" t="e">
        <f t="shared" si="5"/>
        <v>#N/A</v>
      </c>
      <c r="T273" s="21" t="e">
        <f>VLOOKUP($B273,'%C values'!$M:$O,3,FALSE)</f>
        <v>#N/A</v>
      </c>
      <c r="U273" s="23">
        <f>VLOOKUP(B273,'%C values'!T:U,2,FALSE)</f>
        <v>0.53078199999999998</v>
      </c>
      <c r="V273" s="21" t="e">
        <f t="shared" si="6"/>
        <v>#N/A</v>
      </c>
      <c r="W273" s="21" t="e">
        <f t="shared" si="7"/>
        <v>#N/A</v>
      </c>
      <c r="X273" s="23" t="e">
        <f>VLOOKUP($B273,'%C values'!$T:$V,3,FALSE)</f>
        <v>#N/A</v>
      </c>
    </row>
    <row r="274" spans="1:24" ht="15.75" customHeight="1" x14ac:dyDescent="0.2">
      <c r="A274" s="22">
        <f>VLOOKUP(B274,'Sample ID by Horizon'!A:B,2,FALSE)</f>
        <v>42512</v>
      </c>
      <c r="B274" s="87" t="s">
        <v>487</v>
      </c>
      <c r="C274" s="57">
        <v>1</v>
      </c>
      <c r="D274" s="57">
        <v>63.072000000000003</v>
      </c>
      <c r="E274" s="88">
        <v>5</v>
      </c>
      <c r="F274" s="88">
        <v>67.807000000000002</v>
      </c>
      <c r="G274" s="71">
        <f t="shared" si="166"/>
        <v>4.7349999999999994</v>
      </c>
      <c r="H274" s="71">
        <f t="shared" si="167"/>
        <v>5.3000000000000114</v>
      </c>
      <c r="I274" s="71">
        <f>AVERAGE(H274:H277)</f>
        <v>5.2802700540108116</v>
      </c>
      <c r="J274" s="71">
        <f>I274*0.48</f>
        <v>2.5345296259251895</v>
      </c>
      <c r="K274" s="35" t="e">
        <f>M274/100*VLOOKUP(B274,'Bulk Density'!$D:$Q,14,FALSE)</f>
        <v>#N/A</v>
      </c>
      <c r="L274" s="23" t="e">
        <f>K274*0.892179122</f>
        <v>#N/A</v>
      </c>
      <c r="M274" s="23" t="e">
        <f>VLOOKUP(B274,'%C values'!$B:$J,5,FALSE)</f>
        <v>#N/A</v>
      </c>
      <c r="N274" s="23" t="e">
        <f>VLOOKUP(B274,'%C values'!$B:$J,9,FALSE)</f>
        <v>#N/A</v>
      </c>
      <c r="O274" s="23" t="e">
        <f t="shared" si="2"/>
        <v>#N/A</v>
      </c>
      <c r="P274" s="40" t="e">
        <f t="shared" si="3"/>
        <v>#N/A</v>
      </c>
      <c r="Q274" s="21" t="e">
        <f>VLOOKUP($B274,'%C values'!$M:$O,2,FALSE)</f>
        <v>#N/A</v>
      </c>
      <c r="R274" s="21" t="e">
        <f t="shared" si="4"/>
        <v>#N/A</v>
      </c>
      <c r="S274" s="21" t="e">
        <f t="shared" si="5"/>
        <v>#N/A</v>
      </c>
      <c r="T274" s="21" t="e">
        <f>VLOOKUP($B274,'%C values'!$M:$O,3,FALSE)</f>
        <v>#N/A</v>
      </c>
      <c r="U274" s="23">
        <f>VLOOKUP(B274,'%C values'!T:U,2,FALSE)</f>
        <v>1.8355090000000001</v>
      </c>
      <c r="V274" s="21" t="e">
        <f t="shared" si="6"/>
        <v>#N/A</v>
      </c>
      <c r="W274" s="21" t="e">
        <f t="shared" si="7"/>
        <v>#N/A</v>
      </c>
      <c r="X274" s="23" t="e">
        <f>VLOOKUP($B274,'%C values'!$T:$V,3,FALSE)</f>
        <v>#N/A</v>
      </c>
    </row>
    <row r="275" spans="1:24" ht="15.75" customHeight="1" x14ac:dyDescent="0.2">
      <c r="A275" s="22">
        <f>VLOOKUP(B275,'Sample ID by Horizon'!A:B,2,FALSE)</f>
        <v>42512</v>
      </c>
      <c r="B275" s="87" t="s">
        <v>487</v>
      </c>
      <c r="C275" s="57">
        <v>2</v>
      </c>
      <c r="D275" s="57">
        <v>64.471999999999994</v>
      </c>
      <c r="E275" s="88">
        <v>4.9989999999999997</v>
      </c>
      <c r="F275" s="88">
        <v>69.200999999999993</v>
      </c>
      <c r="G275" s="71">
        <f t="shared" si="166"/>
        <v>4.7289999999999992</v>
      </c>
      <c r="H275" s="71">
        <f t="shared" si="167"/>
        <v>5.4010802160432183</v>
      </c>
      <c r="I275" s="71">
        <f t="shared" ref="I275:L275" si="215">I274</f>
        <v>5.2802700540108116</v>
      </c>
      <c r="J275" s="71">
        <f t="shared" si="215"/>
        <v>2.5345296259251895</v>
      </c>
      <c r="K275" s="23" t="e">
        <f t="shared" si="215"/>
        <v>#N/A</v>
      </c>
      <c r="L275" s="23" t="e">
        <f t="shared" si="215"/>
        <v>#N/A</v>
      </c>
      <c r="M275" s="23" t="e">
        <f>VLOOKUP(B275,'%C values'!$B:$J,5,FALSE)</f>
        <v>#N/A</v>
      </c>
      <c r="N275" s="23" t="e">
        <f>VLOOKUP(B275,'%C values'!$B:$J,9,FALSE)</f>
        <v>#N/A</v>
      </c>
      <c r="O275" s="23" t="e">
        <f t="shared" si="2"/>
        <v>#N/A</v>
      </c>
      <c r="P275" s="40" t="e">
        <f t="shared" si="3"/>
        <v>#N/A</v>
      </c>
      <c r="Q275" s="21" t="e">
        <f>VLOOKUP($B275,'%C values'!$M:$O,2,FALSE)</f>
        <v>#N/A</v>
      </c>
      <c r="R275" s="21" t="e">
        <f t="shared" si="4"/>
        <v>#N/A</v>
      </c>
      <c r="S275" s="21" t="e">
        <f t="shared" si="5"/>
        <v>#N/A</v>
      </c>
      <c r="T275" s="21" t="e">
        <f>VLOOKUP($B275,'%C values'!$M:$O,3,FALSE)</f>
        <v>#N/A</v>
      </c>
      <c r="U275" s="23">
        <f>VLOOKUP(B275,'%C values'!T:U,2,FALSE)</f>
        <v>1.8355090000000001</v>
      </c>
      <c r="V275" s="21" t="e">
        <f t="shared" si="6"/>
        <v>#N/A</v>
      </c>
      <c r="W275" s="21" t="e">
        <f t="shared" si="7"/>
        <v>#N/A</v>
      </c>
      <c r="X275" s="23" t="e">
        <f>VLOOKUP($B275,'%C values'!$T:$V,3,FALSE)</f>
        <v>#N/A</v>
      </c>
    </row>
    <row r="276" spans="1:24" ht="15.75" customHeight="1" x14ac:dyDescent="0.2">
      <c r="A276" s="22">
        <f>VLOOKUP(B276,'Sample ID by Horizon'!A:B,2,FALSE)</f>
        <v>42512</v>
      </c>
      <c r="B276" s="87" t="s">
        <v>487</v>
      </c>
      <c r="C276" s="57">
        <v>3</v>
      </c>
      <c r="D276" s="57">
        <v>65.734999999999999</v>
      </c>
      <c r="E276" s="88">
        <v>5</v>
      </c>
      <c r="F276" s="88">
        <v>70.474999999999994</v>
      </c>
      <c r="G276" s="71">
        <f t="shared" si="166"/>
        <v>4.7399999999999949</v>
      </c>
      <c r="H276" s="71">
        <f t="shared" si="167"/>
        <v>5.2000000000001023</v>
      </c>
      <c r="I276" s="71">
        <f t="shared" ref="I276:L276" si="216">I274</f>
        <v>5.2802700540108116</v>
      </c>
      <c r="J276" s="71">
        <f t="shared" si="216"/>
        <v>2.5345296259251895</v>
      </c>
      <c r="K276" s="23" t="e">
        <f t="shared" si="216"/>
        <v>#N/A</v>
      </c>
      <c r="L276" s="23" t="e">
        <f t="shared" si="216"/>
        <v>#N/A</v>
      </c>
      <c r="M276" s="23" t="e">
        <f>VLOOKUP(B276,'%C values'!$B:$J,5,FALSE)</f>
        <v>#N/A</v>
      </c>
      <c r="N276" s="23" t="e">
        <f>VLOOKUP(B276,'%C values'!$B:$J,9,FALSE)</f>
        <v>#N/A</v>
      </c>
      <c r="O276" s="23" t="e">
        <f t="shared" si="2"/>
        <v>#N/A</v>
      </c>
      <c r="P276" s="40" t="e">
        <f t="shared" si="3"/>
        <v>#N/A</v>
      </c>
      <c r="Q276" s="21" t="e">
        <f>VLOOKUP($B276,'%C values'!$M:$O,2,FALSE)</f>
        <v>#N/A</v>
      </c>
      <c r="R276" s="21" t="e">
        <f t="shared" si="4"/>
        <v>#N/A</v>
      </c>
      <c r="S276" s="21" t="e">
        <f t="shared" si="5"/>
        <v>#N/A</v>
      </c>
      <c r="T276" s="21" t="e">
        <f>VLOOKUP($B276,'%C values'!$M:$O,3,FALSE)</f>
        <v>#N/A</v>
      </c>
      <c r="U276" s="23">
        <f>VLOOKUP(B276,'%C values'!T:U,2,FALSE)</f>
        <v>1.8355090000000001</v>
      </c>
      <c r="V276" s="21" t="e">
        <f t="shared" si="6"/>
        <v>#N/A</v>
      </c>
      <c r="W276" s="21" t="e">
        <f t="shared" si="7"/>
        <v>#N/A</v>
      </c>
      <c r="X276" s="23" t="e">
        <f>VLOOKUP($B276,'%C values'!$T:$V,3,FALSE)</f>
        <v>#N/A</v>
      </c>
    </row>
    <row r="277" spans="1:24" ht="15.75" customHeight="1" x14ac:dyDescent="0.2">
      <c r="A277" s="22">
        <f>VLOOKUP(B277,'Sample ID by Horizon'!A:B,2,FALSE)</f>
        <v>42512</v>
      </c>
      <c r="B277" s="87" t="s">
        <v>487</v>
      </c>
      <c r="C277" s="57">
        <v>4</v>
      </c>
      <c r="D277" s="57">
        <v>69.414000000000001</v>
      </c>
      <c r="E277" s="88">
        <v>5</v>
      </c>
      <c r="F277" s="88">
        <v>74.153000000000006</v>
      </c>
      <c r="G277" s="71">
        <f t="shared" si="166"/>
        <v>4.7390000000000043</v>
      </c>
      <c r="H277" s="71">
        <f t="shared" si="167"/>
        <v>5.2199999999999136</v>
      </c>
      <c r="I277" s="71">
        <f t="shared" ref="I277:L277" si="217">I274</f>
        <v>5.2802700540108116</v>
      </c>
      <c r="J277" s="71">
        <f t="shared" si="217"/>
        <v>2.5345296259251895</v>
      </c>
      <c r="K277" s="23" t="e">
        <f t="shared" si="217"/>
        <v>#N/A</v>
      </c>
      <c r="L277" s="23" t="e">
        <f t="shared" si="217"/>
        <v>#N/A</v>
      </c>
      <c r="M277" s="23" t="e">
        <f>VLOOKUP(B277,'%C values'!$B:$J,5,FALSE)</f>
        <v>#N/A</v>
      </c>
      <c r="N277" s="23" t="e">
        <f>VLOOKUP(B277,'%C values'!$B:$J,9,FALSE)</f>
        <v>#N/A</v>
      </c>
      <c r="O277" s="23" t="e">
        <f t="shared" si="2"/>
        <v>#N/A</v>
      </c>
      <c r="P277" s="40" t="e">
        <f t="shared" si="3"/>
        <v>#N/A</v>
      </c>
      <c r="Q277" s="21" t="e">
        <f>VLOOKUP($B277,'%C values'!$M:$O,2,FALSE)</f>
        <v>#N/A</v>
      </c>
      <c r="R277" s="21" t="e">
        <f t="shared" si="4"/>
        <v>#N/A</v>
      </c>
      <c r="S277" s="21" t="e">
        <f t="shared" si="5"/>
        <v>#N/A</v>
      </c>
      <c r="T277" s="21" t="e">
        <f>VLOOKUP($B277,'%C values'!$M:$O,3,FALSE)</f>
        <v>#N/A</v>
      </c>
      <c r="U277" s="23">
        <f>VLOOKUP(B277,'%C values'!T:U,2,FALSE)</f>
        <v>1.8355090000000001</v>
      </c>
      <c r="V277" s="21" t="e">
        <f t="shared" si="6"/>
        <v>#N/A</v>
      </c>
      <c r="W277" s="21" t="e">
        <f t="shared" si="7"/>
        <v>#N/A</v>
      </c>
      <c r="X277" s="23" t="e">
        <f>VLOOKUP($B277,'%C values'!$T:$V,3,FALSE)</f>
        <v>#N/A</v>
      </c>
    </row>
    <row r="278" spans="1:24" ht="15.75" customHeight="1" x14ac:dyDescent="0.2">
      <c r="A278" s="22">
        <f>VLOOKUP(B278,'Sample ID by Horizon'!A:B,2,FALSE)</f>
        <v>42512</v>
      </c>
      <c r="B278" s="87" t="s">
        <v>488</v>
      </c>
      <c r="C278" s="57">
        <v>1</v>
      </c>
      <c r="D278" s="57">
        <v>63.070999999999998</v>
      </c>
      <c r="E278" s="88">
        <v>5</v>
      </c>
      <c r="F278" s="88">
        <v>67.897999999999996</v>
      </c>
      <c r="G278" s="71">
        <f t="shared" si="166"/>
        <v>4.8269999999999982</v>
      </c>
      <c r="H278" s="71">
        <f t="shared" si="167"/>
        <v>3.4600000000000368</v>
      </c>
      <c r="I278" s="71">
        <f>AVERAGE(H278:H281)</f>
        <v>3.4301620324065389</v>
      </c>
      <c r="J278" s="71">
        <f>I278*0.48</f>
        <v>1.6464777755551385</v>
      </c>
      <c r="K278" s="35" t="e">
        <f>M278/100*VLOOKUP(B278,'Bulk Density'!$D:$Q,14,FALSE)</f>
        <v>#N/A</v>
      </c>
      <c r="L278" s="23" t="e">
        <f>K278*0.892179122</f>
        <v>#N/A</v>
      </c>
      <c r="M278" s="23" t="e">
        <f>VLOOKUP(B278,'%C values'!$B:$J,5,FALSE)</f>
        <v>#N/A</v>
      </c>
      <c r="N278" s="23" t="e">
        <f>VLOOKUP(B278,'%C values'!$B:$J,9,FALSE)</f>
        <v>#N/A</v>
      </c>
      <c r="O278" s="23" t="e">
        <f t="shared" si="2"/>
        <v>#N/A</v>
      </c>
      <c r="P278" s="40" t="e">
        <f t="shared" si="3"/>
        <v>#N/A</v>
      </c>
      <c r="Q278" s="21" t="e">
        <f>VLOOKUP($B278,'%C values'!$M:$O,2,FALSE)</f>
        <v>#N/A</v>
      </c>
      <c r="R278" s="21" t="e">
        <f t="shared" si="4"/>
        <v>#N/A</v>
      </c>
      <c r="S278" s="21" t="e">
        <f t="shared" si="5"/>
        <v>#N/A</v>
      </c>
      <c r="T278" s="21" t="e">
        <f>VLOOKUP($B278,'%C values'!$M:$O,3,FALSE)</f>
        <v>#N/A</v>
      </c>
      <c r="U278" s="23">
        <f>VLOOKUP(B278,'%C values'!T:U,2,FALSE)</f>
        <v>1.1642980000000001</v>
      </c>
      <c r="V278" s="21" t="e">
        <f t="shared" si="6"/>
        <v>#N/A</v>
      </c>
      <c r="W278" s="21" t="e">
        <f t="shared" si="7"/>
        <v>#N/A</v>
      </c>
      <c r="X278" s="23" t="e">
        <f>VLOOKUP($B278,'%C values'!$T:$V,3,FALSE)</f>
        <v>#N/A</v>
      </c>
    </row>
    <row r="279" spans="1:24" ht="15.75" customHeight="1" x14ac:dyDescent="0.2">
      <c r="A279" s="22">
        <f>VLOOKUP(B279,'Sample ID by Horizon'!A:B,2,FALSE)</f>
        <v>42512</v>
      </c>
      <c r="B279" s="87" t="s">
        <v>488</v>
      </c>
      <c r="C279" s="57">
        <v>2</v>
      </c>
      <c r="D279" s="57">
        <v>64.471000000000004</v>
      </c>
      <c r="E279" s="88">
        <v>5</v>
      </c>
      <c r="F279" s="88">
        <v>69.295000000000002</v>
      </c>
      <c r="G279" s="71">
        <f t="shared" si="166"/>
        <v>4.8239999999999981</v>
      </c>
      <c r="H279" s="71">
        <f t="shared" si="167"/>
        <v>3.5200000000000382</v>
      </c>
      <c r="I279" s="71">
        <f t="shared" ref="I279:L279" si="218">I278</f>
        <v>3.4301620324065389</v>
      </c>
      <c r="J279" s="71">
        <f t="shared" si="218"/>
        <v>1.6464777755551385</v>
      </c>
      <c r="K279" s="23" t="e">
        <f t="shared" si="218"/>
        <v>#N/A</v>
      </c>
      <c r="L279" s="23" t="e">
        <f t="shared" si="218"/>
        <v>#N/A</v>
      </c>
      <c r="M279" s="23" t="e">
        <f>VLOOKUP(B279,'%C values'!$B:$J,5,FALSE)</f>
        <v>#N/A</v>
      </c>
      <c r="N279" s="23" t="e">
        <f>VLOOKUP(B279,'%C values'!$B:$J,9,FALSE)</f>
        <v>#N/A</v>
      </c>
      <c r="O279" s="23" t="e">
        <f t="shared" si="2"/>
        <v>#N/A</v>
      </c>
      <c r="P279" s="40" t="e">
        <f t="shared" si="3"/>
        <v>#N/A</v>
      </c>
      <c r="Q279" s="21" t="e">
        <f>VLOOKUP($B279,'%C values'!$M:$O,2,FALSE)</f>
        <v>#N/A</v>
      </c>
      <c r="R279" s="21" t="e">
        <f t="shared" si="4"/>
        <v>#N/A</v>
      </c>
      <c r="S279" s="21" t="e">
        <f t="shared" si="5"/>
        <v>#N/A</v>
      </c>
      <c r="T279" s="21" t="e">
        <f>VLOOKUP($B279,'%C values'!$M:$O,3,FALSE)</f>
        <v>#N/A</v>
      </c>
      <c r="U279" s="23">
        <f>VLOOKUP(B279,'%C values'!T:U,2,FALSE)</f>
        <v>1.1642980000000001</v>
      </c>
      <c r="V279" s="21" t="e">
        <f t="shared" si="6"/>
        <v>#N/A</v>
      </c>
      <c r="W279" s="21" t="e">
        <f t="shared" si="7"/>
        <v>#N/A</v>
      </c>
      <c r="X279" s="23" t="e">
        <f>VLOOKUP($B279,'%C values'!$T:$V,3,FALSE)</f>
        <v>#N/A</v>
      </c>
    </row>
    <row r="280" spans="1:24" ht="15.75" customHeight="1" x14ac:dyDescent="0.2">
      <c r="A280" s="22">
        <f>VLOOKUP(B280,'Sample ID by Horizon'!A:B,2,FALSE)</f>
        <v>42512</v>
      </c>
      <c r="B280" s="87" t="s">
        <v>488</v>
      </c>
      <c r="C280" s="57">
        <v>3</v>
      </c>
      <c r="D280" s="57">
        <v>65.73</v>
      </c>
      <c r="E280" s="88">
        <v>4.9989999999999997</v>
      </c>
      <c r="F280" s="88">
        <v>70.566999999999993</v>
      </c>
      <c r="G280" s="71">
        <f t="shared" si="166"/>
        <v>4.8369999999999891</v>
      </c>
      <c r="H280" s="71">
        <f t="shared" si="167"/>
        <v>3.2406481296261371</v>
      </c>
      <c r="I280" s="71">
        <f t="shared" ref="I280:L280" si="219">I278</f>
        <v>3.4301620324065389</v>
      </c>
      <c r="J280" s="71">
        <f t="shared" si="219"/>
        <v>1.6464777755551385</v>
      </c>
      <c r="K280" s="23" t="e">
        <f t="shared" si="219"/>
        <v>#N/A</v>
      </c>
      <c r="L280" s="23" t="e">
        <f t="shared" si="219"/>
        <v>#N/A</v>
      </c>
      <c r="M280" s="23" t="e">
        <f>VLOOKUP(B280,'%C values'!$B:$J,5,FALSE)</f>
        <v>#N/A</v>
      </c>
      <c r="N280" s="23" t="e">
        <f>VLOOKUP(B280,'%C values'!$B:$J,9,FALSE)</f>
        <v>#N/A</v>
      </c>
      <c r="O280" s="23" t="e">
        <f t="shared" si="2"/>
        <v>#N/A</v>
      </c>
      <c r="P280" s="40" t="e">
        <f t="shared" si="3"/>
        <v>#N/A</v>
      </c>
      <c r="Q280" s="21" t="e">
        <f>VLOOKUP($B280,'%C values'!$M:$O,2,FALSE)</f>
        <v>#N/A</v>
      </c>
      <c r="R280" s="21" t="e">
        <f t="shared" si="4"/>
        <v>#N/A</v>
      </c>
      <c r="S280" s="21" t="e">
        <f t="shared" si="5"/>
        <v>#N/A</v>
      </c>
      <c r="T280" s="21" t="e">
        <f>VLOOKUP($B280,'%C values'!$M:$O,3,FALSE)</f>
        <v>#N/A</v>
      </c>
      <c r="U280" s="23">
        <f>VLOOKUP(B280,'%C values'!T:U,2,FALSE)</f>
        <v>1.1642980000000001</v>
      </c>
      <c r="V280" s="21" t="e">
        <f t="shared" si="6"/>
        <v>#N/A</v>
      </c>
      <c r="W280" s="21" t="e">
        <f t="shared" si="7"/>
        <v>#N/A</v>
      </c>
      <c r="X280" s="23" t="e">
        <f>VLOOKUP($B280,'%C values'!$T:$V,3,FALSE)</f>
        <v>#N/A</v>
      </c>
    </row>
    <row r="281" spans="1:24" ht="15.75" customHeight="1" x14ac:dyDescent="0.2">
      <c r="A281" s="22">
        <f>VLOOKUP(B281,'Sample ID by Horizon'!A:B,2,FALSE)</f>
        <v>42512</v>
      </c>
      <c r="B281" s="87" t="s">
        <v>488</v>
      </c>
      <c r="C281" s="57">
        <v>4</v>
      </c>
      <c r="D281" s="57">
        <v>69.411000000000001</v>
      </c>
      <c r="E281" s="88">
        <v>5</v>
      </c>
      <c r="F281" s="88">
        <v>74.236000000000004</v>
      </c>
      <c r="G281" s="71">
        <f t="shared" si="166"/>
        <v>4.8250000000000028</v>
      </c>
      <c r="H281" s="71">
        <f t="shared" si="167"/>
        <v>3.4999999999999436</v>
      </c>
      <c r="I281" s="71">
        <f t="shared" ref="I281:L281" si="220">I278</f>
        <v>3.4301620324065389</v>
      </c>
      <c r="J281" s="71">
        <f t="shared" si="220"/>
        <v>1.6464777755551385</v>
      </c>
      <c r="K281" s="23" t="e">
        <f t="shared" si="220"/>
        <v>#N/A</v>
      </c>
      <c r="L281" s="23" t="e">
        <f t="shared" si="220"/>
        <v>#N/A</v>
      </c>
      <c r="M281" s="23" t="e">
        <f>VLOOKUP(B281,'%C values'!$B:$J,5,FALSE)</f>
        <v>#N/A</v>
      </c>
      <c r="N281" s="23" t="e">
        <f>VLOOKUP(B281,'%C values'!$B:$J,9,FALSE)</f>
        <v>#N/A</v>
      </c>
      <c r="O281" s="23" t="e">
        <f t="shared" si="2"/>
        <v>#N/A</v>
      </c>
      <c r="P281" s="40" t="e">
        <f t="shared" si="3"/>
        <v>#N/A</v>
      </c>
      <c r="Q281" s="21" t="e">
        <f>VLOOKUP($B281,'%C values'!$M:$O,2,FALSE)</f>
        <v>#N/A</v>
      </c>
      <c r="R281" s="21" t="e">
        <f t="shared" si="4"/>
        <v>#N/A</v>
      </c>
      <c r="S281" s="21" t="e">
        <f t="shared" si="5"/>
        <v>#N/A</v>
      </c>
      <c r="T281" s="21" t="e">
        <f>VLOOKUP($B281,'%C values'!$M:$O,3,FALSE)</f>
        <v>#N/A</v>
      </c>
      <c r="U281" s="23">
        <f>VLOOKUP(B281,'%C values'!T:U,2,FALSE)</f>
        <v>1.1642980000000001</v>
      </c>
      <c r="V281" s="21" t="e">
        <f t="shared" si="6"/>
        <v>#N/A</v>
      </c>
      <c r="W281" s="21" t="e">
        <f t="shared" si="7"/>
        <v>#N/A</v>
      </c>
      <c r="X281" s="23" t="e">
        <f>VLOOKUP($B281,'%C values'!$T:$V,3,FALSE)</f>
        <v>#N/A</v>
      </c>
    </row>
    <row r="282" spans="1:24" ht="15.75" customHeight="1" x14ac:dyDescent="0.2">
      <c r="A282" s="22">
        <f>VLOOKUP(B282,'Sample ID by Horizon'!A:B,2,FALSE)</f>
        <v>42512</v>
      </c>
      <c r="B282" s="87" t="s">
        <v>489</v>
      </c>
      <c r="C282" s="57">
        <v>1</v>
      </c>
      <c r="D282" s="57">
        <v>63.070999999999998</v>
      </c>
      <c r="E282" s="88">
        <v>5</v>
      </c>
      <c r="F282" s="88">
        <v>67.933999999999997</v>
      </c>
      <c r="G282" s="71">
        <f t="shared" si="166"/>
        <v>4.8629999999999995</v>
      </c>
      <c r="H282" s="71">
        <f t="shared" si="167"/>
        <v>2.7400000000000091</v>
      </c>
      <c r="I282" s="71">
        <f>AVERAGE(H282:H285)</f>
        <v>2.750137027405489</v>
      </c>
      <c r="J282" s="71">
        <f>I282*0.48</f>
        <v>1.3200657731546346</v>
      </c>
      <c r="K282" s="35" t="e">
        <f>M282/100*VLOOKUP(B282,'Bulk Density'!$D:$Q,14,FALSE)</f>
        <v>#N/A</v>
      </c>
      <c r="L282" s="23" t="e">
        <f>K282*0.892179122</f>
        <v>#N/A</v>
      </c>
      <c r="M282" s="23" t="e">
        <f>VLOOKUP(B282,'%C values'!$B:$J,5,FALSE)</f>
        <v>#N/A</v>
      </c>
      <c r="N282" s="23" t="e">
        <f>VLOOKUP(B282,'%C values'!$B:$J,9,FALSE)</f>
        <v>#N/A</v>
      </c>
      <c r="O282" s="23" t="e">
        <f t="shared" si="2"/>
        <v>#N/A</v>
      </c>
      <c r="P282" s="40" t="e">
        <f t="shared" si="3"/>
        <v>#N/A</v>
      </c>
      <c r="Q282" s="21" t="e">
        <f>VLOOKUP($B282,'%C values'!$M:$O,2,FALSE)</f>
        <v>#N/A</v>
      </c>
      <c r="R282" s="21" t="e">
        <f t="shared" si="4"/>
        <v>#N/A</v>
      </c>
      <c r="S282" s="21" t="e">
        <f t="shared" si="5"/>
        <v>#N/A</v>
      </c>
      <c r="T282" s="21" t="e">
        <f>VLOOKUP($B282,'%C values'!$M:$O,3,FALSE)</f>
        <v>#N/A</v>
      </c>
      <c r="U282" s="23">
        <f>VLOOKUP(B282,'%C values'!T:U,2,FALSE)</f>
        <v>0.68566800000000006</v>
      </c>
      <c r="V282" s="21" t="e">
        <f t="shared" si="6"/>
        <v>#N/A</v>
      </c>
      <c r="W282" s="21" t="e">
        <f t="shared" si="7"/>
        <v>#N/A</v>
      </c>
      <c r="X282" s="23" t="e">
        <f>VLOOKUP($B282,'%C values'!$T:$V,3,FALSE)</f>
        <v>#N/A</v>
      </c>
    </row>
    <row r="283" spans="1:24" ht="15.75" customHeight="1" x14ac:dyDescent="0.2">
      <c r="A283" s="22">
        <f>VLOOKUP(B283,'Sample ID by Horizon'!A:B,2,FALSE)</f>
        <v>42512</v>
      </c>
      <c r="B283" s="87" t="s">
        <v>489</v>
      </c>
      <c r="C283" s="57">
        <v>2</v>
      </c>
      <c r="D283" s="57">
        <v>64.471999999999994</v>
      </c>
      <c r="E283" s="88">
        <v>4.9989999999999997</v>
      </c>
      <c r="F283" s="88">
        <v>69.334000000000003</v>
      </c>
      <c r="G283" s="71">
        <f t="shared" si="166"/>
        <v>4.862000000000009</v>
      </c>
      <c r="H283" s="71">
        <f t="shared" si="167"/>
        <v>2.7405481096217383</v>
      </c>
      <c r="I283" s="71">
        <f t="shared" ref="I283:L283" si="221">I282</f>
        <v>2.750137027405489</v>
      </c>
      <c r="J283" s="71">
        <f t="shared" si="221"/>
        <v>1.3200657731546346</v>
      </c>
      <c r="K283" s="23" t="e">
        <f t="shared" si="221"/>
        <v>#N/A</v>
      </c>
      <c r="L283" s="23" t="e">
        <f t="shared" si="221"/>
        <v>#N/A</v>
      </c>
      <c r="M283" s="23" t="e">
        <f>VLOOKUP(B283,'%C values'!$B:$J,5,FALSE)</f>
        <v>#N/A</v>
      </c>
      <c r="N283" s="23" t="e">
        <f>VLOOKUP(B283,'%C values'!$B:$J,9,FALSE)</f>
        <v>#N/A</v>
      </c>
      <c r="O283" s="23" t="e">
        <f t="shared" si="2"/>
        <v>#N/A</v>
      </c>
      <c r="P283" s="40" t="e">
        <f t="shared" si="3"/>
        <v>#N/A</v>
      </c>
      <c r="Q283" s="21" t="e">
        <f>VLOOKUP($B283,'%C values'!$M:$O,2,FALSE)</f>
        <v>#N/A</v>
      </c>
      <c r="R283" s="21" t="e">
        <f t="shared" si="4"/>
        <v>#N/A</v>
      </c>
      <c r="S283" s="21" t="e">
        <f t="shared" si="5"/>
        <v>#N/A</v>
      </c>
      <c r="T283" s="21" t="e">
        <f>VLOOKUP($B283,'%C values'!$M:$O,3,FALSE)</f>
        <v>#N/A</v>
      </c>
      <c r="U283" s="23">
        <f>VLOOKUP(B283,'%C values'!T:U,2,FALSE)</f>
        <v>0.68566800000000006</v>
      </c>
      <c r="V283" s="21" t="e">
        <f t="shared" si="6"/>
        <v>#N/A</v>
      </c>
      <c r="W283" s="21" t="e">
        <f t="shared" si="7"/>
        <v>#N/A</v>
      </c>
      <c r="X283" s="23" t="e">
        <f>VLOOKUP($B283,'%C values'!$T:$V,3,FALSE)</f>
        <v>#N/A</v>
      </c>
    </row>
    <row r="284" spans="1:24" ht="15.75" customHeight="1" x14ac:dyDescent="0.2">
      <c r="A284" s="22">
        <f>VLOOKUP(B284,'Sample ID by Horizon'!A:B,2,FALSE)</f>
        <v>42512</v>
      </c>
      <c r="B284" s="87" t="s">
        <v>489</v>
      </c>
      <c r="C284" s="57">
        <v>3</v>
      </c>
      <c r="D284" s="57">
        <v>65.734999999999999</v>
      </c>
      <c r="E284" s="88">
        <v>5</v>
      </c>
      <c r="F284" s="88">
        <v>70.596999999999994</v>
      </c>
      <c r="G284" s="71">
        <f t="shared" si="166"/>
        <v>4.8619999999999948</v>
      </c>
      <c r="H284" s="71">
        <f t="shared" si="167"/>
        <v>2.7600000000001046</v>
      </c>
      <c r="I284" s="71">
        <f t="shared" ref="I284:L284" si="222">I282</f>
        <v>2.750137027405489</v>
      </c>
      <c r="J284" s="71">
        <f t="shared" si="222"/>
        <v>1.3200657731546346</v>
      </c>
      <c r="K284" s="23" t="e">
        <f t="shared" si="222"/>
        <v>#N/A</v>
      </c>
      <c r="L284" s="23" t="e">
        <f t="shared" si="222"/>
        <v>#N/A</v>
      </c>
      <c r="M284" s="23" t="e">
        <f>VLOOKUP(B284,'%C values'!$B:$J,5,FALSE)</f>
        <v>#N/A</v>
      </c>
      <c r="N284" s="23" t="e">
        <f>VLOOKUP(B284,'%C values'!$B:$J,9,FALSE)</f>
        <v>#N/A</v>
      </c>
      <c r="O284" s="23" t="e">
        <f t="shared" si="2"/>
        <v>#N/A</v>
      </c>
      <c r="P284" s="40" t="e">
        <f t="shared" si="3"/>
        <v>#N/A</v>
      </c>
      <c r="Q284" s="21" t="e">
        <f>VLOOKUP($B284,'%C values'!$M:$O,2,FALSE)</f>
        <v>#N/A</v>
      </c>
      <c r="R284" s="21" t="e">
        <f t="shared" si="4"/>
        <v>#N/A</v>
      </c>
      <c r="S284" s="21" t="e">
        <f t="shared" si="5"/>
        <v>#N/A</v>
      </c>
      <c r="T284" s="21" t="e">
        <f>VLOOKUP($B284,'%C values'!$M:$O,3,FALSE)</f>
        <v>#N/A</v>
      </c>
      <c r="U284" s="23">
        <f>VLOOKUP(B284,'%C values'!T:U,2,FALSE)</f>
        <v>0.68566800000000006</v>
      </c>
      <c r="V284" s="21" t="e">
        <f t="shared" si="6"/>
        <v>#N/A</v>
      </c>
      <c r="W284" s="21" t="e">
        <f t="shared" si="7"/>
        <v>#N/A</v>
      </c>
      <c r="X284" s="23" t="e">
        <f>VLOOKUP($B284,'%C values'!$T:$V,3,FALSE)</f>
        <v>#N/A</v>
      </c>
    </row>
    <row r="285" spans="1:24" ht="15.75" customHeight="1" x14ac:dyDescent="0.2">
      <c r="A285" s="22">
        <f>VLOOKUP(B285,'Sample ID by Horizon'!A:B,2,FALSE)</f>
        <v>42512</v>
      </c>
      <c r="B285" s="87" t="s">
        <v>489</v>
      </c>
      <c r="C285" s="57">
        <v>4</v>
      </c>
      <c r="D285" s="57">
        <v>69.411000000000001</v>
      </c>
      <c r="E285" s="88">
        <v>5</v>
      </c>
      <c r="F285" s="88">
        <v>74.272999999999996</v>
      </c>
      <c r="G285" s="71">
        <f t="shared" si="166"/>
        <v>4.8619999999999948</v>
      </c>
      <c r="H285" s="71">
        <f t="shared" si="167"/>
        <v>2.7600000000001046</v>
      </c>
      <c r="I285" s="71">
        <f t="shared" ref="I285:L285" si="223">I282</f>
        <v>2.750137027405489</v>
      </c>
      <c r="J285" s="71">
        <f t="shared" si="223"/>
        <v>1.3200657731546346</v>
      </c>
      <c r="K285" s="23" t="e">
        <f t="shared" si="223"/>
        <v>#N/A</v>
      </c>
      <c r="L285" s="23" t="e">
        <f t="shared" si="223"/>
        <v>#N/A</v>
      </c>
      <c r="M285" s="23" t="e">
        <f>VLOOKUP(B285,'%C values'!$B:$J,5,FALSE)</f>
        <v>#N/A</v>
      </c>
      <c r="N285" s="23" t="e">
        <f>VLOOKUP(B285,'%C values'!$B:$J,9,FALSE)</f>
        <v>#N/A</v>
      </c>
      <c r="O285" s="23" t="e">
        <f t="shared" si="2"/>
        <v>#N/A</v>
      </c>
      <c r="P285" s="40" t="e">
        <f t="shared" si="3"/>
        <v>#N/A</v>
      </c>
      <c r="Q285" s="21" t="e">
        <f>VLOOKUP($B285,'%C values'!$M:$O,2,FALSE)</f>
        <v>#N/A</v>
      </c>
      <c r="R285" s="21" t="e">
        <f t="shared" si="4"/>
        <v>#N/A</v>
      </c>
      <c r="S285" s="21" t="e">
        <f t="shared" si="5"/>
        <v>#N/A</v>
      </c>
      <c r="T285" s="21" t="e">
        <f>VLOOKUP($B285,'%C values'!$M:$O,3,FALSE)</f>
        <v>#N/A</v>
      </c>
      <c r="U285" s="23">
        <f>VLOOKUP(B285,'%C values'!T:U,2,FALSE)</f>
        <v>0.68566800000000006</v>
      </c>
      <c r="V285" s="21" t="e">
        <f t="shared" si="6"/>
        <v>#N/A</v>
      </c>
      <c r="W285" s="21" t="e">
        <f t="shared" si="7"/>
        <v>#N/A</v>
      </c>
      <c r="X285" s="23" t="e">
        <f>VLOOKUP($B285,'%C values'!$T:$V,3,FALSE)</f>
        <v>#N/A</v>
      </c>
    </row>
    <row r="286" spans="1:24" ht="15.75" customHeight="1" x14ac:dyDescent="0.2">
      <c r="A286" s="22">
        <f>VLOOKUP(B286,'Sample ID by Horizon'!A:B,2,FALSE)</f>
        <v>42514</v>
      </c>
      <c r="B286" s="87" t="s">
        <v>491</v>
      </c>
      <c r="C286" s="57">
        <v>1</v>
      </c>
      <c r="D286" s="57">
        <v>63.073</v>
      </c>
      <c r="E286" s="88">
        <v>5</v>
      </c>
      <c r="F286" s="88">
        <v>67.837999999999994</v>
      </c>
      <c r="G286" s="71">
        <f t="shared" si="166"/>
        <v>4.7649999999999935</v>
      </c>
      <c r="H286" s="71">
        <f t="shared" si="167"/>
        <v>4.7000000000001307</v>
      </c>
      <c r="I286" s="71">
        <f>AVERAGE(H286:H289)</f>
        <v>4.6649940919997626</v>
      </c>
      <c r="J286" s="71">
        <f>I286*0.48</f>
        <v>2.239197164159886</v>
      </c>
      <c r="K286" s="35" t="e">
        <f>M286/100*VLOOKUP(B286,'Bulk Density'!$D:$Q,14,FALSE)</f>
        <v>#N/A</v>
      </c>
      <c r="L286" s="23" t="e">
        <f>K286*0.892179122</f>
        <v>#N/A</v>
      </c>
      <c r="M286" s="23" t="e">
        <f>VLOOKUP(B286,'%C values'!$B:$J,5,FALSE)</f>
        <v>#N/A</v>
      </c>
      <c r="N286" s="23" t="e">
        <f>VLOOKUP(B286,'%C values'!$B:$J,9,FALSE)</f>
        <v>#N/A</v>
      </c>
      <c r="O286" s="23" t="e">
        <f t="shared" si="2"/>
        <v>#N/A</v>
      </c>
      <c r="P286" s="40" t="e">
        <f t="shared" si="3"/>
        <v>#N/A</v>
      </c>
      <c r="Q286" s="21" t="e">
        <f>VLOOKUP($B286,'%C values'!$M:$O,2,FALSE)</f>
        <v>#N/A</v>
      </c>
      <c r="R286" s="21" t="e">
        <f t="shared" si="4"/>
        <v>#N/A</v>
      </c>
      <c r="S286" s="21" t="e">
        <f t="shared" si="5"/>
        <v>#N/A</v>
      </c>
      <c r="T286" s="21" t="e">
        <f>VLOOKUP($B286,'%C values'!$M:$O,3,FALSE)</f>
        <v>#N/A</v>
      </c>
      <c r="U286" s="23">
        <f>VLOOKUP(B286,'%C values'!T:U,2,FALSE)</f>
        <v>1.6225419999999999</v>
      </c>
      <c r="V286" s="21" t="e">
        <f t="shared" si="6"/>
        <v>#N/A</v>
      </c>
      <c r="W286" s="21" t="e">
        <f t="shared" si="7"/>
        <v>#N/A</v>
      </c>
      <c r="X286" s="23" t="e">
        <f>VLOOKUP($B286,'%C values'!$T:$V,3,FALSE)</f>
        <v>#N/A</v>
      </c>
    </row>
    <row r="287" spans="1:24" ht="15.75" customHeight="1" x14ac:dyDescent="0.2">
      <c r="A287" s="22">
        <f>VLOOKUP(B287,'Sample ID by Horizon'!A:B,2,FALSE)</f>
        <v>42514</v>
      </c>
      <c r="B287" s="87" t="s">
        <v>491</v>
      </c>
      <c r="C287" s="57">
        <v>2</v>
      </c>
      <c r="D287" s="57">
        <v>64.471999999999994</v>
      </c>
      <c r="E287" s="88">
        <v>5</v>
      </c>
      <c r="F287" s="88">
        <v>69.233999999999995</v>
      </c>
      <c r="G287" s="71">
        <f t="shared" si="166"/>
        <v>4.7620000000000005</v>
      </c>
      <c r="H287" s="71">
        <f t="shared" si="167"/>
        <v>4.7599999999999909</v>
      </c>
      <c r="I287" s="71">
        <f t="shared" ref="I287:L287" si="224">I286</f>
        <v>4.6649940919997626</v>
      </c>
      <c r="J287" s="71">
        <f t="shared" si="224"/>
        <v>2.239197164159886</v>
      </c>
      <c r="K287" s="23" t="e">
        <f t="shared" si="224"/>
        <v>#N/A</v>
      </c>
      <c r="L287" s="23" t="e">
        <f t="shared" si="224"/>
        <v>#N/A</v>
      </c>
      <c r="M287" s="23" t="e">
        <f>VLOOKUP(B287,'%C values'!$B:$J,5,FALSE)</f>
        <v>#N/A</v>
      </c>
      <c r="N287" s="23" t="e">
        <f>VLOOKUP(B287,'%C values'!$B:$J,9,FALSE)</f>
        <v>#N/A</v>
      </c>
      <c r="O287" s="23" t="e">
        <f t="shared" si="2"/>
        <v>#N/A</v>
      </c>
      <c r="P287" s="40" t="e">
        <f t="shared" si="3"/>
        <v>#N/A</v>
      </c>
      <c r="Q287" s="21" t="e">
        <f>VLOOKUP($B287,'%C values'!$M:$O,2,FALSE)</f>
        <v>#N/A</v>
      </c>
      <c r="R287" s="21" t="e">
        <f t="shared" si="4"/>
        <v>#N/A</v>
      </c>
      <c r="S287" s="21" t="e">
        <f t="shared" si="5"/>
        <v>#N/A</v>
      </c>
      <c r="T287" s="21" t="e">
        <f>VLOOKUP($B287,'%C values'!$M:$O,3,FALSE)</f>
        <v>#N/A</v>
      </c>
      <c r="U287" s="23">
        <f>VLOOKUP(B287,'%C values'!T:U,2,FALSE)</f>
        <v>1.6225419999999999</v>
      </c>
      <c r="V287" s="21" t="e">
        <f t="shared" si="6"/>
        <v>#N/A</v>
      </c>
      <c r="W287" s="21" t="e">
        <f t="shared" si="7"/>
        <v>#N/A</v>
      </c>
      <c r="X287" s="23" t="e">
        <f>VLOOKUP($B287,'%C values'!$T:$V,3,FALSE)</f>
        <v>#N/A</v>
      </c>
    </row>
    <row r="288" spans="1:24" ht="15.75" customHeight="1" x14ac:dyDescent="0.2">
      <c r="A288" s="22">
        <f>VLOOKUP(B288,'Sample ID by Horizon'!A:B,2,FALSE)</f>
        <v>42514</v>
      </c>
      <c r="B288" s="87" t="s">
        <v>491</v>
      </c>
      <c r="C288" s="57">
        <v>3</v>
      </c>
      <c r="D288" s="57">
        <v>65.724000000000004</v>
      </c>
      <c r="E288" s="88">
        <v>5.0010000000000003</v>
      </c>
      <c r="F288" s="88">
        <v>70.492000000000004</v>
      </c>
      <c r="G288" s="71">
        <f t="shared" si="166"/>
        <v>4.7680000000000007</v>
      </c>
      <c r="H288" s="71">
        <f t="shared" si="167"/>
        <v>4.6590681863627204</v>
      </c>
      <c r="I288" s="71">
        <f t="shared" ref="I288:L288" si="225">I286</f>
        <v>4.6649940919997626</v>
      </c>
      <c r="J288" s="71">
        <f t="shared" si="225"/>
        <v>2.239197164159886</v>
      </c>
      <c r="K288" s="23" t="e">
        <f t="shared" si="225"/>
        <v>#N/A</v>
      </c>
      <c r="L288" s="23" t="e">
        <f t="shared" si="225"/>
        <v>#N/A</v>
      </c>
      <c r="M288" s="23" t="e">
        <f>VLOOKUP(B288,'%C values'!$B:$J,5,FALSE)</f>
        <v>#N/A</v>
      </c>
      <c r="N288" s="23" t="e">
        <f>VLOOKUP(B288,'%C values'!$B:$J,9,FALSE)</f>
        <v>#N/A</v>
      </c>
      <c r="O288" s="23" t="e">
        <f t="shared" si="2"/>
        <v>#N/A</v>
      </c>
      <c r="P288" s="40" t="e">
        <f t="shared" si="3"/>
        <v>#N/A</v>
      </c>
      <c r="Q288" s="21" t="e">
        <f>VLOOKUP($B288,'%C values'!$M:$O,2,FALSE)</f>
        <v>#N/A</v>
      </c>
      <c r="R288" s="21" t="e">
        <f t="shared" si="4"/>
        <v>#N/A</v>
      </c>
      <c r="S288" s="21" t="e">
        <f t="shared" si="5"/>
        <v>#N/A</v>
      </c>
      <c r="T288" s="21" t="e">
        <f>VLOOKUP($B288,'%C values'!$M:$O,3,FALSE)</f>
        <v>#N/A</v>
      </c>
      <c r="U288" s="23">
        <f>VLOOKUP(B288,'%C values'!T:U,2,FALSE)</f>
        <v>1.6225419999999999</v>
      </c>
      <c r="V288" s="21" t="e">
        <f t="shared" si="6"/>
        <v>#N/A</v>
      </c>
      <c r="W288" s="21" t="e">
        <f t="shared" si="7"/>
        <v>#N/A</v>
      </c>
      <c r="X288" s="23" t="e">
        <f>VLOOKUP($B288,'%C values'!$T:$V,3,FALSE)</f>
        <v>#N/A</v>
      </c>
    </row>
    <row r="289" spans="1:24" ht="15.75" customHeight="1" x14ac:dyDescent="0.2">
      <c r="A289" s="22">
        <f>VLOOKUP(B289,'Sample ID by Horizon'!A:B,2,FALSE)</f>
        <v>42514</v>
      </c>
      <c r="B289" s="87" t="s">
        <v>491</v>
      </c>
      <c r="C289" s="57">
        <v>4</v>
      </c>
      <c r="D289" s="57">
        <v>69.388999999999996</v>
      </c>
      <c r="E289" s="88">
        <v>4.9989999999999997</v>
      </c>
      <c r="F289" s="88">
        <v>74.161000000000001</v>
      </c>
      <c r="G289" s="71">
        <f t="shared" si="166"/>
        <v>4.7720000000000056</v>
      </c>
      <c r="H289" s="71">
        <f t="shared" si="167"/>
        <v>4.5409081816362091</v>
      </c>
      <c r="I289" s="71">
        <f t="shared" ref="I289:L289" si="226">I286</f>
        <v>4.6649940919997626</v>
      </c>
      <c r="J289" s="71">
        <f t="shared" si="226"/>
        <v>2.239197164159886</v>
      </c>
      <c r="K289" s="23" t="e">
        <f t="shared" si="226"/>
        <v>#N/A</v>
      </c>
      <c r="L289" s="23" t="e">
        <f t="shared" si="226"/>
        <v>#N/A</v>
      </c>
      <c r="M289" s="23" t="e">
        <f>VLOOKUP(B289,'%C values'!$B:$J,5,FALSE)</f>
        <v>#N/A</v>
      </c>
      <c r="N289" s="23" t="e">
        <f>VLOOKUP(B289,'%C values'!$B:$J,9,FALSE)</f>
        <v>#N/A</v>
      </c>
      <c r="O289" s="23" t="e">
        <f t="shared" si="2"/>
        <v>#N/A</v>
      </c>
      <c r="P289" s="40" t="e">
        <f t="shared" si="3"/>
        <v>#N/A</v>
      </c>
      <c r="Q289" s="21" t="e">
        <f>VLOOKUP($B289,'%C values'!$M:$O,2,FALSE)</f>
        <v>#N/A</v>
      </c>
      <c r="R289" s="21" t="e">
        <f t="shared" si="4"/>
        <v>#N/A</v>
      </c>
      <c r="S289" s="21" t="e">
        <f t="shared" si="5"/>
        <v>#N/A</v>
      </c>
      <c r="T289" s="21" t="e">
        <f>VLOOKUP($B289,'%C values'!$M:$O,3,FALSE)</f>
        <v>#N/A</v>
      </c>
      <c r="U289" s="23">
        <f>VLOOKUP(B289,'%C values'!T:U,2,FALSE)</f>
        <v>1.6225419999999999</v>
      </c>
      <c r="V289" s="21" t="e">
        <f t="shared" si="6"/>
        <v>#N/A</v>
      </c>
      <c r="W289" s="21" t="e">
        <f t="shared" si="7"/>
        <v>#N/A</v>
      </c>
      <c r="X289" s="23" t="e">
        <f>VLOOKUP($B289,'%C values'!$T:$V,3,FALSE)</f>
        <v>#N/A</v>
      </c>
    </row>
    <row r="290" spans="1:24" ht="15.75" customHeight="1" x14ac:dyDescent="0.2">
      <c r="A290" s="22">
        <f>VLOOKUP(B290,'Sample ID by Horizon'!A:B,2,FALSE)</f>
        <v>42514</v>
      </c>
      <c r="B290" s="87" t="s">
        <v>492</v>
      </c>
      <c r="C290" s="57">
        <v>1</v>
      </c>
      <c r="D290" s="57">
        <v>63.064999999999998</v>
      </c>
      <c r="E290" s="88">
        <v>5</v>
      </c>
      <c r="F290" s="88">
        <v>67.875</v>
      </c>
      <c r="G290" s="71">
        <f t="shared" si="166"/>
        <v>4.8100000000000023</v>
      </c>
      <c r="H290" s="71">
        <f t="shared" si="167"/>
        <v>3.799999999999955</v>
      </c>
      <c r="I290" s="71">
        <f>AVERAGE(H290:H293)</f>
        <v>4.2004600920183943</v>
      </c>
      <c r="J290" s="71">
        <f>I290*0.48</f>
        <v>2.0162208441688292</v>
      </c>
      <c r="K290" s="35" t="e">
        <f>M290/100*VLOOKUP(B290,'Bulk Density'!$D:$Q,14,FALSE)</f>
        <v>#N/A</v>
      </c>
      <c r="L290" s="23" t="e">
        <f>K290*0.892179122</f>
        <v>#N/A</v>
      </c>
      <c r="M290" s="23" t="e">
        <f>VLOOKUP(B290,'%C values'!$B:$J,5,FALSE)</f>
        <v>#N/A</v>
      </c>
      <c r="N290" s="23" t="e">
        <f>VLOOKUP(B290,'%C values'!$B:$J,9,FALSE)</f>
        <v>#N/A</v>
      </c>
      <c r="O290" s="23" t="e">
        <f t="shared" si="2"/>
        <v>#N/A</v>
      </c>
      <c r="P290" s="40" t="e">
        <f t="shared" si="3"/>
        <v>#N/A</v>
      </c>
      <c r="Q290" s="21" t="e">
        <f>VLOOKUP($B290,'%C values'!$M:$O,2,FALSE)</f>
        <v>#N/A</v>
      </c>
      <c r="R290" s="21" t="e">
        <f t="shared" si="4"/>
        <v>#N/A</v>
      </c>
      <c r="S290" s="21" t="e">
        <f t="shared" si="5"/>
        <v>#N/A</v>
      </c>
      <c r="T290" s="21" t="e">
        <f>VLOOKUP($B290,'%C values'!$M:$O,3,FALSE)</f>
        <v>#N/A</v>
      </c>
      <c r="U290" s="23">
        <f>VLOOKUP(B290,'%C values'!T:U,2,FALSE)</f>
        <v>1.5938049999999999</v>
      </c>
      <c r="V290" s="21" t="e">
        <f t="shared" si="6"/>
        <v>#N/A</v>
      </c>
      <c r="W290" s="21" t="e">
        <f t="shared" si="7"/>
        <v>#N/A</v>
      </c>
      <c r="X290" s="23" t="e">
        <f>VLOOKUP($B290,'%C values'!$T:$V,3,FALSE)</f>
        <v>#N/A</v>
      </c>
    </row>
    <row r="291" spans="1:24" ht="15.75" customHeight="1" x14ac:dyDescent="0.2">
      <c r="A291" s="22">
        <f>VLOOKUP(B291,'Sample ID by Horizon'!A:B,2,FALSE)</f>
        <v>42514</v>
      </c>
      <c r="B291" s="87" t="s">
        <v>492</v>
      </c>
      <c r="C291" s="57">
        <v>2</v>
      </c>
      <c r="D291" s="57">
        <v>64.465000000000003</v>
      </c>
      <c r="E291" s="88">
        <v>5</v>
      </c>
      <c r="F291" s="88">
        <v>69.275000000000006</v>
      </c>
      <c r="G291" s="71">
        <f t="shared" si="166"/>
        <v>4.8100000000000023</v>
      </c>
      <c r="H291" s="71">
        <f t="shared" si="167"/>
        <v>3.799999999999955</v>
      </c>
      <c r="I291" s="71">
        <f t="shared" ref="I291:L291" si="227">I290</f>
        <v>4.2004600920183943</v>
      </c>
      <c r="J291" s="71">
        <f t="shared" si="227"/>
        <v>2.0162208441688292</v>
      </c>
      <c r="K291" s="23" t="e">
        <f t="shared" si="227"/>
        <v>#N/A</v>
      </c>
      <c r="L291" s="23" t="e">
        <f t="shared" si="227"/>
        <v>#N/A</v>
      </c>
      <c r="M291" s="23" t="e">
        <f>VLOOKUP(B291,'%C values'!$B:$J,5,FALSE)</f>
        <v>#N/A</v>
      </c>
      <c r="N291" s="23" t="e">
        <f>VLOOKUP(B291,'%C values'!$B:$J,9,FALSE)</f>
        <v>#N/A</v>
      </c>
      <c r="O291" s="23" t="e">
        <f t="shared" si="2"/>
        <v>#N/A</v>
      </c>
      <c r="P291" s="40" t="e">
        <f t="shared" si="3"/>
        <v>#N/A</v>
      </c>
      <c r="Q291" s="21" t="e">
        <f>VLOOKUP($B291,'%C values'!$M:$O,2,FALSE)</f>
        <v>#N/A</v>
      </c>
      <c r="R291" s="21" t="e">
        <f t="shared" si="4"/>
        <v>#N/A</v>
      </c>
      <c r="S291" s="21" t="e">
        <f t="shared" si="5"/>
        <v>#N/A</v>
      </c>
      <c r="T291" s="21" t="e">
        <f>VLOOKUP($B291,'%C values'!$M:$O,3,FALSE)</f>
        <v>#N/A</v>
      </c>
      <c r="U291" s="23">
        <f>VLOOKUP(B291,'%C values'!T:U,2,FALSE)</f>
        <v>1.5938049999999999</v>
      </c>
      <c r="V291" s="21" t="e">
        <f t="shared" si="6"/>
        <v>#N/A</v>
      </c>
      <c r="W291" s="21" t="e">
        <f t="shared" si="7"/>
        <v>#N/A</v>
      </c>
      <c r="X291" s="23" t="e">
        <f>VLOOKUP($B291,'%C values'!$T:$V,3,FALSE)</f>
        <v>#N/A</v>
      </c>
    </row>
    <row r="292" spans="1:24" ht="15.75" customHeight="1" x14ac:dyDescent="0.2">
      <c r="A292" s="22">
        <f>VLOOKUP(B292,'Sample ID by Horizon'!A:B,2,FALSE)</f>
        <v>42514</v>
      </c>
      <c r="B292" s="87" t="s">
        <v>492</v>
      </c>
      <c r="C292" s="57">
        <v>3</v>
      </c>
      <c r="D292" s="57">
        <v>65.739000000000004</v>
      </c>
      <c r="E292" s="88">
        <v>4.9989999999999997</v>
      </c>
      <c r="F292" s="88">
        <v>70.506</v>
      </c>
      <c r="G292" s="71">
        <f t="shared" si="166"/>
        <v>4.7669999999999959</v>
      </c>
      <c r="H292" s="71">
        <f t="shared" si="167"/>
        <v>4.6409281856372031</v>
      </c>
      <c r="I292" s="71">
        <f t="shared" ref="I292:L292" si="228">I290</f>
        <v>4.2004600920183943</v>
      </c>
      <c r="J292" s="71">
        <f t="shared" si="228"/>
        <v>2.0162208441688292</v>
      </c>
      <c r="K292" s="23" t="e">
        <f t="shared" si="228"/>
        <v>#N/A</v>
      </c>
      <c r="L292" s="23" t="e">
        <f t="shared" si="228"/>
        <v>#N/A</v>
      </c>
      <c r="M292" s="23" t="e">
        <f>VLOOKUP(B292,'%C values'!$B:$J,5,FALSE)</f>
        <v>#N/A</v>
      </c>
      <c r="N292" s="23" t="e">
        <f>VLOOKUP(B292,'%C values'!$B:$J,9,FALSE)</f>
        <v>#N/A</v>
      </c>
      <c r="O292" s="23" t="e">
        <f t="shared" si="2"/>
        <v>#N/A</v>
      </c>
      <c r="P292" s="40" t="e">
        <f t="shared" si="3"/>
        <v>#N/A</v>
      </c>
      <c r="Q292" s="21" t="e">
        <f>VLOOKUP($B292,'%C values'!$M:$O,2,FALSE)</f>
        <v>#N/A</v>
      </c>
      <c r="R292" s="21" t="e">
        <f t="shared" si="4"/>
        <v>#N/A</v>
      </c>
      <c r="S292" s="21" t="e">
        <f t="shared" si="5"/>
        <v>#N/A</v>
      </c>
      <c r="T292" s="21" t="e">
        <f>VLOOKUP($B292,'%C values'!$M:$O,3,FALSE)</f>
        <v>#N/A</v>
      </c>
      <c r="U292" s="23">
        <f>VLOOKUP(B292,'%C values'!T:U,2,FALSE)</f>
        <v>1.5938049999999999</v>
      </c>
      <c r="V292" s="21" t="e">
        <f t="shared" si="6"/>
        <v>#N/A</v>
      </c>
      <c r="W292" s="21" t="e">
        <f t="shared" si="7"/>
        <v>#N/A</v>
      </c>
      <c r="X292" s="23" t="e">
        <f>VLOOKUP($B292,'%C values'!$T:$V,3,FALSE)</f>
        <v>#N/A</v>
      </c>
    </row>
    <row r="293" spans="1:24" ht="15.75" customHeight="1" x14ac:dyDescent="0.2">
      <c r="A293" s="22">
        <f>VLOOKUP(B293,'Sample ID by Horizon'!A:B,2,FALSE)</f>
        <v>42514</v>
      </c>
      <c r="B293" s="87" t="s">
        <v>492</v>
      </c>
      <c r="C293" s="57">
        <v>4</v>
      </c>
      <c r="D293" s="57">
        <v>69.414000000000001</v>
      </c>
      <c r="E293" s="88">
        <v>4.9989999999999997</v>
      </c>
      <c r="F293" s="88">
        <v>74.185000000000002</v>
      </c>
      <c r="G293" s="71">
        <f t="shared" si="166"/>
        <v>4.7710000000000008</v>
      </c>
      <c r="H293" s="71">
        <f t="shared" si="167"/>
        <v>4.5609121824364651</v>
      </c>
      <c r="I293" s="71">
        <f t="shared" ref="I293:L293" si="229">I290</f>
        <v>4.2004600920183943</v>
      </c>
      <c r="J293" s="71">
        <f t="shared" si="229"/>
        <v>2.0162208441688292</v>
      </c>
      <c r="K293" s="23" t="e">
        <f t="shared" si="229"/>
        <v>#N/A</v>
      </c>
      <c r="L293" s="23" t="e">
        <f t="shared" si="229"/>
        <v>#N/A</v>
      </c>
      <c r="M293" s="23" t="e">
        <f>VLOOKUP(B293,'%C values'!$B:$J,5,FALSE)</f>
        <v>#N/A</v>
      </c>
      <c r="N293" s="23" t="e">
        <f>VLOOKUP(B293,'%C values'!$B:$J,9,FALSE)</f>
        <v>#N/A</v>
      </c>
      <c r="O293" s="23" t="e">
        <f t="shared" si="2"/>
        <v>#N/A</v>
      </c>
      <c r="P293" s="40" t="e">
        <f t="shared" si="3"/>
        <v>#N/A</v>
      </c>
      <c r="Q293" s="21" t="e">
        <f>VLOOKUP($B293,'%C values'!$M:$O,2,FALSE)</f>
        <v>#N/A</v>
      </c>
      <c r="R293" s="21" t="e">
        <f t="shared" si="4"/>
        <v>#N/A</v>
      </c>
      <c r="S293" s="21" t="e">
        <f t="shared" si="5"/>
        <v>#N/A</v>
      </c>
      <c r="T293" s="21" t="e">
        <f>VLOOKUP($B293,'%C values'!$M:$O,3,FALSE)</f>
        <v>#N/A</v>
      </c>
      <c r="U293" s="23">
        <f>VLOOKUP(B293,'%C values'!T:U,2,FALSE)</f>
        <v>1.5938049999999999</v>
      </c>
      <c r="V293" s="21" t="e">
        <f t="shared" si="6"/>
        <v>#N/A</v>
      </c>
      <c r="W293" s="21" t="e">
        <f t="shared" si="7"/>
        <v>#N/A</v>
      </c>
      <c r="X293" s="23" t="e">
        <f>VLOOKUP($B293,'%C values'!$T:$V,3,FALSE)</f>
        <v>#N/A</v>
      </c>
    </row>
    <row r="294" spans="1:24" ht="15.75" customHeight="1" x14ac:dyDescent="0.2">
      <c r="A294" s="22">
        <f>VLOOKUP(B294,'Sample ID by Horizon'!A:B,2,FALSE)</f>
        <v>42514</v>
      </c>
      <c r="B294" s="87" t="s">
        <v>493</v>
      </c>
      <c r="C294" s="57">
        <v>1</v>
      </c>
      <c r="D294" s="57">
        <v>63.072000000000003</v>
      </c>
      <c r="E294" s="88">
        <v>5.0010000000000003</v>
      </c>
      <c r="F294" s="88">
        <v>67.866</v>
      </c>
      <c r="G294" s="71">
        <f t="shared" si="166"/>
        <v>4.7939999999999969</v>
      </c>
      <c r="H294" s="71">
        <f t="shared" si="167"/>
        <v>4.1391721655669542</v>
      </c>
      <c r="I294" s="71">
        <f>AVERAGE(H294:H297)</f>
        <v>4.0547930413917346</v>
      </c>
      <c r="J294" s="71">
        <f>I294*0.48</f>
        <v>1.9463006598680326</v>
      </c>
      <c r="K294" s="35" t="e">
        <f>M294/100*VLOOKUP(B294,'Bulk Density'!$D:$Q,14,FALSE)</f>
        <v>#N/A</v>
      </c>
      <c r="L294" s="23" t="e">
        <f>K294*0.892179122</f>
        <v>#N/A</v>
      </c>
      <c r="M294" s="23" t="e">
        <f>VLOOKUP(B294,'%C values'!$B:$J,5,FALSE)</f>
        <v>#N/A</v>
      </c>
      <c r="N294" s="23" t="e">
        <f>VLOOKUP(B294,'%C values'!$B:$J,9,FALSE)</f>
        <v>#N/A</v>
      </c>
      <c r="O294" s="23" t="e">
        <f t="shared" si="2"/>
        <v>#N/A</v>
      </c>
      <c r="P294" s="40" t="e">
        <f t="shared" si="3"/>
        <v>#N/A</v>
      </c>
      <c r="Q294" s="21" t="e">
        <f>VLOOKUP($B294,'%C values'!$M:$O,2,FALSE)</f>
        <v>#N/A</v>
      </c>
      <c r="R294" s="21" t="e">
        <f t="shared" si="4"/>
        <v>#N/A</v>
      </c>
      <c r="S294" s="21" t="e">
        <f t="shared" si="5"/>
        <v>#N/A</v>
      </c>
      <c r="T294" s="21" t="e">
        <f>VLOOKUP($B294,'%C values'!$M:$O,3,FALSE)</f>
        <v>#N/A</v>
      </c>
      <c r="U294" s="23">
        <f>VLOOKUP(B294,'%C values'!T:U,2,FALSE)</f>
        <v>1.3692</v>
      </c>
      <c r="V294" s="21" t="e">
        <f t="shared" si="6"/>
        <v>#N/A</v>
      </c>
      <c r="W294" s="21" t="e">
        <f t="shared" si="7"/>
        <v>#N/A</v>
      </c>
      <c r="X294" s="23" t="e">
        <f>VLOOKUP($B294,'%C values'!$T:$V,3,FALSE)</f>
        <v>#N/A</v>
      </c>
    </row>
    <row r="295" spans="1:24" ht="15.75" customHeight="1" x14ac:dyDescent="0.2">
      <c r="A295" s="22">
        <f>VLOOKUP(B295,'Sample ID by Horizon'!A:B,2,FALSE)</f>
        <v>42514</v>
      </c>
      <c r="B295" s="87" t="s">
        <v>493</v>
      </c>
      <c r="C295" s="57">
        <v>2</v>
      </c>
      <c r="D295" s="57">
        <v>64.471999999999994</v>
      </c>
      <c r="E295" s="88">
        <v>5</v>
      </c>
      <c r="F295" s="88">
        <v>69.278000000000006</v>
      </c>
      <c r="G295" s="71">
        <f t="shared" si="166"/>
        <v>4.8060000000000116</v>
      </c>
      <c r="H295" s="71">
        <f t="shared" si="167"/>
        <v>3.8799999999997685</v>
      </c>
      <c r="I295" s="71">
        <f t="shared" ref="I295:L295" si="230">I294</f>
        <v>4.0547930413917346</v>
      </c>
      <c r="J295" s="71">
        <f t="shared" si="230"/>
        <v>1.9463006598680326</v>
      </c>
      <c r="K295" s="23" t="e">
        <f t="shared" si="230"/>
        <v>#N/A</v>
      </c>
      <c r="L295" s="23" t="e">
        <f t="shared" si="230"/>
        <v>#N/A</v>
      </c>
      <c r="M295" s="23" t="e">
        <f>VLOOKUP(B295,'%C values'!$B:$J,5,FALSE)</f>
        <v>#N/A</v>
      </c>
      <c r="N295" s="23" t="e">
        <f>VLOOKUP(B295,'%C values'!$B:$J,9,FALSE)</f>
        <v>#N/A</v>
      </c>
      <c r="O295" s="23" t="e">
        <f t="shared" si="2"/>
        <v>#N/A</v>
      </c>
      <c r="P295" s="40" t="e">
        <f t="shared" si="3"/>
        <v>#N/A</v>
      </c>
      <c r="Q295" s="21" t="e">
        <f>VLOOKUP($B295,'%C values'!$M:$O,2,FALSE)</f>
        <v>#N/A</v>
      </c>
      <c r="R295" s="21" t="e">
        <f t="shared" si="4"/>
        <v>#N/A</v>
      </c>
      <c r="S295" s="21" t="e">
        <f t="shared" si="5"/>
        <v>#N/A</v>
      </c>
      <c r="T295" s="21" t="e">
        <f>VLOOKUP($B295,'%C values'!$M:$O,3,FALSE)</f>
        <v>#N/A</v>
      </c>
      <c r="U295" s="23">
        <f>VLOOKUP(B295,'%C values'!T:U,2,FALSE)</f>
        <v>1.3692</v>
      </c>
      <c r="V295" s="21" t="e">
        <f t="shared" si="6"/>
        <v>#N/A</v>
      </c>
      <c r="W295" s="21" t="e">
        <f t="shared" si="7"/>
        <v>#N/A</v>
      </c>
      <c r="X295" s="23" t="e">
        <f>VLOOKUP($B295,'%C values'!$T:$V,3,FALSE)</f>
        <v>#N/A</v>
      </c>
    </row>
    <row r="296" spans="1:24" ht="15.75" customHeight="1" x14ac:dyDescent="0.2">
      <c r="A296" s="22">
        <f>VLOOKUP(B296,'Sample ID by Horizon'!A:B,2,FALSE)</f>
        <v>42514</v>
      </c>
      <c r="B296" s="87" t="s">
        <v>493</v>
      </c>
      <c r="C296" s="57">
        <v>3</v>
      </c>
      <c r="D296" s="57">
        <v>65.738</v>
      </c>
      <c r="E296" s="88">
        <v>5</v>
      </c>
      <c r="F296" s="88">
        <v>70.531999999999996</v>
      </c>
      <c r="G296" s="71">
        <f t="shared" si="166"/>
        <v>4.7939999999999969</v>
      </c>
      <c r="H296" s="71">
        <f t="shared" si="167"/>
        <v>4.1200000000000614</v>
      </c>
      <c r="I296" s="71">
        <f t="shared" ref="I296:L296" si="231">I294</f>
        <v>4.0547930413917346</v>
      </c>
      <c r="J296" s="71">
        <f t="shared" si="231"/>
        <v>1.9463006598680326</v>
      </c>
      <c r="K296" s="23" t="e">
        <f t="shared" si="231"/>
        <v>#N/A</v>
      </c>
      <c r="L296" s="23" t="e">
        <f t="shared" si="231"/>
        <v>#N/A</v>
      </c>
      <c r="M296" s="23" t="e">
        <f>VLOOKUP(B296,'%C values'!$B:$J,5,FALSE)</f>
        <v>#N/A</v>
      </c>
      <c r="N296" s="23" t="e">
        <f>VLOOKUP(B296,'%C values'!$B:$J,9,FALSE)</f>
        <v>#N/A</v>
      </c>
      <c r="O296" s="23" t="e">
        <f t="shared" si="2"/>
        <v>#N/A</v>
      </c>
      <c r="P296" s="40" t="e">
        <f t="shared" si="3"/>
        <v>#N/A</v>
      </c>
      <c r="Q296" s="21" t="e">
        <f>VLOOKUP($B296,'%C values'!$M:$O,2,FALSE)</f>
        <v>#N/A</v>
      </c>
      <c r="R296" s="21" t="e">
        <f t="shared" si="4"/>
        <v>#N/A</v>
      </c>
      <c r="S296" s="21" t="e">
        <f t="shared" si="5"/>
        <v>#N/A</v>
      </c>
      <c r="T296" s="21" t="e">
        <f>VLOOKUP($B296,'%C values'!$M:$O,3,FALSE)</f>
        <v>#N/A</v>
      </c>
      <c r="U296" s="23">
        <f>VLOOKUP(B296,'%C values'!T:U,2,FALSE)</f>
        <v>1.3692</v>
      </c>
      <c r="V296" s="21" t="e">
        <f t="shared" si="6"/>
        <v>#N/A</v>
      </c>
      <c r="W296" s="21" t="e">
        <f t="shared" si="7"/>
        <v>#N/A</v>
      </c>
      <c r="X296" s="23" t="e">
        <f>VLOOKUP($B296,'%C values'!$T:$V,3,FALSE)</f>
        <v>#N/A</v>
      </c>
    </row>
    <row r="297" spans="1:24" ht="15.75" customHeight="1" x14ac:dyDescent="0.2">
      <c r="A297" s="22">
        <f>VLOOKUP(B297,'Sample ID by Horizon'!A:B,2,FALSE)</f>
        <v>42514</v>
      </c>
      <c r="B297" s="87" t="s">
        <v>493</v>
      </c>
      <c r="C297" s="57">
        <v>4</v>
      </c>
      <c r="D297" s="57">
        <v>69.415000000000006</v>
      </c>
      <c r="E297" s="88">
        <v>5</v>
      </c>
      <c r="F297" s="88">
        <v>74.210999999999999</v>
      </c>
      <c r="G297" s="71">
        <f t="shared" si="166"/>
        <v>4.7959999999999923</v>
      </c>
      <c r="H297" s="71">
        <f t="shared" si="167"/>
        <v>4.0800000000001546</v>
      </c>
      <c r="I297" s="71">
        <f t="shared" ref="I297:L297" si="232">I294</f>
        <v>4.0547930413917346</v>
      </c>
      <c r="J297" s="71">
        <f t="shared" si="232"/>
        <v>1.9463006598680326</v>
      </c>
      <c r="K297" s="23" t="e">
        <f t="shared" si="232"/>
        <v>#N/A</v>
      </c>
      <c r="L297" s="23" t="e">
        <f t="shared" si="232"/>
        <v>#N/A</v>
      </c>
      <c r="M297" s="23" t="e">
        <f>VLOOKUP(B297,'%C values'!$B:$J,5,FALSE)</f>
        <v>#N/A</v>
      </c>
      <c r="N297" s="23" t="e">
        <f>VLOOKUP(B297,'%C values'!$B:$J,9,FALSE)</f>
        <v>#N/A</v>
      </c>
      <c r="O297" s="23" t="e">
        <f t="shared" si="2"/>
        <v>#N/A</v>
      </c>
      <c r="P297" s="40" t="e">
        <f t="shared" si="3"/>
        <v>#N/A</v>
      </c>
      <c r="Q297" s="21" t="e">
        <f>VLOOKUP($B297,'%C values'!$M:$O,2,FALSE)</f>
        <v>#N/A</v>
      </c>
      <c r="R297" s="21" t="e">
        <f t="shared" si="4"/>
        <v>#N/A</v>
      </c>
      <c r="S297" s="21" t="e">
        <f t="shared" si="5"/>
        <v>#N/A</v>
      </c>
      <c r="T297" s="21" t="e">
        <f>VLOOKUP($B297,'%C values'!$M:$O,3,FALSE)</f>
        <v>#N/A</v>
      </c>
      <c r="U297" s="23">
        <f>VLOOKUP(B297,'%C values'!T:U,2,FALSE)</f>
        <v>1.3692</v>
      </c>
      <c r="V297" s="21" t="e">
        <f t="shared" si="6"/>
        <v>#N/A</v>
      </c>
      <c r="W297" s="21" t="e">
        <f t="shared" si="7"/>
        <v>#N/A</v>
      </c>
      <c r="X297" s="23" t="e">
        <f>VLOOKUP($B297,'%C values'!$T:$V,3,FALSE)</f>
        <v>#N/A</v>
      </c>
    </row>
    <row r="298" spans="1:24" ht="15.75" customHeight="1" x14ac:dyDescent="0.2">
      <c r="A298" s="22">
        <f>VLOOKUP(B298,'Sample ID by Horizon'!A:B,2,FALSE)</f>
        <v>42521</v>
      </c>
      <c r="B298" s="87" t="s">
        <v>495</v>
      </c>
      <c r="C298" s="57">
        <v>1</v>
      </c>
      <c r="D298" s="57">
        <v>63.070999999999998</v>
      </c>
      <c r="E298" s="88">
        <v>5</v>
      </c>
      <c r="F298" s="88">
        <v>67.894000000000005</v>
      </c>
      <c r="G298" s="71">
        <f t="shared" si="166"/>
        <v>4.8230000000000075</v>
      </c>
      <c r="H298" s="71">
        <f t="shared" si="167"/>
        <v>3.5399999999998504</v>
      </c>
      <c r="I298" s="71">
        <f>AVERAGE(H298:H301)</f>
        <v>3.610183109007318</v>
      </c>
      <c r="J298" s="71">
        <f>I298*0.48</f>
        <v>1.7328878923235125</v>
      </c>
      <c r="K298" s="35" t="e">
        <f>M298/100*VLOOKUP(B298,'Bulk Density'!$D:$Q,14,FALSE)</f>
        <v>#N/A</v>
      </c>
      <c r="L298" s="23" t="e">
        <f>K298*0.892179122</f>
        <v>#N/A</v>
      </c>
      <c r="M298" s="23" t="e">
        <f>VLOOKUP(B298,'%C values'!$B:$J,5,FALSE)</f>
        <v>#N/A</v>
      </c>
      <c r="N298" s="23" t="e">
        <f>VLOOKUP(B298,'%C values'!$B:$J,9,FALSE)</f>
        <v>#N/A</v>
      </c>
      <c r="O298" s="23" t="e">
        <f t="shared" si="2"/>
        <v>#N/A</v>
      </c>
      <c r="P298" s="40" t="e">
        <f t="shared" si="3"/>
        <v>#N/A</v>
      </c>
      <c r="Q298" s="21" t="e">
        <f>VLOOKUP($B298,'%C values'!$M:$O,2,FALSE)</f>
        <v>#N/A</v>
      </c>
      <c r="R298" s="21" t="e">
        <f t="shared" si="4"/>
        <v>#N/A</v>
      </c>
      <c r="S298" s="21" t="e">
        <f t="shared" si="5"/>
        <v>#N/A</v>
      </c>
      <c r="T298" s="21" t="e">
        <f>VLOOKUP($B298,'%C values'!$M:$O,3,FALSE)</f>
        <v>#N/A</v>
      </c>
      <c r="U298" s="23">
        <f>VLOOKUP(B298,'%C values'!T:U,2,FALSE)</f>
        <v>1.3224389999999999</v>
      </c>
      <c r="V298" s="21" t="e">
        <f t="shared" si="6"/>
        <v>#N/A</v>
      </c>
      <c r="W298" s="21" t="e">
        <f t="shared" si="7"/>
        <v>#N/A</v>
      </c>
      <c r="X298" s="23" t="e">
        <f>VLOOKUP($B298,'%C values'!$T:$V,3,FALSE)</f>
        <v>#N/A</v>
      </c>
    </row>
    <row r="299" spans="1:24" ht="15.75" customHeight="1" x14ac:dyDescent="0.2">
      <c r="A299" s="22">
        <f>VLOOKUP(B299,'Sample ID by Horizon'!A:B,2,FALSE)</f>
        <v>42521</v>
      </c>
      <c r="B299" s="87" t="s">
        <v>495</v>
      </c>
      <c r="C299" s="57">
        <v>2</v>
      </c>
      <c r="D299" s="57">
        <v>64.472999999999999</v>
      </c>
      <c r="E299" s="88">
        <v>4.9989999999999997</v>
      </c>
      <c r="F299" s="88">
        <v>69.293000000000006</v>
      </c>
      <c r="G299" s="71">
        <f t="shared" si="166"/>
        <v>4.8200000000000074</v>
      </c>
      <c r="H299" s="71">
        <f t="shared" si="167"/>
        <v>3.5807161432284915</v>
      </c>
      <c r="I299" s="71">
        <f t="shared" ref="I299:L299" si="233">I298</f>
        <v>3.610183109007318</v>
      </c>
      <c r="J299" s="71">
        <f t="shared" si="233"/>
        <v>1.7328878923235125</v>
      </c>
      <c r="K299" s="23" t="e">
        <f t="shared" si="233"/>
        <v>#N/A</v>
      </c>
      <c r="L299" s="23" t="e">
        <f t="shared" si="233"/>
        <v>#N/A</v>
      </c>
      <c r="M299" s="23" t="e">
        <f>VLOOKUP(B299,'%C values'!$B:$J,5,FALSE)</f>
        <v>#N/A</v>
      </c>
      <c r="N299" s="23" t="e">
        <f>VLOOKUP(B299,'%C values'!$B:$J,9,FALSE)</f>
        <v>#N/A</v>
      </c>
      <c r="O299" s="23" t="e">
        <f t="shared" si="2"/>
        <v>#N/A</v>
      </c>
      <c r="P299" s="40" t="e">
        <f t="shared" si="3"/>
        <v>#N/A</v>
      </c>
      <c r="Q299" s="21" t="e">
        <f>VLOOKUP($B299,'%C values'!$M:$O,2,FALSE)</f>
        <v>#N/A</v>
      </c>
      <c r="R299" s="21" t="e">
        <f t="shared" si="4"/>
        <v>#N/A</v>
      </c>
      <c r="S299" s="21" t="e">
        <f t="shared" si="5"/>
        <v>#N/A</v>
      </c>
      <c r="T299" s="21" t="e">
        <f>VLOOKUP($B299,'%C values'!$M:$O,3,FALSE)</f>
        <v>#N/A</v>
      </c>
      <c r="U299" s="23">
        <f>VLOOKUP(B299,'%C values'!T:U,2,FALSE)</f>
        <v>1.3224389999999999</v>
      </c>
      <c r="V299" s="21" t="e">
        <f t="shared" si="6"/>
        <v>#N/A</v>
      </c>
      <c r="W299" s="21" t="e">
        <f t="shared" si="7"/>
        <v>#N/A</v>
      </c>
      <c r="X299" s="23" t="e">
        <f>VLOOKUP($B299,'%C values'!$T:$V,3,FALSE)</f>
        <v>#N/A</v>
      </c>
    </row>
    <row r="300" spans="1:24" ht="15.75" customHeight="1" x14ac:dyDescent="0.2">
      <c r="A300" s="22">
        <f>VLOOKUP(B300,'Sample ID by Horizon'!A:B,2,FALSE)</f>
        <v>42521</v>
      </c>
      <c r="B300" s="87" t="s">
        <v>495</v>
      </c>
      <c r="C300" s="57">
        <v>3</v>
      </c>
      <c r="D300" s="57">
        <v>65.736000000000004</v>
      </c>
      <c r="E300" s="88">
        <v>4.9989999999999997</v>
      </c>
      <c r="F300" s="88">
        <v>70.55</v>
      </c>
      <c r="G300" s="71">
        <f t="shared" si="166"/>
        <v>4.813999999999993</v>
      </c>
      <c r="H300" s="71">
        <f t="shared" si="167"/>
        <v>3.7007401480297411</v>
      </c>
      <c r="I300" s="71">
        <f t="shared" ref="I300:L300" si="234">I298</f>
        <v>3.610183109007318</v>
      </c>
      <c r="J300" s="71">
        <f t="shared" si="234"/>
        <v>1.7328878923235125</v>
      </c>
      <c r="K300" s="23" t="e">
        <f t="shared" si="234"/>
        <v>#N/A</v>
      </c>
      <c r="L300" s="23" t="e">
        <f t="shared" si="234"/>
        <v>#N/A</v>
      </c>
      <c r="M300" s="23" t="e">
        <f>VLOOKUP(B300,'%C values'!$B:$J,5,FALSE)</f>
        <v>#N/A</v>
      </c>
      <c r="N300" s="23" t="e">
        <f>VLOOKUP(B300,'%C values'!$B:$J,9,FALSE)</f>
        <v>#N/A</v>
      </c>
      <c r="O300" s="23" t="e">
        <f t="shared" si="2"/>
        <v>#N/A</v>
      </c>
      <c r="P300" s="40" t="e">
        <f t="shared" si="3"/>
        <v>#N/A</v>
      </c>
      <c r="Q300" s="21" t="e">
        <f>VLOOKUP($B300,'%C values'!$M:$O,2,FALSE)</f>
        <v>#N/A</v>
      </c>
      <c r="R300" s="21" t="e">
        <f t="shared" si="4"/>
        <v>#N/A</v>
      </c>
      <c r="S300" s="21" t="e">
        <f t="shared" si="5"/>
        <v>#N/A</v>
      </c>
      <c r="T300" s="21" t="e">
        <f>VLOOKUP($B300,'%C values'!$M:$O,3,FALSE)</f>
        <v>#N/A</v>
      </c>
      <c r="U300" s="23">
        <f>VLOOKUP(B300,'%C values'!T:U,2,FALSE)</f>
        <v>1.3224389999999999</v>
      </c>
      <c r="V300" s="21" t="e">
        <f t="shared" si="6"/>
        <v>#N/A</v>
      </c>
      <c r="W300" s="21" t="e">
        <f t="shared" si="7"/>
        <v>#N/A</v>
      </c>
      <c r="X300" s="23" t="e">
        <f>VLOOKUP($B300,'%C values'!$T:$V,3,FALSE)</f>
        <v>#N/A</v>
      </c>
    </row>
    <row r="301" spans="1:24" ht="15.75" customHeight="1" x14ac:dyDescent="0.2">
      <c r="A301" s="22">
        <f>VLOOKUP(B301,'Sample ID by Horizon'!A:B,2,FALSE)</f>
        <v>42521</v>
      </c>
      <c r="B301" s="87" t="s">
        <v>495</v>
      </c>
      <c r="C301" s="57">
        <v>4</v>
      </c>
      <c r="D301" s="57">
        <v>69.414000000000001</v>
      </c>
      <c r="E301" s="88">
        <v>5.0010000000000003</v>
      </c>
      <c r="F301" s="88">
        <v>74.233999999999995</v>
      </c>
      <c r="G301" s="71">
        <f t="shared" si="166"/>
        <v>4.8199999999999932</v>
      </c>
      <c r="H301" s="71">
        <f t="shared" si="167"/>
        <v>3.6192761447711885</v>
      </c>
      <c r="I301" s="71">
        <f t="shared" ref="I301:L301" si="235">I298</f>
        <v>3.610183109007318</v>
      </c>
      <c r="J301" s="71">
        <f t="shared" si="235"/>
        <v>1.7328878923235125</v>
      </c>
      <c r="K301" s="23" t="e">
        <f t="shared" si="235"/>
        <v>#N/A</v>
      </c>
      <c r="L301" s="23" t="e">
        <f t="shared" si="235"/>
        <v>#N/A</v>
      </c>
      <c r="M301" s="23" t="e">
        <f>VLOOKUP(B301,'%C values'!$B:$J,5,FALSE)</f>
        <v>#N/A</v>
      </c>
      <c r="N301" s="23" t="e">
        <f>VLOOKUP(B301,'%C values'!$B:$J,9,FALSE)</f>
        <v>#N/A</v>
      </c>
      <c r="O301" s="23" t="e">
        <f t="shared" si="2"/>
        <v>#N/A</v>
      </c>
      <c r="P301" s="40" t="e">
        <f t="shared" si="3"/>
        <v>#N/A</v>
      </c>
      <c r="Q301" s="21" t="e">
        <f>VLOOKUP($B301,'%C values'!$M:$O,2,FALSE)</f>
        <v>#N/A</v>
      </c>
      <c r="R301" s="21" t="e">
        <f t="shared" si="4"/>
        <v>#N/A</v>
      </c>
      <c r="S301" s="21" t="e">
        <f t="shared" si="5"/>
        <v>#N/A</v>
      </c>
      <c r="T301" s="21" t="e">
        <f>VLOOKUP($B301,'%C values'!$M:$O,3,FALSE)</f>
        <v>#N/A</v>
      </c>
      <c r="U301" s="23">
        <f>VLOOKUP(B301,'%C values'!T:U,2,FALSE)</f>
        <v>1.3224389999999999</v>
      </c>
      <c r="V301" s="21" t="e">
        <f t="shared" si="6"/>
        <v>#N/A</v>
      </c>
      <c r="W301" s="21" t="e">
        <f t="shared" si="7"/>
        <v>#N/A</v>
      </c>
      <c r="X301" s="23" t="e">
        <f>VLOOKUP($B301,'%C values'!$T:$V,3,FALSE)</f>
        <v>#N/A</v>
      </c>
    </row>
    <row r="302" spans="1:24" ht="15.75" customHeight="1" x14ac:dyDescent="0.2">
      <c r="A302" s="22">
        <f>VLOOKUP(B302,'Sample ID by Horizon'!A:B,2,FALSE)</f>
        <v>42521</v>
      </c>
      <c r="B302" s="87" t="s">
        <v>496</v>
      </c>
      <c r="C302" s="57">
        <v>1</v>
      </c>
      <c r="D302" s="57">
        <v>63.070999999999998</v>
      </c>
      <c r="E302" s="88">
        <v>5</v>
      </c>
      <c r="F302" s="88">
        <v>67.906999999999996</v>
      </c>
      <c r="G302" s="71">
        <f t="shared" si="166"/>
        <v>4.8359999999999985</v>
      </c>
      <c r="H302" s="71">
        <f t="shared" si="167"/>
        <v>3.2800000000000296</v>
      </c>
      <c r="I302" s="71">
        <f>AVERAGE(H302:H305)</f>
        <v>3.4401790358071245</v>
      </c>
      <c r="J302" s="71">
        <f>I302*0.48</f>
        <v>1.6512859371874198</v>
      </c>
      <c r="K302" s="35" t="e">
        <f>M302/100*VLOOKUP(B302,'Bulk Density'!$D:$Q,14,FALSE)</f>
        <v>#N/A</v>
      </c>
      <c r="L302" s="23" t="e">
        <f>K302*0.892179122</f>
        <v>#N/A</v>
      </c>
      <c r="M302" s="23" t="e">
        <f>VLOOKUP(B302,'%C values'!$B:$J,5,FALSE)</f>
        <v>#N/A</v>
      </c>
      <c r="N302" s="23" t="e">
        <f>VLOOKUP(B302,'%C values'!$B:$J,9,FALSE)</f>
        <v>#N/A</v>
      </c>
      <c r="O302" s="23" t="e">
        <f t="shared" si="2"/>
        <v>#N/A</v>
      </c>
      <c r="P302" s="40" t="e">
        <f t="shared" si="3"/>
        <v>#N/A</v>
      </c>
      <c r="Q302" s="21" t="e">
        <f>VLOOKUP($B302,'%C values'!$M:$O,2,FALSE)</f>
        <v>#N/A</v>
      </c>
      <c r="R302" s="21" t="e">
        <f t="shared" si="4"/>
        <v>#N/A</v>
      </c>
      <c r="S302" s="21" t="e">
        <f t="shared" si="5"/>
        <v>#N/A</v>
      </c>
      <c r="T302" s="21" t="e">
        <f>VLOOKUP($B302,'%C values'!$M:$O,3,FALSE)</f>
        <v>#N/A</v>
      </c>
      <c r="U302" s="23">
        <f>VLOOKUP(B302,'%C values'!T:U,2,FALSE)</f>
        <v>1.2739739999999999</v>
      </c>
      <c r="V302" s="21" t="e">
        <f t="shared" si="6"/>
        <v>#N/A</v>
      </c>
      <c r="W302" s="21" t="e">
        <f t="shared" si="7"/>
        <v>#N/A</v>
      </c>
      <c r="X302" s="23" t="e">
        <f>VLOOKUP($B302,'%C values'!$T:$V,3,FALSE)</f>
        <v>#N/A</v>
      </c>
    </row>
    <row r="303" spans="1:24" ht="15.75" customHeight="1" x14ac:dyDescent="0.2">
      <c r="A303" s="22">
        <f>VLOOKUP(B303,'Sample ID by Horizon'!A:B,2,FALSE)</f>
        <v>42521</v>
      </c>
      <c r="B303" s="87" t="s">
        <v>496</v>
      </c>
      <c r="C303" s="57">
        <v>2</v>
      </c>
      <c r="D303" s="57">
        <v>64.471999999999994</v>
      </c>
      <c r="E303" s="88">
        <v>5</v>
      </c>
      <c r="F303" s="88">
        <v>69.302000000000007</v>
      </c>
      <c r="G303" s="71">
        <f t="shared" si="166"/>
        <v>4.8300000000000125</v>
      </c>
      <c r="H303" s="71">
        <f t="shared" si="167"/>
        <v>3.3999999999997499</v>
      </c>
      <c r="I303" s="71">
        <f t="shared" ref="I303:L303" si="236">I302</f>
        <v>3.4401790358071245</v>
      </c>
      <c r="J303" s="71">
        <f t="shared" si="236"/>
        <v>1.6512859371874198</v>
      </c>
      <c r="K303" s="23" t="e">
        <f t="shared" si="236"/>
        <v>#N/A</v>
      </c>
      <c r="L303" s="23" t="e">
        <f t="shared" si="236"/>
        <v>#N/A</v>
      </c>
      <c r="M303" s="23" t="e">
        <f>VLOOKUP(B303,'%C values'!$B:$J,5,FALSE)</f>
        <v>#N/A</v>
      </c>
      <c r="N303" s="23" t="e">
        <f>VLOOKUP(B303,'%C values'!$B:$J,9,FALSE)</f>
        <v>#N/A</v>
      </c>
      <c r="O303" s="23" t="e">
        <f t="shared" si="2"/>
        <v>#N/A</v>
      </c>
      <c r="P303" s="40" t="e">
        <f t="shared" si="3"/>
        <v>#N/A</v>
      </c>
      <c r="Q303" s="21" t="e">
        <f>VLOOKUP($B303,'%C values'!$M:$O,2,FALSE)</f>
        <v>#N/A</v>
      </c>
      <c r="R303" s="21" t="e">
        <f t="shared" si="4"/>
        <v>#N/A</v>
      </c>
      <c r="S303" s="21" t="e">
        <f t="shared" si="5"/>
        <v>#N/A</v>
      </c>
      <c r="T303" s="21" t="e">
        <f>VLOOKUP($B303,'%C values'!$M:$O,3,FALSE)</f>
        <v>#N/A</v>
      </c>
      <c r="U303" s="23">
        <f>VLOOKUP(B303,'%C values'!T:U,2,FALSE)</f>
        <v>1.2739739999999999</v>
      </c>
      <c r="V303" s="21" t="e">
        <f t="shared" si="6"/>
        <v>#N/A</v>
      </c>
      <c r="W303" s="21" t="e">
        <f t="shared" si="7"/>
        <v>#N/A</v>
      </c>
      <c r="X303" s="23" t="e">
        <f>VLOOKUP($B303,'%C values'!$T:$V,3,FALSE)</f>
        <v>#N/A</v>
      </c>
    </row>
    <row r="304" spans="1:24" ht="15.75" customHeight="1" x14ac:dyDescent="0.2">
      <c r="A304" s="22">
        <f>VLOOKUP(B304,'Sample ID by Horizon'!A:B,2,FALSE)</f>
        <v>42521</v>
      </c>
      <c r="B304" s="87" t="s">
        <v>496</v>
      </c>
      <c r="C304" s="57">
        <v>3</v>
      </c>
      <c r="D304" s="57">
        <v>65.739000000000004</v>
      </c>
      <c r="E304" s="88">
        <v>4.9989999999999997</v>
      </c>
      <c r="F304" s="88">
        <v>70.558999999999997</v>
      </c>
      <c r="G304" s="71">
        <f t="shared" si="166"/>
        <v>4.8199999999999932</v>
      </c>
      <c r="H304" s="71">
        <f t="shared" si="167"/>
        <v>3.5807161432287757</v>
      </c>
      <c r="I304" s="71">
        <f t="shared" ref="I304:L304" si="237">I302</f>
        <v>3.4401790358071245</v>
      </c>
      <c r="J304" s="71">
        <f t="shared" si="237"/>
        <v>1.6512859371874198</v>
      </c>
      <c r="K304" s="23" t="e">
        <f t="shared" si="237"/>
        <v>#N/A</v>
      </c>
      <c r="L304" s="23" t="e">
        <f t="shared" si="237"/>
        <v>#N/A</v>
      </c>
      <c r="M304" s="23" t="e">
        <f>VLOOKUP(B304,'%C values'!$B:$J,5,FALSE)</f>
        <v>#N/A</v>
      </c>
      <c r="N304" s="23" t="e">
        <f>VLOOKUP(B304,'%C values'!$B:$J,9,FALSE)</f>
        <v>#N/A</v>
      </c>
      <c r="O304" s="23" t="e">
        <f t="shared" si="2"/>
        <v>#N/A</v>
      </c>
      <c r="P304" s="40" t="e">
        <f t="shared" si="3"/>
        <v>#N/A</v>
      </c>
      <c r="Q304" s="21" t="e">
        <f>VLOOKUP($B304,'%C values'!$M:$O,2,FALSE)</f>
        <v>#N/A</v>
      </c>
      <c r="R304" s="21" t="e">
        <f t="shared" si="4"/>
        <v>#N/A</v>
      </c>
      <c r="S304" s="21" t="e">
        <f t="shared" si="5"/>
        <v>#N/A</v>
      </c>
      <c r="T304" s="21" t="e">
        <f>VLOOKUP($B304,'%C values'!$M:$O,3,FALSE)</f>
        <v>#N/A</v>
      </c>
      <c r="U304" s="23">
        <f>VLOOKUP(B304,'%C values'!T:U,2,FALSE)</f>
        <v>1.2739739999999999</v>
      </c>
      <c r="V304" s="21" t="e">
        <f t="shared" si="6"/>
        <v>#N/A</v>
      </c>
      <c r="W304" s="21" t="e">
        <f t="shared" si="7"/>
        <v>#N/A</v>
      </c>
      <c r="X304" s="23" t="e">
        <f>VLOOKUP($B304,'%C values'!$T:$V,3,FALSE)</f>
        <v>#N/A</v>
      </c>
    </row>
    <row r="305" spans="1:24" ht="15.75" customHeight="1" x14ac:dyDescent="0.2">
      <c r="A305" s="22">
        <f>VLOOKUP(B305,'Sample ID by Horizon'!A:B,2,FALSE)</f>
        <v>42521</v>
      </c>
      <c r="B305" s="87" t="s">
        <v>496</v>
      </c>
      <c r="C305" s="57">
        <v>4</v>
      </c>
      <c r="D305" s="57">
        <v>69.415999999999997</v>
      </c>
      <c r="E305" s="88">
        <v>5</v>
      </c>
      <c r="F305" s="88">
        <v>74.241</v>
      </c>
      <c r="G305" s="71">
        <f t="shared" si="166"/>
        <v>4.8250000000000028</v>
      </c>
      <c r="H305" s="71">
        <f t="shared" si="167"/>
        <v>3.4999999999999436</v>
      </c>
      <c r="I305" s="71">
        <f t="shared" ref="I305:L305" si="238">I302</f>
        <v>3.4401790358071245</v>
      </c>
      <c r="J305" s="71">
        <f t="shared" si="238"/>
        <v>1.6512859371874198</v>
      </c>
      <c r="K305" s="23" t="e">
        <f t="shared" si="238"/>
        <v>#N/A</v>
      </c>
      <c r="L305" s="23" t="e">
        <f t="shared" si="238"/>
        <v>#N/A</v>
      </c>
      <c r="M305" s="23" t="e">
        <f>VLOOKUP(B305,'%C values'!$B:$J,5,FALSE)</f>
        <v>#N/A</v>
      </c>
      <c r="N305" s="23" t="e">
        <f>VLOOKUP(B305,'%C values'!$B:$J,9,FALSE)</f>
        <v>#N/A</v>
      </c>
      <c r="O305" s="23" t="e">
        <f t="shared" si="2"/>
        <v>#N/A</v>
      </c>
      <c r="P305" s="40" t="e">
        <f t="shared" si="3"/>
        <v>#N/A</v>
      </c>
      <c r="Q305" s="21" t="e">
        <f>VLOOKUP($B305,'%C values'!$M:$O,2,FALSE)</f>
        <v>#N/A</v>
      </c>
      <c r="R305" s="21" t="e">
        <f t="shared" si="4"/>
        <v>#N/A</v>
      </c>
      <c r="S305" s="21" t="e">
        <f t="shared" si="5"/>
        <v>#N/A</v>
      </c>
      <c r="T305" s="21" t="e">
        <f>VLOOKUP($B305,'%C values'!$M:$O,3,FALSE)</f>
        <v>#N/A</v>
      </c>
      <c r="U305" s="23">
        <f>VLOOKUP(B305,'%C values'!T:U,2,FALSE)</f>
        <v>1.2739739999999999</v>
      </c>
      <c r="V305" s="21" t="e">
        <f t="shared" si="6"/>
        <v>#N/A</v>
      </c>
      <c r="W305" s="21" t="e">
        <f t="shared" si="7"/>
        <v>#N/A</v>
      </c>
      <c r="X305" s="23" t="e">
        <f>VLOOKUP($B305,'%C values'!$T:$V,3,FALSE)</f>
        <v>#N/A</v>
      </c>
    </row>
    <row r="306" spans="1:24" ht="15.75" customHeight="1" x14ac:dyDescent="0.2">
      <c r="A306" s="22">
        <f>VLOOKUP(B306,'Sample ID by Horizon'!A:B,2,FALSE)</f>
        <v>42521</v>
      </c>
      <c r="B306" s="87" t="s">
        <v>497</v>
      </c>
      <c r="C306" s="57">
        <v>1</v>
      </c>
      <c r="D306" s="57">
        <v>63.069000000000003</v>
      </c>
      <c r="E306" s="88">
        <v>4.9989999999999997</v>
      </c>
      <c r="F306" s="88">
        <v>67.95</v>
      </c>
      <c r="G306" s="71">
        <f t="shared" si="166"/>
        <v>4.8810000000000002</v>
      </c>
      <c r="H306" s="71">
        <f t="shared" si="167"/>
        <v>2.3604720944188728</v>
      </c>
      <c r="I306" s="71">
        <f>AVERAGE(H306:H309)</f>
        <v>2.7551170850047151</v>
      </c>
      <c r="J306" s="71">
        <f>I306*0.48</f>
        <v>1.3224562008022631</v>
      </c>
      <c r="K306" s="35" t="e">
        <f>M306/100*VLOOKUP(B306,'Bulk Density'!$D:$Q,14,FALSE)</f>
        <v>#N/A</v>
      </c>
      <c r="L306" s="23" t="e">
        <f>K306*0.892179122</f>
        <v>#N/A</v>
      </c>
      <c r="M306" s="23" t="e">
        <f>VLOOKUP(B306,'%C values'!$B:$J,5,FALSE)</f>
        <v>#N/A</v>
      </c>
      <c r="N306" s="23" t="e">
        <f>VLOOKUP(B306,'%C values'!$B:$J,9,FALSE)</f>
        <v>#N/A</v>
      </c>
      <c r="O306" s="23" t="e">
        <f t="shared" si="2"/>
        <v>#N/A</v>
      </c>
      <c r="P306" s="40" t="e">
        <f t="shared" si="3"/>
        <v>#N/A</v>
      </c>
      <c r="Q306" s="21" t="e">
        <f>VLOOKUP($B306,'%C values'!$M:$O,2,FALSE)</f>
        <v>#N/A</v>
      </c>
      <c r="R306" s="21" t="e">
        <f t="shared" si="4"/>
        <v>#N/A</v>
      </c>
      <c r="S306" s="21" t="e">
        <f t="shared" si="5"/>
        <v>#N/A</v>
      </c>
      <c r="T306" s="21" t="e">
        <f>VLOOKUP($B306,'%C values'!$M:$O,3,FALSE)</f>
        <v>#N/A</v>
      </c>
      <c r="U306" s="23">
        <f>VLOOKUP(B306,'%C values'!T:U,2,FALSE)</f>
        <v>0.88989099999999999</v>
      </c>
      <c r="V306" s="21" t="e">
        <f t="shared" si="6"/>
        <v>#N/A</v>
      </c>
      <c r="W306" s="21" t="e">
        <f t="shared" si="7"/>
        <v>#N/A</v>
      </c>
      <c r="X306" s="23" t="e">
        <f>VLOOKUP($B306,'%C values'!$T:$V,3,FALSE)</f>
        <v>#N/A</v>
      </c>
    </row>
    <row r="307" spans="1:24" ht="15.75" customHeight="1" x14ac:dyDescent="0.2">
      <c r="A307" s="22">
        <f>VLOOKUP(B307,'Sample ID by Horizon'!A:B,2,FALSE)</f>
        <v>42521</v>
      </c>
      <c r="B307" s="87" t="s">
        <v>497</v>
      </c>
      <c r="C307" s="57">
        <v>2</v>
      </c>
      <c r="D307" s="57">
        <v>64.468999999999994</v>
      </c>
      <c r="E307" s="88">
        <v>5</v>
      </c>
      <c r="F307" s="88">
        <v>69.343000000000004</v>
      </c>
      <c r="G307" s="71">
        <f t="shared" si="166"/>
        <v>4.8740000000000094</v>
      </c>
      <c r="H307" s="71">
        <f t="shared" si="167"/>
        <v>2.5199999999998113</v>
      </c>
      <c r="I307" s="71">
        <f t="shared" ref="I307:L307" si="239">I306</f>
        <v>2.7551170850047151</v>
      </c>
      <c r="J307" s="71">
        <f t="shared" si="239"/>
        <v>1.3224562008022631</v>
      </c>
      <c r="K307" s="23" t="e">
        <f t="shared" si="239"/>
        <v>#N/A</v>
      </c>
      <c r="L307" s="23" t="e">
        <f t="shared" si="239"/>
        <v>#N/A</v>
      </c>
      <c r="M307" s="23" t="e">
        <f>VLOOKUP(B307,'%C values'!$B:$J,5,FALSE)</f>
        <v>#N/A</v>
      </c>
      <c r="N307" s="23" t="e">
        <f>VLOOKUP(B307,'%C values'!$B:$J,9,FALSE)</f>
        <v>#N/A</v>
      </c>
      <c r="O307" s="23" t="e">
        <f t="shared" si="2"/>
        <v>#N/A</v>
      </c>
      <c r="P307" s="40" t="e">
        <f t="shared" si="3"/>
        <v>#N/A</v>
      </c>
      <c r="Q307" s="21" t="e">
        <f>VLOOKUP($B307,'%C values'!$M:$O,2,FALSE)</f>
        <v>#N/A</v>
      </c>
      <c r="R307" s="21" t="e">
        <f t="shared" si="4"/>
        <v>#N/A</v>
      </c>
      <c r="S307" s="21" t="e">
        <f t="shared" si="5"/>
        <v>#N/A</v>
      </c>
      <c r="T307" s="21" t="e">
        <f>VLOOKUP($B307,'%C values'!$M:$O,3,FALSE)</f>
        <v>#N/A</v>
      </c>
      <c r="U307" s="23">
        <f>VLOOKUP(B307,'%C values'!T:U,2,FALSE)</f>
        <v>0.88989099999999999</v>
      </c>
      <c r="V307" s="21" t="e">
        <f t="shared" si="6"/>
        <v>#N/A</v>
      </c>
      <c r="W307" s="21" t="e">
        <f t="shared" si="7"/>
        <v>#N/A</v>
      </c>
      <c r="X307" s="23" t="e">
        <f>VLOOKUP($B307,'%C values'!$T:$V,3,FALSE)</f>
        <v>#N/A</v>
      </c>
    </row>
    <row r="308" spans="1:24" ht="15.75" customHeight="1" x14ac:dyDescent="0.2">
      <c r="A308" s="22">
        <f>VLOOKUP(B308,'Sample ID by Horizon'!A:B,2,FALSE)</f>
        <v>42521</v>
      </c>
      <c r="B308" s="87" t="s">
        <v>497</v>
      </c>
      <c r="C308" s="57">
        <v>3</v>
      </c>
      <c r="D308" s="57">
        <v>65.736000000000004</v>
      </c>
      <c r="E308" s="88">
        <v>5.0010000000000003</v>
      </c>
      <c r="F308" s="88">
        <v>70.582999999999998</v>
      </c>
      <c r="G308" s="71">
        <f t="shared" si="166"/>
        <v>4.8469999999999942</v>
      </c>
      <c r="H308" s="71">
        <f t="shared" si="167"/>
        <v>3.0793841231754873</v>
      </c>
      <c r="I308" s="71">
        <f t="shared" ref="I308:L308" si="240">I306</f>
        <v>2.7551170850047151</v>
      </c>
      <c r="J308" s="71">
        <f t="shared" si="240"/>
        <v>1.3224562008022631</v>
      </c>
      <c r="K308" s="23" t="e">
        <f t="shared" si="240"/>
        <v>#N/A</v>
      </c>
      <c r="L308" s="23" t="e">
        <f t="shared" si="240"/>
        <v>#N/A</v>
      </c>
      <c r="M308" s="23" t="e">
        <f>VLOOKUP(B308,'%C values'!$B:$J,5,FALSE)</f>
        <v>#N/A</v>
      </c>
      <c r="N308" s="23" t="e">
        <f>VLOOKUP(B308,'%C values'!$B:$J,9,FALSE)</f>
        <v>#N/A</v>
      </c>
      <c r="O308" s="23" t="e">
        <f t="shared" si="2"/>
        <v>#N/A</v>
      </c>
      <c r="P308" s="40" t="e">
        <f t="shared" si="3"/>
        <v>#N/A</v>
      </c>
      <c r="Q308" s="21" t="e">
        <f>VLOOKUP($B308,'%C values'!$M:$O,2,FALSE)</f>
        <v>#N/A</v>
      </c>
      <c r="R308" s="21" t="e">
        <f t="shared" si="4"/>
        <v>#N/A</v>
      </c>
      <c r="S308" s="21" t="e">
        <f t="shared" si="5"/>
        <v>#N/A</v>
      </c>
      <c r="T308" s="21" t="e">
        <f>VLOOKUP($B308,'%C values'!$M:$O,3,FALSE)</f>
        <v>#N/A</v>
      </c>
      <c r="U308" s="23">
        <f>VLOOKUP(B308,'%C values'!T:U,2,FALSE)</f>
        <v>0.88989099999999999</v>
      </c>
      <c r="V308" s="21" t="e">
        <f t="shared" si="6"/>
        <v>#N/A</v>
      </c>
      <c r="W308" s="21" t="e">
        <f t="shared" si="7"/>
        <v>#N/A</v>
      </c>
      <c r="X308" s="23" t="e">
        <f>VLOOKUP($B308,'%C values'!$T:$V,3,FALSE)</f>
        <v>#N/A</v>
      </c>
    </row>
    <row r="309" spans="1:24" ht="15.75" customHeight="1" x14ac:dyDescent="0.2">
      <c r="A309" s="22">
        <f>VLOOKUP(B309,'Sample ID by Horizon'!A:B,2,FALSE)</f>
        <v>42521</v>
      </c>
      <c r="B309" s="87" t="s">
        <v>497</v>
      </c>
      <c r="C309" s="57">
        <v>4</v>
      </c>
      <c r="D309" s="57">
        <v>69.412000000000006</v>
      </c>
      <c r="E309" s="88">
        <v>4.9989999999999997</v>
      </c>
      <c r="F309" s="88">
        <v>74.257999999999996</v>
      </c>
      <c r="G309" s="71">
        <f t="shared" si="166"/>
        <v>4.8459999999999894</v>
      </c>
      <c r="H309" s="71">
        <f t="shared" si="167"/>
        <v>3.0606121224246898</v>
      </c>
      <c r="I309" s="71">
        <f t="shared" ref="I309:L309" si="241">I306</f>
        <v>2.7551170850047151</v>
      </c>
      <c r="J309" s="71">
        <f t="shared" si="241"/>
        <v>1.3224562008022631</v>
      </c>
      <c r="K309" s="23" t="e">
        <f t="shared" si="241"/>
        <v>#N/A</v>
      </c>
      <c r="L309" s="23" t="e">
        <f t="shared" si="241"/>
        <v>#N/A</v>
      </c>
      <c r="M309" s="23" t="e">
        <f>VLOOKUP(B309,'%C values'!$B:$J,5,FALSE)</f>
        <v>#N/A</v>
      </c>
      <c r="N309" s="23" t="e">
        <f>VLOOKUP(B309,'%C values'!$B:$J,9,FALSE)</f>
        <v>#N/A</v>
      </c>
      <c r="O309" s="23" t="e">
        <f t="shared" si="2"/>
        <v>#N/A</v>
      </c>
      <c r="P309" s="40" t="e">
        <f t="shared" si="3"/>
        <v>#N/A</v>
      </c>
      <c r="Q309" s="21" t="e">
        <f>VLOOKUP($B309,'%C values'!$M:$O,2,FALSE)</f>
        <v>#N/A</v>
      </c>
      <c r="R309" s="21" t="e">
        <f t="shared" si="4"/>
        <v>#N/A</v>
      </c>
      <c r="S309" s="21" t="e">
        <f t="shared" si="5"/>
        <v>#N/A</v>
      </c>
      <c r="T309" s="21" t="e">
        <f>VLOOKUP($B309,'%C values'!$M:$O,3,FALSE)</f>
        <v>#N/A</v>
      </c>
      <c r="U309" s="23">
        <f>VLOOKUP(B309,'%C values'!T:U,2,FALSE)</f>
        <v>0.88989099999999999</v>
      </c>
      <c r="V309" s="21" t="e">
        <f t="shared" si="6"/>
        <v>#N/A</v>
      </c>
      <c r="W309" s="21" t="e">
        <f t="shared" si="7"/>
        <v>#N/A</v>
      </c>
      <c r="X309" s="23" t="e">
        <f>VLOOKUP($B309,'%C values'!$T:$V,3,FALSE)</f>
        <v>#N/A</v>
      </c>
    </row>
    <row r="310" spans="1:24" ht="15.75" customHeight="1" x14ac:dyDescent="0.2">
      <c r="A310" s="22">
        <f>VLOOKUP(B310,'Sample ID by Horizon'!A:B,2,FALSE)</f>
        <v>42526</v>
      </c>
      <c r="B310" s="87" t="s">
        <v>499</v>
      </c>
      <c r="C310" s="57">
        <v>1</v>
      </c>
      <c r="D310" s="57">
        <v>63.072000000000003</v>
      </c>
      <c r="E310" s="88">
        <v>5</v>
      </c>
      <c r="F310" s="88">
        <v>67.941999999999993</v>
      </c>
      <c r="G310" s="71">
        <f t="shared" si="166"/>
        <v>4.8699999999999903</v>
      </c>
      <c r="H310" s="71">
        <f t="shared" si="167"/>
        <v>2.6000000000001933</v>
      </c>
      <c r="I310" s="71">
        <f>AVERAGE(H310:H313)</f>
        <v>2.6901430286057266</v>
      </c>
      <c r="J310" s="71">
        <f>I310*0.48</f>
        <v>1.2912686537307487</v>
      </c>
      <c r="K310" s="35" t="e">
        <f>M310/100*VLOOKUP(B310,'Bulk Density'!$D:$Q,14,FALSE)</f>
        <v>#N/A</v>
      </c>
      <c r="L310" s="23" t="e">
        <f>K310*0.892179122</f>
        <v>#N/A</v>
      </c>
      <c r="M310" s="23" t="e">
        <f>VLOOKUP(B310,'%C values'!$B:$J,5,FALSE)</f>
        <v>#N/A</v>
      </c>
      <c r="N310" s="23" t="e">
        <f>VLOOKUP(B310,'%C values'!$B:$J,9,FALSE)</f>
        <v>#N/A</v>
      </c>
      <c r="O310" s="23" t="e">
        <f t="shared" si="2"/>
        <v>#N/A</v>
      </c>
      <c r="P310" s="40" t="e">
        <f t="shared" si="3"/>
        <v>#N/A</v>
      </c>
      <c r="Q310" s="21" t="e">
        <f>VLOOKUP($B310,'%C values'!$M:$O,2,FALSE)</f>
        <v>#N/A</v>
      </c>
      <c r="R310" s="21" t="e">
        <f t="shared" si="4"/>
        <v>#N/A</v>
      </c>
      <c r="S310" s="21" t="e">
        <f t="shared" si="5"/>
        <v>#N/A</v>
      </c>
      <c r="T310" s="21" t="e">
        <f>VLOOKUP($B310,'%C values'!$M:$O,3,FALSE)</f>
        <v>#N/A</v>
      </c>
      <c r="U310" s="23">
        <f>VLOOKUP(B310,'%C values'!T:U,2,FALSE)</f>
        <v>0.91713999999999996</v>
      </c>
      <c r="V310" s="21" t="e">
        <f t="shared" si="6"/>
        <v>#N/A</v>
      </c>
      <c r="W310" s="21" t="e">
        <f t="shared" si="7"/>
        <v>#N/A</v>
      </c>
      <c r="X310" s="23" t="e">
        <f>VLOOKUP($B310,'%C values'!$T:$V,3,FALSE)</f>
        <v>#N/A</v>
      </c>
    </row>
    <row r="311" spans="1:24" ht="15.75" customHeight="1" x14ac:dyDescent="0.2">
      <c r="A311" s="22">
        <f>VLOOKUP(B311,'Sample ID by Horizon'!A:B,2,FALSE)</f>
        <v>42526</v>
      </c>
      <c r="B311" s="87" t="s">
        <v>499</v>
      </c>
      <c r="C311" s="57">
        <v>2</v>
      </c>
      <c r="D311" s="57">
        <v>64.471999999999994</v>
      </c>
      <c r="E311" s="88">
        <v>5</v>
      </c>
      <c r="F311" s="88">
        <v>69.343000000000004</v>
      </c>
      <c r="G311" s="71">
        <f t="shared" si="166"/>
        <v>4.8710000000000093</v>
      </c>
      <c r="H311" s="71">
        <f t="shared" si="167"/>
        <v>2.5799999999998136</v>
      </c>
      <c r="I311" s="71">
        <f t="shared" ref="I311:L311" si="242">I310</f>
        <v>2.6901430286057266</v>
      </c>
      <c r="J311" s="71">
        <f t="shared" si="242"/>
        <v>1.2912686537307487</v>
      </c>
      <c r="K311" s="23" t="e">
        <f t="shared" si="242"/>
        <v>#N/A</v>
      </c>
      <c r="L311" s="23" t="e">
        <f t="shared" si="242"/>
        <v>#N/A</v>
      </c>
      <c r="M311" s="23" t="e">
        <f>VLOOKUP(B311,'%C values'!$B:$J,5,FALSE)</f>
        <v>#N/A</v>
      </c>
      <c r="N311" s="23" t="e">
        <f>VLOOKUP(B311,'%C values'!$B:$J,9,FALSE)</f>
        <v>#N/A</v>
      </c>
      <c r="O311" s="23" t="e">
        <f t="shared" si="2"/>
        <v>#N/A</v>
      </c>
      <c r="P311" s="40" t="e">
        <f t="shared" si="3"/>
        <v>#N/A</v>
      </c>
      <c r="Q311" s="21" t="e">
        <f>VLOOKUP($B311,'%C values'!$M:$O,2,FALSE)</f>
        <v>#N/A</v>
      </c>
      <c r="R311" s="21" t="e">
        <f t="shared" si="4"/>
        <v>#N/A</v>
      </c>
      <c r="S311" s="21" t="e">
        <f t="shared" si="5"/>
        <v>#N/A</v>
      </c>
      <c r="T311" s="21" t="e">
        <f>VLOOKUP($B311,'%C values'!$M:$O,3,FALSE)</f>
        <v>#N/A</v>
      </c>
      <c r="U311" s="23">
        <f>VLOOKUP(B311,'%C values'!T:U,2,FALSE)</f>
        <v>0.91713999999999996</v>
      </c>
      <c r="V311" s="21" t="e">
        <f t="shared" si="6"/>
        <v>#N/A</v>
      </c>
      <c r="W311" s="21" t="e">
        <f t="shared" si="7"/>
        <v>#N/A</v>
      </c>
      <c r="X311" s="23" t="e">
        <f>VLOOKUP($B311,'%C values'!$T:$V,3,FALSE)</f>
        <v>#N/A</v>
      </c>
    </row>
    <row r="312" spans="1:24" ht="15.75" customHeight="1" x14ac:dyDescent="0.2">
      <c r="A312" s="22">
        <f>VLOOKUP(B312,'Sample ID by Horizon'!A:B,2,FALSE)</f>
        <v>42526</v>
      </c>
      <c r="B312" s="87" t="s">
        <v>499</v>
      </c>
      <c r="C312" s="57">
        <v>3</v>
      </c>
      <c r="D312" s="57">
        <v>65.738</v>
      </c>
      <c r="E312" s="88">
        <v>5</v>
      </c>
      <c r="F312" s="88">
        <v>70.602000000000004</v>
      </c>
      <c r="G312" s="71">
        <f t="shared" si="166"/>
        <v>4.8640000000000043</v>
      </c>
      <c r="H312" s="71">
        <f t="shared" si="167"/>
        <v>2.7199999999999136</v>
      </c>
      <c r="I312" s="71">
        <f t="shared" ref="I312:L312" si="243">I310</f>
        <v>2.6901430286057266</v>
      </c>
      <c r="J312" s="71">
        <f t="shared" si="243"/>
        <v>1.2912686537307487</v>
      </c>
      <c r="K312" s="23" t="e">
        <f t="shared" si="243"/>
        <v>#N/A</v>
      </c>
      <c r="L312" s="23" t="e">
        <f t="shared" si="243"/>
        <v>#N/A</v>
      </c>
      <c r="M312" s="23" t="e">
        <f>VLOOKUP(B312,'%C values'!$B:$J,5,FALSE)</f>
        <v>#N/A</v>
      </c>
      <c r="N312" s="23" t="e">
        <f>VLOOKUP(B312,'%C values'!$B:$J,9,FALSE)</f>
        <v>#N/A</v>
      </c>
      <c r="O312" s="23" t="e">
        <f t="shared" si="2"/>
        <v>#N/A</v>
      </c>
      <c r="P312" s="40" t="e">
        <f t="shared" si="3"/>
        <v>#N/A</v>
      </c>
      <c r="Q312" s="21" t="e">
        <f>VLOOKUP($B312,'%C values'!$M:$O,2,FALSE)</f>
        <v>#N/A</v>
      </c>
      <c r="R312" s="21" t="e">
        <f t="shared" si="4"/>
        <v>#N/A</v>
      </c>
      <c r="S312" s="21" t="e">
        <f t="shared" si="5"/>
        <v>#N/A</v>
      </c>
      <c r="T312" s="21" t="e">
        <f>VLOOKUP($B312,'%C values'!$M:$O,3,FALSE)</f>
        <v>#N/A</v>
      </c>
      <c r="U312" s="23">
        <f>VLOOKUP(B312,'%C values'!T:U,2,FALSE)</f>
        <v>0.91713999999999996</v>
      </c>
      <c r="V312" s="21" t="e">
        <f t="shared" si="6"/>
        <v>#N/A</v>
      </c>
      <c r="W312" s="21" t="e">
        <f t="shared" si="7"/>
        <v>#N/A</v>
      </c>
      <c r="X312" s="23" t="e">
        <f>VLOOKUP($B312,'%C values'!$T:$V,3,FALSE)</f>
        <v>#N/A</v>
      </c>
    </row>
    <row r="313" spans="1:24" ht="15.75" customHeight="1" x14ac:dyDescent="0.2">
      <c r="A313" s="22">
        <f>VLOOKUP(B313,'Sample ID by Horizon'!A:B,2,FALSE)</f>
        <v>42526</v>
      </c>
      <c r="B313" s="87" t="s">
        <v>499</v>
      </c>
      <c r="C313" s="57">
        <v>4</v>
      </c>
      <c r="D313" s="57">
        <v>69.417000000000002</v>
      </c>
      <c r="E313" s="88">
        <v>4.9989999999999997</v>
      </c>
      <c r="F313" s="88">
        <v>74.272999999999996</v>
      </c>
      <c r="G313" s="71">
        <f t="shared" si="166"/>
        <v>4.8559999999999945</v>
      </c>
      <c r="H313" s="71">
        <f t="shared" si="167"/>
        <v>2.860572114422987</v>
      </c>
      <c r="I313" s="71">
        <f t="shared" ref="I313:L313" si="244">I310</f>
        <v>2.6901430286057266</v>
      </c>
      <c r="J313" s="71">
        <f t="shared" si="244"/>
        <v>1.2912686537307487</v>
      </c>
      <c r="K313" s="23" t="e">
        <f t="shared" si="244"/>
        <v>#N/A</v>
      </c>
      <c r="L313" s="23" t="e">
        <f t="shared" si="244"/>
        <v>#N/A</v>
      </c>
      <c r="M313" s="23" t="e">
        <f>VLOOKUP(B313,'%C values'!$B:$J,5,FALSE)</f>
        <v>#N/A</v>
      </c>
      <c r="N313" s="23" t="e">
        <f>VLOOKUP(B313,'%C values'!$B:$J,9,FALSE)</f>
        <v>#N/A</v>
      </c>
      <c r="O313" s="23" t="e">
        <f t="shared" si="2"/>
        <v>#N/A</v>
      </c>
      <c r="P313" s="40" t="e">
        <f t="shared" si="3"/>
        <v>#N/A</v>
      </c>
      <c r="Q313" s="21" t="e">
        <f>VLOOKUP($B313,'%C values'!$M:$O,2,FALSE)</f>
        <v>#N/A</v>
      </c>
      <c r="R313" s="21" t="e">
        <f t="shared" si="4"/>
        <v>#N/A</v>
      </c>
      <c r="S313" s="21" t="e">
        <f t="shared" si="5"/>
        <v>#N/A</v>
      </c>
      <c r="T313" s="21" t="e">
        <f>VLOOKUP($B313,'%C values'!$M:$O,3,FALSE)</f>
        <v>#N/A</v>
      </c>
      <c r="U313" s="23">
        <f>VLOOKUP(B313,'%C values'!T:U,2,FALSE)</f>
        <v>0.91713999999999996</v>
      </c>
      <c r="V313" s="21" t="e">
        <f t="shared" si="6"/>
        <v>#N/A</v>
      </c>
      <c r="W313" s="21" t="e">
        <f t="shared" si="7"/>
        <v>#N/A</v>
      </c>
      <c r="X313" s="23" t="e">
        <f>VLOOKUP($B313,'%C values'!$T:$V,3,FALSE)</f>
        <v>#N/A</v>
      </c>
    </row>
    <row r="314" spans="1:24" ht="15.75" customHeight="1" x14ac:dyDescent="0.2">
      <c r="A314" s="22">
        <f>VLOOKUP(B314,'Sample ID by Horizon'!A:B,2,FALSE)</f>
        <v>42526</v>
      </c>
      <c r="B314" s="87" t="s">
        <v>500</v>
      </c>
      <c r="C314" s="57">
        <v>1</v>
      </c>
      <c r="D314" s="57">
        <v>63.07</v>
      </c>
      <c r="E314" s="88">
        <v>5</v>
      </c>
      <c r="F314" s="88">
        <v>67.927999999999997</v>
      </c>
      <c r="G314" s="71">
        <f t="shared" si="166"/>
        <v>4.857999999999997</v>
      </c>
      <c r="H314" s="71">
        <f t="shared" si="167"/>
        <v>2.8400000000000603</v>
      </c>
      <c r="I314" s="71">
        <f>AVERAGE(H314:H317)</f>
        <v>2.9848460307938254</v>
      </c>
      <c r="J314" s="71">
        <f>I314*0.48</f>
        <v>1.4327260947810361</v>
      </c>
      <c r="K314" s="35" t="e">
        <f>M314/100*VLOOKUP(B314,'Bulk Density'!$D:$Q,14,FALSE)</f>
        <v>#N/A</v>
      </c>
      <c r="L314" s="23" t="e">
        <f>K314*0.892179122</f>
        <v>#N/A</v>
      </c>
      <c r="M314" s="23" t="e">
        <f>VLOOKUP(B314,'%C values'!$B:$J,5,FALSE)</f>
        <v>#N/A</v>
      </c>
      <c r="N314" s="23" t="e">
        <f>VLOOKUP(B314,'%C values'!$B:$J,9,FALSE)</f>
        <v>#N/A</v>
      </c>
      <c r="O314" s="23" t="e">
        <f t="shared" si="2"/>
        <v>#N/A</v>
      </c>
      <c r="P314" s="40" t="e">
        <f t="shared" si="3"/>
        <v>#N/A</v>
      </c>
      <c r="Q314" s="21" t="e">
        <f>VLOOKUP($B314,'%C values'!$M:$O,2,FALSE)</f>
        <v>#N/A</v>
      </c>
      <c r="R314" s="21" t="e">
        <f t="shared" si="4"/>
        <v>#N/A</v>
      </c>
      <c r="S314" s="21" t="e">
        <f t="shared" si="5"/>
        <v>#N/A</v>
      </c>
      <c r="T314" s="21" t="e">
        <f>VLOOKUP($B314,'%C values'!$M:$O,3,FALSE)</f>
        <v>#N/A</v>
      </c>
      <c r="U314" s="23">
        <f>VLOOKUP(B314,'%C values'!T:U,2,FALSE)</f>
        <v>0.92064599999999996</v>
      </c>
      <c r="V314" s="21" t="e">
        <f t="shared" si="6"/>
        <v>#N/A</v>
      </c>
      <c r="W314" s="21" t="e">
        <f t="shared" si="7"/>
        <v>#N/A</v>
      </c>
      <c r="X314" s="23" t="e">
        <f>VLOOKUP($B314,'%C values'!$T:$V,3,FALSE)</f>
        <v>#N/A</v>
      </c>
    </row>
    <row r="315" spans="1:24" ht="15.75" customHeight="1" x14ac:dyDescent="0.2">
      <c r="A315" s="22">
        <f>VLOOKUP(B315,'Sample ID by Horizon'!A:B,2,FALSE)</f>
        <v>42526</v>
      </c>
      <c r="B315" s="87" t="s">
        <v>500</v>
      </c>
      <c r="C315" s="57">
        <v>2</v>
      </c>
      <c r="D315" s="57">
        <v>64.471999999999994</v>
      </c>
      <c r="E315" s="88">
        <v>5</v>
      </c>
      <c r="F315" s="88">
        <v>69.319000000000003</v>
      </c>
      <c r="G315" s="71">
        <f t="shared" si="166"/>
        <v>4.8470000000000084</v>
      </c>
      <c r="H315" s="71">
        <f t="shared" si="167"/>
        <v>3.0599999999998317</v>
      </c>
      <c r="I315" s="71">
        <f t="shared" ref="I315:L315" si="245">I314</f>
        <v>2.9848460307938254</v>
      </c>
      <c r="J315" s="71">
        <f t="shared" si="245"/>
        <v>1.4327260947810361</v>
      </c>
      <c r="K315" s="23" t="e">
        <f t="shared" si="245"/>
        <v>#N/A</v>
      </c>
      <c r="L315" s="23" t="e">
        <f t="shared" si="245"/>
        <v>#N/A</v>
      </c>
      <c r="M315" s="23" t="e">
        <f>VLOOKUP(B315,'%C values'!$B:$J,5,FALSE)</f>
        <v>#N/A</v>
      </c>
      <c r="N315" s="23" t="e">
        <f>VLOOKUP(B315,'%C values'!$B:$J,9,FALSE)</f>
        <v>#N/A</v>
      </c>
      <c r="O315" s="23" t="e">
        <f t="shared" si="2"/>
        <v>#N/A</v>
      </c>
      <c r="P315" s="40" t="e">
        <f t="shared" si="3"/>
        <v>#N/A</v>
      </c>
      <c r="Q315" s="21" t="e">
        <f>VLOOKUP($B315,'%C values'!$M:$O,2,FALSE)</f>
        <v>#N/A</v>
      </c>
      <c r="R315" s="21" t="e">
        <f t="shared" si="4"/>
        <v>#N/A</v>
      </c>
      <c r="S315" s="21" t="e">
        <f t="shared" si="5"/>
        <v>#N/A</v>
      </c>
      <c r="T315" s="21" t="e">
        <f>VLOOKUP($B315,'%C values'!$M:$O,3,FALSE)</f>
        <v>#N/A</v>
      </c>
      <c r="U315" s="23">
        <f>VLOOKUP(B315,'%C values'!T:U,2,FALSE)</f>
        <v>0.92064599999999996</v>
      </c>
      <c r="V315" s="21" t="e">
        <f t="shared" si="6"/>
        <v>#N/A</v>
      </c>
      <c r="W315" s="21" t="e">
        <f t="shared" si="7"/>
        <v>#N/A</v>
      </c>
      <c r="X315" s="23" t="e">
        <f>VLOOKUP($B315,'%C values'!$T:$V,3,FALSE)</f>
        <v>#N/A</v>
      </c>
    </row>
    <row r="316" spans="1:24" ht="15.75" customHeight="1" x14ac:dyDescent="0.2">
      <c r="A316" s="22">
        <f>VLOOKUP(B316,'Sample ID by Horizon'!A:B,2,FALSE)</f>
        <v>42526</v>
      </c>
      <c r="B316" s="87" t="s">
        <v>500</v>
      </c>
      <c r="C316" s="57">
        <v>3</v>
      </c>
      <c r="D316" s="57">
        <v>65.739000000000004</v>
      </c>
      <c r="E316" s="88">
        <v>5</v>
      </c>
      <c r="F316" s="88">
        <v>70.590999999999994</v>
      </c>
      <c r="G316" s="71">
        <f t="shared" si="166"/>
        <v>4.8519999999999897</v>
      </c>
      <c r="H316" s="71">
        <f t="shared" si="167"/>
        <v>2.9600000000002069</v>
      </c>
      <c r="I316" s="71">
        <f t="shared" ref="I316:L316" si="246">I314</f>
        <v>2.9848460307938254</v>
      </c>
      <c r="J316" s="71">
        <f t="shared" si="246"/>
        <v>1.4327260947810361</v>
      </c>
      <c r="K316" s="23" t="e">
        <f t="shared" si="246"/>
        <v>#N/A</v>
      </c>
      <c r="L316" s="23" t="e">
        <f t="shared" si="246"/>
        <v>#N/A</v>
      </c>
      <c r="M316" s="23" t="e">
        <f>VLOOKUP(B316,'%C values'!$B:$J,5,FALSE)</f>
        <v>#N/A</v>
      </c>
      <c r="N316" s="23" t="e">
        <f>VLOOKUP(B316,'%C values'!$B:$J,9,FALSE)</f>
        <v>#N/A</v>
      </c>
      <c r="O316" s="23" t="e">
        <f t="shared" si="2"/>
        <v>#N/A</v>
      </c>
      <c r="P316" s="40" t="e">
        <f t="shared" si="3"/>
        <v>#N/A</v>
      </c>
      <c r="Q316" s="21" t="e">
        <f>VLOOKUP($B316,'%C values'!$M:$O,2,FALSE)</f>
        <v>#N/A</v>
      </c>
      <c r="R316" s="21" t="e">
        <f t="shared" si="4"/>
        <v>#N/A</v>
      </c>
      <c r="S316" s="21" t="e">
        <f t="shared" si="5"/>
        <v>#N/A</v>
      </c>
      <c r="T316" s="21" t="e">
        <f>VLOOKUP($B316,'%C values'!$M:$O,3,FALSE)</f>
        <v>#N/A</v>
      </c>
      <c r="U316" s="23">
        <f>VLOOKUP(B316,'%C values'!T:U,2,FALSE)</f>
        <v>0.92064599999999996</v>
      </c>
      <c r="V316" s="21" t="e">
        <f t="shared" si="6"/>
        <v>#N/A</v>
      </c>
      <c r="W316" s="21" t="e">
        <f t="shared" si="7"/>
        <v>#N/A</v>
      </c>
      <c r="X316" s="23" t="e">
        <f>VLOOKUP($B316,'%C values'!$T:$V,3,FALSE)</f>
        <v>#N/A</v>
      </c>
    </row>
    <row r="317" spans="1:24" ht="15.75" customHeight="1" x14ac:dyDescent="0.2">
      <c r="A317" s="22">
        <f>VLOOKUP(B317,'Sample ID by Horizon'!A:B,2,FALSE)</f>
        <v>42526</v>
      </c>
      <c r="B317" s="87" t="s">
        <v>500</v>
      </c>
      <c r="C317" s="57">
        <v>4</v>
      </c>
      <c r="D317" s="57">
        <v>69.415999999999997</v>
      </c>
      <c r="E317" s="88">
        <v>5.0010000000000003</v>
      </c>
      <c r="F317" s="88">
        <v>74.263000000000005</v>
      </c>
      <c r="G317" s="71">
        <f t="shared" si="166"/>
        <v>4.8470000000000084</v>
      </c>
      <c r="H317" s="71">
        <f t="shared" si="167"/>
        <v>3.0793841231752035</v>
      </c>
      <c r="I317" s="71">
        <f t="shared" ref="I317:L317" si="247">I314</f>
        <v>2.9848460307938254</v>
      </c>
      <c r="J317" s="71">
        <f t="shared" si="247"/>
        <v>1.4327260947810361</v>
      </c>
      <c r="K317" s="23" t="e">
        <f t="shared" si="247"/>
        <v>#N/A</v>
      </c>
      <c r="L317" s="23" t="e">
        <f t="shared" si="247"/>
        <v>#N/A</v>
      </c>
      <c r="M317" s="23" t="e">
        <f>VLOOKUP(B317,'%C values'!$B:$J,5,FALSE)</f>
        <v>#N/A</v>
      </c>
      <c r="N317" s="23" t="e">
        <f>VLOOKUP(B317,'%C values'!$B:$J,9,FALSE)</f>
        <v>#N/A</v>
      </c>
      <c r="O317" s="23" t="e">
        <f t="shared" si="2"/>
        <v>#N/A</v>
      </c>
      <c r="P317" s="40" t="e">
        <f t="shared" si="3"/>
        <v>#N/A</v>
      </c>
      <c r="Q317" s="21" t="e">
        <f>VLOOKUP($B317,'%C values'!$M:$O,2,FALSE)</f>
        <v>#N/A</v>
      </c>
      <c r="R317" s="21" t="e">
        <f t="shared" si="4"/>
        <v>#N/A</v>
      </c>
      <c r="S317" s="21" t="e">
        <f t="shared" si="5"/>
        <v>#N/A</v>
      </c>
      <c r="T317" s="21" t="e">
        <f>VLOOKUP($B317,'%C values'!$M:$O,3,FALSE)</f>
        <v>#N/A</v>
      </c>
      <c r="U317" s="23">
        <f>VLOOKUP(B317,'%C values'!T:U,2,FALSE)</f>
        <v>0.92064599999999996</v>
      </c>
      <c r="V317" s="21" t="e">
        <f t="shared" si="6"/>
        <v>#N/A</v>
      </c>
      <c r="W317" s="21" t="e">
        <f t="shared" si="7"/>
        <v>#N/A</v>
      </c>
      <c r="X317" s="23" t="e">
        <f>VLOOKUP($B317,'%C values'!$T:$V,3,FALSE)</f>
        <v>#N/A</v>
      </c>
    </row>
    <row r="318" spans="1:24" ht="15.75" customHeight="1" x14ac:dyDescent="0.2">
      <c r="A318" s="22">
        <f>VLOOKUP(B318,'Sample ID by Horizon'!A:B,2,FALSE)</f>
        <v>42526</v>
      </c>
      <c r="B318" s="87" t="s">
        <v>501</v>
      </c>
      <c r="C318" s="57">
        <v>1</v>
      </c>
      <c r="D318" s="57">
        <v>63.072000000000003</v>
      </c>
      <c r="E318" s="88">
        <v>5</v>
      </c>
      <c r="F318" s="88">
        <v>67.978999999999999</v>
      </c>
      <c r="G318" s="71">
        <f t="shared" si="166"/>
        <v>4.9069999999999965</v>
      </c>
      <c r="H318" s="71">
        <f t="shared" si="167"/>
        <v>1.8600000000000707</v>
      </c>
      <c r="I318" s="71">
        <f>AVERAGE(H318:H321)</f>
        <v>1.8699999999999761</v>
      </c>
      <c r="J318" s="71">
        <f>I318*0.48</f>
        <v>0.89759999999998852</v>
      </c>
      <c r="K318" s="35" t="e">
        <f>M318/100*VLOOKUP(B318,'Bulk Density'!$D:$Q,14,FALSE)</f>
        <v>#N/A</v>
      </c>
      <c r="L318" s="23" t="e">
        <f>K318*0.892179122</f>
        <v>#N/A</v>
      </c>
      <c r="M318" s="23" t="e">
        <f>VLOOKUP(B318,'%C values'!$B:$J,5,FALSE)</f>
        <v>#N/A</v>
      </c>
      <c r="N318" s="23" t="e">
        <f>VLOOKUP(B318,'%C values'!$B:$J,9,FALSE)</f>
        <v>#N/A</v>
      </c>
      <c r="O318" s="23" t="e">
        <f t="shared" si="2"/>
        <v>#N/A</v>
      </c>
      <c r="P318" s="40" t="e">
        <f t="shared" si="3"/>
        <v>#N/A</v>
      </c>
      <c r="Q318" s="21" t="e">
        <f>VLOOKUP($B318,'%C values'!$M:$O,2,FALSE)</f>
        <v>#N/A</v>
      </c>
      <c r="R318" s="21" t="e">
        <f t="shared" si="4"/>
        <v>#N/A</v>
      </c>
      <c r="S318" s="21" t="e">
        <f t="shared" si="5"/>
        <v>#N/A</v>
      </c>
      <c r="T318" s="21" t="e">
        <f>VLOOKUP($B318,'%C values'!$M:$O,3,FALSE)</f>
        <v>#N/A</v>
      </c>
      <c r="U318" s="23">
        <f>VLOOKUP(B318,'%C values'!T:U,2,FALSE)</f>
        <v>0.48169600000000001</v>
      </c>
      <c r="V318" s="21" t="e">
        <f t="shared" si="6"/>
        <v>#N/A</v>
      </c>
      <c r="W318" s="21" t="e">
        <f t="shared" si="7"/>
        <v>#N/A</v>
      </c>
      <c r="X318" s="23" t="e">
        <f>VLOOKUP($B318,'%C values'!$T:$V,3,FALSE)</f>
        <v>#N/A</v>
      </c>
    </row>
    <row r="319" spans="1:24" ht="15.75" customHeight="1" x14ac:dyDescent="0.2">
      <c r="A319" s="22">
        <f>VLOOKUP(B319,'Sample ID by Horizon'!A:B,2,FALSE)</f>
        <v>42526</v>
      </c>
      <c r="B319" s="87" t="s">
        <v>501</v>
      </c>
      <c r="C319" s="57">
        <v>2</v>
      </c>
      <c r="D319" s="57">
        <v>64.474000000000004</v>
      </c>
      <c r="E319" s="88">
        <v>5</v>
      </c>
      <c r="F319" s="88">
        <v>69.376000000000005</v>
      </c>
      <c r="G319" s="71">
        <f t="shared" si="166"/>
        <v>4.902000000000001</v>
      </c>
      <c r="H319" s="71">
        <f t="shared" si="167"/>
        <v>1.9599999999999795</v>
      </c>
      <c r="I319" s="71">
        <f t="shared" ref="I319:L319" si="248">I318</f>
        <v>1.8699999999999761</v>
      </c>
      <c r="J319" s="71">
        <f t="shared" si="248"/>
        <v>0.89759999999998852</v>
      </c>
      <c r="K319" s="23" t="e">
        <f t="shared" si="248"/>
        <v>#N/A</v>
      </c>
      <c r="L319" s="23" t="e">
        <f t="shared" si="248"/>
        <v>#N/A</v>
      </c>
      <c r="M319" s="23" t="e">
        <f>VLOOKUP(B319,'%C values'!$B:$J,5,FALSE)</f>
        <v>#N/A</v>
      </c>
      <c r="N319" s="23" t="e">
        <f>VLOOKUP(B319,'%C values'!$B:$J,9,FALSE)</f>
        <v>#N/A</v>
      </c>
      <c r="O319" s="23" t="e">
        <f t="shared" si="2"/>
        <v>#N/A</v>
      </c>
      <c r="P319" s="40" t="e">
        <f t="shared" si="3"/>
        <v>#N/A</v>
      </c>
      <c r="Q319" s="21" t="e">
        <f>VLOOKUP($B319,'%C values'!$M:$O,2,FALSE)</f>
        <v>#N/A</v>
      </c>
      <c r="R319" s="21" t="e">
        <f t="shared" si="4"/>
        <v>#N/A</v>
      </c>
      <c r="S319" s="21" t="e">
        <f t="shared" si="5"/>
        <v>#N/A</v>
      </c>
      <c r="T319" s="21" t="e">
        <f>VLOOKUP($B319,'%C values'!$M:$O,3,FALSE)</f>
        <v>#N/A</v>
      </c>
      <c r="U319" s="23">
        <f>VLOOKUP(B319,'%C values'!T:U,2,FALSE)</f>
        <v>0.48169600000000001</v>
      </c>
      <c r="V319" s="21" t="e">
        <f t="shared" si="6"/>
        <v>#N/A</v>
      </c>
      <c r="W319" s="21" t="e">
        <f t="shared" si="7"/>
        <v>#N/A</v>
      </c>
      <c r="X319" s="23" t="e">
        <f>VLOOKUP($B319,'%C values'!$T:$V,3,FALSE)</f>
        <v>#N/A</v>
      </c>
    </row>
    <row r="320" spans="1:24" ht="15.75" customHeight="1" x14ac:dyDescent="0.2">
      <c r="A320" s="22">
        <f>VLOOKUP(B320,'Sample ID by Horizon'!A:B,2,FALSE)</f>
        <v>42526</v>
      </c>
      <c r="B320" s="87" t="s">
        <v>501</v>
      </c>
      <c r="C320" s="57">
        <v>3</v>
      </c>
      <c r="D320" s="57">
        <v>65.738</v>
      </c>
      <c r="E320" s="88">
        <v>5</v>
      </c>
      <c r="F320" s="88">
        <v>70.643000000000001</v>
      </c>
      <c r="G320" s="71">
        <f t="shared" si="166"/>
        <v>4.9050000000000011</v>
      </c>
      <c r="H320" s="71">
        <f t="shared" si="167"/>
        <v>1.8999999999999775</v>
      </c>
      <c r="I320" s="71">
        <f t="shared" ref="I320:L320" si="249">I318</f>
        <v>1.8699999999999761</v>
      </c>
      <c r="J320" s="71">
        <f t="shared" si="249"/>
        <v>0.89759999999998852</v>
      </c>
      <c r="K320" s="23" t="e">
        <f t="shared" si="249"/>
        <v>#N/A</v>
      </c>
      <c r="L320" s="23" t="e">
        <f t="shared" si="249"/>
        <v>#N/A</v>
      </c>
      <c r="M320" s="23" t="e">
        <f>VLOOKUP(B320,'%C values'!$B:$J,5,FALSE)</f>
        <v>#N/A</v>
      </c>
      <c r="N320" s="23" t="e">
        <f>VLOOKUP(B320,'%C values'!$B:$J,9,FALSE)</f>
        <v>#N/A</v>
      </c>
      <c r="O320" s="23" t="e">
        <f t="shared" si="2"/>
        <v>#N/A</v>
      </c>
      <c r="P320" s="40" t="e">
        <f t="shared" si="3"/>
        <v>#N/A</v>
      </c>
      <c r="Q320" s="21" t="e">
        <f>VLOOKUP($B320,'%C values'!$M:$O,2,FALSE)</f>
        <v>#N/A</v>
      </c>
      <c r="R320" s="21" t="e">
        <f t="shared" si="4"/>
        <v>#N/A</v>
      </c>
      <c r="S320" s="21" t="e">
        <f t="shared" si="5"/>
        <v>#N/A</v>
      </c>
      <c r="T320" s="21" t="e">
        <f>VLOOKUP($B320,'%C values'!$M:$O,3,FALSE)</f>
        <v>#N/A</v>
      </c>
      <c r="U320" s="23">
        <f>VLOOKUP(B320,'%C values'!T:U,2,FALSE)</f>
        <v>0.48169600000000001</v>
      </c>
      <c r="V320" s="21" t="e">
        <f t="shared" si="6"/>
        <v>#N/A</v>
      </c>
      <c r="W320" s="21" t="e">
        <f t="shared" si="7"/>
        <v>#N/A</v>
      </c>
      <c r="X320" s="23" t="e">
        <f>VLOOKUP($B320,'%C values'!$T:$V,3,FALSE)</f>
        <v>#N/A</v>
      </c>
    </row>
    <row r="321" spans="1:24" ht="15.75" customHeight="1" x14ac:dyDescent="0.2">
      <c r="A321" s="22">
        <f>VLOOKUP(B321,'Sample ID by Horizon'!A:B,2,FALSE)</f>
        <v>42526</v>
      </c>
      <c r="B321" s="87" t="s">
        <v>501</v>
      </c>
      <c r="C321" s="57">
        <v>4</v>
      </c>
      <c r="D321" s="57">
        <v>69.415999999999997</v>
      </c>
      <c r="E321" s="88">
        <v>5</v>
      </c>
      <c r="F321" s="88">
        <v>74.328000000000003</v>
      </c>
      <c r="G321" s="71">
        <f t="shared" si="166"/>
        <v>4.9120000000000061</v>
      </c>
      <c r="H321" s="71">
        <f t="shared" si="167"/>
        <v>1.7599999999998772</v>
      </c>
      <c r="I321" s="71">
        <f t="shared" ref="I321:L321" si="250">I318</f>
        <v>1.8699999999999761</v>
      </c>
      <c r="J321" s="71">
        <f t="shared" si="250"/>
        <v>0.89759999999998852</v>
      </c>
      <c r="K321" s="23" t="e">
        <f t="shared" si="250"/>
        <v>#N/A</v>
      </c>
      <c r="L321" s="23" t="e">
        <f t="shared" si="250"/>
        <v>#N/A</v>
      </c>
      <c r="M321" s="23" t="e">
        <f>VLOOKUP(B321,'%C values'!$B:$J,5,FALSE)</f>
        <v>#N/A</v>
      </c>
      <c r="N321" s="23" t="e">
        <f>VLOOKUP(B321,'%C values'!$B:$J,9,FALSE)</f>
        <v>#N/A</v>
      </c>
      <c r="O321" s="23" t="e">
        <f t="shared" si="2"/>
        <v>#N/A</v>
      </c>
      <c r="P321" s="40" t="e">
        <f t="shared" si="3"/>
        <v>#N/A</v>
      </c>
      <c r="Q321" s="21" t="e">
        <f>VLOOKUP($B321,'%C values'!$M:$O,2,FALSE)</f>
        <v>#N/A</v>
      </c>
      <c r="R321" s="21" t="e">
        <f t="shared" si="4"/>
        <v>#N/A</v>
      </c>
      <c r="S321" s="21" t="e">
        <f t="shared" si="5"/>
        <v>#N/A</v>
      </c>
      <c r="T321" s="21" t="e">
        <f>VLOOKUP($B321,'%C values'!$M:$O,3,FALSE)</f>
        <v>#N/A</v>
      </c>
      <c r="U321" s="23">
        <f>VLOOKUP(B321,'%C values'!T:U,2,FALSE)</f>
        <v>0.48169600000000001</v>
      </c>
      <c r="V321" s="21" t="e">
        <f t="shared" si="6"/>
        <v>#N/A</v>
      </c>
      <c r="W321" s="21" t="e">
        <f t="shared" si="7"/>
        <v>#N/A</v>
      </c>
      <c r="X321" s="23" t="e">
        <f>VLOOKUP($B321,'%C values'!$T:$V,3,FALSE)</f>
        <v>#N/A</v>
      </c>
    </row>
    <row r="322" spans="1:24" ht="15.75" customHeight="1" x14ac:dyDescent="0.2">
      <c r="A322" s="22">
        <f>VLOOKUP(B322,'Sample ID by Horizon'!A:B,2,FALSE)</f>
        <v>43048</v>
      </c>
      <c r="B322" s="87" t="s">
        <v>628</v>
      </c>
      <c r="C322" s="57">
        <v>1</v>
      </c>
      <c r="D322" s="57">
        <v>63.043999999999997</v>
      </c>
      <c r="E322" s="88">
        <v>5</v>
      </c>
      <c r="F322" s="88">
        <v>67.876000000000005</v>
      </c>
      <c r="G322" s="71">
        <f t="shared" si="166"/>
        <v>4.8320000000000078</v>
      </c>
      <c r="H322" s="71">
        <f t="shared" si="167"/>
        <v>3.3599999999998431</v>
      </c>
      <c r="I322" s="71">
        <f>AVERAGE(H322:H325)</f>
        <v>3.5249999999999915</v>
      </c>
      <c r="J322" s="71">
        <f>I322*0.48</f>
        <v>1.691999999999996</v>
      </c>
      <c r="K322" s="35">
        <f>M322/100*VLOOKUP(B322,'Bulk Density'!$D:$Q,14,FALSE)</f>
        <v>15697.359489513867</v>
      </c>
      <c r="L322" s="23">
        <f>K322*0.892179122</f>
        <v>14004.85640707285</v>
      </c>
      <c r="M322" s="23">
        <f>VLOOKUP(B322,'%C values'!$B:$J,5,FALSE)</f>
        <v>1.1929496449999999</v>
      </c>
      <c r="N322" s="23">
        <f>VLOOKUP(B322,'%C values'!$B:$J,9,FALSE)</f>
        <v>14995.232413333331</v>
      </c>
      <c r="O322" s="23">
        <f t="shared" si="2"/>
        <v>13378.433288713673</v>
      </c>
      <c r="P322" s="40">
        <f t="shared" si="3"/>
        <v>6.6892145999068493</v>
      </c>
      <c r="Q322" s="21">
        <f>VLOOKUP($B322,'%C values'!$M:$O,2,FALSE)</f>
        <v>1.35974079</v>
      </c>
      <c r="R322" s="21">
        <f t="shared" si="4"/>
        <v>16696.781488771914</v>
      </c>
      <c r="S322" s="21">
        <f t="shared" si="5"/>
        <v>14896.519848878381</v>
      </c>
      <c r="T322" s="21">
        <f>VLOOKUP($B322,'%C values'!$M:$O,3,FALSE)</f>
        <v>7.4482576480000002</v>
      </c>
      <c r="U322" s="23">
        <f>VLOOKUP(B322,'%C values'!T:U,2,FALSE)</f>
        <v>1.2895209999999999</v>
      </c>
      <c r="V322" s="21">
        <f t="shared" si="6"/>
        <v>15834.525609975006</v>
      </c>
      <c r="W322" s="21">
        <f t="shared" si="7"/>
        <v>14127.233155994016</v>
      </c>
      <c r="X322" s="23">
        <f>VLOOKUP($B322,'%C values'!$T:$V,3,FALSE)</f>
        <v>7.0636144191177852</v>
      </c>
    </row>
    <row r="323" spans="1:24" ht="15.75" customHeight="1" x14ac:dyDescent="0.2">
      <c r="A323" s="22">
        <f>VLOOKUP(B323,'Sample ID by Horizon'!A:B,2,FALSE)</f>
        <v>43048</v>
      </c>
      <c r="B323" s="87" t="s">
        <v>628</v>
      </c>
      <c r="C323" s="57">
        <v>2</v>
      </c>
      <c r="D323" s="57">
        <v>64.444000000000003</v>
      </c>
      <c r="E323" s="88">
        <v>5</v>
      </c>
      <c r="F323" s="88">
        <v>69.274000000000001</v>
      </c>
      <c r="G323" s="71">
        <f t="shared" si="166"/>
        <v>4.8299999999999983</v>
      </c>
      <c r="H323" s="71">
        <f t="shared" si="167"/>
        <v>3.4000000000000341</v>
      </c>
      <c r="I323" s="71">
        <f t="shared" ref="I323:L323" si="251">I322</f>
        <v>3.5249999999999915</v>
      </c>
      <c r="J323" s="71">
        <f t="shared" si="251"/>
        <v>1.691999999999996</v>
      </c>
      <c r="K323" s="23">
        <f t="shared" si="251"/>
        <v>15697.359489513867</v>
      </c>
      <c r="L323" s="23">
        <f t="shared" si="251"/>
        <v>14004.85640707285</v>
      </c>
      <c r="M323" s="23">
        <f>VLOOKUP(B323,'%C values'!$B:$J,5,FALSE)</f>
        <v>1.1929496449999999</v>
      </c>
      <c r="N323" s="23">
        <f>VLOOKUP(B323,'%C values'!$B:$J,9,FALSE)</f>
        <v>14995.232413333331</v>
      </c>
      <c r="O323" s="23">
        <f t="shared" si="2"/>
        <v>13378.433288713673</v>
      </c>
      <c r="P323" s="40">
        <f t="shared" si="3"/>
        <v>6.6892145999068493</v>
      </c>
      <c r="Q323" s="21">
        <f>VLOOKUP($B323,'%C values'!$M:$O,2,FALSE)</f>
        <v>1.35974079</v>
      </c>
      <c r="R323" s="21">
        <f t="shared" si="4"/>
        <v>16696.781488771914</v>
      </c>
      <c r="S323" s="21">
        <f t="shared" si="5"/>
        <v>14896.519848878381</v>
      </c>
      <c r="T323" s="21">
        <f>VLOOKUP($B323,'%C values'!$M:$O,3,FALSE)</f>
        <v>7.4482576480000002</v>
      </c>
      <c r="U323" s="23">
        <f>VLOOKUP(B323,'%C values'!T:U,2,FALSE)</f>
        <v>1.2895209999999999</v>
      </c>
      <c r="V323" s="21">
        <f t="shared" si="6"/>
        <v>15834.525609975006</v>
      </c>
      <c r="W323" s="21">
        <f t="shared" si="7"/>
        <v>14127.233155994016</v>
      </c>
      <c r="X323" s="23">
        <f>VLOOKUP($B323,'%C values'!$T:$V,3,FALSE)</f>
        <v>7.0636144191177852</v>
      </c>
    </row>
    <row r="324" spans="1:24" ht="15.75" customHeight="1" x14ac:dyDescent="0.2">
      <c r="A324" s="22">
        <f>VLOOKUP(B324,'Sample ID by Horizon'!A:B,2,FALSE)</f>
        <v>43048</v>
      </c>
      <c r="B324" s="87" t="s">
        <v>628</v>
      </c>
      <c r="C324" s="57">
        <v>3</v>
      </c>
      <c r="D324" s="57">
        <v>65.709999999999994</v>
      </c>
      <c r="E324" s="88">
        <v>5</v>
      </c>
      <c r="F324" s="88">
        <v>70.531999999999996</v>
      </c>
      <c r="G324" s="71">
        <f t="shared" si="166"/>
        <v>4.8220000000000027</v>
      </c>
      <c r="H324" s="71">
        <f t="shared" si="167"/>
        <v>3.559999999999945</v>
      </c>
      <c r="I324" s="71">
        <f t="shared" ref="I324:L324" si="252">I322</f>
        <v>3.5249999999999915</v>
      </c>
      <c r="J324" s="71">
        <f t="shared" si="252"/>
        <v>1.691999999999996</v>
      </c>
      <c r="K324" s="23">
        <f t="shared" si="252"/>
        <v>15697.359489513867</v>
      </c>
      <c r="L324" s="23">
        <f t="shared" si="252"/>
        <v>14004.85640707285</v>
      </c>
      <c r="M324" s="23">
        <f>VLOOKUP(B324,'%C values'!$B:$J,5,FALSE)</f>
        <v>1.1929496449999999</v>
      </c>
      <c r="N324" s="23">
        <f>VLOOKUP(B324,'%C values'!$B:$J,9,FALSE)</f>
        <v>14995.232413333331</v>
      </c>
      <c r="O324" s="23">
        <f t="shared" si="2"/>
        <v>13378.433288713673</v>
      </c>
      <c r="P324" s="40">
        <f t="shared" si="3"/>
        <v>6.6892145999068493</v>
      </c>
      <c r="Q324" s="21">
        <f>VLOOKUP($B324,'%C values'!$M:$O,2,FALSE)</f>
        <v>1.35974079</v>
      </c>
      <c r="R324" s="21">
        <f t="shared" si="4"/>
        <v>16696.781488771914</v>
      </c>
      <c r="S324" s="21">
        <f t="shared" si="5"/>
        <v>14896.519848878381</v>
      </c>
      <c r="T324" s="21">
        <f>VLOOKUP($B324,'%C values'!$M:$O,3,FALSE)</f>
        <v>7.4482576480000002</v>
      </c>
      <c r="U324" s="23">
        <f>VLOOKUP(B324,'%C values'!T:U,2,FALSE)</f>
        <v>1.2895209999999999</v>
      </c>
      <c r="V324" s="21">
        <f t="shared" si="6"/>
        <v>15834.525609975006</v>
      </c>
      <c r="W324" s="21">
        <f t="shared" si="7"/>
        <v>14127.233155994016</v>
      </c>
      <c r="X324" s="23">
        <f>VLOOKUP($B324,'%C values'!$T:$V,3,FALSE)</f>
        <v>7.0636144191177852</v>
      </c>
    </row>
    <row r="325" spans="1:24" ht="15.75" customHeight="1" x14ac:dyDescent="0.2">
      <c r="A325" s="22">
        <f>VLOOKUP(B325,'Sample ID by Horizon'!A:B,2,FALSE)</f>
        <v>43048</v>
      </c>
      <c r="B325" s="87" t="s">
        <v>628</v>
      </c>
      <c r="C325" s="57">
        <v>4</v>
      </c>
      <c r="D325" s="57">
        <v>69.384</v>
      </c>
      <c r="E325" s="88">
        <v>5</v>
      </c>
      <c r="F325" s="88">
        <v>74.194999999999993</v>
      </c>
      <c r="G325" s="71">
        <f t="shared" si="166"/>
        <v>4.8109999999999928</v>
      </c>
      <c r="H325" s="71">
        <f t="shared" si="167"/>
        <v>3.7800000000001428</v>
      </c>
      <c r="I325" s="71">
        <f t="shared" ref="I325:L325" si="253">I322</f>
        <v>3.5249999999999915</v>
      </c>
      <c r="J325" s="71">
        <f t="shared" si="253"/>
        <v>1.691999999999996</v>
      </c>
      <c r="K325" s="23">
        <f t="shared" si="253"/>
        <v>15697.359489513867</v>
      </c>
      <c r="L325" s="23">
        <f t="shared" si="253"/>
        <v>14004.85640707285</v>
      </c>
      <c r="M325" s="23">
        <f>VLOOKUP(B325,'%C values'!$B:$J,5,FALSE)</f>
        <v>1.1929496449999999</v>
      </c>
      <c r="N325" s="23">
        <f>VLOOKUP(B325,'%C values'!$B:$J,9,FALSE)</f>
        <v>14995.232413333331</v>
      </c>
      <c r="O325" s="23">
        <f t="shared" si="2"/>
        <v>13378.433288713673</v>
      </c>
      <c r="P325" s="40">
        <f t="shared" si="3"/>
        <v>6.6892145999068493</v>
      </c>
      <c r="Q325" s="21">
        <f>VLOOKUP($B325,'%C values'!$M:$O,2,FALSE)</f>
        <v>1.35974079</v>
      </c>
      <c r="R325" s="21">
        <f t="shared" si="4"/>
        <v>16696.781488771914</v>
      </c>
      <c r="S325" s="21">
        <f t="shared" si="5"/>
        <v>14896.519848878381</v>
      </c>
      <c r="T325" s="21">
        <f>VLOOKUP($B325,'%C values'!$M:$O,3,FALSE)</f>
        <v>7.4482576480000002</v>
      </c>
      <c r="U325" s="23">
        <f>VLOOKUP(B325,'%C values'!T:U,2,FALSE)</f>
        <v>1.2895209999999999</v>
      </c>
      <c r="V325" s="21">
        <f t="shared" si="6"/>
        <v>15834.525609975006</v>
      </c>
      <c r="W325" s="21">
        <f t="shared" si="7"/>
        <v>14127.233155994016</v>
      </c>
      <c r="X325" s="23">
        <f>VLOOKUP($B325,'%C values'!$T:$V,3,FALSE)</f>
        <v>7.0636144191177852</v>
      </c>
    </row>
    <row r="326" spans="1:24" ht="15.75" customHeight="1" x14ac:dyDescent="0.2">
      <c r="A326" s="22">
        <f>VLOOKUP(B326,'Sample ID by Horizon'!A:B,2,FALSE)</f>
        <v>43048</v>
      </c>
      <c r="B326" s="87" t="s">
        <v>629</v>
      </c>
      <c r="C326" s="57">
        <v>1</v>
      </c>
      <c r="D326" s="57">
        <v>63.040999999999997</v>
      </c>
      <c r="E326" s="88">
        <v>5</v>
      </c>
      <c r="F326" s="88">
        <v>67.884</v>
      </c>
      <c r="G326" s="71">
        <f t="shared" si="166"/>
        <v>4.8430000000000035</v>
      </c>
      <c r="H326" s="71">
        <f t="shared" si="167"/>
        <v>3.1399999999999295</v>
      </c>
      <c r="I326" s="71">
        <f>AVERAGE(H326:H329)</f>
        <v>3.0599999999999028</v>
      </c>
      <c r="J326" s="71">
        <f>I326*0.48</f>
        <v>1.4687999999999533</v>
      </c>
      <c r="K326" s="35">
        <f>M326/100*VLOOKUP(B326,'Bulk Density'!$D:$Q,14,FALSE)</f>
        <v>13004.558128333494</v>
      </c>
      <c r="L326" s="23">
        <f>K326*0.892179122</f>
        <v>11602.395252934541</v>
      </c>
      <c r="M326" s="23">
        <f>VLOOKUP(B326,'%C values'!$B:$J,5,FALSE)</f>
        <v>1.0936573449999998</v>
      </c>
      <c r="N326" s="23">
        <f>VLOOKUP(B326,'%C values'!$B:$J,9,FALSE)</f>
        <v>12473.498753333333</v>
      </c>
      <c r="O326" s="23">
        <f t="shared" si="2"/>
        <v>11128.595166017029</v>
      </c>
      <c r="P326" s="40">
        <f t="shared" si="3"/>
        <v>5.5642958823716926</v>
      </c>
      <c r="Q326" s="21">
        <f>VLOOKUP($B326,'%C values'!$M:$O,2,FALSE)</f>
        <v>1.0922584</v>
      </c>
      <c r="R326" s="21">
        <f t="shared" si="4"/>
        <v>12194.938575704366</v>
      </c>
      <c r="S326" s="21">
        <f t="shared" si="5"/>
        <v>10880.069591315852</v>
      </c>
      <c r="T326" s="21">
        <f>VLOOKUP($B326,'%C values'!$M:$O,3,FALSE)</f>
        <v>5.440033133</v>
      </c>
      <c r="U326" s="23">
        <f>VLOOKUP(B326,'%C values'!T:U,2,FALSE)</f>
        <v>1.0245120000000001</v>
      </c>
      <c r="V326" s="21">
        <f t="shared" si="6"/>
        <v>11438.557863296846</v>
      </c>
      <c r="W326" s="21">
        <f t="shared" si="7"/>
        <v>10205.242511422377</v>
      </c>
      <c r="X326" s="23">
        <f>VLOOKUP($B326,'%C values'!$T:$V,3,FALSE)</f>
        <v>5.1026196961782091</v>
      </c>
    </row>
    <row r="327" spans="1:24" ht="15.75" customHeight="1" x14ac:dyDescent="0.2">
      <c r="A327" s="22">
        <f>VLOOKUP(B327,'Sample ID by Horizon'!A:B,2,FALSE)</f>
        <v>43048</v>
      </c>
      <c r="B327" s="87" t="s">
        <v>629</v>
      </c>
      <c r="C327" s="57">
        <v>2</v>
      </c>
      <c r="D327" s="57">
        <v>64.442999999999998</v>
      </c>
      <c r="E327" s="88">
        <v>5</v>
      </c>
      <c r="F327" s="88">
        <v>69.284000000000006</v>
      </c>
      <c r="G327" s="71">
        <f t="shared" si="166"/>
        <v>4.8410000000000082</v>
      </c>
      <c r="H327" s="71">
        <f t="shared" si="167"/>
        <v>3.1799999999998363</v>
      </c>
      <c r="I327" s="71">
        <f t="shared" ref="I327:L327" si="254">I326</f>
        <v>3.0599999999999028</v>
      </c>
      <c r="J327" s="71">
        <f t="shared" si="254"/>
        <v>1.4687999999999533</v>
      </c>
      <c r="K327" s="23">
        <f t="shared" si="254"/>
        <v>13004.558128333494</v>
      </c>
      <c r="L327" s="23">
        <f t="shared" si="254"/>
        <v>11602.395252934541</v>
      </c>
      <c r="M327" s="23">
        <f>VLOOKUP(B327,'%C values'!$B:$J,5,FALSE)</f>
        <v>1.0936573449999998</v>
      </c>
      <c r="N327" s="23">
        <f>VLOOKUP(B327,'%C values'!$B:$J,9,FALSE)</f>
        <v>12473.498753333333</v>
      </c>
      <c r="O327" s="23">
        <f t="shared" si="2"/>
        <v>11128.595166017029</v>
      </c>
      <c r="P327" s="40">
        <f t="shared" si="3"/>
        <v>5.5642958823716926</v>
      </c>
      <c r="Q327" s="21">
        <f>VLOOKUP($B327,'%C values'!$M:$O,2,FALSE)</f>
        <v>1.0922584</v>
      </c>
      <c r="R327" s="21">
        <f t="shared" si="4"/>
        <v>12194.938575704366</v>
      </c>
      <c r="S327" s="21">
        <f t="shared" si="5"/>
        <v>10880.069591315852</v>
      </c>
      <c r="T327" s="21">
        <f>VLOOKUP($B327,'%C values'!$M:$O,3,FALSE)</f>
        <v>5.440033133</v>
      </c>
      <c r="U327" s="23">
        <f>VLOOKUP(B327,'%C values'!T:U,2,FALSE)</f>
        <v>1.0245120000000001</v>
      </c>
      <c r="V327" s="21">
        <f t="shared" si="6"/>
        <v>11438.557863296846</v>
      </c>
      <c r="W327" s="21">
        <f t="shared" si="7"/>
        <v>10205.242511422377</v>
      </c>
      <c r="X327" s="23">
        <f>VLOOKUP($B327,'%C values'!$T:$V,3,FALSE)</f>
        <v>5.1026196961782091</v>
      </c>
    </row>
    <row r="328" spans="1:24" ht="15.75" customHeight="1" x14ac:dyDescent="0.2">
      <c r="A328" s="22">
        <f>VLOOKUP(B328,'Sample ID by Horizon'!A:B,2,FALSE)</f>
        <v>43048</v>
      </c>
      <c r="B328" s="87" t="s">
        <v>629</v>
      </c>
      <c r="C328" s="57">
        <v>3</v>
      </c>
      <c r="D328" s="57">
        <v>65.706999999999994</v>
      </c>
      <c r="E328" s="88">
        <v>5</v>
      </c>
      <c r="F328" s="88">
        <v>70.558999999999997</v>
      </c>
      <c r="G328" s="71">
        <f t="shared" si="166"/>
        <v>4.8520000000000039</v>
      </c>
      <c r="H328" s="71">
        <f t="shared" si="167"/>
        <v>2.9599999999999227</v>
      </c>
      <c r="I328" s="71">
        <f t="shared" ref="I328:L328" si="255">I326</f>
        <v>3.0599999999999028</v>
      </c>
      <c r="J328" s="71">
        <f t="shared" si="255"/>
        <v>1.4687999999999533</v>
      </c>
      <c r="K328" s="23">
        <f t="shared" si="255"/>
        <v>13004.558128333494</v>
      </c>
      <c r="L328" s="23">
        <f t="shared" si="255"/>
        <v>11602.395252934541</v>
      </c>
      <c r="M328" s="23">
        <f>VLOOKUP(B328,'%C values'!$B:$J,5,FALSE)</f>
        <v>1.0936573449999998</v>
      </c>
      <c r="N328" s="23">
        <f>VLOOKUP(B328,'%C values'!$B:$J,9,FALSE)</f>
        <v>12473.498753333333</v>
      </c>
      <c r="O328" s="23">
        <f t="shared" si="2"/>
        <v>11128.595166017029</v>
      </c>
      <c r="P328" s="40">
        <f t="shared" si="3"/>
        <v>5.5642958823716926</v>
      </c>
      <c r="Q328" s="21">
        <f>VLOOKUP($B328,'%C values'!$M:$O,2,FALSE)</f>
        <v>1.0922584</v>
      </c>
      <c r="R328" s="21">
        <f t="shared" si="4"/>
        <v>12194.938575704366</v>
      </c>
      <c r="S328" s="21">
        <f t="shared" si="5"/>
        <v>10880.069591315852</v>
      </c>
      <c r="T328" s="21">
        <f>VLOOKUP($B328,'%C values'!$M:$O,3,FALSE)</f>
        <v>5.440033133</v>
      </c>
      <c r="U328" s="23">
        <f>VLOOKUP(B328,'%C values'!T:U,2,FALSE)</f>
        <v>1.0245120000000001</v>
      </c>
      <c r="V328" s="21">
        <f t="shared" si="6"/>
        <v>11438.557863296846</v>
      </c>
      <c r="W328" s="21">
        <f t="shared" si="7"/>
        <v>10205.242511422377</v>
      </c>
      <c r="X328" s="23">
        <f>VLOOKUP($B328,'%C values'!$T:$V,3,FALSE)</f>
        <v>5.1026196961782091</v>
      </c>
    </row>
    <row r="329" spans="1:24" ht="15.75" customHeight="1" x14ac:dyDescent="0.2">
      <c r="A329" s="22">
        <f>VLOOKUP(B329,'Sample ID by Horizon'!A:B,2,FALSE)</f>
        <v>43048</v>
      </c>
      <c r="B329" s="87" t="s">
        <v>629</v>
      </c>
      <c r="C329" s="57">
        <v>4</v>
      </c>
      <c r="D329" s="57">
        <v>69.382999999999996</v>
      </c>
      <c r="E329" s="88">
        <v>5</v>
      </c>
      <c r="F329" s="88">
        <v>74.234999999999999</v>
      </c>
      <c r="G329" s="71">
        <f t="shared" si="166"/>
        <v>4.8520000000000039</v>
      </c>
      <c r="H329" s="71">
        <f t="shared" si="167"/>
        <v>2.9599999999999227</v>
      </c>
      <c r="I329" s="71">
        <f t="shared" ref="I329:L329" si="256">I326</f>
        <v>3.0599999999999028</v>
      </c>
      <c r="J329" s="71">
        <f t="shared" si="256"/>
        <v>1.4687999999999533</v>
      </c>
      <c r="K329" s="23">
        <f t="shared" si="256"/>
        <v>13004.558128333494</v>
      </c>
      <c r="L329" s="23">
        <f t="shared" si="256"/>
        <v>11602.395252934541</v>
      </c>
      <c r="M329" s="23">
        <f>VLOOKUP(B329,'%C values'!$B:$J,5,FALSE)</f>
        <v>1.0936573449999998</v>
      </c>
      <c r="N329" s="23">
        <f>VLOOKUP(B329,'%C values'!$B:$J,9,FALSE)</f>
        <v>12473.498753333333</v>
      </c>
      <c r="O329" s="23">
        <f t="shared" si="2"/>
        <v>11128.595166017029</v>
      </c>
      <c r="P329" s="40">
        <f t="shared" si="3"/>
        <v>5.5642958823716926</v>
      </c>
      <c r="Q329" s="21">
        <f>VLOOKUP($B329,'%C values'!$M:$O,2,FALSE)</f>
        <v>1.0922584</v>
      </c>
      <c r="R329" s="21">
        <f t="shared" si="4"/>
        <v>12194.938575704366</v>
      </c>
      <c r="S329" s="21">
        <f t="shared" si="5"/>
        <v>10880.069591315852</v>
      </c>
      <c r="T329" s="21">
        <f>VLOOKUP($B329,'%C values'!$M:$O,3,FALSE)</f>
        <v>5.440033133</v>
      </c>
      <c r="U329" s="23">
        <f>VLOOKUP(B329,'%C values'!T:U,2,FALSE)</f>
        <v>1.0245120000000001</v>
      </c>
      <c r="V329" s="21">
        <f t="shared" si="6"/>
        <v>11438.557863296846</v>
      </c>
      <c r="W329" s="21">
        <f t="shared" si="7"/>
        <v>10205.242511422377</v>
      </c>
      <c r="X329" s="23">
        <f>VLOOKUP($B329,'%C values'!$T:$V,3,FALSE)</f>
        <v>5.1026196961782091</v>
      </c>
    </row>
    <row r="330" spans="1:24" ht="15.75" customHeight="1" x14ac:dyDescent="0.2">
      <c r="A330" s="22">
        <f>VLOOKUP(B330,'Sample ID by Horizon'!A:B,2,FALSE)</f>
        <v>43048</v>
      </c>
      <c r="B330" s="87" t="s">
        <v>630</v>
      </c>
      <c r="C330" s="57">
        <v>1</v>
      </c>
      <c r="D330" s="57">
        <v>63.045000000000002</v>
      </c>
      <c r="E330" s="88">
        <v>5</v>
      </c>
      <c r="F330" s="88">
        <v>67.933999999999997</v>
      </c>
      <c r="G330" s="71">
        <f t="shared" si="166"/>
        <v>4.8889999999999958</v>
      </c>
      <c r="H330" s="71">
        <f t="shared" si="167"/>
        <v>2.2200000000000841</v>
      </c>
      <c r="I330" s="71">
        <f>AVERAGE(H330:H333)</f>
        <v>2.4149999999999494</v>
      </c>
      <c r="J330" s="71">
        <f>I330*0.48</f>
        <v>1.1591999999999756</v>
      </c>
      <c r="K330" s="35">
        <f>M330/100*VLOOKUP(B330,'Bulk Density'!$D:$Q,14,FALSE)</f>
        <v>10198.710442424264</v>
      </c>
      <c r="L330" s="23">
        <f>K330*0.892179122</f>
        <v>9099.0765280543128</v>
      </c>
      <c r="M330" s="23">
        <f>VLOOKUP(B330,'%C values'!$B:$J,5,FALSE)</f>
        <v>0.69439096433333336</v>
      </c>
      <c r="N330" s="23">
        <f>VLOOKUP(B330,'%C values'!$B:$J,9,FALSE)</f>
        <v>9780.6607270000004</v>
      </c>
      <c r="O330" s="23">
        <f t="shared" si="2"/>
        <v>8726.1012999947434</v>
      </c>
      <c r="P330" s="40">
        <f t="shared" si="3"/>
        <v>4.3630493165020869</v>
      </c>
      <c r="Q330" s="21">
        <f>VLOOKUP($B330,'%C values'!$M:$O,2,FALSE)</f>
        <v>0.65133680000000005</v>
      </c>
      <c r="R330" s="21">
        <f t="shared" si="4"/>
        <v>8993.3104669713375</v>
      </c>
      <c r="S330" s="21">
        <f t="shared" si="5"/>
        <v>8023.6438362958979</v>
      </c>
      <c r="T330" s="21">
        <f>VLOOKUP($B330,'%C values'!$M:$O,3,FALSE)</f>
        <v>4.0118206919999997</v>
      </c>
      <c r="U330" s="23">
        <f>VLOOKUP(B330,'%C values'!T:U,2,FALSE)</f>
        <v>0.70464199999999999</v>
      </c>
      <c r="V330" s="21">
        <f t="shared" si="6"/>
        <v>9729.3201828418369</v>
      </c>
      <c r="W330" s="21">
        <f t="shared" si="7"/>
        <v>8680.2963383847091</v>
      </c>
      <c r="X330" s="23">
        <f>VLOOKUP($B330,'%C values'!$T:$V,3,FALSE)</f>
        <v>4.340146842696841</v>
      </c>
    </row>
    <row r="331" spans="1:24" ht="15.75" customHeight="1" x14ac:dyDescent="0.2">
      <c r="A331" s="22">
        <f>VLOOKUP(B331,'Sample ID by Horizon'!A:B,2,FALSE)</f>
        <v>43048</v>
      </c>
      <c r="B331" s="87" t="s">
        <v>630</v>
      </c>
      <c r="C331" s="57">
        <v>2</v>
      </c>
      <c r="D331" s="57">
        <v>64.444999999999993</v>
      </c>
      <c r="E331" s="88">
        <v>5</v>
      </c>
      <c r="F331" s="88">
        <v>69.328000000000003</v>
      </c>
      <c r="G331" s="71">
        <f t="shared" si="166"/>
        <v>4.8830000000000098</v>
      </c>
      <c r="H331" s="71">
        <f t="shared" si="167"/>
        <v>2.3399999999998045</v>
      </c>
      <c r="I331" s="71">
        <f t="shared" ref="I331:L331" si="257">I330</f>
        <v>2.4149999999999494</v>
      </c>
      <c r="J331" s="71">
        <f t="shared" si="257"/>
        <v>1.1591999999999756</v>
      </c>
      <c r="K331" s="23">
        <f t="shared" si="257"/>
        <v>10198.710442424264</v>
      </c>
      <c r="L331" s="23">
        <f t="shared" si="257"/>
        <v>9099.0765280543128</v>
      </c>
      <c r="M331" s="23">
        <f>VLOOKUP(B331,'%C values'!$B:$J,5,FALSE)</f>
        <v>0.69439096433333336</v>
      </c>
      <c r="N331" s="23">
        <f>VLOOKUP(B331,'%C values'!$B:$J,9,FALSE)</f>
        <v>9780.6607270000004</v>
      </c>
      <c r="O331" s="23">
        <f t="shared" si="2"/>
        <v>8726.1012999947434</v>
      </c>
      <c r="P331" s="40">
        <f t="shared" si="3"/>
        <v>4.3630493165020869</v>
      </c>
      <c r="Q331" s="21">
        <f>VLOOKUP($B331,'%C values'!$M:$O,2,FALSE)</f>
        <v>0.65133680000000005</v>
      </c>
      <c r="R331" s="21">
        <f t="shared" si="4"/>
        <v>8993.3104669713375</v>
      </c>
      <c r="S331" s="21">
        <f t="shared" si="5"/>
        <v>8023.6438362958979</v>
      </c>
      <c r="T331" s="21">
        <f>VLOOKUP($B331,'%C values'!$M:$O,3,FALSE)</f>
        <v>4.0118206919999997</v>
      </c>
      <c r="U331" s="23">
        <f>VLOOKUP(B331,'%C values'!T:U,2,FALSE)</f>
        <v>0.70464199999999999</v>
      </c>
      <c r="V331" s="21">
        <f t="shared" si="6"/>
        <v>9729.3201828418369</v>
      </c>
      <c r="W331" s="21">
        <f t="shared" si="7"/>
        <v>8680.2963383847091</v>
      </c>
      <c r="X331" s="23">
        <f>VLOOKUP($B331,'%C values'!$T:$V,3,FALSE)</f>
        <v>4.340146842696841</v>
      </c>
    </row>
    <row r="332" spans="1:24" ht="15.75" customHeight="1" x14ac:dyDescent="0.2">
      <c r="A332" s="22">
        <f>VLOOKUP(B332,'Sample ID by Horizon'!A:B,2,FALSE)</f>
        <v>43048</v>
      </c>
      <c r="B332" s="87" t="s">
        <v>630</v>
      </c>
      <c r="C332" s="57">
        <v>3</v>
      </c>
      <c r="D332" s="57">
        <v>65.715999999999994</v>
      </c>
      <c r="E332" s="88">
        <v>5</v>
      </c>
      <c r="F332" s="88">
        <v>70.591999999999999</v>
      </c>
      <c r="G332" s="71">
        <f t="shared" si="166"/>
        <v>4.8760000000000048</v>
      </c>
      <c r="H332" s="71">
        <f t="shared" si="167"/>
        <v>2.4799999999999045</v>
      </c>
      <c r="I332" s="71">
        <f t="shared" ref="I332:L332" si="258">I330</f>
        <v>2.4149999999999494</v>
      </c>
      <c r="J332" s="71">
        <f t="shared" si="258"/>
        <v>1.1591999999999756</v>
      </c>
      <c r="K332" s="23">
        <f t="shared" si="258"/>
        <v>10198.710442424264</v>
      </c>
      <c r="L332" s="23">
        <f t="shared" si="258"/>
        <v>9099.0765280543128</v>
      </c>
      <c r="M332" s="23">
        <f>VLOOKUP(B332,'%C values'!$B:$J,5,FALSE)</f>
        <v>0.69439096433333336</v>
      </c>
      <c r="N332" s="23">
        <f>VLOOKUP(B332,'%C values'!$B:$J,9,FALSE)</f>
        <v>9780.6607270000004</v>
      </c>
      <c r="O332" s="23">
        <f t="shared" si="2"/>
        <v>8726.1012999947434</v>
      </c>
      <c r="P332" s="40">
        <f t="shared" si="3"/>
        <v>4.3630493165020869</v>
      </c>
      <c r="Q332" s="21">
        <f>VLOOKUP($B332,'%C values'!$M:$O,2,FALSE)</f>
        <v>0.65133680000000005</v>
      </c>
      <c r="R332" s="21">
        <f t="shared" si="4"/>
        <v>8993.3104669713375</v>
      </c>
      <c r="S332" s="21">
        <f t="shared" si="5"/>
        <v>8023.6438362958979</v>
      </c>
      <c r="T332" s="21">
        <f>VLOOKUP($B332,'%C values'!$M:$O,3,FALSE)</f>
        <v>4.0118206919999997</v>
      </c>
      <c r="U332" s="23">
        <f>VLOOKUP(B332,'%C values'!T:U,2,FALSE)</f>
        <v>0.70464199999999999</v>
      </c>
      <c r="V332" s="21">
        <f t="shared" si="6"/>
        <v>9729.3201828418369</v>
      </c>
      <c r="W332" s="21">
        <f t="shared" si="7"/>
        <v>8680.2963383847091</v>
      </c>
      <c r="X332" s="23">
        <f>VLOOKUP($B332,'%C values'!$T:$V,3,FALSE)</f>
        <v>4.340146842696841</v>
      </c>
    </row>
    <row r="333" spans="1:24" ht="15.75" customHeight="1" x14ac:dyDescent="0.2">
      <c r="A333" s="22">
        <f>VLOOKUP(B333,'Sample ID by Horizon'!A:B,2,FALSE)</f>
        <v>43048</v>
      </c>
      <c r="B333" s="87" t="s">
        <v>630</v>
      </c>
      <c r="C333" s="57">
        <v>4</v>
      </c>
      <c r="D333" s="57">
        <v>69.391999999999996</v>
      </c>
      <c r="E333" s="88">
        <v>5</v>
      </c>
      <c r="F333" s="88">
        <v>74.260999999999996</v>
      </c>
      <c r="G333" s="71">
        <f t="shared" si="166"/>
        <v>4.8689999999999998</v>
      </c>
      <c r="H333" s="71">
        <f t="shared" si="167"/>
        <v>2.6200000000000045</v>
      </c>
      <c r="I333" s="71">
        <f t="shared" ref="I333:L333" si="259">I330</f>
        <v>2.4149999999999494</v>
      </c>
      <c r="J333" s="71">
        <f t="shared" si="259"/>
        <v>1.1591999999999756</v>
      </c>
      <c r="K333" s="23">
        <f t="shared" si="259"/>
        <v>10198.710442424264</v>
      </c>
      <c r="L333" s="23">
        <f t="shared" si="259"/>
        <v>9099.0765280543128</v>
      </c>
      <c r="M333" s="23">
        <f>VLOOKUP(B333,'%C values'!$B:$J,5,FALSE)</f>
        <v>0.69439096433333336</v>
      </c>
      <c r="N333" s="23">
        <f>VLOOKUP(B333,'%C values'!$B:$J,9,FALSE)</f>
        <v>9780.6607270000004</v>
      </c>
      <c r="O333" s="23">
        <f t="shared" si="2"/>
        <v>8726.1012999947434</v>
      </c>
      <c r="P333" s="40">
        <f t="shared" si="3"/>
        <v>4.3630493165020869</v>
      </c>
      <c r="Q333" s="21">
        <f>VLOOKUP($B333,'%C values'!$M:$O,2,FALSE)</f>
        <v>0.65133680000000005</v>
      </c>
      <c r="R333" s="21">
        <f t="shared" si="4"/>
        <v>8993.3104669713375</v>
      </c>
      <c r="S333" s="21">
        <f t="shared" si="5"/>
        <v>8023.6438362958979</v>
      </c>
      <c r="T333" s="21">
        <f>VLOOKUP($B333,'%C values'!$M:$O,3,FALSE)</f>
        <v>4.0118206919999997</v>
      </c>
      <c r="U333" s="23">
        <f>VLOOKUP(B333,'%C values'!T:U,2,FALSE)</f>
        <v>0.70464199999999999</v>
      </c>
      <c r="V333" s="21">
        <f t="shared" si="6"/>
        <v>9729.3201828418369</v>
      </c>
      <c r="W333" s="21">
        <f t="shared" si="7"/>
        <v>8680.2963383847091</v>
      </c>
      <c r="X333" s="23">
        <f>VLOOKUP($B333,'%C values'!$T:$V,3,FALSE)</f>
        <v>4.340146842696841</v>
      </c>
    </row>
    <row r="334" spans="1:24" ht="15.75" customHeight="1" x14ac:dyDescent="0.2">
      <c r="A334" s="22">
        <f>VLOOKUP(B334,'Sample ID by Horizon'!A:B,2,FALSE)</f>
        <v>43048</v>
      </c>
      <c r="B334" s="87" t="s">
        <v>631</v>
      </c>
      <c r="C334" s="57">
        <v>1</v>
      </c>
      <c r="D334" s="57">
        <v>63.05</v>
      </c>
      <c r="E334" s="88">
        <v>5</v>
      </c>
      <c r="F334" s="88">
        <v>67.978999999999999</v>
      </c>
      <c r="G334" s="71">
        <f t="shared" si="166"/>
        <v>4.929000000000002</v>
      </c>
      <c r="H334" s="71">
        <f t="shared" si="167"/>
        <v>1.4199999999999591</v>
      </c>
      <c r="I334" s="71">
        <f>AVERAGE(H334:H337)</f>
        <v>1.594999999999942</v>
      </c>
      <c r="J334" s="71">
        <f>I334*0.48</f>
        <v>0.76559999999997219</v>
      </c>
      <c r="K334" s="35">
        <f>M334/100*VLOOKUP(B334,'Bulk Density'!$D:$Q,14,FALSE)</f>
        <v>13627.034280742626</v>
      </c>
      <c r="L334" s="23">
        <f>K334*0.892179122</f>
        <v>12157.755480056858</v>
      </c>
      <c r="M334" s="23">
        <f>VLOOKUP(B334,'%C values'!$B:$J,5,FALSE)</f>
        <v>0.29840499266666665</v>
      </c>
      <c r="N334" s="23">
        <f>VLOOKUP(B334,'%C values'!$B:$J,9,FALSE)</f>
        <v>13237.809863333334</v>
      </c>
      <c r="O334" s="23">
        <f t="shared" si="2"/>
        <v>11810.497581071675</v>
      </c>
      <c r="P334" s="40">
        <f t="shared" si="3"/>
        <v>5.9052469856928402</v>
      </c>
      <c r="Q334" s="21">
        <f>VLOOKUP($B334,'%C values'!$M:$O,2,FALSE)</f>
        <v>0.23580038</v>
      </c>
      <c r="R334" s="21">
        <f t="shared" si="4"/>
        <v>10349.955255090355</v>
      </c>
      <c r="S334" s="21">
        <f t="shared" si="5"/>
        <v>9234.0139922258004</v>
      </c>
      <c r="T334" s="21">
        <f>VLOOKUP($B334,'%C values'!$M:$O,3,FALSE)</f>
        <v>4.6170055850000002</v>
      </c>
      <c r="U334" s="23">
        <f>VLOOKUP(B334,'%C values'!T:U,2,FALSE)</f>
        <v>0.23232900000000001</v>
      </c>
      <c r="V334" s="21">
        <f t="shared" si="6"/>
        <v>10197.586426535392</v>
      </c>
      <c r="W334" s="21">
        <f t="shared" si="7"/>
        <v>9098.0737045454644</v>
      </c>
      <c r="X334" s="23">
        <f>VLOOKUP($B334,'%C values'!$T:$V,3,FALSE)</f>
        <v>4.5490354619337978</v>
      </c>
    </row>
    <row r="335" spans="1:24" ht="15.75" customHeight="1" x14ac:dyDescent="0.2">
      <c r="A335" s="22">
        <f>VLOOKUP(B335,'Sample ID by Horizon'!A:B,2,FALSE)</f>
        <v>43048</v>
      </c>
      <c r="B335" s="87" t="s">
        <v>631</v>
      </c>
      <c r="C335" s="57">
        <v>2</v>
      </c>
      <c r="D335" s="57">
        <v>64.45</v>
      </c>
      <c r="E335" s="88">
        <v>5</v>
      </c>
      <c r="F335" s="88">
        <v>69.376000000000005</v>
      </c>
      <c r="G335" s="71">
        <f t="shared" si="166"/>
        <v>4.9260000000000019</v>
      </c>
      <c r="H335" s="71">
        <f t="shared" si="167"/>
        <v>1.4799999999999613</v>
      </c>
      <c r="I335" s="71">
        <f t="shared" ref="I335:L335" si="260">I334</f>
        <v>1.594999999999942</v>
      </c>
      <c r="J335" s="71">
        <f t="shared" si="260"/>
        <v>0.76559999999997219</v>
      </c>
      <c r="K335" s="23">
        <f t="shared" si="260"/>
        <v>13627.034280742626</v>
      </c>
      <c r="L335" s="23">
        <f t="shared" si="260"/>
        <v>12157.755480056858</v>
      </c>
      <c r="M335" s="23">
        <f>VLOOKUP(B335,'%C values'!$B:$J,5,FALSE)</f>
        <v>0.29840499266666665</v>
      </c>
      <c r="N335" s="23">
        <f>VLOOKUP(B335,'%C values'!$B:$J,9,FALSE)</f>
        <v>13237.809863333334</v>
      </c>
      <c r="O335" s="23">
        <f t="shared" si="2"/>
        <v>11810.497581071675</v>
      </c>
      <c r="P335" s="40">
        <f t="shared" si="3"/>
        <v>5.9052469856928402</v>
      </c>
      <c r="Q335" s="21">
        <f>VLOOKUP($B335,'%C values'!$M:$O,2,FALSE)</f>
        <v>0.23580038</v>
      </c>
      <c r="R335" s="21">
        <f t="shared" si="4"/>
        <v>10349.955255090355</v>
      </c>
      <c r="S335" s="21">
        <f t="shared" si="5"/>
        <v>9234.0139922258004</v>
      </c>
      <c r="T335" s="21">
        <f>VLOOKUP($B335,'%C values'!$M:$O,3,FALSE)</f>
        <v>4.6170055850000002</v>
      </c>
      <c r="U335" s="23">
        <f>VLOOKUP(B335,'%C values'!T:U,2,FALSE)</f>
        <v>0.23232900000000001</v>
      </c>
      <c r="V335" s="21">
        <f t="shared" si="6"/>
        <v>10197.586426535392</v>
      </c>
      <c r="W335" s="21">
        <f t="shared" si="7"/>
        <v>9098.0737045454644</v>
      </c>
      <c r="X335" s="23">
        <f>VLOOKUP($B335,'%C values'!$T:$V,3,FALSE)</f>
        <v>4.5490354619337978</v>
      </c>
    </row>
    <row r="336" spans="1:24" ht="15.75" customHeight="1" x14ac:dyDescent="0.2">
      <c r="A336" s="22">
        <f>VLOOKUP(B336,'Sample ID by Horizon'!A:B,2,FALSE)</f>
        <v>43048</v>
      </c>
      <c r="B336" s="87" t="s">
        <v>631</v>
      </c>
      <c r="C336" s="57">
        <v>3</v>
      </c>
      <c r="D336" s="57">
        <v>65.715999999999994</v>
      </c>
      <c r="E336" s="88">
        <v>5</v>
      </c>
      <c r="F336" s="88">
        <v>70.634</v>
      </c>
      <c r="G336" s="71">
        <f t="shared" si="166"/>
        <v>4.9180000000000064</v>
      </c>
      <c r="H336" s="71">
        <f t="shared" si="167"/>
        <v>1.6399999999998729</v>
      </c>
      <c r="I336" s="71">
        <f t="shared" ref="I336:L336" si="261">I334</f>
        <v>1.594999999999942</v>
      </c>
      <c r="J336" s="71">
        <f t="shared" si="261"/>
        <v>0.76559999999997219</v>
      </c>
      <c r="K336" s="23">
        <f t="shared" si="261"/>
        <v>13627.034280742626</v>
      </c>
      <c r="L336" s="23">
        <f t="shared" si="261"/>
        <v>12157.755480056858</v>
      </c>
      <c r="M336" s="23">
        <f>VLOOKUP(B336,'%C values'!$B:$J,5,FALSE)</f>
        <v>0.29840499266666665</v>
      </c>
      <c r="N336" s="23">
        <f>VLOOKUP(B336,'%C values'!$B:$J,9,FALSE)</f>
        <v>13237.809863333334</v>
      </c>
      <c r="O336" s="23">
        <f t="shared" si="2"/>
        <v>11810.497581071675</v>
      </c>
      <c r="P336" s="40">
        <f t="shared" si="3"/>
        <v>5.9052469856928402</v>
      </c>
      <c r="Q336" s="21">
        <f>VLOOKUP($B336,'%C values'!$M:$O,2,FALSE)</f>
        <v>0.23580038</v>
      </c>
      <c r="R336" s="21">
        <f t="shared" si="4"/>
        <v>10349.955255090355</v>
      </c>
      <c r="S336" s="21">
        <f t="shared" si="5"/>
        <v>9234.0139922258004</v>
      </c>
      <c r="T336" s="21">
        <f>VLOOKUP($B336,'%C values'!$M:$O,3,FALSE)</f>
        <v>4.6170055850000002</v>
      </c>
      <c r="U336" s="23">
        <f>VLOOKUP(B336,'%C values'!T:U,2,FALSE)</f>
        <v>0.23232900000000001</v>
      </c>
      <c r="V336" s="21">
        <f t="shared" si="6"/>
        <v>10197.586426535392</v>
      </c>
      <c r="W336" s="21">
        <f t="shared" si="7"/>
        <v>9098.0737045454644</v>
      </c>
      <c r="X336" s="23">
        <f>VLOOKUP($B336,'%C values'!$T:$V,3,FALSE)</f>
        <v>4.5490354619337978</v>
      </c>
    </row>
    <row r="337" spans="1:24" ht="15.75" customHeight="1" x14ac:dyDescent="0.2">
      <c r="A337" s="22">
        <f>VLOOKUP(B337,'Sample ID by Horizon'!A:B,2,FALSE)</f>
        <v>43048</v>
      </c>
      <c r="B337" s="87" t="s">
        <v>631</v>
      </c>
      <c r="C337" s="57">
        <v>4</v>
      </c>
      <c r="D337" s="57">
        <v>69.39</v>
      </c>
      <c r="E337" s="88">
        <v>5</v>
      </c>
      <c r="F337" s="88">
        <v>74.298000000000002</v>
      </c>
      <c r="G337" s="71">
        <f t="shared" si="166"/>
        <v>4.9080000000000013</v>
      </c>
      <c r="H337" s="71">
        <f t="shared" si="167"/>
        <v>1.839999999999975</v>
      </c>
      <c r="I337" s="71">
        <f t="shared" ref="I337:L337" si="262">I334</f>
        <v>1.594999999999942</v>
      </c>
      <c r="J337" s="71">
        <f t="shared" si="262"/>
        <v>0.76559999999997219</v>
      </c>
      <c r="K337" s="23">
        <f t="shared" si="262"/>
        <v>13627.034280742626</v>
      </c>
      <c r="L337" s="23">
        <f t="shared" si="262"/>
        <v>12157.755480056858</v>
      </c>
      <c r="M337" s="23">
        <f>VLOOKUP(B337,'%C values'!$B:$J,5,FALSE)</f>
        <v>0.29840499266666665</v>
      </c>
      <c r="N337" s="23">
        <f>VLOOKUP(B337,'%C values'!$B:$J,9,FALSE)</f>
        <v>13237.809863333334</v>
      </c>
      <c r="O337" s="23">
        <f t="shared" si="2"/>
        <v>11810.497581071675</v>
      </c>
      <c r="P337" s="40">
        <f t="shared" si="3"/>
        <v>5.9052469856928402</v>
      </c>
      <c r="Q337" s="21">
        <f>VLOOKUP($B337,'%C values'!$M:$O,2,FALSE)</f>
        <v>0.23580038</v>
      </c>
      <c r="R337" s="21">
        <f t="shared" si="4"/>
        <v>10349.955255090355</v>
      </c>
      <c r="S337" s="21">
        <f t="shared" si="5"/>
        <v>9234.0139922258004</v>
      </c>
      <c r="T337" s="21">
        <f>VLOOKUP($B337,'%C values'!$M:$O,3,FALSE)</f>
        <v>4.6170055850000002</v>
      </c>
      <c r="U337" s="23">
        <f>VLOOKUP(B337,'%C values'!T:U,2,FALSE)</f>
        <v>0.23232900000000001</v>
      </c>
      <c r="V337" s="21">
        <f t="shared" si="6"/>
        <v>10197.586426535392</v>
      </c>
      <c r="W337" s="21">
        <f t="shared" si="7"/>
        <v>9098.0737045454644</v>
      </c>
      <c r="X337" s="23">
        <f>VLOOKUP($B337,'%C values'!$T:$V,3,FALSE)</f>
        <v>4.5490354619337978</v>
      </c>
    </row>
    <row r="338" spans="1:24" ht="15.75" customHeight="1" x14ac:dyDescent="0.2">
      <c r="A338" s="22">
        <f>VLOOKUP(B338,'Sample ID by Horizon'!A:B,2,FALSE)</f>
        <v>43048</v>
      </c>
      <c r="B338" s="87" t="s">
        <v>632</v>
      </c>
      <c r="C338" s="57">
        <v>1</v>
      </c>
      <c r="D338" s="57">
        <v>63.048999999999999</v>
      </c>
      <c r="E338" s="88">
        <v>4.9989999999999997</v>
      </c>
      <c r="F338" s="88">
        <v>68.004000000000005</v>
      </c>
      <c r="G338" s="71">
        <f t="shared" si="166"/>
        <v>4.9550000000000054</v>
      </c>
      <c r="H338" s="71">
        <f t="shared" si="167"/>
        <v>0.88017603520692678</v>
      </c>
      <c r="I338" s="71">
        <f>AVERAGE(H338:H341)</f>
        <v>0.97514702940573605</v>
      </c>
      <c r="J338" s="71">
        <f>I338*0.48</f>
        <v>0.46807057411475328</v>
      </c>
      <c r="K338" s="35">
        <f>M338/100*VLOOKUP(B338,'Bulk Density'!$D:$Q,14,FALSE)</f>
        <v>9086.160488371519</v>
      </c>
      <c r="L338" s="23">
        <f>K338*0.892179122</f>
        <v>8106.4826868663931</v>
      </c>
      <c r="M338" s="23">
        <f>VLOOKUP(B338,'%C values'!$B:$J,5,FALSE)</f>
        <v>0.14877043533333331</v>
      </c>
      <c r="N338" s="23">
        <f>VLOOKUP(B338,'%C values'!$B:$J,9,FALSE)</f>
        <v>8975.576224333332</v>
      </c>
      <c r="O338" s="23">
        <f t="shared" si="2"/>
        <v>8007.821715269788</v>
      </c>
      <c r="P338" s="40">
        <f t="shared" si="3"/>
        <v>4.003909633904831</v>
      </c>
      <c r="Q338" s="21">
        <f>VLOOKUP($B338,'%C values'!$M:$O,2,FALSE)</f>
        <v>9.0659089999999998E-2</v>
      </c>
      <c r="R338" s="21">
        <f t="shared" si="4"/>
        <v>5433.3425295776433</v>
      </c>
      <c r="S338" s="21">
        <f t="shared" si="5"/>
        <v>4847.5147675638409</v>
      </c>
      <c r="T338" s="21">
        <f>VLOOKUP($B338,'%C values'!$M:$O,3,FALSE)</f>
        <v>2.4237566429999999</v>
      </c>
      <c r="U338" s="23">
        <f>VLOOKUP(B338,'%C values'!T:U,2,FALSE)</f>
        <v>0.102074</v>
      </c>
      <c r="V338" s="21">
        <f t="shared" si="6"/>
        <v>6117.4561245221903</v>
      </c>
      <c r="W338" s="21">
        <f t="shared" si="7"/>
        <v>5457.8666340497302</v>
      </c>
      <c r="X338" s="23">
        <f>VLOOKUP($B338,'%C values'!$T:$V,3,FALSE)</f>
        <v>2.728932482970897</v>
      </c>
    </row>
    <row r="339" spans="1:24" ht="15.75" customHeight="1" x14ac:dyDescent="0.2">
      <c r="A339" s="22">
        <f>VLOOKUP(B339,'Sample ID by Horizon'!A:B,2,FALSE)</f>
        <v>43048</v>
      </c>
      <c r="B339" s="87" t="s">
        <v>632</v>
      </c>
      <c r="C339" s="57">
        <v>2</v>
      </c>
      <c r="D339" s="57">
        <v>64.450999999999993</v>
      </c>
      <c r="E339" s="88">
        <v>5</v>
      </c>
      <c r="F339" s="88">
        <v>69.403000000000006</v>
      </c>
      <c r="G339" s="71">
        <f t="shared" si="166"/>
        <v>4.9520000000000124</v>
      </c>
      <c r="H339" s="71">
        <f t="shared" si="167"/>
        <v>0.95999999999975216</v>
      </c>
      <c r="I339" s="71">
        <f t="shared" ref="I339:L339" si="263">I338</f>
        <v>0.97514702940573605</v>
      </c>
      <c r="J339" s="71">
        <f t="shared" si="263"/>
        <v>0.46807057411475328</v>
      </c>
      <c r="K339" s="23">
        <f t="shared" si="263"/>
        <v>9086.160488371519</v>
      </c>
      <c r="L339" s="23">
        <f t="shared" si="263"/>
        <v>8106.4826868663931</v>
      </c>
      <c r="M339" s="23">
        <f>VLOOKUP(B339,'%C values'!$B:$J,5,FALSE)</f>
        <v>0.14877043533333331</v>
      </c>
      <c r="N339" s="23">
        <f>VLOOKUP(B339,'%C values'!$B:$J,9,FALSE)</f>
        <v>8975.576224333332</v>
      </c>
      <c r="O339" s="23">
        <f t="shared" si="2"/>
        <v>8007.821715269788</v>
      </c>
      <c r="P339" s="40">
        <f t="shared" si="3"/>
        <v>4.003909633904831</v>
      </c>
      <c r="Q339" s="21">
        <f>VLOOKUP($B339,'%C values'!$M:$O,2,FALSE)</f>
        <v>9.0659089999999998E-2</v>
      </c>
      <c r="R339" s="21">
        <f t="shared" si="4"/>
        <v>5433.3425295776433</v>
      </c>
      <c r="S339" s="21">
        <f t="shared" si="5"/>
        <v>4847.5147675638409</v>
      </c>
      <c r="T339" s="21">
        <f>VLOOKUP($B339,'%C values'!$M:$O,3,FALSE)</f>
        <v>2.4237566429999999</v>
      </c>
      <c r="U339" s="23">
        <f>VLOOKUP(B339,'%C values'!T:U,2,FALSE)</f>
        <v>0.102074</v>
      </c>
      <c r="V339" s="21">
        <f t="shared" si="6"/>
        <v>6117.4561245221903</v>
      </c>
      <c r="W339" s="21">
        <f t="shared" si="7"/>
        <v>5457.8666340497302</v>
      </c>
      <c r="X339" s="23">
        <f>VLOOKUP($B339,'%C values'!$T:$V,3,FALSE)</f>
        <v>2.728932482970897</v>
      </c>
    </row>
    <row r="340" spans="1:24" ht="15.75" customHeight="1" x14ac:dyDescent="0.2">
      <c r="A340" s="22">
        <f>VLOOKUP(B340,'Sample ID by Horizon'!A:B,2,FALSE)</f>
        <v>43048</v>
      </c>
      <c r="B340" s="87" t="s">
        <v>632</v>
      </c>
      <c r="C340" s="57">
        <v>3</v>
      </c>
      <c r="D340" s="57">
        <v>65.715999999999994</v>
      </c>
      <c r="E340" s="88">
        <v>4.9989999999999997</v>
      </c>
      <c r="F340" s="88">
        <v>70.665000000000006</v>
      </c>
      <c r="G340" s="71">
        <f t="shared" si="166"/>
        <v>4.9490000000000123</v>
      </c>
      <c r="H340" s="71">
        <f t="shared" si="167"/>
        <v>1.0002000400077493</v>
      </c>
      <c r="I340" s="71">
        <f t="shared" ref="I340:L340" si="264">I338</f>
        <v>0.97514702940573605</v>
      </c>
      <c r="J340" s="71">
        <f t="shared" si="264"/>
        <v>0.46807057411475328</v>
      </c>
      <c r="K340" s="23">
        <f t="shared" si="264"/>
        <v>9086.160488371519</v>
      </c>
      <c r="L340" s="23">
        <f t="shared" si="264"/>
        <v>8106.4826868663931</v>
      </c>
      <c r="M340" s="23">
        <f>VLOOKUP(B340,'%C values'!$B:$J,5,FALSE)</f>
        <v>0.14877043533333331</v>
      </c>
      <c r="N340" s="23">
        <f>VLOOKUP(B340,'%C values'!$B:$J,9,FALSE)</f>
        <v>8975.576224333332</v>
      </c>
      <c r="O340" s="23">
        <f t="shared" si="2"/>
        <v>8007.821715269788</v>
      </c>
      <c r="P340" s="40">
        <f t="shared" si="3"/>
        <v>4.003909633904831</v>
      </c>
      <c r="Q340" s="21">
        <f>VLOOKUP($B340,'%C values'!$M:$O,2,FALSE)</f>
        <v>9.0659089999999998E-2</v>
      </c>
      <c r="R340" s="21">
        <f t="shared" si="4"/>
        <v>5433.3425295776433</v>
      </c>
      <c r="S340" s="21">
        <f t="shared" si="5"/>
        <v>4847.5147675638409</v>
      </c>
      <c r="T340" s="21">
        <f>VLOOKUP($B340,'%C values'!$M:$O,3,FALSE)</f>
        <v>2.4237566429999999</v>
      </c>
      <c r="U340" s="23">
        <f>VLOOKUP(B340,'%C values'!T:U,2,FALSE)</f>
        <v>0.102074</v>
      </c>
      <c r="V340" s="21">
        <f t="shared" si="6"/>
        <v>6117.4561245221903</v>
      </c>
      <c r="W340" s="21">
        <f t="shared" si="7"/>
        <v>5457.8666340497302</v>
      </c>
      <c r="X340" s="23">
        <f>VLOOKUP($B340,'%C values'!$T:$V,3,FALSE)</f>
        <v>2.728932482970897</v>
      </c>
    </row>
    <row r="341" spans="1:24" ht="15.75" customHeight="1" x14ac:dyDescent="0.2">
      <c r="A341" s="22">
        <f>VLOOKUP(B341,'Sample ID by Horizon'!A:B,2,FALSE)</f>
        <v>43048</v>
      </c>
      <c r="B341" s="87" t="s">
        <v>632</v>
      </c>
      <c r="C341" s="57">
        <v>4</v>
      </c>
      <c r="D341" s="57">
        <v>69.39</v>
      </c>
      <c r="E341" s="88">
        <v>4.9989999999999997</v>
      </c>
      <c r="F341" s="88">
        <v>74.335999999999999</v>
      </c>
      <c r="G341" s="71">
        <f t="shared" si="166"/>
        <v>4.945999999999998</v>
      </c>
      <c r="H341" s="71">
        <f t="shared" si="167"/>
        <v>1.060212042408516</v>
      </c>
      <c r="I341" s="71">
        <f t="shared" ref="I341:L341" si="265">I338</f>
        <v>0.97514702940573605</v>
      </c>
      <c r="J341" s="71">
        <f t="shared" si="265"/>
        <v>0.46807057411475328</v>
      </c>
      <c r="K341" s="23">
        <f t="shared" si="265"/>
        <v>9086.160488371519</v>
      </c>
      <c r="L341" s="23">
        <f t="shared" si="265"/>
        <v>8106.4826868663931</v>
      </c>
      <c r="M341" s="23">
        <f>VLOOKUP(B341,'%C values'!$B:$J,5,FALSE)</f>
        <v>0.14877043533333331</v>
      </c>
      <c r="N341" s="23">
        <f>VLOOKUP(B341,'%C values'!$B:$J,9,FALSE)</f>
        <v>8975.576224333332</v>
      </c>
      <c r="O341" s="23">
        <f t="shared" si="2"/>
        <v>8007.821715269788</v>
      </c>
      <c r="P341" s="40">
        <f t="shared" si="3"/>
        <v>4.003909633904831</v>
      </c>
      <c r="Q341" s="21">
        <f>VLOOKUP($B341,'%C values'!$M:$O,2,FALSE)</f>
        <v>9.0659089999999998E-2</v>
      </c>
      <c r="R341" s="21">
        <f t="shared" si="4"/>
        <v>5433.3425295776433</v>
      </c>
      <c r="S341" s="21">
        <f t="shared" si="5"/>
        <v>4847.5147675638409</v>
      </c>
      <c r="T341" s="21">
        <f>VLOOKUP($B341,'%C values'!$M:$O,3,FALSE)</f>
        <v>2.4237566429999999</v>
      </c>
      <c r="U341" s="23">
        <f>VLOOKUP(B341,'%C values'!T:U,2,FALSE)</f>
        <v>0.102074</v>
      </c>
      <c r="V341" s="21">
        <f t="shared" si="6"/>
        <v>6117.4561245221903</v>
      </c>
      <c r="W341" s="21">
        <f t="shared" si="7"/>
        <v>5457.8666340497302</v>
      </c>
      <c r="X341" s="23">
        <f>VLOOKUP($B341,'%C values'!$T:$V,3,FALSE)</f>
        <v>2.728932482970897</v>
      </c>
    </row>
    <row r="342" spans="1:24" ht="15.75" customHeight="1" x14ac:dyDescent="0.2">
      <c r="A342" s="22">
        <f>VLOOKUP(B342,'Sample ID by Horizon'!A:B,2,FALSE)</f>
        <v>43048</v>
      </c>
      <c r="B342" s="87" t="s">
        <v>633</v>
      </c>
      <c r="C342" s="57">
        <v>1</v>
      </c>
      <c r="D342" s="57">
        <v>63.045000000000002</v>
      </c>
      <c r="E342" s="88">
        <v>5</v>
      </c>
      <c r="F342" s="88">
        <v>67.888000000000005</v>
      </c>
      <c r="G342" s="71">
        <f t="shared" si="166"/>
        <v>4.8430000000000035</v>
      </c>
      <c r="H342" s="71">
        <f t="shared" si="167"/>
        <v>3.1399999999999295</v>
      </c>
      <c r="I342" s="71">
        <f>AVERAGE(H342:H345)</f>
        <v>2.9999999999999005</v>
      </c>
      <c r="J342" s="71">
        <f>I342*0.48</f>
        <v>1.4399999999999522</v>
      </c>
      <c r="K342" s="35">
        <f>M342/100*VLOOKUP(B342,'Bulk Density'!$D:$Q,14,FALSE)</f>
        <v>15569.79021226435</v>
      </c>
      <c r="L342" s="23">
        <f>K342*0.892179122</f>
        <v>13891.041761302202</v>
      </c>
      <c r="M342" s="23">
        <f>VLOOKUP(B342,'%C values'!$B:$J,5,FALSE)</f>
        <v>1.0317020696666666</v>
      </c>
      <c r="N342" s="23">
        <f>VLOOKUP(B342,'%C values'!$B:$J,9,FALSE)</f>
        <v>15339.208153333335</v>
      </c>
      <c r="O342" s="23">
        <f t="shared" si="2"/>
        <v>13685.321262416177</v>
      </c>
      <c r="P342" s="40">
        <f t="shared" si="3"/>
        <v>6.8426585398604489</v>
      </c>
      <c r="Q342" s="21">
        <f>VLOOKUP($B342,'%C values'!$M:$O,2,FALSE)</f>
        <v>0.86618755999999997</v>
      </c>
      <c r="R342" s="21">
        <f t="shared" si="4"/>
        <v>12801.615454911422</v>
      </c>
      <c r="S342" s="21">
        <f t="shared" si="5"/>
        <v>11421.334036744503</v>
      </c>
      <c r="T342" s="21">
        <f>VLOOKUP($B342,'%C values'!$M:$O,3,FALSE)</f>
        <v>5.710665273</v>
      </c>
      <c r="U342" s="23">
        <f>VLOOKUP(B342,'%C values'!T:U,2,FALSE)</f>
        <v>0.82013000000000003</v>
      </c>
      <c r="V342" s="21">
        <f t="shared" si="6"/>
        <v>12120.918572227596</v>
      </c>
      <c r="W342" s="21">
        <f t="shared" si="7"/>
        <v>10814.03048960351</v>
      </c>
      <c r="X342" s="23">
        <f>VLOOKUP($B342,'%C values'!$T:$V,3,FALSE)</f>
        <v>5.4070135922357165</v>
      </c>
    </row>
    <row r="343" spans="1:24" ht="15.75" customHeight="1" x14ac:dyDescent="0.2">
      <c r="A343" s="22">
        <f>VLOOKUP(B343,'Sample ID by Horizon'!A:B,2,FALSE)</f>
        <v>43048</v>
      </c>
      <c r="B343" s="87" t="s">
        <v>633</v>
      </c>
      <c r="C343" s="57">
        <v>2</v>
      </c>
      <c r="D343" s="57">
        <v>64.450999999999993</v>
      </c>
      <c r="E343" s="88">
        <v>5</v>
      </c>
      <c r="F343" s="88">
        <v>69.271000000000001</v>
      </c>
      <c r="G343" s="71">
        <f t="shared" si="166"/>
        <v>4.8200000000000074</v>
      </c>
      <c r="H343" s="71">
        <f t="shared" si="167"/>
        <v>3.5999999999998518</v>
      </c>
      <c r="I343" s="71">
        <f t="shared" ref="I343:L343" si="266">I342</f>
        <v>2.9999999999999005</v>
      </c>
      <c r="J343" s="71">
        <f t="shared" si="266"/>
        <v>1.4399999999999522</v>
      </c>
      <c r="K343" s="23">
        <f t="shared" si="266"/>
        <v>15569.79021226435</v>
      </c>
      <c r="L343" s="23">
        <f t="shared" si="266"/>
        <v>13891.041761302202</v>
      </c>
      <c r="M343" s="23">
        <f>VLOOKUP(B343,'%C values'!$B:$J,5,FALSE)</f>
        <v>1.0317020696666666</v>
      </c>
      <c r="N343" s="23">
        <f>VLOOKUP(B343,'%C values'!$B:$J,9,FALSE)</f>
        <v>15339.208153333335</v>
      </c>
      <c r="O343" s="23">
        <f t="shared" si="2"/>
        <v>13685.321262416177</v>
      </c>
      <c r="P343" s="40">
        <f t="shared" si="3"/>
        <v>6.8426585398604489</v>
      </c>
      <c r="Q343" s="21">
        <f>VLOOKUP($B343,'%C values'!$M:$O,2,FALSE)</f>
        <v>0.86618755999999997</v>
      </c>
      <c r="R343" s="21">
        <f t="shared" si="4"/>
        <v>12801.615454911422</v>
      </c>
      <c r="S343" s="21">
        <f t="shared" si="5"/>
        <v>11421.334036744503</v>
      </c>
      <c r="T343" s="21">
        <f>VLOOKUP($B343,'%C values'!$M:$O,3,FALSE)</f>
        <v>5.710665273</v>
      </c>
      <c r="U343" s="23">
        <f>VLOOKUP(B343,'%C values'!T:U,2,FALSE)</f>
        <v>0.82013000000000003</v>
      </c>
      <c r="V343" s="21">
        <f t="shared" si="6"/>
        <v>12120.918572227596</v>
      </c>
      <c r="W343" s="21">
        <f t="shared" si="7"/>
        <v>10814.03048960351</v>
      </c>
      <c r="X343" s="23">
        <f>VLOOKUP($B343,'%C values'!$T:$V,3,FALSE)</f>
        <v>5.4070135922357165</v>
      </c>
    </row>
    <row r="344" spans="1:24" ht="15.75" customHeight="1" x14ac:dyDescent="0.2">
      <c r="A344" s="22">
        <f>VLOOKUP(B344,'Sample ID by Horizon'!A:B,2,FALSE)</f>
        <v>43048</v>
      </c>
      <c r="B344" s="87" t="s">
        <v>633</v>
      </c>
      <c r="C344" s="57">
        <v>3</v>
      </c>
      <c r="D344" s="57">
        <v>65.703999999999994</v>
      </c>
      <c r="E344" s="88">
        <v>5</v>
      </c>
      <c r="F344" s="88">
        <v>70.58</v>
      </c>
      <c r="G344" s="71">
        <f t="shared" si="166"/>
        <v>4.8760000000000048</v>
      </c>
      <c r="H344" s="71">
        <f t="shared" si="167"/>
        <v>2.4799999999999045</v>
      </c>
      <c r="I344" s="71">
        <f t="shared" ref="I344:L344" si="267">I342</f>
        <v>2.9999999999999005</v>
      </c>
      <c r="J344" s="71">
        <f t="shared" si="267"/>
        <v>1.4399999999999522</v>
      </c>
      <c r="K344" s="23">
        <f t="shared" si="267"/>
        <v>15569.79021226435</v>
      </c>
      <c r="L344" s="23">
        <f t="shared" si="267"/>
        <v>13891.041761302202</v>
      </c>
      <c r="M344" s="23">
        <f>VLOOKUP(B344,'%C values'!$B:$J,5,FALSE)</f>
        <v>1.0317020696666666</v>
      </c>
      <c r="N344" s="23">
        <f>VLOOKUP(B344,'%C values'!$B:$J,9,FALSE)</f>
        <v>15339.208153333335</v>
      </c>
      <c r="O344" s="23">
        <f t="shared" si="2"/>
        <v>13685.321262416177</v>
      </c>
      <c r="P344" s="40">
        <f t="shared" si="3"/>
        <v>6.8426585398604489</v>
      </c>
      <c r="Q344" s="21">
        <f>VLOOKUP($B344,'%C values'!$M:$O,2,FALSE)</f>
        <v>0.86618755999999997</v>
      </c>
      <c r="R344" s="21">
        <f t="shared" si="4"/>
        <v>12801.615454911422</v>
      </c>
      <c r="S344" s="21">
        <f t="shared" si="5"/>
        <v>11421.334036744503</v>
      </c>
      <c r="T344" s="21">
        <f>VLOOKUP($B344,'%C values'!$M:$O,3,FALSE)</f>
        <v>5.710665273</v>
      </c>
      <c r="U344" s="23">
        <f>VLOOKUP(B344,'%C values'!T:U,2,FALSE)</f>
        <v>0.82013000000000003</v>
      </c>
      <c r="V344" s="21">
        <f t="shared" si="6"/>
        <v>12120.918572227596</v>
      </c>
      <c r="W344" s="21">
        <f t="shared" si="7"/>
        <v>10814.03048960351</v>
      </c>
      <c r="X344" s="23">
        <f>VLOOKUP($B344,'%C values'!$T:$V,3,FALSE)</f>
        <v>5.4070135922357165</v>
      </c>
    </row>
    <row r="345" spans="1:24" ht="15.75" customHeight="1" x14ac:dyDescent="0.2">
      <c r="A345" s="22">
        <f>VLOOKUP(B345,'Sample ID by Horizon'!A:B,2,FALSE)</f>
        <v>43048</v>
      </c>
      <c r="B345" s="87" t="s">
        <v>633</v>
      </c>
      <c r="C345" s="57">
        <v>4</v>
      </c>
      <c r="D345" s="57">
        <v>69.384</v>
      </c>
      <c r="E345" s="88">
        <v>5</v>
      </c>
      <c r="F345" s="88">
        <v>74.245000000000005</v>
      </c>
      <c r="G345" s="71">
        <f t="shared" si="166"/>
        <v>4.8610000000000042</v>
      </c>
      <c r="H345" s="71">
        <f t="shared" si="167"/>
        <v>2.7799999999999159</v>
      </c>
      <c r="I345" s="71">
        <f t="shared" ref="I345:L345" si="268">I342</f>
        <v>2.9999999999999005</v>
      </c>
      <c r="J345" s="71">
        <f t="shared" si="268"/>
        <v>1.4399999999999522</v>
      </c>
      <c r="K345" s="23">
        <f t="shared" si="268"/>
        <v>15569.79021226435</v>
      </c>
      <c r="L345" s="23">
        <f t="shared" si="268"/>
        <v>13891.041761302202</v>
      </c>
      <c r="M345" s="23">
        <f>VLOOKUP(B345,'%C values'!$B:$J,5,FALSE)</f>
        <v>1.0317020696666666</v>
      </c>
      <c r="N345" s="23">
        <f>VLOOKUP(B345,'%C values'!$B:$J,9,FALSE)</f>
        <v>15339.208153333335</v>
      </c>
      <c r="O345" s="23">
        <f t="shared" si="2"/>
        <v>13685.321262416177</v>
      </c>
      <c r="P345" s="40">
        <f t="shared" si="3"/>
        <v>6.8426585398604489</v>
      </c>
      <c r="Q345" s="21">
        <f>VLOOKUP($B345,'%C values'!$M:$O,2,FALSE)</f>
        <v>0.86618755999999997</v>
      </c>
      <c r="R345" s="21">
        <f t="shared" si="4"/>
        <v>12801.615454911422</v>
      </c>
      <c r="S345" s="21">
        <f t="shared" si="5"/>
        <v>11421.334036744503</v>
      </c>
      <c r="T345" s="21">
        <f>VLOOKUP($B345,'%C values'!$M:$O,3,FALSE)</f>
        <v>5.710665273</v>
      </c>
      <c r="U345" s="23">
        <f>VLOOKUP(B345,'%C values'!T:U,2,FALSE)</f>
        <v>0.82013000000000003</v>
      </c>
      <c r="V345" s="21">
        <f t="shared" si="6"/>
        <v>12120.918572227596</v>
      </c>
      <c r="W345" s="21">
        <f t="shared" si="7"/>
        <v>10814.03048960351</v>
      </c>
      <c r="X345" s="23">
        <f>VLOOKUP($B345,'%C values'!$T:$V,3,FALSE)</f>
        <v>5.4070135922357165</v>
      </c>
    </row>
    <row r="346" spans="1:24" ht="15.75" customHeight="1" x14ac:dyDescent="0.2">
      <c r="A346" s="22">
        <f>VLOOKUP(B346,'Sample ID by Horizon'!A:B,2,FALSE)</f>
        <v>43048</v>
      </c>
      <c r="B346" s="87" t="s">
        <v>634</v>
      </c>
      <c r="C346" s="57">
        <v>1</v>
      </c>
      <c r="D346" s="57">
        <v>63.045999999999999</v>
      </c>
      <c r="E346" s="88">
        <v>5.0910000000000002</v>
      </c>
      <c r="F346" s="88">
        <v>68.010000000000005</v>
      </c>
      <c r="G346" s="71">
        <f t="shared" si="166"/>
        <v>4.9640000000000057</v>
      </c>
      <c r="H346" s="71">
        <f t="shared" si="167"/>
        <v>2.4945983107443421</v>
      </c>
      <c r="I346" s="71">
        <f>AVERAGE(H346:H349)</f>
        <v>2.5778105727140286</v>
      </c>
      <c r="J346" s="71">
        <f>I346*0.48</f>
        <v>1.2373490749027336</v>
      </c>
      <c r="K346" s="35">
        <f>M346/100*VLOOKUP(B346,'Bulk Density'!$D:$Q,14,FALSE)</f>
        <v>12830.086609849392</v>
      </c>
      <c r="L346" s="23">
        <f>K346*0.892179122</f>
        <v>11446.735406759388</v>
      </c>
      <c r="M346" s="23">
        <f>VLOOKUP(B346,'%C values'!$B:$J,5,FALSE)</f>
        <v>0.81169809333333331</v>
      </c>
      <c r="N346" s="23">
        <f>VLOOKUP(B346,'%C values'!$B:$J,9,FALSE)</f>
        <v>12664.936739999999</v>
      </c>
      <c r="O346" s="23">
        <f t="shared" si="2"/>
        <v>11299.392140878743</v>
      </c>
      <c r="P346" s="40">
        <f t="shared" si="3"/>
        <v>5.6496943437018956</v>
      </c>
      <c r="Q346" s="21">
        <f>VLOOKUP($B346,'%C values'!$M:$O,2,FALSE)</f>
        <v>0.68957657999999999</v>
      </c>
      <c r="R346" s="21">
        <f t="shared" si="4"/>
        <v>10687.684317183293</v>
      </c>
      <c r="S346" s="21">
        <f t="shared" si="5"/>
        <v>9535.3288103177601</v>
      </c>
      <c r="T346" s="21">
        <f>VLOOKUP($B346,'%C values'!$M:$O,3,FALSE)</f>
        <v>4.7676629479999999</v>
      </c>
      <c r="U346" s="23">
        <f>VLOOKUP(B346,'%C values'!T:U,2,FALSE)</f>
        <v>0.73895</v>
      </c>
      <c r="V346" s="21">
        <f t="shared" si="6"/>
        <v>11452.918436096823</v>
      </c>
      <c r="W346" s="21">
        <f t="shared" si="7"/>
        <v>10218.054714654478</v>
      </c>
      <c r="X346" s="23">
        <f>VLOOKUP($B346,'%C values'!$T:$V,3,FALSE)</f>
        <v>5.1090257958363381</v>
      </c>
    </row>
    <row r="347" spans="1:24" ht="15.75" customHeight="1" x14ac:dyDescent="0.2">
      <c r="A347" s="22">
        <f>VLOOKUP(B347,'Sample ID by Horizon'!A:B,2,FALSE)</f>
        <v>43048</v>
      </c>
      <c r="B347" s="87" t="s">
        <v>634</v>
      </c>
      <c r="C347" s="57">
        <v>2</v>
      </c>
      <c r="D347" s="57">
        <v>64.445999999999998</v>
      </c>
      <c r="E347" s="88">
        <v>5.0270000000000001</v>
      </c>
      <c r="F347" s="88">
        <v>69.349000000000004</v>
      </c>
      <c r="G347" s="71">
        <f t="shared" si="166"/>
        <v>4.9030000000000058</v>
      </c>
      <c r="H347" s="71">
        <f t="shared" si="167"/>
        <v>2.4666799283865988</v>
      </c>
      <c r="I347" s="71">
        <f t="shared" ref="I347:L347" si="269">I346</f>
        <v>2.5778105727140286</v>
      </c>
      <c r="J347" s="71">
        <f t="shared" si="269"/>
        <v>1.2373490749027336</v>
      </c>
      <c r="K347" s="23">
        <f t="shared" si="269"/>
        <v>12830.086609849392</v>
      </c>
      <c r="L347" s="23">
        <f t="shared" si="269"/>
        <v>11446.735406759388</v>
      </c>
      <c r="M347" s="23">
        <f>VLOOKUP(B347,'%C values'!$B:$J,5,FALSE)</f>
        <v>0.81169809333333331</v>
      </c>
      <c r="N347" s="23">
        <f>VLOOKUP(B347,'%C values'!$B:$J,9,FALSE)</f>
        <v>12664.936739999999</v>
      </c>
      <c r="O347" s="23">
        <f t="shared" si="2"/>
        <v>11299.392140878743</v>
      </c>
      <c r="P347" s="40">
        <f t="shared" si="3"/>
        <v>5.6496943437018956</v>
      </c>
      <c r="Q347" s="21">
        <f>VLOOKUP($B347,'%C values'!$M:$O,2,FALSE)</f>
        <v>0.68957657999999999</v>
      </c>
      <c r="R347" s="21">
        <f t="shared" si="4"/>
        <v>10687.684317183293</v>
      </c>
      <c r="S347" s="21">
        <f t="shared" si="5"/>
        <v>9535.3288103177601</v>
      </c>
      <c r="T347" s="21">
        <f>VLOOKUP($B347,'%C values'!$M:$O,3,FALSE)</f>
        <v>4.7676629479999999</v>
      </c>
      <c r="U347" s="23">
        <f>VLOOKUP(B347,'%C values'!T:U,2,FALSE)</f>
        <v>0.73895</v>
      </c>
      <c r="V347" s="21">
        <f t="shared" si="6"/>
        <v>11452.918436096823</v>
      </c>
      <c r="W347" s="21">
        <f t="shared" si="7"/>
        <v>10218.054714654478</v>
      </c>
      <c r="X347" s="23">
        <f>VLOOKUP($B347,'%C values'!$T:$V,3,FALSE)</f>
        <v>5.1090257958363381</v>
      </c>
    </row>
    <row r="348" spans="1:24" ht="15.75" customHeight="1" x14ac:dyDescent="0.2">
      <c r="A348" s="22">
        <f>VLOOKUP(B348,'Sample ID by Horizon'!A:B,2,FALSE)</f>
        <v>43048</v>
      </c>
      <c r="B348" s="87" t="s">
        <v>634</v>
      </c>
      <c r="C348" s="57">
        <v>3</v>
      </c>
      <c r="D348" s="57">
        <v>65.710999999999999</v>
      </c>
      <c r="E348" s="88">
        <v>5.024</v>
      </c>
      <c r="F348" s="88">
        <v>70.602999999999994</v>
      </c>
      <c r="G348" s="71">
        <f t="shared" si="166"/>
        <v>4.8919999999999959</v>
      </c>
      <c r="H348" s="71">
        <f t="shared" si="167"/>
        <v>2.6273885350319293</v>
      </c>
      <c r="I348" s="71">
        <f t="shared" ref="I348:L348" si="270">I346</f>
        <v>2.5778105727140286</v>
      </c>
      <c r="J348" s="71">
        <f t="shared" si="270"/>
        <v>1.2373490749027336</v>
      </c>
      <c r="K348" s="23">
        <f t="shared" si="270"/>
        <v>12830.086609849392</v>
      </c>
      <c r="L348" s="23">
        <f t="shared" si="270"/>
        <v>11446.735406759388</v>
      </c>
      <c r="M348" s="23">
        <f>VLOOKUP(B348,'%C values'!$B:$J,5,FALSE)</f>
        <v>0.81169809333333331</v>
      </c>
      <c r="N348" s="23">
        <f>VLOOKUP(B348,'%C values'!$B:$J,9,FALSE)</f>
        <v>12664.936739999999</v>
      </c>
      <c r="O348" s="23">
        <f t="shared" si="2"/>
        <v>11299.392140878743</v>
      </c>
      <c r="P348" s="40">
        <f t="shared" si="3"/>
        <v>5.6496943437018956</v>
      </c>
      <c r="Q348" s="21">
        <f>VLOOKUP($B348,'%C values'!$M:$O,2,FALSE)</f>
        <v>0.68957657999999999</v>
      </c>
      <c r="R348" s="21">
        <f t="shared" si="4"/>
        <v>10687.684317183293</v>
      </c>
      <c r="S348" s="21">
        <f t="shared" si="5"/>
        <v>9535.3288103177601</v>
      </c>
      <c r="T348" s="21">
        <f>VLOOKUP($B348,'%C values'!$M:$O,3,FALSE)</f>
        <v>4.7676629479999999</v>
      </c>
      <c r="U348" s="23">
        <f>VLOOKUP(B348,'%C values'!T:U,2,FALSE)</f>
        <v>0.73895</v>
      </c>
      <c r="V348" s="21">
        <f t="shared" si="6"/>
        <v>11452.918436096823</v>
      </c>
      <c r="W348" s="21">
        <f t="shared" si="7"/>
        <v>10218.054714654478</v>
      </c>
      <c r="X348" s="23">
        <f>VLOOKUP($B348,'%C values'!$T:$V,3,FALSE)</f>
        <v>5.1090257958363381</v>
      </c>
    </row>
    <row r="349" spans="1:24" ht="15.75" customHeight="1" x14ac:dyDescent="0.2">
      <c r="A349" s="22">
        <f>VLOOKUP(B349,'Sample ID by Horizon'!A:B,2,FALSE)</f>
        <v>43048</v>
      </c>
      <c r="B349" s="87" t="s">
        <v>634</v>
      </c>
      <c r="C349" s="57">
        <v>4</v>
      </c>
      <c r="D349" s="57">
        <v>69.385000000000005</v>
      </c>
      <c r="E349" s="88">
        <v>5.032</v>
      </c>
      <c r="F349" s="88">
        <v>74.28</v>
      </c>
      <c r="G349" s="71">
        <f t="shared" si="166"/>
        <v>4.894999999999996</v>
      </c>
      <c r="H349" s="71">
        <f t="shared" si="167"/>
        <v>2.7225755166932433</v>
      </c>
      <c r="I349" s="71">
        <f t="shared" ref="I349:L349" si="271">I346</f>
        <v>2.5778105727140286</v>
      </c>
      <c r="J349" s="71">
        <f t="shared" si="271"/>
        <v>1.2373490749027336</v>
      </c>
      <c r="K349" s="23">
        <f t="shared" si="271"/>
        <v>12830.086609849392</v>
      </c>
      <c r="L349" s="23">
        <f t="shared" si="271"/>
        <v>11446.735406759388</v>
      </c>
      <c r="M349" s="23">
        <f>VLOOKUP(B349,'%C values'!$B:$J,5,FALSE)</f>
        <v>0.81169809333333331</v>
      </c>
      <c r="N349" s="23">
        <f>VLOOKUP(B349,'%C values'!$B:$J,9,FALSE)</f>
        <v>12664.936739999999</v>
      </c>
      <c r="O349" s="23">
        <f t="shared" si="2"/>
        <v>11299.392140878743</v>
      </c>
      <c r="P349" s="40">
        <f t="shared" si="3"/>
        <v>5.6496943437018956</v>
      </c>
      <c r="Q349" s="21">
        <f>VLOOKUP($B349,'%C values'!$M:$O,2,FALSE)</f>
        <v>0.68957657999999999</v>
      </c>
      <c r="R349" s="21">
        <f t="shared" si="4"/>
        <v>10687.684317183293</v>
      </c>
      <c r="S349" s="21">
        <f t="shared" si="5"/>
        <v>9535.3288103177601</v>
      </c>
      <c r="T349" s="21">
        <f>VLOOKUP($B349,'%C values'!$M:$O,3,FALSE)</f>
        <v>4.7676629479999999</v>
      </c>
      <c r="U349" s="23">
        <f>VLOOKUP(B349,'%C values'!T:U,2,FALSE)</f>
        <v>0.73895</v>
      </c>
      <c r="V349" s="21">
        <f t="shared" si="6"/>
        <v>11452.918436096823</v>
      </c>
      <c r="W349" s="21">
        <f t="shared" si="7"/>
        <v>10218.054714654478</v>
      </c>
      <c r="X349" s="23">
        <f>VLOOKUP($B349,'%C values'!$T:$V,3,FALSE)</f>
        <v>5.1090257958363381</v>
      </c>
    </row>
    <row r="350" spans="1:24" ht="15.75" customHeight="1" x14ac:dyDescent="0.2">
      <c r="A350" s="22">
        <f>VLOOKUP(B350,'Sample ID by Horizon'!A:B,2,FALSE)</f>
        <v>43048</v>
      </c>
      <c r="B350" s="87" t="s">
        <v>635</v>
      </c>
      <c r="C350" s="57">
        <v>1</v>
      </c>
      <c r="D350" s="57">
        <v>63.045000000000002</v>
      </c>
      <c r="E350" s="88">
        <v>5</v>
      </c>
      <c r="F350" s="88">
        <v>67.927000000000007</v>
      </c>
      <c r="G350" s="71">
        <f t="shared" si="166"/>
        <v>4.882000000000005</v>
      </c>
      <c r="H350" s="71">
        <f t="shared" si="167"/>
        <v>2.3599999999999</v>
      </c>
      <c r="I350" s="71">
        <f>AVERAGE(H350:H353)</f>
        <v>2.1499999999999631</v>
      </c>
      <c r="J350" s="71">
        <f>I350*0.48</f>
        <v>1.0319999999999823</v>
      </c>
      <c r="K350" s="35">
        <f>M350/100*VLOOKUP(B350,'Bulk Density'!$D:$Q,14,FALSE)</f>
        <v>7992.2540252737563</v>
      </c>
      <c r="L350" s="23">
        <f>K350*0.892179122</f>
        <v>7130.522179069706</v>
      </c>
      <c r="M350" s="23">
        <f>VLOOKUP(B350,'%C values'!$B:$J,5,FALSE)</f>
        <v>0.586983162</v>
      </c>
      <c r="N350" s="23">
        <f>VLOOKUP(B350,'%C values'!$B:$J,9,FALSE)</f>
        <v>7871.307009666667</v>
      </c>
      <c r="O350" s="23">
        <f t="shared" si="2"/>
        <v>7022.6157768768526</v>
      </c>
      <c r="P350" s="40">
        <f t="shared" si="3"/>
        <v>3.5113068152644282</v>
      </c>
      <c r="Q350" s="21">
        <f>VLOOKUP($B350,'%C values'!$M:$O,2,FALSE)</f>
        <v>0.56153180000000003</v>
      </c>
      <c r="R350" s="21">
        <f t="shared" si="4"/>
        <v>7480.7509380960009</v>
      </c>
      <c r="S350" s="21">
        <f t="shared" si="5"/>
        <v>6674.1698038511668</v>
      </c>
      <c r="T350" s="21">
        <f>VLOOKUP($B350,'%C values'!$M:$O,3,FALSE)</f>
        <v>3.3370838819999999</v>
      </c>
      <c r="U350" s="23">
        <f>VLOOKUP(B350,'%C values'!T:U,2,FALSE)</f>
        <v>0.54092799999999996</v>
      </c>
      <c r="V350" s="21">
        <f t="shared" si="6"/>
        <v>7206.2662229323314</v>
      </c>
      <c r="W350" s="21">
        <f t="shared" si="7"/>
        <v>6429.2802716740243</v>
      </c>
      <c r="X350" s="23">
        <f>VLOOKUP($B350,'%C values'!$T:$V,3,FALSE)</f>
        <v>3.2146391533346748</v>
      </c>
    </row>
    <row r="351" spans="1:24" ht="15.75" customHeight="1" x14ac:dyDescent="0.2">
      <c r="A351" s="22">
        <f>VLOOKUP(B351,'Sample ID by Horizon'!A:B,2,FALSE)</f>
        <v>43048</v>
      </c>
      <c r="B351" s="87" t="s">
        <v>635</v>
      </c>
      <c r="C351" s="57">
        <v>2</v>
      </c>
      <c r="D351" s="57">
        <v>64.444999999999993</v>
      </c>
      <c r="E351" s="88">
        <v>5</v>
      </c>
      <c r="F351" s="88">
        <v>69.325999999999993</v>
      </c>
      <c r="G351" s="71">
        <f t="shared" si="166"/>
        <v>4.8810000000000002</v>
      </c>
      <c r="H351" s="71">
        <f t="shared" si="167"/>
        <v>2.3799999999999955</v>
      </c>
      <c r="I351" s="71">
        <f t="shared" ref="I351:L351" si="272">I350</f>
        <v>2.1499999999999631</v>
      </c>
      <c r="J351" s="71">
        <f t="shared" si="272"/>
        <v>1.0319999999999823</v>
      </c>
      <c r="K351" s="23">
        <f t="shared" si="272"/>
        <v>7992.2540252737563</v>
      </c>
      <c r="L351" s="23">
        <f t="shared" si="272"/>
        <v>7130.522179069706</v>
      </c>
      <c r="M351" s="23">
        <f>VLOOKUP(B351,'%C values'!$B:$J,5,FALSE)</f>
        <v>0.586983162</v>
      </c>
      <c r="N351" s="23">
        <f>VLOOKUP(B351,'%C values'!$B:$J,9,FALSE)</f>
        <v>7871.307009666667</v>
      </c>
      <c r="O351" s="23">
        <f t="shared" si="2"/>
        <v>7022.6157768768526</v>
      </c>
      <c r="P351" s="40">
        <f t="shared" si="3"/>
        <v>3.5113068152644282</v>
      </c>
      <c r="Q351" s="21">
        <f>VLOOKUP($B351,'%C values'!$M:$O,2,FALSE)</f>
        <v>0.56153180000000003</v>
      </c>
      <c r="R351" s="21">
        <f t="shared" si="4"/>
        <v>7480.7509380960009</v>
      </c>
      <c r="S351" s="21">
        <f t="shared" si="5"/>
        <v>6674.1698038511668</v>
      </c>
      <c r="T351" s="21">
        <f>VLOOKUP($B351,'%C values'!$M:$O,3,FALSE)</f>
        <v>3.3370838819999999</v>
      </c>
      <c r="U351" s="23">
        <f>VLOOKUP(B351,'%C values'!T:U,2,FALSE)</f>
        <v>0.54092799999999996</v>
      </c>
      <c r="V351" s="21">
        <f t="shared" si="6"/>
        <v>7206.2662229323314</v>
      </c>
      <c r="W351" s="21">
        <f t="shared" si="7"/>
        <v>6429.2802716740243</v>
      </c>
      <c r="X351" s="23">
        <f>VLOOKUP($B351,'%C values'!$T:$V,3,FALSE)</f>
        <v>3.2146391533346748</v>
      </c>
    </row>
    <row r="352" spans="1:24" ht="15.75" customHeight="1" x14ac:dyDescent="0.2">
      <c r="A352" s="22">
        <f>VLOOKUP(B352,'Sample ID by Horizon'!A:B,2,FALSE)</f>
        <v>43048</v>
      </c>
      <c r="B352" s="87" t="s">
        <v>635</v>
      </c>
      <c r="C352" s="57">
        <v>3</v>
      </c>
      <c r="D352" s="57">
        <v>65.709000000000003</v>
      </c>
      <c r="E352" s="88">
        <v>5</v>
      </c>
      <c r="F352" s="88">
        <v>70.614999999999995</v>
      </c>
      <c r="G352" s="71">
        <f t="shared" si="166"/>
        <v>4.9059999999999917</v>
      </c>
      <c r="H352" s="71">
        <f t="shared" si="167"/>
        <v>1.880000000000166</v>
      </c>
      <c r="I352" s="71">
        <f t="shared" ref="I352:L352" si="273">I350</f>
        <v>2.1499999999999631</v>
      </c>
      <c r="J352" s="71">
        <f t="shared" si="273"/>
        <v>1.0319999999999823</v>
      </c>
      <c r="K352" s="23">
        <f t="shared" si="273"/>
        <v>7992.2540252737563</v>
      </c>
      <c r="L352" s="23">
        <f t="shared" si="273"/>
        <v>7130.522179069706</v>
      </c>
      <c r="M352" s="23">
        <f>VLOOKUP(B352,'%C values'!$B:$J,5,FALSE)</f>
        <v>0.586983162</v>
      </c>
      <c r="N352" s="23">
        <f>VLOOKUP(B352,'%C values'!$B:$J,9,FALSE)</f>
        <v>7871.307009666667</v>
      </c>
      <c r="O352" s="23">
        <f t="shared" si="2"/>
        <v>7022.6157768768526</v>
      </c>
      <c r="P352" s="40">
        <f t="shared" si="3"/>
        <v>3.5113068152644282</v>
      </c>
      <c r="Q352" s="21">
        <f>VLOOKUP($B352,'%C values'!$M:$O,2,FALSE)</f>
        <v>0.56153180000000003</v>
      </c>
      <c r="R352" s="21">
        <f t="shared" si="4"/>
        <v>7480.7509380960009</v>
      </c>
      <c r="S352" s="21">
        <f t="shared" si="5"/>
        <v>6674.1698038511668</v>
      </c>
      <c r="T352" s="21">
        <f>VLOOKUP($B352,'%C values'!$M:$O,3,FALSE)</f>
        <v>3.3370838819999999</v>
      </c>
      <c r="U352" s="23">
        <f>VLOOKUP(B352,'%C values'!T:U,2,FALSE)</f>
        <v>0.54092799999999996</v>
      </c>
      <c r="V352" s="21">
        <f t="shared" si="6"/>
        <v>7206.2662229323314</v>
      </c>
      <c r="W352" s="21">
        <f t="shared" si="7"/>
        <v>6429.2802716740243</v>
      </c>
      <c r="X352" s="23">
        <f>VLOOKUP($B352,'%C values'!$T:$V,3,FALSE)</f>
        <v>3.2146391533346748</v>
      </c>
    </row>
    <row r="353" spans="1:24" ht="15.75" customHeight="1" x14ac:dyDescent="0.2">
      <c r="A353" s="22">
        <f>VLOOKUP(B353,'Sample ID by Horizon'!A:B,2,FALSE)</f>
        <v>43048</v>
      </c>
      <c r="B353" s="87" t="s">
        <v>635</v>
      </c>
      <c r="C353" s="57">
        <v>4</v>
      </c>
      <c r="D353" s="57">
        <v>69.382999999999996</v>
      </c>
      <c r="E353" s="88">
        <v>5</v>
      </c>
      <c r="F353" s="88">
        <v>74.284000000000006</v>
      </c>
      <c r="G353" s="71">
        <f t="shared" si="166"/>
        <v>4.9010000000000105</v>
      </c>
      <c r="H353" s="71">
        <f t="shared" si="167"/>
        <v>1.979999999999791</v>
      </c>
      <c r="I353" s="71">
        <f t="shared" ref="I353:L353" si="274">I350</f>
        <v>2.1499999999999631</v>
      </c>
      <c r="J353" s="71">
        <f t="shared" si="274"/>
        <v>1.0319999999999823</v>
      </c>
      <c r="K353" s="23">
        <f t="shared" si="274"/>
        <v>7992.2540252737563</v>
      </c>
      <c r="L353" s="23">
        <f t="shared" si="274"/>
        <v>7130.522179069706</v>
      </c>
      <c r="M353" s="23">
        <f>VLOOKUP(B353,'%C values'!$B:$J,5,FALSE)</f>
        <v>0.586983162</v>
      </c>
      <c r="N353" s="23">
        <f>VLOOKUP(B353,'%C values'!$B:$J,9,FALSE)</f>
        <v>7871.307009666667</v>
      </c>
      <c r="O353" s="23">
        <f t="shared" si="2"/>
        <v>7022.6157768768526</v>
      </c>
      <c r="P353" s="40">
        <f t="shared" si="3"/>
        <v>3.5113068152644282</v>
      </c>
      <c r="Q353" s="21">
        <f>VLOOKUP($B353,'%C values'!$M:$O,2,FALSE)</f>
        <v>0.56153180000000003</v>
      </c>
      <c r="R353" s="21">
        <f t="shared" si="4"/>
        <v>7480.7509380960009</v>
      </c>
      <c r="S353" s="21">
        <f t="shared" si="5"/>
        <v>6674.1698038511668</v>
      </c>
      <c r="T353" s="21">
        <f>VLOOKUP($B353,'%C values'!$M:$O,3,FALSE)</f>
        <v>3.3370838819999999</v>
      </c>
      <c r="U353" s="23">
        <f>VLOOKUP(B353,'%C values'!T:U,2,FALSE)</f>
        <v>0.54092799999999996</v>
      </c>
      <c r="V353" s="21">
        <f t="shared" si="6"/>
        <v>7206.2662229323314</v>
      </c>
      <c r="W353" s="21">
        <f t="shared" si="7"/>
        <v>6429.2802716740243</v>
      </c>
      <c r="X353" s="23">
        <f>VLOOKUP($B353,'%C values'!$T:$V,3,FALSE)</f>
        <v>3.2146391533346748</v>
      </c>
    </row>
    <row r="354" spans="1:24" ht="15.75" customHeight="1" x14ac:dyDescent="0.2">
      <c r="A354" s="22">
        <f>VLOOKUP(B354,'Sample ID by Horizon'!A:B,2,FALSE)</f>
        <v>43048</v>
      </c>
      <c r="B354" s="87" t="s">
        <v>636</v>
      </c>
      <c r="C354" s="57">
        <v>1</v>
      </c>
      <c r="D354" s="57">
        <v>63.043999999999997</v>
      </c>
      <c r="E354" s="88">
        <v>5.01</v>
      </c>
      <c r="F354" s="88">
        <v>68.001000000000005</v>
      </c>
      <c r="G354" s="71">
        <f t="shared" si="166"/>
        <v>4.9570000000000078</v>
      </c>
      <c r="H354" s="71">
        <f t="shared" si="167"/>
        <v>1.0578842315367654</v>
      </c>
      <c r="I354" s="71">
        <f>AVERAGE(H354:H357)</f>
        <v>1.2032118502393874</v>
      </c>
      <c r="J354" s="71">
        <f>I354*0.48</f>
        <v>0.57754168811490592</v>
      </c>
      <c r="K354" s="35">
        <f>M354/100*VLOOKUP(B354,'Bulk Density'!$D:$Q,14,FALSE)</f>
        <v>13797.245691699012</v>
      </c>
      <c r="L354" s="23">
        <f>K354*0.892179122</f>
        <v>12309.614547238309</v>
      </c>
      <c r="M354" s="23">
        <f>VLOOKUP(B354,'%C values'!$B:$J,5,FALSE)</f>
        <v>0.29832994800000001</v>
      </c>
      <c r="N354" s="23">
        <f>VLOOKUP(B354,'%C values'!$B:$J,9,FALSE)</f>
        <v>13438.517285</v>
      </c>
      <c r="O354" s="23">
        <f t="shared" si="2"/>
        <v>11989.564552313124</v>
      </c>
      <c r="P354" s="40">
        <f t="shared" si="3"/>
        <v>5.9947804439491144</v>
      </c>
      <c r="Q354" s="21">
        <f>VLOOKUP($B354,'%C values'!$M:$O,2,FALSE)</f>
        <v>0.1768044</v>
      </c>
      <c r="R354" s="21">
        <f t="shared" si="4"/>
        <v>7964.2993054763892</v>
      </c>
      <c r="S354" s="21">
        <f t="shared" si="5"/>
        <v>7105.5815617051348</v>
      </c>
      <c r="T354" s="21">
        <f>VLOOKUP($B354,'%C values'!$M:$O,3,FALSE)</f>
        <v>3.552789695</v>
      </c>
      <c r="U354" s="23">
        <f>VLOOKUP(B354,'%C values'!T:U,2,FALSE)</f>
        <v>0.186751</v>
      </c>
      <c r="V354" s="21">
        <f t="shared" si="6"/>
        <v>8412.3520658819634</v>
      </c>
      <c r="W354" s="21">
        <f t="shared" si="7"/>
        <v>7505.3248800934571</v>
      </c>
      <c r="X354" s="23">
        <f>VLOOKUP($B354,'%C values'!$T:$V,3,FALSE)</f>
        <v>3.7526612931066476</v>
      </c>
    </row>
    <row r="355" spans="1:24" ht="15.75" customHeight="1" x14ac:dyDescent="0.2">
      <c r="A355" s="22">
        <f>VLOOKUP(B355,'Sample ID by Horizon'!A:B,2,FALSE)</f>
        <v>43048</v>
      </c>
      <c r="B355" s="87" t="s">
        <v>636</v>
      </c>
      <c r="C355" s="57">
        <v>2</v>
      </c>
      <c r="D355" s="57">
        <v>64.445999999999998</v>
      </c>
      <c r="E355" s="88">
        <v>5.0229999999999997</v>
      </c>
      <c r="F355" s="88">
        <v>69.414000000000001</v>
      </c>
      <c r="G355" s="71">
        <f t="shared" si="166"/>
        <v>4.9680000000000035</v>
      </c>
      <c r="H355" s="71">
        <f t="shared" si="167"/>
        <v>1.0949631694205886</v>
      </c>
      <c r="I355" s="71">
        <f t="shared" ref="I355:L355" si="275">I354</f>
        <v>1.2032118502393874</v>
      </c>
      <c r="J355" s="71">
        <f t="shared" si="275"/>
        <v>0.57754168811490592</v>
      </c>
      <c r="K355" s="23">
        <f t="shared" si="275"/>
        <v>13797.245691699012</v>
      </c>
      <c r="L355" s="23">
        <f t="shared" si="275"/>
        <v>12309.614547238309</v>
      </c>
      <c r="M355" s="23">
        <f>VLOOKUP(B355,'%C values'!$B:$J,5,FALSE)</f>
        <v>0.29832994800000001</v>
      </c>
      <c r="N355" s="23">
        <f>VLOOKUP(B355,'%C values'!$B:$J,9,FALSE)</f>
        <v>13438.517285</v>
      </c>
      <c r="O355" s="23">
        <f t="shared" si="2"/>
        <v>11989.564552313124</v>
      </c>
      <c r="P355" s="40">
        <f t="shared" si="3"/>
        <v>5.9947804439491144</v>
      </c>
      <c r="Q355" s="21">
        <f>VLOOKUP($B355,'%C values'!$M:$O,2,FALSE)</f>
        <v>0.1768044</v>
      </c>
      <c r="R355" s="21">
        <f t="shared" si="4"/>
        <v>7964.2993054763892</v>
      </c>
      <c r="S355" s="21">
        <f t="shared" si="5"/>
        <v>7105.5815617051348</v>
      </c>
      <c r="T355" s="21">
        <f>VLOOKUP($B355,'%C values'!$M:$O,3,FALSE)</f>
        <v>3.552789695</v>
      </c>
      <c r="U355" s="23">
        <f>VLOOKUP(B355,'%C values'!T:U,2,FALSE)</f>
        <v>0.186751</v>
      </c>
      <c r="V355" s="21">
        <f t="shared" si="6"/>
        <v>8412.3520658819634</v>
      </c>
      <c r="W355" s="21">
        <f t="shared" si="7"/>
        <v>7505.3248800934571</v>
      </c>
      <c r="X355" s="23">
        <f>VLOOKUP($B355,'%C values'!$T:$V,3,FALSE)</f>
        <v>3.7526612931066476</v>
      </c>
    </row>
    <row r="356" spans="1:24" ht="15.75" customHeight="1" x14ac:dyDescent="0.2">
      <c r="A356" s="22">
        <f>VLOOKUP(B356,'Sample ID by Horizon'!A:B,2,FALSE)</f>
        <v>43048</v>
      </c>
      <c r="B356" s="87" t="s">
        <v>636</v>
      </c>
      <c r="C356" s="57">
        <v>3</v>
      </c>
      <c r="D356" s="57">
        <v>65.709000000000003</v>
      </c>
      <c r="E356" s="88">
        <v>5</v>
      </c>
      <c r="F356" s="88">
        <v>70.644999999999996</v>
      </c>
      <c r="G356" s="71">
        <f t="shared" si="166"/>
        <v>4.9359999999999928</v>
      </c>
      <c r="H356" s="71">
        <f t="shared" si="167"/>
        <v>1.2800000000001432</v>
      </c>
      <c r="I356" s="71">
        <f t="shared" ref="I356:L356" si="276">I354</f>
        <v>1.2032118502393874</v>
      </c>
      <c r="J356" s="71">
        <f t="shared" si="276"/>
        <v>0.57754168811490592</v>
      </c>
      <c r="K356" s="23">
        <f t="shared" si="276"/>
        <v>13797.245691699012</v>
      </c>
      <c r="L356" s="23">
        <f t="shared" si="276"/>
        <v>12309.614547238309</v>
      </c>
      <c r="M356" s="23">
        <f>VLOOKUP(B356,'%C values'!$B:$J,5,FALSE)</f>
        <v>0.29832994800000001</v>
      </c>
      <c r="N356" s="23">
        <f>VLOOKUP(B356,'%C values'!$B:$J,9,FALSE)</f>
        <v>13438.517285</v>
      </c>
      <c r="O356" s="23">
        <f t="shared" si="2"/>
        <v>11989.564552313124</v>
      </c>
      <c r="P356" s="40">
        <f t="shared" si="3"/>
        <v>5.9947804439491144</v>
      </c>
      <c r="Q356" s="21">
        <f>VLOOKUP($B356,'%C values'!$M:$O,2,FALSE)</f>
        <v>0.1768044</v>
      </c>
      <c r="R356" s="21">
        <f t="shared" si="4"/>
        <v>7964.2993054763892</v>
      </c>
      <c r="S356" s="21">
        <f t="shared" si="5"/>
        <v>7105.5815617051348</v>
      </c>
      <c r="T356" s="21">
        <f>VLOOKUP($B356,'%C values'!$M:$O,3,FALSE)</f>
        <v>3.552789695</v>
      </c>
      <c r="U356" s="23">
        <f>VLOOKUP(B356,'%C values'!T:U,2,FALSE)</f>
        <v>0.186751</v>
      </c>
      <c r="V356" s="21">
        <f t="shared" si="6"/>
        <v>8412.3520658819634</v>
      </c>
      <c r="W356" s="21">
        <f t="shared" si="7"/>
        <v>7505.3248800934571</v>
      </c>
      <c r="X356" s="23">
        <f>VLOOKUP($B356,'%C values'!$T:$V,3,FALSE)</f>
        <v>3.7526612931066476</v>
      </c>
    </row>
    <row r="357" spans="1:24" ht="15.75" customHeight="1" x14ac:dyDescent="0.2">
      <c r="A357" s="22">
        <f>VLOOKUP(B357,'Sample ID by Horizon'!A:B,2,FALSE)</f>
        <v>43048</v>
      </c>
      <c r="B357" s="87" t="s">
        <v>636</v>
      </c>
      <c r="C357" s="57">
        <v>4</v>
      </c>
      <c r="D357" s="57">
        <v>69.382999999999996</v>
      </c>
      <c r="E357" s="88">
        <v>5</v>
      </c>
      <c r="F357" s="88">
        <v>74.313999999999993</v>
      </c>
      <c r="G357" s="71">
        <f t="shared" si="166"/>
        <v>4.9309999999999974</v>
      </c>
      <c r="H357" s="71">
        <f t="shared" si="167"/>
        <v>1.3800000000000523</v>
      </c>
      <c r="I357" s="71">
        <f t="shared" ref="I357:L357" si="277">I354</f>
        <v>1.2032118502393874</v>
      </c>
      <c r="J357" s="71">
        <f t="shared" si="277"/>
        <v>0.57754168811490592</v>
      </c>
      <c r="K357" s="23">
        <f t="shared" si="277"/>
        <v>13797.245691699012</v>
      </c>
      <c r="L357" s="23">
        <f t="shared" si="277"/>
        <v>12309.614547238309</v>
      </c>
      <c r="M357" s="23">
        <f>VLOOKUP(B357,'%C values'!$B:$J,5,FALSE)</f>
        <v>0.29832994800000001</v>
      </c>
      <c r="N357" s="23">
        <f>VLOOKUP(B357,'%C values'!$B:$J,9,FALSE)</f>
        <v>13438.517285</v>
      </c>
      <c r="O357" s="23">
        <f t="shared" si="2"/>
        <v>11989.564552313124</v>
      </c>
      <c r="P357" s="40">
        <f t="shared" si="3"/>
        <v>5.9947804439491144</v>
      </c>
      <c r="Q357" s="21">
        <f>VLOOKUP($B357,'%C values'!$M:$O,2,FALSE)</f>
        <v>0.1768044</v>
      </c>
      <c r="R357" s="21">
        <f t="shared" si="4"/>
        <v>7964.2993054763892</v>
      </c>
      <c r="S357" s="21">
        <f t="shared" si="5"/>
        <v>7105.5815617051348</v>
      </c>
      <c r="T357" s="21">
        <f>VLOOKUP($B357,'%C values'!$M:$O,3,FALSE)</f>
        <v>3.552789695</v>
      </c>
      <c r="U357" s="23">
        <f>VLOOKUP(B357,'%C values'!T:U,2,FALSE)</f>
        <v>0.186751</v>
      </c>
      <c r="V357" s="21">
        <f t="shared" si="6"/>
        <v>8412.3520658819634</v>
      </c>
      <c r="W357" s="21">
        <f t="shared" si="7"/>
        <v>7505.3248800934571</v>
      </c>
      <c r="X357" s="23">
        <f>VLOOKUP($B357,'%C values'!$T:$V,3,FALSE)</f>
        <v>3.7526612931066476</v>
      </c>
    </row>
    <row r="358" spans="1:24" ht="15.75" customHeight="1" x14ac:dyDescent="0.2">
      <c r="A358" s="22">
        <f>VLOOKUP(B358,'Sample ID by Horizon'!A:B,2,FALSE)</f>
        <v>43048</v>
      </c>
      <c r="B358" s="87" t="s">
        <v>637</v>
      </c>
      <c r="C358" s="57">
        <v>1</v>
      </c>
      <c r="D358" s="57">
        <v>63.043999999999997</v>
      </c>
      <c r="E358" s="88">
        <v>5</v>
      </c>
      <c r="F358" s="88">
        <v>67.986999999999995</v>
      </c>
      <c r="G358" s="71">
        <f t="shared" si="166"/>
        <v>4.9429999999999978</v>
      </c>
      <c r="H358" s="71">
        <f t="shared" si="167"/>
        <v>1.1400000000000432</v>
      </c>
      <c r="I358" s="71">
        <f>AVERAGE(H358:H361)</f>
        <v>1.02946559433379</v>
      </c>
      <c r="J358" s="71">
        <f>I358*0.48</f>
        <v>0.49414348528021917</v>
      </c>
      <c r="K358" s="35">
        <f>M358/100*VLOOKUP(B358,'Bulk Density'!$D:$Q,14,FALSE)</f>
        <v>7681.1586794639243</v>
      </c>
      <c r="L358" s="23">
        <f>K358*0.892179122</f>
        <v>6852.9694065868034</v>
      </c>
      <c r="M358" s="23">
        <f>VLOOKUP(B358,'%C values'!$B:$J,5,FALSE)</f>
        <v>0.12697550533333335</v>
      </c>
      <c r="N358" s="23">
        <f>VLOOKUP(B358,'%C values'!$B:$J,9,FALSE)</f>
        <v>7574.9758840000004</v>
      </c>
      <c r="O358" s="23">
        <f t="shared" si="2"/>
        <v>6758.2353333582942</v>
      </c>
      <c r="P358" s="40">
        <f t="shared" si="3"/>
        <v>3.3791166339069347</v>
      </c>
      <c r="Q358" s="21">
        <f>VLOOKUP($B358,'%C values'!$M:$O,2,FALSE)</f>
        <v>0.12420131</v>
      </c>
      <c r="R358" s="21">
        <f t="shared" si="4"/>
        <v>7361.6110772026213</v>
      </c>
      <c r="S358" s="21">
        <f t="shared" si="5"/>
        <v>6567.8757073641091</v>
      </c>
      <c r="T358" s="21">
        <f>VLOOKUP($B358,'%C values'!$M:$O,3,FALSE)</f>
        <v>3.2839368499999999</v>
      </c>
      <c r="U358" s="23">
        <f>VLOOKUP(B358,'%C values'!T:U,2,FALSE)</f>
        <v>0.14966299999999999</v>
      </c>
      <c r="V358" s="21">
        <f t="shared" si="6"/>
        <v>8870.7663280473917</v>
      </c>
      <c r="W358" s="21">
        <f t="shared" si="7"/>
        <v>7914.3125140244865</v>
      </c>
      <c r="X358" s="23">
        <f>VLOOKUP($B358,'%C values'!$T:$V,3,FALSE)</f>
        <v>3.9571550475719617</v>
      </c>
    </row>
    <row r="359" spans="1:24" ht="15.75" customHeight="1" x14ac:dyDescent="0.2">
      <c r="A359" s="22">
        <f>VLOOKUP(B359,'Sample ID by Horizon'!A:B,2,FALSE)</f>
        <v>43048</v>
      </c>
      <c r="B359" s="87" t="s">
        <v>637</v>
      </c>
      <c r="C359" s="57">
        <v>2</v>
      </c>
      <c r="D359" s="57">
        <v>64.442999999999998</v>
      </c>
      <c r="E359" s="88">
        <v>5</v>
      </c>
      <c r="F359" s="88">
        <v>69.391000000000005</v>
      </c>
      <c r="G359" s="71">
        <f t="shared" si="166"/>
        <v>4.9480000000000075</v>
      </c>
      <c r="H359" s="71">
        <f t="shared" si="167"/>
        <v>1.0399999999998499</v>
      </c>
      <c r="I359" s="71">
        <f t="shared" ref="I359:L359" si="278">I358</f>
        <v>1.02946559433379</v>
      </c>
      <c r="J359" s="71">
        <f t="shared" si="278"/>
        <v>0.49414348528021917</v>
      </c>
      <c r="K359" s="23">
        <f t="shared" si="278"/>
        <v>7681.1586794639243</v>
      </c>
      <c r="L359" s="23">
        <f t="shared" si="278"/>
        <v>6852.9694065868034</v>
      </c>
      <c r="M359" s="23">
        <f>VLOOKUP(B359,'%C values'!$B:$J,5,FALSE)</f>
        <v>0.12697550533333335</v>
      </c>
      <c r="N359" s="23">
        <f>VLOOKUP(B359,'%C values'!$B:$J,9,FALSE)</f>
        <v>7574.9758840000004</v>
      </c>
      <c r="O359" s="23">
        <f t="shared" si="2"/>
        <v>6758.2353333582942</v>
      </c>
      <c r="P359" s="40">
        <f t="shared" si="3"/>
        <v>3.3791166339069347</v>
      </c>
      <c r="Q359" s="21">
        <f>VLOOKUP($B359,'%C values'!$M:$O,2,FALSE)</f>
        <v>0.12420131</v>
      </c>
      <c r="R359" s="21">
        <f t="shared" si="4"/>
        <v>7361.6110772026213</v>
      </c>
      <c r="S359" s="21">
        <f t="shared" si="5"/>
        <v>6567.8757073641091</v>
      </c>
      <c r="T359" s="21">
        <f>VLOOKUP($B359,'%C values'!$M:$O,3,FALSE)</f>
        <v>3.2839368499999999</v>
      </c>
      <c r="U359" s="23">
        <f>VLOOKUP(B359,'%C values'!T:U,2,FALSE)</f>
        <v>0.14966299999999999</v>
      </c>
      <c r="V359" s="21">
        <f t="shared" si="6"/>
        <v>8870.7663280473917</v>
      </c>
      <c r="W359" s="21">
        <f t="shared" si="7"/>
        <v>7914.3125140244865</v>
      </c>
      <c r="X359" s="23">
        <f>VLOOKUP($B359,'%C values'!$T:$V,3,FALSE)</f>
        <v>3.9571550475719617</v>
      </c>
    </row>
    <row r="360" spans="1:24" ht="15.75" customHeight="1" x14ac:dyDescent="0.2">
      <c r="A360" s="22">
        <f>VLOOKUP(B360,'Sample ID by Horizon'!A:B,2,FALSE)</f>
        <v>43048</v>
      </c>
      <c r="B360" s="87" t="s">
        <v>637</v>
      </c>
      <c r="C360" s="57">
        <v>3</v>
      </c>
      <c r="D360" s="57">
        <v>65.710999999999999</v>
      </c>
      <c r="E360" s="88">
        <v>5.0049999999999999</v>
      </c>
      <c r="F360" s="88">
        <v>70.668999999999997</v>
      </c>
      <c r="G360" s="71">
        <f t="shared" si="166"/>
        <v>4.9579999999999984</v>
      </c>
      <c r="H360" s="71">
        <f t="shared" si="167"/>
        <v>0.93906093906096877</v>
      </c>
      <c r="I360" s="71">
        <f t="shared" ref="I360:L360" si="279">I358</f>
        <v>1.02946559433379</v>
      </c>
      <c r="J360" s="71">
        <f t="shared" si="279"/>
        <v>0.49414348528021917</v>
      </c>
      <c r="K360" s="23">
        <f t="shared" si="279"/>
        <v>7681.1586794639243</v>
      </c>
      <c r="L360" s="23">
        <f t="shared" si="279"/>
        <v>6852.9694065868034</v>
      </c>
      <c r="M360" s="23">
        <f>VLOOKUP(B360,'%C values'!$B:$J,5,FALSE)</f>
        <v>0.12697550533333335</v>
      </c>
      <c r="N360" s="23">
        <f>VLOOKUP(B360,'%C values'!$B:$J,9,FALSE)</f>
        <v>7574.9758840000004</v>
      </c>
      <c r="O360" s="23">
        <f t="shared" si="2"/>
        <v>6758.2353333582942</v>
      </c>
      <c r="P360" s="40">
        <f t="shared" si="3"/>
        <v>3.3791166339069347</v>
      </c>
      <c r="Q360" s="21">
        <f>VLOOKUP($B360,'%C values'!$M:$O,2,FALSE)</f>
        <v>0.12420131</v>
      </c>
      <c r="R360" s="21">
        <f t="shared" si="4"/>
        <v>7361.6110772026213</v>
      </c>
      <c r="S360" s="21">
        <f t="shared" si="5"/>
        <v>6567.8757073641091</v>
      </c>
      <c r="T360" s="21">
        <f>VLOOKUP($B360,'%C values'!$M:$O,3,FALSE)</f>
        <v>3.2839368499999999</v>
      </c>
      <c r="U360" s="23">
        <f>VLOOKUP(B360,'%C values'!T:U,2,FALSE)</f>
        <v>0.14966299999999999</v>
      </c>
      <c r="V360" s="21">
        <f t="shared" si="6"/>
        <v>8870.7663280473917</v>
      </c>
      <c r="W360" s="21">
        <f t="shared" si="7"/>
        <v>7914.3125140244865</v>
      </c>
      <c r="X360" s="23">
        <f>VLOOKUP($B360,'%C values'!$T:$V,3,FALSE)</f>
        <v>3.9571550475719617</v>
      </c>
    </row>
    <row r="361" spans="1:24" ht="15.75" customHeight="1" x14ac:dyDescent="0.2">
      <c r="A361" s="22">
        <f>VLOOKUP(B361,'Sample ID by Horizon'!A:B,2,FALSE)</f>
        <v>43048</v>
      </c>
      <c r="B361" s="87" t="s">
        <v>637</v>
      </c>
      <c r="C361" s="57">
        <v>4</v>
      </c>
      <c r="D361" s="57">
        <v>69.388000000000005</v>
      </c>
      <c r="E361" s="88">
        <v>5.0060000000000002</v>
      </c>
      <c r="F361" s="88">
        <v>74.343999999999994</v>
      </c>
      <c r="G361" s="71">
        <f t="shared" si="166"/>
        <v>4.9559999999999889</v>
      </c>
      <c r="H361" s="71">
        <f t="shared" si="167"/>
        <v>0.99880143827429813</v>
      </c>
      <c r="I361" s="71">
        <f t="shared" ref="I361:L361" si="280">I358</f>
        <v>1.02946559433379</v>
      </c>
      <c r="J361" s="71">
        <f t="shared" si="280"/>
        <v>0.49414348528021917</v>
      </c>
      <c r="K361" s="23">
        <f t="shared" si="280"/>
        <v>7681.1586794639243</v>
      </c>
      <c r="L361" s="23">
        <f t="shared" si="280"/>
        <v>6852.9694065868034</v>
      </c>
      <c r="M361" s="23">
        <f>VLOOKUP(B361,'%C values'!$B:$J,5,FALSE)</f>
        <v>0.12697550533333335</v>
      </c>
      <c r="N361" s="23">
        <f>VLOOKUP(B361,'%C values'!$B:$J,9,FALSE)</f>
        <v>7574.9758840000004</v>
      </c>
      <c r="O361" s="23">
        <f t="shared" si="2"/>
        <v>6758.2353333582942</v>
      </c>
      <c r="P361" s="40">
        <f t="shared" si="3"/>
        <v>3.3791166339069347</v>
      </c>
      <c r="Q361" s="21">
        <f>VLOOKUP($B361,'%C values'!$M:$O,2,FALSE)</f>
        <v>0.12420131</v>
      </c>
      <c r="R361" s="21">
        <f t="shared" si="4"/>
        <v>7361.6110772026213</v>
      </c>
      <c r="S361" s="21">
        <f t="shared" si="5"/>
        <v>6567.8757073641091</v>
      </c>
      <c r="T361" s="21">
        <f>VLOOKUP($B361,'%C values'!$M:$O,3,FALSE)</f>
        <v>3.2839368499999999</v>
      </c>
      <c r="U361" s="23">
        <f>VLOOKUP(B361,'%C values'!T:U,2,FALSE)</f>
        <v>0.14966299999999999</v>
      </c>
      <c r="V361" s="21">
        <f t="shared" si="6"/>
        <v>8870.7663280473917</v>
      </c>
      <c r="W361" s="21">
        <f t="shared" si="7"/>
        <v>7914.3125140244865</v>
      </c>
      <c r="X361" s="23">
        <f>VLOOKUP($B361,'%C values'!$T:$V,3,FALSE)</f>
        <v>3.9571550475719617</v>
      </c>
    </row>
    <row r="362" spans="1:24" ht="15.75" customHeight="1" x14ac:dyDescent="0.2">
      <c r="A362" s="22">
        <f>VLOOKUP(B362,'Sample ID by Horizon'!A:B,2,FALSE)</f>
        <v>43042</v>
      </c>
      <c r="B362" s="87" t="s">
        <v>593</v>
      </c>
      <c r="C362" s="57">
        <v>1</v>
      </c>
      <c r="D362" s="57">
        <v>63.08</v>
      </c>
      <c r="E362" s="88">
        <v>5</v>
      </c>
      <c r="F362" s="88">
        <v>67.903999999999996</v>
      </c>
      <c r="G362" s="71">
        <f t="shared" si="166"/>
        <v>4.8239999999999981</v>
      </c>
      <c r="H362" s="71">
        <f t="shared" si="167"/>
        <v>3.5200000000000382</v>
      </c>
      <c r="I362" s="71">
        <f>AVERAGE(H362:H365)</f>
        <v>3.6400000000000428</v>
      </c>
      <c r="J362" s="71">
        <f>I362*0.48</f>
        <v>1.7472000000000205</v>
      </c>
      <c r="K362" s="35">
        <f>M362/100*VLOOKUP(B362,'Bulk Density'!$D:$Q,14,FALSE)</f>
        <v>16757.771143760972</v>
      </c>
      <c r="L362" s="23">
        <f>K362*0.892179122</f>
        <v>14950.9335457176</v>
      </c>
      <c r="M362" s="23">
        <f>VLOOKUP(B362,'%C values'!$B:$J,5,FALSE)</f>
        <v>1.4303215883333333</v>
      </c>
      <c r="N362" s="23">
        <f>VLOOKUP(B362,'%C values'!$B:$J,9,FALSE)</f>
        <v>16528.009833333334</v>
      </c>
      <c r="O362" s="23">
        <f t="shared" si="2"/>
        <v>14745.945301510701</v>
      </c>
      <c r="P362" s="40">
        <f t="shared" si="3"/>
        <v>7.3729703973264886</v>
      </c>
      <c r="Q362" s="21">
        <f>VLOOKUP($B362,'%C values'!$M:$O,2,FALSE)</f>
        <v>1.45249955</v>
      </c>
      <c r="R362" s="21">
        <f t="shared" si="4"/>
        <v>16671.348998394795</v>
      </c>
      <c r="S362" s="21">
        <f t="shared" si="5"/>
        <v>14873.829511943448</v>
      </c>
      <c r="T362" s="21">
        <f>VLOOKUP($B362,'%C values'!$M:$O,3,FALSE)</f>
        <v>7.4369124830000004</v>
      </c>
      <c r="U362" s="23">
        <f>VLOOKUP(B362,'%C values'!T:U,2,FALSE)</f>
        <v>1.5416080000000001</v>
      </c>
      <c r="V362" s="21">
        <f t="shared" si="6"/>
        <v>17694.108742902816</v>
      </c>
      <c r="W362" s="21">
        <f t="shared" si="7"/>
        <v>15786.314402815558</v>
      </c>
      <c r="X362" s="23">
        <f>VLOOKUP($B362,'%C values'!$T:$V,3,FALSE)</f>
        <v>7.8931547889929918</v>
      </c>
    </row>
    <row r="363" spans="1:24" ht="15.75" customHeight="1" x14ac:dyDescent="0.2">
      <c r="A363" s="22">
        <f>VLOOKUP(B363,'Sample ID by Horizon'!A:B,2,FALSE)</f>
        <v>43042</v>
      </c>
      <c r="B363" s="87" t="s">
        <v>593</v>
      </c>
      <c r="C363" s="57">
        <v>2</v>
      </c>
      <c r="D363" s="57">
        <v>64.483000000000004</v>
      </c>
      <c r="E363" s="88">
        <v>5</v>
      </c>
      <c r="F363" s="88">
        <v>69.293999999999997</v>
      </c>
      <c r="G363" s="71">
        <f t="shared" si="166"/>
        <v>4.8109999999999928</v>
      </c>
      <c r="H363" s="71">
        <f t="shared" si="167"/>
        <v>3.7800000000001428</v>
      </c>
      <c r="I363" s="71">
        <f t="shared" ref="I363:L363" si="281">I362</f>
        <v>3.6400000000000428</v>
      </c>
      <c r="J363" s="71">
        <f t="shared" si="281"/>
        <v>1.7472000000000205</v>
      </c>
      <c r="K363" s="23">
        <f t="shared" si="281"/>
        <v>16757.771143760972</v>
      </c>
      <c r="L363" s="23">
        <f t="shared" si="281"/>
        <v>14950.9335457176</v>
      </c>
      <c r="M363" s="23">
        <f>VLOOKUP(B363,'%C values'!$B:$J,5,FALSE)</f>
        <v>1.4303215883333333</v>
      </c>
      <c r="N363" s="23">
        <f>VLOOKUP(B363,'%C values'!$B:$J,9,FALSE)</f>
        <v>16528.009833333334</v>
      </c>
      <c r="O363" s="23">
        <f t="shared" si="2"/>
        <v>14745.945301510701</v>
      </c>
      <c r="P363" s="40">
        <f t="shared" si="3"/>
        <v>7.3729703973264886</v>
      </c>
      <c r="Q363" s="21">
        <f>VLOOKUP($B363,'%C values'!$M:$O,2,FALSE)</f>
        <v>1.45249955</v>
      </c>
      <c r="R363" s="21">
        <f t="shared" si="4"/>
        <v>16671.348998394795</v>
      </c>
      <c r="S363" s="21">
        <f t="shared" si="5"/>
        <v>14873.829511943448</v>
      </c>
      <c r="T363" s="21">
        <f>VLOOKUP($B363,'%C values'!$M:$O,3,FALSE)</f>
        <v>7.4369124830000004</v>
      </c>
      <c r="U363" s="23">
        <f>VLOOKUP(B363,'%C values'!T:U,2,FALSE)</f>
        <v>1.5416080000000001</v>
      </c>
      <c r="V363" s="21">
        <f t="shared" si="6"/>
        <v>17694.108742902816</v>
      </c>
      <c r="W363" s="21">
        <f t="shared" si="7"/>
        <v>15786.314402815558</v>
      </c>
      <c r="X363" s="23">
        <f>VLOOKUP($B363,'%C values'!$T:$V,3,FALSE)</f>
        <v>7.8931547889929918</v>
      </c>
    </row>
    <row r="364" spans="1:24" ht="15.75" customHeight="1" x14ac:dyDescent="0.2">
      <c r="A364" s="22">
        <f>VLOOKUP(B364,'Sample ID by Horizon'!A:B,2,FALSE)</f>
        <v>43042</v>
      </c>
      <c r="B364" s="87" t="s">
        <v>593</v>
      </c>
      <c r="C364" s="57">
        <v>3</v>
      </c>
      <c r="D364" s="57">
        <v>65.745999999999995</v>
      </c>
      <c r="E364" s="88">
        <v>5</v>
      </c>
      <c r="F364" s="88">
        <v>70.566000000000003</v>
      </c>
      <c r="G364" s="71">
        <f t="shared" si="166"/>
        <v>4.8200000000000074</v>
      </c>
      <c r="H364" s="71">
        <f t="shared" si="167"/>
        <v>3.5999999999998518</v>
      </c>
      <c r="I364" s="71">
        <f t="shared" ref="I364:L364" si="282">I362</f>
        <v>3.6400000000000428</v>
      </c>
      <c r="J364" s="71">
        <f t="shared" si="282"/>
        <v>1.7472000000000205</v>
      </c>
      <c r="K364" s="23">
        <f t="shared" si="282"/>
        <v>16757.771143760972</v>
      </c>
      <c r="L364" s="23">
        <f t="shared" si="282"/>
        <v>14950.9335457176</v>
      </c>
      <c r="M364" s="23">
        <f>VLOOKUP(B364,'%C values'!$B:$J,5,FALSE)</f>
        <v>1.4303215883333333</v>
      </c>
      <c r="N364" s="23">
        <f>VLOOKUP(B364,'%C values'!$B:$J,9,FALSE)</f>
        <v>16528.009833333334</v>
      </c>
      <c r="O364" s="23">
        <f t="shared" si="2"/>
        <v>14745.945301510701</v>
      </c>
      <c r="P364" s="40">
        <f t="shared" si="3"/>
        <v>7.3729703973264886</v>
      </c>
      <c r="Q364" s="21">
        <f>VLOOKUP($B364,'%C values'!$M:$O,2,FALSE)</f>
        <v>1.45249955</v>
      </c>
      <c r="R364" s="21">
        <f t="shared" si="4"/>
        <v>16671.348998394795</v>
      </c>
      <c r="S364" s="21">
        <f t="shared" si="5"/>
        <v>14873.829511943448</v>
      </c>
      <c r="T364" s="21">
        <f>VLOOKUP($B364,'%C values'!$M:$O,3,FALSE)</f>
        <v>7.4369124830000004</v>
      </c>
      <c r="U364" s="23">
        <f>VLOOKUP(B364,'%C values'!T:U,2,FALSE)</f>
        <v>1.5416080000000001</v>
      </c>
      <c r="V364" s="21">
        <f t="shared" si="6"/>
        <v>17694.108742902816</v>
      </c>
      <c r="W364" s="21">
        <f t="shared" si="7"/>
        <v>15786.314402815558</v>
      </c>
      <c r="X364" s="23">
        <f>VLOOKUP($B364,'%C values'!$T:$V,3,FALSE)</f>
        <v>7.8931547889929918</v>
      </c>
    </row>
    <row r="365" spans="1:24" ht="15.75" customHeight="1" x14ac:dyDescent="0.2">
      <c r="A365" s="22">
        <f>VLOOKUP(B365,'Sample ID by Horizon'!A:B,2,FALSE)</f>
        <v>43042</v>
      </c>
      <c r="B365" s="87" t="s">
        <v>593</v>
      </c>
      <c r="C365" s="57">
        <v>4</v>
      </c>
      <c r="D365" s="57">
        <v>69.424000000000007</v>
      </c>
      <c r="E365" s="88">
        <v>5</v>
      </c>
      <c r="F365" s="88">
        <v>74.241</v>
      </c>
      <c r="G365" s="71">
        <f t="shared" si="166"/>
        <v>4.8169999999999931</v>
      </c>
      <c r="H365" s="71">
        <f t="shared" si="167"/>
        <v>3.6600000000001387</v>
      </c>
      <c r="I365" s="71">
        <f t="shared" ref="I365:L365" si="283">I362</f>
        <v>3.6400000000000428</v>
      </c>
      <c r="J365" s="71">
        <f t="shared" si="283"/>
        <v>1.7472000000000205</v>
      </c>
      <c r="K365" s="23">
        <f t="shared" si="283"/>
        <v>16757.771143760972</v>
      </c>
      <c r="L365" s="23">
        <f t="shared" si="283"/>
        <v>14950.9335457176</v>
      </c>
      <c r="M365" s="23">
        <f>VLOOKUP(B365,'%C values'!$B:$J,5,FALSE)</f>
        <v>1.4303215883333333</v>
      </c>
      <c r="N365" s="23">
        <f>VLOOKUP(B365,'%C values'!$B:$J,9,FALSE)</f>
        <v>16528.009833333334</v>
      </c>
      <c r="O365" s="23">
        <f t="shared" si="2"/>
        <v>14745.945301510701</v>
      </c>
      <c r="P365" s="40">
        <f t="shared" si="3"/>
        <v>7.3729703973264886</v>
      </c>
      <c r="Q365" s="21">
        <f>VLOOKUP($B365,'%C values'!$M:$O,2,FALSE)</f>
        <v>1.45249955</v>
      </c>
      <c r="R365" s="21">
        <f t="shared" si="4"/>
        <v>16671.348998394795</v>
      </c>
      <c r="S365" s="21">
        <f t="shared" si="5"/>
        <v>14873.829511943448</v>
      </c>
      <c r="T365" s="21">
        <f>VLOOKUP($B365,'%C values'!$M:$O,3,FALSE)</f>
        <v>7.4369124830000004</v>
      </c>
      <c r="U365" s="23">
        <f>VLOOKUP(B365,'%C values'!T:U,2,FALSE)</f>
        <v>1.5416080000000001</v>
      </c>
      <c r="V365" s="21">
        <f t="shared" si="6"/>
        <v>17694.108742902816</v>
      </c>
      <c r="W365" s="21">
        <f t="shared" si="7"/>
        <v>15786.314402815558</v>
      </c>
      <c r="X365" s="23">
        <f>VLOOKUP($B365,'%C values'!$T:$V,3,FALSE)</f>
        <v>7.8931547889929918</v>
      </c>
    </row>
    <row r="366" spans="1:24" ht="15.75" customHeight="1" x14ac:dyDescent="0.2">
      <c r="A366" s="22">
        <f>VLOOKUP(B366,'Sample ID by Horizon'!A:B,2,FALSE)</f>
        <v>43042</v>
      </c>
      <c r="B366" s="87" t="s">
        <v>594</v>
      </c>
      <c r="C366" s="57">
        <v>1</v>
      </c>
      <c r="D366" s="57">
        <v>63.08</v>
      </c>
      <c r="E366" s="88">
        <v>5.0010000000000003</v>
      </c>
      <c r="F366" s="88">
        <v>67.924999999999997</v>
      </c>
      <c r="G366" s="71">
        <f t="shared" si="166"/>
        <v>4.8449999999999989</v>
      </c>
      <c r="H366" s="71">
        <f t="shared" si="167"/>
        <v>3.1193761247750742</v>
      </c>
      <c r="I366" s="71">
        <f>AVERAGE(H366:H369)</f>
        <v>3.1898440311937653</v>
      </c>
      <c r="J366" s="71">
        <f>I366*0.48</f>
        <v>1.5311251349730073</v>
      </c>
      <c r="K366" s="35">
        <f>M366/100*VLOOKUP(B366,'Bulk Density'!$D:$Q,14,FALSE)</f>
        <v>14868.669787046072</v>
      </c>
      <c r="L366" s="23">
        <f>K366*0.892179122</f>
        <v>13265.516755914692</v>
      </c>
      <c r="M366" s="23">
        <f>VLOOKUP(B366,'%C values'!$B:$J,5,FALSE)</f>
        <v>1.1102860220000002</v>
      </c>
      <c r="N366" s="23">
        <f>VLOOKUP(B366,'%C values'!$B:$J,9,FALSE)</f>
        <v>14658.522006666666</v>
      </c>
      <c r="O366" s="23">
        <f t="shared" si="2"/>
        <v>13078.027293725545</v>
      </c>
      <c r="P366" s="40">
        <f t="shared" si="3"/>
        <v>6.5390116483198817</v>
      </c>
      <c r="Q366" s="21">
        <f>VLOOKUP($B366,'%C values'!$M:$O,2,FALSE)</f>
        <v>1.1049952000000001</v>
      </c>
      <c r="R366" s="21">
        <f t="shared" si="4"/>
        <v>14481.513129175199</v>
      </c>
      <c r="S366" s="21">
        <f t="shared" si="5"/>
        <v>12920.103668819002</v>
      </c>
      <c r="T366" s="21">
        <f>VLOOKUP($B366,'%C values'!$M:$O,3,FALSE)</f>
        <v>6.4600498599999998</v>
      </c>
      <c r="U366" s="23" t="e">
        <f>VLOOKUP(B366,'%C values'!T:U,2,FALSE)</f>
        <v>#N/A</v>
      </c>
      <c r="V366" s="21" t="e">
        <f t="shared" si="6"/>
        <v>#N/A</v>
      </c>
      <c r="W366" s="21" t="e">
        <f t="shared" si="7"/>
        <v>#N/A</v>
      </c>
      <c r="X366" s="23" t="e">
        <f>VLOOKUP($B366,'%C values'!$T:$V,3,FALSE)</f>
        <v>#N/A</v>
      </c>
    </row>
    <row r="367" spans="1:24" ht="15.75" customHeight="1" x14ac:dyDescent="0.2">
      <c r="A367" s="22">
        <f>VLOOKUP(B367,'Sample ID by Horizon'!A:B,2,FALSE)</f>
        <v>43042</v>
      </c>
      <c r="B367" s="87" t="s">
        <v>594</v>
      </c>
      <c r="C367" s="57">
        <v>2</v>
      </c>
      <c r="D367" s="57">
        <v>64.480999999999995</v>
      </c>
      <c r="E367" s="88">
        <v>5</v>
      </c>
      <c r="F367" s="88">
        <v>69.314999999999998</v>
      </c>
      <c r="G367" s="71">
        <f t="shared" si="166"/>
        <v>4.8340000000000032</v>
      </c>
      <c r="H367" s="71">
        <f t="shared" si="167"/>
        <v>3.3199999999999363</v>
      </c>
      <c r="I367" s="71">
        <f t="shared" ref="I367:L367" si="284">I366</f>
        <v>3.1898440311937653</v>
      </c>
      <c r="J367" s="71">
        <f t="shared" si="284"/>
        <v>1.5311251349730073</v>
      </c>
      <c r="K367" s="23">
        <f t="shared" si="284"/>
        <v>14868.669787046072</v>
      </c>
      <c r="L367" s="23">
        <f t="shared" si="284"/>
        <v>13265.516755914692</v>
      </c>
      <c r="M367" s="23">
        <f>VLOOKUP(B367,'%C values'!$B:$J,5,FALSE)</f>
        <v>1.1102860220000002</v>
      </c>
      <c r="N367" s="23">
        <f>VLOOKUP(B367,'%C values'!$B:$J,9,FALSE)</f>
        <v>14658.522006666666</v>
      </c>
      <c r="O367" s="23">
        <f t="shared" si="2"/>
        <v>13078.027293725545</v>
      </c>
      <c r="P367" s="40">
        <f t="shared" si="3"/>
        <v>6.5390116483198817</v>
      </c>
      <c r="Q367" s="21">
        <f>VLOOKUP($B367,'%C values'!$M:$O,2,FALSE)</f>
        <v>1.1049952000000001</v>
      </c>
      <c r="R367" s="21">
        <f t="shared" si="4"/>
        <v>14481.513129175199</v>
      </c>
      <c r="S367" s="21">
        <f t="shared" si="5"/>
        <v>12920.103668819002</v>
      </c>
      <c r="T367" s="21">
        <f>VLOOKUP($B367,'%C values'!$M:$O,3,FALSE)</f>
        <v>6.4600498599999998</v>
      </c>
      <c r="U367" s="23" t="e">
        <f>VLOOKUP(B367,'%C values'!T:U,2,FALSE)</f>
        <v>#N/A</v>
      </c>
      <c r="V367" s="21" t="e">
        <f t="shared" si="6"/>
        <v>#N/A</v>
      </c>
      <c r="W367" s="21" t="e">
        <f t="shared" si="7"/>
        <v>#N/A</v>
      </c>
      <c r="X367" s="23" t="e">
        <f>VLOOKUP($B367,'%C values'!$T:$V,3,FALSE)</f>
        <v>#N/A</v>
      </c>
    </row>
    <row r="368" spans="1:24" ht="15.75" customHeight="1" x14ac:dyDescent="0.2">
      <c r="A368" s="22">
        <f>VLOOKUP(B368,'Sample ID by Horizon'!A:B,2,FALSE)</f>
        <v>43042</v>
      </c>
      <c r="B368" s="87" t="s">
        <v>594</v>
      </c>
      <c r="C368" s="57">
        <v>3</v>
      </c>
      <c r="D368" s="57">
        <v>65.748000000000005</v>
      </c>
      <c r="E368" s="88">
        <v>5</v>
      </c>
      <c r="F368" s="88">
        <v>70.59</v>
      </c>
      <c r="G368" s="71">
        <f t="shared" si="166"/>
        <v>4.8419999999999987</v>
      </c>
      <c r="H368" s="71">
        <f t="shared" si="167"/>
        <v>3.1600000000000255</v>
      </c>
      <c r="I368" s="71">
        <f t="shared" ref="I368:L368" si="285">I366</f>
        <v>3.1898440311937653</v>
      </c>
      <c r="J368" s="71">
        <f t="shared" si="285"/>
        <v>1.5311251349730073</v>
      </c>
      <c r="K368" s="23">
        <f t="shared" si="285"/>
        <v>14868.669787046072</v>
      </c>
      <c r="L368" s="23">
        <f t="shared" si="285"/>
        <v>13265.516755914692</v>
      </c>
      <c r="M368" s="23">
        <f>VLOOKUP(B368,'%C values'!$B:$J,5,FALSE)</f>
        <v>1.1102860220000002</v>
      </c>
      <c r="N368" s="23">
        <f>VLOOKUP(B368,'%C values'!$B:$J,9,FALSE)</f>
        <v>14658.522006666666</v>
      </c>
      <c r="O368" s="23">
        <f t="shared" si="2"/>
        <v>13078.027293725545</v>
      </c>
      <c r="P368" s="40">
        <f t="shared" si="3"/>
        <v>6.5390116483198817</v>
      </c>
      <c r="Q368" s="21">
        <f>VLOOKUP($B368,'%C values'!$M:$O,2,FALSE)</f>
        <v>1.1049952000000001</v>
      </c>
      <c r="R368" s="21">
        <f t="shared" si="4"/>
        <v>14481.513129175199</v>
      </c>
      <c r="S368" s="21">
        <f t="shared" si="5"/>
        <v>12920.103668819002</v>
      </c>
      <c r="T368" s="21">
        <f>VLOOKUP($B368,'%C values'!$M:$O,3,FALSE)</f>
        <v>6.4600498599999998</v>
      </c>
      <c r="U368" s="23" t="e">
        <f>VLOOKUP(B368,'%C values'!T:U,2,FALSE)</f>
        <v>#N/A</v>
      </c>
      <c r="V368" s="21" t="e">
        <f t="shared" si="6"/>
        <v>#N/A</v>
      </c>
      <c r="W368" s="21" t="e">
        <f t="shared" si="7"/>
        <v>#N/A</v>
      </c>
      <c r="X368" s="23" t="e">
        <f>VLOOKUP($B368,'%C values'!$T:$V,3,FALSE)</f>
        <v>#N/A</v>
      </c>
    </row>
    <row r="369" spans="1:24" ht="15.75" customHeight="1" x14ac:dyDescent="0.2">
      <c r="A369" s="22">
        <f>VLOOKUP(B369,'Sample ID by Horizon'!A:B,2,FALSE)</f>
        <v>43042</v>
      </c>
      <c r="B369" s="87" t="s">
        <v>594</v>
      </c>
      <c r="C369" s="57">
        <v>4</v>
      </c>
      <c r="D369" s="57">
        <v>69.424000000000007</v>
      </c>
      <c r="E369" s="88">
        <v>5</v>
      </c>
      <c r="F369" s="88">
        <v>74.266000000000005</v>
      </c>
      <c r="G369" s="71">
        <f t="shared" si="166"/>
        <v>4.8419999999999987</v>
      </c>
      <c r="H369" s="71">
        <f t="shared" si="167"/>
        <v>3.1600000000000255</v>
      </c>
      <c r="I369" s="71">
        <f t="shared" ref="I369:L369" si="286">I366</f>
        <v>3.1898440311937653</v>
      </c>
      <c r="J369" s="71">
        <f t="shared" si="286"/>
        <v>1.5311251349730073</v>
      </c>
      <c r="K369" s="23">
        <f t="shared" si="286"/>
        <v>14868.669787046072</v>
      </c>
      <c r="L369" s="23">
        <f t="shared" si="286"/>
        <v>13265.516755914692</v>
      </c>
      <c r="M369" s="23">
        <f>VLOOKUP(B369,'%C values'!$B:$J,5,FALSE)</f>
        <v>1.1102860220000002</v>
      </c>
      <c r="N369" s="23">
        <f>VLOOKUP(B369,'%C values'!$B:$J,9,FALSE)</f>
        <v>14658.522006666666</v>
      </c>
      <c r="O369" s="23">
        <f t="shared" si="2"/>
        <v>13078.027293725545</v>
      </c>
      <c r="P369" s="40">
        <f t="shared" si="3"/>
        <v>6.5390116483198817</v>
      </c>
      <c r="Q369" s="21">
        <f>VLOOKUP($B369,'%C values'!$M:$O,2,FALSE)</f>
        <v>1.1049952000000001</v>
      </c>
      <c r="R369" s="21">
        <f t="shared" si="4"/>
        <v>14481.513129175199</v>
      </c>
      <c r="S369" s="21">
        <f t="shared" si="5"/>
        <v>12920.103668819002</v>
      </c>
      <c r="T369" s="21">
        <f>VLOOKUP($B369,'%C values'!$M:$O,3,FALSE)</f>
        <v>6.4600498599999998</v>
      </c>
      <c r="U369" s="23" t="e">
        <f>VLOOKUP(B369,'%C values'!T:U,2,FALSE)</f>
        <v>#N/A</v>
      </c>
      <c r="V369" s="21" t="e">
        <f t="shared" si="6"/>
        <v>#N/A</v>
      </c>
      <c r="W369" s="21" t="e">
        <f t="shared" si="7"/>
        <v>#N/A</v>
      </c>
      <c r="X369" s="23" t="e">
        <f>VLOOKUP($B369,'%C values'!$T:$V,3,FALSE)</f>
        <v>#N/A</v>
      </c>
    </row>
    <row r="370" spans="1:24" ht="15.75" customHeight="1" x14ac:dyDescent="0.2">
      <c r="A370" s="22">
        <f>VLOOKUP(B370,'Sample ID by Horizon'!A:B,2,FALSE)</f>
        <v>43042</v>
      </c>
      <c r="B370" s="87" t="s">
        <v>595</v>
      </c>
      <c r="C370" s="57">
        <v>1</v>
      </c>
      <c r="D370" s="57">
        <v>63.079000000000001</v>
      </c>
      <c r="E370" s="88">
        <v>5</v>
      </c>
      <c r="F370" s="88">
        <v>67.948999999999998</v>
      </c>
      <c r="G370" s="71">
        <f t="shared" si="166"/>
        <v>4.8699999999999974</v>
      </c>
      <c r="H370" s="71">
        <f t="shared" si="167"/>
        <v>2.6000000000000512</v>
      </c>
      <c r="I370" s="71">
        <f>AVERAGE(H370:H373)</f>
        <v>2.5800000000000622</v>
      </c>
      <c r="J370" s="71">
        <f>I370*0.48</f>
        <v>1.2384000000000299</v>
      </c>
      <c r="K370" s="35">
        <f>M370/100*VLOOKUP(B370,'Bulk Density'!$D:$Q,14,FALSE)</f>
        <v>11537.685090074478</v>
      </c>
      <c r="L370" s="23">
        <f>K370*0.892179122</f>
        <v>10293.68175357514</v>
      </c>
      <c r="M370" s="23">
        <f>VLOOKUP(B370,'%C values'!$B:$J,5,FALSE)</f>
        <v>0.8536234886666666</v>
      </c>
      <c r="N370" s="23">
        <f>VLOOKUP(B370,'%C values'!$B:$J,9,FALSE)</f>
        <v>11395.906889999998</v>
      </c>
      <c r="O370" s="23">
        <f t="shared" si="2"/>
        <v>10167.19020351395</v>
      </c>
      <c r="P370" s="40">
        <f t="shared" si="3"/>
        <v>5.0835935480390289</v>
      </c>
      <c r="Q370" s="21">
        <f>VLOOKUP($B370,'%C values'!$M:$O,2,FALSE)</f>
        <v>0.78749331</v>
      </c>
      <c r="R370" s="21">
        <f t="shared" si="4"/>
        <v>10449.019318385919</v>
      </c>
      <c r="S370" s="21">
        <f t="shared" si="5"/>
        <v>9322.3968812385883</v>
      </c>
      <c r="T370" s="21">
        <f>VLOOKUP($B370,'%C values'!$M:$O,3,FALSE)</f>
        <v>4.661197016</v>
      </c>
      <c r="U370" s="23">
        <f>VLOOKUP(B370,'%C values'!T:U,2,FALSE)</f>
        <v>0.60311599999999999</v>
      </c>
      <c r="V370" s="21">
        <f t="shared" si="6"/>
        <v>8002.5705046658004</v>
      </c>
      <c r="W370" s="21">
        <f t="shared" si="7"/>
        <v>7139.7263265958309</v>
      </c>
      <c r="X370" s="23">
        <f>VLOOKUP($B370,'%C values'!$T:$V,3,FALSE)</f>
        <v>3.5698620722274526</v>
      </c>
    </row>
    <row r="371" spans="1:24" ht="15.75" customHeight="1" x14ac:dyDescent="0.2">
      <c r="A371" s="22">
        <f>VLOOKUP(B371,'Sample ID by Horizon'!A:B,2,FALSE)</f>
        <v>43042</v>
      </c>
      <c r="B371" s="87" t="s">
        <v>595</v>
      </c>
      <c r="C371" s="57">
        <v>2</v>
      </c>
      <c r="D371" s="57">
        <v>64.478999999999999</v>
      </c>
      <c r="E371" s="88">
        <v>5</v>
      </c>
      <c r="F371" s="88">
        <v>69.355999999999995</v>
      </c>
      <c r="G371" s="71">
        <f t="shared" si="166"/>
        <v>4.8769999999999953</v>
      </c>
      <c r="H371" s="71">
        <f t="shared" si="167"/>
        <v>2.4600000000000932</v>
      </c>
      <c r="I371" s="71">
        <f t="shared" ref="I371:L371" si="287">I370</f>
        <v>2.5800000000000622</v>
      </c>
      <c r="J371" s="71">
        <f t="shared" si="287"/>
        <v>1.2384000000000299</v>
      </c>
      <c r="K371" s="23">
        <f t="shared" si="287"/>
        <v>11537.685090074478</v>
      </c>
      <c r="L371" s="23">
        <f t="shared" si="287"/>
        <v>10293.68175357514</v>
      </c>
      <c r="M371" s="23">
        <f>VLOOKUP(B371,'%C values'!$B:$J,5,FALSE)</f>
        <v>0.8536234886666666</v>
      </c>
      <c r="N371" s="23">
        <f>VLOOKUP(B371,'%C values'!$B:$J,9,FALSE)</f>
        <v>11395.906889999998</v>
      </c>
      <c r="O371" s="23">
        <f t="shared" si="2"/>
        <v>10167.19020351395</v>
      </c>
      <c r="P371" s="40">
        <f t="shared" si="3"/>
        <v>5.0835935480390289</v>
      </c>
      <c r="Q371" s="21">
        <f>VLOOKUP($B371,'%C values'!$M:$O,2,FALSE)</f>
        <v>0.78749331</v>
      </c>
      <c r="R371" s="21">
        <f t="shared" si="4"/>
        <v>10449.019318385919</v>
      </c>
      <c r="S371" s="21">
        <f t="shared" si="5"/>
        <v>9322.3968812385883</v>
      </c>
      <c r="T371" s="21">
        <f>VLOOKUP($B371,'%C values'!$M:$O,3,FALSE)</f>
        <v>4.661197016</v>
      </c>
      <c r="U371" s="23">
        <f>VLOOKUP(B371,'%C values'!T:U,2,FALSE)</f>
        <v>0.60311599999999999</v>
      </c>
      <c r="V371" s="21">
        <f t="shared" si="6"/>
        <v>8002.5705046658004</v>
      </c>
      <c r="W371" s="21">
        <f t="shared" si="7"/>
        <v>7139.7263265958309</v>
      </c>
      <c r="X371" s="23">
        <f>VLOOKUP($B371,'%C values'!$T:$V,3,FALSE)</f>
        <v>3.5698620722274526</v>
      </c>
    </row>
    <row r="372" spans="1:24" ht="15.75" customHeight="1" x14ac:dyDescent="0.2">
      <c r="A372" s="22">
        <f>VLOOKUP(B372,'Sample ID by Horizon'!A:B,2,FALSE)</f>
        <v>43042</v>
      </c>
      <c r="B372" s="87" t="s">
        <v>595</v>
      </c>
      <c r="C372" s="57">
        <v>3</v>
      </c>
      <c r="D372" s="57">
        <v>65.747</v>
      </c>
      <c r="E372" s="88">
        <v>5</v>
      </c>
      <c r="F372" s="88">
        <v>70.614999999999995</v>
      </c>
      <c r="G372" s="71">
        <f t="shared" si="166"/>
        <v>4.867999999999995</v>
      </c>
      <c r="H372" s="71">
        <f t="shared" si="167"/>
        <v>2.6400000000001</v>
      </c>
      <c r="I372" s="71">
        <f t="shared" ref="I372:L372" si="288">I370</f>
        <v>2.5800000000000622</v>
      </c>
      <c r="J372" s="71">
        <f t="shared" si="288"/>
        <v>1.2384000000000299</v>
      </c>
      <c r="K372" s="23">
        <f t="shared" si="288"/>
        <v>11537.685090074478</v>
      </c>
      <c r="L372" s="23">
        <f t="shared" si="288"/>
        <v>10293.68175357514</v>
      </c>
      <c r="M372" s="23">
        <f>VLOOKUP(B372,'%C values'!$B:$J,5,FALSE)</f>
        <v>0.8536234886666666</v>
      </c>
      <c r="N372" s="23">
        <f>VLOOKUP(B372,'%C values'!$B:$J,9,FALSE)</f>
        <v>11395.906889999998</v>
      </c>
      <c r="O372" s="23">
        <f t="shared" si="2"/>
        <v>10167.19020351395</v>
      </c>
      <c r="P372" s="40">
        <f t="shared" si="3"/>
        <v>5.0835935480390289</v>
      </c>
      <c r="Q372" s="21">
        <f>VLOOKUP($B372,'%C values'!$M:$O,2,FALSE)</f>
        <v>0.78749331</v>
      </c>
      <c r="R372" s="21">
        <f t="shared" si="4"/>
        <v>10449.019318385919</v>
      </c>
      <c r="S372" s="21">
        <f t="shared" si="5"/>
        <v>9322.3968812385883</v>
      </c>
      <c r="T372" s="21">
        <f>VLOOKUP($B372,'%C values'!$M:$O,3,FALSE)</f>
        <v>4.661197016</v>
      </c>
      <c r="U372" s="23">
        <f>VLOOKUP(B372,'%C values'!T:U,2,FALSE)</f>
        <v>0.60311599999999999</v>
      </c>
      <c r="V372" s="21">
        <f t="shared" si="6"/>
        <v>8002.5705046658004</v>
      </c>
      <c r="W372" s="21">
        <f t="shared" si="7"/>
        <v>7139.7263265958309</v>
      </c>
      <c r="X372" s="23">
        <f>VLOOKUP($B372,'%C values'!$T:$V,3,FALSE)</f>
        <v>3.5698620722274526</v>
      </c>
    </row>
    <row r="373" spans="1:24" ht="15.75" customHeight="1" x14ac:dyDescent="0.2">
      <c r="A373" s="22">
        <f>VLOOKUP(B373,'Sample ID by Horizon'!A:B,2,FALSE)</f>
        <v>43042</v>
      </c>
      <c r="B373" s="87" t="s">
        <v>595</v>
      </c>
      <c r="C373" s="57">
        <v>4</v>
      </c>
      <c r="D373" s="57">
        <v>69.423000000000002</v>
      </c>
      <c r="E373" s="88">
        <v>5</v>
      </c>
      <c r="F373" s="88">
        <v>74.292000000000002</v>
      </c>
      <c r="G373" s="71">
        <f t="shared" si="166"/>
        <v>4.8689999999999998</v>
      </c>
      <c r="H373" s="71">
        <f t="shared" si="167"/>
        <v>2.6200000000000045</v>
      </c>
      <c r="I373" s="71">
        <f t="shared" ref="I373:L373" si="289">I370</f>
        <v>2.5800000000000622</v>
      </c>
      <c r="J373" s="71">
        <f t="shared" si="289"/>
        <v>1.2384000000000299</v>
      </c>
      <c r="K373" s="23">
        <f t="shared" si="289"/>
        <v>11537.685090074478</v>
      </c>
      <c r="L373" s="23">
        <f t="shared" si="289"/>
        <v>10293.68175357514</v>
      </c>
      <c r="M373" s="23">
        <f>VLOOKUP(B373,'%C values'!$B:$J,5,FALSE)</f>
        <v>0.8536234886666666</v>
      </c>
      <c r="N373" s="23">
        <f>VLOOKUP(B373,'%C values'!$B:$J,9,FALSE)</f>
        <v>11395.906889999998</v>
      </c>
      <c r="O373" s="23">
        <f t="shared" si="2"/>
        <v>10167.19020351395</v>
      </c>
      <c r="P373" s="40">
        <f t="shared" si="3"/>
        <v>5.0835935480390289</v>
      </c>
      <c r="Q373" s="21">
        <f>VLOOKUP($B373,'%C values'!$M:$O,2,FALSE)</f>
        <v>0.78749331</v>
      </c>
      <c r="R373" s="21">
        <f t="shared" si="4"/>
        <v>10449.019318385919</v>
      </c>
      <c r="S373" s="21">
        <f t="shared" si="5"/>
        <v>9322.3968812385883</v>
      </c>
      <c r="T373" s="21">
        <f>VLOOKUP($B373,'%C values'!$M:$O,3,FALSE)</f>
        <v>4.661197016</v>
      </c>
      <c r="U373" s="23">
        <f>VLOOKUP(B373,'%C values'!T:U,2,FALSE)</f>
        <v>0.60311599999999999</v>
      </c>
      <c r="V373" s="21">
        <f t="shared" si="6"/>
        <v>8002.5705046658004</v>
      </c>
      <c r="W373" s="21">
        <f t="shared" si="7"/>
        <v>7139.7263265958309</v>
      </c>
      <c r="X373" s="23">
        <f>VLOOKUP($B373,'%C values'!$T:$V,3,FALSE)</f>
        <v>3.5698620722274526</v>
      </c>
    </row>
    <row r="374" spans="1:24" ht="15.75" customHeight="1" x14ac:dyDescent="0.2">
      <c r="A374" s="22">
        <f>VLOOKUP(B374,'Sample ID by Horizon'!A:B,2,FALSE)</f>
        <v>43042</v>
      </c>
      <c r="B374" s="87" t="s">
        <v>596</v>
      </c>
      <c r="C374" s="57">
        <v>1</v>
      </c>
      <c r="D374" s="57">
        <v>63.081000000000003</v>
      </c>
      <c r="E374" s="88">
        <v>5</v>
      </c>
      <c r="F374" s="88">
        <v>68.004999999999995</v>
      </c>
      <c r="G374" s="71">
        <f t="shared" si="166"/>
        <v>4.9239999999999924</v>
      </c>
      <c r="H374" s="71">
        <f t="shared" si="167"/>
        <v>1.5200000000001523</v>
      </c>
      <c r="I374" s="71">
        <f>AVERAGE(H374:H377)</f>
        <v>1.5350730146029536</v>
      </c>
      <c r="J374" s="71">
        <f>I374*0.48</f>
        <v>0.73683504700941771</v>
      </c>
      <c r="K374" s="35">
        <f>M374/100*VLOOKUP(B374,'Bulk Density'!$D:$Q,14,FALSE)</f>
        <v>13224.403020170646</v>
      </c>
      <c r="L374" s="23">
        <f>K374*0.892179122</f>
        <v>11798.536275509996</v>
      </c>
      <c r="M374" s="23">
        <f>VLOOKUP(B374,'%C values'!$B:$J,5,FALSE)</f>
        <v>0.32997195999999995</v>
      </c>
      <c r="N374" s="23">
        <f>VLOOKUP(B374,'%C values'!$B:$J,9,FALSE)</f>
        <v>13054.344203999999</v>
      </c>
      <c r="O374" s="23">
        <f t="shared" si="2"/>
        <v>11646.813350210508</v>
      </c>
      <c r="P374" s="40">
        <f t="shared" si="3"/>
        <v>5.8234048952759654</v>
      </c>
      <c r="Q374" s="21">
        <f>VLOOKUP($B374,'%C values'!$M:$O,2,FALSE)</f>
        <v>0.31080997999999999</v>
      </c>
      <c r="R374" s="21">
        <f t="shared" si="4"/>
        <v>12198.835348198636</v>
      </c>
      <c r="S374" s="21">
        <f t="shared" si="5"/>
        <v>10883.546210378425</v>
      </c>
      <c r="T374" s="21">
        <f>VLOOKUP($B374,'%C values'!$M:$O,3,FALSE)</f>
        <v>5.4417714420000003</v>
      </c>
      <c r="U374" s="23">
        <f>VLOOKUP(B374,'%C values'!T:U,2,FALSE)</f>
        <v>0.28412399999999999</v>
      </c>
      <c r="V374" s="21">
        <f t="shared" si="6"/>
        <v>11151.449816610102</v>
      </c>
      <c r="W374" s="21">
        <f t="shared" si="7"/>
        <v>9949.090706410263</v>
      </c>
      <c r="X374" s="23">
        <f>VLOOKUP($B374,'%C values'!$T:$V,3,FALSE)</f>
        <v>4.9745438328164626</v>
      </c>
    </row>
    <row r="375" spans="1:24" ht="15.75" customHeight="1" x14ac:dyDescent="0.2">
      <c r="A375" s="22">
        <f>VLOOKUP(B375,'Sample ID by Horizon'!A:B,2,FALSE)</f>
        <v>43042</v>
      </c>
      <c r="B375" s="87" t="s">
        <v>596</v>
      </c>
      <c r="C375" s="57">
        <v>2</v>
      </c>
      <c r="D375" s="57">
        <v>64.481999999999999</v>
      </c>
      <c r="E375" s="88">
        <v>5</v>
      </c>
      <c r="F375" s="88">
        <v>69.403999999999996</v>
      </c>
      <c r="G375" s="71">
        <f t="shared" si="166"/>
        <v>4.921999999999997</v>
      </c>
      <c r="H375" s="71">
        <f t="shared" si="167"/>
        <v>1.5600000000000591</v>
      </c>
      <c r="I375" s="71">
        <f t="shared" ref="I375:L375" si="290">I374</f>
        <v>1.5350730146029536</v>
      </c>
      <c r="J375" s="71">
        <f t="shared" si="290"/>
        <v>0.73683504700941771</v>
      </c>
      <c r="K375" s="23">
        <f t="shared" si="290"/>
        <v>13224.403020170646</v>
      </c>
      <c r="L375" s="23">
        <f t="shared" si="290"/>
        <v>11798.536275509996</v>
      </c>
      <c r="M375" s="23">
        <f>VLOOKUP(B375,'%C values'!$B:$J,5,FALSE)</f>
        <v>0.32997195999999995</v>
      </c>
      <c r="N375" s="23">
        <f>VLOOKUP(B375,'%C values'!$B:$J,9,FALSE)</f>
        <v>13054.344203999999</v>
      </c>
      <c r="O375" s="23">
        <f t="shared" si="2"/>
        <v>11646.813350210508</v>
      </c>
      <c r="P375" s="40">
        <f t="shared" si="3"/>
        <v>5.8234048952759654</v>
      </c>
      <c r="Q375" s="21">
        <f>VLOOKUP($B375,'%C values'!$M:$O,2,FALSE)</f>
        <v>0.31080997999999999</v>
      </c>
      <c r="R375" s="21">
        <f t="shared" si="4"/>
        <v>12198.835348198636</v>
      </c>
      <c r="S375" s="21">
        <f t="shared" si="5"/>
        <v>10883.546210378425</v>
      </c>
      <c r="T375" s="21">
        <f>VLOOKUP($B375,'%C values'!$M:$O,3,FALSE)</f>
        <v>5.4417714420000003</v>
      </c>
      <c r="U375" s="23">
        <f>VLOOKUP(B375,'%C values'!T:U,2,FALSE)</f>
        <v>0.28412399999999999</v>
      </c>
      <c r="V375" s="21">
        <f t="shared" si="6"/>
        <v>11151.449816610102</v>
      </c>
      <c r="W375" s="21">
        <f t="shared" si="7"/>
        <v>9949.090706410263</v>
      </c>
      <c r="X375" s="23">
        <f>VLOOKUP($B375,'%C values'!$T:$V,3,FALSE)</f>
        <v>4.9745438328164626</v>
      </c>
    </row>
    <row r="376" spans="1:24" ht="15.75" customHeight="1" x14ac:dyDescent="0.2">
      <c r="A376" s="22">
        <f>VLOOKUP(B376,'Sample ID by Horizon'!A:B,2,FALSE)</f>
        <v>43042</v>
      </c>
      <c r="B376" s="87" t="s">
        <v>596</v>
      </c>
      <c r="C376" s="57">
        <v>3</v>
      </c>
      <c r="D376" s="57">
        <v>65.747</v>
      </c>
      <c r="E376" s="88">
        <v>4.9989999999999997</v>
      </c>
      <c r="F376" s="88">
        <v>70.673000000000002</v>
      </c>
      <c r="G376" s="71">
        <f t="shared" si="166"/>
        <v>4.9260000000000019</v>
      </c>
      <c r="H376" s="71">
        <f t="shared" si="167"/>
        <v>1.4602920584116372</v>
      </c>
      <c r="I376" s="71">
        <f t="shared" ref="I376:L376" si="291">I374</f>
        <v>1.5350730146029536</v>
      </c>
      <c r="J376" s="71">
        <f t="shared" si="291"/>
        <v>0.73683504700941771</v>
      </c>
      <c r="K376" s="23">
        <f t="shared" si="291"/>
        <v>13224.403020170646</v>
      </c>
      <c r="L376" s="23">
        <f t="shared" si="291"/>
        <v>11798.536275509996</v>
      </c>
      <c r="M376" s="23">
        <f>VLOOKUP(B376,'%C values'!$B:$J,5,FALSE)</f>
        <v>0.32997195999999995</v>
      </c>
      <c r="N376" s="23">
        <f>VLOOKUP(B376,'%C values'!$B:$J,9,FALSE)</f>
        <v>13054.344203999999</v>
      </c>
      <c r="O376" s="23">
        <f t="shared" si="2"/>
        <v>11646.813350210508</v>
      </c>
      <c r="P376" s="40">
        <f t="shared" si="3"/>
        <v>5.8234048952759654</v>
      </c>
      <c r="Q376" s="21">
        <f>VLOOKUP($B376,'%C values'!$M:$O,2,FALSE)</f>
        <v>0.31080997999999999</v>
      </c>
      <c r="R376" s="21">
        <f t="shared" si="4"/>
        <v>12198.835348198636</v>
      </c>
      <c r="S376" s="21">
        <f t="shared" si="5"/>
        <v>10883.546210378425</v>
      </c>
      <c r="T376" s="21">
        <f>VLOOKUP($B376,'%C values'!$M:$O,3,FALSE)</f>
        <v>5.4417714420000003</v>
      </c>
      <c r="U376" s="23">
        <f>VLOOKUP(B376,'%C values'!T:U,2,FALSE)</f>
        <v>0.28412399999999999</v>
      </c>
      <c r="V376" s="21">
        <f t="shared" si="6"/>
        <v>11151.449816610102</v>
      </c>
      <c r="W376" s="21">
        <f t="shared" si="7"/>
        <v>9949.090706410263</v>
      </c>
      <c r="X376" s="23">
        <f>VLOOKUP($B376,'%C values'!$T:$V,3,FALSE)</f>
        <v>4.9745438328164626</v>
      </c>
    </row>
    <row r="377" spans="1:24" ht="15.75" customHeight="1" x14ac:dyDescent="0.2">
      <c r="A377" s="22">
        <f>VLOOKUP(B377,'Sample ID by Horizon'!A:B,2,FALSE)</f>
        <v>43042</v>
      </c>
      <c r="B377" s="87" t="s">
        <v>596</v>
      </c>
      <c r="C377" s="57">
        <v>4</v>
      </c>
      <c r="D377" s="57">
        <v>69.423000000000002</v>
      </c>
      <c r="E377" s="88">
        <v>5</v>
      </c>
      <c r="F377" s="88">
        <v>74.343000000000004</v>
      </c>
      <c r="G377" s="71">
        <f t="shared" si="166"/>
        <v>4.9200000000000017</v>
      </c>
      <c r="H377" s="71">
        <f t="shared" si="167"/>
        <v>1.5999999999999661</v>
      </c>
      <c r="I377" s="71">
        <f t="shared" ref="I377:L377" si="292">I374</f>
        <v>1.5350730146029536</v>
      </c>
      <c r="J377" s="71">
        <f t="shared" si="292"/>
        <v>0.73683504700941771</v>
      </c>
      <c r="K377" s="23">
        <f t="shared" si="292"/>
        <v>13224.403020170646</v>
      </c>
      <c r="L377" s="23">
        <f t="shared" si="292"/>
        <v>11798.536275509996</v>
      </c>
      <c r="M377" s="23">
        <f>VLOOKUP(B377,'%C values'!$B:$J,5,FALSE)</f>
        <v>0.32997195999999995</v>
      </c>
      <c r="N377" s="23">
        <f>VLOOKUP(B377,'%C values'!$B:$J,9,FALSE)</f>
        <v>13054.344203999999</v>
      </c>
      <c r="O377" s="23">
        <f t="shared" si="2"/>
        <v>11646.813350210508</v>
      </c>
      <c r="P377" s="40">
        <f t="shared" si="3"/>
        <v>5.8234048952759654</v>
      </c>
      <c r="Q377" s="21">
        <f>VLOOKUP($B377,'%C values'!$M:$O,2,FALSE)</f>
        <v>0.31080997999999999</v>
      </c>
      <c r="R377" s="21">
        <f t="shared" si="4"/>
        <v>12198.835348198636</v>
      </c>
      <c r="S377" s="21">
        <f t="shared" si="5"/>
        <v>10883.546210378425</v>
      </c>
      <c r="T377" s="21">
        <f>VLOOKUP($B377,'%C values'!$M:$O,3,FALSE)</f>
        <v>5.4417714420000003</v>
      </c>
      <c r="U377" s="23">
        <f>VLOOKUP(B377,'%C values'!T:U,2,FALSE)</f>
        <v>0.28412399999999999</v>
      </c>
      <c r="V377" s="21">
        <f t="shared" si="6"/>
        <v>11151.449816610102</v>
      </c>
      <c r="W377" s="21">
        <f t="shared" si="7"/>
        <v>9949.090706410263</v>
      </c>
      <c r="X377" s="23">
        <f>VLOOKUP($B377,'%C values'!$T:$V,3,FALSE)</f>
        <v>4.9745438328164626</v>
      </c>
    </row>
    <row r="378" spans="1:24" ht="15.75" customHeight="1" x14ac:dyDescent="0.2">
      <c r="A378" s="22">
        <f>VLOOKUP(B378,'Sample ID by Horizon'!A:B,2,FALSE)</f>
        <v>43042</v>
      </c>
      <c r="B378" s="87" t="s">
        <v>597</v>
      </c>
      <c r="C378" s="57">
        <v>1</v>
      </c>
      <c r="D378" s="57">
        <v>63.082999999999998</v>
      </c>
      <c r="E378" s="88">
        <v>5</v>
      </c>
      <c r="F378" s="88">
        <v>68.034999999999997</v>
      </c>
      <c r="G378" s="71">
        <f t="shared" si="166"/>
        <v>4.9519999999999982</v>
      </c>
      <c r="H378" s="71">
        <f t="shared" si="167"/>
        <v>0.96000000000003638</v>
      </c>
      <c r="I378" s="71">
        <f>AVERAGE(H378:H381)</f>
        <v>1.0099999999999909</v>
      </c>
      <c r="J378" s="71">
        <f>I378*0.48</f>
        <v>0.48479999999999562</v>
      </c>
      <c r="K378" s="35">
        <f>M378/100*VLOOKUP(B378,'Bulk Density'!$D:$Q,14,FALSE)</f>
        <v>8162.6775209219049</v>
      </c>
      <c r="L378" s="23">
        <f>K378*0.892179122</f>
        <v>7282.5704637852423</v>
      </c>
      <c r="M378" s="23">
        <f>VLOOKUP(B378,'%C values'!$B:$J,5,FALSE)</f>
        <v>0.14654204533333334</v>
      </c>
      <c r="N378" s="23">
        <f>VLOOKUP(B378,'%C values'!$B:$J,9,FALSE)</f>
        <v>8080.8127163333338</v>
      </c>
      <c r="O378" s="23">
        <f t="shared" si="2"/>
        <v>7209.5323943047088</v>
      </c>
      <c r="P378" s="40">
        <f t="shared" si="3"/>
        <v>3.6047650954143484</v>
      </c>
      <c r="Q378" s="21">
        <f>VLOOKUP($B378,'%C values'!$M:$O,2,FALSE)</f>
        <v>0.15652083999999999</v>
      </c>
      <c r="R378" s="21">
        <f t="shared" si="4"/>
        <v>8580.4725922775706</v>
      </c>
      <c r="S378" s="21">
        <f t="shared" si="5"/>
        <v>7655.318503723267</v>
      </c>
      <c r="T378" s="21">
        <f>VLOOKUP($B378,'%C values'!$M:$O,3,FALSE)</f>
        <v>3.8276580820000001</v>
      </c>
      <c r="U378" s="23">
        <f>VLOOKUP(B378,'%C values'!T:U,2,FALSE)</f>
        <v>0.15728900000000001</v>
      </c>
      <c r="V378" s="21">
        <f t="shared" si="6"/>
        <v>8622.5831241817195</v>
      </c>
      <c r="W378" s="21">
        <f t="shared" si="7"/>
        <v>7692.8886411044641</v>
      </c>
      <c r="X378" s="23">
        <f>VLOOKUP($B378,'%C values'!$T:$V,3,FALSE)</f>
        <v>3.8464431449492484</v>
      </c>
    </row>
    <row r="379" spans="1:24" ht="15.75" customHeight="1" x14ac:dyDescent="0.2">
      <c r="A379" s="22">
        <f>VLOOKUP(B379,'Sample ID by Horizon'!A:B,2,FALSE)</f>
        <v>43042</v>
      </c>
      <c r="B379" s="87" t="s">
        <v>597</v>
      </c>
      <c r="C379" s="57">
        <v>2</v>
      </c>
      <c r="D379" s="57">
        <v>64.483000000000004</v>
      </c>
      <c r="E379" s="88">
        <v>5</v>
      </c>
      <c r="F379" s="88">
        <v>69.429000000000002</v>
      </c>
      <c r="G379" s="71">
        <f t="shared" si="166"/>
        <v>4.945999999999998</v>
      </c>
      <c r="H379" s="71">
        <f t="shared" si="167"/>
        <v>1.0800000000000409</v>
      </c>
      <c r="I379" s="71">
        <f t="shared" ref="I379:L379" si="293">I378</f>
        <v>1.0099999999999909</v>
      </c>
      <c r="J379" s="71">
        <f t="shared" si="293"/>
        <v>0.48479999999999562</v>
      </c>
      <c r="K379" s="23">
        <f t="shared" si="293"/>
        <v>8162.6775209219049</v>
      </c>
      <c r="L379" s="23">
        <f t="shared" si="293"/>
        <v>7282.5704637852423</v>
      </c>
      <c r="M379" s="23">
        <f>VLOOKUP(B379,'%C values'!$B:$J,5,FALSE)</f>
        <v>0.14654204533333334</v>
      </c>
      <c r="N379" s="23">
        <f>VLOOKUP(B379,'%C values'!$B:$J,9,FALSE)</f>
        <v>8080.8127163333338</v>
      </c>
      <c r="O379" s="23">
        <f t="shared" si="2"/>
        <v>7209.5323943047088</v>
      </c>
      <c r="P379" s="40">
        <f t="shared" si="3"/>
        <v>3.6047650954143484</v>
      </c>
      <c r="Q379" s="21">
        <f>VLOOKUP($B379,'%C values'!$M:$O,2,FALSE)</f>
        <v>0.15652083999999999</v>
      </c>
      <c r="R379" s="21">
        <f t="shared" si="4"/>
        <v>8580.4725922775706</v>
      </c>
      <c r="S379" s="21">
        <f t="shared" si="5"/>
        <v>7655.318503723267</v>
      </c>
      <c r="T379" s="21">
        <f>VLOOKUP($B379,'%C values'!$M:$O,3,FALSE)</f>
        <v>3.8276580820000001</v>
      </c>
      <c r="U379" s="23">
        <f>VLOOKUP(B379,'%C values'!T:U,2,FALSE)</f>
        <v>0.15728900000000001</v>
      </c>
      <c r="V379" s="21">
        <f t="shared" si="6"/>
        <v>8622.5831241817195</v>
      </c>
      <c r="W379" s="21">
        <f t="shared" si="7"/>
        <v>7692.8886411044641</v>
      </c>
      <c r="X379" s="23">
        <f>VLOOKUP($B379,'%C values'!$T:$V,3,FALSE)</f>
        <v>3.8464431449492484</v>
      </c>
    </row>
    <row r="380" spans="1:24" ht="15.75" customHeight="1" x14ac:dyDescent="0.2">
      <c r="A380" s="22">
        <f>VLOOKUP(B380,'Sample ID by Horizon'!A:B,2,FALSE)</f>
        <v>43042</v>
      </c>
      <c r="B380" s="87" t="s">
        <v>597</v>
      </c>
      <c r="C380" s="57">
        <v>3</v>
      </c>
      <c r="D380" s="57">
        <v>65.748000000000005</v>
      </c>
      <c r="E380" s="88">
        <v>5</v>
      </c>
      <c r="F380" s="88">
        <v>70.697000000000003</v>
      </c>
      <c r="G380" s="71">
        <f t="shared" si="166"/>
        <v>4.9489999999999981</v>
      </c>
      <c r="H380" s="71">
        <f t="shared" si="167"/>
        <v>1.0200000000000387</v>
      </c>
      <c r="I380" s="71">
        <f t="shared" ref="I380:L380" si="294">I378</f>
        <v>1.0099999999999909</v>
      </c>
      <c r="J380" s="71">
        <f t="shared" si="294"/>
        <v>0.48479999999999562</v>
      </c>
      <c r="K380" s="23">
        <f t="shared" si="294"/>
        <v>8162.6775209219049</v>
      </c>
      <c r="L380" s="23">
        <f t="shared" si="294"/>
        <v>7282.5704637852423</v>
      </c>
      <c r="M380" s="23">
        <f>VLOOKUP(B380,'%C values'!$B:$J,5,FALSE)</f>
        <v>0.14654204533333334</v>
      </c>
      <c r="N380" s="23">
        <f>VLOOKUP(B380,'%C values'!$B:$J,9,FALSE)</f>
        <v>8080.8127163333338</v>
      </c>
      <c r="O380" s="23">
        <f t="shared" si="2"/>
        <v>7209.5323943047088</v>
      </c>
      <c r="P380" s="40">
        <f t="shared" si="3"/>
        <v>3.6047650954143484</v>
      </c>
      <c r="Q380" s="21">
        <f>VLOOKUP($B380,'%C values'!$M:$O,2,FALSE)</f>
        <v>0.15652083999999999</v>
      </c>
      <c r="R380" s="21">
        <f t="shared" si="4"/>
        <v>8580.4725922775706</v>
      </c>
      <c r="S380" s="21">
        <f t="shared" si="5"/>
        <v>7655.318503723267</v>
      </c>
      <c r="T380" s="21">
        <f>VLOOKUP($B380,'%C values'!$M:$O,3,FALSE)</f>
        <v>3.8276580820000001</v>
      </c>
      <c r="U380" s="23">
        <f>VLOOKUP(B380,'%C values'!T:U,2,FALSE)</f>
        <v>0.15728900000000001</v>
      </c>
      <c r="V380" s="21">
        <f t="shared" si="6"/>
        <v>8622.5831241817195</v>
      </c>
      <c r="W380" s="21">
        <f t="shared" si="7"/>
        <v>7692.8886411044641</v>
      </c>
      <c r="X380" s="23">
        <f>VLOOKUP($B380,'%C values'!$T:$V,3,FALSE)</f>
        <v>3.8464431449492484</v>
      </c>
    </row>
    <row r="381" spans="1:24" ht="15.75" customHeight="1" x14ac:dyDescent="0.2">
      <c r="A381" s="22">
        <f>VLOOKUP(B381,'Sample ID by Horizon'!A:B,2,FALSE)</f>
        <v>43042</v>
      </c>
      <c r="B381" s="87" t="s">
        <v>597</v>
      </c>
      <c r="C381" s="57">
        <v>4</v>
      </c>
      <c r="D381" s="57">
        <v>69.424999999999997</v>
      </c>
      <c r="E381" s="88">
        <v>5</v>
      </c>
      <c r="F381" s="88">
        <v>74.376000000000005</v>
      </c>
      <c r="G381" s="71">
        <f t="shared" si="166"/>
        <v>4.9510000000000076</v>
      </c>
      <c r="H381" s="71">
        <f t="shared" si="167"/>
        <v>0.97999999999984766</v>
      </c>
      <c r="I381" s="71">
        <f t="shared" ref="I381:L381" si="295">I378</f>
        <v>1.0099999999999909</v>
      </c>
      <c r="J381" s="71">
        <f t="shared" si="295"/>
        <v>0.48479999999999562</v>
      </c>
      <c r="K381" s="23">
        <f t="shared" si="295"/>
        <v>8162.6775209219049</v>
      </c>
      <c r="L381" s="23">
        <f t="shared" si="295"/>
        <v>7282.5704637852423</v>
      </c>
      <c r="M381" s="23">
        <f>VLOOKUP(B381,'%C values'!$B:$J,5,FALSE)</f>
        <v>0.14654204533333334</v>
      </c>
      <c r="N381" s="23">
        <f>VLOOKUP(B381,'%C values'!$B:$J,9,FALSE)</f>
        <v>8080.8127163333338</v>
      </c>
      <c r="O381" s="23">
        <f t="shared" si="2"/>
        <v>7209.5323943047088</v>
      </c>
      <c r="P381" s="40">
        <f t="shared" si="3"/>
        <v>3.6047650954143484</v>
      </c>
      <c r="Q381" s="21">
        <f>VLOOKUP($B381,'%C values'!$M:$O,2,FALSE)</f>
        <v>0.15652083999999999</v>
      </c>
      <c r="R381" s="21">
        <f t="shared" si="4"/>
        <v>8580.4725922775706</v>
      </c>
      <c r="S381" s="21">
        <f t="shared" si="5"/>
        <v>7655.318503723267</v>
      </c>
      <c r="T381" s="21">
        <f>VLOOKUP($B381,'%C values'!$M:$O,3,FALSE)</f>
        <v>3.8276580820000001</v>
      </c>
      <c r="U381" s="23">
        <f>VLOOKUP(B381,'%C values'!T:U,2,FALSE)</f>
        <v>0.15728900000000001</v>
      </c>
      <c r="V381" s="21">
        <f t="shared" si="6"/>
        <v>8622.5831241817195</v>
      </c>
      <c r="W381" s="21">
        <f t="shared" si="7"/>
        <v>7692.8886411044641</v>
      </c>
      <c r="X381" s="23">
        <f>VLOOKUP($B381,'%C values'!$T:$V,3,FALSE)</f>
        <v>3.8464431449492484</v>
      </c>
    </row>
    <row r="382" spans="1:24" ht="15.75" customHeight="1" x14ac:dyDescent="0.2">
      <c r="A382" s="22">
        <f>VLOOKUP(B382,'Sample ID by Horizon'!A:B,2,FALSE)</f>
        <v>43042</v>
      </c>
      <c r="B382" s="87" t="s">
        <v>598</v>
      </c>
      <c r="C382" s="57">
        <v>1</v>
      </c>
      <c r="D382" s="57">
        <v>63.082999999999998</v>
      </c>
      <c r="E382" s="88">
        <v>5</v>
      </c>
      <c r="F382" s="88">
        <v>67.882999999999996</v>
      </c>
      <c r="G382" s="71">
        <f t="shared" si="166"/>
        <v>4.7999999999999972</v>
      </c>
      <c r="H382" s="71">
        <f t="shared" si="167"/>
        <v>4.0000000000000568</v>
      </c>
      <c r="I382" s="71">
        <f>AVERAGE(H382:H385)</f>
        <v>4.1347940411918014</v>
      </c>
      <c r="J382" s="71">
        <f>I382*0.48</f>
        <v>1.9847011397720646</v>
      </c>
      <c r="K382" s="35">
        <f>M382/100*VLOOKUP(B382,'Bulk Density'!$D:$Q,14,FALSE)</f>
        <v>17733.060853415085</v>
      </c>
      <c r="L382" s="23">
        <f>K382*0.892179122</f>
        <v>15821.066662572443</v>
      </c>
      <c r="M382" s="23">
        <f>VLOOKUP(B382,'%C values'!$B:$J,5,FALSE)</f>
        <v>1.3782685000000001</v>
      </c>
      <c r="N382" s="23">
        <f>VLOOKUP(B382,'%C values'!$B:$J,9,FALSE)</f>
        <v>17109.327636666665</v>
      </c>
      <c r="O382" s="23">
        <f t="shared" si="2"/>
        <v>15264.5849088916</v>
      </c>
      <c r="P382" s="40">
        <f t="shared" si="3"/>
        <v>7.6322901217600698</v>
      </c>
      <c r="Q382" s="21">
        <f>VLOOKUP($B382,'%C values'!$M:$O,2,FALSE)</f>
        <v>1.5022486100000001</v>
      </c>
      <c r="R382" s="21">
        <f t="shared" si="4"/>
        <v>18259.791568043402</v>
      </c>
      <c r="S382" s="21">
        <f t="shared" si="5"/>
        <v>16291.004809079966</v>
      </c>
      <c r="T382" s="21">
        <f>VLOOKUP($B382,'%C values'!$M:$O,3,FALSE)</f>
        <v>8.1454999150000003</v>
      </c>
      <c r="U382" s="23">
        <f>VLOOKUP(B382,'%C values'!T:U,2,FALSE)</f>
        <v>1.1732830000000001</v>
      </c>
      <c r="V382" s="21">
        <f t="shared" si="6"/>
        <v>14261.223400518686</v>
      </c>
      <c r="W382" s="21">
        <f t="shared" si="7"/>
        <v>12723.565772120615</v>
      </c>
      <c r="X382" s="23">
        <f>VLOOKUP($B382,'%C values'!$T:$V,3,FALSE)</f>
        <v>6.361780941685109</v>
      </c>
    </row>
    <row r="383" spans="1:24" ht="15.75" customHeight="1" x14ac:dyDescent="0.2">
      <c r="A383" s="22">
        <f>VLOOKUP(B383,'Sample ID by Horizon'!A:B,2,FALSE)</f>
        <v>43042</v>
      </c>
      <c r="B383" s="87" t="s">
        <v>598</v>
      </c>
      <c r="C383" s="57">
        <v>2</v>
      </c>
      <c r="D383" s="57">
        <v>64.483000000000004</v>
      </c>
      <c r="E383" s="88">
        <v>5.0010000000000003</v>
      </c>
      <c r="F383" s="88">
        <v>69.278000000000006</v>
      </c>
      <c r="G383" s="71">
        <f t="shared" si="166"/>
        <v>4.7950000000000017</v>
      </c>
      <c r="H383" s="71">
        <f t="shared" si="167"/>
        <v>4.1191761647670191</v>
      </c>
      <c r="I383" s="71">
        <f t="shared" ref="I383:L383" si="296">I382</f>
        <v>4.1347940411918014</v>
      </c>
      <c r="J383" s="71">
        <f t="shared" si="296"/>
        <v>1.9847011397720646</v>
      </c>
      <c r="K383" s="23">
        <f t="shared" si="296"/>
        <v>17733.060853415085</v>
      </c>
      <c r="L383" s="23">
        <f t="shared" si="296"/>
        <v>15821.066662572443</v>
      </c>
      <c r="M383" s="23">
        <f>VLOOKUP(B383,'%C values'!$B:$J,5,FALSE)</f>
        <v>1.3782685000000001</v>
      </c>
      <c r="N383" s="23">
        <f>VLOOKUP(B383,'%C values'!$B:$J,9,FALSE)</f>
        <v>17109.327636666665</v>
      </c>
      <c r="O383" s="23">
        <f t="shared" si="2"/>
        <v>15264.5849088916</v>
      </c>
      <c r="P383" s="40">
        <f t="shared" si="3"/>
        <v>7.6322901217600698</v>
      </c>
      <c r="Q383" s="21">
        <f>VLOOKUP($B383,'%C values'!$M:$O,2,FALSE)</f>
        <v>1.5022486100000001</v>
      </c>
      <c r="R383" s="21">
        <f t="shared" si="4"/>
        <v>18259.791568043402</v>
      </c>
      <c r="S383" s="21">
        <f t="shared" si="5"/>
        <v>16291.004809079966</v>
      </c>
      <c r="T383" s="21">
        <f>VLOOKUP($B383,'%C values'!$M:$O,3,FALSE)</f>
        <v>8.1454999150000003</v>
      </c>
      <c r="U383" s="23">
        <f>VLOOKUP(B383,'%C values'!T:U,2,FALSE)</f>
        <v>1.1732830000000001</v>
      </c>
      <c r="V383" s="21">
        <f t="shared" si="6"/>
        <v>14261.223400518686</v>
      </c>
      <c r="W383" s="21">
        <f t="shared" si="7"/>
        <v>12723.565772120615</v>
      </c>
      <c r="X383" s="23">
        <f>VLOOKUP($B383,'%C values'!$T:$V,3,FALSE)</f>
        <v>6.361780941685109</v>
      </c>
    </row>
    <row r="384" spans="1:24" ht="15.75" customHeight="1" x14ac:dyDescent="0.2">
      <c r="A384" s="22">
        <f>VLOOKUP(B384,'Sample ID by Horizon'!A:B,2,FALSE)</f>
        <v>43042</v>
      </c>
      <c r="B384" s="87" t="s">
        <v>598</v>
      </c>
      <c r="C384" s="57">
        <v>3</v>
      </c>
      <c r="D384" s="57">
        <v>65.745999999999995</v>
      </c>
      <c r="E384" s="88">
        <v>5</v>
      </c>
      <c r="F384" s="88">
        <v>70.531999999999996</v>
      </c>
      <c r="G384" s="71">
        <f t="shared" si="166"/>
        <v>4.7860000000000014</v>
      </c>
      <c r="H384" s="71">
        <f t="shared" si="167"/>
        <v>4.2799999999999727</v>
      </c>
      <c r="I384" s="71">
        <f t="shared" ref="I384:L384" si="297">I382</f>
        <v>4.1347940411918014</v>
      </c>
      <c r="J384" s="71">
        <f t="shared" si="297"/>
        <v>1.9847011397720646</v>
      </c>
      <c r="K384" s="23">
        <f t="shared" si="297"/>
        <v>17733.060853415085</v>
      </c>
      <c r="L384" s="23">
        <f t="shared" si="297"/>
        <v>15821.066662572443</v>
      </c>
      <c r="M384" s="23">
        <f>VLOOKUP(B384,'%C values'!$B:$J,5,FALSE)</f>
        <v>1.3782685000000001</v>
      </c>
      <c r="N384" s="23">
        <f>VLOOKUP(B384,'%C values'!$B:$J,9,FALSE)</f>
        <v>17109.327636666665</v>
      </c>
      <c r="O384" s="23">
        <f t="shared" si="2"/>
        <v>15264.5849088916</v>
      </c>
      <c r="P384" s="40">
        <f t="shared" si="3"/>
        <v>7.6322901217600698</v>
      </c>
      <c r="Q384" s="21">
        <f>VLOOKUP($B384,'%C values'!$M:$O,2,FALSE)</f>
        <v>1.5022486100000001</v>
      </c>
      <c r="R384" s="21">
        <f t="shared" si="4"/>
        <v>18259.791568043402</v>
      </c>
      <c r="S384" s="21">
        <f t="shared" si="5"/>
        <v>16291.004809079966</v>
      </c>
      <c r="T384" s="21">
        <f>VLOOKUP($B384,'%C values'!$M:$O,3,FALSE)</f>
        <v>8.1454999150000003</v>
      </c>
      <c r="U384" s="23">
        <f>VLOOKUP(B384,'%C values'!T:U,2,FALSE)</f>
        <v>1.1732830000000001</v>
      </c>
      <c r="V384" s="21">
        <f t="shared" si="6"/>
        <v>14261.223400518686</v>
      </c>
      <c r="W384" s="21">
        <f t="shared" si="7"/>
        <v>12723.565772120615</v>
      </c>
      <c r="X384" s="23">
        <f>VLOOKUP($B384,'%C values'!$T:$V,3,FALSE)</f>
        <v>6.361780941685109</v>
      </c>
    </row>
    <row r="385" spans="1:24" ht="15.75" customHeight="1" x14ac:dyDescent="0.2">
      <c r="A385" s="22">
        <f>VLOOKUP(B385,'Sample ID by Horizon'!A:B,2,FALSE)</f>
        <v>43042</v>
      </c>
      <c r="B385" s="87" t="s">
        <v>598</v>
      </c>
      <c r="C385" s="57">
        <v>4</v>
      </c>
      <c r="D385" s="57">
        <v>69.421000000000006</v>
      </c>
      <c r="E385" s="88">
        <v>5</v>
      </c>
      <c r="F385" s="88">
        <v>74.213999999999999</v>
      </c>
      <c r="G385" s="71">
        <f t="shared" si="166"/>
        <v>4.7929999999999922</v>
      </c>
      <c r="H385" s="71">
        <f t="shared" si="167"/>
        <v>4.1400000000001569</v>
      </c>
      <c r="I385" s="71">
        <f t="shared" ref="I385:L385" si="298">I382</f>
        <v>4.1347940411918014</v>
      </c>
      <c r="J385" s="71">
        <f t="shared" si="298"/>
        <v>1.9847011397720646</v>
      </c>
      <c r="K385" s="23">
        <f t="shared" si="298"/>
        <v>17733.060853415085</v>
      </c>
      <c r="L385" s="23">
        <f t="shared" si="298"/>
        <v>15821.066662572443</v>
      </c>
      <c r="M385" s="23">
        <f>VLOOKUP(B385,'%C values'!$B:$J,5,FALSE)</f>
        <v>1.3782685000000001</v>
      </c>
      <c r="N385" s="23">
        <f>VLOOKUP(B385,'%C values'!$B:$J,9,FALSE)</f>
        <v>17109.327636666665</v>
      </c>
      <c r="O385" s="23">
        <f t="shared" si="2"/>
        <v>15264.5849088916</v>
      </c>
      <c r="P385" s="40">
        <f t="shared" si="3"/>
        <v>7.6322901217600698</v>
      </c>
      <c r="Q385" s="21">
        <f>VLOOKUP($B385,'%C values'!$M:$O,2,FALSE)</f>
        <v>1.5022486100000001</v>
      </c>
      <c r="R385" s="21">
        <f t="shared" si="4"/>
        <v>18259.791568043402</v>
      </c>
      <c r="S385" s="21">
        <f t="shared" si="5"/>
        <v>16291.004809079966</v>
      </c>
      <c r="T385" s="21">
        <f>VLOOKUP($B385,'%C values'!$M:$O,3,FALSE)</f>
        <v>8.1454999150000003</v>
      </c>
      <c r="U385" s="23">
        <f>VLOOKUP(B385,'%C values'!T:U,2,FALSE)</f>
        <v>1.1732830000000001</v>
      </c>
      <c r="V385" s="21">
        <f t="shared" si="6"/>
        <v>14261.223400518686</v>
      </c>
      <c r="W385" s="21">
        <f t="shared" si="7"/>
        <v>12723.565772120615</v>
      </c>
      <c r="X385" s="23">
        <f>VLOOKUP($B385,'%C values'!$T:$V,3,FALSE)</f>
        <v>6.361780941685109</v>
      </c>
    </row>
    <row r="386" spans="1:24" ht="15.75" customHeight="1" x14ac:dyDescent="0.2">
      <c r="A386" s="22">
        <f>VLOOKUP(B386,'Sample ID by Horizon'!A:B,2,FALSE)</f>
        <v>43042</v>
      </c>
      <c r="B386" s="87" t="s">
        <v>599</v>
      </c>
      <c r="C386" s="57">
        <v>1</v>
      </c>
      <c r="D386" s="57">
        <v>63.08</v>
      </c>
      <c r="E386" s="88">
        <v>5</v>
      </c>
      <c r="F386" s="88">
        <v>67.881</v>
      </c>
      <c r="G386" s="71">
        <f t="shared" si="166"/>
        <v>4.8010000000000019</v>
      </c>
      <c r="H386" s="71">
        <f t="shared" si="167"/>
        <v>3.9799999999999613</v>
      </c>
      <c r="I386" s="71">
        <f>AVERAGE(H386:H389)</f>
        <v>3.8700000000000045</v>
      </c>
      <c r="J386" s="71">
        <f>I386*0.48</f>
        <v>1.8576000000000021</v>
      </c>
      <c r="K386" s="35">
        <f>M386/100*VLOOKUP(B386,'Bulk Density'!$D:$Q,14,FALSE)</f>
        <v>15016.863902072344</v>
      </c>
      <c r="L386" s="23">
        <f>K386*0.892179122</f>
        <v>13397.732451344398</v>
      </c>
      <c r="M386" s="23">
        <f>VLOOKUP(B386,'%C values'!$B:$J,5,FALSE)</f>
        <v>1.1011213876666666</v>
      </c>
      <c r="N386" s="23">
        <f>VLOOKUP(B386,'%C values'!$B:$J,9,FALSE)</f>
        <v>14653.357427333334</v>
      </c>
      <c r="O386" s="23">
        <f t="shared" si="2"/>
        <v>13073.419563870433</v>
      </c>
      <c r="P386" s="40">
        <f t="shared" si="3"/>
        <v>6.536707784096464</v>
      </c>
      <c r="Q386" s="21">
        <f>VLOOKUP($B386,'%C values'!$M:$O,2,FALSE)</f>
        <v>1.25312661</v>
      </c>
      <c r="R386" s="21">
        <f t="shared" si="4"/>
        <v>16329.854487252529</v>
      </c>
      <c r="S386" s="21">
        <f t="shared" si="5"/>
        <v>14569.155238824722</v>
      </c>
      <c r="T386" s="21">
        <f>VLOOKUP($B386,'%C values'!$M:$O,3,FALSE)</f>
        <v>7.2845753929999999</v>
      </c>
      <c r="U386" s="23">
        <f>VLOOKUP(B386,'%C values'!T:U,2,FALSE)</f>
        <v>1.1875709999999999</v>
      </c>
      <c r="V386" s="21">
        <f t="shared" si="6"/>
        <v>15475.580415039605</v>
      </c>
      <c r="W386" s="21">
        <f t="shared" si="7"/>
        <v>13806.989747130432</v>
      </c>
      <c r="X386" s="23">
        <f>VLOOKUP($B386,'%C values'!$T:$V,3,FALSE)</f>
        <v>6.9034927636245813</v>
      </c>
    </row>
    <row r="387" spans="1:24" ht="15.75" customHeight="1" x14ac:dyDescent="0.2">
      <c r="A387" s="22">
        <f>VLOOKUP(B387,'Sample ID by Horizon'!A:B,2,FALSE)</f>
        <v>43042</v>
      </c>
      <c r="B387" s="87" t="s">
        <v>599</v>
      </c>
      <c r="C387" s="57">
        <v>2</v>
      </c>
      <c r="D387" s="57">
        <v>64.480999999999995</v>
      </c>
      <c r="E387" s="88">
        <v>5</v>
      </c>
      <c r="F387" s="88">
        <v>69.290999999999997</v>
      </c>
      <c r="G387" s="71">
        <f t="shared" si="166"/>
        <v>4.8100000000000023</v>
      </c>
      <c r="H387" s="71">
        <f t="shared" si="167"/>
        <v>3.799999999999955</v>
      </c>
      <c r="I387" s="71">
        <f t="shared" ref="I387:L387" si="299">I386</f>
        <v>3.8700000000000045</v>
      </c>
      <c r="J387" s="71">
        <f t="shared" si="299"/>
        <v>1.8576000000000021</v>
      </c>
      <c r="K387" s="23">
        <f t="shared" si="299"/>
        <v>15016.863902072344</v>
      </c>
      <c r="L387" s="23">
        <f t="shared" si="299"/>
        <v>13397.732451344398</v>
      </c>
      <c r="M387" s="23">
        <f>VLOOKUP(B387,'%C values'!$B:$J,5,FALSE)</f>
        <v>1.1011213876666666</v>
      </c>
      <c r="N387" s="23">
        <f>VLOOKUP(B387,'%C values'!$B:$J,9,FALSE)</f>
        <v>14653.357427333334</v>
      </c>
      <c r="O387" s="23">
        <f t="shared" si="2"/>
        <v>13073.419563870433</v>
      </c>
      <c r="P387" s="40">
        <f t="shared" si="3"/>
        <v>6.536707784096464</v>
      </c>
      <c r="Q387" s="21">
        <f>VLOOKUP($B387,'%C values'!$M:$O,2,FALSE)</f>
        <v>1.25312661</v>
      </c>
      <c r="R387" s="21">
        <f t="shared" si="4"/>
        <v>16329.854487252529</v>
      </c>
      <c r="S387" s="21">
        <f t="shared" si="5"/>
        <v>14569.155238824722</v>
      </c>
      <c r="T387" s="21">
        <f>VLOOKUP($B387,'%C values'!$M:$O,3,FALSE)</f>
        <v>7.2845753929999999</v>
      </c>
      <c r="U387" s="23">
        <f>VLOOKUP(B387,'%C values'!T:U,2,FALSE)</f>
        <v>1.1875709999999999</v>
      </c>
      <c r="V387" s="21">
        <f t="shared" si="6"/>
        <v>15475.580415039605</v>
      </c>
      <c r="W387" s="21">
        <f t="shared" si="7"/>
        <v>13806.989747130432</v>
      </c>
      <c r="X387" s="23">
        <f>VLOOKUP($B387,'%C values'!$T:$V,3,FALSE)</f>
        <v>6.9034927636245813</v>
      </c>
    </row>
    <row r="388" spans="1:24" ht="15.75" customHeight="1" x14ac:dyDescent="0.2">
      <c r="A388" s="22">
        <f>VLOOKUP(B388,'Sample ID by Horizon'!A:B,2,FALSE)</f>
        <v>43042</v>
      </c>
      <c r="B388" s="87" t="s">
        <v>599</v>
      </c>
      <c r="C388" s="57">
        <v>3</v>
      </c>
      <c r="D388" s="57">
        <v>65.747</v>
      </c>
      <c r="E388" s="88">
        <v>5</v>
      </c>
      <c r="F388" s="88">
        <v>70.558999999999997</v>
      </c>
      <c r="G388" s="71">
        <f t="shared" si="166"/>
        <v>4.8119999999999976</v>
      </c>
      <c r="H388" s="71">
        <f t="shared" si="167"/>
        <v>3.7600000000000482</v>
      </c>
      <c r="I388" s="71">
        <f t="shared" ref="I388:L388" si="300">I386</f>
        <v>3.8700000000000045</v>
      </c>
      <c r="J388" s="71">
        <f t="shared" si="300"/>
        <v>1.8576000000000021</v>
      </c>
      <c r="K388" s="23">
        <f t="shared" si="300"/>
        <v>15016.863902072344</v>
      </c>
      <c r="L388" s="23">
        <f t="shared" si="300"/>
        <v>13397.732451344398</v>
      </c>
      <c r="M388" s="23">
        <f>VLOOKUP(B388,'%C values'!$B:$J,5,FALSE)</f>
        <v>1.1011213876666666</v>
      </c>
      <c r="N388" s="23">
        <f>VLOOKUP(B388,'%C values'!$B:$J,9,FALSE)</f>
        <v>14653.357427333334</v>
      </c>
      <c r="O388" s="23">
        <f t="shared" si="2"/>
        <v>13073.419563870433</v>
      </c>
      <c r="P388" s="40">
        <f t="shared" si="3"/>
        <v>6.536707784096464</v>
      </c>
      <c r="Q388" s="21">
        <f>VLOOKUP($B388,'%C values'!$M:$O,2,FALSE)</f>
        <v>1.25312661</v>
      </c>
      <c r="R388" s="21">
        <f t="shared" si="4"/>
        <v>16329.854487252529</v>
      </c>
      <c r="S388" s="21">
        <f t="shared" si="5"/>
        <v>14569.155238824722</v>
      </c>
      <c r="T388" s="21">
        <f>VLOOKUP($B388,'%C values'!$M:$O,3,FALSE)</f>
        <v>7.2845753929999999</v>
      </c>
      <c r="U388" s="23">
        <f>VLOOKUP(B388,'%C values'!T:U,2,FALSE)</f>
        <v>1.1875709999999999</v>
      </c>
      <c r="V388" s="21">
        <f t="shared" si="6"/>
        <v>15475.580415039605</v>
      </c>
      <c r="W388" s="21">
        <f t="shared" si="7"/>
        <v>13806.989747130432</v>
      </c>
      <c r="X388" s="23">
        <f>VLOOKUP($B388,'%C values'!$T:$V,3,FALSE)</f>
        <v>6.9034927636245813</v>
      </c>
    </row>
    <row r="389" spans="1:24" ht="15.75" customHeight="1" x14ac:dyDescent="0.2">
      <c r="A389" s="22">
        <f>VLOOKUP(B389,'Sample ID by Horizon'!A:B,2,FALSE)</f>
        <v>43042</v>
      </c>
      <c r="B389" s="87" t="s">
        <v>599</v>
      </c>
      <c r="C389" s="57">
        <v>4</v>
      </c>
      <c r="D389" s="57">
        <v>69.423000000000002</v>
      </c>
      <c r="E389" s="88">
        <v>5</v>
      </c>
      <c r="F389" s="88">
        <v>74.225999999999999</v>
      </c>
      <c r="G389" s="71">
        <f t="shared" si="166"/>
        <v>4.8029999999999973</v>
      </c>
      <c r="H389" s="71">
        <f t="shared" si="167"/>
        <v>3.9400000000000546</v>
      </c>
      <c r="I389" s="71">
        <f t="shared" ref="I389:L389" si="301">I386</f>
        <v>3.8700000000000045</v>
      </c>
      <c r="J389" s="71">
        <f t="shared" si="301"/>
        <v>1.8576000000000021</v>
      </c>
      <c r="K389" s="23">
        <f t="shared" si="301"/>
        <v>15016.863902072344</v>
      </c>
      <c r="L389" s="23">
        <f t="shared" si="301"/>
        <v>13397.732451344398</v>
      </c>
      <c r="M389" s="23">
        <f>VLOOKUP(B389,'%C values'!$B:$J,5,FALSE)</f>
        <v>1.1011213876666666</v>
      </c>
      <c r="N389" s="23">
        <f>VLOOKUP(B389,'%C values'!$B:$J,9,FALSE)</f>
        <v>14653.357427333334</v>
      </c>
      <c r="O389" s="23">
        <f t="shared" si="2"/>
        <v>13073.419563870433</v>
      </c>
      <c r="P389" s="40">
        <f t="shared" si="3"/>
        <v>6.536707784096464</v>
      </c>
      <c r="Q389" s="21">
        <f>VLOOKUP($B389,'%C values'!$M:$O,2,FALSE)</f>
        <v>1.25312661</v>
      </c>
      <c r="R389" s="21">
        <f t="shared" si="4"/>
        <v>16329.854487252529</v>
      </c>
      <c r="S389" s="21">
        <f t="shared" si="5"/>
        <v>14569.155238824722</v>
      </c>
      <c r="T389" s="21">
        <f>VLOOKUP($B389,'%C values'!$M:$O,3,FALSE)</f>
        <v>7.2845753929999999</v>
      </c>
      <c r="U389" s="23">
        <f>VLOOKUP(B389,'%C values'!T:U,2,FALSE)</f>
        <v>1.1875709999999999</v>
      </c>
      <c r="V389" s="21">
        <f t="shared" si="6"/>
        <v>15475.580415039605</v>
      </c>
      <c r="W389" s="21">
        <f t="shared" si="7"/>
        <v>13806.989747130432</v>
      </c>
      <c r="X389" s="23">
        <f>VLOOKUP($B389,'%C values'!$T:$V,3,FALSE)</f>
        <v>6.9034927636245813</v>
      </c>
    </row>
    <row r="390" spans="1:24" ht="15.75" customHeight="1" x14ac:dyDescent="0.2">
      <c r="A390" s="22">
        <f>VLOOKUP(B390,'Sample ID by Horizon'!A:B,2,FALSE)</f>
        <v>43042</v>
      </c>
      <c r="B390" s="87" t="s">
        <v>600</v>
      </c>
      <c r="C390" s="57">
        <v>1</v>
      </c>
      <c r="D390" s="57">
        <v>63.08</v>
      </c>
      <c r="E390" s="88">
        <v>5</v>
      </c>
      <c r="F390" s="88">
        <v>67.899000000000001</v>
      </c>
      <c r="G390" s="71">
        <f t="shared" si="166"/>
        <v>4.8190000000000026</v>
      </c>
      <c r="H390" s="71">
        <f t="shared" si="167"/>
        <v>3.6199999999999477</v>
      </c>
      <c r="I390" s="71">
        <f>AVERAGE(H390:H393)</f>
        <v>3.4300000000000352</v>
      </c>
      <c r="J390" s="71">
        <f>I390*0.48</f>
        <v>1.646400000000017</v>
      </c>
      <c r="K390" s="35">
        <f>M390/100*VLOOKUP(B390,'Bulk Density'!$D:$Q,14,FALSE)</f>
        <v>12534.438496802159</v>
      </c>
      <c r="L390" s="23">
        <f>K390*0.892179122</f>
        <v>11182.964332839951</v>
      </c>
      <c r="M390" s="23">
        <f>VLOOKUP(B390,'%C values'!$B:$J,5,FALSE)</f>
        <v>0.85394505533333331</v>
      </c>
      <c r="N390" s="23">
        <f>VLOOKUP(B390,'%C values'!$B:$J,9,FALSE)</f>
        <v>12117.218101666665</v>
      </c>
      <c r="O390" s="23">
        <f t="shared" si="2"/>
        <v>10810.729007027472</v>
      </c>
      <c r="P390" s="40">
        <f t="shared" si="3"/>
        <v>5.4053628514522201</v>
      </c>
      <c r="Q390" s="21">
        <f>VLOOKUP($B390,'%C values'!$M:$O,2,FALSE)</f>
        <v>0.91046992999999998</v>
      </c>
      <c r="R390" s="21">
        <f t="shared" si="4"/>
        <v>12642.091962386939</v>
      </c>
      <c r="S390" s="21">
        <f t="shared" si="5"/>
        <v>11279.010507245637</v>
      </c>
      <c r="T390" s="21">
        <f>VLOOKUP($B390,'%C values'!$M:$O,3,FALSE)</f>
        <v>5.6395035299999998</v>
      </c>
      <c r="U390" s="23">
        <f>VLOOKUP(B390,'%C values'!T:U,2,FALSE)</f>
        <v>0.88982399999999995</v>
      </c>
      <c r="V390" s="21">
        <f t="shared" si="6"/>
        <v>12355.41830397298</v>
      </c>
      <c r="W390" s="21">
        <f t="shared" si="7"/>
        <v>11023.246254381344</v>
      </c>
      <c r="X390" s="23">
        <f>VLOOKUP($B390,'%C values'!$T:$V,3,FALSE)</f>
        <v>5.5116214426529391</v>
      </c>
    </row>
    <row r="391" spans="1:24" ht="15.75" customHeight="1" x14ac:dyDescent="0.2">
      <c r="A391" s="22">
        <f>VLOOKUP(B391,'Sample ID by Horizon'!A:B,2,FALSE)</f>
        <v>43042</v>
      </c>
      <c r="B391" s="87" t="s">
        <v>600</v>
      </c>
      <c r="C391" s="57">
        <v>2</v>
      </c>
      <c r="D391" s="57">
        <v>64.48</v>
      </c>
      <c r="E391" s="88">
        <v>5</v>
      </c>
      <c r="F391" s="88">
        <v>69.316000000000003</v>
      </c>
      <c r="G391" s="71">
        <f t="shared" si="166"/>
        <v>4.8359999999999985</v>
      </c>
      <c r="H391" s="71">
        <f t="shared" si="167"/>
        <v>3.2800000000000296</v>
      </c>
      <c r="I391" s="71">
        <f t="shared" ref="I391:L391" si="302">I390</f>
        <v>3.4300000000000352</v>
      </c>
      <c r="J391" s="71">
        <f t="shared" si="302"/>
        <v>1.646400000000017</v>
      </c>
      <c r="K391" s="23">
        <f t="shared" si="302"/>
        <v>12534.438496802159</v>
      </c>
      <c r="L391" s="23">
        <f t="shared" si="302"/>
        <v>11182.964332839951</v>
      </c>
      <c r="M391" s="23">
        <f>VLOOKUP(B391,'%C values'!$B:$J,5,FALSE)</f>
        <v>0.85394505533333331</v>
      </c>
      <c r="N391" s="23">
        <f>VLOOKUP(B391,'%C values'!$B:$J,9,FALSE)</f>
        <v>12117.218101666665</v>
      </c>
      <c r="O391" s="23">
        <f t="shared" si="2"/>
        <v>10810.729007027472</v>
      </c>
      <c r="P391" s="40">
        <f t="shared" si="3"/>
        <v>5.4053628514522201</v>
      </c>
      <c r="Q391" s="21">
        <f>VLOOKUP($B391,'%C values'!$M:$O,2,FALSE)</f>
        <v>0.91046992999999998</v>
      </c>
      <c r="R391" s="21">
        <f t="shared" si="4"/>
        <v>12642.091962386939</v>
      </c>
      <c r="S391" s="21">
        <f t="shared" si="5"/>
        <v>11279.010507245637</v>
      </c>
      <c r="T391" s="21">
        <f>VLOOKUP($B391,'%C values'!$M:$O,3,FALSE)</f>
        <v>5.6395035299999998</v>
      </c>
      <c r="U391" s="23">
        <f>VLOOKUP(B391,'%C values'!T:U,2,FALSE)</f>
        <v>0.88982399999999995</v>
      </c>
      <c r="V391" s="21">
        <f t="shared" si="6"/>
        <v>12355.41830397298</v>
      </c>
      <c r="W391" s="21">
        <f t="shared" si="7"/>
        <v>11023.246254381344</v>
      </c>
      <c r="X391" s="23">
        <f>VLOOKUP($B391,'%C values'!$T:$V,3,FALSE)</f>
        <v>5.5116214426529391</v>
      </c>
    </row>
    <row r="392" spans="1:24" ht="15.75" customHeight="1" x14ac:dyDescent="0.2">
      <c r="A392" s="22">
        <f>VLOOKUP(B392,'Sample ID by Horizon'!A:B,2,FALSE)</f>
        <v>43042</v>
      </c>
      <c r="B392" s="87" t="s">
        <v>600</v>
      </c>
      <c r="C392" s="57">
        <v>3</v>
      </c>
      <c r="D392" s="57">
        <v>65.747</v>
      </c>
      <c r="E392" s="88">
        <v>5</v>
      </c>
      <c r="F392" s="88">
        <v>70.58</v>
      </c>
      <c r="G392" s="71">
        <f t="shared" si="166"/>
        <v>4.8329999999999984</v>
      </c>
      <c r="H392" s="71">
        <f t="shared" si="167"/>
        <v>3.3400000000000318</v>
      </c>
      <c r="I392" s="71">
        <f t="shared" ref="I392:L392" si="303">I390</f>
        <v>3.4300000000000352</v>
      </c>
      <c r="J392" s="71">
        <f t="shared" si="303"/>
        <v>1.646400000000017</v>
      </c>
      <c r="K392" s="23">
        <f t="shared" si="303"/>
        <v>12534.438496802159</v>
      </c>
      <c r="L392" s="23">
        <f t="shared" si="303"/>
        <v>11182.964332839951</v>
      </c>
      <c r="M392" s="23">
        <f>VLOOKUP(B392,'%C values'!$B:$J,5,FALSE)</f>
        <v>0.85394505533333331</v>
      </c>
      <c r="N392" s="23">
        <f>VLOOKUP(B392,'%C values'!$B:$J,9,FALSE)</f>
        <v>12117.218101666665</v>
      </c>
      <c r="O392" s="23">
        <f t="shared" si="2"/>
        <v>10810.729007027472</v>
      </c>
      <c r="P392" s="40">
        <f t="shared" si="3"/>
        <v>5.4053628514522201</v>
      </c>
      <c r="Q392" s="21">
        <f>VLOOKUP($B392,'%C values'!$M:$O,2,FALSE)</f>
        <v>0.91046992999999998</v>
      </c>
      <c r="R392" s="21">
        <f t="shared" si="4"/>
        <v>12642.091962386939</v>
      </c>
      <c r="S392" s="21">
        <f t="shared" si="5"/>
        <v>11279.010507245637</v>
      </c>
      <c r="T392" s="21">
        <f>VLOOKUP($B392,'%C values'!$M:$O,3,FALSE)</f>
        <v>5.6395035299999998</v>
      </c>
      <c r="U392" s="23">
        <f>VLOOKUP(B392,'%C values'!T:U,2,FALSE)</f>
        <v>0.88982399999999995</v>
      </c>
      <c r="V392" s="21">
        <f t="shared" si="6"/>
        <v>12355.41830397298</v>
      </c>
      <c r="W392" s="21">
        <f t="shared" si="7"/>
        <v>11023.246254381344</v>
      </c>
      <c r="X392" s="23">
        <f>VLOOKUP($B392,'%C values'!$T:$V,3,FALSE)</f>
        <v>5.5116214426529391</v>
      </c>
    </row>
    <row r="393" spans="1:24" ht="15.75" customHeight="1" x14ac:dyDescent="0.2">
      <c r="A393" s="22">
        <f>VLOOKUP(B393,'Sample ID by Horizon'!A:B,2,FALSE)</f>
        <v>43042</v>
      </c>
      <c r="B393" s="87" t="s">
        <v>600</v>
      </c>
      <c r="C393" s="57">
        <v>4</v>
      </c>
      <c r="D393" s="57">
        <v>69.423000000000002</v>
      </c>
      <c r="E393" s="88">
        <v>5</v>
      </c>
      <c r="F393" s="88">
        <v>74.248999999999995</v>
      </c>
      <c r="G393" s="71">
        <f t="shared" si="166"/>
        <v>4.8259999999999934</v>
      </c>
      <c r="H393" s="71">
        <f t="shared" si="167"/>
        <v>3.4800000000001314</v>
      </c>
      <c r="I393" s="71">
        <f t="shared" ref="I393:L393" si="304">I390</f>
        <v>3.4300000000000352</v>
      </c>
      <c r="J393" s="71">
        <f t="shared" si="304"/>
        <v>1.646400000000017</v>
      </c>
      <c r="K393" s="23">
        <f t="shared" si="304"/>
        <v>12534.438496802159</v>
      </c>
      <c r="L393" s="23">
        <f t="shared" si="304"/>
        <v>11182.964332839951</v>
      </c>
      <c r="M393" s="23">
        <f>VLOOKUP(B393,'%C values'!$B:$J,5,FALSE)</f>
        <v>0.85394505533333331</v>
      </c>
      <c r="N393" s="23">
        <f>VLOOKUP(B393,'%C values'!$B:$J,9,FALSE)</f>
        <v>12117.218101666665</v>
      </c>
      <c r="O393" s="23">
        <f t="shared" si="2"/>
        <v>10810.729007027472</v>
      </c>
      <c r="P393" s="40">
        <f t="shared" si="3"/>
        <v>5.4053628514522201</v>
      </c>
      <c r="Q393" s="21">
        <f>VLOOKUP($B393,'%C values'!$M:$O,2,FALSE)</f>
        <v>0.91046992999999998</v>
      </c>
      <c r="R393" s="21">
        <f t="shared" si="4"/>
        <v>12642.091962386939</v>
      </c>
      <c r="S393" s="21">
        <f t="shared" si="5"/>
        <v>11279.010507245637</v>
      </c>
      <c r="T393" s="21">
        <f>VLOOKUP($B393,'%C values'!$M:$O,3,FALSE)</f>
        <v>5.6395035299999998</v>
      </c>
      <c r="U393" s="23">
        <f>VLOOKUP(B393,'%C values'!T:U,2,FALSE)</f>
        <v>0.88982399999999995</v>
      </c>
      <c r="V393" s="21">
        <f t="shared" si="6"/>
        <v>12355.41830397298</v>
      </c>
      <c r="W393" s="21">
        <f t="shared" si="7"/>
        <v>11023.246254381344</v>
      </c>
      <c r="X393" s="23">
        <f>VLOOKUP($B393,'%C values'!$T:$V,3,FALSE)</f>
        <v>5.5116214426529391</v>
      </c>
    </row>
    <row r="394" spans="1:24" ht="15.75" customHeight="1" x14ac:dyDescent="0.2">
      <c r="A394" s="22">
        <f>VLOOKUP(B394,'Sample ID by Horizon'!A:B,2,FALSE)</f>
        <v>43042</v>
      </c>
      <c r="B394" s="87" t="s">
        <v>601</v>
      </c>
      <c r="C394" s="57">
        <v>1</v>
      </c>
      <c r="D394" s="57">
        <v>63.08</v>
      </c>
      <c r="E394" s="88">
        <v>5</v>
      </c>
      <c r="F394" s="88">
        <v>67.977000000000004</v>
      </c>
      <c r="G394" s="71">
        <f t="shared" si="166"/>
        <v>4.8970000000000056</v>
      </c>
      <c r="H394" s="71">
        <f t="shared" si="167"/>
        <v>2.0599999999998886</v>
      </c>
      <c r="I394" s="71">
        <f>AVERAGE(H394:H397)</f>
        <v>2.0450000000000301</v>
      </c>
      <c r="J394" s="71">
        <f>I394*0.48</f>
        <v>0.98160000000001446</v>
      </c>
      <c r="K394" s="35">
        <f>M394/100*VLOOKUP(B394,'Bulk Density'!$D:$Q,14,FALSE)</f>
        <v>9160.3674382688714</v>
      </c>
      <c r="L394" s="23">
        <f>K394*0.892179122</f>
        <v>8172.688578272111</v>
      </c>
      <c r="M394" s="23">
        <f>VLOOKUP(B394,'%C values'!$B:$J,5,FALSE)</f>
        <v>0.20160342033333334</v>
      </c>
      <c r="N394" s="23">
        <f>VLOOKUP(B394,'%C values'!$B:$J,9,FALSE)</f>
        <v>9044.3714103333332</v>
      </c>
      <c r="O394" s="23">
        <f t="shared" si="2"/>
        <v>8069.1993439130956</v>
      </c>
      <c r="P394" s="40">
        <f t="shared" si="3"/>
        <v>4.0345984388469489</v>
      </c>
      <c r="Q394" s="21">
        <f>VLOOKUP($B394,'%C values'!$M:$O,2,FALSE)</f>
        <v>0.20826322</v>
      </c>
      <c r="R394" s="21">
        <f t="shared" si="4"/>
        <v>9278.1815398439048</v>
      </c>
      <c r="S394" s="21">
        <f t="shared" si="5"/>
        <v>8277.7998599745442</v>
      </c>
      <c r="T394" s="21">
        <f>VLOOKUP($B394,'%C values'!$M:$O,3,FALSE)</f>
        <v>4.1388986650000001</v>
      </c>
      <c r="U394" s="23">
        <f>VLOOKUP(B394,'%C values'!T:U,2,FALSE)</f>
        <v>0.20709900000000001</v>
      </c>
      <c r="V394" s="21">
        <f t="shared" si="6"/>
        <v>9226.3152308897006</v>
      </c>
      <c r="W394" s="21">
        <f t="shared" si="7"/>
        <v>8231.5258219904008</v>
      </c>
      <c r="X394" s="23">
        <f>VLOOKUP($B394,'%C values'!$T:$V,3,FALSE)</f>
        <v>4.1157616530793817</v>
      </c>
    </row>
    <row r="395" spans="1:24" ht="15.75" customHeight="1" x14ac:dyDescent="0.2">
      <c r="A395" s="22">
        <f>VLOOKUP(B395,'Sample ID by Horizon'!A:B,2,FALSE)</f>
        <v>43042</v>
      </c>
      <c r="B395" s="87" t="s">
        <v>601</v>
      </c>
      <c r="C395" s="57">
        <v>2</v>
      </c>
      <c r="D395" s="57">
        <v>64.48</v>
      </c>
      <c r="E395" s="88">
        <v>5</v>
      </c>
      <c r="F395" s="88">
        <v>69.397999999999996</v>
      </c>
      <c r="G395" s="71">
        <f t="shared" si="166"/>
        <v>4.9179999999999922</v>
      </c>
      <c r="H395" s="71">
        <f t="shared" si="167"/>
        <v>1.6400000000001569</v>
      </c>
      <c r="I395" s="71">
        <f t="shared" ref="I395:L395" si="305">I394</f>
        <v>2.0450000000000301</v>
      </c>
      <c r="J395" s="71">
        <f t="shared" si="305"/>
        <v>0.98160000000001446</v>
      </c>
      <c r="K395" s="23">
        <f t="shared" si="305"/>
        <v>9160.3674382688714</v>
      </c>
      <c r="L395" s="23">
        <f t="shared" si="305"/>
        <v>8172.688578272111</v>
      </c>
      <c r="M395" s="23">
        <f>VLOOKUP(B395,'%C values'!$B:$J,5,FALSE)</f>
        <v>0.20160342033333334</v>
      </c>
      <c r="N395" s="23">
        <f>VLOOKUP(B395,'%C values'!$B:$J,9,FALSE)</f>
        <v>9044.3714103333332</v>
      </c>
      <c r="O395" s="23">
        <f t="shared" si="2"/>
        <v>8069.1993439130956</v>
      </c>
      <c r="P395" s="40">
        <f t="shared" si="3"/>
        <v>4.0345984388469489</v>
      </c>
      <c r="Q395" s="21">
        <f>VLOOKUP($B395,'%C values'!$M:$O,2,FALSE)</f>
        <v>0.20826322</v>
      </c>
      <c r="R395" s="21">
        <f t="shared" si="4"/>
        <v>9278.1815398439048</v>
      </c>
      <c r="S395" s="21">
        <f t="shared" si="5"/>
        <v>8277.7998599745442</v>
      </c>
      <c r="T395" s="21">
        <f>VLOOKUP($B395,'%C values'!$M:$O,3,FALSE)</f>
        <v>4.1388986650000001</v>
      </c>
      <c r="U395" s="23">
        <f>VLOOKUP(B395,'%C values'!T:U,2,FALSE)</f>
        <v>0.20709900000000001</v>
      </c>
      <c r="V395" s="21">
        <f t="shared" si="6"/>
        <v>9226.3152308897006</v>
      </c>
      <c r="W395" s="21">
        <f t="shared" si="7"/>
        <v>8231.5258219904008</v>
      </c>
      <c r="X395" s="23">
        <f>VLOOKUP($B395,'%C values'!$T:$V,3,FALSE)</f>
        <v>4.1157616530793817</v>
      </c>
    </row>
    <row r="396" spans="1:24" ht="15.75" customHeight="1" x14ac:dyDescent="0.2">
      <c r="A396" s="22">
        <f>VLOOKUP(B396,'Sample ID by Horizon'!A:B,2,FALSE)</f>
        <v>43042</v>
      </c>
      <c r="B396" s="87" t="s">
        <v>601</v>
      </c>
      <c r="C396" s="57">
        <v>3</v>
      </c>
      <c r="D396" s="57">
        <v>65.747</v>
      </c>
      <c r="E396" s="88">
        <v>5</v>
      </c>
      <c r="F396" s="88">
        <v>70.638000000000005</v>
      </c>
      <c r="G396" s="71">
        <f t="shared" si="166"/>
        <v>4.8910000000000053</v>
      </c>
      <c r="H396" s="71">
        <f t="shared" si="167"/>
        <v>2.1799999999998931</v>
      </c>
      <c r="I396" s="71">
        <f t="shared" ref="I396:L396" si="306">I394</f>
        <v>2.0450000000000301</v>
      </c>
      <c r="J396" s="71">
        <f t="shared" si="306"/>
        <v>0.98160000000001446</v>
      </c>
      <c r="K396" s="23">
        <f t="shared" si="306"/>
        <v>9160.3674382688714</v>
      </c>
      <c r="L396" s="23">
        <f t="shared" si="306"/>
        <v>8172.688578272111</v>
      </c>
      <c r="M396" s="23">
        <f>VLOOKUP(B396,'%C values'!$B:$J,5,FALSE)</f>
        <v>0.20160342033333334</v>
      </c>
      <c r="N396" s="23">
        <f>VLOOKUP(B396,'%C values'!$B:$J,9,FALSE)</f>
        <v>9044.3714103333332</v>
      </c>
      <c r="O396" s="23">
        <f t="shared" si="2"/>
        <v>8069.1993439130956</v>
      </c>
      <c r="P396" s="40">
        <f t="shared" si="3"/>
        <v>4.0345984388469489</v>
      </c>
      <c r="Q396" s="21">
        <f>VLOOKUP($B396,'%C values'!$M:$O,2,FALSE)</f>
        <v>0.20826322</v>
      </c>
      <c r="R396" s="21">
        <f t="shared" si="4"/>
        <v>9278.1815398439048</v>
      </c>
      <c r="S396" s="21">
        <f t="shared" si="5"/>
        <v>8277.7998599745442</v>
      </c>
      <c r="T396" s="21">
        <f>VLOOKUP($B396,'%C values'!$M:$O,3,FALSE)</f>
        <v>4.1388986650000001</v>
      </c>
      <c r="U396" s="23">
        <f>VLOOKUP(B396,'%C values'!T:U,2,FALSE)</f>
        <v>0.20709900000000001</v>
      </c>
      <c r="V396" s="21">
        <f t="shared" si="6"/>
        <v>9226.3152308897006</v>
      </c>
      <c r="W396" s="21">
        <f t="shared" si="7"/>
        <v>8231.5258219904008</v>
      </c>
      <c r="X396" s="23">
        <f>VLOOKUP($B396,'%C values'!$T:$V,3,FALSE)</f>
        <v>4.1157616530793817</v>
      </c>
    </row>
    <row r="397" spans="1:24" ht="15.75" customHeight="1" x14ac:dyDescent="0.2">
      <c r="A397" s="22">
        <f>VLOOKUP(B397,'Sample ID by Horizon'!A:B,2,FALSE)</f>
        <v>43042</v>
      </c>
      <c r="B397" s="87" t="s">
        <v>601</v>
      </c>
      <c r="C397" s="57">
        <v>4</v>
      </c>
      <c r="D397" s="57">
        <v>69.424000000000007</v>
      </c>
      <c r="E397" s="88">
        <v>5</v>
      </c>
      <c r="F397" s="88">
        <v>74.308999999999997</v>
      </c>
      <c r="G397" s="71">
        <f t="shared" si="166"/>
        <v>4.8849999999999909</v>
      </c>
      <c r="H397" s="71">
        <f t="shared" si="167"/>
        <v>2.3000000000001819</v>
      </c>
      <c r="I397" s="71">
        <f t="shared" ref="I397:L397" si="307">I394</f>
        <v>2.0450000000000301</v>
      </c>
      <c r="J397" s="71">
        <f t="shared" si="307"/>
        <v>0.98160000000001446</v>
      </c>
      <c r="K397" s="23">
        <f t="shared" si="307"/>
        <v>9160.3674382688714</v>
      </c>
      <c r="L397" s="23">
        <f t="shared" si="307"/>
        <v>8172.688578272111</v>
      </c>
      <c r="M397" s="23">
        <f>VLOOKUP(B397,'%C values'!$B:$J,5,FALSE)</f>
        <v>0.20160342033333334</v>
      </c>
      <c r="N397" s="23">
        <f>VLOOKUP(B397,'%C values'!$B:$J,9,FALSE)</f>
        <v>9044.3714103333332</v>
      </c>
      <c r="O397" s="23">
        <f t="shared" si="2"/>
        <v>8069.1993439130956</v>
      </c>
      <c r="P397" s="40">
        <f t="shared" si="3"/>
        <v>4.0345984388469489</v>
      </c>
      <c r="Q397" s="21">
        <f>VLOOKUP($B397,'%C values'!$M:$O,2,FALSE)</f>
        <v>0.20826322</v>
      </c>
      <c r="R397" s="21">
        <f t="shared" si="4"/>
        <v>9278.1815398439048</v>
      </c>
      <c r="S397" s="21">
        <f t="shared" si="5"/>
        <v>8277.7998599745442</v>
      </c>
      <c r="T397" s="21">
        <f>VLOOKUP($B397,'%C values'!$M:$O,3,FALSE)</f>
        <v>4.1388986650000001</v>
      </c>
      <c r="U397" s="23">
        <f>VLOOKUP(B397,'%C values'!T:U,2,FALSE)</f>
        <v>0.20709900000000001</v>
      </c>
      <c r="V397" s="21">
        <f t="shared" si="6"/>
        <v>9226.3152308897006</v>
      </c>
      <c r="W397" s="21">
        <f t="shared" si="7"/>
        <v>8231.5258219904008</v>
      </c>
      <c r="X397" s="23">
        <f>VLOOKUP($B397,'%C values'!$T:$V,3,FALSE)</f>
        <v>4.1157616530793817</v>
      </c>
    </row>
    <row r="398" spans="1:24" ht="15.75" customHeight="1" x14ac:dyDescent="0.2">
      <c r="A398" s="22">
        <f>VLOOKUP(B398,'Sample ID by Horizon'!A:B,2,FALSE)</f>
        <v>43042</v>
      </c>
      <c r="B398" s="87" t="s">
        <v>602</v>
      </c>
      <c r="C398" s="57">
        <v>1</v>
      </c>
      <c r="D398" s="57">
        <v>63.087000000000003</v>
      </c>
      <c r="E398" s="88">
        <v>5</v>
      </c>
      <c r="F398" s="88">
        <v>67.991</v>
      </c>
      <c r="G398" s="71">
        <f t="shared" si="166"/>
        <v>4.9039999999999964</v>
      </c>
      <c r="H398" s="71">
        <f t="shared" si="167"/>
        <v>1.9200000000000728</v>
      </c>
      <c r="I398" s="71">
        <f>AVERAGE(H398:H401)</f>
        <v>2.0099999999999341</v>
      </c>
      <c r="J398" s="71">
        <f>I398*0.48</f>
        <v>0.96479999999996835</v>
      </c>
      <c r="K398" s="35">
        <f>M398/100*VLOOKUP(B398,'Bulk Density'!$D:$Q,14,FALSE)</f>
        <v>6823.8790687211149</v>
      </c>
      <c r="L398" s="23">
        <f>K398*0.892179122</f>
        <v>6088.1224361657823</v>
      </c>
      <c r="M398" s="23">
        <f>VLOOKUP(B398,'%C values'!$B:$J,5,FALSE)</f>
        <v>0.11501232066666667</v>
      </c>
      <c r="N398" s="23">
        <f>VLOOKUP(B398,'%C values'!$B:$J,9,FALSE)</f>
        <v>6735.7739923333329</v>
      </c>
      <c r="O398" s="23">
        <f t="shared" si="2"/>
        <v>6009.5169264703882</v>
      </c>
      <c r="P398" s="40">
        <f t="shared" si="3"/>
        <v>3.0047575448797672</v>
      </c>
      <c r="Q398" s="21">
        <f>VLOOKUP($B398,'%C values'!$M:$O,2,FALSE)</f>
        <v>0.13578411000000001</v>
      </c>
      <c r="R398" s="21">
        <f t="shared" si="4"/>
        <v>7900.7734103678049</v>
      </c>
      <c r="S398" s="21">
        <f t="shared" si="5"/>
        <v>7048.9050843828945</v>
      </c>
      <c r="T398" s="21">
        <f>VLOOKUP($B398,'%C values'!$M:$O,3,FALSE)</f>
        <v>3.5244514649999998</v>
      </c>
      <c r="U398" s="23">
        <f>VLOOKUP(B398,'%C values'!T:U,2,FALSE)</f>
        <v>0.14609800000000001</v>
      </c>
      <c r="V398" s="21">
        <f t="shared" si="6"/>
        <v>8500.9003903911544</v>
      </c>
      <c r="W398" s="21">
        <f t="shared" si="7"/>
        <v>7584.3258465086374</v>
      </c>
      <c r="X398" s="23">
        <f>VLOOKUP($B398,'%C values'!$T:$V,3,FALSE)</f>
        <v>3.7921617642415595</v>
      </c>
    </row>
    <row r="399" spans="1:24" ht="15.75" customHeight="1" x14ac:dyDescent="0.2">
      <c r="A399" s="22">
        <f>VLOOKUP(B399,'Sample ID by Horizon'!A:B,2,FALSE)</f>
        <v>43042</v>
      </c>
      <c r="B399" s="87" t="s">
        <v>602</v>
      </c>
      <c r="C399" s="57">
        <v>2</v>
      </c>
      <c r="D399" s="57">
        <v>64.483999999999995</v>
      </c>
      <c r="E399" s="88">
        <v>5</v>
      </c>
      <c r="F399" s="88">
        <v>69.379000000000005</v>
      </c>
      <c r="G399" s="71">
        <f t="shared" si="166"/>
        <v>4.8950000000000102</v>
      </c>
      <c r="H399" s="71">
        <f t="shared" si="167"/>
        <v>2.0999999999997954</v>
      </c>
      <c r="I399" s="71">
        <f t="shared" ref="I399:L399" si="308">I398</f>
        <v>2.0099999999999341</v>
      </c>
      <c r="J399" s="71">
        <f t="shared" si="308"/>
        <v>0.96479999999996835</v>
      </c>
      <c r="K399" s="23">
        <f t="shared" si="308"/>
        <v>6823.8790687211149</v>
      </c>
      <c r="L399" s="23">
        <f t="shared" si="308"/>
        <v>6088.1224361657823</v>
      </c>
      <c r="M399" s="23">
        <f>VLOOKUP(B399,'%C values'!$B:$J,5,FALSE)</f>
        <v>0.11501232066666667</v>
      </c>
      <c r="N399" s="23">
        <f>VLOOKUP(B399,'%C values'!$B:$J,9,FALSE)</f>
        <v>6735.7739923333329</v>
      </c>
      <c r="O399" s="23">
        <f t="shared" si="2"/>
        <v>6009.5169264703882</v>
      </c>
      <c r="P399" s="40">
        <f t="shared" si="3"/>
        <v>3.0047575448797672</v>
      </c>
      <c r="Q399" s="21">
        <f>VLOOKUP($B399,'%C values'!$M:$O,2,FALSE)</f>
        <v>0.13578411000000001</v>
      </c>
      <c r="R399" s="21">
        <f t="shared" si="4"/>
        <v>7900.7734103678049</v>
      </c>
      <c r="S399" s="21">
        <f t="shared" si="5"/>
        <v>7048.9050843828945</v>
      </c>
      <c r="T399" s="21">
        <f>VLOOKUP($B399,'%C values'!$M:$O,3,FALSE)</f>
        <v>3.5244514649999998</v>
      </c>
      <c r="U399" s="23">
        <f>VLOOKUP(B399,'%C values'!T:U,2,FALSE)</f>
        <v>0.14609800000000001</v>
      </c>
      <c r="V399" s="21">
        <f t="shared" si="6"/>
        <v>8500.9003903911544</v>
      </c>
      <c r="W399" s="21">
        <f t="shared" si="7"/>
        <v>7584.3258465086374</v>
      </c>
      <c r="X399" s="23">
        <f>VLOOKUP($B399,'%C values'!$T:$V,3,FALSE)</f>
        <v>3.7921617642415595</v>
      </c>
    </row>
    <row r="400" spans="1:24" ht="15.75" customHeight="1" x14ac:dyDescent="0.2">
      <c r="A400" s="22">
        <f>VLOOKUP(B400,'Sample ID by Horizon'!A:B,2,FALSE)</f>
        <v>43042</v>
      </c>
      <c r="B400" s="87" t="s">
        <v>602</v>
      </c>
      <c r="C400" s="57">
        <v>3</v>
      </c>
      <c r="D400" s="57">
        <v>65.748999999999995</v>
      </c>
      <c r="E400" s="88">
        <v>5</v>
      </c>
      <c r="F400" s="88">
        <v>70.644999999999996</v>
      </c>
      <c r="G400" s="71">
        <f t="shared" si="166"/>
        <v>4.8960000000000008</v>
      </c>
      <c r="H400" s="71">
        <f t="shared" si="167"/>
        <v>2.0799999999999841</v>
      </c>
      <c r="I400" s="71">
        <f t="shared" ref="I400:L400" si="309">I398</f>
        <v>2.0099999999999341</v>
      </c>
      <c r="J400" s="71">
        <f t="shared" si="309"/>
        <v>0.96479999999996835</v>
      </c>
      <c r="K400" s="23">
        <f t="shared" si="309"/>
        <v>6823.8790687211149</v>
      </c>
      <c r="L400" s="23">
        <f t="shared" si="309"/>
        <v>6088.1224361657823</v>
      </c>
      <c r="M400" s="23">
        <f>VLOOKUP(B400,'%C values'!$B:$J,5,FALSE)</f>
        <v>0.11501232066666667</v>
      </c>
      <c r="N400" s="23">
        <f>VLOOKUP(B400,'%C values'!$B:$J,9,FALSE)</f>
        <v>6735.7739923333329</v>
      </c>
      <c r="O400" s="23">
        <f t="shared" si="2"/>
        <v>6009.5169264703882</v>
      </c>
      <c r="P400" s="40">
        <f t="shared" si="3"/>
        <v>3.0047575448797672</v>
      </c>
      <c r="Q400" s="21">
        <f>VLOOKUP($B400,'%C values'!$M:$O,2,FALSE)</f>
        <v>0.13578411000000001</v>
      </c>
      <c r="R400" s="21">
        <f t="shared" si="4"/>
        <v>7900.7734103678049</v>
      </c>
      <c r="S400" s="21">
        <f t="shared" si="5"/>
        <v>7048.9050843828945</v>
      </c>
      <c r="T400" s="21">
        <f>VLOOKUP($B400,'%C values'!$M:$O,3,FALSE)</f>
        <v>3.5244514649999998</v>
      </c>
      <c r="U400" s="23">
        <f>VLOOKUP(B400,'%C values'!T:U,2,FALSE)</f>
        <v>0.14609800000000001</v>
      </c>
      <c r="V400" s="21">
        <f t="shared" si="6"/>
        <v>8500.9003903911544</v>
      </c>
      <c r="W400" s="21">
        <f t="shared" si="7"/>
        <v>7584.3258465086374</v>
      </c>
      <c r="X400" s="23">
        <f>VLOOKUP($B400,'%C values'!$T:$V,3,FALSE)</f>
        <v>3.7921617642415595</v>
      </c>
    </row>
    <row r="401" spans="1:24" ht="15.75" customHeight="1" x14ac:dyDescent="0.2">
      <c r="A401" s="22">
        <f>VLOOKUP(B401,'Sample ID by Horizon'!A:B,2,FALSE)</f>
        <v>43042</v>
      </c>
      <c r="B401" s="87" t="s">
        <v>602</v>
      </c>
      <c r="C401" s="57">
        <v>4</v>
      </c>
      <c r="D401" s="57">
        <v>69.424999999999997</v>
      </c>
      <c r="E401" s="88">
        <v>5</v>
      </c>
      <c r="F401" s="88">
        <v>74.328000000000003</v>
      </c>
      <c r="G401" s="71">
        <f t="shared" si="166"/>
        <v>4.9030000000000058</v>
      </c>
      <c r="H401" s="71">
        <f t="shared" si="167"/>
        <v>1.9399999999998843</v>
      </c>
      <c r="I401" s="71">
        <f t="shared" ref="I401:L401" si="310">I398</f>
        <v>2.0099999999999341</v>
      </c>
      <c r="J401" s="71">
        <f t="shared" si="310"/>
        <v>0.96479999999996835</v>
      </c>
      <c r="K401" s="23">
        <f t="shared" si="310"/>
        <v>6823.8790687211149</v>
      </c>
      <c r="L401" s="23">
        <f t="shared" si="310"/>
        <v>6088.1224361657823</v>
      </c>
      <c r="M401" s="23">
        <f>VLOOKUP(B401,'%C values'!$B:$J,5,FALSE)</f>
        <v>0.11501232066666667</v>
      </c>
      <c r="N401" s="23">
        <f>VLOOKUP(B401,'%C values'!$B:$J,9,FALSE)</f>
        <v>6735.7739923333329</v>
      </c>
      <c r="O401" s="23">
        <f t="shared" si="2"/>
        <v>6009.5169264703882</v>
      </c>
      <c r="P401" s="40">
        <f t="shared" si="3"/>
        <v>3.0047575448797672</v>
      </c>
      <c r="Q401" s="21">
        <f>VLOOKUP($B401,'%C values'!$M:$O,2,FALSE)</f>
        <v>0.13578411000000001</v>
      </c>
      <c r="R401" s="21">
        <f t="shared" si="4"/>
        <v>7900.7734103678049</v>
      </c>
      <c r="S401" s="21">
        <f t="shared" si="5"/>
        <v>7048.9050843828945</v>
      </c>
      <c r="T401" s="21">
        <f>VLOOKUP($B401,'%C values'!$M:$O,3,FALSE)</f>
        <v>3.5244514649999998</v>
      </c>
      <c r="U401" s="23">
        <f>VLOOKUP(B401,'%C values'!T:U,2,FALSE)</f>
        <v>0.14609800000000001</v>
      </c>
      <c r="V401" s="21">
        <f t="shared" si="6"/>
        <v>8500.9003903911544</v>
      </c>
      <c r="W401" s="21">
        <f t="shared" si="7"/>
        <v>7584.3258465086374</v>
      </c>
      <c r="X401" s="23">
        <f>VLOOKUP($B401,'%C values'!$T:$V,3,FALSE)</f>
        <v>3.7921617642415595</v>
      </c>
    </row>
    <row r="402" spans="1:24" ht="15.75" customHeight="1" x14ac:dyDescent="0.2">
      <c r="A402" s="22">
        <f>VLOOKUP(B402,'Sample ID by Horizon'!A:B,2,FALSE)</f>
        <v>43042</v>
      </c>
      <c r="B402" s="87" t="s">
        <v>603</v>
      </c>
      <c r="C402" s="57">
        <v>1</v>
      </c>
      <c r="D402" s="57">
        <v>63.042999999999999</v>
      </c>
      <c r="E402" s="88">
        <v>4.9989999999999997</v>
      </c>
      <c r="F402" s="88">
        <v>67.825999999999993</v>
      </c>
      <c r="G402" s="71">
        <f t="shared" si="166"/>
        <v>4.7829999999999941</v>
      </c>
      <c r="H402" s="71">
        <f t="shared" si="167"/>
        <v>4.3208641728346775</v>
      </c>
      <c r="I402" s="71">
        <f>AVERAGE(H402:H405)</f>
        <v>4.3799930877997832</v>
      </c>
      <c r="J402" s="71">
        <f>I402*0.48</f>
        <v>2.1023966821438957</v>
      </c>
      <c r="K402" s="35" t="e">
        <f>M402/100*VLOOKUP(B402,'Bulk Density'!$D:$Q,14,FALSE)</f>
        <v>#N/A</v>
      </c>
      <c r="L402" s="23" t="e">
        <f>K402*0.892179122</f>
        <v>#N/A</v>
      </c>
      <c r="M402" s="23" t="e">
        <f>VLOOKUP(B402,'%C values'!$B:$J,5,FALSE)</f>
        <v>#N/A</v>
      </c>
      <c r="N402" s="23" t="e">
        <f>VLOOKUP(B402,'%C values'!$B:$J,9,FALSE)</f>
        <v>#N/A</v>
      </c>
      <c r="O402" s="23" t="e">
        <f t="shared" si="2"/>
        <v>#N/A</v>
      </c>
      <c r="P402" s="40" t="e">
        <f t="shared" si="3"/>
        <v>#N/A</v>
      </c>
      <c r="Q402" s="21" t="e">
        <f>VLOOKUP($B402,'%C values'!$M:$O,2,FALSE)</f>
        <v>#N/A</v>
      </c>
      <c r="R402" s="21" t="e">
        <f t="shared" si="4"/>
        <v>#N/A</v>
      </c>
      <c r="S402" s="21" t="e">
        <f t="shared" si="5"/>
        <v>#N/A</v>
      </c>
      <c r="T402" s="21" t="e">
        <f>VLOOKUP($B402,'%C values'!$M:$O,3,FALSE)</f>
        <v>#N/A</v>
      </c>
      <c r="U402" s="23">
        <f>VLOOKUP(B402,'%C values'!T:U,2,FALSE)</f>
        <v>1.4568650000000001</v>
      </c>
      <c r="V402" s="21" t="e">
        <f t="shared" si="6"/>
        <v>#N/A</v>
      </c>
      <c r="W402" s="21" t="e">
        <f t="shared" si="7"/>
        <v>#N/A</v>
      </c>
      <c r="X402" s="23" t="e">
        <f>VLOOKUP($B402,'%C values'!$T:$V,3,FALSE)</f>
        <v>#N/A</v>
      </c>
    </row>
    <row r="403" spans="1:24" ht="15.75" customHeight="1" x14ac:dyDescent="0.2">
      <c r="A403" s="22">
        <f>VLOOKUP(B403,'Sample ID by Horizon'!A:B,2,FALSE)</f>
        <v>43042</v>
      </c>
      <c r="B403" s="87" t="s">
        <v>603</v>
      </c>
      <c r="C403" s="57">
        <v>2</v>
      </c>
      <c r="D403" s="57">
        <v>64.444000000000003</v>
      </c>
      <c r="E403" s="88">
        <v>5</v>
      </c>
      <c r="F403" s="88">
        <v>69.224999999999994</v>
      </c>
      <c r="G403" s="71">
        <f t="shared" si="166"/>
        <v>4.7809999999999917</v>
      </c>
      <c r="H403" s="71">
        <f t="shared" si="167"/>
        <v>4.380000000000166</v>
      </c>
      <c r="I403" s="71">
        <f t="shared" ref="I403:L403" si="311">I402</f>
        <v>4.3799930877997832</v>
      </c>
      <c r="J403" s="71">
        <f t="shared" si="311"/>
        <v>2.1023966821438957</v>
      </c>
      <c r="K403" s="23" t="e">
        <f t="shared" si="311"/>
        <v>#N/A</v>
      </c>
      <c r="L403" s="23" t="e">
        <f t="shared" si="311"/>
        <v>#N/A</v>
      </c>
      <c r="M403" s="23" t="e">
        <f>VLOOKUP(B403,'%C values'!$B:$J,5,FALSE)</f>
        <v>#N/A</v>
      </c>
      <c r="N403" s="23" t="e">
        <f>VLOOKUP(B403,'%C values'!$B:$J,9,FALSE)</f>
        <v>#N/A</v>
      </c>
      <c r="O403" s="23" t="e">
        <f t="shared" si="2"/>
        <v>#N/A</v>
      </c>
      <c r="P403" s="40" t="e">
        <f t="shared" si="3"/>
        <v>#N/A</v>
      </c>
      <c r="Q403" s="21" t="e">
        <f>VLOOKUP($B403,'%C values'!$M:$O,2,FALSE)</f>
        <v>#N/A</v>
      </c>
      <c r="R403" s="21" t="e">
        <f t="shared" si="4"/>
        <v>#N/A</v>
      </c>
      <c r="S403" s="21" t="e">
        <f t="shared" si="5"/>
        <v>#N/A</v>
      </c>
      <c r="T403" s="21" t="e">
        <f>VLOOKUP($B403,'%C values'!$M:$O,3,FALSE)</f>
        <v>#N/A</v>
      </c>
      <c r="U403" s="23">
        <f>VLOOKUP(B403,'%C values'!T:U,2,FALSE)</f>
        <v>1.4568650000000001</v>
      </c>
      <c r="V403" s="21" t="e">
        <f t="shared" si="6"/>
        <v>#N/A</v>
      </c>
      <c r="W403" s="21" t="e">
        <f t="shared" si="7"/>
        <v>#N/A</v>
      </c>
      <c r="X403" s="23" t="e">
        <f>VLOOKUP($B403,'%C values'!$T:$V,3,FALSE)</f>
        <v>#N/A</v>
      </c>
    </row>
    <row r="404" spans="1:24" ht="15.75" customHeight="1" x14ac:dyDescent="0.2">
      <c r="A404" s="22">
        <f>VLOOKUP(B404,'Sample ID by Horizon'!A:B,2,FALSE)</f>
        <v>43042</v>
      </c>
      <c r="B404" s="87" t="s">
        <v>603</v>
      </c>
      <c r="C404" s="57">
        <v>3</v>
      </c>
      <c r="D404" s="57">
        <v>65.748000000000005</v>
      </c>
      <c r="E404" s="88">
        <v>5</v>
      </c>
      <c r="F404" s="88">
        <v>70.53</v>
      </c>
      <c r="G404" s="71">
        <f t="shared" si="166"/>
        <v>4.7819999999999965</v>
      </c>
      <c r="H404" s="71">
        <f t="shared" si="167"/>
        <v>4.3600000000000705</v>
      </c>
      <c r="I404" s="71">
        <f t="shared" ref="I404:L404" si="312">I402</f>
        <v>4.3799930877997832</v>
      </c>
      <c r="J404" s="71">
        <f t="shared" si="312"/>
        <v>2.1023966821438957</v>
      </c>
      <c r="K404" s="23" t="e">
        <f t="shared" si="312"/>
        <v>#N/A</v>
      </c>
      <c r="L404" s="23" t="e">
        <f t="shared" si="312"/>
        <v>#N/A</v>
      </c>
      <c r="M404" s="23" t="e">
        <f>VLOOKUP(B404,'%C values'!$B:$J,5,FALSE)</f>
        <v>#N/A</v>
      </c>
      <c r="N404" s="23" t="e">
        <f>VLOOKUP(B404,'%C values'!$B:$J,9,FALSE)</f>
        <v>#N/A</v>
      </c>
      <c r="O404" s="23" t="e">
        <f t="shared" si="2"/>
        <v>#N/A</v>
      </c>
      <c r="P404" s="40" t="e">
        <f t="shared" si="3"/>
        <v>#N/A</v>
      </c>
      <c r="Q404" s="21" t="e">
        <f>VLOOKUP($B404,'%C values'!$M:$O,2,FALSE)</f>
        <v>#N/A</v>
      </c>
      <c r="R404" s="21" t="e">
        <f t="shared" si="4"/>
        <v>#N/A</v>
      </c>
      <c r="S404" s="21" t="e">
        <f t="shared" si="5"/>
        <v>#N/A</v>
      </c>
      <c r="T404" s="21" t="e">
        <f>VLOOKUP($B404,'%C values'!$M:$O,3,FALSE)</f>
        <v>#N/A</v>
      </c>
      <c r="U404" s="23">
        <f>VLOOKUP(B404,'%C values'!T:U,2,FALSE)</f>
        <v>1.4568650000000001</v>
      </c>
      <c r="V404" s="21" t="e">
        <f t="shared" si="6"/>
        <v>#N/A</v>
      </c>
      <c r="W404" s="21" t="e">
        <f t="shared" si="7"/>
        <v>#N/A</v>
      </c>
      <c r="X404" s="23" t="e">
        <f>VLOOKUP($B404,'%C values'!$T:$V,3,FALSE)</f>
        <v>#N/A</v>
      </c>
    </row>
    <row r="405" spans="1:24" ht="15.75" customHeight="1" x14ac:dyDescent="0.2">
      <c r="A405" s="22">
        <f>VLOOKUP(B405,'Sample ID by Horizon'!A:B,2,FALSE)</f>
        <v>43042</v>
      </c>
      <c r="B405" s="87" t="s">
        <v>603</v>
      </c>
      <c r="C405" s="57">
        <v>4</v>
      </c>
      <c r="D405" s="57">
        <v>69.424999999999997</v>
      </c>
      <c r="E405" s="88">
        <v>5.0010000000000003</v>
      </c>
      <c r="F405" s="88">
        <v>74.203000000000003</v>
      </c>
      <c r="G405" s="71">
        <f t="shared" si="166"/>
        <v>4.7780000000000058</v>
      </c>
      <c r="H405" s="71">
        <f t="shared" si="167"/>
        <v>4.4591081783642172</v>
      </c>
      <c r="I405" s="71">
        <f t="shared" ref="I405:L405" si="313">I402</f>
        <v>4.3799930877997832</v>
      </c>
      <c r="J405" s="71">
        <f t="shared" si="313"/>
        <v>2.1023966821438957</v>
      </c>
      <c r="K405" s="23" t="e">
        <f t="shared" si="313"/>
        <v>#N/A</v>
      </c>
      <c r="L405" s="23" t="e">
        <f t="shared" si="313"/>
        <v>#N/A</v>
      </c>
      <c r="M405" s="23" t="e">
        <f>VLOOKUP(B405,'%C values'!$B:$J,5,FALSE)</f>
        <v>#N/A</v>
      </c>
      <c r="N405" s="23" t="e">
        <f>VLOOKUP(B405,'%C values'!$B:$J,9,FALSE)</f>
        <v>#N/A</v>
      </c>
      <c r="O405" s="23" t="e">
        <f t="shared" si="2"/>
        <v>#N/A</v>
      </c>
      <c r="P405" s="40" t="e">
        <f t="shared" si="3"/>
        <v>#N/A</v>
      </c>
      <c r="Q405" s="21" t="e">
        <f>VLOOKUP($B405,'%C values'!$M:$O,2,FALSE)</f>
        <v>#N/A</v>
      </c>
      <c r="R405" s="21" t="e">
        <f t="shared" si="4"/>
        <v>#N/A</v>
      </c>
      <c r="S405" s="21" t="e">
        <f t="shared" si="5"/>
        <v>#N/A</v>
      </c>
      <c r="T405" s="21" t="e">
        <f>VLOOKUP($B405,'%C values'!$M:$O,3,FALSE)</f>
        <v>#N/A</v>
      </c>
      <c r="U405" s="23">
        <f>VLOOKUP(B405,'%C values'!T:U,2,FALSE)</f>
        <v>1.4568650000000001</v>
      </c>
      <c r="V405" s="21" t="e">
        <f t="shared" si="6"/>
        <v>#N/A</v>
      </c>
      <c r="W405" s="21" t="e">
        <f t="shared" si="7"/>
        <v>#N/A</v>
      </c>
      <c r="X405" s="23" t="e">
        <f>VLOOKUP($B405,'%C values'!$T:$V,3,FALSE)</f>
        <v>#N/A</v>
      </c>
    </row>
    <row r="406" spans="1:24" ht="15.75" customHeight="1" x14ac:dyDescent="0.2">
      <c r="A406" s="22">
        <f>VLOOKUP(B406,'Sample ID by Horizon'!A:B,2,FALSE)</f>
        <v>43042</v>
      </c>
      <c r="B406" s="87" t="s">
        <v>604</v>
      </c>
      <c r="C406" s="57">
        <v>1</v>
      </c>
      <c r="D406" s="57">
        <v>63.043999999999997</v>
      </c>
      <c r="E406" s="88">
        <v>5</v>
      </c>
      <c r="F406" s="88">
        <v>67.781999999999996</v>
      </c>
      <c r="G406" s="71">
        <f t="shared" si="166"/>
        <v>4.7379999999999995</v>
      </c>
      <c r="H406" s="71">
        <f t="shared" si="167"/>
        <v>5.2400000000000091</v>
      </c>
      <c r="I406" s="71">
        <f>AVERAGE(H406:H409)</f>
        <v>4.4049999999999301</v>
      </c>
      <c r="J406" s="71">
        <f>I406*0.48</f>
        <v>2.1143999999999665</v>
      </c>
      <c r="K406" s="35" t="e">
        <f>M406/100*VLOOKUP(B406,'Bulk Density'!$D:$Q,14,FALSE)</f>
        <v>#N/A</v>
      </c>
      <c r="L406" s="23" t="e">
        <f>K406*0.892179122</f>
        <v>#N/A</v>
      </c>
      <c r="M406" s="23" t="e">
        <f>VLOOKUP(B406,'%C values'!$B:$J,5,FALSE)</f>
        <v>#N/A</v>
      </c>
      <c r="N406" s="23" t="e">
        <f>VLOOKUP(B406,'%C values'!$B:$J,9,FALSE)</f>
        <v>#N/A</v>
      </c>
      <c r="O406" s="23" t="e">
        <f t="shared" si="2"/>
        <v>#N/A</v>
      </c>
      <c r="P406" s="40" t="e">
        <f t="shared" si="3"/>
        <v>#N/A</v>
      </c>
      <c r="Q406" s="21" t="e">
        <f>VLOOKUP($B406,'%C values'!$M:$O,2,FALSE)</f>
        <v>#N/A</v>
      </c>
      <c r="R406" s="21" t="e">
        <f t="shared" si="4"/>
        <v>#N/A</v>
      </c>
      <c r="S406" s="21" t="e">
        <f t="shared" si="5"/>
        <v>#N/A</v>
      </c>
      <c r="T406" s="21" t="e">
        <f>VLOOKUP($B406,'%C values'!$M:$O,3,FALSE)</f>
        <v>#N/A</v>
      </c>
      <c r="U406" s="23">
        <f>VLOOKUP(B406,'%C values'!T:U,2,FALSE)</f>
        <v>1.1400410000000001</v>
      </c>
      <c r="V406" s="21" t="e">
        <f t="shared" si="6"/>
        <v>#N/A</v>
      </c>
      <c r="W406" s="21" t="e">
        <f t="shared" si="7"/>
        <v>#N/A</v>
      </c>
      <c r="X406" s="23" t="e">
        <f>VLOOKUP($B406,'%C values'!$T:$V,3,FALSE)</f>
        <v>#N/A</v>
      </c>
    </row>
    <row r="407" spans="1:24" ht="15.75" customHeight="1" x14ac:dyDescent="0.2">
      <c r="A407" s="22">
        <f>VLOOKUP(B407,'Sample ID by Horizon'!A:B,2,FALSE)</f>
        <v>43042</v>
      </c>
      <c r="B407" s="87" t="s">
        <v>604</v>
      </c>
      <c r="C407" s="57">
        <v>2</v>
      </c>
      <c r="D407" s="57">
        <v>64.442999999999998</v>
      </c>
      <c r="E407" s="88">
        <v>5</v>
      </c>
      <c r="F407" s="88">
        <v>69.191000000000003</v>
      </c>
      <c r="G407" s="71">
        <f t="shared" si="166"/>
        <v>4.7480000000000047</v>
      </c>
      <c r="H407" s="71">
        <f t="shared" si="167"/>
        <v>5.0399999999999068</v>
      </c>
      <c r="I407" s="71">
        <f t="shared" ref="I407:L407" si="314">I406</f>
        <v>4.4049999999999301</v>
      </c>
      <c r="J407" s="71">
        <f t="shared" si="314"/>
        <v>2.1143999999999665</v>
      </c>
      <c r="K407" s="23" t="e">
        <f t="shared" si="314"/>
        <v>#N/A</v>
      </c>
      <c r="L407" s="23" t="e">
        <f t="shared" si="314"/>
        <v>#N/A</v>
      </c>
      <c r="M407" s="23" t="e">
        <f>VLOOKUP(B407,'%C values'!$B:$J,5,FALSE)</f>
        <v>#N/A</v>
      </c>
      <c r="N407" s="23" t="e">
        <f>VLOOKUP(B407,'%C values'!$B:$J,9,FALSE)</f>
        <v>#N/A</v>
      </c>
      <c r="O407" s="23" t="e">
        <f t="shared" si="2"/>
        <v>#N/A</v>
      </c>
      <c r="P407" s="40" t="e">
        <f t="shared" si="3"/>
        <v>#N/A</v>
      </c>
      <c r="Q407" s="21" t="e">
        <f>VLOOKUP($B407,'%C values'!$M:$O,2,FALSE)</f>
        <v>#N/A</v>
      </c>
      <c r="R407" s="21" t="e">
        <f t="shared" si="4"/>
        <v>#N/A</v>
      </c>
      <c r="S407" s="21" t="e">
        <f t="shared" si="5"/>
        <v>#N/A</v>
      </c>
      <c r="T407" s="21" t="e">
        <f>VLOOKUP($B407,'%C values'!$M:$O,3,FALSE)</f>
        <v>#N/A</v>
      </c>
      <c r="U407" s="23">
        <f>VLOOKUP(B407,'%C values'!T:U,2,FALSE)</f>
        <v>1.1400410000000001</v>
      </c>
      <c r="V407" s="21" t="e">
        <f t="shared" si="6"/>
        <v>#N/A</v>
      </c>
      <c r="W407" s="21" t="e">
        <f t="shared" si="7"/>
        <v>#N/A</v>
      </c>
      <c r="X407" s="23" t="e">
        <f>VLOOKUP($B407,'%C values'!$T:$V,3,FALSE)</f>
        <v>#N/A</v>
      </c>
    </row>
    <row r="408" spans="1:24" ht="15.75" customHeight="1" x14ac:dyDescent="0.2">
      <c r="A408" s="22">
        <f>VLOOKUP(B408,'Sample ID by Horizon'!A:B,2,FALSE)</f>
        <v>43042</v>
      </c>
      <c r="B408" s="87" t="s">
        <v>604</v>
      </c>
      <c r="C408" s="57">
        <v>3</v>
      </c>
      <c r="D408" s="57">
        <v>65.707999999999998</v>
      </c>
      <c r="E408" s="88">
        <v>5</v>
      </c>
      <c r="F408" s="88">
        <v>70.53</v>
      </c>
      <c r="G408" s="71">
        <f t="shared" si="166"/>
        <v>4.8220000000000027</v>
      </c>
      <c r="H408" s="71">
        <f t="shared" si="167"/>
        <v>3.559999999999945</v>
      </c>
      <c r="I408" s="71">
        <f t="shared" ref="I408:L408" si="315">I406</f>
        <v>4.4049999999999301</v>
      </c>
      <c r="J408" s="71">
        <f t="shared" si="315"/>
        <v>2.1143999999999665</v>
      </c>
      <c r="K408" s="23" t="e">
        <f t="shared" si="315"/>
        <v>#N/A</v>
      </c>
      <c r="L408" s="23" t="e">
        <f t="shared" si="315"/>
        <v>#N/A</v>
      </c>
      <c r="M408" s="23" t="e">
        <f>VLOOKUP(B408,'%C values'!$B:$J,5,FALSE)</f>
        <v>#N/A</v>
      </c>
      <c r="N408" s="23" t="e">
        <f>VLOOKUP(B408,'%C values'!$B:$J,9,FALSE)</f>
        <v>#N/A</v>
      </c>
      <c r="O408" s="23" t="e">
        <f t="shared" si="2"/>
        <v>#N/A</v>
      </c>
      <c r="P408" s="40" t="e">
        <f t="shared" si="3"/>
        <v>#N/A</v>
      </c>
      <c r="Q408" s="21" t="e">
        <f>VLOOKUP($B408,'%C values'!$M:$O,2,FALSE)</f>
        <v>#N/A</v>
      </c>
      <c r="R408" s="21" t="e">
        <f t="shared" si="4"/>
        <v>#N/A</v>
      </c>
      <c r="S408" s="21" t="e">
        <f t="shared" si="5"/>
        <v>#N/A</v>
      </c>
      <c r="T408" s="21" t="e">
        <f>VLOOKUP($B408,'%C values'!$M:$O,3,FALSE)</f>
        <v>#N/A</v>
      </c>
      <c r="U408" s="23">
        <f>VLOOKUP(B408,'%C values'!T:U,2,FALSE)</f>
        <v>1.1400410000000001</v>
      </c>
      <c r="V408" s="21" t="e">
        <f t="shared" si="6"/>
        <v>#N/A</v>
      </c>
      <c r="W408" s="21" t="e">
        <f t="shared" si="7"/>
        <v>#N/A</v>
      </c>
      <c r="X408" s="23" t="e">
        <f>VLOOKUP($B408,'%C values'!$T:$V,3,FALSE)</f>
        <v>#N/A</v>
      </c>
    </row>
    <row r="409" spans="1:24" ht="15.75" customHeight="1" x14ac:dyDescent="0.2">
      <c r="A409" s="22">
        <f>VLOOKUP(B409,'Sample ID by Horizon'!A:B,2,FALSE)</f>
        <v>43042</v>
      </c>
      <c r="B409" s="87" t="s">
        <v>604</v>
      </c>
      <c r="C409" s="57">
        <v>4</v>
      </c>
      <c r="D409" s="57">
        <v>69.382999999999996</v>
      </c>
      <c r="E409" s="88">
        <v>5</v>
      </c>
      <c r="F409" s="88">
        <v>74.194000000000003</v>
      </c>
      <c r="G409" s="71">
        <f t="shared" si="166"/>
        <v>4.811000000000007</v>
      </c>
      <c r="H409" s="71">
        <f t="shared" si="167"/>
        <v>3.779999999999859</v>
      </c>
      <c r="I409" s="71">
        <f t="shared" ref="I409:L409" si="316">I406</f>
        <v>4.4049999999999301</v>
      </c>
      <c r="J409" s="71">
        <f t="shared" si="316"/>
        <v>2.1143999999999665</v>
      </c>
      <c r="K409" s="23" t="e">
        <f t="shared" si="316"/>
        <v>#N/A</v>
      </c>
      <c r="L409" s="23" t="e">
        <f t="shared" si="316"/>
        <v>#N/A</v>
      </c>
      <c r="M409" s="23" t="e">
        <f>VLOOKUP(B409,'%C values'!$B:$J,5,FALSE)</f>
        <v>#N/A</v>
      </c>
      <c r="N409" s="23" t="e">
        <f>VLOOKUP(B409,'%C values'!$B:$J,9,FALSE)</f>
        <v>#N/A</v>
      </c>
      <c r="O409" s="23" t="e">
        <f t="shared" si="2"/>
        <v>#N/A</v>
      </c>
      <c r="P409" s="40" t="e">
        <f t="shared" si="3"/>
        <v>#N/A</v>
      </c>
      <c r="Q409" s="21" t="e">
        <f>VLOOKUP($B409,'%C values'!$M:$O,2,FALSE)</f>
        <v>#N/A</v>
      </c>
      <c r="R409" s="21" t="e">
        <f t="shared" si="4"/>
        <v>#N/A</v>
      </c>
      <c r="S409" s="21" t="e">
        <f t="shared" si="5"/>
        <v>#N/A</v>
      </c>
      <c r="T409" s="21" t="e">
        <f>VLOOKUP($B409,'%C values'!$M:$O,3,FALSE)</f>
        <v>#N/A</v>
      </c>
      <c r="U409" s="23">
        <f>VLOOKUP(B409,'%C values'!T:U,2,FALSE)</f>
        <v>1.1400410000000001</v>
      </c>
      <c r="V409" s="21" t="e">
        <f t="shared" si="6"/>
        <v>#N/A</v>
      </c>
      <c r="W409" s="21" t="e">
        <f t="shared" si="7"/>
        <v>#N/A</v>
      </c>
      <c r="X409" s="23" t="e">
        <f>VLOOKUP($B409,'%C values'!$T:$V,3,FALSE)</f>
        <v>#N/A</v>
      </c>
    </row>
    <row r="410" spans="1:24" ht="15.75" customHeight="1" x14ac:dyDescent="0.2">
      <c r="A410" s="22">
        <f>VLOOKUP(B410,'Sample ID by Horizon'!A:B,2,FALSE)</f>
        <v>43042</v>
      </c>
      <c r="B410" s="87" t="s">
        <v>605</v>
      </c>
      <c r="C410" s="57">
        <v>1</v>
      </c>
      <c r="D410" s="57">
        <v>63.042999999999999</v>
      </c>
      <c r="E410" s="88">
        <v>5</v>
      </c>
      <c r="F410" s="88">
        <v>67.855999999999995</v>
      </c>
      <c r="G410" s="71">
        <f t="shared" si="166"/>
        <v>4.8129999999999953</v>
      </c>
      <c r="H410" s="71">
        <f t="shared" si="167"/>
        <v>3.7400000000000948</v>
      </c>
      <c r="I410" s="71">
        <f>AVERAGE(H410:H413)</f>
        <v>3.5651710342068688</v>
      </c>
      <c r="J410" s="71">
        <f>I410*0.48</f>
        <v>1.711282096419297</v>
      </c>
      <c r="K410" s="35" t="e">
        <f>M410/100*VLOOKUP(B410,'Bulk Density'!$D:$Q,14,FALSE)</f>
        <v>#N/A</v>
      </c>
      <c r="L410" s="23" t="e">
        <f>K410*0.892179122</f>
        <v>#N/A</v>
      </c>
      <c r="M410" s="23" t="e">
        <f>VLOOKUP(B410,'%C values'!$B:$J,5,FALSE)</f>
        <v>#N/A</v>
      </c>
      <c r="N410" s="23" t="e">
        <f>VLOOKUP(B410,'%C values'!$B:$J,9,FALSE)</f>
        <v>#N/A</v>
      </c>
      <c r="O410" s="23" t="e">
        <f t="shared" si="2"/>
        <v>#N/A</v>
      </c>
      <c r="P410" s="40" t="e">
        <f t="shared" si="3"/>
        <v>#N/A</v>
      </c>
      <c r="Q410" s="21" t="e">
        <f>VLOOKUP($B410,'%C values'!$M:$O,2,FALSE)</f>
        <v>#N/A</v>
      </c>
      <c r="R410" s="21" t="e">
        <f t="shared" si="4"/>
        <v>#N/A</v>
      </c>
      <c r="S410" s="21" t="e">
        <f t="shared" si="5"/>
        <v>#N/A</v>
      </c>
      <c r="T410" s="21" t="e">
        <f>VLOOKUP($B410,'%C values'!$M:$O,3,FALSE)</f>
        <v>#N/A</v>
      </c>
      <c r="U410" s="23">
        <f>VLOOKUP(B410,'%C values'!T:U,2,FALSE)</f>
        <v>0.855348</v>
      </c>
      <c r="V410" s="21" t="e">
        <f t="shared" si="6"/>
        <v>#N/A</v>
      </c>
      <c r="W410" s="21" t="e">
        <f t="shared" si="7"/>
        <v>#N/A</v>
      </c>
      <c r="X410" s="23" t="e">
        <f>VLOOKUP($B410,'%C values'!$T:$V,3,FALSE)</f>
        <v>#N/A</v>
      </c>
    </row>
    <row r="411" spans="1:24" ht="15.75" customHeight="1" x14ac:dyDescent="0.2">
      <c r="A411" s="22">
        <f>VLOOKUP(B411,'Sample ID by Horizon'!A:B,2,FALSE)</f>
        <v>43042</v>
      </c>
      <c r="B411" s="87" t="s">
        <v>605</v>
      </c>
      <c r="C411" s="57">
        <v>2</v>
      </c>
      <c r="D411" s="57">
        <v>64.442999999999998</v>
      </c>
      <c r="E411" s="88">
        <v>5</v>
      </c>
      <c r="F411" s="88">
        <v>69.257000000000005</v>
      </c>
      <c r="G411" s="71">
        <f t="shared" si="166"/>
        <v>4.8140000000000072</v>
      </c>
      <c r="H411" s="71">
        <f t="shared" si="167"/>
        <v>3.7199999999998568</v>
      </c>
      <c r="I411" s="71">
        <f t="shared" ref="I411:L411" si="317">I410</f>
        <v>3.5651710342068688</v>
      </c>
      <c r="J411" s="71">
        <f t="shared" si="317"/>
        <v>1.711282096419297</v>
      </c>
      <c r="K411" s="23" t="e">
        <f t="shared" si="317"/>
        <v>#N/A</v>
      </c>
      <c r="L411" s="23" t="e">
        <f t="shared" si="317"/>
        <v>#N/A</v>
      </c>
      <c r="M411" s="23" t="e">
        <f>VLOOKUP(B411,'%C values'!$B:$J,5,FALSE)</f>
        <v>#N/A</v>
      </c>
      <c r="N411" s="23" t="e">
        <f>VLOOKUP(B411,'%C values'!$B:$J,9,FALSE)</f>
        <v>#N/A</v>
      </c>
      <c r="O411" s="23" t="e">
        <f t="shared" si="2"/>
        <v>#N/A</v>
      </c>
      <c r="P411" s="40" t="e">
        <f t="shared" si="3"/>
        <v>#N/A</v>
      </c>
      <c r="Q411" s="21" t="e">
        <f>VLOOKUP($B411,'%C values'!$M:$O,2,FALSE)</f>
        <v>#N/A</v>
      </c>
      <c r="R411" s="21" t="e">
        <f t="shared" si="4"/>
        <v>#N/A</v>
      </c>
      <c r="S411" s="21" t="e">
        <f t="shared" si="5"/>
        <v>#N/A</v>
      </c>
      <c r="T411" s="21" t="e">
        <f>VLOOKUP($B411,'%C values'!$M:$O,3,FALSE)</f>
        <v>#N/A</v>
      </c>
      <c r="U411" s="23">
        <f>VLOOKUP(B411,'%C values'!T:U,2,FALSE)</f>
        <v>0.855348</v>
      </c>
      <c r="V411" s="21" t="e">
        <f t="shared" si="6"/>
        <v>#N/A</v>
      </c>
      <c r="W411" s="21" t="e">
        <f t="shared" si="7"/>
        <v>#N/A</v>
      </c>
      <c r="X411" s="23" t="e">
        <f>VLOOKUP($B411,'%C values'!$T:$V,3,FALSE)</f>
        <v>#N/A</v>
      </c>
    </row>
    <row r="412" spans="1:24" ht="15.75" customHeight="1" x14ac:dyDescent="0.2">
      <c r="A412" s="22">
        <f>VLOOKUP(B412,'Sample ID by Horizon'!A:B,2,FALSE)</f>
        <v>43042</v>
      </c>
      <c r="B412" s="87" t="s">
        <v>605</v>
      </c>
      <c r="C412" s="57">
        <v>3</v>
      </c>
      <c r="D412" s="57">
        <v>65.709000000000003</v>
      </c>
      <c r="E412" s="88">
        <v>5</v>
      </c>
      <c r="F412" s="88">
        <v>70.540000000000006</v>
      </c>
      <c r="G412" s="71">
        <f t="shared" si="166"/>
        <v>4.8310000000000031</v>
      </c>
      <c r="H412" s="71">
        <f t="shared" si="167"/>
        <v>3.3799999999999386</v>
      </c>
      <c r="I412" s="71">
        <f t="shared" ref="I412:L412" si="318">I410</f>
        <v>3.5651710342068688</v>
      </c>
      <c r="J412" s="71">
        <f t="shared" si="318"/>
        <v>1.711282096419297</v>
      </c>
      <c r="K412" s="23" t="e">
        <f t="shared" si="318"/>
        <v>#N/A</v>
      </c>
      <c r="L412" s="23" t="e">
        <f t="shared" si="318"/>
        <v>#N/A</v>
      </c>
      <c r="M412" s="23" t="e">
        <f>VLOOKUP(B412,'%C values'!$B:$J,5,FALSE)</f>
        <v>#N/A</v>
      </c>
      <c r="N412" s="23" t="e">
        <f>VLOOKUP(B412,'%C values'!$B:$J,9,FALSE)</f>
        <v>#N/A</v>
      </c>
      <c r="O412" s="23" t="e">
        <f t="shared" si="2"/>
        <v>#N/A</v>
      </c>
      <c r="P412" s="40" t="e">
        <f t="shared" si="3"/>
        <v>#N/A</v>
      </c>
      <c r="Q412" s="21" t="e">
        <f>VLOOKUP($B412,'%C values'!$M:$O,2,FALSE)</f>
        <v>#N/A</v>
      </c>
      <c r="R412" s="21" t="e">
        <f t="shared" si="4"/>
        <v>#N/A</v>
      </c>
      <c r="S412" s="21" t="e">
        <f t="shared" si="5"/>
        <v>#N/A</v>
      </c>
      <c r="T412" s="21" t="e">
        <f>VLOOKUP($B412,'%C values'!$M:$O,3,FALSE)</f>
        <v>#N/A</v>
      </c>
      <c r="U412" s="23">
        <f>VLOOKUP(B412,'%C values'!T:U,2,FALSE)</f>
        <v>0.855348</v>
      </c>
      <c r="V412" s="21" t="e">
        <f t="shared" si="6"/>
        <v>#N/A</v>
      </c>
      <c r="W412" s="21" t="e">
        <f t="shared" si="7"/>
        <v>#N/A</v>
      </c>
      <c r="X412" s="23" t="e">
        <f>VLOOKUP($B412,'%C values'!$T:$V,3,FALSE)</f>
        <v>#N/A</v>
      </c>
    </row>
    <row r="413" spans="1:24" ht="15.75" customHeight="1" x14ac:dyDescent="0.2">
      <c r="A413" s="22">
        <f>VLOOKUP(B413,'Sample ID by Horizon'!A:B,2,FALSE)</f>
        <v>43042</v>
      </c>
      <c r="B413" s="87" t="s">
        <v>605</v>
      </c>
      <c r="C413" s="57">
        <v>4</v>
      </c>
      <c r="D413" s="57">
        <v>69.382000000000005</v>
      </c>
      <c r="E413" s="88">
        <v>4.9989999999999997</v>
      </c>
      <c r="F413" s="88">
        <v>74.209999999999994</v>
      </c>
      <c r="G413" s="71">
        <f t="shared" si="166"/>
        <v>4.8279999999999887</v>
      </c>
      <c r="H413" s="71">
        <f t="shared" si="167"/>
        <v>3.4206841368275844</v>
      </c>
      <c r="I413" s="71">
        <f t="shared" ref="I413:L413" si="319">I410</f>
        <v>3.5651710342068688</v>
      </c>
      <c r="J413" s="71">
        <f t="shared" si="319"/>
        <v>1.711282096419297</v>
      </c>
      <c r="K413" s="23" t="e">
        <f t="shared" si="319"/>
        <v>#N/A</v>
      </c>
      <c r="L413" s="23" t="e">
        <f t="shared" si="319"/>
        <v>#N/A</v>
      </c>
      <c r="M413" s="23" t="e">
        <f>VLOOKUP(B413,'%C values'!$B:$J,5,FALSE)</f>
        <v>#N/A</v>
      </c>
      <c r="N413" s="23" t="e">
        <f>VLOOKUP(B413,'%C values'!$B:$J,9,FALSE)</f>
        <v>#N/A</v>
      </c>
      <c r="O413" s="23" t="e">
        <f t="shared" si="2"/>
        <v>#N/A</v>
      </c>
      <c r="P413" s="40" t="e">
        <f t="shared" si="3"/>
        <v>#N/A</v>
      </c>
      <c r="Q413" s="21" t="e">
        <f>VLOOKUP($B413,'%C values'!$M:$O,2,FALSE)</f>
        <v>#N/A</v>
      </c>
      <c r="R413" s="21" t="e">
        <f t="shared" si="4"/>
        <v>#N/A</v>
      </c>
      <c r="S413" s="21" t="e">
        <f t="shared" si="5"/>
        <v>#N/A</v>
      </c>
      <c r="T413" s="21" t="e">
        <f>VLOOKUP($B413,'%C values'!$M:$O,3,FALSE)</f>
        <v>#N/A</v>
      </c>
      <c r="U413" s="23">
        <f>VLOOKUP(B413,'%C values'!T:U,2,FALSE)</f>
        <v>0.855348</v>
      </c>
      <c r="V413" s="21" t="e">
        <f t="shared" si="6"/>
        <v>#N/A</v>
      </c>
      <c r="W413" s="21" t="e">
        <f t="shared" si="7"/>
        <v>#N/A</v>
      </c>
      <c r="X413" s="23" t="e">
        <f>VLOOKUP($B413,'%C values'!$T:$V,3,FALSE)</f>
        <v>#N/A</v>
      </c>
    </row>
    <row r="414" spans="1:24" ht="15.75" customHeight="1" x14ac:dyDescent="0.2">
      <c r="A414" s="22">
        <f>VLOOKUP(B414,'Sample ID by Horizon'!A:B,2,FALSE)</f>
        <v>43042</v>
      </c>
      <c r="B414" s="87" t="s">
        <v>606</v>
      </c>
      <c r="C414" s="57">
        <v>1</v>
      </c>
      <c r="D414" s="57">
        <v>63.040999999999997</v>
      </c>
      <c r="E414" s="88">
        <v>5</v>
      </c>
      <c r="F414" s="88">
        <v>67.908000000000001</v>
      </c>
      <c r="G414" s="71">
        <f t="shared" si="166"/>
        <v>4.8670000000000044</v>
      </c>
      <c r="H414" s="71">
        <f t="shared" si="167"/>
        <v>2.6599999999999113</v>
      </c>
      <c r="I414" s="71">
        <f>AVERAGE(H414:H417)</f>
        <v>2.5252500500098813</v>
      </c>
      <c r="J414" s="71">
        <f>I414*0.48</f>
        <v>1.2121200240047429</v>
      </c>
      <c r="K414" s="35" t="e">
        <f>M414/100*VLOOKUP(B414,'Bulk Density'!$D:$Q,14,FALSE)</f>
        <v>#N/A</v>
      </c>
      <c r="L414" s="23" t="e">
        <f>K414*0.892179122</f>
        <v>#N/A</v>
      </c>
      <c r="M414" s="23" t="e">
        <f>VLOOKUP(B414,'%C values'!$B:$J,5,FALSE)</f>
        <v>#N/A</v>
      </c>
      <c r="N414" s="23" t="e">
        <f>VLOOKUP(B414,'%C values'!$B:$J,9,FALSE)</f>
        <v>#N/A</v>
      </c>
      <c r="O414" s="23" t="e">
        <f t="shared" si="2"/>
        <v>#N/A</v>
      </c>
      <c r="P414" s="40" t="e">
        <f t="shared" si="3"/>
        <v>#N/A</v>
      </c>
      <c r="Q414" s="21" t="e">
        <f>VLOOKUP($B414,'%C values'!$M:$O,2,FALSE)</f>
        <v>#N/A</v>
      </c>
      <c r="R414" s="21" t="e">
        <f t="shared" si="4"/>
        <v>#N/A</v>
      </c>
      <c r="S414" s="21" t="e">
        <f t="shared" si="5"/>
        <v>#N/A</v>
      </c>
      <c r="T414" s="21" t="e">
        <f>VLOOKUP($B414,'%C values'!$M:$O,3,FALSE)</f>
        <v>#N/A</v>
      </c>
      <c r="U414" s="23">
        <f>VLOOKUP(B414,'%C values'!T:U,2,FALSE)</f>
        <v>0.30519099999999999</v>
      </c>
      <c r="V414" s="21" t="e">
        <f t="shared" si="6"/>
        <v>#N/A</v>
      </c>
      <c r="W414" s="21" t="e">
        <f t="shared" si="7"/>
        <v>#N/A</v>
      </c>
      <c r="X414" s="23" t="e">
        <f>VLOOKUP($B414,'%C values'!$T:$V,3,FALSE)</f>
        <v>#N/A</v>
      </c>
    </row>
    <row r="415" spans="1:24" ht="15.75" customHeight="1" x14ac:dyDescent="0.2">
      <c r="A415" s="22">
        <f>VLOOKUP(B415,'Sample ID by Horizon'!A:B,2,FALSE)</f>
        <v>43042</v>
      </c>
      <c r="B415" s="87" t="s">
        <v>606</v>
      </c>
      <c r="C415" s="57">
        <v>2</v>
      </c>
      <c r="D415" s="57">
        <v>64.441999999999993</v>
      </c>
      <c r="E415" s="88">
        <v>4.9989999999999997</v>
      </c>
      <c r="F415" s="88">
        <v>69.308000000000007</v>
      </c>
      <c r="G415" s="71">
        <f t="shared" si="166"/>
        <v>4.8660000000000139</v>
      </c>
      <c r="H415" s="71">
        <f t="shared" si="167"/>
        <v>2.6605321064210004</v>
      </c>
      <c r="I415" s="71">
        <f t="shared" ref="I415:L415" si="320">I414</f>
        <v>2.5252500500098813</v>
      </c>
      <c r="J415" s="71">
        <f t="shared" si="320"/>
        <v>1.2121200240047429</v>
      </c>
      <c r="K415" s="23" t="e">
        <f t="shared" si="320"/>
        <v>#N/A</v>
      </c>
      <c r="L415" s="23" t="e">
        <f t="shared" si="320"/>
        <v>#N/A</v>
      </c>
      <c r="M415" s="23" t="e">
        <f>VLOOKUP(B415,'%C values'!$B:$J,5,FALSE)</f>
        <v>#N/A</v>
      </c>
      <c r="N415" s="23" t="e">
        <f>VLOOKUP(B415,'%C values'!$B:$J,9,FALSE)</f>
        <v>#N/A</v>
      </c>
      <c r="O415" s="23" t="e">
        <f t="shared" si="2"/>
        <v>#N/A</v>
      </c>
      <c r="P415" s="40" t="e">
        <f t="shared" si="3"/>
        <v>#N/A</v>
      </c>
      <c r="Q415" s="21" t="e">
        <f>VLOOKUP($B415,'%C values'!$M:$O,2,FALSE)</f>
        <v>#N/A</v>
      </c>
      <c r="R415" s="21" t="e">
        <f t="shared" si="4"/>
        <v>#N/A</v>
      </c>
      <c r="S415" s="21" t="e">
        <f t="shared" si="5"/>
        <v>#N/A</v>
      </c>
      <c r="T415" s="21" t="e">
        <f>VLOOKUP($B415,'%C values'!$M:$O,3,FALSE)</f>
        <v>#N/A</v>
      </c>
      <c r="U415" s="23">
        <f>VLOOKUP(B415,'%C values'!T:U,2,FALSE)</f>
        <v>0.30519099999999999</v>
      </c>
      <c r="V415" s="21" t="e">
        <f t="shared" si="6"/>
        <v>#N/A</v>
      </c>
      <c r="W415" s="21" t="e">
        <f t="shared" si="7"/>
        <v>#N/A</v>
      </c>
      <c r="X415" s="23" t="e">
        <f>VLOOKUP($B415,'%C values'!$T:$V,3,FALSE)</f>
        <v>#N/A</v>
      </c>
    </row>
    <row r="416" spans="1:24" ht="15.75" customHeight="1" x14ac:dyDescent="0.2">
      <c r="A416" s="22">
        <f>VLOOKUP(B416,'Sample ID by Horizon'!A:B,2,FALSE)</f>
        <v>43042</v>
      </c>
      <c r="B416" s="87" t="s">
        <v>606</v>
      </c>
      <c r="C416" s="57">
        <v>3</v>
      </c>
      <c r="D416" s="57">
        <v>65.706999999999994</v>
      </c>
      <c r="E416" s="88">
        <v>4.9989999999999997</v>
      </c>
      <c r="F416" s="88">
        <v>70.588999999999999</v>
      </c>
      <c r="G416" s="71">
        <f t="shared" si="166"/>
        <v>4.882000000000005</v>
      </c>
      <c r="H416" s="71">
        <f t="shared" si="167"/>
        <v>2.3404680936186173</v>
      </c>
      <c r="I416" s="71">
        <f t="shared" ref="I416:L416" si="321">I414</f>
        <v>2.5252500500098813</v>
      </c>
      <c r="J416" s="71">
        <f t="shared" si="321"/>
        <v>1.2121200240047429</v>
      </c>
      <c r="K416" s="23" t="e">
        <f t="shared" si="321"/>
        <v>#N/A</v>
      </c>
      <c r="L416" s="23" t="e">
        <f t="shared" si="321"/>
        <v>#N/A</v>
      </c>
      <c r="M416" s="23" t="e">
        <f>VLOOKUP(B416,'%C values'!$B:$J,5,FALSE)</f>
        <v>#N/A</v>
      </c>
      <c r="N416" s="23" t="e">
        <f>VLOOKUP(B416,'%C values'!$B:$J,9,FALSE)</f>
        <v>#N/A</v>
      </c>
      <c r="O416" s="23" t="e">
        <f t="shared" si="2"/>
        <v>#N/A</v>
      </c>
      <c r="P416" s="40" t="e">
        <f t="shared" si="3"/>
        <v>#N/A</v>
      </c>
      <c r="Q416" s="21" t="e">
        <f>VLOOKUP($B416,'%C values'!$M:$O,2,FALSE)</f>
        <v>#N/A</v>
      </c>
      <c r="R416" s="21" t="e">
        <f t="shared" si="4"/>
        <v>#N/A</v>
      </c>
      <c r="S416" s="21" t="e">
        <f t="shared" si="5"/>
        <v>#N/A</v>
      </c>
      <c r="T416" s="21" t="e">
        <f>VLOOKUP($B416,'%C values'!$M:$O,3,FALSE)</f>
        <v>#N/A</v>
      </c>
      <c r="U416" s="23">
        <f>VLOOKUP(B416,'%C values'!T:U,2,FALSE)</f>
        <v>0.30519099999999999</v>
      </c>
      <c r="V416" s="21" t="e">
        <f t="shared" si="6"/>
        <v>#N/A</v>
      </c>
      <c r="W416" s="21" t="e">
        <f t="shared" si="7"/>
        <v>#N/A</v>
      </c>
      <c r="X416" s="23" t="e">
        <f>VLOOKUP($B416,'%C values'!$T:$V,3,FALSE)</f>
        <v>#N/A</v>
      </c>
    </row>
    <row r="417" spans="1:24" ht="15.75" customHeight="1" x14ac:dyDescent="0.2">
      <c r="A417" s="22">
        <f>VLOOKUP(B417,'Sample ID by Horizon'!A:B,2,FALSE)</f>
        <v>43042</v>
      </c>
      <c r="B417" s="87" t="s">
        <v>606</v>
      </c>
      <c r="C417" s="57">
        <v>4</v>
      </c>
      <c r="D417" s="57">
        <v>69.382000000000005</v>
      </c>
      <c r="E417" s="88">
        <v>5</v>
      </c>
      <c r="F417" s="88">
        <v>74.260000000000005</v>
      </c>
      <c r="G417" s="71">
        <f t="shared" si="166"/>
        <v>4.8780000000000001</v>
      </c>
      <c r="H417" s="71">
        <f t="shared" si="167"/>
        <v>2.4399999999999977</v>
      </c>
      <c r="I417" s="71">
        <f t="shared" ref="I417:L417" si="322">I414</f>
        <v>2.5252500500098813</v>
      </c>
      <c r="J417" s="71">
        <f t="shared" si="322"/>
        <v>1.2121200240047429</v>
      </c>
      <c r="K417" s="23" t="e">
        <f t="shared" si="322"/>
        <v>#N/A</v>
      </c>
      <c r="L417" s="23" t="e">
        <f t="shared" si="322"/>
        <v>#N/A</v>
      </c>
      <c r="M417" s="23" t="e">
        <f>VLOOKUP(B417,'%C values'!$B:$J,5,FALSE)</f>
        <v>#N/A</v>
      </c>
      <c r="N417" s="23" t="e">
        <f>VLOOKUP(B417,'%C values'!$B:$J,9,FALSE)</f>
        <v>#N/A</v>
      </c>
      <c r="O417" s="23" t="e">
        <f t="shared" si="2"/>
        <v>#N/A</v>
      </c>
      <c r="P417" s="40" t="e">
        <f t="shared" si="3"/>
        <v>#N/A</v>
      </c>
      <c r="Q417" s="21" t="e">
        <f>VLOOKUP($B417,'%C values'!$M:$O,2,FALSE)</f>
        <v>#N/A</v>
      </c>
      <c r="R417" s="21" t="e">
        <f t="shared" si="4"/>
        <v>#N/A</v>
      </c>
      <c r="S417" s="21" t="e">
        <f t="shared" si="5"/>
        <v>#N/A</v>
      </c>
      <c r="T417" s="21" t="e">
        <f>VLOOKUP($B417,'%C values'!$M:$O,3,FALSE)</f>
        <v>#N/A</v>
      </c>
      <c r="U417" s="23">
        <f>VLOOKUP(B417,'%C values'!T:U,2,FALSE)</f>
        <v>0.30519099999999999</v>
      </c>
      <c r="V417" s="21" t="e">
        <f t="shared" si="6"/>
        <v>#N/A</v>
      </c>
      <c r="W417" s="21" t="e">
        <f t="shared" si="7"/>
        <v>#N/A</v>
      </c>
      <c r="X417" s="23" t="e">
        <f>VLOOKUP($B417,'%C values'!$T:$V,3,FALSE)</f>
        <v>#N/A</v>
      </c>
    </row>
    <row r="418" spans="1:24" ht="15.75" customHeight="1" x14ac:dyDescent="0.2">
      <c r="A418" s="22">
        <f>VLOOKUP(B418,'Sample ID by Horizon'!A:B,2,FALSE)</f>
        <v>43042</v>
      </c>
      <c r="B418" s="87" t="s">
        <v>607</v>
      </c>
      <c r="C418" s="57">
        <v>1</v>
      </c>
      <c r="D418" s="57">
        <v>63.043999999999997</v>
      </c>
      <c r="E418" s="88">
        <v>5</v>
      </c>
      <c r="F418" s="88">
        <v>67.909000000000006</v>
      </c>
      <c r="G418" s="71">
        <f t="shared" si="166"/>
        <v>4.8650000000000091</v>
      </c>
      <c r="H418" s="71">
        <f t="shared" si="167"/>
        <v>2.6999999999998181</v>
      </c>
      <c r="I418" s="71">
        <f>AVERAGE(H418:H421)</f>
        <v>2.2349999999999426</v>
      </c>
      <c r="J418" s="71">
        <f>I418*0.48</f>
        <v>1.0727999999999724</v>
      </c>
      <c r="K418" s="35" t="e">
        <f>M418/100*VLOOKUP(B418,'Bulk Density'!$D:$Q,14,FALSE)</f>
        <v>#N/A</v>
      </c>
      <c r="L418" s="23" t="e">
        <f>K418*0.892179122</f>
        <v>#N/A</v>
      </c>
      <c r="M418" s="23" t="e">
        <f>VLOOKUP(B418,'%C values'!$B:$J,5,FALSE)</f>
        <v>#N/A</v>
      </c>
      <c r="N418" s="23" t="e">
        <f>VLOOKUP(B418,'%C values'!$B:$J,9,FALSE)</f>
        <v>#N/A</v>
      </c>
      <c r="O418" s="23" t="e">
        <f t="shared" si="2"/>
        <v>#N/A</v>
      </c>
      <c r="P418" s="40" t="e">
        <f t="shared" si="3"/>
        <v>#N/A</v>
      </c>
      <c r="Q418" s="21" t="e">
        <f>VLOOKUP($B418,'%C values'!$M:$O,2,FALSE)</f>
        <v>#N/A</v>
      </c>
      <c r="R418" s="21" t="e">
        <f t="shared" si="4"/>
        <v>#N/A</v>
      </c>
      <c r="S418" s="21" t="e">
        <f t="shared" si="5"/>
        <v>#N/A</v>
      </c>
      <c r="T418" s="21" t="e">
        <f>VLOOKUP($B418,'%C values'!$M:$O,3,FALSE)</f>
        <v>#N/A</v>
      </c>
      <c r="U418" s="23">
        <f>VLOOKUP(B418,'%C values'!T:U,2,FALSE)</f>
        <v>0.14014799999999999</v>
      </c>
      <c r="V418" s="21" t="e">
        <f t="shared" si="6"/>
        <v>#N/A</v>
      </c>
      <c r="W418" s="21" t="e">
        <f t="shared" si="7"/>
        <v>#N/A</v>
      </c>
      <c r="X418" s="23" t="e">
        <f>VLOOKUP($B418,'%C values'!$T:$V,3,FALSE)</f>
        <v>#N/A</v>
      </c>
    </row>
    <row r="419" spans="1:24" ht="15.75" customHeight="1" x14ac:dyDescent="0.2">
      <c r="A419" s="22">
        <f>VLOOKUP(B419,'Sample ID by Horizon'!A:B,2,FALSE)</f>
        <v>43042</v>
      </c>
      <c r="B419" s="87" t="s">
        <v>607</v>
      </c>
      <c r="C419" s="57">
        <v>2</v>
      </c>
      <c r="D419" s="57">
        <v>64.444000000000003</v>
      </c>
      <c r="E419" s="88">
        <v>5</v>
      </c>
      <c r="F419" s="88">
        <v>69.323999999999998</v>
      </c>
      <c r="G419" s="71">
        <f t="shared" si="166"/>
        <v>4.8799999999999955</v>
      </c>
      <c r="H419" s="71">
        <f t="shared" si="167"/>
        <v>2.4000000000000909</v>
      </c>
      <c r="I419" s="71">
        <f t="shared" ref="I419:L419" si="323">I418</f>
        <v>2.2349999999999426</v>
      </c>
      <c r="J419" s="71">
        <f t="shared" si="323"/>
        <v>1.0727999999999724</v>
      </c>
      <c r="K419" s="23" t="e">
        <f t="shared" si="323"/>
        <v>#N/A</v>
      </c>
      <c r="L419" s="23" t="e">
        <f t="shared" si="323"/>
        <v>#N/A</v>
      </c>
      <c r="M419" s="23" t="e">
        <f>VLOOKUP(B419,'%C values'!$B:$J,5,FALSE)</f>
        <v>#N/A</v>
      </c>
      <c r="N419" s="23" t="e">
        <f>VLOOKUP(B419,'%C values'!$B:$J,9,FALSE)</f>
        <v>#N/A</v>
      </c>
      <c r="O419" s="23" t="e">
        <f t="shared" si="2"/>
        <v>#N/A</v>
      </c>
      <c r="P419" s="40" t="e">
        <f t="shared" si="3"/>
        <v>#N/A</v>
      </c>
      <c r="Q419" s="21" t="e">
        <f>VLOOKUP($B419,'%C values'!$M:$O,2,FALSE)</f>
        <v>#N/A</v>
      </c>
      <c r="R419" s="21" t="e">
        <f t="shared" si="4"/>
        <v>#N/A</v>
      </c>
      <c r="S419" s="21" t="e">
        <f t="shared" si="5"/>
        <v>#N/A</v>
      </c>
      <c r="T419" s="21" t="e">
        <f>VLOOKUP($B419,'%C values'!$M:$O,3,FALSE)</f>
        <v>#N/A</v>
      </c>
      <c r="U419" s="23">
        <f>VLOOKUP(B419,'%C values'!T:U,2,FALSE)</f>
        <v>0.14014799999999999</v>
      </c>
      <c r="V419" s="21" t="e">
        <f t="shared" si="6"/>
        <v>#N/A</v>
      </c>
      <c r="W419" s="21" t="e">
        <f t="shared" si="7"/>
        <v>#N/A</v>
      </c>
      <c r="X419" s="23" t="e">
        <f>VLOOKUP($B419,'%C values'!$T:$V,3,FALSE)</f>
        <v>#N/A</v>
      </c>
    </row>
    <row r="420" spans="1:24" ht="15.75" customHeight="1" x14ac:dyDescent="0.2">
      <c r="A420" s="22">
        <f>VLOOKUP(B420,'Sample ID by Horizon'!A:B,2,FALSE)</f>
        <v>43042</v>
      </c>
      <c r="B420" s="87" t="s">
        <v>607</v>
      </c>
      <c r="C420" s="57">
        <v>3</v>
      </c>
      <c r="D420" s="57">
        <v>65.706999999999994</v>
      </c>
      <c r="E420" s="88">
        <v>5</v>
      </c>
      <c r="F420" s="88">
        <v>70.608000000000004</v>
      </c>
      <c r="G420" s="71">
        <f t="shared" si="166"/>
        <v>4.9010000000000105</v>
      </c>
      <c r="H420" s="71">
        <f t="shared" si="167"/>
        <v>1.979999999999791</v>
      </c>
      <c r="I420" s="71">
        <f t="shared" ref="I420:L420" si="324">I418</f>
        <v>2.2349999999999426</v>
      </c>
      <c r="J420" s="71">
        <f t="shared" si="324"/>
        <v>1.0727999999999724</v>
      </c>
      <c r="K420" s="23" t="e">
        <f t="shared" si="324"/>
        <v>#N/A</v>
      </c>
      <c r="L420" s="23" t="e">
        <f t="shared" si="324"/>
        <v>#N/A</v>
      </c>
      <c r="M420" s="23" t="e">
        <f>VLOOKUP(B420,'%C values'!$B:$J,5,FALSE)</f>
        <v>#N/A</v>
      </c>
      <c r="N420" s="23" t="e">
        <f>VLOOKUP(B420,'%C values'!$B:$J,9,FALSE)</f>
        <v>#N/A</v>
      </c>
      <c r="O420" s="23" t="e">
        <f t="shared" si="2"/>
        <v>#N/A</v>
      </c>
      <c r="P420" s="40" t="e">
        <f t="shared" si="3"/>
        <v>#N/A</v>
      </c>
      <c r="Q420" s="21" t="e">
        <f>VLOOKUP($B420,'%C values'!$M:$O,2,FALSE)</f>
        <v>#N/A</v>
      </c>
      <c r="R420" s="21" t="e">
        <f t="shared" si="4"/>
        <v>#N/A</v>
      </c>
      <c r="S420" s="21" t="e">
        <f t="shared" si="5"/>
        <v>#N/A</v>
      </c>
      <c r="T420" s="21" t="e">
        <f>VLOOKUP($B420,'%C values'!$M:$O,3,FALSE)</f>
        <v>#N/A</v>
      </c>
      <c r="U420" s="23">
        <f>VLOOKUP(B420,'%C values'!T:U,2,FALSE)</f>
        <v>0.14014799999999999</v>
      </c>
      <c r="V420" s="21" t="e">
        <f t="shared" si="6"/>
        <v>#N/A</v>
      </c>
      <c r="W420" s="21" t="e">
        <f t="shared" si="7"/>
        <v>#N/A</v>
      </c>
      <c r="X420" s="23" t="e">
        <f>VLOOKUP($B420,'%C values'!$T:$V,3,FALSE)</f>
        <v>#N/A</v>
      </c>
    </row>
    <row r="421" spans="1:24" ht="15.75" customHeight="1" x14ac:dyDescent="0.2">
      <c r="A421" s="22">
        <f>VLOOKUP(B421,'Sample ID by Horizon'!A:B,2,FALSE)</f>
        <v>43042</v>
      </c>
      <c r="B421" s="87" t="s">
        <v>607</v>
      </c>
      <c r="C421" s="57">
        <v>4</v>
      </c>
      <c r="D421" s="57">
        <v>69.381</v>
      </c>
      <c r="E421" s="88">
        <v>5</v>
      </c>
      <c r="F421" s="88">
        <v>74.287999999999997</v>
      </c>
      <c r="G421" s="71">
        <f t="shared" si="166"/>
        <v>4.9069999999999965</v>
      </c>
      <c r="H421" s="71">
        <f t="shared" si="167"/>
        <v>1.8600000000000707</v>
      </c>
      <c r="I421" s="71">
        <f t="shared" ref="I421:L421" si="325">I418</f>
        <v>2.2349999999999426</v>
      </c>
      <c r="J421" s="71">
        <f t="shared" si="325"/>
        <v>1.0727999999999724</v>
      </c>
      <c r="K421" s="23" t="e">
        <f t="shared" si="325"/>
        <v>#N/A</v>
      </c>
      <c r="L421" s="23" t="e">
        <f t="shared" si="325"/>
        <v>#N/A</v>
      </c>
      <c r="M421" s="23" t="e">
        <f>VLOOKUP(B421,'%C values'!$B:$J,5,FALSE)</f>
        <v>#N/A</v>
      </c>
      <c r="N421" s="23" t="e">
        <f>VLOOKUP(B421,'%C values'!$B:$J,9,FALSE)</f>
        <v>#N/A</v>
      </c>
      <c r="O421" s="23" t="e">
        <f t="shared" si="2"/>
        <v>#N/A</v>
      </c>
      <c r="P421" s="40" t="e">
        <f t="shared" si="3"/>
        <v>#N/A</v>
      </c>
      <c r="Q421" s="21" t="e">
        <f>VLOOKUP($B421,'%C values'!$M:$O,2,FALSE)</f>
        <v>#N/A</v>
      </c>
      <c r="R421" s="21" t="e">
        <f t="shared" si="4"/>
        <v>#N/A</v>
      </c>
      <c r="S421" s="21" t="e">
        <f t="shared" si="5"/>
        <v>#N/A</v>
      </c>
      <c r="T421" s="21" t="e">
        <f>VLOOKUP($B421,'%C values'!$M:$O,3,FALSE)</f>
        <v>#N/A</v>
      </c>
      <c r="U421" s="23">
        <f>VLOOKUP(B421,'%C values'!T:U,2,FALSE)</f>
        <v>0.14014799999999999</v>
      </c>
      <c r="V421" s="21" t="e">
        <f t="shared" si="6"/>
        <v>#N/A</v>
      </c>
      <c r="W421" s="21" t="e">
        <f t="shared" si="7"/>
        <v>#N/A</v>
      </c>
      <c r="X421" s="23" t="e">
        <f>VLOOKUP($B421,'%C values'!$T:$V,3,FALSE)</f>
        <v>#N/A</v>
      </c>
    </row>
    <row r="422" spans="1:24" ht="15.75" customHeight="1" x14ac:dyDescent="0.2">
      <c r="A422" s="22">
        <f>VLOOKUP(B422,'Sample ID by Horizon'!A:B,2,FALSE)</f>
        <v>43048</v>
      </c>
      <c r="B422" s="87" t="s">
        <v>618</v>
      </c>
      <c r="C422" s="57">
        <v>1</v>
      </c>
      <c r="D422" s="57">
        <v>63.042000000000002</v>
      </c>
      <c r="E422" s="88">
        <v>5</v>
      </c>
      <c r="F422" s="88">
        <v>67.831999999999994</v>
      </c>
      <c r="G422" s="71">
        <f t="shared" si="166"/>
        <v>4.789999999999992</v>
      </c>
      <c r="H422" s="71">
        <f t="shared" si="167"/>
        <v>4.2000000000001592</v>
      </c>
      <c r="I422" s="71">
        <f>AVERAGE(H422:H425)</f>
        <v>4.4749999999999801</v>
      </c>
      <c r="J422" s="71">
        <f>I422*0.48</f>
        <v>2.1479999999999904</v>
      </c>
      <c r="K422" s="35">
        <f>M422/100*VLOOKUP(B422,'Bulk Density'!$D:$Q,14,FALSE)</f>
        <v>31047.579183094724</v>
      </c>
      <c r="L422" s="23">
        <f>K422*0.892179122</f>
        <v>27700.001935798929</v>
      </c>
      <c r="M422" s="23">
        <f>VLOOKUP(B422,'%C values'!$B:$J,5,FALSE)</f>
        <v>2.4967192843333335</v>
      </c>
      <c r="N422" s="23">
        <f>VLOOKUP(B422,'%C values'!$B:$J,9,FALSE)</f>
        <v>26873.620956666669</v>
      </c>
      <c r="O422" s="23">
        <f t="shared" si="2"/>
        <v>23976.083550079671</v>
      </c>
      <c r="P422" s="40">
        <f t="shared" si="3"/>
        <v>11.988038111090351</v>
      </c>
      <c r="Q422" s="21">
        <f>VLOOKUP($B422,'%C values'!$M:$O,2,FALSE)</f>
        <v>2.5622669299999998</v>
      </c>
      <c r="R422" s="21">
        <f t="shared" si="4"/>
        <v>24575.787126887772</v>
      </c>
      <c r="S422" s="21">
        <f t="shared" si="5"/>
        <v>21926.004181325636</v>
      </c>
      <c r="T422" s="21">
        <f>VLOOKUP($B422,'%C values'!$M:$O,3,FALSE)</f>
        <v>10.96299874</v>
      </c>
      <c r="U422" s="23">
        <f>VLOOKUP(B422,'%C values'!T:U,2,FALSE)</f>
        <v>1.3186439999999999</v>
      </c>
      <c r="V422" s="21">
        <f t="shared" si="6"/>
        <v>12647.672988601465</v>
      </c>
      <c r="W422" s="21">
        <f t="shared" si="7"/>
        <v>11283.989782313573</v>
      </c>
      <c r="X422" s="23">
        <f>VLOOKUP($B422,'%C values'!$T:$V,3,FALSE)</f>
        <v>5.6419931667730499</v>
      </c>
    </row>
    <row r="423" spans="1:24" ht="15.75" customHeight="1" x14ac:dyDescent="0.2">
      <c r="A423" s="22">
        <f>VLOOKUP(B423,'Sample ID by Horizon'!A:B,2,FALSE)</f>
        <v>43048</v>
      </c>
      <c r="B423" s="87" t="s">
        <v>618</v>
      </c>
      <c r="C423" s="57">
        <v>2</v>
      </c>
      <c r="D423" s="57">
        <v>64.442999999999998</v>
      </c>
      <c r="E423" s="88">
        <v>5</v>
      </c>
      <c r="F423" s="88">
        <v>69.225999999999999</v>
      </c>
      <c r="G423" s="71">
        <f t="shared" si="166"/>
        <v>4.7830000000000013</v>
      </c>
      <c r="H423" s="71">
        <f t="shared" si="167"/>
        <v>4.339999999999975</v>
      </c>
      <c r="I423" s="71">
        <f t="shared" ref="I423:L423" si="326">I422</f>
        <v>4.4749999999999801</v>
      </c>
      <c r="J423" s="71">
        <f t="shared" si="326"/>
        <v>2.1479999999999904</v>
      </c>
      <c r="K423" s="23">
        <f t="shared" si="326"/>
        <v>31047.579183094724</v>
      </c>
      <c r="L423" s="23">
        <f t="shared" si="326"/>
        <v>27700.001935798929</v>
      </c>
      <c r="M423" s="23">
        <f>VLOOKUP(B423,'%C values'!$B:$J,5,FALSE)</f>
        <v>2.4967192843333335</v>
      </c>
      <c r="N423" s="23">
        <f>VLOOKUP(B423,'%C values'!$B:$J,9,FALSE)</f>
        <v>26873.620956666669</v>
      </c>
      <c r="O423" s="23">
        <f t="shared" si="2"/>
        <v>23976.083550079671</v>
      </c>
      <c r="P423" s="40">
        <f t="shared" si="3"/>
        <v>11.988038111090351</v>
      </c>
      <c r="Q423" s="21">
        <f>VLOOKUP($B423,'%C values'!$M:$O,2,FALSE)</f>
        <v>2.5622669299999998</v>
      </c>
      <c r="R423" s="21">
        <f t="shared" si="4"/>
        <v>24575.787126887772</v>
      </c>
      <c r="S423" s="21">
        <f t="shared" si="5"/>
        <v>21926.004181325636</v>
      </c>
      <c r="T423" s="21">
        <f>VLOOKUP($B423,'%C values'!$M:$O,3,FALSE)</f>
        <v>10.96299874</v>
      </c>
      <c r="U423" s="23">
        <f>VLOOKUP(B423,'%C values'!T:U,2,FALSE)</f>
        <v>1.3186439999999999</v>
      </c>
      <c r="V423" s="21">
        <f t="shared" si="6"/>
        <v>12647.672988601465</v>
      </c>
      <c r="W423" s="21">
        <f t="shared" si="7"/>
        <v>11283.989782313573</v>
      </c>
      <c r="X423" s="23">
        <f>VLOOKUP($B423,'%C values'!$T:$V,3,FALSE)</f>
        <v>5.6419931667730499</v>
      </c>
    </row>
    <row r="424" spans="1:24" ht="15.75" customHeight="1" x14ac:dyDescent="0.2">
      <c r="A424" s="22">
        <f>VLOOKUP(B424,'Sample ID by Horizon'!A:B,2,FALSE)</f>
        <v>43048</v>
      </c>
      <c r="B424" s="87" t="s">
        <v>618</v>
      </c>
      <c r="C424" s="57">
        <v>3</v>
      </c>
      <c r="D424" s="57">
        <v>65.707999999999998</v>
      </c>
      <c r="E424" s="88">
        <v>5</v>
      </c>
      <c r="F424" s="88">
        <v>70.477000000000004</v>
      </c>
      <c r="G424" s="71">
        <f t="shared" si="166"/>
        <v>4.7690000000000055</v>
      </c>
      <c r="H424" s="71">
        <f t="shared" si="167"/>
        <v>4.6199999999998909</v>
      </c>
      <c r="I424" s="71">
        <f t="shared" ref="I424:L424" si="327">I422</f>
        <v>4.4749999999999801</v>
      </c>
      <c r="J424" s="71">
        <f t="shared" si="327"/>
        <v>2.1479999999999904</v>
      </c>
      <c r="K424" s="23">
        <f t="shared" si="327"/>
        <v>31047.579183094724</v>
      </c>
      <c r="L424" s="23">
        <f t="shared" si="327"/>
        <v>27700.001935798929</v>
      </c>
      <c r="M424" s="23">
        <f>VLOOKUP(B424,'%C values'!$B:$J,5,FALSE)</f>
        <v>2.4967192843333335</v>
      </c>
      <c r="N424" s="23">
        <f>VLOOKUP(B424,'%C values'!$B:$J,9,FALSE)</f>
        <v>26873.620956666669</v>
      </c>
      <c r="O424" s="23">
        <f t="shared" si="2"/>
        <v>23976.083550079671</v>
      </c>
      <c r="P424" s="40">
        <f t="shared" si="3"/>
        <v>11.988038111090351</v>
      </c>
      <c r="Q424" s="21">
        <f>VLOOKUP($B424,'%C values'!$M:$O,2,FALSE)</f>
        <v>2.5622669299999998</v>
      </c>
      <c r="R424" s="21">
        <f t="shared" si="4"/>
        <v>24575.787126887772</v>
      </c>
      <c r="S424" s="21">
        <f t="shared" si="5"/>
        <v>21926.004181325636</v>
      </c>
      <c r="T424" s="21">
        <f>VLOOKUP($B424,'%C values'!$M:$O,3,FALSE)</f>
        <v>10.96299874</v>
      </c>
      <c r="U424" s="23">
        <f>VLOOKUP(B424,'%C values'!T:U,2,FALSE)</f>
        <v>1.3186439999999999</v>
      </c>
      <c r="V424" s="21">
        <f t="shared" si="6"/>
        <v>12647.672988601465</v>
      </c>
      <c r="W424" s="21">
        <f t="shared" si="7"/>
        <v>11283.989782313573</v>
      </c>
      <c r="X424" s="23">
        <f>VLOOKUP($B424,'%C values'!$T:$V,3,FALSE)</f>
        <v>5.6419931667730499</v>
      </c>
    </row>
    <row r="425" spans="1:24" ht="15.75" customHeight="1" x14ac:dyDescent="0.2">
      <c r="A425" s="22">
        <f>VLOOKUP(B425,'Sample ID by Horizon'!A:B,2,FALSE)</f>
        <v>43048</v>
      </c>
      <c r="B425" s="87" t="s">
        <v>618</v>
      </c>
      <c r="C425" s="57">
        <v>4</v>
      </c>
      <c r="D425" s="57">
        <v>69.382999999999996</v>
      </c>
      <c r="E425" s="88">
        <v>5</v>
      </c>
      <c r="F425" s="88">
        <v>74.146000000000001</v>
      </c>
      <c r="G425" s="71">
        <f t="shared" si="166"/>
        <v>4.7630000000000052</v>
      </c>
      <c r="H425" s="71">
        <f t="shared" si="167"/>
        <v>4.7399999999998954</v>
      </c>
      <c r="I425" s="71">
        <f t="shared" ref="I425:L425" si="328">I422</f>
        <v>4.4749999999999801</v>
      </c>
      <c r="J425" s="71">
        <f t="shared" si="328"/>
        <v>2.1479999999999904</v>
      </c>
      <c r="K425" s="23">
        <f t="shared" si="328"/>
        <v>31047.579183094724</v>
      </c>
      <c r="L425" s="23">
        <f t="shared" si="328"/>
        <v>27700.001935798929</v>
      </c>
      <c r="M425" s="23">
        <f>VLOOKUP(B425,'%C values'!$B:$J,5,FALSE)</f>
        <v>2.4967192843333335</v>
      </c>
      <c r="N425" s="23">
        <f>VLOOKUP(B425,'%C values'!$B:$J,9,FALSE)</f>
        <v>26873.620956666669</v>
      </c>
      <c r="O425" s="23">
        <f t="shared" si="2"/>
        <v>23976.083550079671</v>
      </c>
      <c r="P425" s="40">
        <f t="shared" si="3"/>
        <v>11.988038111090351</v>
      </c>
      <c r="Q425" s="21">
        <f>VLOOKUP($B425,'%C values'!$M:$O,2,FALSE)</f>
        <v>2.5622669299999998</v>
      </c>
      <c r="R425" s="21">
        <f t="shared" si="4"/>
        <v>24575.787126887772</v>
      </c>
      <c r="S425" s="21">
        <f t="shared" si="5"/>
        <v>21926.004181325636</v>
      </c>
      <c r="T425" s="21">
        <f>VLOOKUP($B425,'%C values'!$M:$O,3,FALSE)</f>
        <v>10.96299874</v>
      </c>
      <c r="U425" s="23">
        <f>VLOOKUP(B425,'%C values'!T:U,2,FALSE)</f>
        <v>1.3186439999999999</v>
      </c>
      <c r="V425" s="21">
        <f t="shared" si="6"/>
        <v>12647.672988601465</v>
      </c>
      <c r="W425" s="21">
        <f t="shared" si="7"/>
        <v>11283.989782313573</v>
      </c>
      <c r="X425" s="23">
        <f>VLOOKUP($B425,'%C values'!$T:$V,3,FALSE)</f>
        <v>5.6419931667730499</v>
      </c>
    </row>
    <row r="426" spans="1:24" ht="15.75" customHeight="1" x14ac:dyDescent="0.2">
      <c r="A426" s="22">
        <f>VLOOKUP(B426,'Sample ID by Horizon'!A:B,2,FALSE)</f>
        <v>43048</v>
      </c>
      <c r="B426" s="87" t="s">
        <v>619</v>
      </c>
      <c r="C426" s="57">
        <v>1</v>
      </c>
      <c r="D426" s="57">
        <v>63.043999999999997</v>
      </c>
      <c r="E426" s="88">
        <v>5</v>
      </c>
      <c r="F426" s="88">
        <v>67.834000000000003</v>
      </c>
      <c r="G426" s="71">
        <f t="shared" si="166"/>
        <v>4.7900000000000063</v>
      </c>
      <c r="H426" s="71">
        <f t="shared" si="167"/>
        <v>4.1999999999998749</v>
      </c>
      <c r="I426" s="71">
        <f>AVERAGE(H426:H429)</f>
        <v>4.3599999999999994</v>
      </c>
      <c r="J426" s="71">
        <f>I426*0.48</f>
        <v>2.0927999999999995</v>
      </c>
      <c r="K426" s="35">
        <f>M426/100*VLOOKUP(B426,'Bulk Density'!$D:$Q,14,FALSE)</f>
        <v>29865.778228275169</v>
      </c>
      <c r="L426" s="23">
        <f>K426*0.892179122</f>
        <v>26645.623797549259</v>
      </c>
      <c r="M426" s="23">
        <f>VLOOKUP(B426,'%C values'!$B:$J,5,FALSE)</f>
        <v>2.4720302193333334</v>
      </c>
      <c r="N426" s="23">
        <f>VLOOKUP(B426,'%C values'!$B:$J,9,FALSE)</f>
        <v>25986.36202</v>
      </c>
      <c r="O426" s="23">
        <f t="shared" si="2"/>
        <v>23184.489650977746</v>
      </c>
      <c r="P426" s="40">
        <f t="shared" si="3"/>
        <v>11.592241282508276</v>
      </c>
      <c r="Q426" s="21">
        <f>VLOOKUP($B426,'%C values'!$M:$O,2,FALSE)</f>
        <v>2.41435033</v>
      </c>
      <c r="R426" s="21">
        <f t="shared" si="4"/>
        <v>23412.919680757714</v>
      </c>
      <c r="S426" s="21">
        <f t="shared" si="5"/>
        <v>20888.518124234939</v>
      </c>
      <c r="T426" s="21">
        <f>VLOOKUP($B426,'%C values'!$M:$O,3,FALSE)</f>
        <v>10.444255869999999</v>
      </c>
      <c r="U426" s="23">
        <f>VLOOKUP(B426,'%C values'!T:U,2,FALSE)</f>
        <v>2.0591659999999998</v>
      </c>
      <c r="V426" s="21">
        <f t="shared" si="6"/>
        <v>19968.55533693287</v>
      </c>
      <c r="W426" s="21">
        <f t="shared" si="7"/>
        <v>17815.528168113182</v>
      </c>
      <c r="X426" s="23">
        <f>VLOOKUP($B426,'%C values'!$T:$V,3,FALSE)</f>
        <v>8.9077613615437556</v>
      </c>
    </row>
    <row r="427" spans="1:24" ht="15.75" customHeight="1" x14ac:dyDescent="0.2">
      <c r="A427" s="22">
        <f>VLOOKUP(B427,'Sample ID by Horizon'!A:B,2,FALSE)</f>
        <v>43048</v>
      </c>
      <c r="B427" s="87" t="s">
        <v>619</v>
      </c>
      <c r="C427" s="57">
        <v>2</v>
      </c>
      <c r="D427" s="57">
        <v>64.444000000000003</v>
      </c>
      <c r="E427" s="88">
        <v>5</v>
      </c>
      <c r="F427" s="88">
        <v>69.233999999999995</v>
      </c>
      <c r="G427" s="71">
        <f t="shared" si="166"/>
        <v>4.789999999999992</v>
      </c>
      <c r="H427" s="71">
        <f t="shared" si="167"/>
        <v>4.2000000000001592</v>
      </c>
      <c r="I427" s="71">
        <f t="shared" ref="I427:L427" si="329">I426</f>
        <v>4.3599999999999994</v>
      </c>
      <c r="J427" s="71">
        <f t="shared" si="329"/>
        <v>2.0927999999999995</v>
      </c>
      <c r="K427" s="23">
        <f t="shared" si="329"/>
        <v>29865.778228275169</v>
      </c>
      <c r="L427" s="23">
        <f t="shared" si="329"/>
        <v>26645.623797549259</v>
      </c>
      <c r="M427" s="23">
        <f>VLOOKUP(B427,'%C values'!$B:$J,5,FALSE)</f>
        <v>2.4720302193333334</v>
      </c>
      <c r="N427" s="23">
        <f>VLOOKUP(B427,'%C values'!$B:$J,9,FALSE)</f>
        <v>25986.36202</v>
      </c>
      <c r="O427" s="23">
        <f t="shared" si="2"/>
        <v>23184.489650977746</v>
      </c>
      <c r="P427" s="40">
        <f t="shared" si="3"/>
        <v>11.592241282508276</v>
      </c>
      <c r="Q427" s="21">
        <f>VLOOKUP($B427,'%C values'!$M:$O,2,FALSE)</f>
        <v>2.41435033</v>
      </c>
      <c r="R427" s="21">
        <f t="shared" si="4"/>
        <v>23412.919680757714</v>
      </c>
      <c r="S427" s="21">
        <f t="shared" si="5"/>
        <v>20888.518124234939</v>
      </c>
      <c r="T427" s="21">
        <f>VLOOKUP($B427,'%C values'!$M:$O,3,FALSE)</f>
        <v>10.444255869999999</v>
      </c>
      <c r="U427" s="23">
        <f>VLOOKUP(B427,'%C values'!T:U,2,FALSE)</f>
        <v>2.0591659999999998</v>
      </c>
      <c r="V427" s="21">
        <f t="shared" si="6"/>
        <v>19968.55533693287</v>
      </c>
      <c r="W427" s="21">
        <f t="shared" si="7"/>
        <v>17815.528168113182</v>
      </c>
      <c r="X427" s="23">
        <f>VLOOKUP($B427,'%C values'!$T:$V,3,FALSE)</f>
        <v>8.9077613615437556</v>
      </c>
    </row>
    <row r="428" spans="1:24" ht="15.75" customHeight="1" x14ac:dyDescent="0.2">
      <c r="A428" s="22">
        <f>VLOOKUP(B428,'Sample ID by Horizon'!A:B,2,FALSE)</f>
        <v>43048</v>
      </c>
      <c r="B428" s="87" t="s">
        <v>619</v>
      </c>
      <c r="C428" s="57">
        <v>3</v>
      </c>
      <c r="D428" s="57">
        <v>65.709000000000003</v>
      </c>
      <c r="E428" s="88">
        <v>5</v>
      </c>
      <c r="F428" s="88">
        <v>70.483999999999995</v>
      </c>
      <c r="G428" s="71">
        <f t="shared" si="166"/>
        <v>4.7749999999999915</v>
      </c>
      <c r="H428" s="71">
        <f t="shared" si="167"/>
        <v>4.5000000000001705</v>
      </c>
      <c r="I428" s="71">
        <f t="shared" ref="I428:L428" si="330">I426</f>
        <v>4.3599999999999994</v>
      </c>
      <c r="J428" s="71">
        <f t="shared" si="330"/>
        <v>2.0927999999999995</v>
      </c>
      <c r="K428" s="23">
        <f t="shared" si="330"/>
        <v>29865.778228275169</v>
      </c>
      <c r="L428" s="23">
        <f t="shared" si="330"/>
        <v>26645.623797549259</v>
      </c>
      <c r="M428" s="23">
        <f>VLOOKUP(B428,'%C values'!$B:$J,5,FALSE)</f>
        <v>2.4720302193333334</v>
      </c>
      <c r="N428" s="23">
        <f>VLOOKUP(B428,'%C values'!$B:$J,9,FALSE)</f>
        <v>25986.36202</v>
      </c>
      <c r="O428" s="23">
        <f t="shared" si="2"/>
        <v>23184.489650977746</v>
      </c>
      <c r="P428" s="40">
        <f t="shared" si="3"/>
        <v>11.592241282508276</v>
      </c>
      <c r="Q428" s="21">
        <f>VLOOKUP($B428,'%C values'!$M:$O,2,FALSE)</f>
        <v>2.41435033</v>
      </c>
      <c r="R428" s="21">
        <f t="shared" si="4"/>
        <v>23412.919680757714</v>
      </c>
      <c r="S428" s="21">
        <f t="shared" si="5"/>
        <v>20888.518124234939</v>
      </c>
      <c r="T428" s="21">
        <f>VLOOKUP($B428,'%C values'!$M:$O,3,FALSE)</f>
        <v>10.444255869999999</v>
      </c>
      <c r="U428" s="23">
        <f>VLOOKUP(B428,'%C values'!T:U,2,FALSE)</f>
        <v>2.0591659999999998</v>
      </c>
      <c r="V428" s="21">
        <f t="shared" si="6"/>
        <v>19968.55533693287</v>
      </c>
      <c r="W428" s="21">
        <f t="shared" si="7"/>
        <v>17815.528168113182</v>
      </c>
      <c r="X428" s="23">
        <f>VLOOKUP($B428,'%C values'!$T:$V,3,FALSE)</f>
        <v>8.9077613615437556</v>
      </c>
    </row>
    <row r="429" spans="1:24" ht="15.75" customHeight="1" x14ac:dyDescent="0.2">
      <c r="A429" s="22">
        <f>VLOOKUP(B429,'Sample ID by Horizon'!A:B,2,FALSE)</f>
        <v>43048</v>
      </c>
      <c r="B429" s="87" t="s">
        <v>619</v>
      </c>
      <c r="C429" s="57">
        <v>4</v>
      </c>
      <c r="D429" s="57">
        <v>69.382999999999996</v>
      </c>
      <c r="E429" s="88">
        <v>5</v>
      </c>
      <c r="F429" s="88">
        <v>74.156000000000006</v>
      </c>
      <c r="G429" s="71">
        <f t="shared" si="166"/>
        <v>4.7730000000000103</v>
      </c>
      <c r="H429" s="71">
        <f t="shared" si="167"/>
        <v>4.5399999999997931</v>
      </c>
      <c r="I429" s="71">
        <f t="shared" ref="I429:L429" si="331">I426</f>
        <v>4.3599999999999994</v>
      </c>
      <c r="J429" s="71">
        <f t="shared" si="331"/>
        <v>2.0927999999999995</v>
      </c>
      <c r="K429" s="23">
        <f t="shared" si="331"/>
        <v>29865.778228275169</v>
      </c>
      <c r="L429" s="23">
        <f t="shared" si="331"/>
        <v>26645.623797549259</v>
      </c>
      <c r="M429" s="23">
        <f>VLOOKUP(B429,'%C values'!$B:$J,5,FALSE)</f>
        <v>2.4720302193333334</v>
      </c>
      <c r="N429" s="23">
        <f>VLOOKUP(B429,'%C values'!$B:$J,9,FALSE)</f>
        <v>25986.36202</v>
      </c>
      <c r="O429" s="23">
        <f t="shared" si="2"/>
        <v>23184.489650977746</v>
      </c>
      <c r="P429" s="40">
        <f t="shared" si="3"/>
        <v>11.592241282508276</v>
      </c>
      <c r="Q429" s="21">
        <f>VLOOKUP($B429,'%C values'!$M:$O,2,FALSE)</f>
        <v>2.41435033</v>
      </c>
      <c r="R429" s="21">
        <f t="shared" si="4"/>
        <v>23412.919680757714</v>
      </c>
      <c r="S429" s="21">
        <f t="shared" si="5"/>
        <v>20888.518124234939</v>
      </c>
      <c r="T429" s="21">
        <f>VLOOKUP($B429,'%C values'!$M:$O,3,FALSE)</f>
        <v>10.444255869999999</v>
      </c>
      <c r="U429" s="23">
        <f>VLOOKUP(B429,'%C values'!T:U,2,FALSE)</f>
        <v>2.0591659999999998</v>
      </c>
      <c r="V429" s="21">
        <f t="shared" si="6"/>
        <v>19968.55533693287</v>
      </c>
      <c r="W429" s="21">
        <f t="shared" si="7"/>
        <v>17815.528168113182</v>
      </c>
      <c r="X429" s="23">
        <f>VLOOKUP($B429,'%C values'!$T:$V,3,FALSE)</f>
        <v>8.9077613615437556</v>
      </c>
    </row>
    <row r="430" spans="1:24" ht="15.75" customHeight="1" x14ac:dyDescent="0.2">
      <c r="A430" s="22">
        <f>VLOOKUP(B430,'Sample ID by Horizon'!A:B,2,FALSE)</f>
        <v>43048</v>
      </c>
      <c r="B430" s="87" t="s">
        <v>620</v>
      </c>
      <c r="C430" s="57">
        <v>1</v>
      </c>
      <c r="D430" s="57">
        <v>63.042999999999999</v>
      </c>
      <c r="E430" s="88">
        <v>5</v>
      </c>
      <c r="F430" s="88">
        <v>67.878</v>
      </c>
      <c r="G430" s="71">
        <f t="shared" si="166"/>
        <v>4.8350000000000009</v>
      </c>
      <c r="H430" s="71">
        <f t="shared" si="167"/>
        <v>3.2999999999999829</v>
      </c>
      <c r="I430" s="71">
        <f>AVERAGE(H430:H433)</f>
        <v>3.4149999999999991</v>
      </c>
      <c r="J430" s="71">
        <f>I430*0.48</f>
        <v>1.6391999999999995</v>
      </c>
      <c r="K430" s="35">
        <f>M430/100*VLOOKUP(B430,'Bulk Density'!$D:$Q,14,FALSE)</f>
        <v>21906.552051661169</v>
      </c>
      <c r="L430" s="23">
        <f>K430*0.892179122</f>
        <v>19544.568375498362</v>
      </c>
      <c r="M430" s="23">
        <f>VLOOKUP(B430,'%C values'!$B:$J,5,FALSE)</f>
        <v>1.6034327323333333</v>
      </c>
      <c r="N430" s="23">
        <f>VLOOKUP(B430,'%C values'!$B:$J,9,FALSE)</f>
        <v>18368.699473333338</v>
      </c>
      <c r="O430" s="23">
        <f t="shared" si="2"/>
        <v>16388.1701684004</v>
      </c>
      <c r="P430" s="40">
        <f t="shared" si="3"/>
        <v>8.1940825798117132</v>
      </c>
      <c r="Q430" s="21">
        <f>VLOOKUP($B430,'%C values'!$M:$O,2,FALSE)</f>
        <v>1.54201594</v>
      </c>
      <c r="R430" s="21">
        <f t="shared" si="4"/>
        <v>15410.845861767937</v>
      </c>
      <c r="S430" s="21">
        <f t="shared" si="5"/>
        <v>13749.234930229451</v>
      </c>
      <c r="T430" s="21">
        <f>VLOOKUP($B430,'%C values'!$M:$O,3,FALSE)</f>
        <v>6.8746153640000003</v>
      </c>
      <c r="U430" s="23">
        <f>VLOOKUP(B430,'%C values'!T:U,2,FALSE)</f>
        <v>1.2335940000000001</v>
      </c>
      <c r="V430" s="21">
        <f t="shared" si="6"/>
        <v>12328.489282673534</v>
      </c>
      <c r="W430" s="21">
        <f t="shared" si="7"/>
        <v>10999.220743802083</v>
      </c>
      <c r="X430" s="23">
        <f>VLOOKUP($B430,'%C values'!$T:$V,3,FALSE)</f>
        <v>5.4996086910348128</v>
      </c>
    </row>
    <row r="431" spans="1:24" ht="15.75" customHeight="1" x14ac:dyDescent="0.2">
      <c r="A431" s="22">
        <f>VLOOKUP(B431,'Sample ID by Horizon'!A:B,2,FALSE)</f>
        <v>43048</v>
      </c>
      <c r="B431" s="87" t="s">
        <v>620</v>
      </c>
      <c r="C431" s="57">
        <v>2</v>
      </c>
      <c r="D431" s="57">
        <v>64.444000000000003</v>
      </c>
      <c r="E431" s="88">
        <v>5</v>
      </c>
      <c r="F431" s="88">
        <v>69.283000000000001</v>
      </c>
      <c r="G431" s="71">
        <f t="shared" si="166"/>
        <v>4.8389999999999986</v>
      </c>
      <c r="H431" s="71">
        <f t="shared" si="167"/>
        <v>3.2200000000000268</v>
      </c>
      <c r="I431" s="71">
        <f t="shared" ref="I431:L431" si="332">I430</f>
        <v>3.4149999999999991</v>
      </c>
      <c r="J431" s="71">
        <f t="shared" si="332"/>
        <v>1.6391999999999995</v>
      </c>
      <c r="K431" s="23">
        <f t="shared" si="332"/>
        <v>21906.552051661169</v>
      </c>
      <c r="L431" s="23">
        <f t="shared" si="332"/>
        <v>19544.568375498362</v>
      </c>
      <c r="M431" s="23">
        <f>VLOOKUP(B431,'%C values'!$B:$J,5,FALSE)</f>
        <v>1.6034327323333333</v>
      </c>
      <c r="N431" s="23">
        <f>VLOOKUP(B431,'%C values'!$B:$J,9,FALSE)</f>
        <v>18368.699473333338</v>
      </c>
      <c r="O431" s="23">
        <f t="shared" si="2"/>
        <v>16388.1701684004</v>
      </c>
      <c r="P431" s="40">
        <f t="shared" si="3"/>
        <v>8.1940825798117132</v>
      </c>
      <c r="Q431" s="21">
        <f>VLOOKUP($B431,'%C values'!$M:$O,2,FALSE)</f>
        <v>1.54201594</v>
      </c>
      <c r="R431" s="21">
        <f t="shared" si="4"/>
        <v>15410.845861767937</v>
      </c>
      <c r="S431" s="21">
        <f t="shared" si="5"/>
        <v>13749.234930229451</v>
      </c>
      <c r="T431" s="21">
        <f>VLOOKUP($B431,'%C values'!$M:$O,3,FALSE)</f>
        <v>6.8746153640000003</v>
      </c>
      <c r="U431" s="23">
        <f>VLOOKUP(B431,'%C values'!T:U,2,FALSE)</f>
        <v>1.2335940000000001</v>
      </c>
      <c r="V431" s="21">
        <f t="shared" si="6"/>
        <v>12328.489282673534</v>
      </c>
      <c r="W431" s="21">
        <f t="shared" si="7"/>
        <v>10999.220743802083</v>
      </c>
      <c r="X431" s="23">
        <f>VLOOKUP($B431,'%C values'!$T:$V,3,FALSE)</f>
        <v>5.4996086910348128</v>
      </c>
    </row>
    <row r="432" spans="1:24" ht="15.75" customHeight="1" x14ac:dyDescent="0.2">
      <c r="A432" s="22">
        <f>VLOOKUP(B432,'Sample ID by Horizon'!A:B,2,FALSE)</f>
        <v>43048</v>
      </c>
      <c r="B432" s="87" t="s">
        <v>620</v>
      </c>
      <c r="C432" s="57">
        <v>3</v>
      </c>
      <c r="D432" s="57">
        <v>65.706999999999994</v>
      </c>
      <c r="E432" s="88">
        <v>5</v>
      </c>
      <c r="F432" s="88">
        <v>70.525000000000006</v>
      </c>
      <c r="G432" s="71">
        <f t="shared" si="166"/>
        <v>4.8180000000000121</v>
      </c>
      <c r="H432" s="71">
        <f t="shared" si="167"/>
        <v>3.6399999999997585</v>
      </c>
      <c r="I432" s="71">
        <f t="shared" ref="I432:L432" si="333">I430</f>
        <v>3.4149999999999991</v>
      </c>
      <c r="J432" s="71">
        <f t="shared" si="333"/>
        <v>1.6391999999999995</v>
      </c>
      <c r="K432" s="23">
        <f t="shared" si="333"/>
        <v>21906.552051661169</v>
      </c>
      <c r="L432" s="23">
        <f t="shared" si="333"/>
        <v>19544.568375498362</v>
      </c>
      <c r="M432" s="23">
        <f>VLOOKUP(B432,'%C values'!$B:$J,5,FALSE)</f>
        <v>1.6034327323333333</v>
      </c>
      <c r="N432" s="23">
        <f>VLOOKUP(B432,'%C values'!$B:$J,9,FALSE)</f>
        <v>18368.699473333338</v>
      </c>
      <c r="O432" s="23">
        <f t="shared" si="2"/>
        <v>16388.1701684004</v>
      </c>
      <c r="P432" s="40">
        <f t="shared" si="3"/>
        <v>8.1940825798117132</v>
      </c>
      <c r="Q432" s="21">
        <f>VLOOKUP($B432,'%C values'!$M:$O,2,FALSE)</f>
        <v>1.54201594</v>
      </c>
      <c r="R432" s="21">
        <f t="shared" si="4"/>
        <v>15410.845861767937</v>
      </c>
      <c r="S432" s="21">
        <f t="shared" si="5"/>
        <v>13749.234930229451</v>
      </c>
      <c r="T432" s="21">
        <f>VLOOKUP($B432,'%C values'!$M:$O,3,FALSE)</f>
        <v>6.8746153640000003</v>
      </c>
      <c r="U432" s="23">
        <f>VLOOKUP(B432,'%C values'!T:U,2,FALSE)</f>
        <v>1.2335940000000001</v>
      </c>
      <c r="V432" s="21">
        <f t="shared" si="6"/>
        <v>12328.489282673534</v>
      </c>
      <c r="W432" s="21">
        <f t="shared" si="7"/>
        <v>10999.220743802083</v>
      </c>
      <c r="X432" s="23">
        <f>VLOOKUP($B432,'%C values'!$T:$V,3,FALSE)</f>
        <v>5.4996086910348128</v>
      </c>
    </row>
    <row r="433" spans="1:24" ht="15.75" customHeight="1" x14ac:dyDescent="0.2">
      <c r="A433" s="22">
        <f>VLOOKUP(B433,'Sample ID by Horizon'!A:B,2,FALSE)</f>
        <v>43048</v>
      </c>
      <c r="B433" s="87" t="s">
        <v>620</v>
      </c>
      <c r="C433" s="57">
        <v>4</v>
      </c>
      <c r="D433" s="57">
        <v>69.382000000000005</v>
      </c>
      <c r="E433" s="88">
        <v>5</v>
      </c>
      <c r="F433" s="88">
        <v>74.206999999999994</v>
      </c>
      <c r="G433" s="71">
        <f t="shared" si="166"/>
        <v>4.8249999999999886</v>
      </c>
      <c r="H433" s="71">
        <f t="shared" si="167"/>
        <v>3.5000000000002274</v>
      </c>
      <c r="I433" s="71">
        <f t="shared" ref="I433:L433" si="334">I430</f>
        <v>3.4149999999999991</v>
      </c>
      <c r="J433" s="71">
        <f t="shared" si="334"/>
        <v>1.6391999999999995</v>
      </c>
      <c r="K433" s="23">
        <f t="shared" si="334"/>
        <v>21906.552051661169</v>
      </c>
      <c r="L433" s="23">
        <f t="shared" si="334"/>
        <v>19544.568375498362</v>
      </c>
      <c r="M433" s="23">
        <f>VLOOKUP(B433,'%C values'!$B:$J,5,FALSE)</f>
        <v>1.6034327323333333</v>
      </c>
      <c r="N433" s="23">
        <f>VLOOKUP(B433,'%C values'!$B:$J,9,FALSE)</f>
        <v>18368.699473333338</v>
      </c>
      <c r="O433" s="23">
        <f t="shared" si="2"/>
        <v>16388.1701684004</v>
      </c>
      <c r="P433" s="40">
        <f t="shared" si="3"/>
        <v>8.1940825798117132</v>
      </c>
      <c r="Q433" s="21">
        <f>VLOOKUP($B433,'%C values'!$M:$O,2,FALSE)</f>
        <v>1.54201594</v>
      </c>
      <c r="R433" s="21">
        <f t="shared" si="4"/>
        <v>15410.845861767937</v>
      </c>
      <c r="S433" s="21">
        <f t="shared" si="5"/>
        <v>13749.234930229451</v>
      </c>
      <c r="T433" s="21">
        <f>VLOOKUP($B433,'%C values'!$M:$O,3,FALSE)</f>
        <v>6.8746153640000003</v>
      </c>
      <c r="U433" s="23">
        <f>VLOOKUP(B433,'%C values'!T:U,2,FALSE)</f>
        <v>1.2335940000000001</v>
      </c>
      <c r="V433" s="21">
        <f t="shared" si="6"/>
        <v>12328.489282673534</v>
      </c>
      <c r="W433" s="21">
        <f t="shared" si="7"/>
        <v>10999.220743802083</v>
      </c>
      <c r="X433" s="23">
        <f>VLOOKUP($B433,'%C values'!$T:$V,3,FALSE)</f>
        <v>5.4996086910348128</v>
      </c>
    </row>
    <row r="434" spans="1:24" ht="15.75" customHeight="1" x14ac:dyDescent="0.2">
      <c r="A434" s="22">
        <f>VLOOKUP(B434,'Sample ID by Horizon'!A:B,2,FALSE)</f>
        <v>43048</v>
      </c>
      <c r="B434" s="87" t="s">
        <v>621</v>
      </c>
      <c r="C434" s="57">
        <v>1</v>
      </c>
      <c r="D434" s="57">
        <v>63.042999999999999</v>
      </c>
      <c r="E434" s="88">
        <v>5</v>
      </c>
      <c r="F434" s="88">
        <v>67.92</v>
      </c>
      <c r="G434" s="71">
        <f t="shared" si="166"/>
        <v>4.8770000000000024</v>
      </c>
      <c r="H434" s="71">
        <f t="shared" si="167"/>
        <v>2.4599999999999511</v>
      </c>
      <c r="I434" s="71">
        <f>AVERAGE(H434:H437)</f>
        <v>2.0848900219956219</v>
      </c>
      <c r="J434" s="71">
        <f>I434*0.48</f>
        <v>1.0007472105578985</v>
      </c>
      <c r="K434" s="35">
        <f>M434/100*VLOOKUP(B434,'Bulk Density'!$D:$Q,14,FALSE)</f>
        <v>37253.9098452404</v>
      </c>
      <c r="L434" s="23">
        <f>K434*0.892179122</f>
        <v>33237.160576793736</v>
      </c>
      <c r="M434" s="23">
        <f>VLOOKUP(B434,'%C values'!$B:$J,5,FALSE)</f>
        <v>1.0135704079999999</v>
      </c>
      <c r="N434" s="23">
        <f>VLOOKUP(B434,'%C values'!$B:$J,9,FALSE)</f>
        <v>28356.386310000002</v>
      </c>
      <c r="O434" s="23">
        <f t="shared" si="2"/>
        <v>25298.975841148622</v>
      </c>
      <c r="P434" s="40">
        <f t="shared" si="3"/>
        <v>12.649484054464599</v>
      </c>
      <c r="Q434" s="21">
        <f>VLOOKUP($B434,'%C values'!$M:$O,2,FALSE)</f>
        <v>0.85969077000000005</v>
      </c>
      <c r="R434" s="21">
        <f t="shared" si="4"/>
        <v>19888.774403836596</v>
      </c>
      <c r="S434" s="21">
        <f t="shared" si="5"/>
        <v>17744.349285271008</v>
      </c>
      <c r="T434" s="21">
        <f>VLOOKUP($B434,'%C values'!$M:$O,3,FALSE)</f>
        <v>8.8721719310000005</v>
      </c>
      <c r="U434" s="23">
        <f>VLOOKUP(B434,'%C values'!T:U,2,FALSE)</f>
        <v>0.62751500000000004</v>
      </c>
      <c r="V434" s="21">
        <f t="shared" si="6"/>
        <v>14517.434297943575</v>
      </c>
      <c r="W434" s="21">
        <f t="shared" si="7"/>
        <v>12952.151785631986</v>
      </c>
      <c r="X434" s="23">
        <f>VLOOKUP($B434,'%C values'!$T:$V,3,FALSE)</f>
        <v>6.4760739135090004</v>
      </c>
    </row>
    <row r="435" spans="1:24" ht="15.75" customHeight="1" x14ac:dyDescent="0.2">
      <c r="A435" s="22">
        <f>VLOOKUP(B435,'Sample ID by Horizon'!A:B,2,FALSE)</f>
        <v>43048</v>
      </c>
      <c r="B435" s="87" t="s">
        <v>621</v>
      </c>
      <c r="C435" s="57">
        <v>2</v>
      </c>
      <c r="D435" s="57">
        <v>64.444000000000003</v>
      </c>
      <c r="E435" s="88">
        <v>5.0010000000000003</v>
      </c>
      <c r="F435" s="88">
        <v>69.334999999999994</v>
      </c>
      <c r="G435" s="71">
        <f t="shared" si="166"/>
        <v>4.8909999999999911</v>
      </c>
      <c r="H435" s="71">
        <f t="shared" si="167"/>
        <v>2.1995600879825874</v>
      </c>
      <c r="I435" s="71">
        <f t="shared" ref="I435:L435" si="335">I434</f>
        <v>2.0848900219956219</v>
      </c>
      <c r="J435" s="71">
        <f t="shared" si="335"/>
        <v>1.0007472105578985</v>
      </c>
      <c r="K435" s="23">
        <f t="shared" si="335"/>
        <v>37253.9098452404</v>
      </c>
      <c r="L435" s="23">
        <f t="shared" si="335"/>
        <v>33237.160576793736</v>
      </c>
      <c r="M435" s="23">
        <f>VLOOKUP(B435,'%C values'!$B:$J,5,FALSE)</f>
        <v>1.0135704079999999</v>
      </c>
      <c r="N435" s="23">
        <f>VLOOKUP(B435,'%C values'!$B:$J,9,FALSE)</f>
        <v>28356.386310000002</v>
      </c>
      <c r="O435" s="23">
        <f t="shared" si="2"/>
        <v>25298.975841148622</v>
      </c>
      <c r="P435" s="40">
        <f t="shared" si="3"/>
        <v>12.649484054464599</v>
      </c>
      <c r="Q435" s="21">
        <f>VLOOKUP($B435,'%C values'!$M:$O,2,FALSE)</f>
        <v>0.85969077000000005</v>
      </c>
      <c r="R435" s="21">
        <f t="shared" si="4"/>
        <v>19888.774403836596</v>
      </c>
      <c r="S435" s="21">
        <f t="shared" si="5"/>
        <v>17744.349285271008</v>
      </c>
      <c r="T435" s="21">
        <f>VLOOKUP($B435,'%C values'!$M:$O,3,FALSE)</f>
        <v>8.8721719310000005</v>
      </c>
      <c r="U435" s="23">
        <f>VLOOKUP(B435,'%C values'!T:U,2,FALSE)</f>
        <v>0.62751500000000004</v>
      </c>
      <c r="V435" s="21">
        <f t="shared" si="6"/>
        <v>14517.434297943575</v>
      </c>
      <c r="W435" s="21">
        <f t="shared" si="7"/>
        <v>12952.151785631986</v>
      </c>
      <c r="X435" s="23">
        <f>VLOOKUP($B435,'%C values'!$T:$V,3,FALSE)</f>
        <v>6.4760739135090004</v>
      </c>
    </row>
    <row r="436" spans="1:24" ht="15.75" customHeight="1" x14ac:dyDescent="0.2">
      <c r="A436" s="22">
        <f>VLOOKUP(B436,'Sample ID by Horizon'!A:B,2,FALSE)</f>
        <v>43048</v>
      </c>
      <c r="B436" s="87" t="s">
        <v>621</v>
      </c>
      <c r="C436" s="57">
        <v>3</v>
      </c>
      <c r="D436" s="57">
        <v>65.707999999999998</v>
      </c>
      <c r="E436" s="88">
        <v>5</v>
      </c>
      <c r="F436" s="88">
        <v>70.614999999999995</v>
      </c>
      <c r="G436" s="71">
        <f t="shared" si="166"/>
        <v>4.9069999999999965</v>
      </c>
      <c r="H436" s="71">
        <f t="shared" si="167"/>
        <v>1.8600000000000707</v>
      </c>
      <c r="I436" s="71">
        <f t="shared" ref="I436:L436" si="336">I434</f>
        <v>2.0848900219956219</v>
      </c>
      <c r="J436" s="71">
        <f t="shared" si="336"/>
        <v>1.0007472105578985</v>
      </c>
      <c r="K436" s="23">
        <f t="shared" si="336"/>
        <v>37253.9098452404</v>
      </c>
      <c r="L436" s="23">
        <f t="shared" si="336"/>
        <v>33237.160576793736</v>
      </c>
      <c r="M436" s="23">
        <f>VLOOKUP(B436,'%C values'!$B:$J,5,FALSE)</f>
        <v>1.0135704079999999</v>
      </c>
      <c r="N436" s="23">
        <f>VLOOKUP(B436,'%C values'!$B:$J,9,FALSE)</f>
        <v>28356.386310000002</v>
      </c>
      <c r="O436" s="23">
        <f t="shared" si="2"/>
        <v>25298.975841148622</v>
      </c>
      <c r="P436" s="40">
        <f t="shared" si="3"/>
        <v>12.649484054464599</v>
      </c>
      <c r="Q436" s="21">
        <f>VLOOKUP($B436,'%C values'!$M:$O,2,FALSE)</f>
        <v>0.85969077000000005</v>
      </c>
      <c r="R436" s="21">
        <f t="shared" si="4"/>
        <v>19888.774403836596</v>
      </c>
      <c r="S436" s="21">
        <f t="shared" si="5"/>
        <v>17744.349285271008</v>
      </c>
      <c r="T436" s="21">
        <f>VLOOKUP($B436,'%C values'!$M:$O,3,FALSE)</f>
        <v>8.8721719310000005</v>
      </c>
      <c r="U436" s="23">
        <f>VLOOKUP(B436,'%C values'!T:U,2,FALSE)</f>
        <v>0.62751500000000004</v>
      </c>
      <c r="V436" s="21">
        <f t="shared" si="6"/>
        <v>14517.434297943575</v>
      </c>
      <c r="W436" s="21">
        <f t="shared" si="7"/>
        <v>12952.151785631986</v>
      </c>
      <c r="X436" s="23">
        <f>VLOOKUP($B436,'%C values'!$T:$V,3,FALSE)</f>
        <v>6.4760739135090004</v>
      </c>
    </row>
    <row r="437" spans="1:24" ht="15.75" customHeight="1" x14ac:dyDescent="0.2">
      <c r="A437" s="22">
        <f>VLOOKUP(B437,'Sample ID by Horizon'!A:B,2,FALSE)</f>
        <v>43048</v>
      </c>
      <c r="B437" s="87" t="s">
        <v>621</v>
      </c>
      <c r="C437" s="57">
        <v>4</v>
      </c>
      <c r="D437" s="57">
        <v>69.384</v>
      </c>
      <c r="E437" s="88">
        <v>5</v>
      </c>
      <c r="F437" s="88">
        <v>74.293000000000006</v>
      </c>
      <c r="G437" s="71">
        <f t="shared" si="166"/>
        <v>4.909000000000006</v>
      </c>
      <c r="H437" s="71">
        <f t="shared" si="167"/>
        <v>1.8199999999998793</v>
      </c>
      <c r="I437" s="71">
        <f t="shared" ref="I437:L437" si="337">I434</f>
        <v>2.0848900219956219</v>
      </c>
      <c r="J437" s="71">
        <f t="shared" si="337"/>
        <v>1.0007472105578985</v>
      </c>
      <c r="K437" s="23">
        <f t="shared" si="337"/>
        <v>37253.9098452404</v>
      </c>
      <c r="L437" s="23">
        <f t="shared" si="337"/>
        <v>33237.160576793736</v>
      </c>
      <c r="M437" s="23">
        <f>VLOOKUP(B437,'%C values'!$B:$J,5,FALSE)</f>
        <v>1.0135704079999999</v>
      </c>
      <c r="N437" s="23">
        <f>VLOOKUP(B437,'%C values'!$B:$J,9,FALSE)</f>
        <v>28356.386310000002</v>
      </c>
      <c r="O437" s="23">
        <f t="shared" si="2"/>
        <v>25298.975841148622</v>
      </c>
      <c r="P437" s="40">
        <f t="shared" si="3"/>
        <v>12.649484054464599</v>
      </c>
      <c r="Q437" s="21">
        <f>VLOOKUP($B437,'%C values'!$M:$O,2,FALSE)</f>
        <v>0.85969077000000005</v>
      </c>
      <c r="R437" s="21">
        <f t="shared" si="4"/>
        <v>19888.774403836596</v>
      </c>
      <c r="S437" s="21">
        <f t="shared" si="5"/>
        <v>17744.349285271008</v>
      </c>
      <c r="T437" s="21">
        <f>VLOOKUP($B437,'%C values'!$M:$O,3,FALSE)</f>
        <v>8.8721719310000005</v>
      </c>
      <c r="U437" s="23">
        <f>VLOOKUP(B437,'%C values'!T:U,2,FALSE)</f>
        <v>0.62751500000000004</v>
      </c>
      <c r="V437" s="21">
        <f t="shared" si="6"/>
        <v>14517.434297943575</v>
      </c>
      <c r="W437" s="21">
        <f t="shared" si="7"/>
        <v>12952.151785631986</v>
      </c>
      <c r="X437" s="23">
        <f>VLOOKUP($B437,'%C values'!$T:$V,3,FALSE)</f>
        <v>6.4760739135090004</v>
      </c>
    </row>
    <row r="438" spans="1:24" ht="15.75" customHeight="1" x14ac:dyDescent="0.2">
      <c r="A438" s="22">
        <f>VLOOKUP(B438,'Sample ID by Horizon'!A:B,2,FALSE)</f>
        <v>43048</v>
      </c>
      <c r="B438" s="87" t="s">
        <v>622</v>
      </c>
      <c r="C438" s="57">
        <v>1</v>
      </c>
      <c r="D438" s="57">
        <v>63.042999999999999</v>
      </c>
      <c r="E438" s="88">
        <v>5</v>
      </c>
      <c r="F438" s="88">
        <v>67.995000000000005</v>
      </c>
      <c r="G438" s="71">
        <f t="shared" si="166"/>
        <v>4.9520000000000053</v>
      </c>
      <c r="H438" s="71">
        <f t="shared" si="167"/>
        <v>0.95999999999989427</v>
      </c>
      <c r="I438" s="71">
        <f>AVERAGE(H438:H441)</f>
        <v>1.0048980407837114</v>
      </c>
      <c r="J438" s="71">
        <f>I438*0.48</f>
        <v>0.48235105957618146</v>
      </c>
      <c r="K438" s="35">
        <f>M438/100*VLOOKUP(B438,'Bulk Density'!$D:$Q,14,FALSE)</f>
        <v>15379.013035892665</v>
      </c>
      <c r="L438" s="23">
        <f>K438*0.892179122</f>
        <v>13720.834347589273</v>
      </c>
      <c r="M438" s="23">
        <f>VLOOKUP(B438,'%C values'!$B:$J,5,FALSE)</f>
        <v>0.24103197666666665</v>
      </c>
      <c r="N438" s="23">
        <f>VLOOKUP(B438,'%C values'!$B:$J,9,FALSE)</f>
        <v>12193.292000666668</v>
      </c>
      <c r="O438" s="23">
        <f t="shared" si="2"/>
        <v>10878.600551444411</v>
      </c>
      <c r="P438" s="40">
        <f t="shared" si="3"/>
        <v>5.4392986132887735</v>
      </c>
      <c r="Q438" s="21">
        <f>VLOOKUP($B438,'%C values'!$M:$O,2,FALSE)</f>
        <v>0.29888453999999998</v>
      </c>
      <c r="R438" s="21">
        <f t="shared" si="4"/>
        <v>12915.617384095824</v>
      </c>
      <c r="S438" s="21">
        <f t="shared" si="5"/>
        <v>11523.044177830549</v>
      </c>
      <c r="T438" s="21">
        <f>VLOOKUP($B438,'%C values'!$M:$O,3,FALSE)</f>
        <v>5.7615203279999996</v>
      </c>
      <c r="U438" s="23">
        <f>VLOOKUP(B438,'%C values'!T:U,2,FALSE)</f>
        <v>0.24354500000000001</v>
      </c>
      <c r="V438" s="21">
        <f t="shared" si="6"/>
        <v>10524.244699339812</v>
      </c>
      <c r="W438" s="21">
        <f t="shared" si="7"/>
        <v>9389.5113955701472</v>
      </c>
      <c r="X438" s="23">
        <f>VLOOKUP($B438,'%C values'!$T:$V,3,FALSE)</f>
        <v>4.6947542629095507</v>
      </c>
    </row>
    <row r="439" spans="1:24" ht="15.75" customHeight="1" x14ac:dyDescent="0.2">
      <c r="A439" s="22">
        <f>VLOOKUP(B439,'Sample ID by Horizon'!A:B,2,FALSE)</f>
        <v>43048</v>
      </c>
      <c r="B439" s="87" t="s">
        <v>622</v>
      </c>
      <c r="C439" s="57">
        <v>2</v>
      </c>
      <c r="D439" s="57">
        <v>64.444000000000003</v>
      </c>
      <c r="E439" s="88">
        <v>5</v>
      </c>
      <c r="F439" s="88">
        <v>69.394000000000005</v>
      </c>
      <c r="G439" s="71">
        <f t="shared" si="166"/>
        <v>4.9500000000000028</v>
      </c>
      <c r="H439" s="71">
        <f t="shared" si="167"/>
        <v>0.99999999999994316</v>
      </c>
      <c r="I439" s="71">
        <f t="shared" ref="I439:L439" si="338">I438</f>
        <v>1.0048980407837114</v>
      </c>
      <c r="J439" s="71">
        <f t="shared" si="338"/>
        <v>0.48235105957618146</v>
      </c>
      <c r="K439" s="23">
        <f t="shared" si="338"/>
        <v>15379.013035892665</v>
      </c>
      <c r="L439" s="23">
        <f t="shared" si="338"/>
        <v>13720.834347589273</v>
      </c>
      <c r="M439" s="23">
        <f>VLOOKUP(B439,'%C values'!$B:$J,5,FALSE)</f>
        <v>0.24103197666666665</v>
      </c>
      <c r="N439" s="23">
        <f>VLOOKUP(B439,'%C values'!$B:$J,9,FALSE)</f>
        <v>12193.292000666668</v>
      </c>
      <c r="O439" s="23">
        <f t="shared" si="2"/>
        <v>10878.600551444411</v>
      </c>
      <c r="P439" s="40">
        <f t="shared" si="3"/>
        <v>5.4392986132887735</v>
      </c>
      <c r="Q439" s="21">
        <f>VLOOKUP($B439,'%C values'!$M:$O,2,FALSE)</f>
        <v>0.29888453999999998</v>
      </c>
      <c r="R439" s="21">
        <f t="shared" si="4"/>
        <v>12915.617384095824</v>
      </c>
      <c r="S439" s="21">
        <f t="shared" si="5"/>
        <v>11523.044177830549</v>
      </c>
      <c r="T439" s="21">
        <f>VLOOKUP($B439,'%C values'!$M:$O,3,FALSE)</f>
        <v>5.7615203279999996</v>
      </c>
      <c r="U439" s="23">
        <f>VLOOKUP(B439,'%C values'!T:U,2,FALSE)</f>
        <v>0.24354500000000001</v>
      </c>
      <c r="V439" s="21">
        <f t="shared" si="6"/>
        <v>10524.244699339812</v>
      </c>
      <c r="W439" s="21">
        <f t="shared" si="7"/>
        <v>9389.5113955701472</v>
      </c>
      <c r="X439" s="23">
        <f>VLOOKUP($B439,'%C values'!$T:$V,3,FALSE)</f>
        <v>4.6947542629095507</v>
      </c>
    </row>
    <row r="440" spans="1:24" ht="15.75" customHeight="1" x14ac:dyDescent="0.2">
      <c r="A440" s="22">
        <f>VLOOKUP(B440,'Sample ID by Horizon'!A:B,2,FALSE)</f>
        <v>43048</v>
      </c>
      <c r="B440" s="87" t="s">
        <v>622</v>
      </c>
      <c r="C440" s="57">
        <v>3</v>
      </c>
      <c r="D440" s="57">
        <v>65.709000000000003</v>
      </c>
      <c r="E440" s="88">
        <v>5.0019999999999998</v>
      </c>
      <c r="F440" s="88">
        <v>70.66</v>
      </c>
      <c r="G440" s="71">
        <f t="shared" si="166"/>
        <v>4.9509999999999934</v>
      </c>
      <c r="H440" s="71">
        <f t="shared" si="167"/>
        <v>1.0195921631348737</v>
      </c>
      <c r="I440" s="71">
        <f t="shared" ref="I440:L440" si="339">I438</f>
        <v>1.0048980407837114</v>
      </c>
      <c r="J440" s="71">
        <f t="shared" si="339"/>
        <v>0.48235105957618146</v>
      </c>
      <c r="K440" s="23">
        <f t="shared" si="339"/>
        <v>15379.013035892665</v>
      </c>
      <c r="L440" s="23">
        <f t="shared" si="339"/>
        <v>13720.834347589273</v>
      </c>
      <c r="M440" s="23">
        <f>VLOOKUP(B440,'%C values'!$B:$J,5,FALSE)</f>
        <v>0.24103197666666665</v>
      </c>
      <c r="N440" s="23">
        <f>VLOOKUP(B440,'%C values'!$B:$J,9,FALSE)</f>
        <v>12193.292000666668</v>
      </c>
      <c r="O440" s="23">
        <f t="shared" si="2"/>
        <v>10878.600551444411</v>
      </c>
      <c r="P440" s="40">
        <f t="shared" si="3"/>
        <v>5.4392986132887735</v>
      </c>
      <c r="Q440" s="21">
        <f>VLOOKUP($B440,'%C values'!$M:$O,2,FALSE)</f>
        <v>0.29888453999999998</v>
      </c>
      <c r="R440" s="21">
        <f t="shared" si="4"/>
        <v>12915.617384095824</v>
      </c>
      <c r="S440" s="21">
        <f t="shared" si="5"/>
        <v>11523.044177830549</v>
      </c>
      <c r="T440" s="21">
        <f>VLOOKUP($B440,'%C values'!$M:$O,3,FALSE)</f>
        <v>5.7615203279999996</v>
      </c>
      <c r="U440" s="23">
        <f>VLOOKUP(B440,'%C values'!T:U,2,FALSE)</f>
        <v>0.24354500000000001</v>
      </c>
      <c r="V440" s="21">
        <f t="shared" si="6"/>
        <v>10524.244699339812</v>
      </c>
      <c r="W440" s="21">
        <f t="shared" si="7"/>
        <v>9389.5113955701472</v>
      </c>
      <c r="X440" s="23">
        <f>VLOOKUP($B440,'%C values'!$T:$V,3,FALSE)</f>
        <v>4.6947542629095507</v>
      </c>
    </row>
    <row r="441" spans="1:24" ht="15.75" customHeight="1" x14ac:dyDescent="0.2">
      <c r="A441" s="22">
        <f>VLOOKUP(B441,'Sample ID by Horizon'!A:B,2,FALSE)</f>
        <v>43048</v>
      </c>
      <c r="B441" s="87" t="s">
        <v>622</v>
      </c>
      <c r="C441" s="57">
        <v>4</v>
      </c>
      <c r="D441" s="57">
        <v>69.384</v>
      </c>
      <c r="E441" s="88">
        <v>5</v>
      </c>
      <c r="F441" s="88">
        <v>74.331999999999994</v>
      </c>
      <c r="G441" s="71">
        <f t="shared" si="166"/>
        <v>4.9479999999999933</v>
      </c>
      <c r="H441" s="71">
        <f t="shared" si="167"/>
        <v>1.0400000000001342</v>
      </c>
      <c r="I441" s="71">
        <f t="shared" ref="I441:L441" si="340">I438</f>
        <v>1.0048980407837114</v>
      </c>
      <c r="J441" s="71">
        <f t="shared" si="340"/>
        <v>0.48235105957618146</v>
      </c>
      <c r="K441" s="23">
        <f t="shared" si="340"/>
        <v>15379.013035892665</v>
      </c>
      <c r="L441" s="23">
        <f t="shared" si="340"/>
        <v>13720.834347589273</v>
      </c>
      <c r="M441" s="23">
        <f>VLOOKUP(B441,'%C values'!$B:$J,5,FALSE)</f>
        <v>0.24103197666666665</v>
      </c>
      <c r="N441" s="23">
        <f>VLOOKUP(B441,'%C values'!$B:$J,9,FALSE)</f>
        <v>12193.292000666668</v>
      </c>
      <c r="O441" s="23">
        <f t="shared" si="2"/>
        <v>10878.600551444411</v>
      </c>
      <c r="P441" s="40">
        <f t="shared" si="3"/>
        <v>5.4392986132887735</v>
      </c>
      <c r="Q441" s="21">
        <f>VLOOKUP($B441,'%C values'!$M:$O,2,FALSE)</f>
        <v>0.29888453999999998</v>
      </c>
      <c r="R441" s="21">
        <f t="shared" si="4"/>
        <v>12915.617384095824</v>
      </c>
      <c r="S441" s="21">
        <f t="shared" si="5"/>
        <v>11523.044177830549</v>
      </c>
      <c r="T441" s="21">
        <f>VLOOKUP($B441,'%C values'!$M:$O,3,FALSE)</f>
        <v>5.7615203279999996</v>
      </c>
      <c r="U441" s="23">
        <f>VLOOKUP(B441,'%C values'!T:U,2,FALSE)</f>
        <v>0.24354500000000001</v>
      </c>
      <c r="V441" s="21">
        <f t="shared" si="6"/>
        <v>10524.244699339812</v>
      </c>
      <c r="W441" s="21">
        <f t="shared" si="7"/>
        <v>9389.5113955701472</v>
      </c>
      <c r="X441" s="23">
        <f>VLOOKUP($B441,'%C values'!$T:$V,3,FALSE)</f>
        <v>4.6947542629095507</v>
      </c>
    </row>
    <row r="442" spans="1:24" ht="15.75" customHeight="1" x14ac:dyDescent="0.2">
      <c r="A442" s="22">
        <f>VLOOKUP(B442,'Sample ID by Horizon'!A:B,2,FALSE)</f>
        <v>43048</v>
      </c>
      <c r="B442" s="87" t="s">
        <v>623</v>
      </c>
      <c r="C442" s="57">
        <v>1</v>
      </c>
      <c r="D442" s="57">
        <v>63.042000000000002</v>
      </c>
      <c r="E442" s="88">
        <v>5.0030000000000001</v>
      </c>
      <c r="F442" s="88">
        <v>67.858000000000004</v>
      </c>
      <c r="G442" s="71">
        <f t="shared" si="166"/>
        <v>4.8160000000000025</v>
      </c>
      <c r="H442" s="71">
        <f t="shared" si="167"/>
        <v>3.737757345592597</v>
      </c>
      <c r="I442" s="71">
        <f>AVERAGE(H442:H445)</f>
        <v>3.7046213728053923</v>
      </c>
      <c r="J442" s="71">
        <f>I442*0.48</f>
        <v>1.7782182589465882</v>
      </c>
      <c r="K442" s="35">
        <f>M442/100*VLOOKUP(B442,'Bulk Density'!$D:$Q,14,FALSE)</f>
        <v>17770.762258006172</v>
      </c>
      <c r="L442" s="23">
        <f>K442*0.892179122</f>
        <v>15854.703068618684</v>
      </c>
      <c r="M442" s="23">
        <f>VLOOKUP(B442,'%C values'!$B:$J,5,FALSE)</f>
        <v>1.3185610666666667</v>
      </c>
      <c r="N442" s="23">
        <f>VLOOKUP(B442,'%C values'!$B:$J,9,FALSE)</f>
        <v>17499.763916666667</v>
      </c>
      <c r="O442" s="23">
        <f t="shared" si="2"/>
        <v>15612.924006378949</v>
      </c>
      <c r="P442" s="40">
        <f t="shared" si="3"/>
        <v>7.8064596172716616</v>
      </c>
      <c r="Q442" s="21">
        <f>VLOOKUP($B442,'%C values'!$M:$O,2,FALSE)</f>
        <v>1.2904217099999999</v>
      </c>
      <c r="R442" s="21">
        <f t="shared" si="4"/>
        <v>17000.932644346631</v>
      </c>
      <c r="S442" s="21">
        <f t="shared" si="5"/>
        <v>15167.877159814316</v>
      </c>
      <c r="T442" s="21">
        <f>VLOOKUP($B442,'%C values'!$M:$O,3,FALSE)</f>
        <v>7.5839362619999999</v>
      </c>
      <c r="U442" s="23">
        <f>VLOOKUP(B442,'%C values'!T:U,2,FALSE)</f>
        <v>1.399046</v>
      </c>
      <c r="V442" s="21">
        <f t="shared" si="6"/>
        <v>18432.02623454202</v>
      </c>
      <c r="W442" s="21">
        <f t="shared" si="7"/>
        <v>16444.668982614665</v>
      </c>
      <c r="X442" s="23">
        <f>VLOOKUP($B442,'%C values'!$T:$V,3,FALSE)</f>
        <v>8.2223319782848758</v>
      </c>
    </row>
    <row r="443" spans="1:24" ht="15.75" customHeight="1" x14ac:dyDescent="0.2">
      <c r="A443" s="22">
        <f>VLOOKUP(B443,'Sample ID by Horizon'!A:B,2,FALSE)</f>
        <v>43048</v>
      </c>
      <c r="B443" s="87" t="s">
        <v>623</v>
      </c>
      <c r="C443" s="57">
        <v>2</v>
      </c>
      <c r="D443" s="57">
        <v>64.444000000000003</v>
      </c>
      <c r="E443" s="88">
        <v>5</v>
      </c>
      <c r="F443" s="88">
        <v>69.253</v>
      </c>
      <c r="G443" s="71">
        <f t="shared" si="166"/>
        <v>4.8089999999999975</v>
      </c>
      <c r="H443" s="71">
        <f t="shared" si="167"/>
        <v>3.8200000000000496</v>
      </c>
      <c r="I443" s="71">
        <f t="shared" ref="I443:L443" si="341">I442</f>
        <v>3.7046213728053923</v>
      </c>
      <c r="J443" s="71">
        <f t="shared" si="341"/>
        <v>1.7782182589465882</v>
      </c>
      <c r="K443" s="23">
        <f t="shared" si="341"/>
        <v>17770.762258006172</v>
      </c>
      <c r="L443" s="23">
        <f t="shared" si="341"/>
        <v>15854.703068618684</v>
      </c>
      <c r="M443" s="23">
        <f>VLOOKUP(B443,'%C values'!$B:$J,5,FALSE)</f>
        <v>1.3185610666666667</v>
      </c>
      <c r="N443" s="23">
        <f>VLOOKUP(B443,'%C values'!$B:$J,9,FALSE)</f>
        <v>17499.763916666667</v>
      </c>
      <c r="O443" s="23">
        <f t="shared" si="2"/>
        <v>15612.924006378949</v>
      </c>
      <c r="P443" s="40">
        <f t="shared" si="3"/>
        <v>7.8064596172716616</v>
      </c>
      <c r="Q443" s="21">
        <f>VLOOKUP($B443,'%C values'!$M:$O,2,FALSE)</f>
        <v>1.2904217099999999</v>
      </c>
      <c r="R443" s="21">
        <f t="shared" si="4"/>
        <v>17000.932644346631</v>
      </c>
      <c r="S443" s="21">
        <f t="shared" si="5"/>
        <v>15167.877159814316</v>
      </c>
      <c r="T443" s="21">
        <f>VLOOKUP($B443,'%C values'!$M:$O,3,FALSE)</f>
        <v>7.5839362619999999</v>
      </c>
      <c r="U443" s="23">
        <f>VLOOKUP(B443,'%C values'!T:U,2,FALSE)</f>
        <v>1.399046</v>
      </c>
      <c r="V443" s="21">
        <f t="shared" si="6"/>
        <v>18432.02623454202</v>
      </c>
      <c r="W443" s="21">
        <f t="shared" si="7"/>
        <v>16444.668982614665</v>
      </c>
      <c r="X443" s="23">
        <f>VLOOKUP($B443,'%C values'!$T:$V,3,FALSE)</f>
        <v>8.2223319782848758</v>
      </c>
    </row>
    <row r="444" spans="1:24" ht="15.75" customHeight="1" x14ac:dyDescent="0.2">
      <c r="A444" s="22">
        <f>VLOOKUP(B444,'Sample ID by Horizon'!A:B,2,FALSE)</f>
        <v>43048</v>
      </c>
      <c r="B444" s="87" t="s">
        <v>623</v>
      </c>
      <c r="C444" s="57">
        <v>3</v>
      </c>
      <c r="D444" s="57">
        <v>65.709000000000003</v>
      </c>
      <c r="E444" s="88">
        <v>5</v>
      </c>
      <c r="F444" s="88">
        <v>70.528000000000006</v>
      </c>
      <c r="G444" s="71">
        <f t="shared" si="166"/>
        <v>4.8190000000000026</v>
      </c>
      <c r="H444" s="71">
        <f t="shared" si="167"/>
        <v>3.6199999999999477</v>
      </c>
      <c r="I444" s="71">
        <f t="shared" ref="I444:L444" si="342">I442</f>
        <v>3.7046213728053923</v>
      </c>
      <c r="J444" s="71">
        <f t="shared" si="342"/>
        <v>1.7782182589465882</v>
      </c>
      <c r="K444" s="23">
        <f t="shared" si="342"/>
        <v>17770.762258006172</v>
      </c>
      <c r="L444" s="23">
        <f t="shared" si="342"/>
        <v>15854.703068618684</v>
      </c>
      <c r="M444" s="23">
        <f>VLOOKUP(B444,'%C values'!$B:$J,5,FALSE)</f>
        <v>1.3185610666666667</v>
      </c>
      <c r="N444" s="23">
        <f>VLOOKUP(B444,'%C values'!$B:$J,9,FALSE)</f>
        <v>17499.763916666667</v>
      </c>
      <c r="O444" s="23">
        <f t="shared" si="2"/>
        <v>15612.924006378949</v>
      </c>
      <c r="P444" s="40">
        <f t="shared" si="3"/>
        <v>7.8064596172716616</v>
      </c>
      <c r="Q444" s="21">
        <f>VLOOKUP($B444,'%C values'!$M:$O,2,FALSE)</f>
        <v>1.2904217099999999</v>
      </c>
      <c r="R444" s="21">
        <f t="shared" si="4"/>
        <v>17000.932644346631</v>
      </c>
      <c r="S444" s="21">
        <f t="shared" si="5"/>
        <v>15167.877159814316</v>
      </c>
      <c r="T444" s="21">
        <f>VLOOKUP($B444,'%C values'!$M:$O,3,FALSE)</f>
        <v>7.5839362619999999</v>
      </c>
      <c r="U444" s="23">
        <f>VLOOKUP(B444,'%C values'!T:U,2,FALSE)</f>
        <v>1.399046</v>
      </c>
      <c r="V444" s="21">
        <f t="shared" si="6"/>
        <v>18432.02623454202</v>
      </c>
      <c r="W444" s="21">
        <f t="shared" si="7"/>
        <v>16444.668982614665</v>
      </c>
      <c r="X444" s="23">
        <f>VLOOKUP($B444,'%C values'!$T:$V,3,FALSE)</f>
        <v>8.2223319782848758</v>
      </c>
    </row>
    <row r="445" spans="1:24" ht="15.75" customHeight="1" x14ac:dyDescent="0.2">
      <c r="A445" s="22">
        <f>VLOOKUP(B445,'Sample ID by Horizon'!A:B,2,FALSE)</f>
        <v>43048</v>
      </c>
      <c r="B445" s="87" t="s">
        <v>623</v>
      </c>
      <c r="C445" s="57">
        <v>4</v>
      </c>
      <c r="D445" s="57">
        <v>69.382999999999996</v>
      </c>
      <c r="E445" s="88">
        <v>4.9989999999999997</v>
      </c>
      <c r="F445" s="88">
        <v>74.2</v>
      </c>
      <c r="G445" s="71">
        <f t="shared" si="166"/>
        <v>4.8170000000000073</v>
      </c>
      <c r="H445" s="71">
        <f t="shared" si="167"/>
        <v>3.640728145628974</v>
      </c>
      <c r="I445" s="71">
        <f t="shared" ref="I445:L445" si="343">I442</f>
        <v>3.7046213728053923</v>
      </c>
      <c r="J445" s="71">
        <f t="shared" si="343"/>
        <v>1.7782182589465882</v>
      </c>
      <c r="K445" s="23">
        <f t="shared" si="343"/>
        <v>17770.762258006172</v>
      </c>
      <c r="L445" s="23">
        <f t="shared" si="343"/>
        <v>15854.703068618684</v>
      </c>
      <c r="M445" s="23">
        <f>VLOOKUP(B445,'%C values'!$B:$J,5,FALSE)</f>
        <v>1.3185610666666667</v>
      </c>
      <c r="N445" s="23">
        <f>VLOOKUP(B445,'%C values'!$B:$J,9,FALSE)</f>
        <v>17499.763916666667</v>
      </c>
      <c r="O445" s="23">
        <f t="shared" si="2"/>
        <v>15612.924006378949</v>
      </c>
      <c r="P445" s="40">
        <f t="shared" si="3"/>
        <v>7.8064596172716616</v>
      </c>
      <c r="Q445" s="21">
        <f>VLOOKUP($B445,'%C values'!$M:$O,2,FALSE)</f>
        <v>1.2904217099999999</v>
      </c>
      <c r="R445" s="21">
        <f t="shared" si="4"/>
        <v>17000.932644346631</v>
      </c>
      <c r="S445" s="21">
        <f t="shared" si="5"/>
        <v>15167.877159814316</v>
      </c>
      <c r="T445" s="21">
        <f>VLOOKUP($B445,'%C values'!$M:$O,3,FALSE)</f>
        <v>7.5839362619999999</v>
      </c>
      <c r="U445" s="23">
        <f>VLOOKUP(B445,'%C values'!T:U,2,FALSE)</f>
        <v>1.399046</v>
      </c>
      <c r="V445" s="21">
        <f t="shared" si="6"/>
        <v>18432.02623454202</v>
      </c>
      <c r="W445" s="21">
        <f t="shared" si="7"/>
        <v>16444.668982614665</v>
      </c>
      <c r="X445" s="23">
        <f>VLOOKUP($B445,'%C values'!$T:$V,3,FALSE)</f>
        <v>8.2223319782848758</v>
      </c>
    </row>
    <row r="446" spans="1:24" ht="15.75" customHeight="1" x14ac:dyDescent="0.2">
      <c r="A446" s="22">
        <f>VLOOKUP(B446,'Sample ID by Horizon'!A:B,2,FALSE)</f>
        <v>43048</v>
      </c>
      <c r="B446" s="87" t="s">
        <v>624</v>
      </c>
      <c r="C446" s="57">
        <v>1</v>
      </c>
      <c r="D446" s="57">
        <v>63.043999999999997</v>
      </c>
      <c r="E446" s="88">
        <v>5</v>
      </c>
      <c r="F446" s="88">
        <v>67.835999999999999</v>
      </c>
      <c r="G446" s="71">
        <f t="shared" si="166"/>
        <v>4.7920000000000016</v>
      </c>
      <c r="H446" s="71">
        <f t="shared" si="167"/>
        <v>4.1599999999999682</v>
      </c>
      <c r="I446" s="71">
        <f>AVERAGE(H446:H449)</f>
        <v>3.9199999999999591</v>
      </c>
      <c r="J446" s="71">
        <f>I446*0.48</f>
        <v>1.8815999999999802</v>
      </c>
      <c r="K446" s="35">
        <f>M446/100*VLOOKUP(B446,'Bulk Density'!$D:$Q,14,FALSE)</f>
        <v>14635.05130433146</v>
      </c>
      <c r="L446" s="23">
        <f>K446*0.892179122</f>
        <v>13057.087223123397</v>
      </c>
      <c r="M446" s="23">
        <f>VLOOKUP(B446,'%C values'!$B:$J,5,FALSE)</f>
        <v>1.1258828400000001</v>
      </c>
      <c r="N446" s="23">
        <f>VLOOKUP(B446,'%C values'!$B:$J,9,FALSE)</f>
        <v>14535.944353333334</v>
      </c>
      <c r="O446" s="23">
        <f t="shared" si="2"/>
        <v>12968.666070597792</v>
      </c>
      <c r="P446" s="40">
        <f t="shared" si="3"/>
        <v>6.4843310534682423</v>
      </c>
      <c r="Q446" s="21">
        <f>VLOOKUP($B446,'%C values'!$M:$O,2,FALSE)</f>
        <v>1.16325221</v>
      </c>
      <c r="R446" s="21">
        <f t="shared" si="4"/>
        <v>14966.237538781648</v>
      </c>
      <c r="S446" s="21">
        <f t="shared" si="5"/>
        <v>13352.564666993652</v>
      </c>
      <c r="T446" s="21">
        <f>VLOOKUP($B446,'%C values'!$M:$O,3,FALSE)</f>
        <v>6.6762802929999996</v>
      </c>
      <c r="U446" s="23">
        <f>VLOOKUP(B446,'%C values'!T:U,2,FALSE)</f>
        <v>1.0697449999999999</v>
      </c>
      <c r="V446" s="21">
        <f t="shared" si="6"/>
        <v>13763.187070088585</v>
      </c>
      <c r="W446" s="21">
        <f t="shared" si="7"/>
        <v>12279.228156113386</v>
      </c>
      <c r="X446" s="23">
        <f>VLOOKUP($B446,'%C values'!$T:$V,3,FALSE)</f>
        <v>6.1396122015837671</v>
      </c>
    </row>
    <row r="447" spans="1:24" ht="15.75" customHeight="1" x14ac:dyDescent="0.2">
      <c r="A447" s="22">
        <f>VLOOKUP(B447,'Sample ID by Horizon'!A:B,2,FALSE)</f>
        <v>43048</v>
      </c>
      <c r="B447" s="87" t="s">
        <v>624</v>
      </c>
      <c r="C447" s="57">
        <v>2</v>
      </c>
      <c r="D447" s="57">
        <v>64.444999999999993</v>
      </c>
      <c r="E447" s="88">
        <v>5</v>
      </c>
      <c r="F447" s="88">
        <v>69.244</v>
      </c>
      <c r="G447" s="71">
        <f t="shared" si="166"/>
        <v>4.7990000000000066</v>
      </c>
      <c r="H447" s="71">
        <f t="shared" si="167"/>
        <v>4.0199999999998681</v>
      </c>
      <c r="I447" s="71">
        <f t="shared" ref="I447:L447" si="344">I446</f>
        <v>3.9199999999999591</v>
      </c>
      <c r="J447" s="71">
        <f t="shared" si="344"/>
        <v>1.8815999999999802</v>
      </c>
      <c r="K447" s="23">
        <f t="shared" si="344"/>
        <v>14635.05130433146</v>
      </c>
      <c r="L447" s="23">
        <f t="shared" si="344"/>
        <v>13057.087223123397</v>
      </c>
      <c r="M447" s="23">
        <f>VLOOKUP(B447,'%C values'!$B:$J,5,FALSE)</f>
        <v>1.1258828400000001</v>
      </c>
      <c r="N447" s="23">
        <f>VLOOKUP(B447,'%C values'!$B:$J,9,FALSE)</f>
        <v>14535.944353333334</v>
      </c>
      <c r="O447" s="23">
        <f t="shared" si="2"/>
        <v>12968.666070597792</v>
      </c>
      <c r="P447" s="40">
        <f t="shared" si="3"/>
        <v>6.4843310534682423</v>
      </c>
      <c r="Q447" s="21">
        <f>VLOOKUP($B447,'%C values'!$M:$O,2,FALSE)</f>
        <v>1.16325221</v>
      </c>
      <c r="R447" s="21">
        <f t="shared" si="4"/>
        <v>14966.237538781648</v>
      </c>
      <c r="S447" s="21">
        <f t="shared" si="5"/>
        <v>13352.564666993652</v>
      </c>
      <c r="T447" s="21">
        <f>VLOOKUP($B447,'%C values'!$M:$O,3,FALSE)</f>
        <v>6.6762802929999996</v>
      </c>
      <c r="U447" s="23">
        <f>VLOOKUP(B447,'%C values'!T:U,2,FALSE)</f>
        <v>1.0697449999999999</v>
      </c>
      <c r="V447" s="21">
        <f t="shared" si="6"/>
        <v>13763.187070088585</v>
      </c>
      <c r="W447" s="21">
        <f t="shared" si="7"/>
        <v>12279.228156113386</v>
      </c>
      <c r="X447" s="23">
        <f>VLOOKUP($B447,'%C values'!$T:$V,3,FALSE)</f>
        <v>6.1396122015837671</v>
      </c>
    </row>
    <row r="448" spans="1:24" ht="15.75" customHeight="1" x14ac:dyDescent="0.2">
      <c r="A448" s="22">
        <f>VLOOKUP(B448,'Sample ID by Horizon'!A:B,2,FALSE)</f>
        <v>43048</v>
      </c>
      <c r="B448" s="87" t="s">
        <v>624</v>
      </c>
      <c r="C448" s="57">
        <v>3</v>
      </c>
      <c r="D448" s="57">
        <v>65.709000000000003</v>
      </c>
      <c r="E448" s="88">
        <v>5</v>
      </c>
      <c r="F448" s="88">
        <v>70.522999999999996</v>
      </c>
      <c r="G448" s="71">
        <f t="shared" si="166"/>
        <v>4.813999999999993</v>
      </c>
      <c r="H448" s="71">
        <f t="shared" si="167"/>
        <v>3.7200000000001414</v>
      </c>
      <c r="I448" s="71">
        <f t="shared" ref="I448:L448" si="345">I446</f>
        <v>3.9199999999999591</v>
      </c>
      <c r="J448" s="71">
        <f t="shared" si="345"/>
        <v>1.8815999999999802</v>
      </c>
      <c r="K448" s="23">
        <f t="shared" si="345"/>
        <v>14635.05130433146</v>
      </c>
      <c r="L448" s="23">
        <f t="shared" si="345"/>
        <v>13057.087223123397</v>
      </c>
      <c r="M448" s="23">
        <f>VLOOKUP(B448,'%C values'!$B:$J,5,FALSE)</f>
        <v>1.1258828400000001</v>
      </c>
      <c r="N448" s="23">
        <f>VLOOKUP(B448,'%C values'!$B:$J,9,FALSE)</f>
        <v>14535.944353333334</v>
      </c>
      <c r="O448" s="23">
        <f t="shared" si="2"/>
        <v>12968.666070597792</v>
      </c>
      <c r="P448" s="40">
        <f t="shared" si="3"/>
        <v>6.4843310534682423</v>
      </c>
      <c r="Q448" s="21">
        <f>VLOOKUP($B448,'%C values'!$M:$O,2,FALSE)</f>
        <v>1.16325221</v>
      </c>
      <c r="R448" s="21">
        <f t="shared" si="4"/>
        <v>14966.237538781648</v>
      </c>
      <c r="S448" s="21">
        <f t="shared" si="5"/>
        <v>13352.564666993652</v>
      </c>
      <c r="T448" s="21">
        <f>VLOOKUP($B448,'%C values'!$M:$O,3,FALSE)</f>
        <v>6.6762802929999996</v>
      </c>
      <c r="U448" s="23">
        <f>VLOOKUP(B448,'%C values'!T:U,2,FALSE)</f>
        <v>1.0697449999999999</v>
      </c>
      <c r="V448" s="21">
        <f t="shared" si="6"/>
        <v>13763.187070088585</v>
      </c>
      <c r="W448" s="21">
        <f t="shared" si="7"/>
        <v>12279.228156113386</v>
      </c>
      <c r="X448" s="23">
        <f>VLOOKUP($B448,'%C values'!$T:$V,3,FALSE)</f>
        <v>6.1396122015837671</v>
      </c>
    </row>
    <row r="449" spans="1:24" ht="15.75" customHeight="1" x14ac:dyDescent="0.2">
      <c r="A449" s="22">
        <f>VLOOKUP(B449,'Sample ID by Horizon'!A:B,2,FALSE)</f>
        <v>43048</v>
      </c>
      <c r="B449" s="87" t="s">
        <v>624</v>
      </c>
      <c r="C449" s="57">
        <v>4</v>
      </c>
      <c r="D449" s="57">
        <v>69.382999999999996</v>
      </c>
      <c r="E449" s="88">
        <v>5</v>
      </c>
      <c r="F449" s="88">
        <v>74.194000000000003</v>
      </c>
      <c r="G449" s="71">
        <f t="shared" si="166"/>
        <v>4.811000000000007</v>
      </c>
      <c r="H449" s="71">
        <f t="shared" si="167"/>
        <v>3.779999999999859</v>
      </c>
      <c r="I449" s="71">
        <f t="shared" ref="I449:L449" si="346">I446</f>
        <v>3.9199999999999591</v>
      </c>
      <c r="J449" s="71">
        <f t="shared" si="346"/>
        <v>1.8815999999999802</v>
      </c>
      <c r="K449" s="23">
        <f t="shared" si="346"/>
        <v>14635.05130433146</v>
      </c>
      <c r="L449" s="23">
        <f t="shared" si="346"/>
        <v>13057.087223123397</v>
      </c>
      <c r="M449" s="23">
        <f>VLOOKUP(B449,'%C values'!$B:$J,5,FALSE)</f>
        <v>1.1258828400000001</v>
      </c>
      <c r="N449" s="23">
        <f>VLOOKUP(B449,'%C values'!$B:$J,9,FALSE)</f>
        <v>14535.944353333334</v>
      </c>
      <c r="O449" s="23">
        <f t="shared" si="2"/>
        <v>12968.666070597792</v>
      </c>
      <c r="P449" s="40">
        <f t="shared" si="3"/>
        <v>6.4843310534682423</v>
      </c>
      <c r="Q449" s="21">
        <f>VLOOKUP($B449,'%C values'!$M:$O,2,FALSE)</f>
        <v>1.16325221</v>
      </c>
      <c r="R449" s="21">
        <f t="shared" si="4"/>
        <v>14966.237538781648</v>
      </c>
      <c r="S449" s="21">
        <f t="shared" si="5"/>
        <v>13352.564666993652</v>
      </c>
      <c r="T449" s="21">
        <f>VLOOKUP($B449,'%C values'!$M:$O,3,FALSE)</f>
        <v>6.6762802929999996</v>
      </c>
      <c r="U449" s="23">
        <f>VLOOKUP(B449,'%C values'!T:U,2,FALSE)</f>
        <v>1.0697449999999999</v>
      </c>
      <c r="V449" s="21">
        <f t="shared" si="6"/>
        <v>13763.187070088585</v>
      </c>
      <c r="W449" s="21">
        <f t="shared" si="7"/>
        <v>12279.228156113386</v>
      </c>
      <c r="X449" s="23">
        <f>VLOOKUP($B449,'%C values'!$T:$V,3,FALSE)</f>
        <v>6.1396122015837671</v>
      </c>
    </row>
    <row r="450" spans="1:24" ht="15.75" customHeight="1" x14ac:dyDescent="0.2">
      <c r="A450" s="22">
        <f>VLOOKUP(B450,'Sample ID by Horizon'!A:B,2,FALSE)</f>
        <v>43048</v>
      </c>
      <c r="B450" s="87" t="s">
        <v>625</v>
      </c>
      <c r="C450" s="57">
        <v>1</v>
      </c>
      <c r="D450" s="57">
        <v>63.042999999999999</v>
      </c>
      <c r="E450" s="88">
        <v>5</v>
      </c>
      <c r="F450" s="88">
        <v>67.930000000000007</v>
      </c>
      <c r="G450" s="71">
        <f t="shared" si="166"/>
        <v>4.8870000000000076</v>
      </c>
      <c r="H450" s="71">
        <f t="shared" si="167"/>
        <v>2.2599999999998488</v>
      </c>
      <c r="I450" s="71">
        <f>AVERAGE(H450:H453)</f>
        <v>2.4249999999999616</v>
      </c>
      <c r="J450" s="71">
        <f>I450*0.48</f>
        <v>1.1639999999999815</v>
      </c>
      <c r="K450" s="35">
        <f>M450/100*VLOOKUP(B450,'Bulk Density'!$D:$Q,14,FALSE)</f>
        <v>6137.3966755374777</v>
      </c>
      <c r="L450" s="23">
        <f>K450*0.892179122</f>
        <v>5475.6571773467458</v>
      </c>
      <c r="M450" s="23">
        <f>VLOOKUP(B450,'%C values'!$B:$J,5,FALSE)</f>
        <v>0.46083596866666671</v>
      </c>
      <c r="N450" s="23">
        <f>VLOOKUP(B450,'%C values'!$B:$J,9,FALSE)</f>
        <v>6101.3745413333336</v>
      </c>
      <c r="O450" s="23">
        <f t="shared" si="2"/>
        <v>5443.5189812799263</v>
      </c>
      <c r="P450" s="40">
        <f t="shared" si="3"/>
        <v>2.7217586587785578</v>
      </c>
      <c r="Q450" s="21">
        <f>VLOOKUP($B450,'%C values'!$M:$O,2,FALSE)</f>
        <v>0.41957329999999998</v>
      </c>
      <c r="R450" s="21">
        <f t="shared" si="4"/>
        <v>5532.190239391899</v>
      </c>
      <c r="S450" s="21">
        <f t="shared" si="5"/>
        <v>4935.7046305176345</v>
      </c>
      <c r="T450" s="21">
        <f>VLOOKUP($B450,'%C values'!$M:$O,3,FALSE)</f>
        <v>2.4678515609999998</v>
      </c>
      <c r="U450" s="23">
        <f>VLOOKUP(B450,'%C values'!T:U,2,FALSE)</f>
        <v>0.45837299999999997</v>
      </c>
      <c r="V450" s="21">
        <f t="shared" si="6"/>
        <v>6043.7750366879454</v>
      </c>
      <c r="W450" s="21">
        <f t="shared" si="7"/>
        <v>5392.1299057977694</v>
      </c>
      <c r="X450" s="23">
        <f>VLOOKUP($B450,'%C values'!$T:$V,3,FALSE)</f>
        <v>2.6960641288905958</v>
      </c>
    </row>
    <row r="451" spans="1:24" ht="15.75" customHeight="1" x14ac:dyDescent="0.2">
      <c r="A451" s="22">
        <f>VLOOKUP(B451,'Sample ID by Horizon'!A:B,2,FALSE)</f>
        <v>43048</v>
      </c>
      <c r="B451" s="87" t="s">
        <v>625</v>
      </c>
      <c r="C451" s="57">
        <v>2</v>
      </c>
      <c r="D451" s="57">
        <v>64.444999999999993</v>
      </c>
      <c r="E451" s="88">
        <v>5</v>
      </c>
      <c r="F451" s="88">
        <v>69.33</v>
      </c>
      <c r="G451" s="71">
        <f t="shared" si="166"/>
        <v>4.8850000000000051</v>
      </c>
      <c r="H451" s="71">
        <f t="shared" si="167"/>
        <v>2.2999999999998977</v>
      </c>
      <c r="I451" s="71">
        <f t="shared" ref="I451:L451" si="347">I450</f>
        <v>2.4249999999999616</v>
      </c>
      <c r="J451" s="71">
        <f t="shared" si="347"/>
        <v>1.1639999999999815</v>
      </c>
      <c r="K451" s="23">
        <f t="shared" si="347"/>
        <v>6137.3966755374777</v>
      </c>
      <c r="L451" s="23">
        <f t="shared" si="347"/>
        <v>5475.6571773467458</v>
      </c>
      <c r="M451" s="23">
        <f>VLOOKUP(B451,'%C values'!$B:$J,5,FALSE)</f>
        <v>0.46083596866666671</v>
      </c>
      <c r="N451" s="23">
        <f>VLOOKUP(B451,'%C values'!$B:$J,9,FALSE)</f>
        <v>6101.3745413333336</v>
      </c>
      <c r="O451" s="23">
        <f t="shared" si="2"/>
        <v>5443.5189812799263</v>
      </c>
      <c r="P451" s="40">
        <f t="shared" si="3"/>
        <v>2.7217586587785578</v>
      </c>
      <c r="Q451" s="21">
        <f>VLOOKUP($B451,'%C values'!$M:$O,2,FALSE)</f>
        <v>0.41957329999999998</v>
      </c>
      <c r="R451" s="21">
        <f t="shared" si="4"/>
        <v>5532.190239391899</v>
      </c>
      <c r="S451" s="21">
        <f t="shared" si="5"/>
        <v>4935.7046305176345</v>
      </c>
      <c r="T451" s="21">
        <f>VLOOKUP($B451,'%C values'!$M:$O,3,FALSE)</f>
        <v>2.4678515609999998</v>
      </c>
      <c r="U451" s="23">
        <f>VLOOKUP(B451,'%C values'!T:U,2,FALSE)</f>
        <v>0.45837299999999997</v>
      </c>
      <c r="V451" s="21">
        <f t="shared" si="6"/>
        <v>6043.7750366879454</v>
      </c>
      <c r="W451" s="21">
        <f t="shared" si="7"/>
        <v>5392.1299057977694</v>
      </c>
      <c r="X451" s="23">
        <f>VLOOKUP($B451,'%C values'!$T:$V,3,FALSE)</f>
        <v>2.6960641288905958</v>
      </c>
    </row>
    <row r="452" spans="1:24" ht="15.75" customHeight="1" x14ac:dyDescent="0.2">
      <c r="A452" s="22">
        <f>VLOOKUP(B452,'Sample ID by Horizon'!A:B,2,FALSE)</f>
        <v>43048</v>
      </c>
      <c r="B452" s="87" t="s">
        <v>625</v>
      </c>
      <c r="C452" s="57">
        <v>3</v>
      </c>
      <c r="D452" s="57">
        <v>65.706999999999994</v>
      </c>
      <c r="E452" s="88">
        <v>5</v>
      </c>
      <c r="F452" s="88">
        <v>70.581999999999994</v>
      </c>
      <c r="G452" s="71">
        <f t="shared" si="166"/>
        <v>4.875</v>
      </c>
      <c r="H452" s="71">
        <f t="shared" si="167"/>
        <v>2.5</v>
      </c>
      <c r="I452" s="71">
        <f t="shared" ref="I452:L452" si="348">I450</f>
        <v>2.4249999999999616</v>
      </c>
      <c r="J452" s="71">
        <f t="shared" si="348"/>
        <v>1.1639999999999815</v>
      </c>
      <c r="K452" s="23">
        <f t="shared" si="348"/>
        <v>6137.3966755374777</v>
      </c>
      <c r="L452" s="23">
        <f t="shared" si="348"/>
        <v>5475.6571773467458</v>
      </c>
      <c r="M452" s="23">
        <f>VLOOKUP(B452,'%C values'!$B:$J,5,FALSE)</f>
        <v>0.46083596866666671</v>
      </c>
      <c r="N452" s="23">
        <f>VLOOKUP(B452,'%C values'!$B:$J,9,FALSE)</f>
        <v>6101.3745413333336</v>
      </c>
      <c r="O452" s="23">
        <f t="shared" si="2"/>
        <v>5443.5189812799263</v>
      </c>
      <c r="P452" s="40">
        <f t="shared" si="3"/>
        <v>2.7217586587785578</v>
      </c>
      <c r="Q452" s="21">
        <f>VLOOKUP($B452,'%C values'!$M:$O,2,FALSE)</f>
        <v>0.41957329999999998</v>
      </c>
      <c r="R452" s="21">
        <f t="shared" si="4"/>
        <v>5532.190239391899</v>
      </c>
      <c r="S452" s="21">
        <f t="shared" si="5"/>
        <v>4935.7046305176345</v>
      </c>
      <c r="T452" s="21">
        <f>VLOOKUP($B452,'%C values'!$M:$O,3,FALSE)</f>
        <v>2.4678515609999998</v>
      </c>
      <c r="U452" s="23">
        <f>VLOOKUP(B452,'%C values'!T:U,2,FALSE)</f>
        <v>0.45837299999999997</v>
      </c>
      <c r="V452" s="21">
        <f t="shared" si="6"/>
        <v>6043.7750366879454</v>
      </c>
      <c r="W452" s="21">
        <f t="shared" si="7"/>
        <v>5392.1299057977694</v>
      </c>
      <c r="X452" s="23">
        <f>VLOOKUP($B452,'%C values'!$T:$V,3,FALSE)</f>
        <v>2.6960641288905958</v>
      </c>
    </row>
    <row r="453" spans="1:24" ht="15.75" customHeight="1" x14ac:dyDescent="0.2">
      <c r="A453" s="22">
        <f>VLOOKUP(B453,'Sample ID by Horizon'!A:B,2,FALSE)</f>
        <v>43048</v>
      </c>
      <c r="B453" s="87" t="s">
        <v>625</v>
      </c>
      <c r="C453" s="57">
        <v>4</v>
      </c>
      <c r="D453" s="57">
        <v>69.382000000000005</v>
      </c>
      <c r="E453" s="88">
        <v>5</v>
      </c>
      <c r="F453" s="88">
        <v>74.25</v>
      </c>
      <c r="G453" s="71">
        <f t="shared" si="166"/>
        <v>4.867999999999995</v>
      </c>
      <c r="H453" s="71">
        <f t="shared" si="167"/>
        <v>2.6400000000001</v>
      </c>
      <c r="I453" s="71">
        <f t="shared" ref="I453:L453" si="349">I450</f>
        <v>2.4249999999999616</v>
      </c>
      <c r="J453" s="71">
        <f t="shared" si="349"/>
        <v>1.1639999999999815</v>
      </c>
      <c r="K453" s="23">
        <f t="shared" si="349"/>
        <v>6137.3966755374777</v>
      </c>
      <c r="L453" s="23">
        <f t="shared" si="349"/>
        <v>5475.6571773467458</v>
      </c>
      <c r="M453" s="23">
        <f>VLOOKUP(B453,'%C values'!$B:$J,5,FALSE)</f>
        <v>0.46083596866666671</v>
      </c>
      <c r="N453" s="23">
        <f>VLOOKUP(B453,'%C values'!$B:$J,9,FALSE)</f>
        <v>6101.3745413333336</v>
      </c>
      <c r="O453" s="23">
        <f t="shared" si="2"/>
        <v>5443.5189812799263</v>
      </c>
      <c r="P453" s="40">
        <f t="shared" si="3"/>
        <v>2.7217586587785578</v>
      </c>
      <c r="Q453" s="21">
        <f>VLOOKUP($B453,'%C values'!$M:$O,2,FALSE)</f>
        <v>0.41957329999999998</v>
      </c>
      <c r="R453" s="21">
        <f t="shared" si="4"/>
        <v>5532.190239391899</v>
      </c>
      <c r="S453" s="21">
        <f t="shared" si="5"/>
        <v>4935.7046305176345</v>
      </c>
      <c r="T453" s="21">
        <f>VLOOKUP($B453,'%C values'!$M:$O,3,FALSE)</f>
        <v>2.4678515609999998</v>
      </c>
      <c r="U453" s="23">
        <f>VLOOKUP(B453,'%C values'!T:U,2,FALSE)</f>
        <v>0.45837299999999997</v>
      </c>
      <c r="V453" s="21">
        <f t="shared" si="6"/>
        <v>6043.7750366879454</v>
      </c>
      <c r="W453" s="21">
        <f t="shared" si="7"/>
        <v>5392.1299057977694</v>
      </c>
      <c r="X453" s="23">
        <f>VLOOKUP($B453,'%C values'!$T:$V,3,FALSE)</f>
        <v>2.6960641288905958</v>
      </c>
    </row>
    <row r="454" spans="1:24" ht="15.75" customHeight="1" x14ac:dyDescent="0.2">
      <c r="A454" s="22">
        <f>VLOOKUP(B454,'Sample ID by Horizon'!A:B,2,FALSE)</f>
        <v>43048</v>
      </c>
      <c r="B454" s="87" t="s">
        <v>626</v>
      </c>
      <c r="C454" s="57">
        <v>1</v>
      </c>
      <c r="D454" s="57">
        <v>63.042999999999999</v>
      </c>
      <c r="E454" s="88">
        <v>5</v>
      </c>
      <c r="F454" s="88">
        <v>67.945999999999998</v>
      </c>
      <c r="G454" s="71">
        <f t="shared" si="166"/>
        <v>4.9029999999999987</v>
      </c>
      <c r="H454" s="71">
        <f t="shared" si="167"/>
        <v>1.9400000000000261</v>
      </c>
      <c r="I454" s="71">
        <f>AVERAGE(H454:H457)</f>
        <v>1.9751030206040876</v>
      </c>
      <c r="J454" s="71">
        <f>I454*0.48</f>
        <v>0.94804944988996198</v>
      </c>
      <c r="K454" s="35">
        <f>M454/100*VLOOKUP(B454,'Bulk Density'!$D:$Q,14,FALSE)</f>
        <v>8939.3544380845397</v>
      </c>
      <c r="L454" s="23">
        <f>K454*0.892179122</f>
        <v>7975.5053938170686</v>
      </c>
      <c r="M454" s="23">
        <f>VLOOKUP(B454,'%C values'!$B:$J,5,FALSE)</f>
        <v>0.19453343099999998</v>
      </c>
      <c r="N454" s="23">
        <f>VLOOKUP(B454,'%C values'!$B:$J,9,FALSE)</f>
        <v>8879.7354756666664</v>
      </c>
      <c r="O454" s="23">
        <f t="shared" si="2"/>
        <v>7922.3146002725389</v>
      </c>
      <c r="P454" s="40">
        <f t="shared" si="3"/>
        <v>3.9611560894731346</v>
      </c>
      <c r="Q454" s="21">
        <f>VLOOKUP($B454,'%C values'!$M:$O,2,FALSE)</f>
        <v>0.16681077</v>
      </c>
      <c r="R454" s="21">
        <f t="shared" si="4"/>
        <v>7588.9085592652837</v>
      </c>
      <c r="S454" s="21">
        <f t="shared" si="5"/>
        <v>6770.6657753435857</v>
      </c>
      <c r="T454" s="21">
        <f>VLOOKUP($B454,'%C values'!$M:$O,3,FALSE)</f>
        <v>3.3853318529999998</v>
      </c>
      <c r="U454" s="23">
        <f>VLOOKUP(B454,'%C values'!T:U,2,FALSE)</f>
        <v>0.16219500000000001</v>
      </c>
      <c r="V454" s="21">
        <f t="shared" si="6"/>
        <v>7378.9181823813451</v>
      </c>
      <c r="W454" s="21">
        <f t="shared" si="7"/>
        <v>6583.3167452668249</v>
      </c>
      <c r="X454" s="23">
        <f>VLOOKUP($B454,'%C values'!$T:$V,3,FALSE)</f>
        <v>3.291657366591707</v>
      </c>
    </row>
    <row r="455" spans="1:24" ht="15.75" customHeight="1" x14ac:dyDescent="0.2">
      <c r="A455" s="22">
        <f>VLOOKUP(B455,'Sample ID by Horizon'!A:B,2,FALSE)</f>
        <v>43048</v>
      </c>
      <c r="B455" s="87" t="s">
        <v>626</v>
      </c>
      <c r="C455" s="57">
        <v>2</v>
      </c>
      <c r="D455" s="57">
        <v>64.444000000000003</v>
      </c>
      <c r="E455" s="88">
        <v>5</v>
      </c>
      <c r="F455" s="88">
        <v>69.346000000000004</v>
      </c>
      <c r="G455" s="71">
        <f t="shared" si="166"/>
        <v>4.902000000000001</v>
      </c>
      <c r="H455" s="71">
        <f t="shared" si="167"/>
        <v>1.9599999999999795</v>
      </c>
      <c r="I455" s="71">
        <f t="shared" ref="I455:L455" si="350">I454</f>
        <v>1.9751030206040876</v>
      </c>
      <c r="J455" s="71">
        <f t="shared" si="350"/>
        <v>0.94804944988996198</v>
      </c>
      <c r="K455" s="23">
        <f t="shared" si="350"/>
        <v>8939.3544380845397</v>
      </c>
      <c r="L455" s="23">
        <f t="shared" si="350"/>
        <v>7975.5053938170686</v>
      </c>
      <c r="M455" s="23">
        <f>VLOOKUP(B455,'%C values'!$B:$J,5,FALSE)</f>
        <v>0.19453343099999998</v>
      </c>
      <c r="N455" s="23">
        <f>VLOOKUP(B455,'%C values'!$B:$J,9,FALSE)</f>
        <v>8879.7354756666664</v>
      </c>
      <c r="O455" s="23">
        <f t="shared" si="2"/>
        <v>7922.3146002725389</v>
      </c>
      <c r="P455" s="40">
        <f t="shared" si="3"/>
        <v>3.9611560894731346</v>
      </c>
      <c r="Q455" s="21">
        <f>VLOOKUP($B455,'%C values'!$M:$O,2,FALSE)</f>
        <v>0.16681077</v>
      </c>
      <c r="R455" s="21">
        <f t="shared" si="4"/>
        <v>7588.9085592652837</v>
      </c>
      <c r="S455" s="21">
        <f t="shared" si="5"/>
        <v>6770.6657753435857</v>
      </c>
      <c r="T455" s="21">
        <f>VLOOKUP($B455,'%C values'!$M:$O,3,FALSE)</f>
        <v>3.3853318529999998</v>
      </c>
      <c r="U455" s="23">
        <f>VLOOKUP(B455,'%C values'!T:U,2,FALSE)</f>
        <v>0.16219500000000001</v>
      </c>
      <c r="V455" s="21">
        <f t="shared" si="6"/>
        <v>7378.9181823813451</v>
      </c>
      <c r="W455" s="21">
        <f t="shared" si="7"/>
        <v>6583.3167452668249</v>
      </c>
      <c r="X455" s="23">
        <f>VLOOKUP($B455,'%C values'!$T:$V,3,FALSE)</f>
        <v>3.291657366591707</v>
      </c>
    </row>
    <row r="456" spans="1:24" ht="15.75" customHeight="1" x14ac:dyDescent="0.2">
      <c r="A456" s="22">
        <f>VLOOKUP(B456,'Sample ID by Horizon'!A:B,2,FALSE)</f>
        <v>43048</v>
      </c>
      <c r="B456" s="87" t="s">
        <v>626</v>
      </c>
      <c r="C456" s="57">
        <v>3</v>
      </c>
      <c r="D456" s="57">
        <v>65.707999999999998</v>
      </c>
      <c r="E456" s="88">
        <v>5</v>
      </c>
      <c r="F456" s="88">
        <v>70.611000000000004</v>
      </c>
      <c r="G456" s="71">
        <f t="shared" si="166"/>
        <v>4.9030000000000058</v>
      </c>
      <c r="H456" s="71">
        <f t="shared" si="167"/>
        <v>1.9399999999998843</v>
      </c>
      <c r="I456" s="71">
        <f t="shared" ref="I456:L456" si="351">I454</f>
        <v>1.9751030206040876</v>
      </c>
      <c r="J456" s="71">
        <f t="shared" si="351"/>
        <v>0.94804944988996198</v>
      </c>
      <c r="K456" s="23">
        <f t="shared" si="351"/>
        <v>8939.3544380845397</v>
      </c>
      <c r="L456" s="23">
        <f t="shared" si="351"/>
        <v>7975.5053938170686</v>
      </c>
      <c r="M456" s="23">
        <f>VLOOKUP(B456,'%C values'!$B:$J,5,FALSE)</f>
        <v>0.19453343099999998</v>
      </c>
      <c r="N456" s="23">
        <f>VLOOKUP(B456,'%C values'!$B:$J,9,FALSE)</f>
        <v>8879.7354756666664</v>
      </c>
      <c r="O456" s="23">
        <f t="shared" si="2"/>
        <v>7922.3146002725389</v>
      </c>
      <c r="P456" s="40">
        <f t="shared" si="3"/>
        <v>3.9611560894731346</v>
      </c>
      <c r="Q456" s="21">
        <f>VLOOKUP($B456,'%C values'!$M:$O,2,FALSE)</f>
        <v>0.16681077</v>
      </c>
      <c r="R456" s="21">
        <f t="shared" si="4"/>
        <v>7588.9085592652837</v>
      </c>
      <c r="S456" s="21">
        <f t="shared" si="5"/>
        <v>6770.6657753435857</v>
      </c>
      <c r="T456" s="21">
        <f>VLOOKUP($B456,'%C values'!$M:$O,3,FALSE)</f>
        <v>3.3853318529999998</v>
      </c>
      <c r="U456" s="23">
        <f>VLOOKUP(B456,'%C values'!T:U,2,FALSE)</f>
        <v>0.16219500000000001</v>
      </c>
      <c r="V456" s="21">
        <f t="shared" si="6"/>
        <v>7378.9181823813451</v>
      </c>
      <c r="W456" s="21">
        <f t="shared" si="7"/>
        <v>6583.3167452668249</v>
      </c>
      <c r="X456" s="23">
        <f>VLOOKUP($B456,'%C values'!$T:$V,3,FALSE)</f>
        <v>3.291657366591707</v>
      </c>
    </row>
    <row r="457" spans="1:24" ht="15.75" customHeight="1" x14ac:dyDescent="0.2">
      <c r="A457" s="22">
        <f>VLOOKUP(B457,'Sample ID by Horizon'!A:B,2,FALSE)</f>
        <v>43048</v>
      </c>
      <c r="B457" s="87" t="s">
        <v>626</v>
      </c>
      <c r="C457" s="57">
        <v>4</v>
      </c>
      <c r="D457" s="57">
        <v>69.382999999999996</v>
      </c>
      <c r="E457" s="88">
        <v>4.9989999999999997</v>
      </c>
      <c r="F457" s="88">
        <v>74.278999999999996</v>
      </c>
      <c r="G457" s="71">
        <f t="shared" si="166"/>
        <v>4.8960000000000008</v>
      </c>
      <c r="H457" s="71">
        <f t="shared" si="167"/>
        <v>2.0604120824164607</v>
      </c>
      <c r="I457" s="71">
        <f t="shared" ref="I457:L457" si="352">I454</f>
        <v>1.9751030206040876</v>
      </c>
      <c r="J457" s="71">
        <f t="shared" si="352"/>
        <v>0.94804944988996198</v>
      </c>
      <c r="K457" s="23">
        <f t="shared" si="352"/>
        <v>8939.3544380845397</v>
      </c>
      <c r="L457" s="23">
        <f t="shared" si="352"/>
        <v>7975.5053938170686</v>
      </c>
      <c r="M457" s="23">
        <f>VLOOKUP(B457,'%C values'!$B:$J,5,FALSE)</f>
        <v>0.19453343099999998</v>
      </c>
      <c r="N457" s="23">
        <f>VLOOKUP(B457,'%C values'!$B:$J,9,FALSE)</f>
        <v>8879.7354756666664</v>
      </c>
      <c r="O457" s="23">
        <f t="shared" si="2"/>
        <v>7922.3146002725389</v>
      </c>
      <c r="P457" s="40">
        <f t="shared" si="3"/>
        <v>3.9611560894731346</v>
      </c>
      <c r="Q457" s="21">
        <f>VLOOKUP($B457,'%C values'!$M:$O,2,FALSE)</f>
        <v>0.16681077</v>
      </c>
      <c r="R457" s="21">
        <f t="shared" si="4"/>
        <v>7588.9085592652837</v>
      </c>
      <c r="S457" s="21">
        <f t="shared" si="5"/>
        <v>6770.6657753435857</v>
      </c>
      <c r="T457" s="21">
        <f>VLOOKUP($B457,'%C values'!$M:$O,3,FALSE)</f>
        <v>3.3853318529999998</v>
      </c>
      <c r="U457" s="23">
        <f>VLOOKUP(B457,'%C values'!T:U,2,FALSE)</f>
        <v>0.16219500000000001</v>
      </c>
      <c r="V457" s="21">
        <f t="shared" si="6"/>
        <v>7378.9181823813451</v>
      </c>
      <c r="W457" s="21">
        <f t="shared" si="7"/>
        <v>6583.3167452668249</v>
      </c>
      <c r="X457" s="23">
        <f>VLOOKUP($B457,'%C values'!$T:$V,3,FALSE)</f>
        <v>3.291657366591707</v>
      </c>
    </row>
    <row r="458" spans="1:24" ht="15.75" customHeight="1" x14ac:dyDescent="0.2">
      <c r="A458" s="22">
        <f>VLOOKUP(B458,'Sample ID by Horizon'!A:B,2,FALSE)</f>
        <v>43048</v>
      </c>
      <c r="B458" s="87" t="s">
        <v>627</v>
      </c>
      <c r="C458" s="57">
        <v>1</v>
      </c>
      <c r="D458" s="57">
        <v>63.042999999999999</v>
      </c>
      <c r="E458" s="88">
        <v>5</v>
      </c>
      <c r="F458" s="88">
        <v>67.953000000000003</v>
      </c>
      <c r="G458" s="71">
        <f t="shared" si="166"/>
        <v>4.9100000000000037</v>
      </c>
      <c r="H458" s="71">
        <f t="shared" si="167"/>
        <v>1.7999999999999259</v>
      </c>
      <c r="I458" s="71">
        <f>AVERAGE(H458:H461)</f>
        <v>1.9450000000000145</v>
      </c>
      <c r="J458" s="71">
        <f>I458*0.48</f>
        <v>0.93360000000000687</v>
      </c>
      <c r="K458" s="35">
        <f>M458/100*VLOOKUP(B458,'Bulk Density'!$D:$Q,14,FALSE)</f>
        <v>8013.0396700233159</v>
      </c>
      <c r="L458" s="23">
        <f>K458*0.892179122</f>
        <v>7149.0666973525722</v>
      </c>
      <c r="M458" s="23">
        <f>VLOOKUP(B458,'%C values'!$B:$J,5,FALSE)</f>
        <v>0.13826766900000001</v>
      </c>
      <c r="N458" s="23">
        <f>VLOOKUP(B458,'%C values'!$B:$J,9,FALSE)</f>
        <v>7948.5916926666659</v>
      </c>
      <c r="O458" s="23">
        <f t="shared" si="2"/>
        <v>7091.5675574998404</v>
      </c>
      <c r="P458" s="40">
        <f t="shared" si="3"/>
        <v>3.5457826950389282</v>
      </c>
      <c r="Q458" s="21">
        <f>VLOOKUP($B458,'%C values'!$M:$O,2,FALSE)</f>
        <v>0.151666</v>
      </c>
      <c r="R458" s="21">
        <f t="shared" si="4"/>
        <v>8685.5052167019476</v>
      </c>
      <c r="S458" s="21">
        <f t="shared" si="5"/>
        <v>7749.0264183635636</v>
      </c>
      <c r="T458" s="21">
        <f>VLOOKUP($B458,'%C values'!$M:$O,3,FALSE)</f>
        <v>3.874512025</v>
      </c>
      <c r="U458" s="23">
        <f>VLOOKUP(B458,'%C values'!T:U,2,FALSE)</f>
        <v>0.15507499999999999</v>
      </c>
      <c r="V458" s="21">
        <f t="shared" si="6"/>
        <v>8880.7295074707217</v>
      </c>
      <c r="W458" s="21">
        <f t="shared" si="7"/>
        <v>7923.2014546947212</v>
      </c>
      <c r="X458" s="23">
        <f>VLOOKUP($B458,'%C values'!$T:$V,3,FALSE)</f>
        <v>3.961599516548699</v>
      </c>
    </row>
    <row r="459" spans="1:24" ht="15.75" customHeight="1" x14ac:dyDescent="0.2">
      <c r="A459" s="22">
        <f>VLOOKUP(B459,'Sample ID by Horizon'!A:B,2,FALSE)</f>
        <v>43048</v>
      </c>
      <c r="B459" s="87" t="s">
        <v>627</v>
      </c>
      <c r="C459" s="57">
        <v>2</v>
      </c>
      <c r="D459" s="57">
        <v>64.444000000000003</v>
      </c>
      <c r="E459" s="88">
        <v>5</v>
      </c>
      <c r="F459" s="88">
        <v>69.349999999999994</v>
      </c>
      <c r="G459" s="71">
        <f t="shared" si="166"/>
        <v>4.9059999999999917</v>
      </c>
      <c r="H459" s="71">
        <f t="shared" si="167"/>
        <v>1.880000000000166</v>
      </c>
      <c r="I459" s="71">
        <f t="shared" ref="I459:L459" si="353">I458</f>
        <v>1.9450000000000145</v>
      </c>
      <c r="J459" s="71">
        <f t="shared" si="353"/>
        <v>0.93360000000000687</v>
      </c>
      <c r="K459" s="23">
        <f t="shared" si="353"/>
        <v>8013.0396700233159</v>
      </c>
      <c r="L459" s="23">
        <f t="shared" si="353"/>
        <v>7149.0666973525722</v>
      </c>
      <c r="M459" s="23">
        <f>VLOOKUP(B459,'%C values'!$B:$J,5,FALSE)</f>
        <v>0.13826766900000001</v>
      </c>
      <c r="N459" s="23">
        <f>VLOOKUP(B459,'%C values'!$B:$J,9,FALSE)</f>
        <v>7948.5916926666659</v>
      </c>
      <c r="O459" s="23">
        <f t="shared" si="2"/>
        <v>7091.5675574998404</v>
      </c>
      <c r="P459" s="40">
        <f t="shared" si="3"/>
        <v>3.5457826950389282</v>
      </c>
      <c r="Q459" s="21">
        <f>VLOOKUP($B459,'%C values'!$M:$O,2,FALSE)</f>
        <v>0.151666</v>
      </c>
      <c r="R459" s="21">
        <f t="shared" si="4"/>
        <v>8685.5052167019476</v>
      </c>
      <c r="S459" s="21">
        <f t="shared" si="5"/>
        <v>7749.0264183635636</v>
      </c>
      <c r="T459" s="21">
        <f>VLOOKUP($B459,'%C values'!$M:$O,3,FALSE)</f>
        <v>3.874512025</v>
      </c>
      <c r="U459" s="23">
        <f>VLOOKUP(B459,'%C values'!T:U,2,FALSE)</f>
        <v>0.15507499999999999</v>
      </c>
      <c r="V459" s="21">
        <f t="shared" si="6"/>
        <v>8880.7295074707217</v>
      </c>
      <c r="W459" s="21">
        <f t="shared" si="7"/>
        <v>7923.2014546947212</v>
      </c>
      <c r="X459" s="23">
        <f>VLOOKUP($B459,'%C values'!$T:$V,3,FALSE)</f>
        <v>3.961599516548699</v>
      </c>
    </row>
    <row r="460" spans="1:24" ht="15.75" customHeight="1" x14ac:dyDescent="0.2">
      <c r="A460" s="22">
        <f>VLOOKUP(B460,'Sample ID by Horizon'!A:B,2,FALSE)</f>
        <v>43048</v>
      </c>
      <c r="B460" s="87" t="s">
        <v>627</v>
      </c>
      <c r="C460" s="57">
        <v>3</v>
      </c>
      <c r="D460" s="57">
        <v>65.706999999999994</v>
      </c>
      <c r="E460" s="88">
        <v>5</v>
      </c>
      <c r="F460" s="88">
        <v>70.600999999999999</v>
      </c>
      <c r="G460" s="71">
        <f t="shared" si="166"/>
        <v>4.8940000000000055</v>
      </c>
      <c r="H460" s="71">
        <f t="shared" si="167"/>
        <v>2.1199999999998909</v>
      </c>
      <c r="I460" s="71">
        <f t="shared" ref="I460:L460" si="354">I458</f>
        <v>1.9450000000000145</v>
      </c>
      <c r="J460" s="71">
        <f t="shared" si="354"/>
        <v>0.93360000000000687</v>
      </c>
      <c r="K460" s="23">
        <f t="shared" si="354"/>
        <v>8013.0396700233159</v>
      </c>
      <c r="L460" s="23">
        <f t="shared" si="354"/>
        <v>7149.0666973525722</v>
      </c>
      <c r="M460" s="23">
        <f>VLOOKUP(B460,'%C values'!$B:$J,5,FALSE)</f>
        <v>0.13826766900000001</v>
      </c>
      <c r="N460" s="23">
        <f>VLOOKUP(B460,'%C values'!$B:$J,9,FALSE)</f>
        <v>7948.5916926666659</v>
      </c>
      <c r="O460" s="23">
        <f t="shared" si="2"/>
        <v>7091.5675574998404</v>
      </c>
      <c r="P460" s="40">
        <f t="shared" si="3"/>
        <v>3.5457826950389282</v>
      </c>
      <c r="Q460" s="21">
        <f>VLOOKUP($B460,'%C values'!$M:$O,2,FALSE)</f>
        <v>0.151666</v>
      </c>
      <c r="R460" s="21">
        <f t="shared" si="4"/>
        <v>8685.5052167019476</v>
      </c>
      <c r="S460" s="21">
        <f t="shared" si="5"/>
        <v>7749.0264183635636</v>
      </c>
      <c r="T460" s="21">
        <f>VLOOKUP($B460,'%C values'!$M:$O,3,FALSE)</f>
        <v>3.874512025</v>
      </c>
      <c r="U460" s="23">
        <f>VLOOKUP(B460,'%C values'!T:U,2,FALSE)</f>
        <v>0.15507499999999999</v>
      </c>
      <c r="V460" s="21">
        <f t="shared" si="6"/>
        <v>8880.7295074707217</v>
      </c>
      <c r="W460" s="21">
        <f t="shared" si="7"/>
        <v>7923.2014546947212</v>
      </c>
      <c r="X460" s="23">
        <f>VLOOKUP($B460,'%C values'!$T:$V,3,FALSE)</f>
        <v>3.961599516548699</v>
      </c>
    </row>
    <row r="461" spans="1:24" ht="15.75" customHeight="1" x14ac:dyDescent="0.2">
      <c r="A461" s="22">
        <f>VLOOKUP(B461,'Sample ID by Horizon'!A:B,2,FALSE)</f>
        <v>43048</v>
      </c>
      <c r="B461" s="87" t="s">
        <v>627</v>
      </c>
      <c r="C461" s="57">
        <v>4</v>
      </c>
      <c r="D461" s="57">
        <v>69.382000000000005</v>
      </c>
      <c r="E461" s="88">
        <v>5</v>
      </c>
      <c r="F461" s="88">
        <v>74.283000000000001</v>
      </c>
      <c r="G461" s="71">
        <f t="shared" si="166"/>
        <v>4.9009999999999962</v>
      </c>
      <c r="H461" s="71">
        <f t="shared" si="167"/>
        <v>1.980000000000075</v>
      </c>
      <c r="I461" s="71">
        <f t="shared" ref="I461:L461" si="355">I458</f>
        <v>1.9450000000000145</v>
      </c>
      <c r="J461" s="71">
        <f t="shared" si="355"/>
        <v>0.93360000000000687</v>
      </c>
      <c r="K461" s="23">
        <f t="shared" si="355"/>
        <v>8013.0396700233159</v>
      </c>
      <c r="L461" s="23">
        <f t="shared" si="355"/>
        <v>7149.0666973525722</v>
      </c>
      <c r="M461" s="23">
        <f>VLOOKUP(B461,'%C values'!$B:$J,5,FALSE)</f>
        <v>0.13826766900000001</v>
      </c>
      <c r="N461" s="23">
        <f>VLOOKUP(B461,'%C values'!$B:$J,9,FALSE)</f>
        <v>7948.5916926666659</v>
      </c>
      <c r="O461" s="23">
        <f t="shared" si="2"/>
        <v>7091.5675574998404</v>
      </c>
      <c r="P461" s="40">
        <f t="shared" si="3"/>
        <v>3.5457826950389282</v>
      </c>
      <c r="Q461" s="21">
        <f>VLOOKUP($B461,'%C values'!$M:$O,2,FALSE)</f>
        <v>0.151666</v>
      </c>
      <c r="R461" s="21">
        <f t="shared" si="4"/>
        <v>8685.5052167019476</v>
      </c>
      <c r="S461" s="21">
        <f t="shared" si="5"/>
        <v>7749.0264183635636</v>
      </c>
      <c r="T461" s="21">
        <f>VLOOKUP($B461,'%C values'!$M:$O,3,FALSE)</f>
        <v>3.874512025</v>
      </c>
      <c r="U461" s="23">
        <f>VLOOKUP(B461,'%C values'!T:U,2,FALSE)</f>
        <v>0.15507499999999999</v>
      </c>
      <c r="V461" s="21">
        <f t="shared" si="6"/>
        <v>8880.7295074707217</v>
      </c>
      <c r="W461" s="21">
        <f t="shared" si="7"/>
        <v>7923.2014546947212</v>
      </c>
      <c r="X461" s="23">
        <f>VLOOKUP($B461,'%C values'!$T:$V,3,FALSE)</f>
        <v>3.961599516548699</v>
      </c>
    </row>
    <row r="462" spans="1:24" ht="15.75" customHeight="1" x14ac:dyDescent="0.2">
      <c r="A462" s="22">
        <f>VLOOKUP(B462,'Sample ID by Horizon'!A:B,2,FALSE)</f>
        <v>43046</v>
      </c>
      <c r="B462" s="87" t="s">
        <v>609</v>
      </c>
      <c r="C462" s="57">
        <v>1</v>
      </c>
      <c r="D462" s="57">
        <v>63.045000000000002</v>
      </c>
      <c r="E462" s="88">
        <v>5</v>
      </c>
      <c r="F462" s="88">
        <v>67.832999999999998</v>
      </c>
      <c r="G462" s="71">
        <f t="shared" si="166"/>
        <v>4.7879999999999967</v>
      </c>
      <c r="H462" s="71">
        <f t="shared" si="167"/>
        <v>4.2400000000000659</v>
      </c>
      <c r="I462" s="71">
        <f>AVERAGE(H462:H465)</f>
        <v>4.3947820435912126</v>
      </c>
      <c r="J462" s="71">
        <f>I462*0.48</f>
        <v>2.1094953809237822</v>
      </c>
      <c r="K462" s="35">
        <f>M462/100*VLOOKUP(B462,'Bulk Density'!$D:$Q,14,FALSE)</f>
        <v>12811.64020847175</v>
      </c>
      <c r="L462" s="23">
        <f>K462*0.892179122</f>
        <v>11430.277912574224</v>
      </c>
      <c r="M462" s="23">
        <f>VLOOKUP(B462,'%C values'!$B:$J,5,FALSE)</f>
        <v>1.1347779983333333</v>
      </c>
      <c r="N462" s="23">
        <f>VLOOKUP(B462,'%C values'!$B:$J,9,FALSE)</f>
        <v>12699.489906666664</v>
      </c>
      <c r="O462" s="23">
        <f t="shared" si="2"/>
        <v>11330.219754777727</v>
      </c>
      <c r="P462" s="40">
        <f t="shared" si="3"/>
        <v>5.6651081459404091</v>
      </c>
      <c r="Q462" s="21">
        <f>VLOOKUP($B462,'%C values'!$M:$O,2,FALSE)</f>
        <v>1.45637992</v>
      </c>
      <c r="R462" s="21">
        <f t="shared" si="4"/>
        <v>16229.685602876807</v>
      </c>
      <c r="S462" s="21">
        <f t="shared" si="5"/>
        <v>14479.786651510671</v>
      </c>
      <c r="T462" s="21">
        <f>VLOOKUP($B462,'%C values'!$M:$O,3,FALSE)</f>
        <v>7.2398911129999997</v>
      </c>
      <c r="U462" s="23">
        <f>VLOOKUP(B462,'%C values'!T:U,2,FALSE)</f>
        <v>1.424428</v>
      </c>
      <c r="V462" s="21">
        <f t="shared" si="6"/>
        <v>15873.61806247274</v>
      </c>
      <c r="W462" s="21">
        <f t="shared" si="7"/>
        <v>14162.110625940271</v>
      </c>
      <c r="X462" s="23">
        <f>VLOOKUP($B462,'%C values'!$T:$V,3,FALSE)</f>
        <v>7.0810531487610486</v>
      </c>
    </row>
    <row r="463" spans="1:24" ht="15.75" customHeight="1" x14ac:dyDescent="0.2">
      <c r="A463" s="22">
        <f>VLOOKUP(B463,'Sample ID by Horizon'!A:B,2,FALSE)</f>
        <v>43046</v>
      </c>
      <c r="B463" s="87" t="s">
        <v>609</v>
      </c>
      <c r="C463" s="57">
        <v>2</v>
      </c>
      <c r="D463" s="57">
        <v>64.444999999999993</v>
      </c>
      <c r="E463" s="88">
        <v>5.0010000000000003</v>
      </c>
      <c r="F463" s="88">
        <v>69.227999999999994</v>
      </c>
      <c r="G463" s="71">
        <f t="shared" si="166"/>
        <v>4.7830000000000013</v>
      </c>
      <c r="H463" s="71">
        <f t="shared" si="167"/>
        <v>4.3591281743651082</v>
      </c>
      <c r="I463" s="71">
        <f t="shared" ref="I463:L463" si="356">I462</f>
        <v>4.3947820435912126</v>
      </c>
      <c r="J463" s="71">
        <f t="shared" si="356"/>
        <v>2.1094953809237822</v>
      </c>
      <c r="K463" s="23">
        <f t="shared" si="356"/>
        <v>12811.64020847175</v>
      </c>
      <c r="L463" s="23">
        <f t="shared" si="356"/>
        <v>11430.277912574224</v>
      </c>
      <c r="M463" s="23">
        <f>VLOOKUP(B463,'%C values'!$B:$J,5,FALSE)</f>
        <v>1.1347779983333333</v>
      </c>
      <c r="N463" s="23">
        <f>VLOOKUP(B463,'%C values'!$B:$J,9,FALSE)</f>
        <v>12699.489906666664</v>
      </c>
      <c r="O463" s="23">
        <f t="shared" si="2"/>
        <v>11330.219754777727</v>
      </c>
      <c r="P463" s="40">
        <f t="shared" si="3"/>
        <v>5.6651081459404091</v>
      </c>
      <c r="Q463" s="21">
        <f>VLOOKUP($B463,'%C values'!$M:$O,2,FALSE)</f>
        <v>1.45637992</v>
      </c>
      <c r="R463" s="21">
        <f t="shared" si="4"/>
        <v>16229.685602876807</v>
      </c>
      <c r="S463" s="21">
        <f t="shared" si="5"/>
        <v>14479.786651510671</v>
      </c>
      <c r="T463" s="21">
        <f>VLOOKUP($B463,'%C values'!$M:$O,3,FALSE)</f>
        <v>7.2398911129999997</v>
      </c>
      <c r="U463" s="23">
        <f>VLOOKUP(B463,'%C values'!T:U,2,FALSE)</f>
        <v>1.424428</v>
      </c>
      <c r="V463" s="21">
        <f t="shared" si="6"/>
        <v>15873.61806247274</v>
      </c>
      <c r="W463" s="21">
        <f t="shared" si="7"/>
        <v>14162.110625940271</v>
      </c>
      <c r="X463" s="23">
        <f>VLOOKUP($B463,'%C values'!$T:$V,3,FALSE)</f>
        <v>7.0810531487610486</v>
      </c>
    </row>
    <row r="464" spans="1:24" ht="15.75" customHeight="1" x14ac:dyDescent="0.2">
      <c r="A464" s="22">
        <f>VLOOKUP(B464,'Sample ID by Horizon'!A:B,2,FALSE)</f>
        <v>43046</v>
      </c>
      <c r="B464" s="87" t="s">
        <v>609</v>
      </c>
      <c r="C464" s="57">
        <v>3</v>
      </c>
      <c r="D464" s="57">
        <v>65.707999999999998</v>
      </c>
      <c r="E464" s="88">
        <v>5</v>
      </c>
      <c r="F464" s="88">
        <v>70.486000000000004</v>
      </c>
      <c r="G464" s="71">
        <f t="shared" si="166"/>
        <v>4.7780000000000058</v>
      </c>
      <c r="H464" s="71">
        <f t="shared" si="167"/>
        <v>4.439999999999884</v>
      </c>
      <c r="I464" s="71">
        <f t="shared" ref="I464:L464" si="357">I462</f>
        <v>4.3947820435912126</v>
      </c>
      <c r="J464" s="71">
        <f t="shared" si="357"/>
        <v>2.1094953809237822</v>
      </c>
      <c r="K464" s="23">
        <f t="shared" si="357"/>
        <v>12811.64020847175</v>
      </c>
      <c r="L464" s="23">
        <f t="shared" si="357"/>
        <v>11430.277912574224</v>
      </c>
      <c r="M464" s="23">
        <f>VLOOKUP(B464,'%C values'!$B:$J,5,FALSE)</f>
        <v>1.1347779983333333</v>
      </c>
      <c r="N464" s="23">
        <f>VLOOKUP(B464,'%C values'!$B:$J,9,FALSE)</f>
        <v>12699.489906666664</v>
      </c>
      <c r="O464" s="23">
        <f t="shared" si="2"/>
        <v>11330.219754777727</v>
      </c>
      <c r="P464" s="40">
        <f t="shared" si="3"/>
        <v>5.6651081459404091</v>
      </c>
      <c r="Q464" s="21">
        <f>VLOOKUP($B464,'%C values'!$M:$O,2,FALSE)</f>
        <v>1.45637992</v>
      </c>
      <c r="R464" s="21">
        <f t="shared" si="4"/>
        <v>16229.685602876807</v>
      </c>
      <c r="S464" s="21">
        <f t="shared" si="5"/>
        <v>14479.786651510671</v>
      </c>
      <c r="T464" s="21">
        <f>VLOOKUP($B464,'%C values'!$M:$O,3,FALSE)</f>
        <v>7.2398911129999997</v>
      </c>
      <c r="U464" s="23">
        <f>VLOOKUP(B464,'%C values'!T:U,2,FALSE)</f>
        <v>1.424428</v>
      </c>
      <c r="V464" s="21">
        <f t="shared" si="6"/>
        <v>15873.61806247274</v>
      </c>
      <c r="W464" s="21">
        <f t="shared" si="7"/>
        <v>14162.110625940271</v>
      </c>
      <c r="X464" s="23">
        <f>VLOOKUP($B464,'%C values'!$T:$V,3,FALSE)</f>
        <v>7.0810531487610486</v>
      </c>
    </row>
    <row r="465" spans="1:24" ht="15.75" customHeight="1" x14ac:dyDescent="0.2">
      <c r="A465" s="22">
        <f>VLOOKUP(B465,'Sample ID by Horizon'!A:B,2,FALSE)</f>
        <v>43046</v>
      </c>
      <c r="B465" s="87" t="s">
        <v>609</v>
      </c>
      <c r="C465" s="57">
        <v>4</v>
      </c>
      <c r="D465" s="57">
        <v>69.382999999999996</v>
      </c>
      <c r="E465" s="88">
        <v>5</v>
      </c>
      <c r="F465" s="88">
        <v>74.156000000000006</v>
      </c>
      <c r="G465" s="71">
        <f t="shared" si="166"/>
        <v>4.7730000000000103</v>
      </c>
      <c r="H465" s="71">
        <f t="shared" si="167"/>
        <v>4.5399999999997931</v>
      </c>
      <c r="I465" s="71">
        <f t="shared" ref="I465:L465" si="358">I462</f>
        <v>4.3947820435912126</v>
      </c>
      <c r="J465" s="71">
        <f t="shared" si="358"/>
        <v>2.1094953809237822</v>
      </c>
      <c r="K465" s="23">
        <f t="shared" si="358"/>
        <v>12811.64020847175</v>
      </c>
      <c r="L465" s="23">
        <f t="shared" si="358"/>
        <v>11430.277912574224</v>
      </c>
      <c r="M465" s="23">
        <f>VLOOKUP(B465,'%C values'!$B:$J,5,FALSE)</f>
        <v>1.1347779983333333</v>
      </c>
      <c r="N465" s="23">
        <f>VLOOKUP(B465,'%C values'!$B:$J,9,FALSE)</f>
        <v>12699.489906666664</v>
      </c>
      <c r="O465" s="23">
        <f t="shared" si="2"/>
        <v>11330.219754777727</v>
      </c>
      <c r="P465" s="40">
        <f t="shared" si="3"/>
        <v>5.6651081459404091</v>
      </c>
      <c r="Q465" s="21">
        <f>VLOOKUP($B465,'%C values'!$M:$O,2,FALSE)</f>
        <v>1.45637992</v>
      </c>
      <c r="R465" s="21">
        <f t="shared" si="4"/>
        <v>16229.685602876807</v>
      </c>
      <c r="S465" s="21">
        <f t="shared" si="5"/>
        <v>14479.786651510671</v>
      </c>
      <c r="T465" s="21">
        <f>VLOOKUP($B465,'%C values'!$M:$O,3,FALSE)</f>
        <v>7.2398911129999997</v>
      </c>
      <c r="U465" s="23">
        <f>VLOOKUP(B465,'%C values'!T:U,2,FALSE)</f>
        <v>1.424428</v>
      </c>
      <c r="V465" s="21">
        <f t="shared" si="6"/>
        <v>15873.61806247274</v>
      </c>
      <c r="W465" s="21">
        <f t="shared" si="7"/>
        <v>14162.110625940271</v>
      </c>
      <c r="X465" s="23">
        <f>VLOOKUP($B465,'%C values'!$T:$V,3,FALSE)</f>
        <v>7.0810531487610486</v>
      </c>
    </row>
    <row r="466" spans="1:24" ht="15.75" customHeight="1" x14ac:dyDescent="0.2">
      <c r="A466" s="22">
        <f>VLOOKUP(B466,'Sample ID by Horizon'!A:B,2,FALSE)</f>
        <v>43046</v>
      </c>
      <c r="B466" s="87" t="s">
        <v>608</v>
      </c>
      <c r="C466" s="57">
        <v>1</v>
      </c>
      <c r="D466" s="57">
        <v>63.042000000000002</v>
      </c>
      <c r="E466" s="88">
        <v>5</v>
      </c>
      <c r="F466" s="88">
        <v>67.682000000000002</v>
      </c>
      <c r="G466" s="71">
        <f t="shared" si="166"/>
        <v>4.6400000000000006</v>
      </c>
      <c r="H466" s="71">
        <f t="shared" si="167"/>
        <v>7.1999999999999886</v>
      </c>
      <c r="I466" s="71">
        <f>AVERAGE(H466:H469)</f>
        <v>6.9449999999999079</v>
      </c>
      <c r="J466" s="71">
        <f>I466*0.48</f>
        <v>3.3335999999999557</v>
      </c>
      <c r="K466" s="35">
        <f>M466/100*VLOOKUP(B466,'Bulk Density'!$D:$Q,14,FALSE)</f>
        <v>26399.546570786442</v>
      </c>
      <c r="L466" s="23">
        <f>K466*0.892179122</f>
        <v>23553.124280722361</v>
      </c>
      <c r="M466" s="23">
        <f>VLOOKUP(B466,'%C values'!$B:$J,5,FALSE)</f>
        <v>2.8853743066666673</v>
      </c>
      <c r="N466" s="23">
        <f>VLOOKUP(B466,'%C values'!$B:$J,9,FALSE)</f>
        <v>26139.936916666669</v>
      </c>
      <c r="O466" s="23">
        <f t="shared" si="2"/>
        <v>23321.505967447058</v>
      </c>
      <c r="P466" s="40">
        <f t="shared" si="3"/>
        <v>11.660749419804528</v>
      </c>
      <c r="Q466" s="21">
        <f>VLOOKUP($B466,'%C values'!$M:$O,2,FALSE)</f>
        <v>2.4820705300000001</v>
      </c>
      <c r="R466" s="21">
        <f t="shared" si="4"/>
        <v>22357.126124658578</v>
      </c>
      <c r="S466" s="21">
        <f t="shared" si="5"/>
        <v>19946.561156341155</v>
      </c>
      <c r="T466" s="21">
        <f>VLOOKUP($B466,'%C values'!$M:$O,3,FALSE)</f>
        <v>9.9732775300000007</v>
      </c>
      <c r="U466" s="23">
        <f>VLOOKUP(B466,'%C values'!T:U,2,FALSE)</f>
        <v>2.3374600000000001</v>
      </c>
      <c r="V466" s="21">
        <f t="shared" si="6"/>
        <v>21054.554010334447</v>
      </c>
      <c r="W466" s="21">
        <f t="shared" si="7"/>
        <v>18784.433511041767</v>
      </c>
      <c r="X466" s="23">
        <f>VLOOKUP($B466,'%C values'!$T:$V,3,FALSE)</f>
        <v>9.3922138849429881</v>
      </c>
    </row>
    <row r="467" spans="1:24" ht="15.75" customHeight="1" x14ac:dyDescent="0.2">
      <c r="A467" s="22">
        <f>VLOOKUP(B467,'Sample ID by Horizon'!A:B,2,FALSE)</f>
        <v>43046</v>
      </c>
      <c r="B467" s="87" t="s">
        <v>608</v>
      </c>
      <c r="C467" s="57">
        <v>2</v>
      </c>
      <c r="D467" s="57">
        <v>64.441999999999993</v>
      </c>
      <c r="E467" s="88">
        <v>5</v>
      </c>
      <c r="F467" s="88">
        <v>69.097999999999999</v>
      </c>
      <c r="G467" s="71">
        <f t="shared" si="166"/>
        <v>4.6560000000000059</v>
      </c>
      <c r="H467" s="71">
        <f t="shared" si="167"/>
        <v>6.8799999999998818</v>
      </c>
      <c r="I467" s="71">
        <f t="shared" ref="I467:L467" si="359">I466</f>
        <v>6.9449999999999079</v>
      </c>
      <c r="J467" s="71">
        <f t="shared" si="359"/>
        <v>3.3335999999999557</v>
      </c>
      <c r="K467" s="23">
        <f t="shared" si="359"/>
        <v>26399.546570786442</v>
      </c>
      <c r="L467" s="23">
        <f t="shared" si="359"/>
        <v>23553.124280722361</v>
      </c>
      <c r="M467" s="23">
        <f>VLOOKUP(B467,'%C values'!$B:$J,5,FALSE)</f>
        <v>2.8853743066666673</v>
      </c>
      <c r="N467" s="23">
        <f>VLOOKUP(B467,'%C values'!$B:$J,9,FALSE)</f>
        <v>26139.936916666669</v>
      </c>
      <c r="O467" s="23">
        <f t="shared" si="2"/>
        <v>23321.505967447058</v>
      </c>
      <c r="P467" s="40">
        <f t="shared" si="3"/>
        <v>11.660749419804528</v>
      </c>
      <c r="Q467" s="21">
        <f>VLOOKUP($B467,'%C values'!$M:$O,2,FALSE)</f>
        <v>2.4820705300000001</v>
      </c>
      <c r="R467" s="21">
        <f t="shared" si="4"/>
        <v>22357.126124658578</v>
      </c>
      <c r="S467" s="21">
        <f t="shared" si="5"/>
        <v>19946.561156341155</v>
      </c>
      <c r="T467" s="21">
        <f>VLOOKUP($B467,'%C values'!$M:$O,3,FALSE)</f>
        <v>9.9732775300000007</v>
      </c>
      <c r="U467" s="23">
        <f>VLOOKUP(B467,'%C values'!T:U,2,FALSE)</f>
        <v>2.3374600000000001</v>
      </c>
      <c r="V467" s="21">
        <f t="shared" si="6"/>
        <v>21054.554010334447</v>
      </c>
      <c r="W467" s="21">
        <f t="shared" si="7"/>
        <v>18784.433511041767</v>
      </c>
      <c r="X467" s="23">
        <f>VLOOKUP($B467,'%C values'!$T:$V,3,FALSE)</f>
        <v>9.3922138849429881</v>
      </c>
    </row>
    <row r="468" spans="1:24" ht="15.75" customHeight="1" x14ac:dyDescent="0.2">
      <c r="A468" s="22">
        <f>VLOOKUP(B468,'Sample ID by Horizon'!A:B,2,FALSE)</f>
        <v>43046</v>
      </c>
      <c r="B468" s="87" t="s">
        <v>608</v>
      </c>
      <c r="C468" s="57">
        <v>3</v>
      </c>
      <c r="D468" s="57">
        <v>65.706999999999994</v>
      </c>
      <c r="E468" s="88">
        <v>5</v>
      </c>
      <c r="F468" s="88">
        <v>70.37</v>
      </c>
      <c r="G468" s="71">
        <f t="shared" si="166"/>
        <v>4.6630000000000109</v>
      </c>
      <c r="H468" s="71">
        <f t="shared" si="167"/>
        <v>6.7399999999997826</v>
      </c>
      <c r="I468" s="71">
        <f t="shared" ref="I468:L468" si="360">I466</f>
        <v>6.9449999999999079</v>
      </c>
      <c r="J468" s="71">
        <f t="shared" si="360"/>
        <v>3.3335999999999557</v>
      </c>
      <c r="K468" s="23">
        <f t="shared" si="360"/>
        <v>26399.546570786442</v>
      </c>
      <c r="L468" s="23">
        <f t="shared" si="360"/>
        <v>23553.124280722361</v>
      </c>
      <c r="M468" s="23">
        <f>VLOOKUP(B468,'%C values'!$B:$J,5,FALSE)</f>
        <v>2.8853743066666673</v>
      </c>
      <c r="N468" s="23">
        <f>VLOOKUP(B468,'%C values'!$B:$J,9,FALSE)</f>
        <v>26139.936916666669</v>
      </c>
      <c r="O468" s="23">
        <f t="shared" si="2"/>
        <v>23321.505967447058</v>
      </c>
      <c r="P468" s="40">
        <f t="shared" si="3"/>
        <v>11.660749419804528</v>
      </c>
      <c r="Q468" s="21">
        <f>VLOOKUP($B468,'%C values'!$M:$O,2,FALSE)</f>
        <v>2.4820705300000001</v>
      </c>
      <c r="R468" s="21">
        <f t="shared" si="4"/>
        <v>22357.126124658578</v>
      </c>
      <c r="S468" s="21">
        <f t="shared" si="5"/>
        <v>19946.561156341155</v>
      </c>
      <c r="T468" s="21">
        <f>VLOOKUP($B468,'%C values'!$M:$O,3,FALSE)</f>
        <v>9.9732775300000007</v>
      </c>
      <c r="U468" s="23">
        <f>VLOOKUP(B468,'%C values'!T:U,2,FALSE)</f>
        <v>2.3374600000000001</v>
      </c>
      <c r="V468" s="21">
        <f t="shared" si="6"/>
        <v>21054.554010334447</v>
      </c>
      <c r="W468" s="21">
        <f t="shared" si="7"/>
        <v>18784.433511041767</v>
      </c>
      <c r="X468" s="23">
        <f>VLOOKUP($B468,'%C values'!$T:$V,3,FALSE)</f>
        <v>9.3922138849429881</v>
      </c>
    </row>
    <row r="469" spans="1:24" ht="15.75" customHeight="1" x14ac:dyDescent="0.2">
      <c r="A469" s="22">
        <f>VLOOKUP(B469,'Sample ID by Horizon'!A:B,2,FALSE)</f>
        <v>43046</v>
      </c>
      <c r="B469" s="87" t="s">
        <v>608</v>
      </c>
      <c r="C469" s="57">
        <v>4</v>
      </c>
      <c r="D469" s="57">
        <v>69.382999999999996</v>
      </c>
      <c r="E469" s="88">
        <v>5</v>
      </c>
      <c r="F469" s="88">
        <v>74.034999999999997</v>
      </c>
      <c r="G469" s="71">
        <f t="shared" si="166"/>
        <v>4.652000000000001</v>
      </c>
      <c r="H469" s="71">
        <f t="shared" si="167"/>
        <v>6.9599999999999804</v>
      </c>
      <c r="I469" s="71">
        <f t="shared" ref="I469:L469" si="361">I466</f>
        <v>6.9449999999999079</v>
      </c>
      <c r="J469" s="71">
        <f t="shared" si="361"/>
        <v>3.3335999999999557</v>
      </c>
      <c r="K469" s="23">
        <f t="shared" si="361"/>
        <v>26399.546570786442</v>
      </c>
      <c r="L469" s="23">
        <f t="shared" si="361"/>
        <v>23553.124280722361</v>
      </c>
      <c r="M469" s="23">
        <f>VLOOKUP(B469,'%C values'!$B:$J,5,FALSE)</f>
        <v>2.8853743066666673</v>
      </c>
      <c r="N469" s="23">
        <f>VLOOKUP(B469,'%C values'!$B:$J,9,FALSE)</f>
        <v>26139.936916666669</v>
      </c>
      <c r="O469" s="23">
        <f t="shared" si="2"/>
        <v>23321.505967447058</v>
      </c>
      <c r="P469" s="40">
        <f t="shared" si="3"/>
        <v>11.660749419804528</v>
      </c>
      <c r="Q469" s="21">
        <f>VLOOKUP($B469,'%C values'!$M:$O,2,FALSE)</f>
        <v>2.4820705300000001</v>
      </c>
      <c r="R469" s="21">
        <f t="shared" si="4"/>
        <v>22357.126124658578</v>
      </c>
      <c r="S469" s="21">
        <f t="shared" si="5"/>
        <v>19946.561156341155</v>
      </c>
      <c r="T469" s="21">
        <f>VLOOKUP($B469,'%C values'!$M:$O,3,FALSE)</f>
        <v>9.9732775300000007</v>
      </c>
      <c r="U469" s="23">
        <f>VLOOKUP(B469,'%C values'!T:U,2,FALSE)</f>
        <v>2.3374600000000001</v>
      </c>
      <c r="V469" s="21">
        <f t="shared" si="6"/>
        <v>21054.554010334447</v>
      </c>
      <c r="W469" s="21">
        <f t="shared" si="7"/>
        <v>18784.433511041767</v>
      </c>
      <c r="X469" s="23">
        <f>VLOOKUP($B469,'%C values'!$T:$V,3,FALSE)</f>
        <v>9.3922138849429881</v>
      </c>
    </row>
    <row r="470" spans="1:24" ht="15.75" customHeight="1" x14ac:dyDescent="0.2">
      <c r="A470" s="22">
        <f>VLOOKUP(B470,'Sample ID by Horizon'!A:B,2,FALSE)</f>
        <v>43046</v>
      </c>
      <c r="B470" s="87" t="s">
        <v>610</v>
      </c>
      <c r="C470" s="57">
        <v>1</v>
      </c>
      <c r="D470" s="57">
        <v>63.042000000000002</v>
      </c>
      <c r="E470" s="88">
        <v>5</v>
      </c>
      <c r="F470" s="88">
        <v>67.856999999999999</v>
      </c>
      <c r="G470" s="71">
        <f t="shared" si="166"/>
        <v>4.8149999999999977</v>
      </c>
      <c r="H470" s="71">
        <f t="shared" si="167"/>
        <v>3.7000000000000455</v>
      </c>
      <c r="I470" s="71">
        <f>AVERAGE(H470:H473)</f>
        <v>3.4349999999999881</v>
      </c>
      <c r="J470" s="71">
        <f>I470*0.48</f>
        <v>1.6487999999999943</v>
      </c>
      <c r="K470" s="35">
        <f>M470/100*VLOOKUP(B470,'Bulk Density'!$D:$Q,14,FALSE)</f>
        <v>11589.709378849786</v>
      </c>
      <c r="L470" s="23">
        <f>K470*0.892179122</f>
        <v>10340.096737857368</v>
      </c>
      <c r="M470" s="23">
        <f>VLOOKUP(B470,'%C values'!$B:$J,5,FALSE)</f>
        <v>0.83136732633333332</v>
      </c>
      <c r="N470" s="23">
        <f>VLOOKUP(B470,'%C values'!$B:$J,9,FALSE)</f>
        <v>11506.080820000001</v>
      </c>
      <c r="O470" s="23">
        <f t="shared" si="2"/>
        <v>10265.485083648642</v>
      </c>
      <c r="P470" s="40">
        <f t="shared" si="3"/>
        <v>5.1327409730852604</v>
      </c>
      <c r="Q470" s="21">
        <f>VLOOKUP($B470,'%C values'!$M:$O,2,FALSE)</f>
        <v>1.14297497</v>
      </c>
      <c r="R470" s="21">
        <f t="shared" si="4"/>
        <v>15763.138730220891</v>
      </c>
      <c r="S470" s="21">
        <f t="shared" si="5"/>
        <v>14063.543272292671</v>
      </c>
      <c r="T470" s="21">
        <f>VLOOKUP($B470,'%C values'!$M:$O,3,FALSE)</f>
        <v>7.031769487</v>
      </c>
      <c r="U470" s="23">
        <f>VLOOKUP(B470,'%C values'!T:U,2,FALSE)</f>
        <v>1.176482</v>
      </c>
      <c r="V470" s="21">
        <f t="shared" si="6"/>
        <v>16225.245054673187</v>
      </c>
      <c r="W470" s="21">
        <f t="shared" si="7"/>
        <v>14475.824887113167</v>
      </c>
      <c r="X470" s="23">
        <f>VLOOKUP($B470,'%C values'!$T:$V,3,FALSE)</f>
        <v>7.2379102314066719</v>
      </c>
    </row>
    <row r="471" spans="1:24" ht="15.75" customHeight="1" x14ac:dyDescent="0.2">
      <c r="A471" s="22">
        <f>VLOOKUP(B471,'Sample ID by Horizon'!A:B,2,FALSE)</f>
        <v>43046</v>
      </c>
      <c r="B471" s="87" t="s">
        <v>610</v>
      </c>
      <c r="C471" s="57">
        <v>2</v>
      </c>
      <c r="D471" s="57">
        <v>64.442999999999998</v>
      </c>
      <c r="E471" s="88">
        <v>5</v>
      </c>
      <c r="F471" s="88">
        <v>69.256</v>
      </c>
      <c r="G471" s="71">
        <f t="shared" si="166"/>
        <v>4.8130000000000024</v>
      </c>
      <c r="H471" s="71">
        <f t="shared" si="167"/>
        <v>3.7399999999999523</v>
      </c>
      <c r="I471" s="71">
        <f t="shared" ref="I471:L471" si="362">I470</f>
        <v>3.4349999999999881</v>
      </c>
      <c r="J471" s="71">
        <f t="shared" si="362"/>
        <v>1.6487999999999943</v>
      </c>
      <c r="K471" s="23">
        <f t="shared" si="362"/>
        <v>11589.709378849786</v>
      </c>
      <c r="L471" s="23">
        <f t="shared" si="362"/>
        <v>10340.096737857368</v>
      </c>
      <c r="M471" s="23">
        <f>VLOOKUP(B471,'%C values'!$B:$J,5,FALSE)</f>
        <v>0.83136732633333332</v>
      </c>
      <c r="N471" s="23">
        <f>VLOOKUP(B471,'%C values'!$B:$J,9,FALSE)</f>
        <v>11506.080820000001</v>
      </c>
      <c r="O471" s="23">
        <f t="shared" si="2"/>
        <v>10265.485083648642</v>
      </c>
      <c r="P471" s="40">
        <f t="shared" si="3"/>
        <v>5.1327409730852604</v>
      </c>
      <c r="Q471" s="21">
        <f>VLOOKUP($B471,'%C values'!$M:$O,2,FALSE)</f>
        <v>1.14297497</v>
      </c>
      <c r="R471" s="21">
        <f t="shared" si="4"/>
        <v>15763.138730220891</v>
      </c>
      <c r="S471" s="21">
        <f t="shared" si="5"/>
        <v>14063.543272292671</v>
      </c>
      <c r="T471" s="21">
        <f>VLOOKUP($B471,'%C values'!$M:$O,3,FALSE)</f>
        <v>7.031769487</v>
      </c>
      <c r="U471" s="23">
        <f>VLOOKUP(B471,'%C values'!T:U,2,FALSE)</f>
        <v>1.176482</v>
      </c>
      <c r="V471" s="21">
        <f t="shared" si="6"/>
        <v>16225.245054673187</v>
      </c>
      <c r="W471" s="21">
        <f t="shared" si="7"/>
        <v>14475.824887113167</v>
      </c>
      <c r="X471" s="23">
        <f>VLOOKUP($B471,'%C values'!$T:$V,3,FALSE)</f>
        <v>7.2379102314066719</v>
      </c>
    </row>
    <row r="472" spans="1:24" ht="15.75" customHeight="1" x14ac:dyDescent="0.2">
      <c r="A472" s="22">
        <f>VLOOKUP(B472,'Sample ID by Horizon'!A:B,2,FALSE)</f>
        <v>43046</v>
      </c>
      <c r="B472" s="87" t="s">
        <v>610</v>
      </c>
      <c r="C472" s="57">
        <v>3</v>
      </c>
      <c r="D472" s="57">
        <v>65.707999999999998</v>
      </c>
      <c r="E472" s="88">
        <v>5</v>
      </c>
      <c r="F472" s="88">
        <v>70.554000000000002</v>
      </c>
      <c r="G472" s="71">
        <f t="shared" si="166"/>
        <v>4.8460000000000036</v>
      </c>
      <c r="H472" s="71">
        <f t="shared" si="167"/>
        <v>3.0799999999999272</v>
      </c>
      <c r="I472" s="71">
        <f t="shared" ref="I472:L472" si="363">I470</f>
        <v>3.4349999999999881</v>
      </c>
      <c r="J472" s="71">
        <f t="shared" si="363"/>
        <v>1.6487999999999943</v>
      </c>
      <c r="K472" s="23">
        <f t="shared" si="363"/>
        <v>11589.709378849786</v>
      </c>
      <c r="L472" s="23">
        <f t="shared" si="363"/>
        <v>10340.096737857368</v>
      </c>
      <c r="M472" s="23">
        <f>VLOOKUP(B472,'%C values'!$B:$J,5,FALSE)</f>
        <v>0.83136732633333332</v>
      </c>
      <c r="N472" s="23">
        <f>VLOOKUP(B472,'%C values'!$B:$J,9,FALSE)</f>
        <v>11506.080820000001</v>
      </c>
      <c r="O472" s="23">
        <f t="shared" si="2"/>
        <v>10265.485083648642</v>
      </c>
      <c r="P472" s="40">
        <f t="shared" si="3"/>
        <v>5.1327409730852604</v>
      </c>
      <c r="Q472" s="21">
        <f>VLOOKUP($B472,'%C values'!$M:$O,2,FALSE)</f>
        <v>1.14297497</v>
      </c>
      <c r="R472" s="21">
        <f t="shared" si="4"/>
        <v>15763.138730220891</v>
      </c>
      <c r="S472" s="21">
        <f t="shared" si="5"/>
        <v>14063.543272292671</v>
      </c>
      <c r="T472" s="21">
        <f>VLOOKUP($B472,'%C values'!$M:$O,3,FALSE)</f>
        <v>7.031769487</v>
      </c>
      <c r="U472" s="23">
        <f>VLOOKUP(B472,'%C values'!T:U,2,FALSE)</f>
        <v>1.176482</v>
      </c>
      <c r="V472" s="21">
        <f t="shared" si="6"/>
        <v>16225.245054673187</v>
      </c>
      <c r="W472" s="21">
        <f t="shared" si="7"/>
        <v>14475.824887113167</v>
      </c>
      <c r="X472" s="23">
        <f>VLOOKUP($B472,'%C values'!$T:$V,3,FALSE)</f>
        <v>7.2379102314066719</v>
      </c>
    </row>
    <row r="473" spans="1:24" ht="15.75" customHeight="1" x14ac:dyDescent="0.2">
      <c r="A473" s="22">
        <f>VLOOKUP(B473,'Sample ID by Horizon'!A:B,2,FALSE)</f>
        <v>43046</v>
      </c>
      <c r="B473" s="87" t="s">
        <v>610</v>
      </c>
      <c r="C473" s="57">
        <v>4</v>
      </c>
      <c r="D473" s="57">
        <v>69.382999999999996</v>
      </c>
      <c r="E473" s="88">
        <v>5</v>
      </c>
      <c r="F473" s="88">
        <v>74.221999999999994</v>
      </c>
      <c r="G473" s="71">
        <f t="shared" si="166"/>
        <v>4.8389999999999986</v>
      </c>
      <c r="H473" s="71">
        <f t="shared" si="167"/>
        <v>3.2200000000000268</v>
      </c>
      <c r="I473" s="71">
        <f t="shared" ref="I473:L473" si="364">I470</f>
        <v>3.4349999999999881</v>
      </c>
      <c r="J473" s="71">
        <f t="shared" si="364"/>
        <v>1.6487999999999943</v>
      </c>
      <c r="K473" s="23">
        <f t="shared" si="364"/>
        <v>11589.709378849786</v>
      </c>
      <c r="L473" s="23">
        <f t="shared" si="364"/>
        <v>10340.096737857368</v>
      </c>
      <c r="M473" s="23">
        <f>VLOOKUP(B473,'%C values'!$B:$J,5,FALSE)</f>
        <v>0.83136732633333332</v>
      </c>
      <c r="N473" s="23">
        <f>VLOOKUP(B473,'%C values'!$B:$J,9,FALSE)</f>
        <v>11506.080820000001</v>
      </c>
      <c r="O473" s="23">
        <f t="shared" si="2"/>
        <v>10265.485083648642</v>
      </c>
      <c r="P473" s="40">
        <f t="shared" si="3"/>
        <v>5.1327409730852604</v>
      </c>
      <c r="Q473" s="21">
        <f>VLOOKUP($B473,'%C values'!$M:$O,2,FALSE)</f>
        <v>1.14297497</v>
      </c>
      <c r="R473" s="21">
        <f t="shared" si="4"/>
        <v>15763.138730220891</v>
      </c>
      <c r="S473" s="21">
        <f t="shared" si="5"/>
        <v>14063.543272292671</v>
      </c>
      <c r="T473" s="21">
        <f>VLOOKUP($B473,'%C values'!$M:$O,3,FALSE)</f>
        <v>7.031769487</v>
      </c>
      <c r="U473" s="23">
        <f>VLOOKUP(B473,'%C values'!T:U,2,FALSE)</f>
        <v>1.176482</v>
      </c>
      <c r="V473" s="21">
        <f t="shared" si="6"/>
        <v>16225.245054673187</v>
      </c>
      <c r="W473" s="21">
        <f t="shared" si="7"/>
        <v>14475.824887113167</v>
      </c>
      <c r="X473" s="23">
        <f>VLOOKUP($B473,'%C values'!$T:$V,3,FALSE)</f>
        <v>7.2379102314066719</v>
      </c>
    </row>
    <row r="474" spans="1:24" ht="15.75" customHeight="1" x14ac:dyDescent="0.2">
      <c r="A474" s="22">
        <f>VLOOKUP(B474,'Sample ID by Horizon'!A:B,2,FALSE)</f>
        <v>43046</v>
      </c>
      <c r="B474" s="87" t="s">
        <v>611</v>
      </c>
      <c r="C474" s="57">
        <v>1</v>
      </c>
      <c r="D474" s="57">
        <v>63.042999999999999</v>
      </c>
      <c r="E474" s="88">
        <v>5.01</v>
      </c>
      <c r="F474" s="88">
        <v>67.933000000000007</v>
      </c>
      <c r="G474" s="71">
        <f t="shared" si="166"/>
        <v>4.8900000000000077</v>
      </c>
      <c r="H474" s="71">
        <f t="shared" si="167"/>
        <v>2.3952095808381659</v>
      </c>
      <c r="I474" s="71">
        <f>AVERAGE(H474:H477)</f>
        <v>2.4038023952095626</v>
      </c>
      <c r="J474" s="71">
        <f>I474*0.48</f>
        <v>1.15382514970059</v>
      </c>
      <c r="K474" s="35">
        <f>M474/100*VLOOKUP(B474,'Bulk Density'!$D:$Q,14,FALSE)</f>
        <v>12787.24887458579</v>
      </c>
      <c r="L474" s="23">
        <f>K474*0.892179122</f>
        <v>11408.516473723439</v>
      </c>
      <c r="M474" s="23">
        <f>VLOOKUP(B474,'%C values'!$B:$J,5,FALSE)</f>
        <v>0.29996518233333336</v>
      </c>
      <c r="N474" s="23">
        <f>VLOOKUP(B474,'%C values'!$B:$J,9,FALSE)</f>
        <v>12708.079505666667</v>
      </c>
      <c r="O474" s="23">
        <f t="shared" si="2"/>
        <v>11337.883215671882</v>
      </c>
      <c r="P474" s="40">
        <f t="shared" si="3"/>
        <v>5.6689398752163802</v>
      </c>
      <c r="Q474" s="21">
        <f>VLOOKUP($B474,'%C values'!$M:$O,2,FALSE)</f>
        <v>0.35790675999999999</v>
      </c>
      <c r="R474" s="21">
        <f t="shared" si="4"/>
        <v>15101.001072003311</v>
      </c>
      <c r="S474" s="21">
        <f t="shared" si="5"/>
        <v>13472.797877740973</v>
      </c>
      <c r="T474" s="21">
        <f>VLOOKUP($B474,'%C values'!$M:$O,3,FALSE)</f>
        <v>6.73639688</v>
      </c>
      <c r="U474" s="23">
        <f>VLOOKUP(B474,'%C values'!T:U,2,FALSE)</f>
        <v>0.368954</v>
      </c>
      <c r="V474" s="21">
        <f t="shared" si="6"/>
        <v>15567.112366136673</v>
      </c>
      <c r="W474" s="21">
        <f t="shared" si="7"/>
        <v>13888.65264289516</v>
      </c>
      <c r="X474" s="23">
        <f>VLOOKUP($B474,'%C values'!$T:$V,3,FALSE)</f>
        <v>6.9443241990274789</v>
      </c>
    </row>
    <row r="475" spans="1:24" ht="15.75" customHeight="1" x14ac:dyDescent="0.2">
      <c r="A475" s="22">
        <f>VLOOKUP(B475,'Sample ID by Horizon'!A:B,2,FALSE)</f>
        <v>43046</v>
      </c>
      <c r="B475" s="87" t="s">
        <v>611</v>
      </c>
      <c r="C475" s="57">
        <v>2</v>
      </c>
      <c r="D475" s="57">
        <v>64.442999999999998</v>
      </c>
      <c r="E475" s="88">
        <v>5</v>
      </c>
      <c r="F475" s="88">
        <v>69.325999999999993</v>
      </c>
      <c r="G475" s="71">
        <f t="shared" si="166"/>
        <v>4.8829999999999956</v>
      </c>
      <c r="H475" s="71">
        <f t="shared" si="167"/>
        <v>2.3400000000000887</v>
      </c>
      <c r="I475" s="71">
        <f t="shared" ref="I475:L475" si="365">I474</f>
        <v>2.4038023952095626</v>
      </c>
      <c r="J475" s="71">
        <f t="shared" si="365"/>
        <v>1.15382514970059</v>
      </c>
      <c r="K475" s="23">
        <f t="shared" si="365"/>
        <v>12787.24887458579</v>
      </c>
      <c r="L475" s="23">
        <f t="shared" si="365"/>
        <v>11408.516473723439</v>
      </c>
      <c r="M475" s="23">
        <f>VLOOKUP(B475,'%C values'!$B:$J,5,FALSE)</f>
        <v>0.29996518233333336</v>
      </c>
      <c r="N475" s="23">
        <f>VLOOKUP(B475,'%C values'!$B:$J,9,FALSE)</f>
        <v>12708.079505666667</v>
      </c>
      <c r="O475" s="23">
        <f t="shared" si="2"/>
        <v>11337.883215671882</v>
      </c>
      <c r="P475" s="40">
        <f t="shared" si="3"/>
        <v>5.6689398752163802</v>
      </c>
      <c r="Q475" s="21">
        <f>VLOOKUP($B475,'%C values'!$M:$O,2,FALSE)</f>
        <v>0.35790675999999999</v>
      </c>
      <c r="R475" s="21">
        <f t="shared" si="4"/>
        <v>15101.001072003311</v>
      </c>
      <c r="S475" s="21">
        <f t="shared" si="5"/>
        <v>13472.797877740973</v>
      </c>
      <c r="T475" s="21">
        <f>VLOOKUP($B475,'%C values'!$M:$O,3,FALSE)</f>
        <v>6.73639688</v>
      </c>
      <c r="U475" s="23">
        <f>VLOOKUP(B475,'%C values'!T:U,2,FALSE)</f>
        <v>0.368954</v>
      </c>
      <c r="V475" s="21">
        <f t="shared" si="6"/>
        <v>15567.112366136673</v>
      </c>
      <c r="W475" s="21">
        <f t="shared" si="7"/>
        <v>13888.65264289516</v>
      </c>
      <c r="X475" s="23">
        <f>VLOOKUP($B475,'%C values'!$T:$V,3,FALSE)</f>
        <v>6.9443241990274789</v>
      </c>
    </row>
    <row r="476" spans="1:24" ht="15.75" customHeight="1" x14ac:dyDescent="0.2">
      <c r="A476" s="22">
        <f>VLOOKUP(B476,'Sample ID by Horizon'!A:B,2,FALSE)</f>
        <v>43046</v>
      </c>
      <c r="B476" s="87" t="s">
        <v>611</v>
      </c>
      <c r="C476" s="57">
        <v>3</v>
      </c>
      <c r="D476" s="57">
        <v>65.709000000000003</v>
      </c>
      <c r="E476" s="88">
        <v>5</v>
      </c>
      <c r="F476" s="88">
        <v>70.590999999999994</v>
      </c>
      <c r="G476" s="71">
        <f t="shared" si="166"/>
        <v>4.8819999999999908</v>
      </c>
      <c r="H476" s="71">
        <f t="shared" si="167"/>
        <v>2.3600000000001842</v>
      </c>
      <c r="I476" s="71">
        <f t="shared" ref="I476:L476" si="366">I474</f>
        <v>2.4038023952095626</v>
      </c>
      <c r="J476" s="71">
        <f t="shared" si="366"/>
        <v>1.15382514970059</v>
      </c>
      <c r="K476" s="23">
        <f t="shared" si="366"/>
        <v>12787.24887458579</v>
      </c>
      <c r="L476" s="23">
        <f t="shared" si="366"/>
        <v>11408.516473723439</v>
      </c>
      <c r="M476" s="23">
        <f>VLOOKUP(B476,'%C values'!$B:$J,5,FALSE)</f>
        <v>0.29996518233333336</v>
      </c>
      <c r="N476" s="23">
        <f>VLOOKUP(B476,'%C values'!$B:$J,9,FALSE)</f>
        <v>12708.079505666667</v>
      </c>
      <c r="O476" s="23">
        <f t="shared" si="2"/>
        <v>11337.883215671882</v>
      </c>
      <c r="P476" s="40">
        <f t="shared" si="3"/>
        <v>5.6689398752163802</v>
      </c>
      <c r="Q476" s="21">
        <f>VLOOKUP($B476,'%C values'!$M:$O,2,FALSE)</f>
        <v>0.35790675999999999</v>
      </c>
      <c r="R476" s="21">
        <f t="shared" si="4"/>
        <v>15101.001072003311</v>
      </c>
      <c r="S476" s="21">
        <f t="shared" si="5"/>
        <v>13472.797877740973</v>
      </c>
      <c r="T476" s="21">
        <f>VLOOKUP($B476,'%C values'!$M:$O,3,FALSE)</f>
        <v>6.73639688</v>
      </c>
      <c r="U476" s="23">
        <f>VLOOKUP(B476,'%C values'!T:U,2,FALSE)</f>
        <v>0.368954</v>
      </c>
      <c r="V476" s="21">
        <f t="shared" si="6"/>
        <v>15567.112366136673</v>
      </c>
      <c r="W476" s="21">
        <f t="shared" si="7"/>
        <v>13888.65264289516</v>
      </c>
      <c r="X476" s="23">
        <f>VLOOKUP($B476,'%C values'!$T:$V,3,FALSE)</f>
        <v>6.9443241990274789</v>
      </c>
    </row>
    <row r="477" spans="1:24" ht="15.75" customHeight="1" x14ac:dyDescent="0.2">
      <c r="A477" s="22">
        <f>VLOOKUP(B477,'Sample ID by Horizon'!A:B,2,FALSE)</f>
        <v>43046</v>
      </c>
      <c r="B477" s="87" t="s">
        <v>611</v>
      </c>
      <c r="C477" s="57">
        <v>4</v>
      </c>
      <c r="D477" s="57">
        <v>69.382999999999996</v>
      </c>
      <c r="E477" s="88">
        <v>5</v>
      </c>
      <c r="F477" s="88">
        <v>74.257000000000005</v>
      </c>
      <c r="G477" s="71">
        <f t="shared" si="166"/>
        <v>4.8740000000000094</v>
      </c>
      <c r="H477" s="71">
        <f t="shared" si="167"/>
        <v>2.5199999999998113</v>
      </c>
      <c r="I477" s="71">
        <f t="shared" ref="I477:L477" si="367">I474</f>
        <v>2.4038023952095626</v>
      </c>
      <c r="J477" s="71">
        <f t="shared" si="367"/>
        <v>1.15382514970059</v>
      </c>
      <c r="K477" s="23">
        <f t="shared" si="367"/>
        <v>12787.24887458579</v>
      </c>
      <c r="L477" s="23">
        <f t="shared" si="367"/>
        <v>11408.516473723439</v>
      </c>
      <c r="M477" s="23">
        <f>VLOOKUP(B477,'%C values'!$B:$J,5,FALSE)</f>
        <v>0.29996518233333336</v>
      </c>
      <c r="N477" s="23">
        <f>VLOOKUP(B477,'%C values'!$B:$J,9,FALSE)</f>
        <v>12708.079505666667</v>
      </c>
      <c r="O477" s="23">
        <f t="shared" si="2"/>
        <v>11337.883215671882</v>
      </c>
      <c r="P477" s="40">
        <f t="shared" si="3"/>
        <v>5.6689398752163802</v>
      </c>
      <c r="Q477" s="21">
        <f>VLOOKUP($B477,'%C values'!$M:$O,2,FALSE)</f>
        <v>0.35790675999999999</v>
      </c>
      <c r="R477" s="21">
        <f t="shared" si="4"/>
        <v>15101.001072003311</v>
      </c>
      <c r="S477" s="21">
        <f t="shared" si="5"/>
        <v>13472.797877740973</v>
      </c>
      <c r="T477" s="21">
        <f>VLOOKUP($B477,'%C values'!$M:$O,3,FALSE)</f>
        <v>6.73639688</v>
      </c>
      <c r="U477" s="23">
        <f>VLOOKUP(B477,'%C values'!T:U,2,FALSE)</f>
        <v>0.368954</v>
      </c>
      <c r="V477" s="21">
        <f t="shared" si="6"/>
        <v>15567.112366136673</v>
      </c>
      <c r="W477" s="21">
        <f t="shared" si="7"/>
        <v>13888.65264289516</v>
      </c>
      <c r="X477" s="23">
        <f>VLOOKUP($B477,'%C values'!$T:$V,3,FALSE)</f>
        <v>6.9443241990274789</v>
      </c>
    </row>
    <row r="478" spans="1:24" ht="15.75" customHeight="1" x14ac:dyDescent="0.2">
      <c r="A478" s="22">
        <f>VLOOKUP(B478,'Sample ID by Horizon'!A:B,2,FALSE)</f>
        <v>43046</v>
      </c>
      <c r="B478" s="87" t="s">
        <v>612</v>
      </c>
      <c r="C478" s="57">
        <v>1</v>
      </c>
      <c r="D478" s="57">
        <v>63.043999999999997</v>
      </c>
      <c r="E478" s="88">
        <v>5</v>
      </c>
      <c r="F478" s="88">
        <v>67.959999999999994</v>
      </c>
      <c r="G478" s="71">
        <f t="shared" si="166"/>
        <v>4.9159999999999968</v>
      </c>
      <c r="H478" s="71">
        <f t="shared" si="167"/>
        <v>1.6800000000000637</v>
      </c>
      <c r="I478" s="71">
        <f>AVERAGE(H478:H481)</f>
        <v>1.7300000000000182</v>
      </c>
      <c r="J478" s="71">
        <f>I478*0.48</f>
        <v>0.83040000000000869</v>
      </c>
      <c r="K478" s="35">
        <f>M478/100*VLOOKUP(B478,'Bulk Density'!$D:$Q,14,FALSE)</f>
        <v>7070.0343802837615</v>
      </c>
      <c r="L478" s="23">
        <f>K478*0.892179122</f>
        <v>6307.7370659113803</v>
      </c>
      <c r="M478" s="23">
        <f>VLOOKUP(B478,'%C values'!$B:$J,5,FALSE)</f>
        <v>0.13988117933333333</v>
      </c>
      <c r="N478" s="23">
        <f>VLOOKUP(B478,'%C values'!$B:$J,9,FALSE)</f>
        <v>7014.9932026666675</v>
      </c>
      <c r="O478" s="23">
        <f t="shared" si="2"/>
        <v>6258.6304763911157</v>
      </c>
      <c r="P478" s="40">
        <f t="shared" si="3"/>
        <v>3.1293142817713844</v>
      </c>
      <c r="Q478" s="21">
        <f>VLOOKUP($B478,'%C values'!$M:$O,2,FALSE)</f>
        <v>0.12705820000000001</v>
      </c>
      <c r="R478" s="21">
        <f t="shared" si="4"/>
        <v>6336.0574847840417</v>
      </c>
      <c r="S478" s="21">
        <f t="shared" si="5"/>
        <v>5652.898203716155</v>
      </c>
      <c r="T478" s="21">
        <f>VLOOKUP($B478,'%C values'!$M:$O,3,FALSE)</f>
        <v>2.8264482379999998</v>
      </c>
      <c r="U478" s="23">
        <f>VLOOKUP(B478,'%C values'!T:U,2,FALSE)</f>
        <v>0.12224699999999999</v>
      </c>
      <c r="V478" s="21">
        <f t="shared" si="6"/>
        <v>6096.1356240084833</v>
      </c>
      <c r="W478" s="21">
        <f t="shared" si="7"/>
        <v>5438.8449286208106</v>
      </c>
      <c r="X478" s="23">
        <f>VLOOKUP($B478,'%C values'!$T:$V,3,FALSE)</f>
        <v>2.7194216331632743</v>
      </c>
    </row>
    <row r="479" spans="1:24" ht="15.75" customHeight="1" x14ac:dyDescent="0.2">
      <c r="A479" s="22">
        <f>VLOOKUP(B479,'Sample ID by Horizon'!A:B,2,FALSE)</f>
        <v>43046</v>
      </c>
      <c r="B479" s="87" t="s">
        <v>612</v>
      </c>
      <c r="C479" s="57">
        <v>2</v>
      </c>
      <c r="D479" s="57">
        <v>64.444000000000003</v>
      </c>
      <c r="E479" s="88">
        <v>5</v>
      </c>
      <c r="F479" s="88">
        <v>69.349999999999994</v>
      </c>
      <c r="G479" s="71">
        <f t="shared" si="166"/>
        <v>4.9059999999999917</v>
      </c>
      <c r="H479" s="71">
        <f t="shared" si="167"/>
        <v>1.880000000000166</v>
      </c>
      <c r="I479" s="71">
        <f t="shared" ref="I479:L479" si="368">I478</f>
        <v>1.7300000000000182</v>
      </c>
      <c r="J479" s="71">
        <f t="shared" si="368"/>
        <v>0.83040000000000869</v>
      </c>
      <c r="K479" s="23">
        <f t="shared" si="368"/>
        <v>7070.0343802837615</v>
      </c>
      <c r="L479" s="23">
        <f t="shared" si="368"/>
        <v>6307.7370659113803</v>
      </c>
      <c r="M479" s="23">
        <f>VLOOKUP(B479,'%C values'!$B:$J,5,FALSE)</f>
        <v>0.13988117933333333</v>
      </c>
      <c r="N479" s="23">
        <f>VLOOKUP(B479,'%C values'!$B:$J,9,FALSE)</f>
        <v>7014.9932026666675</v>
      </c>
      <c r="O479" s="23">
        <f t="shared" si="2"/>
        <v>6258.6304763911157</v>
      </c>
      <c r="P479" s="40">
        <f t="shared" si="3"/>
        <v>3.1293142817713844</v>
      </c>
      <c r="Q479" s="21">
        <f>VLOOKUP($B479,'%C values'!$M:$O,2,FALSE)</f>
        <v>0.12705820000000001</v>
      </c>
      <c r="R479" s="21">
        <f t="shared" si="4"/>
        <v>6336.0574847840417</v>
      </c>
      <c r="S479" s="21">
        <f t="shared" si="5"/>
        <v>5652.898203716155</v>
      </c>
      <c r="T479" s="21">
        <f>VLOOKUP($B479,'%C values'!$M:$O,3,FALSE)</f>
        <v>2.8264482379999998</v>
      </c>
      <c r="U479" s="23">
        <f>VLOOKUP(B479,'%C values'!T:U,2,FALSE)</f>
        <v>0.12224699999999999</v>
      </c>
      <c r="V479" s="21">
        <f t="shared" si="6"/>
        <v>6096.1356240084833</v>
      </c>
      <c r="W479" s="21">
        <f t="shared" si="7"/>
        <v>5438.8449286208106</v>
      </c>
      <c r="X479" s="23">
        <f>VLOOKUP($B479,'%C values'!$T:$V,3,FALSE)</f>
        <v>2.7194216331632743</v>
      </c>
    </row>
    <row r="480" spans="1:24" ht="15.75" customHeight="1" x14ac:dyDescent="0.2">
      <c r="A480" s="22">
        <f>VLOOKUP(B480,'Sample ID by Horizon'!A:B,2,FALSE)</f>
        <v>43046</v>
      </c>
      <c r="B480" s="87" t="s">
        <v>612</v>
      </c>
      <c r="C480" s="57">
        <v>3</v>
      </c>
      <c r="D480" s="57">
        <v>65.709000000000003</v>
      </c>
      <c r="E480" s="88">
        <v>5</v>
      </c>
      <c r="F480" s="88">
        <v>70.631</v>
      </c>
      <c r="G480" s="71">
        <f t="shared" si="166"/>
        <v>4.921999999999997</v>
      </c>
      <c r="H480" s="71">
        <f t="shared" si="167"/>
        <v>1.5600000000000591</v>
      </c>
      <c r="I480" s="71">
        <f t="shared" ref="I480:L480" si="369">I478</f>
        <v>1.7300000000000182</v>
      </c>
      <c r="J480" s="71">
        <f t="shared" si="369"/>
        <v>0.83040000000000869</v>
      </c>
      <c r="K480" s="23">
        <f t="shared" si="369"/>
        <v>7070.0343802837615</v>
      </c>
      <c r="L480" s="23">
        <f t="shared" si="369"/>
        <v>6307.7370659113803</v>
      </c>
      <c r="M480" s="23">
        <f>VLOOKUP(B480,'%C values'!$B:$J,5,FALSE)</f>
        <v>0.13988117933333333</v>
      </c>
      <c r="N480" s="23">
        <f>VLOOKUP(B480,'%C values'!$B:$J,9,FALSE)</f>
        <v>7014.9932026666675</v>
      </c>
      <c r="O480" s="23">
        <f t="shared" si="2"/>
        <v>6258.6304763911157</v>
      </c>
      <c r="P480" s="40">
        <f t="shared" si="3"/>
        <v>3.1293142817713844</v>
      </c>
      <c r="Q480" s="21">
        <f>VLOOKUP($B480,'%C values'!$M:$O,2,FALSE)</f>
        <v>0.12705820000000001</v>
      </c>
      <c r="R480" s="21">
        <f t="shared" si="4"/>
        <v>6336.0574847840417</v>
      </c>
      <c r="S480" s="21">
        <f t="shared" si="5"/>
        <v>5652.898203716155</v>
      </c>
      <c r="T480" s="21">
        <f>VLOOKUP($B480,'%C values'!$M:$O,3,FALSE)</f>
        <v>2.8264482379999998</v>
      </c>
      <c r="U480" s="23">
        <f>VLOOKUP(B480,'%C values'!T:U,2,FALSE)</f>
        <v>0.12224699999999999</v>
      </c>
      <c r="V480" s="21">
        <f t="shared" si="6"/>
        <v>6096.1356240084833</v>
      </c>
      <c r="W480" s="21">
        <f t="shared" si="7"/>
        <v>5438.8449286208106</v>
      </c>
      <c r="X480" s="23">
        <f>VLOOKUP($B480,'%C values'!$T:$V,3,FALSE)</f>
        <v>2.7194216331632743</v>
      </c>
    </row>
    <row r="481" spans="1:24" ht="15.75" customHeight="1" x14ac:dyDescent="0.2">
      <c r="A481" s="22">
        <f>VLOOKUP(B481,'Sample ID by Horizon'!A:B,2,FALSE)</f>
        <v>43046</v>
      </c>
      <c r="B481" s="87" t="s">
        <v>612</v>
      </c>
      <c r="C481" s="57">
        <v>4</v>
      </c>
      <c r="D481" s="57">
        <v>69.382999999999996</v>
      </c>
      <c r="E481" s="88">
        <v>5</v>
      </c>
      <c r="F481" s="88">
        <v>74.293000000000006</v>
      </c>
      <c r="G481" s="71">
        <f t="shared" si="166"/>
        <v>4.9100000000000108</v>
      </c>
      <c r="H481" s="71">
        <f t="shared" si="167"/>
        <v>1.799999999999784</v>
      </c>
      <c r="I481" s="71">
        <f t="shared" ref="I481:L481" si="370">I478</f>
        <v>1.7300000000000182</v>
      </c>
      <c r="J481" s="71">
        <f t="shared" si="370"/>
        <v>0.83040000000000869</v>
      </c>
      <c r="K481" s="23">
        <f t="shared" si="370"/>
        <v>7070.0343802837615</v>
      </c>
      <c r="L481" s="23">
        <f t="shared" si="370"/>
        <v>6307.7370659113803</v>
      </c>
      <c r="M481" s="23">
        <f>VLOOKUP(B481,'%C values'!$B:$J,5,FALSE)</f>
        <v>0.13988117933333333</v>
      </c>
      <c r="N481" s="23">
        <f>VLOOKUP(B481,'%C values'!$B:$J,9,FALSE)</f>
        <v>7014.9932026666675</v>
      </c>
      <c r="O481" s="23">
        <f t="shared" si="2"/>
        <v>6258.6304763911157</v>
      </c>
      <c r="P481" s="40">
        <f t="shared" si="3"/>
        <v>3.1293142817713844</v>
      </c>
      <c r="Q481" s="21">
        <f>VLOOKUP($B481,'%C values'!$M:$O,2,FALSE)</f>
        <v>0.12705820000000001</v>
      </c>
      <c r="R481" s="21">
        <f t="shared" si="4"/>
        <v>6336.0574847840417</v>
      </c>
      <c r="S481" s="21">
        <f t="shared" si="5"/>
        <v>5652.898203716155</v>
      </c>
      <c r="T481" s="21">
        <f>VLOOKUP($B481,'%C values'!$M:$O,3,FALSE)</f>
        <v>2.8264482379999998</v>
      </c>
      <c r="U481" s="23">
        <f>VLOOKUP(B481,'%C values'!T:U,2,FALSE)</f>
        <v>0.12224699999999999</v>
      </c>
      <c r="V481" s="21">
        <f t="shared" si="6"/>
        <v>6096.1356240084833</v>
      </c>
      <c r="W481" s="21">
        <f t="shared" si="7"/>
        <v>5438.8449286208106</v>
      </c>
      <c r="X481" s="23">
        <f>VLOOKUP($B481,'%C values'!$T:$V,3,FALSE)</f>
        <v>2.7194216331632743</v>
      </c>
    </row>
    <row r="482" spans="1:24" ht="15.75" customHeight="1" x14ac:dyDescent="0.2">
      <c r="A482" s="22">
        <f>VLOOKUP(B482,'Sample ID by Horizon'!A:B,2,FALSE)</f>
        <v>43046</v>
      </c>
      <c r="B482" s="87" t="s">
        <v>613</v>
      </c>
      <c r="C482" s="57">
        <v>1</v>
      </c>
      <c r="D482" s="57">
        <v>63.042000000000002</v>
      </c>
      <c r="E482" s="88">
        <v>5</v>
      </c>
      <c r="F482" s="88">
        <v>67.816999999999993</v>
      </c>
      <c r="G482" s="71">
        <f t="shared" si="166"/>
        <v>4.7749999999999915</v>
      </c>
      <c r="H482" s="71">
        <f t="shared" si="167"/>
        <v>4.5000000000001705</v>
      </c>
      <c r="I482" s="71">
        <f>AVERAGE(H482:H485)</f>
        <v>4.0350000000000108</v>
      </c>
      <c r="J482" s="71">
        <f>I482*0.48</f>
        <v>1.9368000000000052</v>
      </c>
      <c r="K482" s="35">
        <f>M482/100*VLOOKUP(B482,'Bulk Density'!$D:$Q,14,FALSE)</f>
        <v>16843.42672979592</v>
      </c>
      <c r="L482" s="23">
        <f>K482*0.892179122</f>
        <v>15027.353671260655</v>
      </c>
      <c r="M482" s="23">
        <f>VLOOKUP(B482,'%C values'!$B:$J,5,FALSE)</f>
        <v>1.4365183580000001</v>
      </c>
      <c r="N482" s="23">
        <f>VLOOKUP(B482,'%C values'!$B:$J,9,FALSE)</f>
        <v>15818.299546666667</v>
      </c>
      <c r="O482" s="23">
        <f t="shared" si="2"/>
        <v>14112.756601078067</v>
      </c>
      <c r="P482" s="40">
        <f t="shared" si="3"/>
        <v>7.0563761438720718</v>
      </c>
      <c r="Q482" s="21">
        <f>VLOOKUP($B482,'%C values'!$M:$O,2,FALSE)</f>
        <v>1.61837819</v>
      </c>
      <c r="R482" s="21">
        <f t="shared" si="4"/>
        <v>17195.556968978784</v>
      </c>
      <c r="S482" s="21">
        <f t="shared" si="5"/>
        <v>15341.516918884474</v>
      </c>
      <c r="T482" s="21">
        <f>VLOOKUP($B482,'%C values'!$M:$O,3,FALSE)</f>
        <v>7.6707561149999997</v>
      </c>
      <c r="U482" s="23">
        <f>VLOOKUP(B482,'%C values'!T:U,2,FALSE)</f>
        <v>1.4936720000000001</v>
      </c>
      <c r="V482" s="21">
        <f t="shared" si="6"/>
        <v>15870.531454065433</v>
      </c>
      <c r="W482" s="21">
        <f t="shared" si="7"/>
        <v>14159.356818361483</v>
      </c>
      <c r="X482" s="23">
        <f>VLOOKUP($B482,'%C values'!$T:$V,3,FALSE)</f>
        <v>7.0796762453924815</v>
      </c>
    </row>
    <row r="483" spans="1:24" ht="15.75" customHeight="1" x14ac:dyDescent="0.2">
      <c r="A483" s="22">
        <f>VLOOKUP(B483,'Sample ID by Horizon'!A:B,2,FALSE)</f>
        <v>43046</v>
      </c>
      <c r="B483" s="87" t="s">
        <v>613</v>
      </c>
      <c r="C483" s="57">
        <v>2</v>
      </c>
      <c r="D483" s="57">
        <v>64.441999999999993</v>
      </c>
      <c r="E483" s="88">
        <v>5</v>
      </c>
      <c r="F483" s="88">
        <v>69.225999999999999</v>
      </c>
      <c r="G483" s="71">
        <f t="shared" si="166"/>
        <v>4.784000000000006</v>
      </c>
      <c r="H483" s="71">
        <f t="shared" si="167"/>
        <v>4.3199999999998795</v>
      </c>
      <c r="I483" s="71">
        <f t="shared" ref="I483:L483" si="371">I482</f>
        <v>4.0350000000000108</v>
      </c>
      <c r="J483" s="71">
        <f t="shared" si="371"/>
        <v>1.9368000000000052</v>
      </c>
      <c r="K483" s="23">
        <f t="shared" si="371"/>
        <v>16843.42672979592</v>
      </c>
      <c r="L483" s="23">
        <f t="shared" si="371"/>
        <v>15027.353671260655</v>
      </c>
      <c r="M483" s="23">
        <f>VLOOKUP(B483,'%C values'!$B:$J,5,FALSE)</f>
        <v>1.4365183580000001</v>
      </c>
      <c r="N483" s="23">
        <f>VLOOKUP(B483,'%C values'!$B:$J,9,FALSE)</f>
        <v>15818.299546666667</v>
      </c>
      <c r="O483" s="23">
        <f t="shared" si="2"/>
        <v>14112.756601078067</v>
      </c>
      <c r="P483" s="40">
        <f t="shared" si="3"/>
        <v>7.0563761438720718</v>
      </c>
      <c r="Q483" s="21">
        <f>VLOOKUP($B483,'%C values'!$M:$O,2,FALSE)</f>
        <v>1.61837819</v>
      </c>
      <c r="R483" s="21">
        <f t="shared" si="4"/>
        <v>17195.556968978784</v>
      </c>
      <c r="S483" s="21">
        <f t="shared" si="5"/>
        <v>15341.516918884474</v>
      </c>
      <c r="T483" s="21">
        <f>VLOOKUP($B483,'%C values'!$M:$O,3,FALSE)</f>
        <v>7.6707561149999997</v>
      </c>
      <c r="U483" s="23">
        <f>VLOOKUP(B483,'%C values'!T:U,2,FALSE)</f>
        <v>1.4936720000000001</v>
      </c>
      <c r="V483" s="21">
        <f t="shared" si="6"/>
        <v>15870.531454065433</v>
      </c>
      <c r="W483" s="21">
        <f t="shared" si="7"/>
        <v>14159.356818361483</v>
      </c>
      <c r="X483" s="23">
        <f>VLOOKUP($B483,'%C values'!$T:$V,3,FALSE)</f>
        <v>7.0796762453924815</v>
      </c>
    </row>
    <row r="484" spans="1:24" ht="15.75" customHeight="1" x14ac:dyDescent="0.2">
      <c r="A484" s="22">
        <f>VLOOKUP(B484,'Sample ID by Horizon'!A:B,2,FALSE)</f>
        <v>43046</v>
      </c>
      <c r="B484" s="87" t="s">
        <v>613</v>
      </c>
      <c r="C484" s="57">
        <v>3</v>
      </c>
      <c r="D484" s="57">
        <v>65.707999999999998</v>
      </c>
      <c r="E484" s="88">
        <v>5</v>
      </c>
      <c r="F484" s="88">
        <v>70.522000000000006</v>
      </c>
      <c r="G484" s="71">
        <f t="shared" si="166"/>
        <v>4.8140000000000072</v>
      </c>
      <c r="H484" s="71">
        <f t="shared" si="167"/>
        <v>3.7199999999998568</v>
      </c>
      <c r="I484" s="71">
        <f t="shared" ref="I484:L484" si="372">I482</f>
        <v>4.0350000000000108</v>
      </c>
      <c r="J484" s="71">
        <f t="shared" si="372"/>
        <v>1.9368000000000052</v>
      </c>
      <c r="K484" s="23">
        <f t="shared" si="372"/>
        <v>16843.42672979592</v>
      </c>
      <c r="L484" s="23">
        <f t="shared" si="372"/>
        <v>15027.353671260655</v>
      </c>
      <c r="M484" s="23">
        <f>VLOOKUP(B484,'%C values'!$B:$J,5,FALSE)</f>
        <v>1.4365183580000001</v>
      </c>
      <c r="N484" s="23">
        <f>VLOOKUP(B484,'%C values'!$B:$J,9,FALSE)</f>
        <v>15818.299546666667</v>
      </c>
      <c r="O484" s="23">
        <f t="shared" si="2"/>
        <v>14112.756601078067</v>
      </c>
      <c r="P484" s="40">
        <f t="shared" si="3"/>
        <v>7.0563761438720718</v>
      </c>
      <c r="Q484" s="21">
        <f>VLOOKUP($B484,'%C values'!$M:$O,2,FALSE)</f>
        <v>1.61837819</v>
      </c>
      <c r="R484" s="21">
        <f t="shared" si="4"/>
        <v>17195.556968978784</v>
      </c>
      <c r="S484" s="21">
        <f t="shared" si="5"/>
        <v>15341.516918884474</v>
      </c>
      <c r="T484" s="21">
        <f>VLOOKUP($B484,'%C values'!$M:$O,3,FALSE)</f>
        <v>7.6707561149999997</v>
      </c>
      <c r="U484" s="23">
        <f>VLOOKUP(B484,'%C values'!T:U,2,FALSE)</f>
        <v>1.4936720000000001</v>
      </c>
      <c r="V484" s="21">
        <f t="shared" si="6"/>
        <v>15870.531454065433</v>
      </c>
      <c r="W484" s="21">
        <f t="shared" si="7"/>
        <v>14159.356818361483</v>
      </c>
      <c r="X484" s="23">
        <f>VLOOKUP($B484,'%C values'!$T:$V,3,FALSE)</f>
        <v>7.0796762453924815</v>
      </c>
    </row>
    <row r="485" spans="1:24" ht="15.75" customHeight="1" x14ac:dyDescent="0.2">
      <c r="A485" s="22">
        <f>VLOOKUP(B485,'Sample ID by Horizon'!A:B,2,FALSE)</f>
        <v>43046</v>
      </c>
      <c r="B485" s="87" t="s">
        <v>613</v>
      </c>
      <c r="C485" s="57">
        <v>4</v>
      </c>
      <c r="D485" s="57">
        <v>69.382000000000005</v>
      </c>
      <c r="E485" s="88">
        <v>5</v>
      </c>
      <c r="F485" s="88">
        <v>74.201999999999998</v>
      </c>
      <c r="G485" s="71">
        <f t="shared" si="166"/>
        <v>4.8199999999999932</v>
      </c>
      <c r="H485" s="71">
        <f t="shared" si="167"/>
        <v>3.6000000000001364</v>
      </c>
      <c r="I485" s="71">
        <f t="shared" ref="I485:L485" si="373">I482</f>
        <v>4.0350000000000108</v>
      </c>
      <c r="J485" s="71">
        <f t="shared" si="373"/>
        <v>1.9368000000000052</v>
      </c>
      <c r="K485" s="23">
        <f t="shared" si="373"/>
        <v>16843.42672979592</v>
      </c>
      <c r="L485" s="23">
        <f t="shared" si="373"/>
        <v>15027.353671260655</v>
      </c>
      <c r="M485" s="23">
        <f>VLOOKUP(B485,'%C values'!$B:$J,5,FALSE)</f>
        <v>1.4365183580000001</v>
      </c>
      <c r="N485" s="23">
        <f>VLOOKUP(B485,'%C values'!$B:$J,9,FALSE)</f>
        <v>15818.299546666667</v>
      </c>
      <c r="O485" s="23">
        <f t="shared" si="2"/>
        <v>14112.756601078067</v>
      </c>
      <c r="P485" s="40">
        <f t="shared" si="3"/>
        <v>7.0563761438720718</v>
      </c>
      <c r="Q485" s="21">
        <f>VLOOKUP($B485,'%C values'!$M:$O,2,FALSE)</f>
        <v>1.61837819</v>
      </c>
      <c r="R485" s="21">
        <f t="shared" si="4"/>
        <v>17195.556968978784</v>
      </c>
      <c r="S485" s="21">
        <f t="shared" si="5"/>
        <v>15341.516918884474</v>
      </c>
      <c r="T485" s="21">
        <f>VLOOKUP($B485,'%C values'!$M:$O,3,FALSE)</f>
        <v>7.6707561149999997</v>
      </c>
      <c r="U485" s="23">
        <f>VLOOKUP(B485,'%C values'!T:U,2,FALSE)</f>
        <v>1.4936720000000001</v>
      </c>
      <c r="V485" s="21">
        <f t="shared" si="6"/>
        <v>15870.531454065433</v>
      </c>
      <c r="W485" s="21">
        <f t="shared" si="7"/>
        <v>14159.356818361483</v>
      </c>
      <c r="X485" s="23">
        <f>VLOOKUP($B485,'%C values'!$T:$V,3,FALSE)</f>
        <v>7.0796762453924815</v>
      </c>
    </row>
    <row r="486" spans="1:24" ht="15.75" customHeight="1" x14ac:dyDescent="0.2">
      <c r="A486" s="22">
        <f>VLOOKUP(B486,'Sample ID by Horizon'!A:B,2,FALSE)</f>
        <v>43046</v>
      </c>
      <c r="B486" s="87" t="s">
        <v>614</v>
      </c>
      <c r="C486" s="57">
        <v>1</v>
      </c>
      <c r="D486" s="57">
        <v>63.042000000000002</v>
      </c>
      <c r="E486" s="88">
        <v>5</v>
      </c>
      <c r="F486" s="88">
        <v>67.816000000000003</v>
      </c>
      <c r="G486" s="71">
        <f t="shared" si="166"/>
        <v>4.7740000000000009</v>
      </c>
      <c r="H486" s="71">
        <f t="shared" si="167"/>
        <v>4.5199999999999818</v>
      </c>
      <c r="I486" s="71">
        <f>AVERAGE(H486:H489)</f>
        <v>4.5899999999999608</v>
      </c>
      <c r="J486" s="71">
        <f>I486*0.48</f>
        <v>2.2031999999999812</v>
      </c>
      <c r="K486" s="35">
        <f>M486/100*VLOOKUP(B486,'Bulk Density'!$D:$Q,14,FALSE)</f>
        <v>15708.327803479258</v>
      </c>
      <c r="L486" s="23">
        <f>K486*0.892179122</f>
        <v>14014.642107796313</v>
      </c>
      <c r="M486" s="23">
        <f>VLOOKUP(B486,'%C values'!$B:$J,5,FALSE)</f>
        <v>1.298400808</v>
      </c>
      <c r="N486" s="23">
        <f>VLOOKUP(B486,'%C values'!$B:$J,9,FALSE)</f>
        <v>14470.418226666667</v>
      </c>
      <c r="O486" s="23">
        <f t="shared" si="2"/>
        <v>12910.205028440265</v>
      </c>
      <c r="P486" s="40">
        <f t="shared" si="3"/>
        <v>6.4551005413233105</v>
      </c>
      <c r="Q486" s="21">
        <f>VLOOKUP($B486,'%C values'!$M:$O,2,FALSE)</f>
        <v>1.51211403</v>
      </c>
      <c r="R486" s="21">
        <f t="shared" si="4"/>
        <v>16120.969690059632</v>
      </c>
      <c r="S486" s="21">
        <f t="shared" si="5"/>
        <v>14382.792583866016</v>
      </c>
      <c r="T486" s="21">
        <f>VLOOKUP($B486,'%C values'!$M:$O,3,FALSE)</f>
        <v>7.1913940939999996</v>
      </c>
      <c r="U486" s="23">
        <f>VLOOKUP(B486,'%C values'!T:U,2,FALSE)</f>
        <v>1.455859</v>
      </c>
      <c r="V486" s="21">
        <f t="shared" si="6"/>
        <v>15521.222835291414</v>
      </c>
      <c r="W486" s="21">
        <f t="shared" si="7"/>
        <v>13847.710961556644</v>
      </c>
      <c r="X486" s="23">
        <f>VLOOKUP($B486,'%C values'!$T:$V,3,FALSE)</f>
        <v>6.9238533646147999</v>
      </c>
    </row>
    <row r="487" spans="1:24" ht="15.75" customHeight="1" x14ac:dyDescent="0.2">
      <c r="A487" s="22">
        <f>VLOOKUP(B487,'Sample ID by Horizon'!A:B,2,FALSE)</f>
        <v>43046</v>
      </c>
      <c r="B487" s="87" t="s">
        <v>614</v>
      </c>
      <c r="C487" s="57">
        <v>2</v>
      </c>
      <c r="D487" s="57">
        <v>64.444000000000003</v>
      </c>
      <c r="E487" s="88">
        <v>5</v>
      </c>
      <c r="F487" s="88">
        <v>69.203000000000003</v>
      </c>
      <c r="G487" s="71">
        <f t="shared" si="166"/>
        <v>4.7590000000000003</v>
      </c>
      <c r="H487" s="71">
        <f t="shared" si="167"/>
        <v>4.8199999999999932</v>
      </c>
      <c r="I487" s="71">
        <f t="shared" ref="I487:L487" si="374">I486</f>
        <v>4.5899999999999608</v>
      </c>
      <c r="J487" s="71">
        <f t="shared" si="374"/>
        <v>2.2031999999999812</v>
      </c>
      <c r="K487" s="23">
        <f t="shared" si="374"/>
        <v>15708.327803479258</v>
      </c>
      <c r="L487" s="23">
        <f t="shared" si="374"/>
        <v>14014.642107796313</v>
      </c>
      <c r="M487" s="23">
        <f>VLOOKUP(B487,'%C values'!$B:$J,5,FALSE)</f>
        <v>1.298400808</v>
      </c>
      <c r="N487" s="23">
        <f>VLOOKUP(B487,'%C values'!$B:$J,9,FALSE)</f>
        <v>14470.418226666667</v>
      </c>
      <c r="O487" s="23">
        <f t="shared" si="2"/>
        <v>12910.205028440265</v>
      </c>
      <c r="P487" s="40">
        <f t="shared" si="3"/>
        <v>6.4551005413233105</v>
      </c>
      <c r="Q487" s="21">
        <f>VLOOKUP($B487,'%C values'!$M:$O,2,FALSE)</f>
        <v>1.51211403</v>
      </c>
      <c r="R487" s="21">
        <f t="shared" si="4"/>
        <v>16120.969690059632</v>
      </c>
      <c r="S487" s="21">
        <f t="shared" si="5"/>
        <v>14382.792583866016</v>
      </c>
      <c r="T487" s="21">
        <f>VLOOKUP($B487,'%C values'!$M:$O,3,FALSE)</f>
        <v>7.1913940939999996</v>
      </c>
      <c r="U487" s="23">
        <f>VLOOKUP(B487,'%C values'!T:U,2,FALSE)</f>
        <v>1.455859</v>
      </c>
      <c r="V487" s="21">
        <f t="shared" si="6"/>
        <v>15521.222835291414</v>
      </c>
      <c r="W487" s="21">
        <f t="shared" si="7"/>
        <v>13847.710961556644</v>
      </c>
      <c r="X487" s="23">
        <f>VLOOKUP($B487,'%C values'!$T:$V,3,FALSE)</f>
        <v>6.9238533646147999</v>
      </c>
    </row>
    <row r="488" spans="1:24" ht="15.75" customHeight="1" x14ac:dyDescent="0.2">
      <c r="A488" s="22">
        <f>VLOOKUP(B488,'Sample ID by Horizon'!A:B,2,FALSE)</f>
        <v>43046</v>
      </c>
      <c r="B488" s="87" t="s">
        <v>614</v>
      </c>
      <c r="C488" s="57">
        <v>3</v>
      </c>
      <c r="D488" s="57">
        <v>65.707999999999998</v>
      </c>
      <c r="E488" s="88">
        <v>5</v>
      </c>
      <c r="F488" s="88">
        <v>70.489999999999995</v>
      </c>
      <c r="G488" s="71">
        <f t="shared" si="166"/>
        <v>4.7819999999999965</v>
      </c>
      <c r="H488" s="71">
        <f t="shared" si="167"/>
        <v>4.3600000000000705</v>
      </c>
      <c r="I488" s="71">
        <f t="shared" ref="I488:L488" si="375">I486</f>
        <v>4.5899999999999608</v>
      </c>
      <c r="J488" s="71">
        <f t="shared" si="375"/>
        <v>2.2031999999999812</v>
      </c>
      <c r="K488" s="23">
        <f t="shared" si="375"/>
        <v>15708.327803479258</v>
      </c>
      <c r="L488" s="23">
        <f t="shared" si="375"/>
        <v>14014.642107796313</v>
      </c>
      <c r="M488" s="23">
        <f>VLOOKUP(B488,'%C values'!$B:$J,5,FALSE)</f>
        <v>1.298400808</v>
      </c>
      <c r="N488" s="23">
        <f>VLOOKUP(B488,'%C values'!$B:$J,9,FALSE)</f>
        <v>14470.418226666667</v>
      </c>
      <c r="O488" s="23">
        <f t="shared" si="2"/>
        <v>12910.205028440265</v>
      </c>
      <c r="P488" s="40">
        <f t="shared" si="3"/>
        <v>6.4551005413233105</v>
      </c>
      <c r="Q488" s="21">
        <f>VLOOKUP($B488,'%C values'!$M:$O,2,FALSE)</f>
        <v>1.51211403</v>
      </c>
      <c r="R488" s="21">
        <f t="shared" si="4"/>
        <v>16120.969690059632</v>
      </c>
      <c r="S488" s="21">
        <f t="shared" si="5"/>
        <v>14382.792583866016</v>
      </c>
      <c r="T488" s="21">
        <f>VLOOKUP($B488,'%C values'!$M:$O,3,FALSE)</f>
        <v>7.1913940939999996</v>
      </c>
      <c r="U488" s="23">
        <f>VLOOKUP(B488,'%C values'!T:U,2,FALSE)</f>
        <v>1.455859</v>
      </c>
      <c r="V488" s="21">
        <f t="shared" si="6"/>
        <v>15521.222835291414</v>
      </c>
      <c r="W488" s="21">
        <f t="shared" si="7"/>
        <v>13847.710961556644</v>
      </c>
      <c r="X488" s="23">
        <f>VLOOKUP($B488,'%C values'!$T:$V,3,FALSE)</f>
        <v>6.9238533646147999</v>
      </c>
    </row>
    <row r="489" spans="1:24" ht="15.75" customHeight="1" x14ac:dyDescent="0.2">
      <c r="A489" s="22">
        <f>VLOOKUP(B489,'Sample ID by Horizon'!A:B,2,FALSE)</f>
        <v>43046</v>
      </c>
      <c r="B489" s="87" t="s">
        <v>614</v>
      </c>
      <c r="C489" s="57">
        <v>4</v>
      </c>
      <c r="D489" s="57">
        <v>69.382999999999996</v>
      </c>
      <c r="E489" s="88">
        <v>5</v>
      </c>
      <c r="F489" s="88">
        <v>74.150000000000006</v>
      </c>
      <c r="G489" s="71">
        <f t="shared" si="166"/>
        <v>4.7670000000000101</v>
      </c>
      <c r="H489" s="71">
        <f t="shared" si="167"/>
        <v>4.6599999999997976</v>
      </c>
      <c r="I489" s="71">
        <f t="shared" ref="I489:L489" si="376">I486</f>
        <v>4.5899999999999608</v>
      </c>
      <c r="J489" s="71">
        <f t="shared" si="376"/>
        <v>2.2031999999999812</v>
      </c>
      <c r="K489" s="23">
        <f t="shared" si="376"/>
        <v>15708.327803479258</v>
      </c>
      <c r="L489" s="23">
        <f t="shared" si="376"/>
        <v>14014.642107796313</v>
      </c>
      <c r="M489" s="23">
        <f>VLOOKUP(B489,'%C values'!$B:$J,5,FALSE)</f>
        <v>1.298400808</v>
      </c>
      <c r="N489" s="23">
        <f>VLOOKUP(B489,'%C values'!$B:$J,9,FALSE)</f>
        <v>14470.418226666667</v>
      </c>
      <c r="O489" s="23">
        <f t="shared" si="2"/>
        <v>12910.205028440265</v>
      </c>
      <c r="P489" s="40">
        <f t="shared" si="3"/>
        <v>6.4551005413233105</v>
      </c>
      <c r="Q489" s="21">
        <f>VLOOKUP($B489,'%C values'!$M:$O,2,FALSE)</f>
        <v>1.51211403</v>
      </c>
      <c r="R489" s="21">
        <f t="shared" si="4"/>
        <v>16120.969690059632</v>
      </c>
      <c r="S489" s="21">
        <f t="shared" si="5"/>
        <v>14382.792583866016</v>
      </c>
      <c r="T489" s="21">
        <f>VLOOKUP($B489,'%C values'!$M:$O,3,FALSE)</f>
        <v>7.1913940939999996</v>
      </c>
      <c r="U489" s="23">
        <f>VLOOKUP(B489,'%C values'!T:U,2,FALSE)</f>
        <v>1.455859</v>
      </c>
      <c r="V489" s="21">
        <f t="shared" si="6"/>
        <v>15521.222835291414</v>
      </c>
      <c r="W489" s="21">
        <f t="shared" si="7"/>
        <v>13847.710961556644</v>
      </c>
      <c r="X489" s="23">
        <f>VLOOKUP($B489,'%C values'!$T:$V,3,FALSE)</f>
        <v>6.9238533646147999</v>
      </c>
    </row>
    <row r="490" spans="1:24" ht="15.75" customHeight="1" x14ac:dyDescent="0.2">
      <c r="A490" s="22">
        <f>VLOOKUP(B490,'Sample ID by Horizon'!A:B,2,FALSE)</f>
        <v>43046</v>
      </c>
      <c r="B490" s="87" t="s">
        <v>615</v>
      </c>
      <c r="C490" s="57">
        <v>1</v>
      </c>
      <c r="D490" s="57">
        <v>63.043999999999997</v>
      </c>
      <c r="E490" s="88">
        <v>5</v>
      </c>
      <c r="F490" s="88">
        <v>67.88</v>
      </c>
      <c r="G490" s="71">
        <f t="shared" si="166"/>
        <v>4.8359999999999985</v>
      </c>
      <c r="H490" s="71">
        <f t="shared" si="167"/>
        <v>3.2800000000000296</v>
      </c>
      <c r="I490" s="71">
        <f>AVERAGE(H490:H493)</f>
        <v>3.5600000000000165</v>
      </c>
      <c r="J490" s="71">
        <f>I490*0.48</f>
        <v>1.7088000000000079</v>
      </c>
      <c r="K490" s="35">
        <f>M490/100*VLOOKUP(B490,'Bulk Density'!$D:$Q,14,FALSE)</f>
        <v>8031.2754990752055</v>
      </c>
      <c r="L490" s="23">
        <f>K490*0.892179122</f>
        <v>7165.3363233050286</v>
      </c>
      <c r="M490" s="23">
        <f>VLOOKUP(B490,'%C values'!$B:$J,5,FALSE)</f>
        <v>0.67988039666666678</v>
      </c>
      <c r="N490" s="23">
        <f>VLOOKUP(B490,'%C values'!$B:$J,9,FALSE)</f>
        <v>7808.8797216666671</v>
      </c>
      <c r="O490" s="23">
        <f t="shared" si="2"/>
        <v>6966.9194538801721</v>
      </c>
      <c r="P490" s="40">
        <f t="shared" si="3"/>
        <v>3.4834586622774237</v>
      </c>
      <c r="Q490" s="21">
        <f>VLOOKUP($B490,'%C values'!$M:$O,2,FALSE)</f>
        <v>0.83826674000000001</v>
      </c>
      <c r="R490" s="21">
        <f t="shared" si="4"/>
        <v>9409.3456243648416</v>
      </c>
      <c r="S490" s="21">
        <f t="shared" si="5"/>
        <v>8394.8217177403658</v>
      </c>
      <c r="T490" s="21">
        <f>VLOOKUP($B490,'%C values'!$M:$O,3,FALSE)</f>
        <v>4.1974095760000001</v>
      </c>
      <c r="U490" s="23">
        <f>VLOOKUP(B490,'%C values'!T:U,2,FALSE)</f>
        <v>0.77224899999999996</v>
      </c>
      <c r="V490" s="21">
        <f t="shared" si="6"/>
        <v>8668.3121282733027</v>
      </c>
      <c r="W490" s="21">
        <f t="shared" si="7"/>
        <v>7733.6871038248273</v>
      </c>
      <c r="X490" s="23">
        <f>VLOOKUP($B490,'%C values'!$T:$V,3,FALSE)</f>
        <v>3.8668423700747372</v>
      </c>
    </row>
    <row r="491" spans="1:24" ht="15.75" customHeight="1" x14ac:dyDescent="0.2">
      <c r="A491" s="22">
        <f>VLOOKUP(B491,'Sample ID by Horizon'!A:B,2,FALSE)</f>
        <v>43046</v>
      </c>
      <c r="B491" s="87" t="s">
        <v>615</v>
      </c>
      <c r="C491" s="57">
        <v>2</v>
      </c>
      <c r="D491" s="57">
        <v>64.444000000000003</v>
      </c>
      <c r="E491" s="88">
        <v>5</v>
      </c>
      <c r="F491" s="88">
        <v>69.266999999999996</v>
      </c>
      <c r="G491" s="71">
        <f t="shared" si="166"/>
        <v>4.8229999999999933</v>
      </c>
      <c r="H491" s="71">
        <f t="shared" si="167"/>
        <v>3.5400000000001342</v>
      </c>
      <c r="I491" s="71">
        <f t="shared" ref="I491:L491" si="377">I490</f>
        <v>3.5600000000000165</v>
      </c>
      <c r="J491" s="71">
        <f t="shared" si="377"/>
        <v>1.7088000000000079</v>
      </c>
      <c r="K491" s="23">
        <f t="shared" si="377"/>
        <v>8031.2754990752055</v>
      </c>
      <c r="L491" s="23">
        <f t="shared" si="377"/>
        <v>7165.3363233050286</v>
      </c>
      <c r="M491" s="23">
        <f>VLOOKUP(B491,'%C values'!$B:$J,5,FALSE)</f>
        <v>0.67988039666666678</v>
      </c>
      <c r="N491" s="23">
        <f>VLOOKUP(B491,'%C values'!$B:$J,9,FALSE)</f>
        <v>7808.8797216666671</v>
      </c>
      <c r="O491" s="23">
        <f t="shared" si="2"/>
        <v>6966.9194538801721</v>
      </c>
      <c r="P491" s="40">
        <f t="shared" si="3"/>
        <v>3.4834586622774237</v>
      </c>
      <c r="Q491" s="21">
        <f>VLOOKUP($B491,'%C values'!$M:$O,2,FALSE)</f>
        <v>0.83826674000000001</v>
      </c>
      <c r="R491" s="21">
        <f t="shared" si="4"/>
        <v>9409.3456243648416</v>
      </c>
      <c r="S491" s="21">
        <f t="shared" si="5"/>
        <v>8394.8217177403658</v>
      </c>
      <c r="T491" s="21">
        <f>VLOOKUP($B491,'%C values'!$M:$O,3,FALSE)</f>
        <v>4.1974095760000001</v>
      </c>
      <c r="U491" s="23">
        <f>VLOOKUP(B491,'%C values'!T:U,2,FALSE)</f>
        <v>0.77224899999999996</v>
      </c>
      <c r="V491" s="21">
        <f t="shared" si="6"/>
        <v>8668.3121282733027</v>
      </c>
      <c r="W491" s="21">
        <f t="shared" si="7"/>
        <v>7733.6871038248273</v>
      </c>
      <c r="X491" s="23">
        <f>VLOOKUP($B491,'%C values'!$T:$V,3,FALSE)</f>
        <v>3.8668423700747372</v>
      </c>
    </row>
    <row r="492" spans="1:24" ht="15.75" customHeight="1" x14ac:dyDescent="0.2">
      <c r="A492" s="22">
        <f>VLOOKUP(B492,'Sample ID by Horizon'!A:B,2,FALSE)</f>
        <v>43046</v>
      </c>
      <c r="B492" s="87" t="s">
        <v>615</v>
      </c>
      <c r="C492" s="57">
        <v>3</v>
      </c>
      <c r="D492" s="57">
        <v>65.709000000000003</v>
      </c>
      <c r="E492" s="88">
        <v>5</v>
      </c>
      <c r="F492" s="88">
        <v>70.522000000000006</v>
      </c>
      <c r="G492" s="71">
        <f t="shared" si="166"/>
        <v>4.8130000000000024</v>
      </c>
      <c r="H492" s="71">
        <f t="shared" si="167"/>
        <v>3.7399999999999523</v>
      </c>
      <c r="I492" s="71">
        <f t="shared" ref="I492:L492" si="378">I490</f>
        <v>3.5600000000000165</v>
      </c>
      <c r="J492" s="71">
        <f t="shared" si="378"/>
        <v>1.7088000000000079</v>
      </c>
      <c r="K492" s="23">
        <f t="shared" si="378"/>
        <v>8031.2754990752055</v>
      </c>
      <c r="L492" s="23">
        <f t="shared" si="378"/>
        <v>7165.3363233050286</v>
      </c>
      <c r="M492" s="23">
        <f>VLOOKUP(B492,'%C values'!$B:$J,5,FALSE)</f>
        <v>0.67988039666666678</v>
      </c>
      <c r="N492" s="23">
        <f>VLOOKUP(B492,'%C values'!$B:$J,9,FALSE)</f>
        <v>7808.8797216666671</v>
      </c>
      <c r="O492" s="23">
        <f t="shared" si="2"/>
        <v>6966.9194538801721</v>
      </c>
      <c r="P492" s="40">
        <f t="shared" si="3"/>
        <v>3.4834586622774237</v>
      </c>
      <c r="Q492" s="21">
        <f>VLOOKUP($B492,'%C values'!$M:$O,2,FALSE)</f>
        <v>0.83826674000000001</v>
      </c>
      <c r="R492" s="21">
        <f t="shared" si="4"/>
        <v>9409.3456243648416</v>
      </c>
      <c r="S492" s="21">
        <f t="shared" si="5"/>
        <v>8394.8217177403658</v>
      </c>
      <c r="T492" s="21">
        <f>VLOOKUP($B492,'%C values'!$M:$O,3,FALSE)</f>
        <v>4.1974095760000001</v>
      </c>
      <c r="U492" s="23">
        <f>VLOOKUP(B492,'%C values'!T:U,2,FALSE)</f>
        <v>0.77224899999999996</v>
      </c>
      <c r="V492" s="21">
        <f t="shared" si="6"/>
        <v>8668.3121282733027</v>
      </c>
      <c r="W492" s="21">
        <f t="shared" si="7"/>
        <v>7733.6871038248273</v>
      </c>
      <c r="X492" s="23">
        <f>VLOOKUP($B492,'%C values'!$T:$V,3,FALSE)</f>
        <v>3.8668423700747372</v>
      </c>
    </row>
    <row r="493" spans="1:24" ht="15.75" customHeight="1" x14ac:dyDescent="0.2">
      <c r="A493" s="22">
        <f>VLOOKUP(B493,'Sample ID by Horizon'!A:B,2,FALSE)</f>
        <v>43046</v>
      </c>
      <c r="B493" s="87" t="s">
        <v>615</v>
      </c>
      <c r="C493" s="57">
        <v>4</v>
      </c>
      <c r="D493" s="57">
        <v>69.382999999999996</v>
      </c>
      <c r="E493" s="88">
        <v>5</v>
      </c>
      <c r="F493" s="88">
        <v>74.198999999999998</v>
      </c>
      <c r="G493" s="71">
        <f t="shared" si="166"/>
        <v>4.8160000000000025</v>
      </c>
      <c r="H493" s="71">
        <f t="shared" si="167"/>
        <v>3.67999999999995</v>
      </c>
      <c r="I493" s="71">
        <f t="shared" ref="I493:L493" si="379">I490</f>
        <v>3.5600000000000165</v>
      </c>
      <c r="J493" s="71">
        <f t="shared" si="379"/>
        <v>1.7088000000000079</v>
      </c>
      <c r="K493" s="23">
        <f t="shared" si="379"/>
        <v>8031.2754990752055</v>
      </c>
      <c r="L493" s="23">
        <f t="shared" si="379"/>
        <v>7165.3363233050286</v>
      </c>
      <c r="M493" s="23">
        <f>VLOOKUP(B493,'%C values'!$B:$J,5,FALSE)</f>
        <v>0.67988039666666678</v>
      </c>
      <c r="N493" s="23">
        <f>VLOOKUP(B493,'%C values'!$B:$J,9,FALSE)</f>
        <v>7808.8797216666671</v>
      </c>
      <c r="O493" s="23">
        <f t="shared" si="2"/>
        <v>6966.9194538801721</v>
      </c>
      <c r="P493" s="40">
        <f t="shared" si="3"/>
        <v>3.4834586622774237</v>
      </c>
      <c r="Q493" s="21">
        <f>VLOOKUP($B493,'%C values'!$M:$O,2,FALSE)</f>
        <v>0.83826674000000001</v>
      </c>
      <c r="R493" s="21">
        <f t="shared" si="4"/>
        <v>9409.3456243648416</v>
      </c>
      <c r="S493" s="21">
        <f t="shared" si="5"/>
        <v>8394.8217177403658</v>
      </c>
      <c r="T493" s="21">
        <f>VLOOKUP($B493,'%C values'!$M:$O,3,FALSE)</f>
        <v>4.1974095760000001</v>
      </c>
      <c r="U493" s="23">
        <f>VLOOKUP(B493,'%C values'!T:U,2,FALSE)</f>
        <v>0.77224899999999996</v>
      </c>
      <c r="V493" s="21">
        <f t="shared" si="6"/>
        <v>8668.3121282733027</v>
      </c>
      <c r="W493" s="21">
        <f t="shared" si="7"/>
        <v>7733.6871038248273</v>
      </c>
      <c r="X493" s="23">
        <f>VLOOKUP($B493,'%C values'!$T:$V,3,FALSE)</f>
        <v>3.8668423700747372</v>
      </c>
    </row>
    <row r="494" spans="1:24" ht="15.75" customHeight="1" x14ac:dyDescent="0.2">
      <c r="A494" s="22">
        <f>VLOOKUP(B494,'Sample ID by Horizon'!A:B,2,FALSE)</f>
        <v>43046</v>
      </c>
      <c r="B494" s="87" t="s">
        <v>616</v>
      </c>
      <c r="C494" s="57">
        <v>1</v>
      </c>
      <c r="D494" s="57">
        <v>63.042999999999999</v>
      </c>
      <c r="E494" s="88">
        <v>5</v>
      </c>
      <c r="F494" s="88">
        <v>67.930999999999997</v>
      </c>
      <c r="G494" s="71">
        <f t="shared" si="166"/>
        <v>4.8879999999999981</v>
      </c>
      <c r="H494" s="71">
        <f t="shared" si="167"/>
        <v>2.2400000000000375</v>
      </c>
      <c r="I494" s="71">
        <f>AVERAGE(H494:H497)</f>
        <v>2.3300000000000765</v>
      </c>
      <c r="J494" s="71">
        <f>I494*0.48</f>
        <v>1.1184000000000367</v>
      </c>
      <c r="K494" s="35">
        <f>M494/100*VLOOKUP(B494,'Bulk Density'!$D:$Q,14,FALSE)</f>
        <v>9894.6014390735545</v>
      </c>
      <c r="L494" s="23">
        <f>K494*0.892179122</f>
        <v>8827.756824452581</v>
      </c>
      <c r="M494" s="23">
        <f>VLOOKUP(B494,'%C values'!$B:$J,5,FALSE)</f>
        <v>0.22360173033333333</v>
      </c>
      <c r="N494" s="23">
        <f>VLOOKUP(B494,'%C values'!$B:$J,9,FALSE)</f>
        <v>9815.8181063333341</v>
      </c>
      <c r="O494" s="23">
        <f t="shared" si="2"/>
        <v>8757.4679798201778</v>
      </c>
      <c r="P494" s="40">
        <f t="shared" si="3"/>
        <v>4.3787326516214469</v>
      </c>
      <c r="Q494" s="21">
        <f>VLOOKUP($B494,'%C values'!$M:$O,2,FALSE)</f>
        <v>0.19146360000000001</v>
      </c>
      <c r="R494" s="21">
        <f t="shared" si="4"/>
        <v>8373.6113758962747</v>
      </c>
      <c r="S494" s="21">
        <f t="shared" si="5"/>
        <v>7470.7612453163511</v>
      </c>
      <c r="T494" s="21">
        <f>VLOOKUP($B494,'%C values'!$M:$O,3,FALSE)</f>
        <v>3.7353794809999998</v>
      </c>
      <c r="U494" s="23">
        <f>VLOOKUP(B494,'%C values'!T:U,2,FALSE)</f>
        <v>0.18712200000000001</v>
      </c>
      <c r="V494" s="21">
        <f t="shared" si="6"/>
        <v>8183.7326148702023</v>
      </c>
      <c r="W494" s="21">
        <f t="shared" si="7"/>
        <v>7301.355379017662</v>
      </c>
      <c r="X494" s="23">
        <f>VLOOKUP($B494,'%C values'!$T:$V,3,FALSE)</f>
        <v>3.6506765737387257</v>
      </c>
    </row>
    <row r="495" spans="1:24" ht="15.75" customHeight="1" x14ac:dyDescent="0.2">
      <c r="A495" s="22">
        <f>VLOOKUP(B495,'Sample ID by Horizon'!A:B,2,FALSE)</f>
        <v>43046</v>
      </c>
      <c r="B495" s="87" t="s">
        <v>616</v>
      </c>
      <c r="C495" s="57">
        <v>2</v>
      </c>
      <c r="D495" s="57">
        <v>64.444000000000003</v>
      </c>
      <c r="E495" s="88">
        <v>5</v>
      </c>
      <c r="F495" s="88">
        <v>69.313000000000002</v>
      </c>
      <c r="G495" s="71">
        <f t="shared" si="166"/>
        <v>4.8689999999999998</v>
      </c>
      <c r="H495" s="71">
        <f t="shared" si="167"/>
        <v>2.6200000000000045</v>
      </c>
      <c r="I495" s="71">
        <f t="shared" ref="I495:L495" si="380">I494</f>
        <v>2.3300000000000765</v>
      </c>
      <c r="J495" s="71">
        <f t="shared" si="380"/>
        <v>1.1184000000000367</v>
      </c>
      <c r="K495" s="23">
        <f t="shared" si="380"/>
        <v>9894.6014390735545</v>
      </c>
      <c r="L495" s="23">
        <f t="shared" si="380"/>
        <v>8827.756824452581</v>
      </c>
      <c r="M495" s="23">
        <f>VLOOKUP(B495,'%C values'!$B:$J,5,FALSE)</f>
        <v>0.22360173033333333</v>
      </c>
      <c r="N495" s="23">
        <f>VLOOKUP(B495,'%C values'!$B:$J,9,FALSE)</f>
        <v>9815.8181063333341</v>
      </c>
      <c r="O495" s="23">
        <f t="shared" si="2"/>
        <v>8757.4679798201778</v>
      </c>
      <c r="P495" s="40">
        <f t="shared" si="3"/>
        <v>4.3787326516214469</v>
      </c>
      <c r="Q495" s="21">
        <f>VLOOKUP($B495,'%C values'!$M:$O,2,FALSE)</f>
        <v>0.19146360000000001</v>
      </c>
      <c r="R495" s="21">
        <f t="shared" si="4"/>
        <v>8373.6113758962747</v>
      </c>
      <c r="S495" s="21">
        <f t="shared" si="5"/>
        <v>7470.7612453163511</v>
      </c>
      <c r="T495" s="21">
        <f>VLOOKUP($B495,'%C values'!$M:$O,3,FALSE)</f>
        <v>3.7353794809999998</v>
      </c>
      <c r="U495" s="23">
        <f>VLOOKUP(B495,'%C values'!T:U,2,FALSE)</f>
        <v>0.18712200000000001</v>
      </c>
      <c r="V495" s="21">
        <f t="shared" si="6"/>
        <v>8183.7326148702023</v>
      </c>
      <c r="W495" s="21">
        <f t="shared" si="7"/>
        <v>7301.355379017662</v>
      </c>
      <c r="X495" s="23">
        <f>VLOOKUP($B495,'%C values'!$T:$V,3,FALSE)</f>
        <v>3.6506765737387257</v>
      </c>
    </row>
    <row r="496" spans="1:24" ht="15.75" customHeight="1" x14ac:dyDescent="0.2">
      <c r="A496" s="22">
        <f>VLOOKUP(B496,'Sample ID by Horizon'!A:B,2,FALSE)</f>
        <v>43046</v>
      </c>
      <c r="B496" s="87" t="s">
        <v>616</v>
      </c>
      <c r="C496" s="57">
        <v>3</v>
      </c>
      <c r="D496" s="57">
        <v>65.709000000000003</v>
      </c>
      <c r="E496" s="88">
        <v>5</v>
      </c>
      <c r="F496" s="88">
        <v>70.605999999999995</v>
      </c>
      <c r="G496" s="71">
        <f t="shared" si="166"/>
        <v>4.8969999999999914</v>
      </c>
      <c r="H496" s="71">
        <f t="shared" si="167"/>
        <v>2.0600000000001728</v>
      </c>
      <c r="I496" s="71">
        <f t="shared" ref="I496:L496" si="381">I494</f>
        <v>2.3300000000000765</v>
      </c>
      <c r="J496" s="71">
        <f t="shared" si="381"/>
        <v>1.1184000000000367</v>
      </c>
      <c r="K496" s="23">
        <f t="shared" si="381"/>
        <v>9894.6014390735545</v>
      </c>
      <c r="L496" s="23">
        <f t="shared" si="381"/>
        <v>8827.756824452581</v>
      </c>
      <c r="M496" s="23">
        <f>VLOOKUP(B496,'%C values'!$B:$J,5,FALSE)</f>
        <v>0.22360173033333333</v>
      </c>
      <c r="N496" s="23">
        <f>VLOOKUP(B496,'%C values'!$B:$J,9,FALSE)</f>
        <v>9815.8181063333341</v>
      </c>
      <c r="O496" s="23">
        <f t="shared" si="2"/>
        <v>8757.4679798201778</v>
      </c>
      <c r="P496" s="40">
        <f t="shared" si="3"/>
        <v>4.3787326516214469</v>
      </c>
      <c r="Q496" s="21">
        <f>VLOOKUP($B496,'%C values'!$M:$O,2,FALSE)</f>
        <v>0.19146360000000001</v>
      </c>
      <c r="R496" s="21">
        <f t="shared" si="4"/>
        <v>8373.6113758962747</v>
      </c>
      <c r="S496" s="21">
        <f t="shared" si="5"/>
        <v>7470.7612453163511</v>
      </c>
      <c r="T496" s="21">
        <f>VLOOKUP($B496,'%C values'!$M:$O,3,FALSE)</f>
        <v>3.7353794809999998</v>
      </c>
      <c r="U496" s="23">
        <f>VLOOKUP(B496,'%C values'!T:U,2,FALSE)</f>
        <v>0.18712200000000001</v>
      </c>
      <c r="V496" s="21">
        <f t="shared" si="6"/>
        <v>8183.7326148702023</v>
      </c>
      <c r="W496" s="21">
        <f t="shared" si="7"/>
        <v>7301.355379017662</v>
      </c>
      <c r="X496" s="23">
        <f>VLOOKUP($B496,'%C values'!$T:$V,3,FALSE)</f>
        <v>3.6506765737387257</v>
      </c>
    </row>
    <row r="497" spans="1:27" ht="15.75" customHeight="1" x14ac:dyDescent="0.2">
      <c r="A497" s="22">
        <f>VLOOKUP(B497,'Sample ID by Horizon'!A:B,2,FALSE)</f>
        <v>43046</v>
      </c>
      <c r="B497" s="87" t="s">
        <v>616</v>
      </c>
      <c r="C497" s="57">
        <v>4</v>
      </c>
      <c r="D497" s="57">
        <v>69.385000000000005</v>
      </c>
      <c r="E497" s="88">
        <v>5</v>
      </c>
      <c r="F497" s="88">
        <v>74.265000000000001</v>
      </c>
      <c r="G497" s="71">
        <f t="shared" si="166"/>
        <v>4.8799999999999955</v>
      </c>
      <c r="H497" s="71">
        <f t="shared" si="167"/>
        <v>2.4000000000000909</v>
      </c>
      <c r="I497" s="71">
        <f t="shared" ref="I497:L497" si="382">I494</f>
        <v>2.3300000000000765</v>
      </c>
      <c r="J497" s="71">
        <f t="shared" si="382"/>
        <v>1.1184000000000367</v>
      </c>
      <c r="K497" s="23">
        <f t="shared" si="382"/>
        <v>9894.6014390735545</v>
      </c>
      <c r="L497" s="23">
        <f t="shared" si="382"/>
        <v>8827.756824452581</v>
      </c>
      <c r="M497" s="23">
        <f>VLOOKUP(B497,'%C values'!$B:$J,5,FALSE)</f>
        <v>0.22360173033333333</v>
      </c>
      <c r="N497" s="23">
        <f>VLOOKUP(B497,'%C values'!$B:$J,9,FALSE)</f>
        <v>9815.8181063333341</v>
      </c>
      <c r="O497" s="23">
        <f t="shared" si="2"/>
        <v>8757.4679798201778</v>
      </c>
      <c r="P497" s="40">
        <f t="shared" si="3"/>
        <v>4.3787326516214469</v>
      </c>
      <c r="Q497" s="21">
        <f>VLOOKUP($B497,'%C values'!$M:$O,2,FALSE)</f>
        <v>0.19146360000000001</v>
      </c>
      <c r="R497" s="21">
        <f t="shared" si="4"/>
        <v>8373.6113758962747</v>
      </c>
      <c r="S497" s="21">
        <f t="shared" si="5"/>
        <v>7470.7612453163511</v>
      </c>
      <c r="T497" s="21">
        <f>VLOOKUP($B497,'%C values'!$M:$O,3,FALSE)</f>
        <v>3.7353794809999998</v>
      </c>
      <c r="U497" s="23">
        <f>VLOOKUP(B497,'%C values'!T:U,2,FALSE)</f>
        <v>0.18712200000000001</v>
      </c>
      <c r="V497" s="21">
        <f t="shared" si="6"/>
        <v>8183.7326148702023</v>
      </c>
      <c r="W497" s="21">
        <f t="shared" si="7"/>
        <v>7301.355379017662</v>
      </c>
      <c r="X497" s="23">
        <f>VLOOKUP($B497,'%C values'!$T:$V,3,FALSE)</f>
        <v>3.6506765737387257</v>
      </c>
    </row>
    <row r="498" spans="1:27" ht="15.75" customHeight="1" x14ac:dyDescent="0.2">
      <c r="A498" s="22">
        <f>VLOOKUP(B498,'Sample ID by Horizon'!A:B,2,FALSE)</f>
        <v>43046</v>
      </c>
      <c r="B498" s="87" t="s">
        <v>617</v>
      </c>
      <c r="C498" s="57">
        <v>1</v>
      </c>
      <c r="D498" s="57">
        <v>63.042999999999999</v>
      </c>
      <c r="E498" s="88">
        <v>5</v>
      </c>
      <c r="F498" s="88">
        <v>67.986000000000004</v>
      </c>
      <c r="G498" s="71">
        <f t="shared" si="166"/>
        <v>4.9430000000000049</v>
      </c>
      <c r="H498" s="71">
        <f t="shared" si="167"/>
        <v>1.1399999999999011</v>
      </c>
      <c r="I498" s="71">
        <f>AVERAGE(H498:H501)</f>
        <v>1.4299999999999002</v>
      </c>
      <c r="J498" s="71">
        <f>I498*0.48</f>
        <v>0.68639999999995205</v>
      </c>
      <c r="K498" s="35">
        <f>M498/100*VLOOKUP(B498,'Bulk Density'!$D:$Q,14,FALSE)</f>
        <v>11246.218182539871</v>
      </c>
      <c r="L498" s="23">
        <f>K498*0.892179122</f>
        <v>10033.641063918858</v>
      </c>
      <c r="M498" s="23">
        <f>VLOOKUP(B498,'%C values'!$B:$J,5,FALSE)</f>
        <v>0.17769135233333333</v>
      </c>
      <c r="N498" s="23">
        <f>VLOOKUP(B498,'%C values'!$B:$J,9,FALSE)</f>
        <v>11085.481619666665</v>
      </c>
      <c r="O498" s="23">
        <f t="shared" si="2"/>
        <v>9890.2352583813445</v>
      </c>
      <c r="P498" s="40">
        <f t="shared" si="3"/>
        <v>4.9451161177961076</v>
      </c>
      <c r="Q498" s="21">
        <f>VLOOKUP($B498,'%C values'!$M:$O,2,FALSE)</f>
        <v>0.15662770000000001</v>
      </c>
      <c r="R498" s="21">
        <f t="shared" si="4"/>
        <v>9707.6626873649966</v>
      </c>
      <c r="S498" s="21">
        <f t="shared" si="5"/>
        <v>8660.9739730854635</v>
      </c>
      <c r="T498" s="21">
        <f>VLOOKUP($B498,'%C values'!$M:$O,3,FALSE)</f>
        <v>4.3304856630000002</v>
      </c>
      <c r="U498" s="23">
        <f>VLOOKUP(B498,'%C values'!T:U,2,FALSE)</f>
        <v>9.0027999999999997E-2</v>
      </c>
      <c r="V498" s="21">
        <f t="shared" si="6"/>
        <v>5579.8652244660152</v>
      </c>
      <c r="W498" s="21">
        <f t="shared" si="7"/>
        <v>4978.2392568424229</v>
      </c>
      <c r="X498" s="23">
        <f>VLOOKUP($B498,'%C values'!$T:$V,3,FALSE)</f>
        <v>2.4891188676623863</v>
      </c>
    </row>
    <row r="499" spans="1:27" ht="15.75" customHeight="1" x14ac:dyDescent="0.2">
      <c r="A499" s="22">
        <f>VLOOKUP(B499,'Sample ID by Horizon'!A:B,2,FALSE)</f>
        <v>43046</v>
      </c>
      <c r="B499" s="87" t="s">
        <v>617</v>
      </c>
      <c r="C499" s="57">
        <v>2</v>
      </c>
      <c r="D499" s="57">
        <v>64.444000000000003</v>
      </c>
      <c r="E499" s="88">
        <v>5</v>
      </c>
      <c r="F499" s="88">
        <v>69.379000000000005</v>
      </c>
      <c r="G499" s="71">
        <f t="shared" si="166"/>
        <v>4.9350000000000023</v>
      </c>
      <c r="H499" s="71">
        <f t="shared" si="167"/>
        <v>1.2999999999999545</v>
      </c>
      <c r="I499" s="71">
        <f t="shared" ref="I499:L499" si="383">I498</f>
        <v>1.4299999999999002</v>
      </c>
      <c r="J499" s="71">
        <f t="shared" si="383"/>
        <v>0.68639999999995205</v>
      </c>
      <c r="K499" s="23">
        <f t="shared" si="383"/>
        <v>11246.218182539871</v>
      </c>
      <c r="L499" s="23">
        <f t="shared" si="383"/>
        <v>10033.641063918858</v>
      </c>
      <c r="M499" s="23">
        <f>VLOOKUP(B499,'%C values'!$B:$J,5,FALSE)</f>
        <v>0.17769135233333333</v>
      </c>
      <c r="N499" s="23">
        <f>VLOOKUP(B499,'%C values'!$B:$J,9,FALSE)</f>
        <v>11085.481619666665</v>
      </c>
      <c r="O499" s="23">
        <f t="shared" si="2"/>
        <v>9890.2352583813445</v>
      </c>
      <c r="P499" s="40">
        <f t="shared" si="3"/>
        <v>4.9451161177961076</v>
      </c>
      <c r="Q499" s="21">
        <f>VLOOKUP($B499,'%C values'!$M:$O,2,FALSE)</f>
        <v>0.15662770000000001</v>
      </c>
      <c r="R499" s="21">
        <f t="shared" si="4"/>
        <v>9707.6626873649966</v>
      </c>
      <c r="S499" s="21">
        <f t="shared" si="5"/>
        <v>8660.9739730854635</v>
      </c>
      <c r="T499" s="21">
        <f>VLOOKUP($B499,'%C values'!$M:$O,3,FALSE)</f>
        <v>4.3304856630000002</v>
      </c>
      <c r="U499" s="23">
        <f>VLOOKUP(B499,'%C values'!T:U,2,FALSE)</f>
        <v>9.0027999999999997E-2</v>
      </c>
      <c r="V499" s="21">
        <f t="shared" si="6"/>
        <v>5579.8652244660152</v>
      </c>
      <c r="W499" s="21">
        <f t="shared" si="7"/>
        <v>4978.2392568424229</v>
      </c>
      <c r="X499" s="23">
        <f>VLOOKUP($B499,'%C values'!$T:$V,3,FALSE)</f>
        <v>2.4891188676623863</v>
      </c>
    </row>
    <row r="500" spans="1:27" ht="15.75" customHeight="1" x14ac:dyDescent="0.2">
      <c r="A500" s="22">
        <f>VLOOKUP(B500,'Sample ID by Horizon'!A:B,2,FALSE)</f>
        <v>43046</v>
      </c>
      <c r="B500" s="87" t="s">
        <v>617</v>
      </c>
      <c r="C500" s="57">
        <v>3</v>
      </c>
      <c r="D500" s="57">
        <v>65.707999999999998</v>
      </c>
      <c r="E500" s="88">
        <v>5</v>
      </c>
      <c r="F500" s="88">
        <v>70.626000000000005</v>
      </c>
      <c r="G500" s="71">
        <f t="shared" si="166"/>
        <v>4.9180000000000064</v>
      </c>
      <c r="H500" s="71">
        <f t="shared" si="167"/>
        <v>1.6399999999998729</v>
      </c>
      <c r="I500" s="71">
        <f t="shared" ref="I500:L500" si="384">I498</f>
        <v>1.4299999999999002</v>
      </c>
      <c r="J500" s="71">
        <f t="shared" si="384"/>
        <v>0.68639999999995205</v>
      </c>
      <c r="K500" s="23">
        <f t="shared" si="384"/>
        <v>11246.218182539871</v>
      </c>
      <c r="L500" s="23">
        <f t="shared" si="384"/>
        <v>10033.641063918858</v>
      </c>
      <c r="M500" s="23">
        <f>VLOOKUP(B500,'%C values'!$B:$J,5,FALSE)</f>
        <v>0.17769135233333333</v>
      </c>
      <c r="N500" s="23">
        <f>VLOOKUP(B500,'%C values'!$B:$J,9,FALSE)</f>
        <v>11085.481619666665</v>
      </c>
      <c r="O500" s="23">
        <f t="shared" si="2"/>
        <v>9890.2352583813445</v>
      </c>
      <c r="P500" s="40">
        <f t="shared" si="3"/>
        <v>4.9451161177961076</v>
      </c>
      <c r="Q500" s="21">
        <f>VLOOKUP($B500,'%C values'!$M:$O,2,FALSE)</f>
        <v>0.15662770000000001</v>
      </c>
      <c r="R500" s="21">
        <f t="shared" si="4"/>
        <v>9707.6626873649966</v>
      </c>
      <c r="S500" s="21">
        <f t="shared" si="5"/>
        <v>8660.9739730854635</v>
      </c>
      <c r="T500" s="21">
        <f>VLOOKUP($B500,'%C values'!$M:$O,3,FALSE)</f>
        <v>4.3304856630000002</v>
      </c>
      <c r="U500" s="23">
        <f>VLOOKUP(B500,'%C values'!T:U,2,FALSE)</f>
        <v>9.0027999999999997E-2</v>
      </c>
      <c r="V500" s="21">
        <f t="shared" si="6"/>
        <v>5579.8652244660152</v>
      </c>
      <c r="W500" s="21">
        <f t="shared" si="7"/>
        <v>4978.2392568424229</v>
      </c>
      <c r="X500" s="23">
        <f>VLOOKUP($B500,'%C values'!$T:$V,3,FALSE)</f>
        <v>2.4891188676623863</v>
      </c>
    </row>
    <row r="501" spans="1:27" ht="15.75" customHeight="1" x14ac:dyDescent="0.2">
      <c r="A501" s="22">
        <f>VLOOKUP(B501,'Sample ID by Horizon'!A:B,2,FALSE)</f>
        <v>43046</v>
      </c>
      <c r="B501" s="87" t="s">
        <v>617</v>
      </c>
      <c r="C501" s="57">
        <v>4</v>
      </c>
      <c r="D501" s="57">
        <v>69.382999999999996</v>
      </c>
      <c r="E501" s="88">
        <v>5</v>
      </c>
      <c r="F501" s="88">
        <v>74.301000000000002</v>
      </c>
      <c r="G501" s="71">
        <f t="shared" si="166"/>
        <v>4.9180000000000064</v>
      </c>
      <c r="H501" s="71">
        <f t="shared" si="167"/>
        <v>1.6399999999998729</v>
      </c>
      <c r="I501" s="71">
        <f t="shared" ref="I501:L501" si="385">I498</f>
        <v>1.4299999999999002</v>
      </c>
      <c r="J501" s="71">
        <f t="shared" si="385"/>
        <v>0.68639999999995205</v>
      </c>
      <c r="K501" s="23">
        <f t="shared" si="385"/>
        <v>11246.218182539871</v>
      </c>
      <c r="L501" s="23">
        <f t="shared" si="385"/>
        <v>10033.641063918858</v>
      </c>
      <c r="M501" s="23">
        <f>VLOOKUP(B501,'%C values'!$B:$J,5,FALSE)</f>
        <v>0.17769135233333333</v>
      </c>
      <c r="N501" s="23">
        <f>VLOOKUP(B501,'%C values'!$B:$J,9,FALSE)</f>
        <v>11085.481619666665</v>
      </c>
      <c r="O501" s="23">
        <f t="shared" si="2"/>
        <v>9890.2352583813445</v>
      </c>
      <c r="P501" s="40">
        <f t="shared" si="3"/>
        <v>4.9451161177961076</v>
      </c>
      <c r="Q501" s="21">
        <f>VLOOKUP($B501,'%C values'!$M:$O,2,FALSE)</f>
        <v>0.15662770000000001</v>
      </c>
      <c r="R501" s="21">
        <f t="shared" si="4"/>
        <v>9707.6626873649966</v>
      </c>
      <c r="S501" s="21">
        <f t="shared" si="5"/>
        <v>8660.9739730854635</v>
      </c>
      <c r="T501" s="21">
        <f>VLOOKUP($B501,'%C values'!$M:$O,3,FALSE)</f>
        <v>4.3304856630000002</v>
      </c>
      <c r="U501" s="23">
        <f>VLOOKUP(B501,'%C values'!T:U,2,FALSE)</f>
        <v>9.0027999999999997E-2</v>
      </c>
      <c r="V501" s="21">
        <f t="shared" si="6"/>
        <v>5579.8652244660152</v>
      </c>
      <c r="W501" s="21">
        <f t="shared" si="7"/>
        <v>4978.2392568424229</v>
      </c>
      <c r="X501" s="23">
        <f>VLOOKUP($B501,'%C values'!$T:$V,3,FALSE)</f>
        <v>2.4891188676623863</v>
      </c>
    </row>
    <row r="502" spans="1:27" ht="15.75" customHeight="1" x14ac:dyDescent="0.2">
      <c r="A502" s="92">
        <f>VLOOKUP(B502,'Sample ID by Horizon'!A:B,2,FALSE)</f>
        <v>43222</v>
      </c>
      <c r="B502" s="93" t="s">
        <v>643</v>
      </c>
      <c r="C502" s="35"/>
      <c r="D502" s="35"/>
      <c r="E502" s="86"/>
      <c r="F502" s="86"/>
      <c r="G502" s="35"/>
      <c r="H502" s="86" t="str">
        <f t="shared" si="167"/>
        <v/>
      </c>
      <c r="I502" s="86" t="e">
        <f>AVERAGE(H502:H505)</f>
        <v>#DIV/0!</v>
      </c>
      <c r="J502" s="86" t="e">
        <f>I502*0.48</f>
        <v>#DIV/0!</v>
      </c>
      <c r="K502" s="35">
        <f>M502/100*VLOOKUP(B502,'Bulk Density'!$D:$Q,14,FALSE)</f>
        <v>14332.276655397003</v>
      </c>
      <c r="L502" s="35">
        <f t="shared" ref="L502:L746" si="386">K502*0.892179122</f>
        <v>12786.958002673195</v>
      </c>
      <c r="M502" s="23">
        <f>VLOOKUP(B502,'%C values'!$B:$J,5,FALSE)</f>
        <v>1.1097647893333333</v>
      </c>
      <c r="N502" s="23">
        <f>VLOOKUP(B502,'%C values'!$B:$J,9,FALSE)</f>
        <v>12534.683346666667</v>
      </c>
      <c r="O502" s="23">
        <f t="shared" si="2"/>
        <v>11183.182782777089</v>
      </c>
      <c r="P502" s="40">
        <f t="shared" si="3"/>
        <v>5.5915896824098166</v>
      </c>
      <c r="Q502" s="21">
        <f>VLOOKUP($B502,'%C values'!$M:$O,2,FALSE)</f>
        <v>1.264357</v>
      </c>
      <c r="R502" s="21">
        <f t="shared" si="4"/>
        <v>13200.918240750299</v>
      </c>
      <c r="S502" s="21">
        <f t="shared" si="5"/>
        <v>11777.583645626388</v>
      </c>
      <c r="T502" s="21">
        <f>VLOOKUP($B502,'%C values'!$M:$O,3,FALSE)</f>
        <v>5.8887900230000003</v>
      </c>
      <c r="U502" s="23">
        <f>VLOOKUP(B502,'%C values'!T:U,2,FALSE)</f>
        <v>1.130609</v>
      </c>
      <c r="V502" s="21">
        <f t="shared" si="6"/>
        <v>11804.48004104573</v>
      </c>
      <c r="W502" s="21">
        <f t="shared" si="7"/>
        <v>10531.710638686704</v>
      </c>
      <c r="X502" s="23">
        <f>VLOOKUP($B502,'%C values'!$T:$V,3,FALSE)</f>
        <v>5.2658537099205427</v>
      </c>
      <c r="Y502" s="35"/>
      <c r="Z502" s="35"/>
      <c r="AA502" s="35"/>
    </row>
    <row r="503" spans="1:27" ht="15.75" customHeight="1" x14ac:dyDescent="0.2">
      <c r="A503" s="22">
        <f>VLOOKUP(B503,'Sample ID by Horizon'!A:B,2,FALSE)</f>
        <v>43222</v>
      </c>
      <c r="B503" s="94" t="s">
        <v>644</v>
      </c>
      <c r="E503" s="71"/>
      <c r="F503" s="71"/>
      <c r="H503" s="71" t="str">
        <f t="shared" si="167"/>
        <v/>
      </c>
      <c r="I503" s="71" t="e">
        <f t="shared" ref="I503:J503" si="387">I502</f>
        <v>#DIV/0!</v>
      </c>
      <c r="J503" s="71" t="e">
        <f t="shared" si="387"/>
        <v>#DIV/0!</v>
      </c>
      <c r="K503" s="35">
        <f>M503/100*VLOOKUP(B503,'Bulk Density'!$D:$Q,14,FALSE)</f>
        <v>11888.015446855536</v>
      </c>
      <c r="L503" s="23">
        <f t="shared" si="386"/>
        <v>10606.23918369801</v>
      </c>
      <c r="M503" s="23">
        <f>VLOOKUP(B503,'%C values'!$B:$J,5,FALSE)</f>
        <v>0.77881354599999997</v>
      </c>
      <c r="N503" s="23">
        <f>VLOOKUP(B503,'%C values'!$B:$J,9,FALSE)</f>
        <v>10386.209628666666</v>
      </c>
      <c r="O503" s="23">
        <f t="shared" si="2"/>
        <v>9266.3593874117723</v>
      </c>
      <c r="P503" s="40">
        <f t="shared" si="3"/>
        <v>4.6331782776500647</v>
      </c>
      <c r="Q503" s="21">
        <f>VLOOKUP($B503,'%C values'!$M:$O,2,FALSE)</f>
        <v>0.82909326999999999</v>
      </c>
      <c r="R503" s="21">
        <f t="shared" si="4"/>
        <v>9938.784754602033</v>
      </c>
      <c r="S503" s="21">
        <f t="shared" si="5"/>
        <v>8867.1762561078285</v>
      </c>
      <c r="T503" s="21">
        <f>VLOOKUP($B503,'%C values'!$M:$O,3,FALSE)</f>
        <v>4.433586773</v>
      </c>
      <c r="U503" s="23">
        <f>VLOOKUP(B503,'%C values'!T:U,2,FALSE)</f>
        <v>0.86300900000000003</v>
      </c>
      <c r="V503" s="21">
        <f t="shared" si="6"/>
        <v>10345.350761663216</v>
      </c>
      <c r="W503" s="21">
        <f t="shared" si="7"/>
        <v>9229.9059593227194</v>
      </c>
      <c r="X503" s="23">
        <f>VLOOKUP($B503,'%C values'!$T:$V,3,FALSE)</f>
        <v>4.6149515691762364</v>
      </c>
    </row>
    <row r="504" spans="1:27" ht="15.75" customHeight="1" x14ac:dyDescent="0.2">
      <c r="A504" s="22">
        <f>VLOOKUP(B504,'Sample ID by Horizon'!A:B,2,FALSE)</f>
        <v>43222</v>
      </c>
      <c r="B504" s="94" t="s">
        <v>645</v>
      </c>
      <c r="E504" s="71"/>
      <c r="F504" s="71"/>
      <c r="H504" s="71" t="str">
        <f t="shared" si="167"/>
        <v/>
      </c>
      <c r="I504" s="71" t="e">
        <f t="shared" ref="I504:J504" si="388">I502</f>
        <v>#DIV/0!</v>
      </c>
      <c r="J504" s="71" t="e">
        <f t="shared" si="388"/>
        <v>#DIV/0!</v>
      </c>
      <c r="K504" s="35">
        <f>M504/100*VLOOKUP(B504,'Bulk Density'!$D:$Q,14,FALSE)</f>
        <v>9266.779813245128</v>
      </c>
      <c r="L504" s="23">
        <f t="shared" si="386"/>
        <v>8267.6274775483635</v>
      </c>
      <c r="M504" s="23">
        <f>VLOOKUP(B504,'%C values'!$B:$J,5,FALSE)</f>
        <v>0.5790816053333333</v>
      </c>
      <c r="N504" s="23">
        <f>VLOOKUP(B504,'%C values'!$B:$J,9,FALSE)</f>
        <v>8330.8642500000005</v>
      </c>
      <c r="O504" s="23">
        <f t="shared" si="2"/>
        <v>7432.6231520661895</v>
      </c>
      <c r="P504" s="40">
        <f t="shared" si="3"/>
        <v>3.716310440203062</v>
      </c>
      <c r="Q504" s="21">
        <f>VLOOKUP($B504,'%C values'!$M:$O,2,FALSE)</f>
        <v>0.68735908000000001</v>
      </c>
      <c r="R504" s="21">
        <f t="shared" si="4"/>
        <v>9237.1315081961984</v>
      </c>
      <c r="S504" s="21">
        <f t="shared" si="5"/>
        <v>8241.1758787810213</v>
      </c>
      <c r="T504" s="21">
        <f>VLOOKUP($B504,'%C values'!$M:$O,3,FALSE)</f>
        <v>4.1205866799999997</v>
      </c>
      <c r="U504" s="23">
        <f>VLOOKUP(B504,'%C values'!T:U,2,FALSE)</f>
        <v>0.68421699999999996</v>
      </c>
      <c r="V504" s="21">
        <f t="shared" si="6"/>
        <v>9194.9064077883086</v>
      </c>
      <c r="W504" s="21">
        <f t="shared" si="7"/>
        <v>8203.5035257727468</v>
      </c>
      <c r="X504" s="23">
        <f>VLOOKUP($B504,'%C values'!$T:$V,3,FALSE)</f>
        <v>4.1017505092528337</v>
      </c>
    </row>
    <row r="505" spans="1:27" ht="15.75" customHeight="1" x14ac:dyDescent="0.2">
      <c r="A505" s="22">
        <f>VLOOKUP(B505,'Sample ID by Horizon'!A:B,2,FALSE)</f>
        <v>43222</v>
      </c>
      <c r="B505" s="94" t="s">
        <v>646</v>
      </c>
      <c r="E505" s="71"/>
      <c r="F505" s="71"/>
      <c r="H505" s="71" t="str">
        <f t="shared" si="167"/>
        <v/>
      </c>
      <c r="I505" s="71" t="e">
        <f t="shared" ref="I505:J505" si="389">I502</f>
        <v>#DIV/0!</v>
      </c>
      <c r="J505" s="71" t="e">
        <f t="shared" si="389"/>
        <v>#DIV/0!</v>
      </c>
      <c r="K505" s="35">
        <f>M505/100*VLOOKUP(B505,'Bulk Density'!$D:$Q,14,FALSE)</f>
        <v>15320.922078394997</v>
      </c>
      <c r="L505" s="23">
        <f t="shared" si="386"/>
        <v>13669.006808132865</v>
      </c>
      <c r="M505" s="23">
        <f>VLOOKUP(B505,'%C values'!$B:$J,5,FALSE)</f>
        <v>0.34055989266666664</v>
      </c>
      <c r="N505" s="23">
        <f>VLOOKUP(B505,'%C values'!$B:$J,9,FALSE)</f>
        <v>13375.980144000001</v>
      </c>
      <c r="O505" s="23">
        <f t="shared" si="2"/>
        <v>11933.770220763356</v>
      </c>
      <c r="P505" s="40">
        <f t="shared" si="3"/>
        <v>5.9668832867005435</v>
      </c>
      <c r="Q505" s="21">
        <f>VLOOKUP($B505,'%C values'!$M:$O,2,FALSE)</f>
        <v>0.40849851999999998</v>
      </c>
      <c r="R505" s="21">
        <f t="shared" si="4"/>
        <v>14066.808366467587</v>
      </c>
      <c r="S505" s="21">
        <f t="shared" si="5"/>
        <v>12550.112737737307</v>
      </c>
      <c r="T505" s="21">
        <f>VLOOKUP($B505,'%C values'!$M:$O,3,FALSE)</f>
        <v>6.2750544509999999</v>
      </c>
      <c r="U505" s="23">
        <f>VLOOKUP(B505,'%C values'!T:U,2,FALSE)</f>
        <v>0.37863200000000002</v>
      </c>
      <c r="V505" s="21">
        <f t="shared" si="6"/>
        <v>13038.342918384027</v>
      </c>
      <c r="W505" s="21">
        <f t="shared" si="7"/>
        <v>11632.53733725878</v>
      </c>
      <c r="X505" s="23">
        <f>VLOOKUP($B505,'%C values'!$T:$V,3,FALSE)</f>
        <v>5.8162668909817157</v>
      </c>
    </row>
    <row r="506" spans="1:27" ht="15.75" customHeight="1" x14ac:dyDescent="0.2">
      <c r="A506" s="22">
        <f>VLOOKUP(B506,'Sample ID by Horizon'!A:B,2,FALSE)</f>
        <v>43222</v>
      </c>
      <c r="B506" s="94" t="s">
        <v>647</v>
      </c>
      <c r="E506" s="71"/>
      <c r="F506" s="71"/>
      <c r="H506" s="71" t="str">
        <f t="shared" si="167"/>
        <v/>
      </c>
      <c r="I506" s="71" t="e">
        <f>AVERAGE(H506:H509)</f>
        <v>#DIV/0!</v>
      </c>
      <c r="J506" s="71" t="e">
        <f>I506*0.48</f>
        <v>#DIV/0!</v>
      </c>
      <c r="K506" s="35">
        <f>M506/100*VLOOKUP(B506,'Bulk Density'!$D:$Q,14,FALSE)</f>
        <v>6283.1676909971557</v>
      </c>
      <c r="L506" s="23">
        <f t="shared" si="386"/>
        <v>5605.71103393261</v>
      </c>
      <c r="M506" s="23">
        <f>VLOOKUP(B506,'%C values'!$B:$J,5,FALSE)</f>
        <v>9.9675327333333341E-2</v>
      </c>
      <c r="N506" s="23">
        <f>VLOOKUP(B506,'%C values'!$B:$J,9,FALSE)</f>
        <v>5305.3515036666658</v>
      </c>
      <c r="O506" s="23">
        <f t="shared" si="2"/>
        <v>4733.3238464427059</v>
      </c>
      <c r="P506" s="40">
        <f t="shared" si="3"/>
        <v>2.3666611998897289</v>
      </c>
      <c r="Q506" s="21">
        <f>VLOOKUP($B506,'%C values'!$M:$O,2,FALSE)</f>
        <v>0.12036315</v>
      </c>
      <c r="R506" s="21">
        <f t="shared" si="4"/>
        <v>5817.3149497500135</v>
      </c>
      <c r="S506" s="21">
        <f t="shared" si="5"/>
        <v>5190.0869442654412</v>
      </c>
      <c r="T506" s="21">
        <f>VLOOKUP($B506,'%C values'!$M:$O,3,FALSE)</f>
        <v>2.5950426790000001</v>
      </c>
      <c r="U506" s="23">
        <f>VLOOKUP(B506,'%C values'!T:U,2,FALSE)</f>
        <v>0.11938699999999999</v>
      </c>
      <c r="V506" s="21">
        <f t="shared" si="6"/>
        <v>5770.1362909312747</v>
      </c>
      <c r="W506" s="21">
        <f t="shared" si="7"/>
        <v>5147.9951298634014</v>
      </c>
      <c r="X506" s="23">
        <f>VLOOKUP($B506,'%C values'!$T:$V,3,FALSE)</f>
        <v>2.5739967782313187</v>
      </c>
    </row>
    <row r="507" spans="1:27" ht="15.75" customHeight="1" x14ac:dyDescent="0.2">
      <c r="A507" s="22">
        <f>VLOOKUP(B507,'Sample ID by Horizon'!A:B,2,FALSE)</f>
        <v>43228</v>
      </c>
      <c r="B507" s="94" t="s">
        <v>648</v>
      </c>
      <c r="E507" s="71"/>
      <c r="F507" s="71"/>
      <c r="H507" s="71" t="str">
        <f t="shared" si="167"/>
        <v/>
      </c>
      <c r="I507" s="71" t="e">
        <f t="shared" ref="I507:J507" si="390">I506</f>
        <v>#DIV/0!</v>
      </c>
      <c r="J507" s="71" t="e">
        <f t="shared" si="390"/>
        <v>#DIV/0!</v>
      </c>
      <c r="K507" s="35">
        <f>M507/100*VLOOKUP(B507,'Bulk Density'!$D:$Q,14,FALSE)</f>
        <v>19289.262900698577</v>
      </c>
      <c r="L507" s="23">
        <f t="shared" si="386"/>
        <v>17209.477638772431</v>
      </c>
      <c r="M507" s="23">
        <f>VLOOKUP(B507,'%C values'!$B:$J,5,FALSE)</f>
        <v>1.4641596299999999</v>
      </c>
      <c r="N507" s="23">
        <f>VLOOKUP(B507,'%C values'!$B:$J,9,FALSE)</f>
        <v>19021.834489999997</v>
      </c>
      <c r="O507" s="23">
        <f t="shared" si="2"/>
        <v>16970.883594117517</v>
      </c>
      <c r="P507" s="40">
        <f t="shared" si="3"/>
        <v>8.4854392036218442</v>
      </c>
      <c r="Q507" s="21">
        <f>VLOOKUP($B507,'%C values'!$M:$O,2,FALSE)</f>
        <v>1.5611912400000001</v>
      </c>
      <c r="R507" s="21">
        <f t="shared" si="4"/>
        <v>20149.092231564762</v>
      </c>
      <c r="S507" s="21">
        <f t="shared" si="5"/>
        <v>17976.59941625447</v>
      </c>
      <c r="T507" s="21">
        <f>VLOOKUP($B507,'%C values'!$M:$O,3,FALSE)</f>
        <v>8.9882969609999996</v>
      </c>
      <c r="U507" s="23">
        <f>VLOOKUP(B507,'%C values'!T:U,2,FALSE)</f>
        <v>1.4824010000000001</v>
      </c>
      <c r="V507" s="21">
        <f t="shared" si="6"/>
        <v>19132.207322123988</v>
      </c>
      <c r="W507" s="21">
        <f t="shared" si="7"/>
        <v>17069.355930574551</v>
      </c>
      <c r="X507" s="23">
        <f>VLOOKUP($B507,'%C values'!$T:$V,3,FALSE)</f>
        <v>8.5346753568021292</v>
      </c>
    </row>
    <row r="508" spans="1:27" ht="15.75" customHeight="1" x14ac:dyDescent="0.2">
      <c r="A508" s="22">
        <f>VLOOKUP(B508,'Sample ID by Horizon'!A:B,2,FALSE)</f>
        <v>43228</v>
      </c>
      <c r="B508" s="94" t="s">
        <v>649</v>
      </c>
      <c r="E508" s="71"/>
      <c r="F508" s="71"/>
      <c r="H508" s="71" t="str">
        <f t="shared" si="167"/>
        <v/>
      </c>
      <c r="I508" s="71" t="e">
        <f t="shared" ref="I508:J508" si="391">I506</f>
        <v>#DIV/0!</v>
      </c>
      <c r="J508" s="71" t="e">
        <f t="shared" si="391"/>
        <v>#DIV/0!</v>
      </c>
      <c r="K508" s="35">
        <f>M508/100*VLOOKUP(B508,'Bulk Density'!$D:$Q,14,FALSE)</f>
        <v>15336.371819361415</v>
      </c>
      <c r="L508" s="23">
        <f t="shared" si="386"/>
        <v>13682.790744463411</v>
      </c>
      <c r="M508" s="23">
        <f>VLOOKUP(B508,'%C values'!$B:$J,5,FALSE)</f>
        <v>1.1692990030000001</v>
      </c>
      <c r="N508" s="23">
        <f>VLOOKUP(B508,'%C values'!$B:$J,9,FALSE)</f>
        <v>15107.331609999999</v>
      </c>
      <c r="O508" s="23">
        <f t="shared" si="2"/>
        <v>13478.445851572647</v>
      </c>
      <c r="P508" s="40">
        <f t="shared" si="3"/>
        <v>6.7392208660527304</v>
      </c>
      <c r="Q508" s="21">
        <f>VLOOKUP($B508,'%C values'!$M:$O,2,FALSE)</f>
        <v>1.3320335599999999</v>
      </c>
      <c r="R508" s="21">
        <f t="shared" si="4"/>
        <v>17097.338996128627</v>
      </c>
      <c r="S508" s="21">
        <f t="shared" si="5"/>
        <v>15253.8888941024</v>
      </c>
      <c r="T508" s="21">
        <f>VLOOKUP($B508,'%C values'!$M:$O,3,FALSE)</f>
        <v>7.6269421160000004</v>
      </c>
      <c r="U508" s="23">
        <f>VLOOKUP(B508,'%C values'!T:U,2,FALSE)</f>
        <v>1.280314</v>
      </c>
      <c r="V508" s="21">
        <f t="shared" si="6"/>
        <v>16433.491720350816</v>
      </c>
      <c r="W508" s="21">
        <f t="shared" si="7"/>
        <v>14661.618214456861</v>
      </c>
      <c r="X508" s="23">
        <f>VLOOKUP($B508,'%C values'!$T:$V,3,FALSE)</f>
        <v>7.330806866686169</v>
      </c>
    </row>
    <row r="509" spans="1:27" ht="15.75" customHeight="1" x14ac:dyDescent="0.2">
      <c r="A509" s="22">
        <f>VLOOKUP(B509,'Sample ID by Horizon'!A:B,2,FALSE)</f>
        <v>43228</v>
      </c>
      <c r="B509" s="94" t="s">
        <v>650</v>
      </c>
      <c r="E509" s="71"/>
      <c r="F509" s="71"/>
      <c r="H509" s="71" t="str">
        <f t="shared" si="167"/>
        <v/>
      </c>
      <c r="I509" s="71" t="e">
        <f t="shared" ref="I509:J509" si="392">I506</f>
        <v>#DIV/0!</v>
      </c>
      <c r="J509" s="71" t="e">
        <f t="shared" si="392"/>
        <v>#DIV/0!</v>
      </c>
      <c r="K509" s="35">
        <f>M509/100*VLOOKUP(B509,'Bulk Density'!$D:$Q,14,FALSE)</f>
        <v>11733.715539368044</v>
      </c>
      <c r="L509" s="23">
        <f t="shared" si="386"/>
        <v>10468.576027711139</v>
      </c>
      <c r="M509" s="23">
        <f>VLOOKUP(B509,'%C values'!$B:$J,5,FALSE)</f>
        <v>0.87038873300000008</v>
      </c>
      <c r="N509" s="23">
        <f>VLOOKUP(B509,'%C values'!$B:$J,9,FALSE)</f>
        <v>11584.480116666668</v>
      </c>
      <c r="O509" s="23">
        <f t="shared" si="2"/>
        <v>10335.431299314125</v>
      </c>
      <c r="P509" s="40">
        <f t="shared" si="3"/>
        <v>5.1677140702290423</v>
      </c>
      <c r="Q509" s="21">
        <f>VLOOKUP($B509,'%C values'!$M:$O,2,FALSE)</f>
        <v>1.01508675</v>
      </c>
      <c r="R509" s="21">
        <f t="shared" si="4"/>
        <v>13433.889972997058</v>
      </c>
      <c r="S509" s="21">
        <f t="shared" si="5"/>
        <v>11985.43616115312</v>
      </c>
      <c r="T509" s="21">
        <f>VLOOKUP($B509,'%C values'!$M:$O,3,FALSE)</f>
        <v>5.9927162489999999</v>
      </c>
      <c r="U509" s="23">
        <f>VLOOKUP(B509,'%C values'!T:U,2,FALSE)</f>
        <v>1.0374669999999999</v>
      </c>
      <c r="V509" s="21">
        <f t="shared" si="6"/>
        <v>13730.075314858888</v>
      </c>
      <c r="W509" s="21">
        <f t="shared" si="7"/>
        <v>12249.686539404676</v>
      </c>
      <c r="X509" s="23">
        <f>VLOOKUP($B509,'%C values'!$T:$V,3,FALSE)</f>
        <v>6.1248413977438698</v>
      </c>
    </row>
    <row r="510" spans="1:27" ht="15.75" customHeight="1" x14ac:dyDescent="0.2">
      <c r="A510" s="22">
        <f>VLOOKUP(B510,'Sample ID by Horizon'!A:B,2,FALSE)</f>
        <v>43228</v>
      </c>
      <c r="B510" s="94" t="s">
        <v>651</v>
      </c>
      <c r="E510" s="71"/>
      <c r="F510" s="71"/>
      <c r="H510" s="71" t="str">
        <f t="shared" si="167"/>
        <v/>
      </c>
      <c r="I510" s="71" t="e">
        <f>AVERAGE(H510:H513)</f>
        <v>#DIV/0!</v>
      </c>
      <c r="J510" s="71" t="e">
        <f>I510*0.48</f>
        <v>#DIV/0!</v>
      </c>
      <c r="K510" s="35">
        <f>M510/100*VLOOKUP(B510,'Bulk Density'!$D:$Q,14,FALSE)</f>
        <v>13300.821862327286</v>
      </c>
      <c r="L510" s="23">
        <f t="shared" si="386"/>
        <v>11866.715571009563</v>
      </c>
      <c r="M510" s="23">
        <f>VLOOKUP(B510,'%C values'!$B:$J,5,FALSE)</f>
        <v>0.31583916666666667</v>
      </c>
      <c r="N510" s="23">
        <f>VLOOKUP(B510,'%C values'!$B:$J,9,FALSE)</f>
        <v>13124.708413333334</v>
      </c>
      <c r="O510" s="23">
        <f t="shared" si="2"/>
        <v>11709.590828713748</v>
      </c>
      <c r="P510" s="40">
        <f t="shared" si="3"/>
        <v>5.8547936249341275</v>
      </c>
      <c r="Q510" s="21">
        <f>VLOOKUP($B510,'%C values'!$M:$O,2,FALSE)</f>
        <v>0.31536939000000003</v>
      </c>
      <c r="R510" s="21">
        <f t="shared" si="4"/>
        <v>13006.379013405594</v>
      </c>
      <c r="S510" s="21">
        <f t="shared" si="5"/>
        <v>11604.019808579431</v>
      </c>
      <c r="T510" s="21">
        <f>VLOOKUP($B510,'%C values'!$M:$O,3,FALSE)</f>
        <v>5.802008131</v>
      </c>
      <c r="U510" s="23">
        <f>VLOOKUP(B510,'%C values'!T:U,2,FALSE)</f>
        <v>0.31268499999999999</v>
      </c>
      <c r="V510" s="21">
        <f t="shared" si="6"/>
        <v>12895.670127677035</v>
      </c>
      <c r="W510" s="21">
        <f t="shared" si="7"/>
        <v>11505.247652112525</v>
      </c>
      <c r="X510" s="23">
        <f>VLOOKUP($B510,'%C values'!$T:$V,3,FALSE)</f>
        <v>5.7526220678605968</v>
      </c>
    </row>
    <row r="511" spans="1:27" ht="15.75" customHeight="1" x14ac:dyDescent="0.2">
      <c r="A511" s="22">
        <f>VLOOKUP(B511,'Sample ID by Horizon'!A:B,2,FALSE)</f>
        <v>43228</v>
      </c>
      <c r="B511" s="94" t="s">
        <v>652</v>
      </c>
      <c r="E511" s="71"/>
      <c r="F511" s="71"/>
      <c r="H511" s="71" t="str">
        <f t="shared" si="167"/>
        <v/>
      </c>
      <c r="I511" s="71" t="e">
        <f t="shared" ref="I511:J511" si="393">I510</f>
        <v>#DIV/0!</v>
      </c>
      <c r="J511" s="71" t="e">
        <f t="shared" si="393"/>
        <v>#DIV/0!</v>
      </c>
      <c r="K511" s="35">
        <f>M511/100*VLOOKUP(B511,'Bulk Density'!$D:$Q,14,FALSE)</f>
        <v>8373.3829425274307</v>
      </c>
      <c r="L511" s="23">
        <f t="shared" si="386"/>
        <v>7470.5574418339002</v>
      </c>
      <c r="M511" s="23">
        <f>VLOOKUP(B511,'%C values'!$B:$J,5,FALSE)</f>
        <v>0.14617393233333334</v>
      </c>
      <c r="N511" s="23">
        <f>VLOOKUP(B511,'%C values'!$B:$J,9,FALSE)</f>
        <v>8284.8503096666664</v>
      </c>
      <c r="O511" s="23">
        <f t="shared" si="2"/>
        <v>7391.5704751798348</v>
      </c>
      <c r="P511" s="40">
        <f t="shared" si="3"/>
        <v>3.6957841080334255</v>
      </c>
      <c r="Q511" s="21">
        <f>VLOOKUP($B511,'%C values'!$M:$O,2,FALSE)</f>
        <v>0.11898253</v>
      </c>
      <c r="R511" s="21">
        <f t="shared" si="4"/>
        <v>6707.8427610801727</v>
      </c>
      <c r="S511" s="21">
        <f t="shared" si="5"/>
        <v>5984.597265094565</v>
      </c>
      <c r="T511" s="21">
        <f>VLOOKUP($B511,'%C values'!$M:$O,3,FALSE)</f>
        <v>2.9922977180000001</v>
      </c>
      <c r="U511" s="23">
        <f>VLOOKUP(B511,'%C values'!T:U,2,FALSE)</f>
        <v>0.119639</v>
      </c>
      <c r="V511" s="21">
        <f t="shared" si="6"/>
        <v>6744.852375326619</v>
      </c>
      <c r="W511" s="21">
        <f t="shared" si="7"/>
        <v>6017.6164702385176</v>
      </c>
      <c r="X511" s="23">
        <f>VLOOKUP($B511,'%C values'!$T:$V,3,FALSE)</f>
        <v>3.0088073155260857</v>
      </c>
    </row>
    <row r="512" spans="1:27" ht="15.75" customHeight="1" x14ac:dyDescent="0.2">
      <c r="A512" s="22">
        <f>VLOOKUP(B512,'Sample ID by Horizon'!A:B,2,FALSE)</f>
        <v>43229</v>
      </c>
      <c r="B512" s="94" t="s">
        <v>653</v>
      </c>
      <c r="E512" s="71"/>
      <c r="F512" s="71"/>
      <c r="H512" s="71" t="str">
        <f t="shared" si="167"/>
        <v/>
      </c>
      <c r="I512" s="71" t="e">
        <f t="shared" ref="I512:J512" si="394">I510</f>
        <v>#DIV/0!</v>
      </c>
      <c r="J512" s="71" t="e">
        <f t="shared" si="394"/>
        <v>#DIV/0!</v>
      </c>
      <c r="K512" s="35">
        <f>M512/100*VLOOKUP(B512,'Bulk Density'!$D:$Q,14,FALSE)</f>
        <v>29088.245176858061</v>
      </c>
      <c r="L512" s="23">
        <f t="shared" si="386"/>
        <v>25951.925042409963</v>
      </c>
      <c r="M512" s="23">
        <f>VLOOKUP(B512,'%C values'!$B:$J,5,FALSE)</f>
        <v>2.2648083606666667</v>
      </c>
      <c r="N512" s="23">
        <f>VLOOKUP(B512,'%C values'!$B:$J,9,FALSE)</f>
        <v>25032.632263333333</v>
      </c>
      <c r="O512" s="23">
        <f t="shared" si="2"/>
        <v>22333.591874049605</v>
      </c>
      <c r="P512" s="40">
        <f t="shared" si="3"/>
        <v>11.166792524075719</v>
      </c>
      <c r="Q512" s="21">
        <f>VLOOKUP($B512,'%C values'!$M:$O,2,FALSE)</f>
        <v>2.5799280499999999</v>
      </c>
      <c r="R512" s="21">
        <f t="shared" si="4"/>
        <v>25557.519120049878</v>
      </c>
      <c r="S512" s="21">
        <f t="shared" si="5"/>
        <v>22801.884969024315</v>
      </c>
      <c r="T512" s="21">
        <f>VLOOKUP($B512,'%C values'!$M:$O,3,FALSE)</f>
        <v>11.400938999999999</v>
      </c>
      <c r="U512" s="23">
        <f>VLOOKUP(B512,'%C values'!T:U,2,FALSE)</f>
        <v>2.5174829999999999</v>
      </c>
      <c r="V512" s="21">
        <f t="shared" si="6"/>
        <v>24938.920256671703</v>
      </c>
      <c r="W512" s="21">
        <f t="shared" si="7"/>
        <v>22249.983978225377</v>
      </c>
      <c r="X512" s="23">
        <f>VLOOKUP($B512,'%C values'!$T:$V,3,FALSE)</f>
        <v>11.124988588940299</v>
      </c>
    </row>
    <row r="513" spans="1:24" ht="15.75" customHeight="1" x14ac:dyDescent="0.2">
      <c r="A513" s="22">
        <f>VLOOKUP(B513,'Sample ID by Horizon'!A:B,2,FALSE)</f>
        <v>43229</v>
      </c>
      <c r="B513" s="94" t="s">
        <v>654</v>
      </c>
      <c r="E513" s="71"/>
      <c r="F513" s="71"/>
      <c r="H513" s="71" t="str">
        <f t="shared" si="167"/>
        <v/>
      </c>
      <c r="I513" s="71" t="e">
        <f t="shared" ref="I513:J513" si="395">I510</f>
        <v>#DIV/0!</v>
      </c>
      <c r="J513" s="71" t="e">
        <f t="shared" si="395"/>
        <v>#DIV/0!</v>
      </c>
      <c r="K513" s="35">
        <f>M513/100*VLOOKUP(B513,'Bulk Density'!$D:$Q,14,FALSE)</f>
        <v>29192.036368905163</v>
      </c>
      <c r="L513" s="23">
        <f t="shared" si="386"/>
        <v>26044.525377001879</v>
      </c>
      <c r="M513" s="23">
        <f>VLOOKUP(B513,'%C values'!$B:$J,5,FALSE)</f>
        <v>2.3252246260000002</v>
      </c>
      <c r="N513" s="23">
        <f>VLOOKUP(B513,'%C values'!$B:$J,9,FALSE)</f>
        <v>25401.221416666667</v>
      </c>
      <c r="O513" s="23">
        <f t="shared" si="2"/>
        <v>22662.439421249266</v>
      </c>
      <c r="P513" s="40">
        <f t="shared" si="3"/>
        <v>11.331216247422102</v>
      </c>
      <c r="Q513" s="21">
        <f>VLOOKUP($B513,'%C values'!$M:$O,2,FALSE)</f>
        <v>2.98919705</v>
      </c>
      <c r="R513" s="21">
        <f t="shared" si="4"/>
        <v>30122.377727832507</v>
      </c>
      <c r="S513" s="21">
        <f t="shared" si="5"/>
        <v>26874.556513769963</v>
      </c>
      <c r="T513" s="21">
        <f>VLOOKUP($B513,'%C values'!$M:$O,3,FALSE)</f>
        <v>13.43727415</v>
      </c>
      <c r="U513" s="23">
        <f>VLOOKUP(B513,'%C values'!T:U,2,FALSE)</f>
        <v>2.7209460000000001</v>
      </c>
      <c r="V513" s="21">
        <f t="shared" si="6"/>
        <v>27419.190444147855</v>
      </c>
      <c r="W513" s="21">
        <f t="shared" si="7"/>
        <v>24462.829256410623</v>
      </c>
      <c r="X513" s="23">
        <f>VLOOKUP($B513,'%C values'!$T:$V,3,FALSE)</f>
        <v>12.231410889872885</v>
      </c>
    </row>
    <row r="514" spans="1:24" ht="15.75" customHeight="1" x14ac:dyDescent="0.2">
      <c r="A514" s="22">
        <f>VLOOKUP(B514,'Sample ID by Horizon'!A:B,2,FALSE)</f>
        <v>43229</v>
      </c>
      <c r="B514" s="94" t="s">
        <v>655</v>
      </c>
      <c r="E514" s="71"/>
      <c r="F514" s="71"/>
      <c r="H514" s="71" t="str">
        <f t="shared" si="167"/>
        <v/>
      </c>
      <c r="I514" s="71" t="e">
        <f>AVERAGE(H514:H517)</f>
        <v>#DIV/0!</v>
      </c>
      <c r="J514" s="71" t="e">
        <f>I514*0.48</f>
        <v>#DIV/0!</v>
      </c>
      <c r="K514" s="35">
        <f>M514/100*VLOOKUP(B514,'Bulk Density'!$D:$Q,14,FALSE)</f>
        <v>22125.319604599608</v>
      </c>
      <c r="L514" s="23">
        <f t="shared" si="386"/>
        <v>19739.748218801065</v>
      </c>
      <c r="M514" s="23">
        <f>VLOOKUP(B514,'%C values'!$B:$J,5,FALSE)</f>
        <v>1.6834376790000001</v>
      </c>
      <c r="N514" s="23">
        <f>VLOOKUP(B514,'%C values'!$B:$J,9,FALSE)</f>
        <v>18439.623443333334</v>
      </c>
      <c r="O514" s="23">
        <f t="shared" si="2"/>
        <v>16451.447053683751</v>
      </c>
      <c r="P514" s="40">
        <f t="shared" si="3"/>
        <v>8.225721012783616</v>
      </c>
      <c r="Q514" s="21">
        <f>VLOOKUP($B514,'%C values'!$M:$O,2,FALSE)</f>
        <v>2.17927479</v>
      </c>
      <c r="R514" s="21">
        <f t="shared" si="4"/>
        <v>20951.679166399364</v>
      </c>
      <c r="S514" s="21">
        <f t="shared" si="5"/>
        <v>18692.650723103878</v>
      </c>
      <c r="T514" s="21">
        <f>VLOOKUP($B514,'%C values'!$M:$O,3,FALSE)</f>
        <v>9.3463225049999998</v>
      </c>
      <c r="U514" s="23">
        <f>VLOOKUP(B514,'%C values'!T:U,2,FALSE)</f>
        <v>1.92723</v>
      </c>
      <c r="V514" s="21">
        <f t="shared" si="6"/>
        <v>18528.505365704634</v>
      </c>
      <c r="W514" s="21">
        <f t="shared" si="7"/>
        <v>16530.745649146651</v>
      </c>
      <c r="X514" s="23">
        <f>VLOOKUP($B514,'%C values'!$T:$V,3,FALSE)</f>
        <v>8.2653702983969026</v>
      </c>
    </row>
    <row r="515" spans="1:24" ht="15.75" customHeight="1" x14ac:dyDescent="0.2">
      <c r="A515" s="22">
        <f>VLOOKUP(B515,'Sample ID by Horizon'!A:B,2,FALSE)</f>
        <v>43229</v>
      </c>
      <c r="B515" s="94" t="s">
        <v>656</v>
      </c>
      <c r="E515" s="71"/>
      <c r="F515" s="71"/>
      <c r="H515" s="71" t="str">
        <f t="shared" si="167"/>
        <v/>
      </c>
      <c r="I515" s="71" t="e">
        <f t="shared" ref="I515:J515" si="396">I514</f>
        <v>#DIV/0!</v>
      </c>
      <c r="J515" s="71" t="e">
        <f t="shared" si="396"/>
        <v>#DIV/0!</v>
      </c>
      <c r="K515" s="35">
        <f>M515/100*VLOOKUP(B515,'Bulk Density'!$D:$Q,14,FALSE)</f>
        <v>38941.340899237723</v>
      </c>
      <c r="L515" s="23">
        <f t="shared" si="386"/>
        <v>34742.651332984606</v>
      </c>
      <c r="M515" s="23">
        <f>VLOOKUP(B515,'%C values'!$B:$J,5,FALSE)</f>
        <v>0.8859470633333334</v>
      </c>
      <c r="N515" s="23">
        <f>VLOOKUP(B515,'%C values'!$B:$J,9,FALSE)</f>
        <v>28325.685443333332</v>
      </c>
      <c r="O515" s="23">
        <f t="shared" si="2"/>
        <v>25271.585168881313</v>
      </c>
      <c r="P515" s="40">
        <f t="shared" si="3"/>
        <v>12.635788722516702</v>
      </c>
      <c r="Q515" s="21">
        <f>VLOOKUP($B515,'%C values'!$M:$O,2,FALSE)</f>
        <v>1.1001557</v>
      </c>
      <c r="R515" s="21">
        <f t="shared" si="4"/>
        <v>30437.22850042603</v>
      </c>
      <c r="S515" s="21">
        <f t="shared" si="5"/>
        <v>27155.459799623473</v>
      </c>
      <c r="T515" s="21">
        <f>VLOOKUP($B515,'%C values'!$M:$O,3,FALSE)</f>
        <v>13.577725750000001</v>
      </c>
      <c r="U515" s="23">
        <f>VLOOKUP(B515,'%C values'!T:U,2,FALSE)</f>
        <v>1.0869500000000001</v>
      </c>
      <c r="V515" s="21">
        <f t="shared" si="6"/>
        <v>30071.875752257678</v>
      </c>
      <c r="W515" s="21">
        <f t="shared" si="7"/>
        <v>26829.499705542345</v>
      </c>
      <c r="X515" s="23">
        <f>VLOOKUP($B515,'%C values'!$T:$V,3,FALSE)</f>
        <v>13.414745752771632</v>
      </c>
    </row>
    <row r="516" spans="1:24" ht="15.75" customHeight="1" x14ac:dyDescent="0.2">
      <c r="A516" s="22">
        <f>VLOOKUP(B516,'Sample ID by Horizon'!A:B,2,FALSE)</f>
        <v>43229</v>
      </c>
      <c r="B516" s="94" t="s">
        <v>657</v>
      </c>
      <c r="E516" s="71"/>
      <c r="F516" s="71"/>
      <c r="H516" s="71" t="str">
        <f t="shared" si="167"/>
        <v/>
      </c>
      <c r="I516" s="71" t="e">
        <f t="shared" ref="I516:J516" si="397">I514</f>
        <v>#DIV/0!</v>
      </c>
      <c r="J516" s="71" t="e">
        <f t="shared" si="397"/>
        <v>#DIV/0!</v>
      </c>
      <c r="K516" s="35">
        <f>M516/100*VLOOKUP(B516,'Bulk Density'!$D:$Q,14,FALSE)</f>
        <v>11517.65023275454</v>
      </c>
      <c r="L516" s="23">
        <f t="shared" si="386"/>
        <v>10275.807072162042</v>
      </c>
      <c r="M516" s="23">
        <f>VLOOKUP(B516,'%C values'!$B:$J,5,FALSE)</f>
        <v>0.18166626066666666</v>
      </c>
      <c r="N516" s="23">
        <f>VLOOKUP(B516,'%C values'!$B:$J,9,FALSE)</f>
        <v>9313.0079363333334</v>
      </c>
      <c r="O516" s="23">
        <f t="shared" si="2"/>
        <v>8308.8712438169059</v>
      </c>
      <c r="P516" s="40">
        <f t="shared" si="3"/>
        <v>4.1544343521729505</v>
      </c>
      <c r="Q516" s="21">
        <f>VLOOKUP($B516,'%C values'!$M:$O,2,FALSE)</f>
        <v>0.22742788</v>
      </c>
      <c r="R516" s="21">
        <f t="shared" si="4"/>
        <v>9765.42676464533</v>
      </c>
      <c r="S516" s="21">
        <f t="shared" si="5"/>
        <v>8712.5098768365715</v>
      </c>
      <c r="T516" s="21">
        <f>VLOOKUP($B516,'%C values'!$M:$O,3,FALSE)</f>
        <v>4.3562536070000002</v>
      </c>
      <c r="U516" s="23">
        <f>VLOOKUP(B516,'%C values'!T:U,2,FALSE)</f>
        <v>0.240483</v>
      </c>
      <c r="V516" s="21">
        <f t="shared" si="6"/>
        <v>10325.994880848393</v>
      </c>
      <c r="W516" s="21">
        <f t="shared" si="7"/>
        <v>9212.6370465718137</v>
      </c>
      <c r="X516" s="23">
        <f>VLOOKUP($B516,'%C values'!$T:$V,3,FALSE)</f>
        <v>4.6063171154397651</v>
      </c>
    </row>
    <row r="517" spans="1:24" ht="15.75" customHeight="1" x14ac:dyDescent="0.2">
      <c r="A517" s="22">
        <f>VLOOKUP(B517,'Sample ID by Horizon'!A:B,2,FALSE)</f>
        <v>43230</v>
      </c>
      <c r="B517" s="94" t="s">
        <v>658</v>
      </c>
      <c r="E517" s="71"/>
      <c r="F517" s="71"/>
      <c r="H517" s="71" t="str">
        <f t="shared" si="167"/>
        <v/>
      </c>
      <c r="I517" s="71" t="e">
        <f t="shared" ref="I517:J517" si="398">I514</f>
        <v>#DIV/0!</v>
      </c>
      <c r="J517" s="71" t="e">
        <f t="shared" si="398"/>
        <v>#DIV/0!</v>
      </c>
      <c r="K517" s="35">
        <f>M517/100*VLOOKUP(B517,'Bulk Density'!$D:$Q,14,FALSE)</f>
        <v>14820.367194537996</v>
      </c>
      <c r="L517" s="23">
        <f t="shared" si="386"/>
        <v>13222.422191340513</v>
      </c>
      <c r="M517" s="23">
        <f>VLOOKUP(B517,'%C values'!$B:$J,5,FALSE)</f>
        <v>1.0393032949999998</v>
      </c>
      <c r="N517" s="23">
        <f>VLOOKUP(B517,'%C values'!$B:$J,9,FALSE)</f>
        <v>14168.13725</v>
      </c>
      <c r="O517" s="23">
        <f t="shared" si="2"/>
        <v>12640.516252080495</v>
      </c>
      <c r="P517" s="40">
        <f t="shared" si="3"/>
        <v>6.3202561943564133</v>
      </c>
      <c r="Q517" s="21">
        <f>VLOOKUP($B517,'%C values'!$M:$O,2,FALSE)</f>
        <v>1.2143921499999999</v>
      </c>
      <c r="R517" s="21">
        <f t="shared" si="4"/>
        <v>16160.238105833783</v>
      </c>
      <c r="S517" s="21">
        <f t="shared" si="5"/>
        <v>14417.827044573729</v>
      </c>
      <c r="T517" s="21">
        <f>VLOOKUP($B517,'%C values'!$M:$O,3,FALSE)</f>
        <v>7.2089113190000003</v>
      </c>
      <c r="U517" s="23">
        <f>VLOOKUP(B517,'%C values'!T:U,2,FALSE)</f>
        <v>1.14273</v>
      </c>
      <c r="V517" s="21">
        <f t="shared" si="6"/>
        <v>15206.610888154573</v>
      </c>
      <c r="W517" s="21">
        <f t="shared" si="7"/>
        <v>13567.020750789388</v>
      </c>
      <c r="X517" s="23">
        <f>VLOOKUP($B517,'%C values'!$T:$V,3,FALSE)</f>
        <v>6.783508302125365</v>
      </c>
    </row>
    <row r="518" spans="1:24" ht="15.75" customHeight="1" x14ac:dyDescent="0.2">
      <c r="A518" s="22">
        <f>VLOOKUP(B518,'Sample ID by Horizon'!A:B,2,FALSE)</f>
        <v>43230</v>
      </c>
      <c r="B518" s="94" t="s">
        <v>659</v>
      </c>
      <c r="E518" s="71"/>
      <c r="F518" s="71"/>
      <c r="H518" s="71" t="str">
        <f t="shared" si="167"/>
        <v/>
      </c>
      <c r="I518" s="71" t="e">
        <f>AVERAGE(H518:H521)</f>
        <v>#DIV/0!</v>
      </c>
      <c r="J518" s="71" t="e">
        <f>I518*0.48</f>
        <v>#DIV/0!</v>
      </c>
      <c r="K518" s="35">
        <f>M518/100*VLOOKUP(B518,'Bulk Density'!$D:$Q,14,FALSE)</f>
        <v>15497.279136740499</v>
      </c>
      <c r="L518" s="23">
        <f t="shared" si="386"/>
        <v>13826.348893606057</v>
      </c>
      <c r="M518" s="23">
        <f>VLOOKUP(B518,'%C values'!$B:$J,5,FALSE)</f>
        <v>1.0359944163333334</v>
      </c>
      <c r="N518" s="23">
        <f>VLOOKUP(B518,'%C values'!$B:$J,9,FALSE)</f>
        <v>14869.634133333333</v>
      </c>
      <c r="O518" s="23">
        <f t="shared" si="2"/>
        <v>13266.377125538565</v>
      </c>
      <c r="P518" s="40">
        <f t="shared" si="3"/>
        <v>6.6331865354433637</v>
      </c>
      <c r="Q518" s="21">
        <f>VLOOKUP($B518,'%C values'!$M:$O,2,FALSE)</f>
        <v>0.98537867999999995</v>
      </c>
      <c r="R518" s="21">
        <f t="shared" si="4"/>
        <v>13840.159561517637</v>
      </c>
      <c r="S518" s="21">
        <f t="shared" si="5"/>
        <v>12347.901405934712</v>
      </c>
      <c r="T518" s="21">
        <f>VLOOKUP($B518,'%C values'!$M:$O,3,FALSE)</f>
        <v>6.1739488160000002</v>
      </c>
      <c r="U518" s="23">
        <f>VLOOKUP(B518,'%C values'!T:U,2,FALSE)</f>
        <v>1.153478</v>
      </c>
      <c r="V518" s="21">
        <f t="shared" si="6"/>
        <v>16201.202537384146</v>
      </c>
      <c r="W518" s="21">
        <f t="shared" si="7"/>
        <v>14454.37465514756</v>
      </c>
      <c r="X518" s="23">
        <f>VLOOKUP($B518,'%C values'!$T:$V,3,FALSE)</f>
        <v>7.2271851187018257</v>
      </c>
    </row>
    <row r="519" spans="1:24" ht="15.75" customHeight="1" x14ac:dyDescent="0.2">
      <c r="A519" s="22">
        <f>VLOOKUP(B519,'Sample ID by Horizon'!A:B,2,FALSE)</f>
        <v>43230</v>
      </c>
      <c r="B519" s="94" t="s">
        <v>660</v>
      </c>
      <c r="E519" s="71"/>
      <c r="F519" s="71"/>
      <c r="H519" s="71" t="str">
        <f t="shared" si="167"/>
        <v/>
      </c>
      <c r="I519" s="71" t="e">
        <f t="shared" ref="I519:J519" si="399">I518</f>
        <v>#DIV/0!</v>
      </c>
      <c r="J519" s="71" t="e">
        <f t="shared" si="399"/>
        <v>#DIV/0!</v>
      </c>
      <c r="K519" s="35">
        <f>M519/100*VLOOKUP(B519,'Bulk Density'!$D:$Q,14,FALSE)</f>
        <v>6271.1055425039713</v>
      </c>
      <c r="L519" s="23">
        <f t="shared" si="386"/>
        <v>5594.9494368805272</v>
      </c>
      <c r="M519" s="23">
        <f>VLOOKUP(B519,'%C values'!$B:$J,5,FALSE)</f>
        <v>0.385424987</v>
      </c>
      <c r="N519" s="23">
        <f>VLOOKUP(B519,'%C values'!$B:$J,9,FALSE)</f>
        <v>6035.3074379999998</v>
      </c>
      <c r="O519" s="23">
        <f t="shared" si="2"/>
        <v>5384.5752910349092</v>
      </c>
      <c r="P519" s="40">
        <f t="shared" si="3"/>
        <v>2.6922868226636383</v>
      </c>
      <c r="Q519" s="21">
        <f>VLOOKUP($B519,'%C values'!$M:$O,2,FALSE)</f>
        <v>0.39323595</v>
      </c>
      <c r="R519" s="21">
        <f t="shared" si="4"/>
        <v>6014.9252070816856</v>
      </c>
      <c r="S519" s="21">
        <f t="shared" si="5"/>
        <v>5366.3906901498067</v>
      </c>
      <c r="T519" s="21">
        <f>VLOOKUP($B519,'%C values'!$M:$O,3,FALSE)</f>
        <v>2.6831945250000002</v>
      </c>
      <c r="U519" s="23">
        <f>VLOOKUP(B519,'%C values'!T:U,2,FALSE)</f>
        <v>0.36075299999999999</v>
      </c>
      <c r="V519" s="21">
        <f t="shared" si="6"/>
        <v>5518.0669855600427</v>
      </c>
      <c r="W519" s="21">
        <f t="shared" si="7"/>
        <v>4923.1041583141459</v>
      </c>
      <c r="X519" s="23">
        <f>VLOOKUP($B519,'%C values'!$T:$V,3,FALSE)</f>
        <v>2.4615513268238196</v>
      </c>
    </row>
    <row r="520" spans="1:24" ht="15.75" customHeight="1" x14ac:dyDescent="0.2">
      <c r="A520" s="22">
        <f>VLOOKUP(B520,'Sample ID by Horizon'!A:B,2,FALSE)</f>
        <v>43230</v>
      </c>
      <c r="B520" s="94" t="s">
        <v>661</v>
      </c>
      <c r="E520" s="71"/>
      <c r="F520" s="71"/>
      <c r="H520" s="71" t="str">
        <f t="shared" si="167"/>
        <v/>
      </c>
      <c r="I520" s="71" t="e">
        <f t="shared" ref="I520:J520" si="400">I518</f>
        <v>#DIV/0!</v>
      </c>
      <c r="J520" s="71" t="e">
        <f t="shared" si="400"/>
        <v>#DIV/0!</v>
      </c>
      <c r="K520" s="35">
        <f>M520/100*VLOOKUP(B520,'Bulk Density'!$D:$Q,14,FALSE)</f>
        <v>10644.943592127656</v>
      </c>
      <c r="L520" s="23">
        <f t="shared" si="386"/>
        <v>9497.1964277639781</v>
      </c>
      <c r="M520" s="23">
        <f>VLOOKUP(B520,'%C values'!$B:$J,5,FALSE)</f>
        <v>0.23900249833333334</v>
      </c>
      <c r="N520" s="23">
        <f>VLOOKUP(B520,'%C values'!$B:$J,9,FALSE)</f>
        <v>10368.069057000001</v>
      </c>
      <c r="O520" s="23">
        <f t="shared" si="2"/>
        <v>9250.1747481096281</v>
      </c>
      <c r="P520" s="40">
        <f t="shared" si="3"/>
        <v>4.625085960472278</v>
      </c>
      <c r="Q520" s="21">
        <f>VLOOKUP($B520,'%C values'!$M:$O,2,FALSE)</f>
        <v>0.37007392</v>
      </c>
      <c r="R520" s="21">
        <f t="shared" si="4"/>
        <v>15842.660005640135</v>
      </c>
      <c r="S520" s="21">
        <f t="shared" si="5"/>
        <v>14134.490493976531</v>
      </c>
      <c r="T520" s="21">
        <f>VLOOKUP($B520,'%C values'!$M:$O,3,FALSE)</f>
        <v>7.0672430869999996</v>
      </c>
      <c r="U520" s="23">
        <f>VLOOKUP(B520,'%C values'!T:U,2,FALSE)</f>
        <v>0.37571900000000003</v>
      </c>
      <c r="V520" s="21">
        <f t="shared" si="6"/>
        <v>16084.322760866547</v>
      </c>
      <c r="W520" s="21">
        <f t="shared" si="7"/>
        <v>14350.096958754533</v>
      </c>
      <c r="X520" s="23">
        <f>VLOOKUP($B520,'%C values'!$T:$V,3,FALSE)</f>
        <v>7.1750462864407005</v>
      </c>
    </row>
    <row r="521" spans="1:24" ht="15.75" customHeight="1" x14ac:dyDescent="0.2">
      <c r="A521" s="22">
        <f>VLOOKUP(B521,'Sample ID by Horizon'!A:B,2,FALSE)</f>
        <v>43230</v>
      </c>
      <c r="B521" s="94" t="s">
        <v>662</v>
      </c>
      <c r="E521" s="71"/>
      <c r="F521" s="71"/>
      <c r="H521" s="71" t="str">
        <f t="shared" si="167"/>
        <v/>
      </c>
      <c r="I521" s="71" t="e">
        <f t="shared" ref="I521:J521" si="401">I518</f>
        <v>#DIV/0!</v>
      </c>
      <c r="J521" s="71" t="e">
        <f t="shared" si="401"/>
        <v>#DIV/0!</v>
      </c>
      <c r="K521" s="35">
        <f>M521/100*VLOOKUP(B521,'Bulk Density'!$D:$Q,14,FALSE)</f>
        <v>7076.925143724422</v>
      </c>
      <c r="L521" s="23">
        <f t="shared" si="386"/>
        <v>6313.8848611877793</v>
      </c>
      <c r="M521" s="23">
        <f>VLOOKUP(B521,'%C values'!$B:$J,5,FALSE)</f>
        <v>0.11517398766666669</v>
      </c>
      <c r="N521" s="23">
        <f>VLOOKUP(B521,'%C values'!$B:$J,9,FALSE)</f>
        <v>6989.3893423333329</v>
      </c>
      <c r="O521" s="23">
        <f t="shared" si="2"/>
        <v>6235.7872467591105</v>
      </c>
      <c r="P521" s="40">
        <f t="shared" si="3"/>
        <v>3.1178926704462118</v>
      </c>
      <c r="Q521" s="21">
        <f>VLOOKUP($B521,'%C values'!$M:$O,2,FALSE)</f>
        <v>0.14582344999999999</v>
      </c>
      <c r="R521" s="21">
        <f t="shared" si="4"/>
        <v>8792.4424188926478</v>
      </c>
      <c r="S521" s="21">
        <f t="shared" si="5"/>
        <v>7844.4335575231989</v>
      </c>
      <c r="T521" s="21">
        <f>VLOOKUP($B521,'%C values'!$M:$O,3,FALSE)</f>
        <v>3.92221558</v>
      </c>
      <c r="U521" s="23">
        <f>VLOOKUP(B521,'%C values'!T:U,2,FALSE)</f>
        <v>0.146894</v>
      </c>
      <c r="V521" s="21">
        <f t="shared" si="6"/>
        <v>8856.9913596257447</v>
      </c>
      <c r="W521" s="21">
        <f t="shared" si="7"/>
        <v>7902.0227747924837</v>
      </c>
      <c r="X521" s="23">
        <f>VLOOKUP($B521,'%C values'!$T:$V,3,FALSE)</f>
        <v>3.9510101798340393</v>
      </c>
    </row>
    <row r="522" spans="1:24" ht="15.75" customHeight="1" x14ac:dyDescent="0.2">
      <c r="A522" s="22">
        <f>VLOOKUP(B522,'Sample ID by Horizon'!A:B,2,FALSE)</f>
        <v>43230</v>
      </c>
      <c r="B522" s="94" t="s">
        <v>663</v>
      </c>
      <c r="E522" s="71"/>
      <c r="F522" s="71"/>
      <c r="H522" s="71" t="str">
        <f t="shared" si="167"/>
        <v/>
      </c>
      <c r="I522" s="71" t="e">
        <f>AVERAGE(H522:H525)</f>
        <v>#DIV/0!</v>
      </c>
      <c r="J522" s="71" t="e">
        <f>I522*0.48</f>
        <v>#DIV/0!</v>
      </c>
      <c r="K522" s="35">
        <f>M522/100*VLOOKUP(B522,'Bulk Density'!$D:$Q,14,FALSE)</f>
        <v>11125.706723785619</v>
      </c>
      <c r="L522" s="23">
        <f t="shared" si="386"/>
        <v>9926.1232564565507</v>
      </c>
      <c r="M522" s="23">
        <f>VLOOKUP(B522,'%C values'!$B:$J,5,FALSE)</f>
        <v>0.72171012899999998</v>
      </c>
      <c r="N522" s="23">
        <f>VLOOKUP(B522,'%C values'!$B:$J,9,FALSE)</f>
        <v>10973.044828666665</v>
      </c>
      <c r="O522" s="23">
        <f t="shared" si="2"/>
        <v>9789.9215009064665</v>
      </c>
      <c r="P522" s="40">
        <f t="shared" si="3"/>
        <v>4.8949592543882998</v>
      </c>
      <c r="Q522" s="21">
        <f>VLOOKUP($B522,'%C values'!$M:$O,2,FALSE)</f>
        <v>0.81936346000000004</v>
      </c>
      <c r="R522" s="21">
        <f t="shared" si="4"/>
        <v>12369.888219622697</v>
      </c>
      <c r="S522" s="21">
        <f t="shared" si="5"/>
        <v>11036.156011021121</v>
      </c>
      <c r="T522" s="21">
        <f>VLOOKUP($B522,'%C values'!$M:$O,3,FALSE)</f>
        <v>5.5180763190000004</v>
      </c>
      <c r="U522" s="23">
        <f>VLOOKUP(B522,'%C values'!T:U,2,FALSE)</f>
        <v>0.83167000000000002</v>
      </c>
      <c r="V522" s="21">
        <f t="shared" si="6"/>
        <v>12555.679424139325</v>
      </c>
      <c r="W522" s="21">
        <f t="shared" si="7"/>
        <v>11201.915044742089</v>
      </c>
      <c r="X522" s="23">
        <f>VLOOKUP($B522,'%C values'!$T:$V,3,FALSE)</f>
        <v>5.6009558105297117</v>
      </c>
    </row>
    <row r="523" spans="1:24" ht="15.75" customHeight="1" x14ac:dyDescent="0.2">
      <c r="A523" s="22">
        <f>VLOOKUP(B523,'Sample ID by Horizon'!A:B,2,FALSE)</f>
        <v>43230</v>
      </c>
      <c r="B523" s="94" t="s">
        <v>664</v>
      </c>
      <c r="E523" s="71"/>
      <c r="F523" s="71"/>
      <c r="H523" s="71" t="str">
        <f t="shared" si="167"/>
        <v/>
      </c>
      <c r="I523" s="71" t="e">
        <f t="shared" ref="I523:J523" si="402">I522</f>
        <v>#DIV/0!</v>
      </c>
      <c r="J523" s="71" t="e">
        <f t="shared" si="402"/>
        <v>#DIV/0!</v>
      </c>
      <c r="K523" s="35">
        <f>M523/100*VLOOKUP(B523,'Bulk Density'!$D:$Q,14,FALSE)</f>
        <v>11134.255528555197</v>
      </c>
      <c r="L523" s="23">
        <f t="shared" si="386"/>
        <v>9933.7503215900215</v>
      </c>
      <c r="M523" s="23">
        <f>VLOOKUP(B523,'%C values'!$B:$J,5,FALSE)</f>
        <v>0.67802406400000004</v>
      </c>
      <c r="N523" s="23">
        <f>VLOOKUP(B523,'%C values'!$B:$J,9,FALSE)</f>
        <v>10989.930533000001</v>
      </c>
      <c r="O523" s="23">
        <f t="shared" si="2"/>
        <v>9804.9865737729324</v>
      </c>
      <c r="P523" s="40">
        <f t="shared" si="3"/>
        <v>4.9024917885193373</v>
      </c>
      <c r="Q523" s="21">
        <f>VLOOKUP($B523,'%C values'!$M:$O,2,FALSE)</f>
        <v>0.62484961000000006</v>
      </c>
      <c r="R523" s="21">
        <f t="shared" si="4"/>
        <v>10061.381902117204</v>
      </c>
      <c r="S523" s="21">
        <f t="shared" si="5"/>
        <v>8976.5548715376171</v>
      </c>
      <c r="T523" s="21">
        <f>VLOOKUP($B523,'%C values'!$M:$O,3,FALSE)</f>
        <v>4.4882760639999999</v>
      </c>
      <c r="U523" s="23">
        <f>VLOOKUP(B523,'%C values'!T:U,2,FALSE)</f>
        <v>0.69087399999999999</v>
      </c>
      <c r="V523" s="21">
        <f t="shared" si="6"/>
        <v>11124.512281032423</v>
      </c>
      <c r="W523" s="21">
        <f t="shared" si="7"/>
        <v>9925.0575995697254</v>
      </c>
      <c r="X523" s="23">
        <f>VLOOKUP($B523,'%C values'!$T:$V,3,FALSE)</f>
        <v>4.9625272830688578</v>
      </c>
    </row>
    <row r="524" spans="1:24" ht="15.75" customHeight="1" x14ac:dyDescent="0.2">
      <c r="A524" s="22">
        <f>VLOOKUP(B524,'Sample ID by Horizon'!A:B,2,FALSE)</f>
        <v>43230</v>
      </c>
      <c r="B524" s="94" t="s">
        <v>665</v>
      </c>
      <c r="E524" s="71"/>
      <c r="F524" s="71"/>
      <c r="H524" s="71" t="str">
        <f t="shared" si="167"/>
        <v/>
      </c>
      <c r="I524" s="71" t="e">
        <f t="shared" ref="I524:J524" si="403">I522</f>
        <v>#DIV/0!</v>
      </c>
      <c r="J524" s="71" t="e">
        <f t="shared" si="403"/>
        <v>#DIV/0!</v>
      </c>
      <c r="K524" s="35">
        <f>M524/100*VLOOKUP(B524,'Bulk Density'!$D:$Q,14,FALSE)</f>
        <v>6978.5055823696603</v>
      </c>
      <c r="L524" s="23">
        <f t="shared" si="386"/>
        <v>6226.0769833506629</v>
      </c>
      <c r="M524" s="23">
        <f>VLOOKUP(B524,'%C values'!$B:$J,5,FALSE)</f>
        <v>0.42728644300000002</v>
      </c>
      <c r="N524" s="23">
        <f>VLOOKUP(B524,'%C values'!$B:$J,9,FALSE)</f>
        <v>6877.5655716666661</v>
      </c>
      <c r="O524" s="23">
        <f t="shared" si="2"/>
        <v>6136.0204132269946</v>
      </c>
      <c r="P524" s="40">
        <f t="shared" si="3"/>
        <v>3.0680092689262066</v>
      </c>
      <c r="Q524" s="21">
        <f>VLOOKUP($B524,'%C values'!$M:$O,2,FALSE)</f>
        <v>0.48177094999999998</v>
      </c>
      <c r="R524" s="21">
        <f t="shared" si="4"/>
        <v>7698.5889289294864</v>
      </c>
      <c r="S524" s="21">
        <f t="shared" si="5"/>
        <v>6868.5203112512299</v>
      </c>
      <c r="T524" s="21">
        <f>VLOOKUP($B524,'%C values'!$M:$O,3,FALSE)</f>
        <v>3.4342591059999998</v>
      </c>
      <c r="U524" s="23">
        <f>VLOOKUP(B524,'%C values'!T:U,2,FALSE)</f>
        <v>0.492369</v>
      </c>
      <c r="V524" s="21">
        <f t="shared" si="6"/>
        <v>7867.9433293935272</v>
      </c>
      <c r="W524" s="21">
        <f t="shared" si="7"/>
        <v>7019.6147715640745</v>
      </c>
      <c r="X524" s="23">
        <f>VLOOKUP($B524,'%C values'!$T:$V,3,FALSE)</f>
        <v>3.509806313066643</v>
      </c>
    </row>
    <row r="525" spans="1:24" ht="15.75" customHeight="1" x14ac:dyDescent="0.2">
      <c r="A525" s="22">
        <f>VLOOKUP(B525,'Sample ID by Horizon'!A:B,2,FALSE)</f>
        <v>43230</v>
      </c>
      <c r="B525" s="94" t="s">
        <v>666</v>
      </c>
      <c r="E525" s="71"/>
      <c r="F525" s="71"/>
      <c r="H525" s="71" t="str">
        <f t="shared" si="167"/>
        <v/>
      </c>
      <c r="I525" s="71" t="e">
        <f t="shared" ref="I525:J525" si="404">I522</f>
        <v>#DIV/0!</v>
      </c>
      <c r="J525" s="71" t="e">
        <f t="shared" si="404"/>
        <v>#DIV/0!</v>
      </c>
      <c r="K525" s="35">
        <f>M525/100*VLOOKUP(B525,'Bulk Density'!$D:$Q,14,FALSE)</f>
        <v>6960.0416057503153</v>
      </c>
      <c r="L525" s="23">
        <f t="shared" si="386"/>
        <v>6209.6038089017866</v>
      </c>
      <c r="M525" s="23">
        <f>VLOOKUP(B525,'%C values'!$B:$J,5,FALSE)</f>
        <v>0.15273222099999997</v>
      </c>
      <c r="N525" s="23">
        <f>VLOOKUP(B525,'%C values'!$B:$J,9,FALSE)</f>
        <v>6841.9383936666663</v>
      </c>
      <c r="O525" s="23">
        <f t="shared" si="2"/>
        <v>6104.2345888396167</v>
      </c>
      <c r="P525" s="40">
        <f t="shared" si="3"/>
        <v>3.0521163615899276</v>
      </c>
      <c r="Q525" s="21">
        <f>VLOOKUP($B525,'%C values'!$M:$O,2,FALSE)</f>
        <v>0.12118056000000001</v>
      </c>
      <c r="R525" s="21">
        <f t="shared" si="4"/>
        <v>5378.6474468179567</v>
      </c>
      <c r="S525" s="21">
        <f t="shared" si="5"/>
        <v>4798.7169566495868</v>
      </c>
      <c r="T525" s="21">
        <f>VLOOKUP($B525,'%C values'!$M:$O,3,FALSE)</f>
        <v>2.3993577450000001</v>
      </c>
      <c r="U525" s="23">
        <f>VLOOKUP(B525,'%C values'!T:U,2,FALSE)</f>
        <v>0.131136</v>
      </c>
      <c r="V525" s="21">
        <f t="shared" si="6"/>
        <v>5820.5236185236281</v>
      </c>
      <c r="W525" s="21">
        <f t="shared" si="7"/>
        <v>5192.9496515546734</v>
      </c>
      <c r="X525" s="23">
        <f>VLOOKUP($B525,'%C values'!$T:$V,3,FALSE)</f>
        <v>2.5964740322071465</v>
      </c>
    </row>
    <row r="526" spans="1:24" ht="15.75" customHeight="1" x14ac:dyDescent="0.2">
      <c r="A526" s="22">
        <f>VLOOKUP(B526,'Sample ID by Horizon'!A:B,2,FALSE)</f>
        <v>43230</v>
      </c>
      <c r="B526" s="94" t="s">
        <v>667</v>
      </c>
      <c r="E526" s="71"/>
      <c r="F526" s="71"/>
      <c r="H526" s="71" t="str">
        <f t="shared" si="167"/>
        <v/>
      </c>
      <c r="I526" s="71" t="e">
        <f>AVERAGE(H526:H529)</f>
        <v>#DIV/0!</v>
      </c>
      <c r="J526" s="71" t="e">
        <f>I526*0.48</f>
        <v>#DIV/0!</v>
      </c>
      <c r="K526" s="35">
        <f>M526/100*VLOOKUP(B526,'Bulk Density'!$D:$Q,14,FALSE)</f>
        <v>5617.3005117027506</v>
      </c>
      <c r="L526" s="23">
        <f t="shared" si="386"/>
        <v>5011.6382385411107</v>
      </c>
      <c r="M526" s="23">
        <f>VLOOKUP(B526,'%C values'!$B:$J,5,FALSE)</f>
        <v>9.9022221000000007E-2</v>
      </c>
      <c r="N526" s="23">
        <f>VLOOKUP(B526,'%C values'!$B:$J,9,FALSE)</f>
        <v>5541.2858603333334</v>
      </c>
      <c r="O526" s="23">
        <f t="shared" si="2"/>
        <v>4943.8195536232079</v>
      </c>
      <c r="P526" s="40">
        <f t="shared" si="3"/>
        <v>2.4719090213126891</v>
      </c>
      <c r="Q526" s="21">
        <f>VLOOKUP($B526,'%C values'!$M:$O,2,FALSE)</f>
        <v>9.104052E-2</v>
      </c>
      <c r="R526" s="21">
        <f t="shared" si="4"/>
        <v>5060.2226778195336</v>
      </c>
      <c r="S526" s="21">
        <f t="shared" si="5"/>
        <v>4514.6250258215205</v>
      </c>
      <c r="T526" s="21">
        <f>VLOOKUP($B526,'%C values'!$M:$O,3,FALSE)</f>
        <v>2.2573118230000002</v>
      </c>
      <c r="U526" s="23">
        <f>VLOOKUP(B526,'%C values'!T:U,2,FALSE)</f>
        <v>0.101354</v>
      </c>
      <c r="V526" s="21">
        <f t="shared" si="6"/>
        <v>5633.4674855517196</v>
      </c>
      <c r="W526" s="21">
        <f t="shared" si="7"/>
        <v>5026.0620750750813</v>
      </c>
      <c r="X526" s="23">
        <f>VLOOKUP($B526,'%C values'!$T:$V,3,FALSE)</f>
        <v>2.5130302694705833</v>
      </c>
    </row>
    <row r="527" spans="1:24" ht="15.75" customHeight="1" x14ac:dyDescent="0.2">
      <c r="A527" s="22">
        <f>VLOOKUP(B527,'Sample ID by Horizon'!A:B,2,FALSE)</f>
        <v>43412</v>
      </c>
      <c r="B527" s="94" t="s">
        <v>668</v>
      </c>
      <c r="E527" s="71"/>
      <c r="F527" s="71"/>
      <c r="H527" s="71" t="str">
        <f t="shared" si="167"/>
        <v/>
      </c>
      <c r="I527" s="71" t="e">
        <f t="shared" ref="I527:J527" si="405">I526</f>
        <v>#DIV/0!</v>
      </c>
      <c r="J527" s="71" t="e">
        <f t="shared" si="405"/>
        <v>#DIV/0!</v>
      </c>
      <c r="K527" s="35">
        <f>M527/100*VLOOKUP(B527,'Bulk Density'!$D:$Q,14,FALSE)</f>
        <v>20261.136555513727</v>
      </c>
      <c r="L527" s="23">
        <f t="shared" si="386"/>
        <v>18076.563022820341</v>
      </c>
      <c r="M527" s="23">
        <f>VLOOKUP(B527,'%C values'!$B:$J,5,FALSE)</f>
        <v>1.5311468253333331</v>
      </c>
      <c r="N527" s="23">
        <f>VLOOKUP(B527,'%C values'!$B:$J,9,FALSE)</f>
        <v>19989.224456666667</v>
      </c>
      <c r="O527" s="23">
        <f t="shared" si="2"/>
        <v>17833.968725209794</v>
      </c>
      <c r="P527" s="40">
        <f t="shared" si="3"/>
        <v>8.9169816372740343</v>
      </c>
      <c r="Q527" s="21">
        <f>VLOOKUP($B527,'%C values'!$M:$O,2,FALSE)</f>
        <v>1.51129</v>
      </c>
      <c r="R527" s="21">
        <f t="shared" si="4"/>
        <v>19591.466609326366</v>
      </c>
      <c r="S527" s="21">
        <f t="shared" si="5"/>
        <v>17479.097478201114</v>
      </c>
      <c r="T527" s="21">
        <f>VLOOKUP($B527,'%C values'!$M:$O,3,FALSE)</f>
        <v>8.7395460679999992</v>
      </c>
      <c r="U527" s="23">
        <f>VLOOKUP(B527,'%C values'!T:U,2,FALSE)</f>
        <v>1.45</v>
      </c>
      <c r="V527" s="21">
        <f t="shared" si="6"/>
        <v>18796.939424943739</v>
      </c>
      <c r="W527" s="21">
        <f t="shared" si="7"/>
        <v>16770.236912433491</v>
      </c>
      <c r="X527" s="23">
        <f>VLOOKUP($B527,'%C values'!$T:$V,3,FALSE)</f>
        <v>8.3851158934420233</v>
      </c>
    </row>
    <row r="528" spans="1:24" ht="15.75" customHeight="1" x14ac:dyDescent="0.2">
      <c r="A528" s="22">
        <f>VLOOKUP(B528,'Sample ID by Horizon'!A:B,2,FALSE)</f>
        <v>43412</v>
      </c>
      <c r="B528" s="94" t="s">
        <v>669</v>
      </c>
      <c r="E528" s="71"/>
      <c r="F528" s="71"/>
      <c r="H528" s="71" t="str">
        <f t="shared" si="167"/>
        <v/>
      </c>
      <c r="I528" s="71" t="e">
        <f t="shared" ref="I528:J528" si="406">I526</f>
        <v>#DIV/0!</v>
      </c>
      <c r="J528" s="71" t="e">
        <f t="shared" si="406"/>
        <v>#DIV/0!</v>
      </c>
      <c r="K528" s="35">
        <f>M528/100*VLOOKUP(B528,'Bulk Density'!$D:$Q,14,FALSE)</f>
        <v>21274.51535800019</v>
      </c>
      <c r="L528" s="23">
        <f t="shared" si="386"/>
        <v>18980.678433076126</v>
      </c>
      <c r="M528" s="23">
        <f>VLOOKUP(B528,'%C values'!$B:$J,5,FALSE)</f>
        <v>1.5896507479999997</v>
      </c>
      <c r="N528" s="23">
        <f>VLOOKUP(B528,'%C values'!$B:$J,9,FALSE)</f>
        <v>20981.879753333338</v>
      </c>
      <c r="O528" s="23">
        <f t="shared" si="2"/>
        <v>18719.595056238515</v>
      </c>
      <c r="P528" s="40">
        <f t="shared" si="3"/>
        <v>9.359794667449771</v>
      </c>
      <c r="Q528" s="21">
        <f>VLOOKUP($B528,'%C values'!$M:$O,2,FALSE)</f>
        <v>1.5666500000000001</v>
      </c>
      <c r="R528" s="21">
        <f t="shared" si="4"/>
        <v>20518.530106326329</v>
      </c>
      <c r="S528" s="21">
        <f t="shared" si="5"/>
        <v>18306.204174992792</v>
      </c>
      <c r="T528" s="21">
        <f>VLOOKUP($B528,'%C values'!$M:$O,3,FALSE)</f>
        <v>9.1530992900000001</v>
      </c>
      <c r="U528" s="23">
        <f>VLOOKUP(B528,'%C values'!T:U,2,FALSE)</f>
        <v>1.43</v>
      </c>
      <c r="V528" s="21">
        <f t="shared" si="6"/>
        <v>18728.815020615104</v>
      </c>
      <c r="W528" s="21">
        <f t="shared" si="7"/>
        <v>16709.457741192797</v>
      </c>
      <c r="X528" s="23">
        <f>VLOOKUP($B528,'%C values'!$T:$V,3,FALSE)</f>
        <v>8.3547263171097566</v>
      </c>
    </row>
    <row r="529" spans="1:24" ht="15.75" customHeight="1" x14ac:dyDescent="0.2">
      <c r="A529" s="22">
        <f>VLOOKUP(B529,'Sample ID by Horizon'!A:B,2,FALSE)</f>
        <v>43412</v>
      </c>
      <c r="B529" s="94" t="s">
        <v>670</v>
      </c>
      <c r="E529" s="71"/>
      <c r="F529" s="71"/>
      <c r="H529" s="71" t="str">
        <f t="shared" si="167"/>
        <v/>
      </c>
      <c r="I529" s="71" t="e">
        <f t="shared" ref="I529:J529" si="407">I526</f>
        <v>#DIV/0!</v>
      </c>
      <c r="J529" s="71" t="e">
        <f t="shared" si="407"/>
        <v>#DIV/0!</v>
      </c>
      <c r="K529" s="35">
        <f>M529/100*VLOOKUP(B529,'Bulk Density'!$D:$Q,14,FALSE)</f>
        <v>14255.10803902746</v>
      </c>
      <c r="L529" s="23">
        <f t="shared" si="386"/>
        <v>12718.109774274662</v>
      </c>
      <c r="M529" s="23">
        <f>VLOOKUP(B529,'%C values'!$B:$J,5,FALSE)</f>
        <v>1.0649460590000002</v>
      </c>
      <c r="N529" s="23">
        <f>VLOOKUP(B529,'%C values'!$B:$J,9,FALSE)</f>
        <v>14088.552366666665</v>
      </c>
      <c r="O529" s="23">
        <f t="shared" si="2"/>
        <v>12569.512280743687</v>
      </c>
      <c r="P529" s="40">
        <f t="shared" si="3"/>
        <v>6.2847542195386135</v>
      </c>
      <c r="Q529" s="21">
        <f>VLOOKUP($B529,'%C values'!$M:$O,2,FALSE)</f>
        <v>1.0561480000000001</v>
      </c>
      <c r="R529" s="21">
        <f t="shared" si="4"/>
        <v>13878.54751705604</v>
      </c>
      <c r="S529" s="21">
        <f t="shared" si="5"/>
        <v>12382.150338402338</v>
      </c>
      <c r="T529" s="21">
        <f>VLOOKUP($B529,'%C values'!$M:$O,3,FALSE)</f>
        <v>6.1910732770000001</v>
      </c>
      <c r="U529" s="23">
        <f>VLOOKUP(B529,'%C values'!T:U,2,FALSE)</f>
        <v>1.08</v>
      </c>
      <c r="V529" s="21">
        <f t="shared" si="6"/>
        <v>14191.980024031218</v>
      </c>
      <c r="W529" s="21">
        <f t="shared" si="7"/>
        <v>12661.788277281712</v>
      </c>
      <c r="X529" s="23">
        <f>VLOOKUP($B529,'%C values'!$T:$V,3,FALSE)</f>
        <v>6.3308922037062985</v>
      </c>
    </row>
    <row r="530" spans="1:24" ht="15.75" customHeight="1" x14ac:dyDescent="0.2">
      <c r="A530" s="22">
        <f>VLOOKUP(B530,'Sample ID by Horizon'!A:B,2,FALSE)</f>
        <v>43412</v>
      </c>
      <c r="B530" s="94" t="s">
        <v>671</v>
      </c>
      <c r="E530" s="71"/>
      <c r="F530" s="71"/>
      <c r="H530" s="71" t="str">
        <f t="shared" si="167"/>
        <v/>
      </c>
      <c r="I530" s="71" t="e">
        <f>AVERAGE(H530:H533)</f>
        <v>#DIV/0!</v>
      </c>
      <c r="J530" s="71" t="e">
        <f>I530*0.48</f>
        <v>#DIV/0!</v>
      </c>
      <c r="K530" s="35">
        <f>M530/100*VLOOKUP(B530,'Bulk Density'!$D:$Q,14,FALSE)</f>
        <v>19310.364994946369</v>
      </c>
      <c r="L530" s="23">
        <f t="shared" si="386"/>
        <v>17228.304486690788</v>
      </c>
      <c r="M530" s="23">
        <f>VLOOKUP(B530,'%C values'!$B:$J,5,FALSE)</f>
        <v>0.47550584033333337</v>
      </c>
      <c r="N530" s="23">
        <f>VLOOKUP(B530,'%C values'!$B:$J,9,FALSE)</f>
        <v>19062.718990000001</v>
      </c>
      <c r="O530" s="23">
        <f t="shared" si="2"/>
        <v>17007.35989143093</v>
      </c>
      <c r="P530" s="40">
        <f t="shared" si="3"/>
        <v>8.5036773467043574</v>
      </c>
      <c r="Q530" s="21">
        <f>VLOOKUP($B530,'%C values'!$M:$O,2,FALSE)</f>
        <v>0.48613400000000001</v>
      </c>
      <c r="R530" s="21">
        <f t="shared" si="4"/>
        <v>19333.701151004552</v>
      </c>
      <c r="S530" s="21">
        <f t="shared" si="5"/>
        <v>17249.124517913631</v>
      </c>
      <c r="T530" s="21">
        <f>VLOOKUP($B530,'%C values'!$M:$O,3,FALSE)</f>
        <v>8.6245596229999997</v>
      </c>
      <c r="U530" s="23">
        <f>VLOOKUP(B530,'%C values'!T:U,2,FALSE)</f>
        <v>0.41</v>
      </c>
      <c r="V530" s="21">
        <f t="shared" si="6"/>
        <v>16305.828170652259</v>
      </c>
      <c r="W530" s="21">
        <f t="shared" si="7"/>
        <v>14547.719460775399</v>
      </c>
      <c r="X530" s="23">
        <f>VLOOKUP($B530,'%C values'!$T:$V,3,FALSE)</f>
        <v>7.273857507251086</v>
      </c>
    </row>
    <row r="531" spans="1:24" ht="15.75" customHeight="1" x14ac:dyDescent="0.2">
      <c r="A531" s="22">
        <f>VLOOKUP(B531,'Sample ID by Horizon'!A:B,2,FALSE)</f>
        <v>43412</v>
      </c>
      <c r="B531" s="94" t="s">
        <v>672</v>
      </c>
      <c r="E531" s="71"/>
      <c r="F531" s="71"/>
      <c r="H531" s="71" t="str">
        <f t="shared" si="167"/>
        <v/>
      </c>
      <c r="I531" s="71" t="e">
        <f t="shared" ref="I531:J531" si="408">I530</f>
        <v>#DIV/0!</v>
      </c>
      <c r="J531" s="71" t="e">
        <f t="shared" si="408"/>
        <v>#DIV/0!</v>
      </c>
      <c r="K531" s="35">
        <f>M531/100*VLOOKUP(B531,'Bulk Density'!$D:$Q,14,FALSE)</f>
        <v>9927.3527137998153</v>
      </c>
      <c r="L531" s="23">
        <f t="shared" si="386"/>
        <v>8856.9768279822365</v>
      </c>
      <c r="M531" s="23">
        <f>VLOOKUP(B531,'%C values'!$B:$J,5,FALSE)</f>
        <v>0.17950811200000003</v>
      </c>
      <c r="N531" s="23">
        <f>VLOOKUP(B531,'%C values'!$B:$J,9,FALSE)</f>
        <v>9821.7233136666673</v>
      </c>
      <c r="O531" s="23">
        <f t="shared" si="2"/>
        <v>8762.7364825140576</v>
      </c>
      <c r="P531" s="40">
        <f t="shared" si="3"/>
        <v>4.381366902163272</v>
      </c>
      <c r="Q531" s="21">
        <f>VLOOKUP($B531,'%C values'!$M:$O,2,FALSE)</f>
        <v>0.16819100000000001</v>
      </c>
      <c r="R531" s="21">
        <f t="shared" si="4"/>
        <v>9154.2080292811952</v>
      </c>
      <c r="S531" s="21">
        <f t="shared" si="5"/>
        <v>8167.1932821694472</v>
      </c>
      <c r="T531" s="21">
        <f>VLOOKUP($B531,'%C values'!$M:$O,3,FALSE)</f>
        <v>4.0835953930000004</v>
      </c>
      <c r="U531" s="23">
        <f>VLOOKUP(B531,'%C values'!T:U,2,FALSE)</f>
        <v>0.17</v>
      </c>
      <c r="V531" s="21">
        <f t="shared" si="6"/>
        <v>9252.6672947886818</v>
      </c>
      <c r="W531" s="21">
        <f t="shared" si="7"/>
        <v>8255.0365832226817</v>
      </c>
      <c r="X531" s="23">
        <f>VLOOKUP($B531,'%C values'!$T:$V,3,FALSE)</f>
        <v>4.1275170301026813</v>
      </c>
    </row>
    <row r="532" spans="1:24" ht="15.75" customHeight="1" x14ac:dyDescent="0.2">
      <c r="A532" s="22">
        <f>VLOOKUP(B532,'Sample ID by Horizon'!A:B,2,FALSE)</f>
        <v>43413</v>
      </c>
      <c r="B532" s="94" t="s">
        <v>673</v>
      </c>
      <c r="E532" s="71"/>
      <c r="F532" s="71"/>
      <c r="H532" s="71" t="str">
        <f t="shared" si="167"/>
        <v/>
      </c>
      <c r="I532" s="71" t="e">
        <f t="shared" ref="I532:J532" si="409">I530</f>
        <v>#DIV/0!</v>
      </c>
      <c r="J532" s="71" t="e">
        <f t="shared" si="409"/>
        <v>#DIV/0!</v>
      </c>
      <c r="K532" s="35">
        <f>M532/100*VLOOKUP(B532,'Bulk Density'!$D:$Q,14,FALSE)</f>
        <v>16485.695872075587</v>
      </c>
      <c r="L532" s="23">
        <f t="shared" si="386"/>
        <v>14708.193668707421</v>
      </c>
      <c r="M532" s="23">
        <f>VLOOKUP(B532,'%C values'!$B:$J,5,FALSE)</f>
        <v>1.1043559653333335</v>
      </c>
      <c r="N532" s="23">
        <f>VLOOKUP(B532,'%C values'!$B:$J,9,FALSE)</f>
        <v>15738.038756666667</v>
      </c>
      <c r="O532" s="23">
        <f t="shared" si="2"/>
        <v>14041.14959992484</v>
      </c>
      <c r="P532" s="40">
        <f t="shared" si="3"/>
        <v>7.0205726542382143</v>
      </c>
      <c r="Q532" s="21">
        <f>VLOOKUP($B532,'%C values'!$M:$O,2,FALSE)</f>
        <v>1.0442400000000001</v>
      </c>
      <c r="R532" s="21">
        <f t="shared" si="4"/>
        <v>14546.907322328811</v>
      </c>
      <c r="S532" s="21">
        <f t="shared" si="5"/>
        <v>12978.44700265069</v>
      </c>
      <c r="T532" s="21">
        <f>VLOOKUP($B532,'%C values'!$M:$O,3,FALSE)</f>
        <v>6.4892215179999999</v>
      </c>
      <c r="U532" s="23">
        <f>VLOOKUP(B532,'%C values'!T:U,2,FALSE)</f>
        <v>1.03</v>
      </c>
      <c r="V532" s="21">
        <f t="shared" si="6"/>
        <v>14348.535338618203</v>
      </c>
      <c r="W532" s="21">
        <f t="shared" si="7"/>
        <v>12801.463660394362</v>
      </c>
      <c r="X532" s="23">
        <f>VLOOKUP($B532,'%C values'!$T:$V,3,FALSE)</f>
        <v>6.4007298739178724</v>
      </c>
    </row>
    <row r="533" spans="1:24" ht="15.75" customHeight="1" x14ac:dyDescent="0.2">
      <c r="A533" s="22">
        <f>VLOOKUP(B533,'Sample ID by Horizon'!A:B,2,FALSE)</f>
        <v>43413</v>
      </c>
      <c r="B533" s="94" t="s">
        <v>674</v>
      </c>
      <c r="E533" s="71"/>
      <c r="F533" s="71"/>
      <c r="H533" s="71" t="str">
        <f t="shared" si="167"/>
        <v/>
      </c>
      <c r="I533" s="71" t="e">
        <f t="shared" ref="I533:J533" si="410">I530</f>
        <v>#DIV/0!</v>
      </c>
      <c r="J533" s="71" t="e">
        <f t="shared" si="410"/>
        <v>#DIV/0!</v>
      </c>
      <c r="K533" s="35">
        <f>M533/100*VLOOKUP(B533,'Bulk Density'!$D:$Q,14,FALSE)</f>
        <v>15829.986525939657</v>
      </c>
      <c r="L533" s="23">
        <f t="shared" si="386"/>
        <v>14123.183479984675</v>
      </c>
      <c r="M533" s="23">
        <f>VLOOKUP(B533,'%C values'!$B:$J,5,FALSE)</f>
        <v>1.0470770243333334</v>
      </c>
      <c r="N533" s="23">
        <f>VLOOKUP(B533,'%C values'!$B:$J,9,FALSE)</f>
        <v>15185.42274</v>
      </c>
      <c r="O533" s="23">
        <f t="shared" si="2"/>
        <v>13548.117127372036</v>
      </c>
      <c r="P533" s="40">
        <f t="shared" si="3"/>
        <v>6.7740564933054808</v>
      </c>
      <c r="Q533" s="21">
        <f>VLOOKUP($B533,'%C values'!$M:$O,2,FALSE)</f>
        <v>1.1860599999999999</v>
      </c>
      <c r="R533" s="21">
        <f t="shared" si="4"/>
        <v>16836.370384086928</v>
      </c>
      <c r="S533" s="21">
        <f t="shared" si="5"/>
        <v>15021.058146941479</v>
      </c>
      <c r="T533" s="21">
        <f>VLOOKUP($B533,'%C values'!$M:$O,3,FALSE)</f>
        <v>7.510526778</v>
      </c>
      <c r="U533" s="23">
        <f>VLOOKUP(B533,'%C values'!T:U,2,FALSE)</f>
        <v>1.05</v>
      </c>
      <c r="V533" s="21">
        <f t="shared" si="6"/>
        <v>14904.970156055575</v>
      </c>
      <c r="W533" s="21">
        <f t="shared" si="7"/>
        <v>13297.903187265867</v>
      </c>
      <c r="X533" s="23">
        <f>VLOOKUP($B533,'%C values'!$T:$V,3,FALSE)</f>
        <v>6.6489495614893013</v>
      </c>
    </row>
    <row r="534" spans="1:24" ht="15.75" customHeight="1" x14ac:dyDescent="0.2">
      <c r="A534" s="22">
        <f>VLOOKUP(B534,'Sample ID by Horizon'!A:B,2,FALSE)</f>
        <v>43413</v>
      </c>
      <c r="B534" s="94" t="s">
        <v>675</v>
      </c>
      <c r="E534" s="71"/>
      <c r="F534" s="71"/>
      <c r="H534" s="71" t="str">
        <f t="shared" si="167"/>
        <v/>
      </c>
      <c r="I534" s="71" t="e">
        <f>AVERAGE(H534:H537)</f>
        <v>#DIV/0!</v>
      </c>
      <c r="J534" s="71" t="e">
        <f>I534*0.48</f>
        <v>#DIV/0!</v>
      </c>
      <c r="K534" s="35">
        <f>M534/100*VLOOKUP(B534,'Bulk Density'!$D:$Q,14,FALSE)</f>
        <v>11137.816217754791</v>
      </c>
      <c r="L534" s="23">
        <f t="shared" si="386"/>
        <v>9936.9270941538307</v>
      </c>
      <c r="M534" s="23">
        <f>VLOOKUP(B534,'%C values'!$B:$J,5,FALSE)</f>
        <v>0.70869172166666672</v>
      </c>
      <c r="N534" s="23">
        <f>VLOOKUP(B534,'%C values'!$B:$J,9,FALSE)</f>
        <v>10700.788284</v>
      </c>
      <c r="O534" s="23">
        <f t="shared" si="2"/>
        <v>9547.0198959270074</v>
      </c>
      <c r="P534" s="40">
        <f t="shared" si="3"/>
        <v>4.7735084890180275</v>
      </c>
      <c r="Q534" s="21">
        <f>VLOOKUP($B534,'%C values'!$M:$O,2,FALSE)</f>
        <v>0.80567599999999995</v>
      </c>
      <c r="R534" s="21">
        <f t="shared" si="4"/>
        <v>11903.533099999404</v>
      </c>
      <c r="S534" s="21">
        <f t="shared" si="5"/>
        <v>10620.083709855408</v>
      </c>
      <c r="T534" s="21">
        <f>VLOOKUP($B534,'%C values'!$M:$O,3,FALSE)</f>
        <v>5.3100402320000004</v>
      </c>
      <c r="U534" s="23">
        <f>VLOOKUP(B534,'%C values'!T:U,2,FALSE)</f>
        <v>0.83</v>
      </c>
      <c r="V534" s="21">
        <f t="shared" si="6"/>
        <v>12262.91024307477</v>
      </c>
      <c r="W534" s="21">
        <f t="shared" si="7"/>
        <v>10940.712493831255</v>
      </c>
      <c r="X534" s="23">
        <f>VLOOKUP($B534,'%C values'!$T:$V,3,FALSE)</f>
        <v>5.4703545749904441</v>
      </c>
    </row>
    <row r="535" spans="1:24" ht="15.75" customHeight="1" x14ac:dyDescent="0.2">
      <c r="A535" s="22">
        <f>VLOOKUP(B535,'Sample ID by Horizon'!A:B,2,FALSE)</f>
        <v>43413</v>
      </c>
      <c r="B535" s="94" t="s">
        <v>676</v>
      </c>
      <c r="E535" s="71"/>
      <c r="F535" s="71"/>
      <c r="H535" s="71" t="str">
        <f t="shared" si="167"/>
        <v/>
      </c>
      <c r="I535" s="71" t="e">
        <f t="shared" ref="I535:J535" si="411">I534</f>
        <v>#DIV/0!</v>
      </c>
      <c r="J535" s="71" t="e">
        <f t="shared" si="411"/>
        <v>#DIV/0!</v>
      </c>
      <c r="K535" s="35">
        <f>M535/100*VLOOKUP(B535,'Bulk Density'!$D:$Q,14,FALSE)</f>
        <v>20523.401873079602</v>
      </c>
      <c r="L535" s="23">
        <f t="shared" si="386"/>
        <v>18310.550663577316</v>
      </c>
      <c r="M535" s="23">
        <f>VLOOKUP(B535,'%C values'!$B:$J,5,FALSE)</f>
        <v>0.43973130066666671</v>
      </c>
      <c r="N535" s="23">
        <f>VLOOKUP(B535,'%C values'!$B:$J,9,FALSE)</f>
        <v>20022.206720000002</v>
      </c>
      <c r="O535" s="23">
        <f t="shared" si="2"/>
        <v>17863.394811952101</v>
      </c>
      <c r="P535" s="40">
        <f t="shared" si="3"/>
        <v>8.9316946761483855</v>
      </c>
      <c r="Q535" s="21">
        <f>VLOOKUP($B535,'%C values'!$M:$O,2,FALSE)</f>
        <v>0.47180899999999998</v>
      </c>
      <c r="R535" s="21">
        <f t="shared" si="4"/>
        <v>21165.419998907713</v>
      </c>
      <c r="S535" s="21">
        <f t="shared" si="5"/>
        <v>18883.345831386727</v>
      </c>
      <c r="T535" s="21">
        <f>VLOOKUP($B535,'%C values'!$M:$O,3,FALSE)</f>
        <v>9.4416700299999992</v>
      </c>
      <c r="U535" s="23">
        <f>VLOOKUP(B535,'%C values'!T:U,2,FALSE)</f>
        <v>0.5</v>
      </c>
      <c r="V535" s="21">
        <f t="shared" si="6"/>
        <v>22430.072337437094</v>
      </c>
      <c r="W535" s="21">
        <f t="shared" si="7"/>
        <v>20011.642244411116</v>
      </c>
      <c r="X535" s="23">
        <f>VLOOKUP($B535,'%C values'!$T:$V,3,FALSE)</f>
        <v>10.005818064089494</v>
      </c>
    </row>
    <row r="536" spans="1:24" ht="15.75" customHeight="1" x14ac:dyDescent="0.2">
      <c r="A536" s="22">
        <f>VLOOKUP(B536,'Sample ID by Horizon'!A:B,2,FALSE)</f>
        <v>43413</v>
      </c>
      <c r="B536" s="94" t="s">
        <v>677</v>
      </c>
      <c r="E536" s="71"/>
      <c r="F536" s="71"/>
      <c r="H536" s="71" t="str">
        <f t="shared" si="167"/>
        <v/>
      </c>
      <c r="I536" s="71" t="e">
        <f t="shared" ref="I536:J536" si="412">I534</f>
        <v>#DIV/0!</v>
      </c>
      <c r="J536" s="71" t="e">
        <f t="shared" si="412"/>
        <v>#DIV/0!</v>
      </c>
      <c r="K536" s="35">
        <f>M536/100*VLOOKUP(B536,'Bulk Density'!$D:$Q,14,FALSE)</f>
        <v>9476.4395642200016</v>
      </c>
      <c r="L536" s="23">
        <f t="shared" si="386"/>
        <v>8454.6815300918643</v>
      </c>
      <c r="M536" s="23">
        <f>VLOOKUP(B536,'%C values'!$B:$J,5,FALSE)</f>
        <v>0.15158506199999999</v>
      </c>
      <c r="N536" s="23">
        <f>VLOOKUP(B536,'%C values'!$B:$J,9,FALSE)</f>
        <v>9359.9525720000001</v>
      </c>
      <c r="O536" s="23">
        <f t="shared" si="2"/>
        <v>8350.7542676486028</v>
      </c>
      <c r="P536" s="40">
        <f t="shared" si="3"/>
        <v>4.1753758576883664</v>
      </c>
      <c r="Q536" s="21">
        <f>VLOOKUP($B536,'%C values'!$M:$O,2,FALSE)</f>
        <v>0.23758299999999999</v>
      </c>
      <c r="R536" s="21">
        <f t="shared" si="4"/>
        <v>14574.582311507067</v>
      </c>
      <c r="S536" s="21">
        <f t="shared" si="5"/>
        <v>13003.138050197107</v>
      </c>
      <c r="T536" s="21">
        <f>VLOOKUP($B536,'%C values'!$M:$O,3,FALSE)</f>
        <v>6.5015670380000001</v>
      </c>
      <c r="U536" s="23">
        <f>VLOOKUP(B536,'%C values'!T:U,2,FALSE)</f>
        <v>0.24</v>
      </c>
      <c r="V536" s="21">
        <f t="shared" si="6"/>
        <v>14722.853717486925</v>
      </c>
      <c r="W536" s="21">
        <f t="shared" si="7"/>
        <v>13135.422703001921</v>
      </c>
      <c r="X536" s="23">
        <f>VLOOKUP($B536,'%C values'!$T:$V,3,FALSE)</f>
        <v>6.567709344187084</v>
      </c>
    </row>
    <row r="537" spans="1:24" ht="15.75" customHeight="1" x14ac:dyDescent="0.2">
      <c r="A537" s="22">
        <f>VLOOKUP(B537,'Sample ID by Horizon'!A:B,2,FALSE)</f>
        <v>43413</v>
      </c>
      <c r="B537" s="94" t="s">
        <v>683</v>
      </c>
      <c r="E537" s="71"/>
      <c r="F537" s="71"/>
      <c r="H537" s="71" t="str">
        <f t="shared" si="167"/>
        <v/>
      </c>
      <c r="I537" s="71" t="e">
        <f t="shared" ref="I537:J537" si="413">I534</f>
        <v>#DIV/0!</v>
      </c>
      <c r="J537" s="71" t="e">
        <f t="shared" si="413"/>
        <v>#DIV/0!</v>
      </c>
      <c r="K537" s="35">
        <f>M537/100*VLOOKUP(B537,'Bulk Density'!$D:$Q,14,FALSE)</f>
        <v>19481.931597078037</v>
      </c>
      <c r="L537" s="23">
        <f t="shared" si="386"/>
        <v>17381.372627145141</v>
      </c>
      <c r="M537" s="23">
        <f>VLOOKUP(B537,'%C values'!$B:$J,5,FALSE)</f>
        <v>1.2334730973333334</v>
      </c>
      <c r="N537" s="23">
        <f>VLOOKUP(B537,'%C values'!$B:$J,9,FALSE)</f>
        <v>16991.824613333334</v>
      </c>
      <c r="O537" s="23">
        <f t="shared" si="2"/>
        <v>15159.751164701724</v>
      </c>
      <c r="P537" s="40">
        <f t="shared" si="3"/>
        <v>7.5798732656854932</v>
      </c>
      <c r="Q537" s="21">
        <f>VLOOKUP($B537,'%C values'!$M:$O,2,FALSE)</f>
        <v>1.1147149999999999</v>
      </c>
      <c r="R537" s="21">
        <f t="shared" si="4"/>
        <v>14233.652492074751</v>
      </c>
      <c r="S537" s="21">
        <f t="shared" si="5"/>
        <v>12698.967583232363</v>
      </c>
      <c r="T537" s="21">
        <f>VLOOKUP($B537,'%C values'!$M:$O,3,FALSE)</f>
        <v>6.3494818510000002</v>
      </c>
      <c r="U537" s="23">
        <f>VLOOKUP(B537,'%C values'!T:U,2,FALSE)</f>
        <v>1.1399999999999999</v>
      </c>
      <c r="V537" s="21">
        <f t="shared" si="6"/>
        <v>14556.513405637508</v>
      </c>
      <c r="W537" s="21">
        <f t="shared" si="7"/>
        <v>12987.017349622902</v>
      </c>
      <c r="X537" s="23">
        <f>VLOOKUP($B537,'%C values'!$T:$V,3,FALSE)</f>
        <v>6.4935066901764129</v>
      </c>
    </row>
    <row r="538" spans="1:24" ht="15.75" customHeight="1" x14ac:dyDescent="0.2">
      <c r="A538" s="22">
        <f>VLOOKUP(B538,'Sample ID by Horizon'!A:B,2,FALSE)</f>
        <v>43413</v>
      </c>
      <c r="B538" s="94" t="s">
        <v>684</v>
      </c>
      <c r="E538" s="71"/>
      <c r="F538" s="71"/>
      <c r="H538" s="71" t="str">
        <f t="shared" si="167"/>
        <v/>
      </c>
      <c r="I538" s="71" t="e">
        <f>AVERAGE(H538:H541)</f>
        <v>#DIV/0!</v>
      </c>
      <c r="J538" s="71" t="e">
        <f>I538*0.48</f>
        <v>#DIV/0!</v>
      </c>
      <c r="K538" s="35">
        <f>M538/100*VLOOKUP(B538,'Bulk Density'!$D:$Q,14,FALSE)</f>
        <v>12659.644227751585</v>
      </c>
      <c r="L538" s="23">
        <f t="shared" si="386"/>
        <v>11294.670271947778</v>
      </c>
      <c r="M538" s="23">
        <f>VLOOKUP(B538,'%C values'!$B:$J,5,FALSE)</f>
        <v>0.83970216666666664</v>
      </c>
      <c r="N538" s="23">
        <f>VLOOKUP(B538,'%C values'!$B:$J,9,FALSE)</f>
        <v>11035.337510666666</v>
      </c>
      <c r="O538" s="23">
        <f t="shared" si="2"/>
        <v>9845.4977312402516</v>
      </c>
      <c r="P538" s="40">
        <f t="shared" si="3"/>
        <v>4.9227473610622097</v>
      </c>
      <c r="Q538" s="21">
        <f>VLOOKUP($B538,'%C values'!$M:$O,2,FALSE)</f>
        <v>0.86308300000000004</v>
      </c>
      <c r="R538" s="21">
        <f t="shared" si="4"/>
        <v>10218.868746943319</v>
      </c>
      <c r="S538" s="21">
        <f t="shared" si="5"/>
        <v>9117.0613464811304</v>
      </c>
      <c r="T538" s="21">
        <f>VLOOKUP($B538,'%C values'!$M:$O,3,FALSE)</f>
        <v>4.5585292800000001</v>
      </c>
      <c r="U538" s="23">
        <f>VLOOKUP(B538,'%C values'!T:U,2,FALSE)</f>
        <v>0.79</v>
      </c>
      <c r="V538" s="21">
        <f t="shared" si="6"/>
        <v>9353.5689036688491</v>
      </c>
      <c r="W538" s="21">
        <f t="shared" si="7"/>
        <v>8345.0588920417777</v>
      </c>
      <c r="X538" s="23">
        <f>VLOOKUP($B538,'%C values'!$T:$V,3,FALSE)</f>
        <v>4.1725281707553039</v>
      </c>
    </row>
    <row r="539" spans="1:24" ht="15.75" customHeight="1" x14ac:dyDescent="0.2">
      <c r="A539" s="22">
        <f>VLOOKUP(B539,'Sample ID by Horizon'!A:B,2,FALSE)</f>
        <v>43413</v>
      </c>
      <c r="B539" s="94" t="s">
        <v>685</v>
      </c>
      <c r="E539" s="71"/>
      <c r="F539" s="71"/>
      <c r="H539" s="71" t="str">
        <f t="shared" si="167"/>
        <v/>
      </c>
      <c r="I539" s="71" t="e">
        <f t="shared" ref="I539:J539" si="414">I538</f>
        <v>#DIV/0!</v>
      </c>
      <c r="J539" s="71" t="e">
        <f t="shared" si="414"/>
        <v>#DIV/0!</v>
      </c>
      <c r="K539" s="35">
        <f>M539/100*VLOOKUP(B539,'Bulk Density'!$D:$Q,14,FALSE)</f>
        <v>10152.029017299492</v>
      </c>
      <c r="L539" s="23">
        <f t="shared" si="386"/>
        <v>9057.4283351727845</v>
      </c>
      <c r="M539" s="23">
        <f>VLOOKUP(B539,'%C values'!$B:$J,5,FALSE)</f>
        <v>0.64639959666666658</v>
      </c>
      <c r="N539" s="23">
        <f>VLOOKUP(B539,'%C values'!$B:$J,9,FALSE)</f>
        <v>9064.0892920000006</v>
      </c>
      <c r="O539" s="23">
        <f t="shared" si="2"/>
        <v>8086.791226266163</v>
      </c>
      <c r="P539" s="40">
        <f t="shared" si="3"/>
        <v>4.0433943773351464</v>
      </c>
      <c r="Q539" s="21">
        <f>VLOOKUP($B539,'%C values'!$M:$O,2,FALSE)</f>
        <v>0.67403500000000005</v>
      </c>
      <c r="R539" s="21">
        <f t="shared" si="4"/>
        <v>8889.9352972166471</v>
      </c>
      <c r="S539" s="21">
        <f t="shared" si="5"/>
        <v>7931.4146681075581</v>
      </c>
      <c r="T539" s="21">
        <f>VLOOKUP($B539,'%C values'!$M:$O,3,FALSE)</f>
        <v>3.9657061219999998</v>
      </c>
      <c r="U539" s="23">
        <f>VLOOKUP(B539,'%C values'!T:U,2,FALSE)</f>
        <v>0.67</v>
      </c>
      <c r="V539" s="21">
        <f t="shared" si="6"/>
        <v>8836.7171573214346</v>
      </c>
      <c r="W539" s="21">
        <f t="shared" si="7"/>
        <v>7883.9345547813737</v>
      </c>
      <c r="X539" s="23">
        <f>VLOOKUP($B539,'%C values'!$T:$V,3,FALSE)</f>
        <v>3.9419660725926691</v>
      </c>
    </row>
    <row r="540" spans="1:24" ht="15.75" customHeight="1" x14ac:dyDescent="0.2">
      <c r="A540" s="22">
        <f>VLOOKUP(B540,'Sample ID by Horizon'!A:B,2,FALSE)</f>
        <v>43413</v>
      </c>
      <c r="B540" s="94" t="s">
        <v>686</v>
      </c>
      <c r="E540" s="71"/>
      <c r="F540" s="71"/>
      <c r="H540" s="71" t="str">
        <f t="shared" si="167"/>
        <v/>
      </c>
      <c r="I540" s="71" t="e">
        <f t="shared" ref="I540:J540" si="415">I538</f>
        <v>#DIV/0!</v>
      </c>
      <c r="J540" s="71" t="e">
        <f t="shared" si="415"/>
        <v>#DIV/0!</v>
      </c>
      <c r="K540" s="35">
        <f>M540/100*VLOOKUP(B540,'Bulk Density'!$D:$Q,14,FALSE)</f>
        <v>10384.484861575922</v>
      </c>
      <c r="L540" s="23">
        <f t="shared" si="386"/>
        <v>9264.8205862230989</v>
      </c>
      <c r="M540" s="23">
        <f>VLOOKUP(B540,'%C values'!$B:$J,5,FALSE)</f>
        <v>0.21377073833333335</v>
      </c>
      <c r="N540" s="23">
        <f>VLOOKUP(B540,'%C values'!$B:$J,9,FALSE)</f>
        <v>8638.5520099999994</v>
      </c>
      <c r="O540" s="23">
        <f t="shared" si="2"/>
        <v>7707.135747633135</v>
      </c>
      <c r="P540" s="40">
        <f t="shared" si="3"/>
        <v>3.8535666960363857</v>
      </c>
      <c r="Q540" s="21">
        <f>VLOOKUP($B540,'%C values'!$M:$O,2,FALSE)</f>
        <v>0.27362300000000001</v>
      </c>
      <c r="R540" s="21">
        <f t="shared" si="4"/>
        <v>10174.263376584751</v>
      </c>
      <c r="S540" s="21">
        <f t="shared" si="5"/>
        <v>9077.2653663181391</v>
      </c>
      <c r="T540" s="21">
        <f>VLOOKUP($B540,'%C values'!$M:$O,3,FALSE)</f>
        <v>4.5386312960000001</v>
      </c>
      <c r="U540" s="23">
        <f>VLOOKUP(B540,'%C values'!T:U,2,FALSE)</f>
        <v>0.32</v>
      </c>
      <c r="V540" s="21">
        <f t="shared" si="6"/>
        <v>11898.722989321514</v>
      </c>
      <c r="W540" s="21">
        <f t="shared" si="7"/>
        <v>10615.792229534083</v>
      </c>
      <c r="X540" s="23">
        <f>VLOOKUP($B540,'%C values'!$T:$V,3,FALSE)</f>
        <v>5.3078944924951488</v>
      </c>
    </row>
    <row r="541" spans="1:24" ht="15.75" customHeight="1" x14ac:dyDescent="0.2">
      <c r="A541" s="22">
        <f>VLOOKUP(B541,'Sample ID by Horizon'!A:B,2,FALSE)</f>
        <v>43413</v>
      </c>
      <c r="B541" s="94" t="s">
        <v>687</v>
      </c>
      <c r="E541" s="71"/>
      <c r="F541" s="71"/>
      <c r="H541" s="71" t="str">
        <f t="shared" si="167"/>
        <v/>
      </c>
      <c r="I541" s="71" t="e">
        <f t="shared" ref="I541:J541" si="416">I538</f>
        <v>#DIV/0!</v>
      </c>
      <c r="J541" s="71" t="e">
        <f t="shared" si="416"/>
        <v>#DIV/0!</v>
      </c>
      <c r="K541" s="35">
        <f>M541/100*VLOOKUP(B541,'Bulk Density'!$D:$Q,14,FALSE)</f>
        <v>6280.1738156297806</v>
      </c>
      <c r="L541" s="23">
        <f t="shared" si="386"/>
        <v>5603.0399608359676</v>
      </c>
      <c r="M541" s="23">
        <f>VLOOKUP(B541,'%C values'!$B:$J,5,FALSE)</f>
        <v>0.10069012500000001</v>
      </c>
      <c r="N541" s="23">
        <f>VLOOKUP(B541,'%C values'!$B:$J,9,FALSE)</f>
        <v>5301.120343333333</v>
      </c>
      <c r="O541" s="23">
        <f t="shared" si="2"/>
        <v>4729.5488935314715</v>
      </c>
      <c r="P541" s="40">
        <f t="shared" si="3"/>
        <v>2.3647737240109876</v>
      </c>
      <c r="Q541" s="21">
        <f>VLOOKUP($B541,'%C values'!$M:$O,2,FALSE)</f>
        <v>9.9016300000000002E-2</v>
      </c>
      <c r="R541" s="21">
        <f t="shared" si="4"/>
        <v>4735.1040671047867</v>
      </c>
      <c r="S541" s="21">
        <f t="shared" si="5"/>
        <v>4224.5609891681779</v>
      </c>
      <c r="T541" s="21">
        <f>VLOOKUP($B541,'%C values'!$M:$O,3,FALSE)</f>
        <v>2.1122798490000001</v>
      </c>
      <c r="U541" s="23">
        <f>VLOOKUP(B541,'%C values'!T:U,2,FALSE)</f>
        <v>0.11</v>
      </c>
      <c r="V541" s="21">
        <f t="shared" si="6"/>
        <v>5260.3606414451615</v>
      </c>
      <c r="W541" s="21">
        <f t="shared" si="7"/>
        <v>4693.1839384879013</v>
      </c>
      <c r="X541" s="23">
        <f>VLOOKUP($B541,'%C values'!$T:$V,3,FALSE)</f>
        <v>2.3465912520463803</v>
      </c>
    </row>
    <row r="542" spans="1:24" ht="15.75" customHeight="1" x14ac:dyDescent="0.2">
      <c r="A542" s="22">
        <f>VLOOKUP(B542,'Sample ID by Horizon'!A:B,2,FALSE)</f>
        <v>43416</v>
      </c>
      <c r="B542" s="94" t="s">
        <v>688</v>
      </c>
      <c r="E542" s="71"/>
      <c r="F542" s="71"/>
      <c r="H542" s="71" t="str">
        <f t="shared" si="167"/>
        <v/>
      </c>
      <c r="I542" s="71" t="e">
        <f>AVERAGE(H542:H545)</f>
        <v>#DIV/0!</v>
      </c>
      <c r="J542" s="71" t="e">
        <f>I542*0.48</f>
        <v>#DIV/0!</v>
      </c>
      <c r="K542" s="35">
        <f>M542/100*VLOOKUP(B542,'Bulk Density'!$D:$Q,14,FALSE)</f>
        <v>24546.146001496334</v>
      </c>
      <c r="L542" s="23">
        <f t="shared" si="386"/>
        <v>21899.558988098812</v>
      </c>
      <c r="M542" s="23">
        <f>VLOOKUP(B542,'%C values'!$B:$J,5,FALSE)</f>
        <v>1.9570806059999999</v>
      </c>
      <c r="N542" s="23">
        <f>VLOOKUP(B542,'%C values'!$B:$J,9,FALSE)</f>
        <v>20636.709046666667</v>
      </c>
      <c r="O542" s="23">
        <f t="shared" si="2"/>
        <v>18411.640958224525</v>
      </c>
      <c r="P542" s="40">
        <f t="shared" si="3"/>
        <v>9.2058176655033499</v>
      </c>
      <c r="Q542" s="21">
        <f>VLOOKUP($B542,'%C values'!$M:$O,2,FALSE)</f>
        <v>2.1264500000000002</v>
      </c>
      <c r="R542" s="21">
        <f t="shared" si="4"/>
        <v>20570.971992878181</v>
      </c>
      <c r="S542" s="21">
        <f t="shared" si="5"/>
        <v>18352.991731292648</v>
      </c>
      <c r="T542" s="21">
        <f>VLOOKUP($B542,'%C values'!$M:$O,3,FALSE)</f>
        <v>9.1764930610000004</v>
      </c>
      <c r="U542" s="23">
        <f>VLOOKUP(B542,'%C values'!T:U,2,FALSE)</f>
        <v>2.09</v>
      </c>
      <c r="V542" s="21">
        <f t="shared" si="6"/>
        <v>20218.359926222289</v>
      </c>
      <c r="W542" s="21">
        <f t="shared" si="7"/>
        <v>18038.398607256986</v>
      </c>
      <c r="X542" s="23">
        <f>VLOOKUP($B542,'%C values'!$T:$V,3,FALSE)</f>
        <v>9.0191965470572999</v>
      </c>
    </row>
    <row r="543" spans="1:24" ht="15.75" customHeight="1" x14ac:dyDescent="0.2">
      <c r="A543" s="22">
        <f>VLOOKUP(B543,'Sample ID by Horizon'!A:B,2,FALSE)</f>
        <v>43416</v>
      </c>
      <c r="B543" s="94" t="s">
        <v>689</v>
      </c>
      <c r="E543" s="71"/>
      <c r="F543" s="71"/>
      <c r="H543" s="71" t="str">
        <f t="shared" si="167"/>
        <v/>
      </c>
      <c r="I543" s="71" t="e">
        <f t="shared" ref="I543:J543" si="417">I542</f>
        <v>#DIV/0!</v>
      </c>
      <c r="J543" s="71" t="e">
        <f t="shared" si="417"/>
        <v>#DIV/0!</v>
      </c>
      <c r="K543" s="35">
        <f>M543/100*VLOOKUP(B543,'Bulk Density'!$D:$Q,14,FALSE)</f>
        <v>24553.055305626964</v>
      </c>
      <c r="L543" s="23">
        <f t="shared" si="386"/>
        <v>21905.723324991708</v>
      </c>
      <c r="M543" s="23">
        <f>VLOOKUP(B543,'%C values'!$B:$J,5,FALSE)</f>
        <v>1.9175914803333332</v>
      </c>
      <c r="N543" s="23">
        <f>VLOOKUP(B543,'%C values'!$B:$J,9,FALSE)</f>
        <v>21402.684483333331</v>
      </c>
      <c r="O543" s="23">
        <f t="shared" si="2"/>
        <v>19095.028250783354</v>
      </c>
      <c r="P543" s="40">
        <f t="shared" si="3"/>
        <v>9.5475112073496753</v>
      </c>
      <c r="Q543" s="21">
        <f>VLOOKUP($B543,'%C values'!$M:$O,2,FALSE)</f>
        <v>2.17035</v>
      </c>
      <c r="R543" s="21">
        <f t="shared" si="4"/>
        <v>22305.627954717631</v>
      </c>
      <c r="S543" s="21">
        <f t="shared" si="5"/>
        <v>19900.615564298634</v>
      </c>
      <c r="T543" s="21">
        <f>VLOOKUP($B543,'%C values'!$M:$O,3,FALSE)</f>
        <v>9.9503047410000001</v>
      </c>
      <c r="U543" s="23">
        <f>VLOOKUP(B543,'%C values'!T:U,2,FALSE)</f>
        <v>2.0099999999999998</v>
      </c>
      <c r="V543" s="21">
        <f t="shared" si="6"/>
        <v>20657.641481319799</v>
      </c>
      <c r="W543" s="21">
        <f t="shared" si="7"/>
        <v>18430.316439394679</v>
      </c>
      <c r="X543" s="23">
        <f>VLOOKUP($B543,'%C values'!$T:$V,3,FALSE)</f>
        <v>9.2151554032344993</v>
      </c>
    </row>
    <row r="544" spans="1:24" ht="15.75" customHeight="1" x14ac:dyDescent="0.2">
      <c r="A544" s="22">
        <f>VLOOKUP(B544,'Sample ID by Horizon'!A:B,2,FALSE)</f>
        <v>43416</v>
      </c>
      <c r="B544" s="94" t="s">
        <v>690</v>
      </c>
      <c r="E544" s="71"/>
      <c r="F544" s="71"/>
      <c r="H544" s="71" t="str">
        <f t="shared" si="167"/>
        <v/>
      </c>
      <c r="I544" s="71" t="e">
        <f t="shared" ref="I544:J544" si="418">I542</f>
        <v>#DIV/0!</v>
      </c>
      <c r="J544" s="71" t="e">
        <f t="shared" si="418"/>
        <v>#DIV/0!</v>
      </c>
      <c r="K544" s="35">
        <f>M544/100*VLOOKUP(B544,'Bulk Density'!$D:$Q,14,FALSE)</f>
        <v>25619.8563203419</v>
      </c>
      <c r="L544" s="23">
        <f t="shared" si="386"/>
        <v>22857.500917648787</v>
      </c>
      <c r="M544" s="23">
        <f>VLOOKUP(B544,'%C values'!$B:$J,5,FALSE)</f>
        <v>1.8991922316666667</v>
      </c>
      <c r="N544" s="23">
        <f>VLOOKUP(B544,'%C values'!$B:$J,9,FALSE)</f>
        <v>21561.495226666666</v>
      </c>
      <c r="O544" s="23">
        <f t="shared" si="2"/>
        <v>19236.715880334657</v>
      </c>
      <c r="P544" s="40">
        <f t="shared" si="3"/>
        <v>9.618355000473068</v>
      </c>
      <c r="Q544" s="21">
        <f>VLOOKUP($B544,'%C values'!$M:$O,2,FALSE)</f>
        <v>1.64059</v>
      </c>
      <c r="R544" s="21">
        <f t="shared" si="4"/>
        <v>16189.079475498187</v>
      </c>
      <c r="S544" s="21">
        <f t="shared" si="5"/>
        <v>14443.558712438195</v>
      </c>
      <c r="T544" s="21">
        <f>VLOOKUP($B544,'%C values'!$M:$O,3,FALSE)</f>
        <v>7.2217771490000002</v>
      </c>
      <c r="U544" s="23">
        <f>VLOOKUP(B544,'%C values'!T:U,2,FALSE)</f>
        <v>1.59</v>
      </c>
      <c r="V544" s="21">
        <f t="shared" si="6"/>
        <v>15689.865454526795</v>
      </c>
      <c r="W544" s="21">
        <f t="shared" si="7"/>
        <v>13998.170385517848</v>
      </c>
      <c r="X544" s="23">
        <f>VLOOKUP($B544,'%C values'!$T:$V,3,FALSE)</f>
        <v>6.9990830536026669</v>
      </c>
    </row>
    <row r="545" spans="1:24" ht="15.75" customHeight="1" x14ac:dyDescent="0.2">
      <c r="A545" s="22">
        <f>VLOOKUP(B545,'Sample ID by Horizon'!A:B,2,FALSE)</f>
        <v>43416</v>
      </c>
      <c r="B545" s="94" t="s">
        <v>691</v>
      </c>
      <c r="E545" s="71"/>
      <c r="F545" s="71"/>
      <c r="H545" s="71" t="str">
        <f t="shared" si="167"/>
        <v/>
      </c>
      <c r="I545" s="71" t="e">
        <f t="shared" ref="I545:J545" si="419">I542</f>
        <v>#DIV/0!</v>
      </c>
      <c r="J545" s="71" t="e">
        <f t="shared" si="419"/>
        <v>#DIV/0!</v>
      </c>
      <c r="K545" s="35">
        <f>M545/100*VLOOKUP(B545,'Bulk Density'!$D:$Q,14,FALSE)</f>
        <v>25873.114747218533</v>
      </c>
      <c r="L545" s="23">
        <f t="shared" si="386"/>
        <v>23083.452798578684</v>
      </c>
      <c r="M545" s="23">
        <f>VLOOKUP(B545,'%C values'!$B:$J,5,FALSE)</f>
        <v>0.5529538473333333</v>
      </c>
      <c r="N545" s="23">
        <f>VLOOKUP(B545,'%C values'!$B:$J,9,FALSE)</f>
        <v>19471.646706666666</v>
      </c>
      <c r="O545" s="23">
        <f t="shared" si="2"/>
        <v>17372.196662648057</v>
      </c>
      <c r="P545" s="40">
        <f t="shared" si="3"/>
        <v>8.6860956765597148</v>
      </c>
      <c r="Q545" s="21">
        <f>VLOOKUP($B545,'%C values'!$M:$O,2,FALSE)</f>
        <v>0.59972999999999999</v>
      </c>
      <c r="R545" s="21">
        <f t="shared" si="4"/>
        <v>17662.957589737543</v>
      </c>
      <c r="S545" s="21">
        <f t="shared" si="5"/>
        <v>15758.521994335279</v>
      </c>
      <c r="T545" s="21">
        <f>VLOOKUP($B545,'%C values'!$M:$O,3,FALSE)</f>
        <v>7.879258589</v>
      </c>
      <c r="U545" s="23">
        <f>VLOOKUP(B545,'%C values'!T:U,2,FALSE)</f>
        <v>0.69</v>
      </c>
      <c r="V545" s="21">
        <f t="shared" si="6"/>
        <v>20321.545923863912</v>
      </c>
      <c r="W545" s="21">
        <f t="shared" si="7"/>
        <v>18130.459000035586</v>
      </c>
      <c r="X545" s="23">
        <f>VLOOKUP($B545,'%C values'!$T:$V,3,FALSE)</f>
        <v>9.0652267293782209</v>
      </c>
    </row>
    <row r="546" spans="1:24" ht="15.75" customHeight="1" x14ac:dyDescent="0.2">
      <c r="A546" s="22">
        <f>VLOOKUP(B546,'Sample ID by Horizon'!A:B,2,FALSE)</f>
        <v>43416</v>
      </c>
      <c r="B546" s="94" t="s">
        <v>692</v>
      </c>
      <c r="E546" s="71"/>
      <c r="F546" s="71"/>
      <c r="H546" s="71" t="str">
        <f t="shared" si="167"/>
        <v/>
      </c>
      <c r="I546" s="71" t="e">
        <f>AVERAGE(H546:H549)</f>
        <v>#DIV/0!</v>
      </c>
      <c r="J546" s="71" t="e">
        <f>I546*0.48</f>
        <v>#DIV/0!</v>
      </c>
      <c r="K546" s="35">
        <f>M546/100*VLOOKUP(B546,'Bulk Density'!$D:$Q,14,FALSE)</f>
        <v>24352.844919859373</v>
      </c>
      <c r="L546" s="23">
        <f t="shared" si="386"/>
        <v>21727.099798802297</v>
      </c>
      <c r="M546" s="23">
        <f>VLOOKUP(B546,'%C values'!$B:$J,5,FALSE)</f>
        <v>0.36541313566666672</v>
      </c>
      <c r="N546" s="23">
        <f>VLOOKUP(B546,'%C values'!$B:$J,9,FALSE)</f>
        <v>18083.228339999998</v>
      </c>
      <c r="O546" s="23">
        <f t="shared" si="2"/>
        <v>16133.478783306717</v>
      </c>
      <c r="P546" s="40">
        <f t="shared" si="3"/>
        <v>8.0667369261860049</v>
      </c>
      <c r="Q546" s="21">
        <f>VLOOKUP($B546,'%C values'!$M:$O,2,FALSE)</f>
        <v>0.32090999999999997</v>
      </c>
      <c r="R546" s="21">
        <f t="shared" si="4"/>
        <v>14484.607078333602</v>
      </c>
      <c r="S546" s="21">
        <f t="shared" si="5"/>
        <v>12922.864025662659</v>
      </c>
      <c r="T546" s="21">
        <f>VLOOKUP($B546,'%C values'!$M:$O,3,FALSE)</f>
        <v>6.4614300379999996</v>
      </c>
      <c r="U546" s="23">
        <f>VLOOKUP(B546,'%C values'!T:U,2,FALSE)</f>
        <v>0.32500000000000001</v>
      </c>
      <c r="V546" s="21">
        <f t="shared" si="6"/>
        <v>14669.213488075851</v>
      </c>
      <c r="W546" s="21">
        <f t="shared" si="7"/>
        <v>13087.566010222072</v>
      </c>
      <c r="X546" s="23">
        <f>VLOOKUP($B546,'%C values'!$T:$V,3,FALSE)</f>
        <v>6.5437810051104677</v>
      </c>
    </row>
    <row r="547" spans="1:24" ht="15.75" customHeight="1" x14ac:dyDescent="0.2">
      <c r="A547" s="22">
        <f>VLOOKUP(B547,'Sample ID by Horizon'!A:B,2,FALSE)</f>
        <v>43416</v>
      </c>
      <c r="B547" s="94" t="s">
        <v>693</v>
      </c>
      <c r="E547" s="71"/>
      <c r="F547" s="71"/>
      <c r="H547" s="71" t="str">
        <f t="shared" si="167"/>
        <v/>
      </c>
      <c r="I547" s="71" t="e">
        <f t="shared" ref="I547:J547" si="420">I546</f>
        <v>#DIV/0!</v>
      </c>
      <c r="J547" s="71" t="e">
        <f t="shared" si="420"/>
        <v>#DIV/0!</v>
      </c>
      <c r="K547" s="35">
        <f>M547/100*VLOOKUP(B547,'Bulk Density'!$D:$Q,14,FALSE)</f>
        <v>14059.166113504047</v>
      </c>
      <c r="L547" s="23">
        <f t="shared" si="386"/>
        <v>12543.294479198194</v>
      </c>
      <c r="M547" s="23">
        <f>VLOOKUP(B547,'%C values'!$B:$J,5,FALSE)</f>
        <v>0.88705764433333323</v>
      </c>
      <c r="N547" s="23">
        <f>VLOOKUP(B547,'%C values'!$B:$J,9,FALSE)</f>
        <v>13869.881416666669</v>
      </c>
      <c r="O547" s="23">
        <f t="shared" si="2"/>
        <v>12374.418624565786</v>
      </c>
      <c r="P547" s="40">
        <f t="shared" si="3"/>
        <v>6.1872074212632597</v>
      </c>
      <c r="Q547" s="21">
        <f>VLOOKUP($B547,'%C values'!$M:$O,2,FALSE)</f>
        <v>0.495</v>
      </c>
      <c r="R547" s="21">
        <f t="shared" si="4"/>
        <v>7683.1143320921783</v>
      </c>
      <c r="S547" s="21">
        <f t="shared" si="5"/>
        <v>6854.7141990316168</v>
      </c>
      <c r="T547" s="21">
        <f>VLOOKUP($B547,'%C values'!$M:$O,3,FALSE)</f>
        <v>3.4273560519999999</v>
      </c>
      <c r="U547" s="23">
        <f>VLOOKUP(B547,'%C values'!T:U,2,FALSE)</f>
        <v>0.9</v>
      </c>
      <c r="V547" s="21">
        <f t="shared" si="6"/>
        <v>13969.298785622144</v>
      </c>
      <c r="W547" s="21">
        <f t="shared" si="7"/>
        <v>12463.116725512031</v>
      </c>
      <c r="X547" s="23">
        <f>VLOOKUP($B547,'%C values'!$T:$V,3,FALSE)</f>
        <v>6.231556458181819</v>
      </c>
    </row>
    <row r="548" spans="1:24" ht="15.75" customHeight="1" x14ac:dyDescent="0.2">
      <c r="A548" s="22">
        <f>VLOOKUP(B548,'Sample ID by Horizon'!A:B,2,FALSE)</f>
        <v>43416</v>
      </c>
      <c r="B548" s="94" t="s">
        <v>694</v>
      </c>
      <c r="E548" s="71"/>
      <c r="F548" s="71"/>
      <c r="H548" s="71" t="str">
        <f t="shared" si="167"/>
        <v/>
      </c>
      <c r="I548" s="71" t="e">
        <f t="shared" ref="I548:J548" si="421">I546</f>
        <v>#DIV/0!</v>
      </c>
      <c r="J548" s="71" t="e">
        <f t="shared" si="421"/>
        <v>#DIV/0!</v>
      </c>
      <c r="K548" s="35">
        <f>M548/100*VLOOKUP(B548,'Bulk Density'!$D:$Q,14,FALSE)</f>
        <v>12338.843850471349</v>
      </c>
      <c r="L548" s="23">
        <f t="shared" si="386"/>
        <v>11008.458873008627</v>
      </c>
      <c r="M548" s="23">
        <f>VLOOKUP(B548,'%C values'!$B:$J,5,FALSE)</f>
        <v>0.76988605866666671</v>
      </c>
      <c r="N548" s="23">
        <f>VLOOKUP(B548,'%C values'!$B:$J,9,FALSE)</f>
        <v>12184.430843333334</v>
      </c>
      <c r="O548" s="23">
        <f t="shared" si="2"/>
        <v>10870.694811874853</v>
      </c>
      <c r="P548" s="40">
        <f t="shared" si="3"/>
        <v>5.4353457447121256</v>
      </c>
      <c r="Q548" s="21">
        <f>VLOOKUP($B548,'%C values'!$M:$O,2,FALSE)</f>
        <v>0.84365199999999996</v>
      </c>
      <c r="R548" s="21">
        <f t="shared" si="4"/>
        <v>13257.981429413427</v>
      </c>
      <c r="S548" s="21">
        <f t="shared" si="5"/>
        <v>11828.494231186376</v>
      </c>
      <c r="T548" s="21">
        <f>VLOOKUP($B548,'%C values'!$M:$O,3,FALSE)</f>
        <v>5.9142453079999999</v>
      </c>
      <c r="U548" s="23">
        <f>VLOOKUP(B548,'%C values'!T:U,2,FALSE)</f>
        <v>0.81</v>
      </c>
      <c r="V548" s="21">
        <f t="shared" si="6"/>
        <v>12729.140638349556</v>
      </c>
      <c r="W548" s="21">
        <f t="shared" si="7"/>
        <v>11356.673518537227</v>
      </c>
      <c r="X548" s="23">
        <f>VLOOKUP($B548,'%C values'!$T:$V,3,FALSE)</f>
        <v>5.6783350237775778</v>
      </c>
    </row>
    <row r="549" spans="1:24" ht="15.75" customHeight="1" x14ac:dyDescent="0.2">
      <c r="A549" s="22">
        <f>VLOOKUP(B549,'Sample ID by Horizon'!A:B,2,FALSE)</f>
        <v>43416</v>
      </c>
      <c r="B549" s="94" t="s">
        <v>695</v>
      </c>
      <c r="E549" s="71"/>
      <c r="F549" s="71"/>
      <c r="H549" s="71" t="str">
        <f t="shared" si="167"/>
        <v/>
      </c>
      <c r="I549" s="71" t="e">
        <f t="shared" ref="I549:J549" si="422">I546</f>
        <v>#DIV/0!</v>
      </c>
      <c r="J549" s="71" t="e">
        <f t="shared" si="422"/>
        <v>#DIV/0!</v>
      </c>
      <c r="K549" s="35">
        <f>M549/100*VLOOKUP(B549,'Bulk Density'!$D:$Q,14,FALSE)</f>
        <v>7421.7169600880616</v>
      </c>
      <c r="L549" s="23">
        <f t="shared" si="386"/>
        <v>6621.500921183876</v>
      </c>
      <c r="M549" s="23">
        <f>VLOOKUP(B549,'%C values'!$B:$J,5,FALSE)</f>
        <v>0.46980093799999995</v>
      </c>
      <c r="N549" s="23">
        <f>VLOOKUP(B549,'%C values'!$B:$J,9,FALSE)</f>
        <v>7321.330648666667</v>
      </c>
      <c r="O549" s="23">
        <f t="shared" si="2"/>
        <v>6531.9383499991181</v>
      </c>
      <c r="P549" s="40">
        <f t="shared" si="3"/>
        <v>3.2659681768093378</v>
      </c>
      <c r="Q549" s="21">
        <f>VLOOKUP($B549,'%C values'!$M:$O,2,FALSE)</f>
        <v>0.54666599999999999</v>
      </c>
      <c r="R549" s="21">
        <f t="shared" si="4"/>
        <v>8449.6705562407988</v>
      </c>
      <c r="S549" s="21">
        <f t="shared" si="5"/>
        <v>7538.6196580561682</v>
      </c>
      <c r="T549" s="21">
        <f>VLOOKUP($B549,'%C values'!$M:$O,3,FALSE)</f>
        <v>3.7693086770000002</v>
      </c>
      <c r="U549" s="23">
        <f>VLOOKUP(B549,'%C values'!T:U,2,FALSE)</f>
        <v>0.57999999999999996</v>
      </c>
      <c r="V549" s="21">
        <f t="shared" si="6"/>
        <v>8964.9053034570716</v>
      </c>
      <c r="W549" s="21">
        <f t="shared" si="7"/>
        <v>7998.3013424514738</v>
      </c>
      <c r="X549" s="23">
        <f>VLOOKUP($B549,'%C values'!$T:$V,3,FALSE)</f>
        <v>3.9991494489505475</v>
      </c>
    </row>
    <row r="550" spans="1:24" ht="15.75" customHeight="1" x14ac:dyDescent="0.2">
      <c r="A550" s="22">
        <f>VLOOKUP(B550,'Sample ID by Horizon'!A:B,2,FALSE)</f>
        <v>43416</v>
      </c>
      <c r="B550" s="94" t="s">
        <v>696</v>
      </c>
      <c r="E550" s="71"/>
      <c r="F550" s="71"/>
      <c r="H550" s="71" t="str">
        <f t="shared" si="167"/>
        <v/>
      </c>
      <c r="I550" s="71" t="e">
        <f>AVERAGE(H550:H553)</f>
        <v>#DIV/0!</v>
      </c>
      <c r="J550" s="71" t="e">
        <f>I550*0.48</f>
        <v>#DIV/0!</v>
      </c>
      <c r="K550" s="35">
        <f>M550/100*VLOOKUP(B550,'Bulk Density'!$D:$Q,14,FALSE)</f>
        <v>11937.857409312342</v>
      </c>
      <c r="L550" s="23">
        <f t="shared" si="386"/>
        <v>10650.707142001482</v>
      </c>
      <c r="M550" s="23">
        <f>VLOOKUP(B550,'%C values'!$B:$J,5,FALSE)</f>
        <v>0.25508253933333336</v>
      </c>
      <c r="N550" s="23">
        <f>VLOOKUP(B550,'%C values'!$B:$J,9,FALSE)</f>
        <v>11751.710775666666</v>
      </c>
      <c r="O550" s="23">
        <f t="shared" si="2"/>
        <v>10484.631001832226</v>
      </c>
      <c r="P550" s="40">
        <f t="shared" si="3"/>
        <v>5.2423138986878648</v>
      </c>
      <c r="Q550" s="21">
        <f>VLOOKUP($B550,'%C values'!$M:$O,2,FALSE)</f>
        <v>0.36267100000000002</v>
      </c>
      <c r="R550" s="21">
        <f t="shared" si="4"/>
        <v>16531.697205377099</v>
      </c>
      <c r="S550" s="21">
        <f t="shared" si="5"/>
        <v>14749.235097863195</v>
      </c>
      <c r="T550" s="21">
        <f>VLOOKUP($B550,'%C values'!$M:$O,3,FALSE)</f>
        <v>7.3746152949999999</v>
      </c>
      <c r="U550" s="23">
        <f>VLOOKUP(B550,'%C values'!T:U,2,FALSE)</f>
        <v>0.34499999999999997</v>
      </c>
      <c r="V550" s="21">
        <f t="shared" si="6"/>
        <v>15726.196844674925</v>
      </c>
      <c r="W550" s="21">
        <f t="shared" si="7"/>
        <v>14030.584493281245</v>
      </c>
      <c r="X550" s="23">
        <f>VLOOKUP($B550,'%C values'!$T:$V,3,FALSE)</f>
        <v>7.015290102530944</v>
      </c>
    </row>
    <row r="551" spans="1:24" ht="15.75" customHeight="1" x14ac:dyDescent="0.2">
      <c r="A551" s="22">
        <f>VLOOKUP(B551,'Sample ID by Horizon'!A:B,2,FALSE)</f>
        <v>43416</v>
      </c>
      <c r="B551" s="94" t="s">
        <v>697</v>
      </c>
      <c r="E551" s="71"/>
      <c r="F551" s="71"/>
      <c r="H551" s="71" t="str">
        <f t="shared" si="167"/>
        <v/>
      </c>
      <c r="I551" s="71" t="e">
        <f t="shared" ref="I551:J551" si="423">I550</f>
        <v>#DIV/0!</v>
      </c>
      <c r="J551" s="71" t="e">
        <f t="shared" si="423"/>
        <v>#DIV/0!</v>
      </c>
      <c r="K551" s="35">
        <f>M551/100*VLOOKUP(B551,'Bulk Density'!$D:$Q,14,FALSE)</f>
        <v>7683.179762796326</v>
      </c>
      <c r="L551" s="23">
        <f t="shared" si="386"/>
        <v>6854.772574939795</v>
      </c>
      <c r="M551" s="23">
        <f>VLOOKUP(B551,'%C values'!$B:$J,5,FALSE)</f>
        <v>0.12396072533333334</v>
      </c>
      <c r="N551" s="23">
        <f>VLOOKUP(B551,'%C values'!$B:$J,9,FALSE)</f>
        <v>7575.076704666666</v>
      </c>
      <c r="O551" s="23">
        <f t="shared" si="2"/>
        <v>6758.32528345216</v>
      </c>
      <c r="P551" s="40">
        <f t="shared" si="3"/>
        <v>3.3791616089401217</v>
      </c>
      <c r="Q551" s="21">
        <f>VLOOKUP($B551,'%C values'!$M:$O,2,FALSE)</f>
        <v>0.12386900000000001</v>
      </c>
      <c r="R551" s="21">
        <f t="shared" si="4"/>
        <v>7522.4518190666231</v>
      </c>
      <c r="S551" s="21">
        <f t="shared" si="5"/>
        <v>6711.3744592221628</v>
      </c>
      <c r="T551" s="21">
        <f>VLOOKUP($B551,'%C values'!$M:$O,3,FALSE)</f>
        <v>3.355686204</v>
      </c>
      <c r="U551" s="23">
        <f>VLOOKUP(B551,'%C values'!T:U,2,FALSE)</f>
        <v>0.13</v>
      </c>
      <c r="V551" s="21">
        <f t="shared" si="6"/>
        <v>7894.7818782638187</v>
      </c>
      <c r="W551" s="21">
        <f t="shared" si="7"/>
        <v>7043.5595645309249</v>
      </c>
      <c r="X551" s="23">
        <f>VLOOKUP($B551,'%C values'!$T:$V,3,FALSE)</f>
        <v>3.5217787058909007</v>
      </c>
    </row>
    <row r="552" spans="1:24" ht="15.75" customHeight="1" x14ac:dyDescent="0.2">
      <c r="A552" s="22">
        <f>VLOOKUP(B552,'Sample ID by Horizon'!A:B,2,FALSE)</f>
        <v>43440</v>
      </c>
      <c r="B552" s="94" t="s">
        <v>698</v>
      </c>
      <c r="E552" s="71"/>
      <c r="F552" s="71"/>
      <c r="H552" s="71" t="str">
        <f t="shared" si="167"/>
        <v/>
      </c>
      <c r="I552" s="71" t="e">
        <f t="shared" ref="I552:J552" si="424">I550</f>
        <v>#DIV/0!</v>
      </c>
      <c r="J552" s="71" t="e">
        <f t="shared" si="424"/>
        <v>#DIV/0!</v>
      </c>
      <c r="K552" s="35">
        <f>M552/100*VLOOKUP(B552,'Bulk Density'!$D:$Q,14,FALSE)</f>
        <v>17142.917782100136</v>
      </c>
      <c r="L552" s="23">
        <f t="shared" si="386"/>
        <v>15294.553335352288</v>
      </c>
      <c r="M552" s="23">
        <f>VLOOKUP(B552,'%C values'!$B:$J,5,FALSE)</f>
        <v>1.3091435073333333</v>
      </c>
      <c r="N552" s="23">
        <f>VLOOKUP(B552,'%C values'!$B:$J,9,FALSE)</f>
        <v>16895.349736666667</v>
      </c>
      <c r="O552" s="23">
        <f t="shared" si="2"/>
        <v>15073.678293942199</v>
      </c>
      <c r="P552" s="40">
        <f t="shared" si="3"/>
        <v>7.5368368434591151</v>
      </c>
      <c r="Q552" s="21">
        <f>VLOOKUP($B552,'%C values'!$M:$O,2,FALSE)</f>
        <v>1.4362900000000001</v>
      </c>
      <c r="R552" s="21">
        <f t="shared" si="4"/>
        <v>18385.476948374337</v>
      </c>
      <c r="S552" s="21">
        <f t="shared" si="5"/>
        <v>16403.138681351855</v>
      </c>
      <c r="T552" s="21">
        <f>VLOOKUP($B552,'%C values'!$M:$O,3,FALSE)</f>
        <v>8.2015668339999994</v>
      </c>
      <c r="U552" s="23">
        <f>VLOOKUP(B552,'%C values'!T:U,2,FALSE)</f>
        <v>1.37</v>
      </c>
      <c r="V552" s="21">
        <f t="shared" si="6"/>
        <v>17536.920412502237</v>
      </c>
      <c r="W552" s="21">
        <f t="shared" si="7"/>
        <v>15646.074256210124</v>
      </c>
      <c r="X552" s="23">
        <f>VLOOKUP($B552,'%C values'!$T:$V,3,FALSE)</f>
        <v>7.8230347371213327</v>
      </c>
    </row>
    <row r="553" spans="1:24" ht="15.75" customHeight="1" x14ac:dyDescent="0.2">
      <c r="A553" s="22">
        <f>VLOOKUP(B553,'Sample ID by Horizon'!A:B,2,FALSE)</f>
        <v>43440</v>
      </c>
      <c r="B553" s="94" t="s">
        <v>699</v>
      </c>
      <c r="E553" s="71"/>
      <c r="F553" s="71"/>
      <c r="H553" s="71" t="str">
        <f t="shared" si="167"/>
        <v/>
      </c>
      <c r="I553" s="71" t="e">
        <f t="shared" ref="I553:J553" si="425">I550</f>
        <v>#DIV/0!</v>
      </c>
      <c r="J553" s="71" t="e">
        <f t="shared" si="425"/>
        <v>#DIV/0!</v>
      </c>
      <c r="K553" s="35">
        <f>M553/100*VLOOKUP(B553,'Bulk Density'!$D:$Q,14,FALSE)</f>
        <v>16984.965470465992</v>
      </c>
      <c r="L553" s="23">
        <f t="shared" si="386"/>
        <v>15153.631580640666</v>
      </c>
      <c r="M553" s="23">
        <f>VLOOKUP(B553,'%C values'!$B:$J,5,FALSE)</f>
        <v>1.3493779883333332</v>
      </c>
      <c r="N553" s="23">
        <f>VLOOKUP(B553,'%C values'!$B:$J,9,FALSE)</f>
        <v>16870.057866666666</v>
      </c>
      <c r="O553" s="23">
        <f t="shared" si="2"/>
        <v>15051.113415571859</v>
      </c>
      <c r="P553" s="40">
        <f t="shared" si="3"/>
        <v>7.5255544077222387</v>
      </c>
      <c r="Q553" s="21">
        <f>VLOOKUP($B553,'%C values'!$M:$O,2,FALSE)</f>
        <v>1.3724099999999999</v>
      </c>
      <c r="R553" s="21">
        <f t="shared" si="4"/>
        <v>17098.287671386559</v>
      </c>
      <c r="S553" s="21">
        <f t="shared" si="5"/>
        <v>15254.735282361085</v>
      </c>
      <c r="T553" s="21">
        <f>VLOOKUP($B553,'%C values'!$M:$O,3,FALSE)</f>
        <v>7.6273653100000001</v>
      </c>
      <c r="U553" s="23">
        <f>VLOOKUP(B553,'%C values'!T:U,2,FALSE)</f>
        <v>1.33</v>
      </c>
      <c r="V553" s="21">
        <f t="shared" si="6"/>
        <v>16569.919049660177</v>
      </c>
      <c r="W553" s="21">
        <f t="shared" si="7"/>
        <v>14783.335829336891</v>
      </c>
      <c r="X553" s="23">
        <f>VLOOKUP($B553,'%C values'!$T:$V,3,FALSE)</f>
        <v>7.3916656555256823</v>
      </c>
    </row>
    <row r="554" spans="1:24" ht="15.75" customHeight="1" x14ac:dyDescent="0.2">
      <c r="A554" s="22">
        <f>VLOOKUP(B554,'Sample ID by Horizon'!A:B,2,FALSE)</f>
        <v>43440</v>
      </c>
      <c r="B554" s="94" t="s">
        <v>700</v>
      </c>
      <c r="E554" s="71"/>
      <c r="F554" s="71"/>
      <c r="H554" s="71" t="str">
        <f t="shared" si="167"/>
        <v/>
      </c>
      <c r="I554" s="71" t="e">
        <f>AVERAGE(H554:H557)</f>
        <v>#DIV/0!</v>
      </c>
      <c r="J554" s="71" t="e">
        <f>I554*0.48</f>
        <v>#DIV/0!</v>
      </c>
      <c r="K554" s="35">
        <f>M554/100*VLOOKUP(B554,'Bulk Density'!$D:$Q,14,FALSE)</f>
        <v>10010.491943106921</v>
      </c>
      <c r="L554" s="23">
        <f t="shared" si="386"/>
        <v>8931.1519125892064</v>
      </c>
      <c r="M554" s="23">
        <f>VLOOKUP(B554,'%C values'!$B:$J,5,FALSE)</f>
        <v>0.68219150433333342</v>
      </c>
      <c r="N554" s="23">
        <f>VLOOKUP(B554,'%C values'!$B:$J,9,FALSE)</f>
        <v>9951.0154673333345</v>
      </c>
      <c r="O554" s="23">
        <f t="shared" si="2"/>
        <v>8878.0882426538737</v>
      </c>
      <c r="P554" s="40">
        <f t="shared" si="3"/>
        <v>4.439042764605488</v>
      </c>
      <c r="Q554" s="21">
        <f>VLOOKUP($B554,'%C values'!$M:$O,2,FALSE)</f>
        <v>0.84781799999999996</v>
      </c>
      <c r="R554" s="21">
        <f t="shared" si="4"/>
        <v>12316.950282306656</v>
      </c>
      <c r="S554" s="21">
        <f t="shared" si="5"/>
        <v>10988.925888586005</v>
      </c>
      <c r="T554" s="21">
        <f>VLOOKUP($B554,'%C values'!$M:$O,3,FALSE)</f>
        <v>5.494461265</v>
      </c>
      <c r="U554" s="23">
        <f>VLOOKUP(B554,'%C values'!T:U,2,FALSE)</f>
        <v>0.81499999999999995</v>
      </c>
      <c r="V554" s="21">
        <f t="shared" si="6"/>
        <v>11840.176169979786</v>
      </c>
      <c r="W554" s="21">
        <f t="shared" si="7"/>
        <v>10563.55797965789</v>
      </c>
      <c r="X554" s="23">
        <f>VLOOKUP($B554,'%C values'!$T:$V,3,FALSE)</f>
        <v>5.2817773755393249</v>
      </c>
    </row>
    <row r="555" spans="1:24" ht="15.75" customHeight="1" x14ac:dyDescent="0.2">
      <c r="A555" s="22">
        <f>VLOOKUP(B555,'Sample ID by Horizon'!A:B,2,FALSE)</f>
        <v>43440</v>
      </c>
      <c r="B555" s="94" t="s">
        <v>701</v>
      </c>
      <c r="E555" s="71"/>
      <c r="F555" s="71"/>
      <c r="H555" s="71" t="str">
        <f t="shared" si="167"/>
        <v/>
      </c>
      <c r="I555" s="71" t="e">
        <f t="shared" ref="I555:J555" si="426">I554</f>
        <v>#DIV/0!</v>
      </c>
      <c r="J555" s="71" t="e">
        <f t="shared" si="426"/>
        <v>#DIV/0!</v>
      </c>
      <c r="K555" s="35">
        <f>M555/100*VLOOKUP(B555,'Bulk Density'!$D:$Q,14,FALSE)</f>
        <v>8527.6338346414432</v>
      </c>
      <c r="L555" s="23">
        <f t="shared" si="386"/>
        <v>7608.1768673278966</v>
      </c>
      <c r="M555" s="23">
        <f>VLOOKUP(B555,'%C values'!$B:$J,5,FALSE)</f>
        <v>0.18724510533333336</v>
      </c>
      <c r="N555" s="23">
        <f>VLOOKUP(B555,'%C values'!$B:$J,9,FALSE)</f>
        <v>8470.5813826666654</v>
      </c>
      <c r="O555" s="23">
        <f t="shared" si="2"/>
        <v>7557.2758608170916</v>
      </c>
      <c r="P555" s="40">
        <f t="shared" si="3"/>
        <v>3.7786367755294799</v>
      </c>
      <c r="Q555" s="21">
        <f>VLOOKUP($B555,'%C values'!$M:$O,2,FALSE)</f>
        <v>0.20146700000000001</v>
      </c>
      <c r="R555" s="21">
        <f t="shared" si="4"/>
        <v>9083.7528172484162</v>
      </c>
      <c r="S555" s="21">
        <f t="shared" si="5"/>
        <v>8104.3346129577185</v>
      </c>
      <c r="T555" s="21">
        <f>VLOOKUP($B555,'%C values'!$M:$O,3,FALSE)</f>
        <v>4.052166068</v>
      </c>
      <c r="U555" s="23">
        <f>VLOOKUP(B555,'%C values'!T:U,2,FALSE)</f>
        <v>0.19</v>
      </c>
      <c r="V555" s="21">
        <f t="shared" si="6"/>
        <v>8566.7282248566717</v>
      </c>
      <c r="W555" s="21">
        <f t="shared" si="7"/>
        <v>7643.0560660652445</v>
      </c>
      <c r="X555" s="23">
        <f>VLOOKUP($B555,'%C values'!$T:$V,3,FALSE)</f>
        <v>3.8215268650448952</v>
      </c>
    </row>
    <row r="556" spans="1:24" ht="15.75" customHeight="1" x14ac:dyDescent="0.2">
      <c r="A556" s="22">
        <f>VLOOKUP(B556,'Sample ID by Horizon'!A:B,2,FALSE)</f>
        <v>43440</v>
      </c>
      <c r="B556" s="94" t="s">
        <v>702</v>
      </c>
      <c r="E556" s="71"/>
      <c r="F556" s="71"/>
      <c r="H556" s="71" t="str">
        <f t="shared" si="167"/>
        <v/>
      </c>
      <c r="I556" s="71" t="e">
        <f t="shared" ref="I556:J556" si="427">I554</f>
        <v>#DIV/0!</v>
      </c>
      <c r="J556" s="71" t="e">
        <f t="shared" si="427"/>
        <v>#DIV/0!</v>
      </c>
      <c r="K556" s="35">
        <f>M556/100*VLOOKUP(B556,'Bulk Density'!$D:$Q,14,FALSE)</f>
        <v>8363.9678779260212</v>
      </c>
      <c r="L556" s="23">
        <f t="shared" si="386"/>
        <v>7462.1575177642408</v>
      </c>
      <c r="M556" s="23">
        <f>VLOOKUP(B556,'%C values'!$B:$J,5,FALSE)</f>
        <v>0.1419099486666667</v>
      </c>
      <c r="N556" s="23">
        <f>VLOOKUP(B556,'%C values'!$B:$J,9,FALSE)</f>
        <v>8299.1253770000003</v>
      </c>
      <c r="O556" s="23">
        <f t="shared" si="2"/>
        <v>7404.3063922197798</v>
      </c>
      <c r="P556" s="40">
        <f t="shared" si="3"/>
        <v>3.7021520646071355</v>
      </c>
      <c r="Q556" s="21">
        <f>VLOOKUP($B556,'%C values'!$M:$O,2,FALSE)</f>
        <v>0.14679600000000001</v>
      </c>
      <c r="R556" s="21">
        <f t="shared" si="4"/>
        <v>8549.5633569588699</v>
      </c>
      <c r="S556" s="21">
        <f t="shared" si="5"/>
        <v>7627.7419292949371</v>
      </c>
      <c r="T556" s="21">
        <f>VLOOKUP($B556,'%C values'!$M:$O,3,FALSE)</f>
        <v>3.8138697989999999</v>
      </c>
      <c r="U556" s="23">
        <f>VLOOKUP(B556,'%C values'!T:U,2,FALSE)</f>
        <v>0.17</v>
      </c>
      <c r="V556" s="21">
        <f t="shared" si="6"/>
        <v>9900.9902904916198</v>
      </c>
      <c r="W556" s="21">
        <f t="shared" si="7"/>
        <v>8833.4568243013382</v>
      </c>
      <c r="X556" s="23">
        <f>VLOOKUP($B556,'%C values'!$T:$V,3,FALSE)</f>
        <v>4.4167270622496524</v>
      </c>
    </row>
    <row r="557" spans="1:24" ht="15.75" customHeight="1" x14ac:dyDescent="0.2">
      <c r="A557" s="22">
        <f>VLOOKUP(B557,'Sample ID by Horizon'!A:B,2,FALSE)</f>
        <v>43440</v>
      </c>
      <c r="B557" s="94" t="s">
        <v>703</v>
      </c>
      <c r="E557" s="71"/>
      <c r="F557" s="71"/>
      <c r="H557" s="71" t="str">
        <f t="shared" si="167"/>
        <v/>
      </c>
      <c r="I557" s="71" t="e">
        <f t="shared" ref="I557:J557" si="428">I554</f>
        <v>#DIV/0!</v>
      </c>
      <c r="J557" s="71" t="e">
        <f t="shared" si="428"/>
        <v>#DIV/0!</v>
      </c>
      <c r="K557" s="35">
        <f>M557/100*VLOOKUP(B557,'Bulk Density'!$D:$Q,14,FALSE)</f>
        <v>26861.720753452555</v>
      </c>
      <c r="L557" s="23">
        <f t="shared" si="386"/>
        <v>23965.466437224481</v>
      </c>
      <c r="M557" s="23">
        <f>VLOOKUP(B557,'%C values'!$B:$J,5,FALSE)</f>
        <v>2.3856039463333332</v>
      </c>
      <c r="N557" s="23">
        <f>VLOOKUP(B557,'%C values'!$B:$J,9,FALSE)</f>
        <v>26570.098256666664</v>
      </c>
      <c r="O557" s="23">
        <f t="shared" si="2"/>
        <v>23705.286934086598</v>
      </c>
      <c r="P557" s="40">
        <f t="shared" si="3"/>
        <v>11.8526398444761</v>
      </c>
      <c r="Q557" s="21">
        <f>VLOOKUP($B557,'%C values'!$M:$O,2,FALSE)</f>
        <v>2.0259100000000001</v>
      </c>
      <c r="R557" s="21">
        <f t="shared" si="4"/>
        <v>22457.591855345108</v>
      </c>
      <c r="S557" s="21">
        <f t="shared" si="5"/>
        <v>20036.194583736149</v>
      </c>
      <c r="T557" s="21">
        <f>VLOOKUP($B557,'%C values'!$M:$O,3,FALSE)</f>
        <v>10.018094230000001</v>
      </c>
      <c r="U557" s="23">
        <f>VLOOKUP(B557,'%C values'!T:U,2,FALSE)</f>
        <v>2.0099999999999998</v>
      </c>
      <c r="V557" s="21">
        <f t="shared" si="6"/>
        <v>22281.226524990576</v>
      </c>
      <c r="W557" s="21">
        <f t="shared" si="7"/>
        <v>19878.845118149206</v>
      </c>
      <c r="X557" s="23">
        <f>VLOOKUP($B557,'%C values'!$T:$V,3,FALSE)</f>
        <v>9.9394195212521765</v>
      </c>
    </row>
    <row r="558" spans="1:24" ht="15.75" customHeight="1" x14ac:dyDescent="0.2">
      <c r="A558" s="22">
        <f>VLOOKUP(B558,'Sample ID by Horizon'!A:B,2,FALSE)</f>
        <v>43440</v>
      </c>
      <c r="B558" s="94" t="s">
        <v>704</v>
      </c>
      <c r="E558" s="71"/>
      <c r="F558" s="71"/>
      <c r="H558" s="71" t="str">
        <f t="shared" si="167"/>
        <v/>
      </c>
      <c r="I558" s="71" t="e">
        <f>AVERAGE(H558:H561)</f>
        <v>#DIV/0!</v>
      </c>
      <c r="J558" s="71" t="e">
        <f>I558*0.48</f>
        <v>#DIV/0!</v>
      </c>
      <c r="K558" s="35">
        <f>M558/100*VLOOKUP(B558,'Bulk Density'!$D:$Q,14,FALSE)</f>
        <v>13541.980948194454</v>
      </c>
      <c r="L558" s="23">
        <f t="shared" si="386"/>
        <v>12081.872672500856</v>
      </c>
      <c r="M558" s="23">
        <f>VLOOKUP(B558,'%C values'!$B:$J,5,FALSE)</f>
        <v>1.0779953840000001</v>
      </c>
      <c r="N558" s="23">
        <f>VLOOKUP(B558,'%C values'!$B:$J,9,FALSE)</f>
        <v>13426.426666666666</v>
      </c>
      <c r="O558" s="23">
        <f t="shared" si="2"/>
        <v>11978.777555064054</v>
      </c>
      <c r="P558" s="40">
        <f t="shared" si="3"/>
        <v>5.9893869469730143</v>
      </c>
      <c r="Q558" s="21">
        <f>VLOOKUP($B558,'%C values'!$M:$O,2,FALSE)</f>
        <v>1.11364</v>
      </c>
      <c r="R558" s="21">
        <f t="shared" si="4"/>
        <v>13808.66571471616</v>
      </c>
      <c r="S558" s="21">
        <f t="shared" si="5"/>
        <v>12319.803253346967</v>
      </c>
      <c r="T558" s="21">
        <f>VLOOKUP($B558,'%C values'!$M:$O,3,FALSE)</f>
        <v>6.1598997439999996</v>
      </c>
      <c r="U558" s="23">
        <f>VLOOKUP(B558,'%C values'!T:U,2,FALSE)</f>
        <v>1.24</v>
      </c>
      <c r="V558" s="21">
        <f t="shared" si="6"/>
        <v>15375.4763534428</v>
      </c>
      <c r="W558" s="21">
        <f t="shared" si="7"/>
        <v>13717.678993346361</v>
      </c>
      <c r="X558" s="23">
        <f>VLOOKUP($B558,'%C values'!$T:$V,3,FALSE)</f>
        <v>6.8588374003807333</v>
      </c>
    </row>
    <row r="559" spans="1:24" ht="15.75" customHeight="1" x14ac:dyDescent="0.2">
      <c r="A559" s="22">
        <f>VLOOKUP(B559,'Sample ID by Horizon'!A:B,2,FALSE)</f>
        <v>43440</v>
      </c>
      <c r="B559" s="94" t="s">
        <v>705</v>
      </c>
      <c r="E559" s="71"/>
      <c r="F559" s="71"/>
      <c r="H559" s="71" t="str">
        <f t="shared" si="167"/>
        <v/>
      </c>
      <c r="I559" s="71" t="e">
        <f t="shared" ref="I559:J559" si="429">I558</f>
        <v>#DIV/0!</v>
      </c>
      <c r="J559" s="71" t="e">
        <f t="shared" si="429"/>
        <v>#DIV/0!</v>
      </c>
      <c r="K559" s="35">
        <f>M559/100*VLOOKUP(B559,'Bulk Density'!$D:$Q,14,FALSE)</f>
        <v>14382.795601769021</v>
      </c>
      <c r="L559" s="23">
        <f t="shared" si="386"/>
        <v>12832.029951891747</v>
      </c>
      <c r="M559" s="23">
        <f>VLOOKUP(B559,'%C values'!$B:$J,5,FALSE)</f>
        <v>1.0576767480000002</v>
      </c>
      <c r="N559" s="23">
        <f>VLOOKUP(B559,'%C values'!$B:$J,9,FALSE)</f>
        <v>14287.3128</v>
      </c>
      <c r="O559" s="23">
        <f t="shared" si="2"/>
        <v>12746.842189643363</v>
      </c>
      <c r="P559" s="40">
        <f t="shared" si="3"/>
        <v>6.3734191468894528</v>
      </c>
      <c r="Q559" s="21">
        <f>VLOOKUP($B559,'%C values'!$M:$O,2,FALSE)</f>
        <v>0.93935900000000006</v>
      </c>
      <c r="R559" s="21">
        <f t="shared" si="4"/>
        <v>12637.126579041014</v>
      </c>
      <c r="S559" s="21">
        <f t="shared" si="5"/>
        <v>11274.580495891676</v>
      </c>
      <c r="T559" s="21">
        <f>VLOOKUP($B559,'%C values'!$M:$O,3,FALSE)</f>
        <v>5.6372885249999998</v>
      </c>
      <c r="U559" s="23">
        <f>VLOOKUP(B559,'%C values'!T:U,2,FALSE)</f>
        <v>0.92</v>
      </c>
      <c r="V559" s="21">
        <f t="shared" si="6"/>
        <v>12376.691395640784</v>
      </c>
      <c r="W559" s="21">
        <f t="shared" si="7"/>
        <v>11042.22566262775</v>
      </c>
      <c r="X559" s="23">
        <f>VLOOKUP($B559,'%C values'!$T:$V,3,FALSE)</f>
        <v>5.5211111438757694</v>
      </c>
    </row>
    <row r="560" spans="1:24" ht="15.75" customHeight="1" x14ac:dyDescent="0.2">
      <c r="A560" s="22">
        <f>VLOOKUP(B560,'Sample ID by Horizon'!A:B,2,FALSE)</f>
        <v>43440</v>
      </c>
      <c r="B560" s="94" t="s">
        <v>706</v>
      </c>
      <c r="E560" s="71"/>
      <c r="F560" s="71"/>
      <c r="H560" s="71" t="str">
        <f t="shared" si="167"/>
        <v/>
      </c>
      <c r="I560" s="71" t="e">
        <f t="shared" ref="I560:J560" si="430">I558</f>
        <v>#DIV/0!</v>
      </c>
      <c r="J560" s="71" t="e">
        <f t="shared" si="430"/>
        <v>#DIV/0!</v>
      </c>
      <c r="K560" s="35">
        <f>M560/100*VLOOKUP(B560,'Bulk Density'!$D:$Q,14,FALSE)</f>
        <v>14388.518396506503</v>
      </c>
      <c r="L560" s="23">
        <f t="shared" si="386"/>
        <v>12837.13570987602</v>
      </c>
      <c r="M560" s="23">
        <f>VLOOKUP(B560,'%C values'!$B:$J,5,FALSE)</f>
        <v>0.32953008533333333</v>
      </c>
      <c r="N560" s="23">
        <f>VLOOKUP(B560,'%C values'!$B:$J,9,FALSE)</f>
        <v>14294.207606666665</v>
      </c>
      <c r="O560" s="23">
        <f t="shared" si="2"/>
        <v>12752.993592201587</v>
      </c>
      <c r="P560" s="40">
        <f t="shared" si="3"/>
        <v>6.3764948472285283</v>
      </c>
      <c r="Q560" s="21">
        <f>VLOOKUP($B560,'%C values'!$M:$O,2,FALSE)</f>
        <v>0.42462450000000002</v>
      </c>
      <c r="R560" s="21">
        <f t="shared" si="4"/>
        <v>18350.826425081206</v>
      </c>
      <c r="S560" s="21">
        <f t="shared" si="5"/>
        <v>16372.224207903349</v>
      </c>
      <c r="T560" s="21">
        <f>VLOOKUP($B560,'%C values'!$M:$O,3,FALSE)</f>
        <v>8.1861096020000002</v>
      </c>
      <c r="U560" s="23">
        <f>VLOOKUP(B560,'%C values'!T:U,2,FALSE)</f>
        <v>0.39</v>
      </c>
      <c r="V560" s="21">
        <f t="shared" si="6"/>
        <v>16854.473318853885</v>
      </c>
      <c r="W560" s="21">
        <f t="shared" si="7"/>
        <v>15037.209207387486</v>
      </c>
      <c r="X560" s="23">
        <f>VLOOKUP($B560,'%C values'!$T:$V,3,FALSE)</f>
        <v>7.5186023057548494</v>
      </c>
    </row>
    <row r="561" spans="1:24" ht="15.75" customHeight="1" x14ac:dyDescent="0.2">
      <c r="A561" s="22">
        <f>VLOOKUP(B561,'Sample ID by Horizon'!A:B,2,FALSE)</f>
        <v>43440</v>
      </c>
      <c r="B561" s="94" t="s">
        <v>707</v>
      </c>
      <c r="E561" s="71"/>
      <c r="F561" s="71"/>
      <c r="H561" s="71" t="str">
        <f t="shared" si="167"/>
        <v/>
      </c>
      <c r="I561" s="71" t="e">
        <f t="shared" ref="I561:J561" si="431">I558</f>
        <v>#DIV/0!</v>
      </c>
      <c r="J561" s="71" t="e">
        <f t="shared" si="431"/>
        <v>#DIV/0!</v>
      </c>
      <c r="K561" s="35">
        <f>M561/100*VLOOKUP(B561,'Bulk Density'!$D:$Q,14,FALSE)</f>
        <v>10669.514439343551</v>
      </c>
      <c r="L561" s="23">
        <f t="shared" si="386"/>
        <v>9519.1180246598524</v>
      </c>
      <c r="M561" s="23">
        <f>VLOOKUP(B561,'%C values'!$B:$J,5,FALSE)</f>
        <v>0.17922425</v>
      </c>
      <c r="N561" s="23">
        <f>VLOOKUP(B561,'%C values'!$B:$J,9,FALSE)</f>
        <v>10573.369344333332</v>
      </c>
      <c r="O561" s="23">
        <f t="shared" si="2"/>
        <v>9433.3393782090279</v>
      </c>
      <c r="P561" s="40">
        <f t="shared" si="3"/>
        <v>4.7166682475313371</v>
      </c>
      <c r="Q561" s="21">
        <f>VLOOKUP($B561,'%C values'!$M:$O,2,FALSE)</f>
        <v>0.22003900000000001</v>
      </c>
      <c r="R561" s="21">
        <f t="shared" si="4"/>
        <v>12924.141376797283</v>
      </c>
      <c r="S561" s="21">
        <f t="shared" si="5"/>
        <v>11530.649106154871</v>
      </c>
      <c r="T561" s="21">
        <f>VLOOKUP($B561,'%C values'!$M:$O,3,FALSE)</f>
        <v>5.765322791</v>
      </c>
      <c r="U561" s="23">
        <f>VLOOKUP(B561,'%C values'!T:U,2,FALSE)</f>
        <v>0.16</v>
      </c>
      <c r="V561" s="21">
        <f t="shared" si="6"/>
        <v>9397.7095891526751</v>
      </c>
      <c r="W561" s="21">
        <f t="shared" si="7"/>
        <v>8384.4402900612149</v>
      </c>
      <c r="X561" s="23">
        <f>VLOOKUP($B561,'%C values'!$T:$V,3,FALSE)</f>
        <v>4.1922188637468816</v>
      </c>
    </row>
    <row r="562" spans="1:24" ht="15.75" customHeight="1" x14ac:dyDescent="0.2">
      <c r="A562" s="22">
        <f>VLOOKUP(B562,'Sample ID by Horizon'!A:B,2,FALSE)</f>
        <v>43440</v>
      </c>
      <c r="B562" s="94" t="s">
        <v>708</v>
      </c>
      <c r="E562" s="71"/>
      <c r="F562" s="71"/>
      <c r="H562" s="71" t="str">
        <f t="shared" si="167"/>
        <v/>
      </c>
      <c r="I562" s="71" t="e">
        <f>AVERAGE(H562:H565)</f>
        <v>#DIV/0!</v>
      </c>
      <c r="J562" s="71" t="e">
        <f>I562*0.48</f>
        <v>#DIV/0!</v>
      </c>
      <c r="K562" s="35">
        <f>M562/100*VLOOKUP(B562,'Bulk Density'!$D:$Q,14,FALSE)</f>
        <v>19053.215745676505</v>
      </c>
      <c r="L562" s="23">
        <f t="shared" si="386"/>
        <v>16998.881295254239</v>
      </c>
      <c r="M562" s="23">
        <f>VLOOKUP(B562,'%C values'!$B:$J,5,FALSE)</f>
        <v>1.5633148349999999</v>
      </c>
      <c r="N562" s="23">
        <f>VLOOKUP(B562,'%C values'!$B:$J,9,FALSE)</f>
        <v>17829.841790000002</v>
      </c>
      <c r="O562" s="23">
        <f t="shared" si="2"/>
        <v>15907.412593601111</v>
      </c>
      <c r="P562" s="40">
        <f t="shared" si="3"/>
        <v>7.9537038658799251</v>
      </c>
      <c r="Q562" s="21">
        <f>VLOOKUP($B562,'%C values'!$M:$O,2,FALSE)</f>
        <v>1.51308</v>
      </c>
      <c r="R562" s="21">
        <f t="shared" si="4"/>
        <v>16710.932485525111</v>
      </c>
      <c r="S562" s="21">
        <f t="shared" si="5"/>
        <v>14909.145072737072</v>
      </c>
      <c r="T562" s="21">
        <f>VLOOKUP($B562,'%C values'!$M:$O,3,FALSE)</f>
        <v>7.4545702580000004</v>
      </c>
      <c r="U562" s="23">
        <f>VLOOKUP(B562,'%C values'!T:U,2,FALSE)</f>
        <v>1.4650000000000001</v>
      </c>
      <c r="V562" s="21">
        <f t="shared" si="6"/>
        <v>16179.921809351979</v>
      </c>
      <c r="W562" s="21">
        <f t="shared" si="7"/>
        <v>14435.388433896302</v>
      </c>
      <c r="X562" s="23">
        <f>VLOOKUP($B562,'%C values'!$T:$V,3,FALSE)</f>
        <v>7.2176920109776104</v>
      </c>
    </row>
    <row r="563" spans="1:24" ht="15.75" customHeight="1" x14ac:dyDescent="0.2">
      <c r="A563" s="22">
        <f>VLOOKUP(B563,'Sample ID by Horizon'!A:B,2,FALSE)</f>
        <v>43440</v>
      </c>
      <c r="B563" s="94" t="s">
        <v>709</v>
      </c>
      <c r="E563" s="71"/>
      <c r="F563" s="71"/>
      <c r="H563" s="71" t="str">
        <f t="shared" si="167"/>
        <v/>
      </c>
      <c r="I563" s="71" t="e">
        <f t="shared" ref="I563:J563" si="432">I562</f>
        <v>#DIV/0!</v>
      </c>
      <c r="J563" s="71" t="e">
        <f t="shared" si="432"/>
        <v>#DIV/0!</v>
      </c>
      <c r="K563" s="35">
        <f>M563/100*VLOOKUP(B563,'Bulk Density'!$D:$Q,14,FALSE)</f>
        <v>17718.586616128352</v>
      </c>
      <c r="L563" s="23">
        <f t="shared" si="386"/>
        <v>15808.153050258345</v>
      </c>
      <c r="M563" s="23">
        <f>VLOOKUP(B563,'%C values'!$B:$J,5,FALSE)</f>
        <v>1.331014454</v>
      </c>
      <c r="N563" s="23">
        <f>VLOOKUP(B563,'%C values'!$B:$J,9,FALSE)</f>
        <v>16316.406223333333</v>
      </c>
      <c r="O563" s="23">
        <f t="shared" si="2"/>
        <v>14557.15697852887</v>
      </c>
      <c r="P563" s="40">
        <f t="shared" si="3"/>
        <v>7.2785762646856105</v>
      </c>
      <c r="Q563" s="21">
        <f>VLOOKUP($B563,'%C values'!$M:$O,2,FALSE)</f>
        <v>1.35517</v>
      </c>
      <c r="R563" s="21">
        <f t="shared" si="4"/>
        <v>15897.378837001368</v>
      </c>
      <c r="S563" s="21">
        <f t="shared" si="5"/>
        <v>14183.309492897262</v>
      </c>
      <c r="T563" s="21">
        <f>VLOOKUP($B563,'%C values'!$M:$O,3,FALSE)</f>
        <v>7.0916525789999998</v>
      </c>
      <c r="U563" s="23">
        <f>VLOOKUP(B563,'%C values'!T:U,2,FALSE)</f>
        <v>1.19</v>
      </c>
      <c r="V563" s="21">
        <f t="shared" si="6"/>
        <v>13959.784245542352</v>
      </c>
      <c r="W563" s="21">
        <f t="shared" si="7"/>
        <v>12454.62805149741</v>
      </c>
      <c r="X563" s="23">
        <f>VLOOKUP($B563,'%C values'!$T:$V,3,FALSE)</f>
        <v>6.2273121224717194</v>
      </c>
    </row>
    <row r="564" spans="1:24" ht="15.75" customHeight="1" x14ac:dyDescent="0.2">
      <c r="A564" s="22">
        <f>VLOOKUP(B564,'Sample ID by Horizon'!A:B,2,FALSE)</f>
        <v>43440</v>
      </c>
      <c r="B564" s="94" t="s">
        <v>710</v>
      </c>
      <c r="E564" s="71"/>
      <c r="F564" s="71"/>
      <c r="H564" s="71" t="str">
        <f t="shared" si="167"/>
        <v/>
      </c>
      <c r="I564" s="71" t="e">
        <f t="shared" ref="I564:J564" si="433">I562</f>
        <v>#DIV/0!</v>
      </c>
      <c r="J564" s="71" t="e">
        <f t="shared" si="433"/>
        <v>#DIV/0!</v>
      </c>
      <c r="K564" s="35">
        <f>M564/100*VLOOKUP(B564,'Bulk Density'!$D:$Q,14,FALSE)</f>
        <v>10454.015945733128</v>
      </c>
      <c r="L564" s="23">
        <f t="shared" si="386"/>
        <v>9326.8547678381819</v>
      </c>
      <c r="M564" s="23">
        <f>VLOOKUP(B564,'%C values'!$B:$J,5,FALSE)</f>
        <v>0.76868397500000007</v>
      </c>
      <c r="N564" s="23">
        <f>VLOOKUP(B564,'%C values'!$B:$J,9,FALSE)</f>
        <v>10119.796801333332</v>
      </c>
      <c r="O564" s="23">
        <f t="shared" si="2"/>
        <v>9028.6714250319819</v>
      </c>
      <c r="P564" s="40">
        <f t="shared" si="3"/>
        <v>4.5143343327828944</v>
      </c>
      <c r="Q564" s="21">
        <f>VLOOKUP($B564,'%C values'!$M:$O,2,FALSE)</f>
        <v>0.69718800000000003</v>
      </c>
      <c r="R564" s="21">
        <f t="shared" si="4"/>
        <v>9009.7017992822839</v>
      </c>
      <c r="S564" s="21">
        <f t="shared" si="5"/>
        <v>8038.2678407654885</v>
      </c>
      <c r="T564" s="21">
        <f>VLOOKUP($B564,'%C values'!$M:$O,3,FALSE)</f>
        <v>4.0191326920000003</v>
      </c>
      <c r="U564" s="23">
        <f>VLOOKUP(B564,'%C values'!T:U,2,FALSE)</f>
        <v>0.7</v>
      </c>
      <c r="V564" s="21">
        <f t="shared" si="6"/>
        <v>9046.0410384252118</v>
      </c>
      <c r="W564" s="21">
        <f t="shared" si="7"/>
        <v>8070.688951238174</v>
      </c>
      <c r="X564" s="23">
        <f>VLOOKUP($B564,'%C values'!$T:$V,3,FALSE)</f>
        <v>4.0353432422818516</v>
      </c>
    </row>
    <row r="565" spans="1:24" ht="15.75" customHeight="1" x14ac:dyDescent="0.2">
      <c r="A565" s="22">
        <f>VLOOKUP(B565,'Sample ID by Horizon'!A:B,2,FALSE)</f>
        <v>43440</v>
      </c>
      <c r="B565" s="94" t="s">
        <v>711</v>
      </c>
      <c r="E565" s="71"/>
      <c r="F565" s="71"/>
      <c r="H565" s="71" t="str">
        <f t="shared" si="167"/>
        <v/>
      </c>
      <c r="I565" s="71" t="e">
        <f t="shared" ref="I565:J565" si="434">I562</f>
        <v>#DIV/0!</v>
      </c>
      <c r="J565" s="71" t="e">
        <f t="shared" si="434"/>
        <v>#DIV/0!</v>
      </c>
      <c r="K565" s="35">
        <f>M565/100*VLOOKUP(B565,'Bulk Density'!$D:$Q,14,FALSE)</f>
        <v>9994.1160613270895</v>
      </c>
      <c r="L565" s="23">
        <f t="shared" si="386"/>
        <v>8916.5416927609022</v>
      </c>
      <c r="M565" s="23">
        <f>VLOOKUP(B565,'%C values'!$B:$J,5,FALSE)</f>
        <v>0.21650484266666667</v>
      </c>
      <c r="N565" s="23">
        <f>VLOOKUP(B565,'%C values'!$B:$J,9,FALSE)</f>
        <v>9916.5460986666676</v>
      </c>
      <c r="O565" s="23">
        <f t="shared" si="2"/>
        <v>8847.335391580953</v>
      </c>
      <c r="P565" s="40">
        <f t="shared" si="3"/>
        <v>4.4236663437685815</v>
      </c>
      <c r="Q565" s="21">
        <f>VLOOKUP($B565,'%C values'!$M:$O,2,FALSE)</f>
        <v>0.21795400000000001</v>
      </c>
      <c r="R565" s="21">
        <f t="shared" si="4"/>
        <v>9943.6323947397668</v>
      </c>
      <c r="S565" s="21">
        <f t="shared" si="5"/>
        <v>8871.5012194296833</v>
      </c>
      <c r="T565" s="21">
        <f>VLOOKUP($B565,'%C values'!$M:$O,3,FALSE)</f>
        <v>4.4357492540000001</v>
      </c>
      <c r="U565" s="23">
        <f>VLOOKUP(B565,'%C values'!T:U,2,FALSE)</f>
        <v>0.25</v>
      </c>
      <c r="V565" s="21">
        <f t="shared" si="6"/>
        <v>11405.65485691908</v>
      </c>
      <c r="W565" s="21">
        <f t="shared" si="7"/>
        <v>10175.887136081101</v>
      </c>
      <c r="X565" s="23">
        <f>VLOOKUP($B565,'%C values'!$T:$V,3,FALSE)</f>
        <v>5.0879420129935671</v>
      </c>
    </row>
    <row r="566" spans="1:24" ht="15.75" customHeight="1" x14ac:dyDescent="0.2">
      <c r="A566" s="22">
        <f>VLOOKUP(B566,'Sample ID by Horizon'!A:B,2,FALSE)</f>
        <v>43440</v>
      </c>
      <c r="B566" s="94" t="s">
        <v>712</v>
      </c>
      <c r="E566" s="71"/>
      <c r="F566" s="71"/>
      <c r="H566" s="71" t="str">
        <f t="shared" si="167"/>
        <v/>
      </c>
      <c r="I566" s="71" t="e">
        <f>AVERAGE(H566:H569)</f>
        <v>#DIV/0!</v>
      </c>
      <c r="J566" s="71" t="e">
        <f>I566*0.48</f>
        <v>#DIV/0!</v>
      </c>
      <c r="K566" s="35">
        <f>M566/100*VLOOKUP(B566,'Bulk Density'!$D:$Q,14,FALSE)</f>
        <v>6546.5447255299614</v>
      </c>
      <c r="L566" s="23">
        <f t="shared" si="386"/>
        <v>5840.6905253570521</v>
      </c>
      <c r="M566" s="23">
        <f>VLOOKUP(B566,'%C values'!$B:$J,5,FALSE)</f>
        <v>0.109826759</v>
      </c>
      <c r="N566" s="23">
        <f>VLOOKUP(B566,'%C values'!$B:$J,9,FALSE)</f>
        <v>6461.6024910000006</v>
      </c>
      <c r="O566" s="23">
        <f t="shared" si="2"/>
        <v>5764.9068371333933</v>
      </c>
      <c r="P566" s="40">
        <f t="shared" si="3"/>
        <v>2.8824525375918131</v>
      </c>
      <c r="Q566" s="21">
        <f>VLOOKUP($B566,'%C values'!$M:$O,2,FALSE)</f>
        <v>0.116274</v>
      </c>
      <c r="R566" s="21">
        <f t="shared" si="4"/>
        <v>6787.2287138563261</v>
      </c>
      <c r="S566" s="21">
        <f t="shared" si="5"/>
        <v>6055.4237547415269</v>
      </c>
      <c r="T566" s="21">
        <f>VLOOKUP($B566,'%C values'!$M:$O,3,FALSE)</f>
        <v>3.0277109520000001</v>
      </c>
      <c r="U566" s="23">
        <f>VLOOKUP(B566,'%C values'!T:U,2,FALSE)</f>
        <v>0.13</v>
      </c>
      <c r="V566" s="21">
        <f t="shared" si="6"/>
        <v>7588.4525586229283</v>
      </c>
      <c r="W566" s="21">
        <f t="shared" si="7"/>
        <v>6770.2589410908577</v>
      </c>
      <c r="X566" s="23">
        <f>VLOOKUP($B566,'%C values'!$T:$V,3,FALSE)</f>
        <v>3.3851284359358069</v>
      </c>
    </row>
    <row r="567" spans="1:24" ht="15.75" customHeight="1" x14ac:dyDescent="0.2">
      <c r="A567" s="22">
        <f>VLOOKUP(B567,'Sample ID by Horizon'!A:B,2,FALSE)</f>
        <v>43441</v>
      </c>
      <c r="B567" s="94" t="s">
        <v>713</v>
      </c>
      <c r="E567" s="71"/>
      <c r="F567" s="71"/>
      <c r="H567" s="71" t="str">
        <f t="shared" si="167"/>
        <v/>
      </c>
      <c r="I567" s="71" t="e">
        <f t="shared" ref="I567:J567" si="435">I566</f>
        <v>#DIV/0!</v>
      </c>
      <c r="J567" s="71" t="e">
        <f t="shared" si="435"/>
        <v>#DIV/0!</v>
      </c>
      <c r="K567" s="35">
        <f>M567/100*VLOOKUP(B567,'Bulk Density'!$D:$Q,14,FALSE)</f>
        <v>18062.319033200703</v>
      </c>
      <c r="L567" s="23">
        <f t="shared" si="386"/>
        <v>16114.823936324894</v>
      </c>
      <c r="M567" s="23">
        <f>VLOOKUP(B567,'%C values'!$B:$J,5,FALSE)</f>
        <v>1.2851172493333334</v>
      </c>
      <c r="N567" s="23">
        <f>VLOOKUP(B567,'%C values'!$B:$J,9,FALSE)</f>
        <v>17393.309386666664</v>
      </c>
      <c r="O567" s="23">
        <f t="shared" si="2"/>
        <v>15517.947497270623</v>
      </c>
      <c r="P567" s="40">
        <f t="shared" si="3"/>
        <v>7.758971377231509</v>
      </c>
      <c r="Q567" s="21">
        <f>VLOOKUP($B567,'%C values'!$M:$O,2,FALSE)</f>
        <v>1.1563699999999999</v>
      </c>
      <c r="R567" s="21">
        <f t="shared" si="4"/>
        <v>15354.359449835607</v>
      </c>
      <c r="S567" s="21">
        <f t="shared" si="5"/>
        <v>13698.838932826735</v>
      </c>
      <c r="T567" s="21">
        <f>VLOOKUP($B567,'%C values'!$M:$O,3,FALSE)</f>
        <v>6.8494173729999996</v>
      </c>
      <c r="U567" s="23">
        <f>VLOOKUP(B567,'%C values'!T:U,2,FALSE)</f>
        <v>1.1100000000000001</v>
      </c>
      <c r="V567" s="21">
        <f t="shared" si="6"/>
        <v>14738.655438412898</v>
      </c>
      <c r="W567" s="21">
        <f t="shared" si="7"/>
        <v>13149.520668503745</v>
      </c>
      <c r="X567" s="23">
        <f>VLOOKUP($B567,'%C values'!$T:$V,3,FALSE)</f>
        <v>6.5747583247835895</v>
      </c>
    </row>
    <row r="568" spans="1:24" ht="15.75" customHeight="1" x14ac:dyDescent="0.2">
      <c r="A568" s="22">
        <f>VLOOKUP(B568,'Sample ID by Horizon'!A:B,2,FALSE)</f>
        <v>43441</v>
      </c>
      <c r="B568" s="94" t="s">
        <v>714</v>
      </c>
      <c r="E568" s="71"/>
      <c r="F568" s="71"/>
      <c r="H568" s="71" t="str">
        <f t="shared" si="167"/>
        <v/>
      </c>
      <c r="I568" s="71" t="e">
        <f t="shared" ref="I568:J568" si="436">I566</f>
        <v>#DIV/0!</v>
      </c>
      <c r="J568" s="71" t="e">
        <f t="shared" si="436"/>
        <v>#DIV/0!</v>
      </c>
      <c r="K568" s="35">
        <f>M568/100*VLOOKUP(B568,'Bulk Density'!$D:$Q,14,FALSE)</f>
        <v>18696.533589218147</v>
      </c>
      <c r="L568" s="23">
        <f t="shared" si="386"/>
        <v>16680.656922072154</v>
      </c>
      <c r="M568" s="23">
        <f>VLOOKUP(B568,'%C values'!$B:$J,5,FALSE)</f>
        <v>1.2782488333333333</v>
      </c>
      <c r="N568" s="23">
        <f>VLOOKUP(B568,'%C values'!$B:$J,9,FALSE)</f>
        <v>18059.345616666669</v>
      </c>
      <c r="O568" s="23">
        <f t="shared" si="2"/>
        <v>16112.171116172218</v>
      </c>
      <c r="P568" s="40">
        <f t="shared" si="3"/>
        <v>8.056083095874925</v>
      </c>
      <c r="Q568" s="21">
        <f>VLOOKUP($B568,'%C values'!$M:$O,2,FALSE)</f>
        <v>1.133065</v>
      </c>
      <c r="R568" s="21">
        <f t="shared" si="4"/>
        <v>15835.939373331301</v>
      </c>
      <c r="S568" s="21">
        <f t="shared" si="5"/>
        <v>14128.494486143951</v>
      </c>
      <c r="T568" s="21">
        <f>VLOOKUP($B568,'%C values'!$M:$O,3,FALSE)</f>
        <v>7.0642450840000004</v>
      </c>
      <c r="U568" s="23">
        <f>VLOOKUP(B568,'%C values'!T:U,2,FALSE)</f>
        <v>1.01</v>
      </c>
      <c r="V568" s="21">
        <f t="shared" si="6"/>
        <v>14115.958719989245</v>
      </c>
      <c r="W568" s="21">
        <f t="shared" si="7"/>
        <v>12593.96365698825</v>
      </c>
      <c r="X568" s="23">
        <f>VLOOKUP($B568,'%C values'!$T:$V,3,FALSE)</f>
        <v>6.2969799039243117</v>
      </c>
    </row>
    <row r="569" spans="1:24" ht="15.75" customHeight="1" x14ac:dyDescent="0.2">
      <c r="A569" s="22">
        <f>VLOOKUP(B569,'Sample ID by Horizon'!A:B,2,FALSE)</f>
        <v>43441</v>
      </c>
      <c r="B569" s="94" t="s">
        <v>715</v>
      </c>
      <c r="E569" s="71"/>
      <c r="F569" s="71"/>
      <c r="H569" s="71" t="str">
        <f t="shared" si="167"/>
        <v/>
      </c>
      <c r="I569" s="71" t="e">
        <f t="shared" ref="I569:J569" si="437">I566</f>
        <v>#DIV/0!</v>
      </c>
      <c r="J569" s="71" t="e">
        <f t="shared" si="437"/>
        <v>#DIV/0!</v>
      </c>
      <c r="K569" s="35">
        <f>M569/100*VLOOKUP(B569,'Bulk Density'!$D:$Q,14,FALSE)</f>
        <v>13259.922371903485</v>
      </c>
      <c r="L569" s="23">
        <f t="shared" si="386"/>
        <v>11830.22589955301</v>
      </c>
      <c r="M569" s="23">
        <f>VLOOKUP(B569,'%C values'!$B:$J,5,FALSE)</f>
        <v>0.87489613599999994</v>
      </c>
      <c r="N569" s="23">
        <f>VLOOKUP(B569,'%C values'!$B:$J,9,FALSE)</f>
        <v>12768.61571</v>
      </c>
      <c r="O569" s="23">
        <f t="shared" si="2"/>
        <v>11391.892353303207</v>
      </c>
      <c r="P569" s="40">
        <f t="shared" si="3"/>
        <v>5.6959444357785367</v>
      </c>
      <c r="Q569" s="21">
        <f>VLOOKUP($B569,'%C values'!$M:$O,2,FALSE)</f>
        <v>0.74217599999999995</v>
      </c>
      <c r="R569" s="21">
        <f t="shared" si="4"/>
        <v>10640.689569401549</v>
      </c>
      <c r="S569" s="21">
        <f t="shared" si="5"/>
        <v>9493.401077503233</v>
      </c>
      <c r="T569" s="21">
        <f>VLOOKUP($B569,'%C values'!$M:$O,3,FALSE)</f>
        <v>4.7466990879999997</v>
      </c>
      <c r="U569" s="23">
        <f>VLOOKUP(B569,'%C values'!T:U,2,FALSE)</f>
        <v>0.8</v>
      </c>
      <c r="V569" s="21">
        <f t="shared" si="6"/>
        <v>11469.721003537221</v>
      </c>
      <c r="W569" s="21">
        <f t="shared" si="7"/>
        <v>10233.045614520797</v>
      </c>
      <c r="X569" s="23">
        <f>VLOOKUP($B569,'%C values'!$T:$V,3,FALSE)</f>
        <v>5.116521243478636</v>
      </c>
    </row>
    <row r="570" spans="1:24" ht="15.75" customHeight="1" x14ac:dyDescent="0.2">
      <c r="A570" s="22">
        <f>VLOOKUP(B570,'Sample ID by Horizon'!A:B,2,FALSE)</f>
        <v>43441</v>
      </c>
      <c r="B570" s="94" t="s">
        <v>716</v>
      </c>
      <c r="E570" s="71"/>
      <c r="F570" s="71"/>
      <c r="H570" s="71" t="str">
        <f t="shared" si="167"/>
        <v/>
      </c>
      <c r="I570" s="71" t="e">
        <f>AVERAGE(H570:H573)</f>
        <v>#DIV/0!</v>
      </c>
      <c r="J570" s="71" t="e">
        <f>I570*0.48</f>
        <v>#DIV/0!</v>
      </c>
      <c r="K570" s="35">
        <f>M570/100*VLOOKUP(B570,'Bulk Density'!$D:$Q,14,FALSE)</f>
        <v>9988.6468359769406</v>
      </c>
      <c r="L570" s="23">
        <f t="shared" si="386"/>
        <v>8911.6621640899848</v>
      </c>
      <c r="M570" s="23">
        <f>VLOOKUP(B570,'%C values'!$B:$J,5,FALSE)</f>
        <v>0.21457900033333333</v>
      </c>
      <c r="N570" s="23">
        <f>VLOOKUP(B570,'%C values'!$B:$J,9,FALSE)</f>
        <v>9859.7652170000001</v>
      </c>
      <c r="O570" s="23">
        <f t="shared" si="2"/>
        <v>8796.6766744291999</v>
      </c>
      <c r="P570" s="40">
        <f t="shared" si="3"/>
        <v>4.39833699293421</v>
      </c>
      <c r="Q570" s="21">
        <f>VLOOKUP($B570,'%C values'!$M:$O,2,FALSE)</f>
        <v>0.23958299999999999</v>
      </c>
      <c r="R570" s="21">
        <f t="shared" si="4"/>
        <v>10934.797214073908</v>
      </c>
      <c r="S570" s="21">
        <f t="shared" si="5"/>
        <v>9755.7977777005053</v>
      </c>
      <c r="T570" s="21">
        <f>VLOOKUP($B570,'%C values'!$M:$O,3,FALSE)</f>
        <v>4.877897398</v>
      </c>
      <c r="U570" s="23">
        <f>VLOOKUP(B570,'%C values'!T:U,2,FALSE)</f>
        <v>0.28999999999999998</v>
      </c>
      <c r="V570" s="21">
        <f t="shared" si="6"/>
        <v>13235.877303821362</v>
      </c>
      <c r="W570" s="21">
        <f t="shared" si="7"/>
        <v>11808.773391823072</v>
      </c>
      <c r="X570" s="23">
        <f>VLOOKUP($B570,'%C values'!$T:$V,3,FALSE)</f>
        <v>5.9043848913320227</v>
      </c>
    </row>
    <row r="571" spans="1:24" ht="15.75" customHeight="1" x14ac:dyDescent="0.2">
      <c r="A571" s="22">
        <f>VLOOKUP(B571,'Sample ID by Horizon'!A:B,2,FALSE)</f>
        <v>43441</v>
      </c>
      <c r="B571" s="94" t="s">
        <v>717</v>
      </c>
      <c r="E571" s="71"/>
      <c r="F571" s="71"/>
      <c r="H571" s="71" t="str">
        <f t="shared" si="167"/>
        <v/>
      </c>
      <c r="I571" s="71" t="e">
        <f t="shared" ref="I571:J571" si="438">I570</f>
        <v>#DIV/0!</v>
      </c>
      <c r="J571" s="71" t="e">
        <f t="shared" si="438"/>
        <v>#DIV/0!</v>
      </c>
      <c r="K571" s="35">
        <f>M571/100*VLOOKUP(B571,'Bulk Density'!$D:$Q,14,FALSE)</f>
        <v>6888.7497865238738</v>
      </c>
      <c r="L571" s="23">
        <f t="shared" si="386"/>
        <v>6145.9987362185575</v>
      </c>
      <c r="M571" s="23">
        <f>VLOOKUP(B571,'%C values'!$B:$J,5,FALSE)</f>
        <v>0.11438552433333334</v>
      </c>
      <c r="N571" s="23">
        <f>VLOOKUP(B571,'%C values'!$B:$J,9,FALSE)</f>
        <v>6800.0485210000006</v>
      </c>
      <c r="O571" s="23">
        <f t="shared" si="2"/>
        <v>6066.861319023179</v>
      </c>
      <c r="P571" s="40">
        <f t="shared" si="3"/>
        <v>3.0334297323929738</v>
      </c>
      <c r="Q571" s="21">
        <f>VLOOKUP($B571,'%C values'!$M:$O,2,FALSE)</f>
        <v>0.12354999999999999</v>
      </c>
      <c r="R571" s="21">
        <f t="shared" si="4"/>
        <v>7297.0245606718618</v>
      </c>
      <c r="S571" s="21">
        <f t="shared" si="5"/>
        <v>6510.2529657526575</v>
      </c>
      <c r="T571" s="21">
        <f>VLOOKUP($B571,'%C values'!$M:$O,3,FALSE)</f>
        <v>3.255125488</v>
      </c>
      <c r="U571" s="23">
        <f>VLOOKUP(B571,'%C values'!T:U,2,FALSE)</f>
        <v>0.13</v>
      </c>
      <c r="V571" s="21">
        <f t="shared" si="6"/>
        <v>7677.969995041215</v>
      </c>
      <c r="W571" s="21">
        <f t="shared" si="7"/>
        <v>6850.1245289182161</v>
      </c>
      <c r="X571" s="23">
        <f>VLOOKUP($B571,'%C values'!$T:$V,3,FALSE)</f>
        <v>3.4250612176446786</v>
      </c>
    </row>
    <row r="572" spans="1:24" ht="15.75" customHeight="1" x14ac:dyDescent="0.2">
      <c r="A572" s="22">
        <f>VLOOKUP(B572,'Sample ID by Horizon'!A:B,2,FALSE)</f>
        <v>43559</v>
      </c>
      <c r="B572" s="94" t="s">
        <v>718</v>
      </c>
      <c r="E572" s="71"/>
      <c r="F572" s="71"/>
      <c r="H572" s="71" t="str">
        <f t="shared" si="167"/>
        <v/>
      </c>
      <c r="I572" s="71" t="e">
        <f t="shared" ref="I572:J572" si="439">I570</f>
        <v>#DIV/0!</v>
      </c>
      <c r="J572" s="71" t="e">
        <f t="shared" si="439"/>
        <v>#DIV/0!</v>
      </c>
      <c r="K572" s="35">
        <f>M572/100*VLOOKUP(B572,'Bulk Density'!$D:$Q,14,FALSE)</f>
        <v>18325.715193667005</v>
      </c>
      <c r="L572" s="23">
        <f t="shared" si="386"/>
        <v>16349.82049150789</v>
      </c>
      <c r="M572" s="23">
        <f>VLOOKUP(B572,'%C values'!$B:$J,5,FALSE)</f>
        <v>1.1356494669999999</v>
      </c>
      <c r="N572" s="23">
        <f>VLOOKUP(B572,'%C values'!$B:$J,9,FALSE)</f>
        <v>15999.630556666665</v>
      </c>
      <c r="O572" s="23">
        <f t="shared" si="2"/>
        <v>14274.536342371237</v>
      </c>
      <c r="P572" s="40">
        <f t="shared" si="3"/>
        <v>7.1372659897959885</v>
      </c>
      <c r="Q572" s="21">
        <f>VLOOKUP($B572,'%C values'!$M:$O,2,FALSE)</f>
        <v>1</v>
      </c>
      <c r="R572" s="21">
        <f t="shared" si="4"/>
        <v>13045.68272927683</v>
      </c>
      <c r="S572" s="21">
        <f t="shared" si="5"/>
        <v>11639.085763296767</v>
      </c>
      <c r="T572" s="21">
        <f>VLOOKUP($B572,'%C values'!$M:$O,3,FALSE)</f>
        <v>5.8195411029999997</v>
      </c>
      <c r="U572" s="23" t="e">
        <f>VLOOKUP(B572,'%C values'!T:U,2,FALSE)</f>
        <v>#N/A</v>
      </c>
      <c r="V572" s="21" t="e">
        <f t="shared" si="6"/>
        <v>#N/A</v>
      </c>
      <c r="W572" s="21" t="e">
        <f t="shared" si="7"/>
        <v>#N/A</v>
      </c>
      <c r="X572" s="23" t="e">
        <f>VLOOKUP($B572,'%C values'!$T:$V,3,FALSE)</f>
        <v>#N/A</v>
      </c>
    </row>
    <row r="573" spans="1:24" ht="15.75" customHeight="1" x14ac:dyDescent="0.2">
      <c r="A573" s="22">
        <f>VLOOKUP(B573,'Sample ID by Horizon'!A:B,2,FALSE)</f>
        <v>43559</v>
      </c>
      <c r="B573" s="94" t="s">
        <v>719</v>
      </c>
      <c r="E573" s="71"/>
      <c r="F573" s="71"/>
      <c r="H573" s="71" t="str">
        <f t="shared" si="167"/>
        <v/>
      </c>
      <c r="I573" s="71" t="e">
        <f t="shared" ref="I573:J573" si="440">I570</f>
        <v>#DIV/0!</v>
      </c>
      <c r="J573" s="71" t="e">
        <f t="shared" si="440"/>
        <v>#DIV/0!</v>
      </c>
      <c r="K573" s="35">
        <f>M573/100*VLOOKUP(B573,'Bulk Density'!$D:$Q,14,FALSE)</f>
        <v>12736.861049574185</v>
      </c>
      <c r="L573" s="23">
        <f t="shared" si="386"/>
        <v>11363.561508245095</v>
      </c>
      <c r="M573" s="23">
        <f>VLOOKUP(B573,'%C values'!$B:$J,5,FALSE)</f>
        <v>0.75132747733333327</v>
      </c>
      <c r="N573" s="23">
        <f>VLOOKUP(B573,'%C values'!$B:$J,9,FALSE)</f>
        <v>10979.839489333333</v>
      </c>
      <c r="O573" s="23">
        <f t="shared" si="2"/>
        <v>9795.9835552943423</v>
      </c>
      <c r="P573" s="40">
        <f t="shared" si="3"/>
        <v>4.8979902806558551</v>
      </c>
      <c r="Q573" s="21">
        <f>VLOOKUP($B573,'%C values'!$M:$O,2,FALSE)</f>
        <v>0.68</v>
      </c>
      <c r="R573" s="21">
        <f t="shared" si="4"/>
        <v>9053.0742666182814</v>
      </c>
      <c r="S573" s="21">
        <f t="shared" si="5"/>
        <v>8076.9638505922931</v>
      </c>
      <c r="T573" s="21">
        <f>VLOOKUP($B573,'%C values'!$M:$O,3,FALSE)</f>
        <v>4.0384806910000002</v>
      </c>
      <c r="U573" s="23" t="e">
        <f>VLOOKUP(B573,'%C values'!T:U,2,FALSE)</f>
        <v>#N/A</v>
      </c>
      <c r="V573" s="21" t="e">
        <f t="shared" si="6"/>
        <v>#N/A</v>
      </c>
      <c r="W573" s="21" t="e">
        <f t="shared" si="7"/>
        <v>#N/A</v>
      </c>
      <c r="X573" s="23" t="e">
        <f>VLOOKUP($B573,'%C values'!$T:$V,3,FALSE)</f>
        <v>#N/A</v>
      </c>
    </row>
    <row r="574" spans="1:24" ht="15.75" customHeight="1" x14ac:dyDescent="0.2">
      <c r="A574" s="22">
        <f>VLOOKUP(B574,'Sample ID by Horizon'!A:B,2,FALSE)</f>
        <v>43559</v>
      </c>
      <c r="B574" s="94" t="s">
        <v>720</v>
      </c>
      <c r="E574" s="71"/>
      <c r="F574" s="71"/>
      <c r="H574" s="71" t="str">
        <f t="shared" si="167"/>
        <v/>
      </c>
      <c r="I574" s="71" t="e">
        <f>AVERAGE(H574:H577)</f>
        <v>#DIV/0!</v>
      </c>
      <c r="J574" s="71" t="e">
        <f>I574*0.48</f>
        <v>#DIV/0!</v>
      </c>
      <c r="K574" s="35">
        <f>M574/100*VLOOKUP(B574,'Bulk Density'!$D:$Q,14,FALSE)</f>
        <v>12094.11332304481</v>
      </c>
      <c r="L574" s="23">
        <f t="shared" si="386"/>
        <v>10790.115405922621</v>
      </c>
      <c r="M574" s="23">
        <f>VLOOKUP(B574,'%C values'!$B:$J,5,FALSE)</f>
        <v>0.73541858699999996</v>
      </c>
      <c r="N574" s="23">
        <f>VLOOKUP(B574,'%C values'!$B:$J,9,FALSE)</f>
        <v>10826.083539666668</v>
      </c>
      <c r="O574" s="23">
        <f t="shared" si="2"/>
        <v>9658.8057071184612</v>
      </c>
      <c r="P574" s="40">
        <f t="shared" si="3"/>
        <v>4.829401377531001</v>
      </c>
      <c r="Q574" s="21">
        <f>VLOOKUP($B574,'%C values'!$M:$O,2,FALSE)</f>
        <v>0.69</v>
      </c>
      <c r="R574" s="21">
        <f t="shared" si="4"/>
        <v>9529.122292553564</v>
      </c>
      <c r="S574" s="21">
        <f t="shared" si="5"/>
        <v>8501.6839604010656</v>
      </c>
      <c r="T574" s="21">
        <f>VLOOKUP($B574,'%C values'!$M:$O,3,FALSE)</f>
        <v>4.2508406809999997</v>
      </c>
      <c r="U574" s="23" t="e">
        <f>VLOOKUP(B574,'%C values'!T:U,2,FALSE)</f>
        <v>#N/A</v>
      </c>
      <c r="V574" s="21" t="e">
        <f t="shared" si="6"/>
        <v>#N/A</v>
      </c>
      <c r="W574" s="21" t="e">
        <f t="shared" si="7"/>
        <v>#N/A</v>
      </c>
      <c r="X574" s="23" t="e">
        <f>VLOOKUP($B574,'%C values'!$T:$V,3,FALSE)</f>
        <v>#N/A</v>
      </c>
    </row>
    <row r="575" spans="1:24" ht="15.75" customHeight="1" x14ac:dyDescent="0.2">
      <c r="A575" s="22">
        <f>VLOOKUP(B575,'Sample ID by Horizon'!A:B,2,FALSE)</f>
        <v>43559</v>
      </c>
      <c r="B575" s="94" t="s">
        <v>721</v>
      </c>
      <c r="E575" s="71"/>
      <c r="F575" s="71"/>
      <c r="H575" s="71" t="str">
        <f t="shared" si="167"/>
        <v/>
      </c>
      <c r="I575" s="71" t="e">
        <f t="shared" ref="I575:J575" si="441">I574</f>
        <v>#DIV/0!</v>
      </c>
      <c r="J575" s="71" t="e">
        <f t="shared" si="441"/>
        <v>#DIV/0!</v>
      </c>
      <c r="K575" s="35">
        <f>M575/100*VLOOKUP(B575,'Bulk Density'!$D:$Q,14,FALSE)</f>
        <v>10453.504547432713</v>
      </c>
      <c r="L575" s="23">
        <f t="shared" si="386"/>
        <v>9326.3985089515245</v>
      </c>
      <c r="M575" s="23">
        <f>VLOOKUP(B575,'%C values'!$B:$J,5,FALSE)</f>
        <v>0.22753783666666669</v>
      </c>
      <c r="N575" s="23">
        <f>VLOOKUP(B575,'%C values'!$B:$J,9,FALSE)</f>
        <v>8241.447997666668</v>
      </c>
      <c r="O575" s="23">
        <f t="shared" si="2"/>
        <v>7352.8478385669059</v>
      </c>
      <c r="P575" s="40">
        <f t="shared" si="3"/>
        <v>3.6764227956444331</v>
      </c>
      <c r="Q575" s="21">
        <f>VLOOKUP($B575,'%C values'!$M:$O,2,FALSE)</f>
        <v>0.22</v>
      </c>
      <c r="R575" s="21">
        <f t="shared" si="4"/>
        <v>7736.5020312472343</v>
      </c>
      <c r="S575" s="21">
        <f t="shared" si="5"/>
        <v>6902.3455895893749</v>
      </c>
      <c r="T575" s="21">
        <f>VLOOKUP($B575,'%C values'!$M:$O,3,FALSE)</f>
        <v>3.4511717399999999</v>
      </c>
      <c r="U575" s="23" t="e">
        <f>VLOOKUP(B575,'%C values'!T:U,2,FALSE)</f>
        <v>#N/A</v>
      </c>
      <c r="V575" s="21" t="e">
        <f t="shared" si="6"/>
        <v>#N/A</v>
      </c>
      <c r="W575" s="21" t="e">
        <f t="shared" si="7"/>
        <v>#N/A</v>
      </c>
      <c r="X575" s="23" t="e">
        <f>VLOOKUP($B575,'%C values'!$T:$V,3,FALSE)</f>
        <v>#N/A</v>
      </c>
    </row>
    <row r="576" spans="1:24" ht="15.75" customHeight="1" x14ac:dyDescent="0.2">
      <c r="A576" s="22">
        <f>VLOOKUP(B576,'Sample ID by Horizon'!A:B,2,FALSE)</f>
        <v>43559</v>
      </c>
      <c r="B576" s="94" t="s">
        <v>722</v>
      </c>
      <c r="E576" s="71"/>
      <c r="F576" s="71"/>
      <c r="H576" s="71" t="str">
        <f t="shared" si="167"/>
        <v/>
      </c>
      <c r="I576" s="71" t="e">
        <f t="shared" ref="I576:J576" si="442">I574</f>
        <v>#DIV/0!</v>
      </c>
      <c r="J576" s="71" t="e">
        <f t="shared" si="442"/>
        <v>#DIV/0!</v>
      </c>
      <c r="K576" s="35">
        <f>M576/100*VLOOKUP(B576,'Bulk Density'!$D:$Q,14,FALSE)</f>
        <v>5510.1006247476289</v>
      </c>
      <c r="L576" s="23">
        <f t="shared" si="386"/>
        <v>4915.9967375189917</v>
      </c>
      <c r="M576" s="23">
        <f>VLOOKUP(B576,'%C values'!$B:$J,5,FALSE)</f>
        <v>0.100724066</v>
      </c>
      <c r="N576" s="23">
        <f>VLOOKUP(B576,'%C values'!$B:$J,9,FALSE)</f>
        <v>4656.58878</v>
      </c>
      <c r="O576" s="23">
        <f t="shared" si="2"/>
        <v>4154.5112892554516</v>
      </c>
      <c r="P576" s="40">
        <f t="shared" si="3"/>
        <v>2.077255009748411</v>
      </c>
      <c r="Q576" s="21">
        <f>VLOOKUP($B576,'%C values'!$M:$O,2,FALSE)</f>
        <v>0.14499999999999999</v>
      </c>
      <c r="R576" s="21">
        <f t="shared" si="4"/>
        <v>6081.8027978758146</v>
      </c>
      <c r="S576" s="21">
        <f t="shared" si="5"/>
        <v>5426.0574803859881</v>
      </c>
      <c r="T576" s="21">
        <f>VLOOKUP($B576,'%C values'!$M:$O,3,FALSE)</f>
        <v>2.7130279110000002</v>
      </c>
      <c r="U576" s="23" t="e">
        <f>VLOOKUP(B576,'%C values'!T:U,2,FALSE)</f>
        <v>#N/A</v>
      </c>
      <c r="V576" s="21" t="e">
        <f t="shared" si="6"/>
        <v>#N/A</v>
      </c>
      <c r="W576" s="21" t="e">
        <f t="shared" si="7"/>
        <v>#N/A</v>
      </c>
      <c r="X576" s="23" t="e">
        <f>VLOOKUP($B576,'%C values'!$T:$V,3,FALSE)</f>
        <v>#N/A</v>
      </c>
    </row>
    <row r="577" spans="1:24" ht="15.75" customHeight="1" x14ac:dyDescent="0.2">
      <c r="A577" s="22">
        <f>VLOOKUP(B577,'Sample ID by Horizon'!A:B,2,FALSE)</f>
        <v>43818</v>
      </c>
      <c r="B577" s="94" t="s">
        <v>848</v>
      </c>
      <c r="E577" s="71"/>
      <c r="F577" s="71"/>
      <c r="H577" s="71" t="str">
        <f t="shared" si="167"/>
        <v/>
      </c>
      <c r="I577" s="71" t="e">
        <f t="shared" ref="I577:J577" si="443">I574</f>
        <v>#DIV/0!</v>
      </c>
      <c r="J577" s="71" t="e">
        <f t="shared" si="443"/>
        <v>#DIV/0!</v>
      </c>
      <c r="K577" s="35">
        <f>M577/100*VLOOKUP(B577,'Bulk Density'!$D:$Q,14,FALSE)</f>
        <v>21978.832909522353</v>
      </c>
      <c r="L577" s="23">
        <f t="shared" si="386"/>
        <v>19609.055847802359</v>
      </c>
      <c r="M577" s="23">
        <f>VLOOKUP(B577,'%C values'!$B:$J,5,FALSE)</f>
        <v>1.5874277789999998</v>
      </c>
      <c r="N577" s="23">
        <f>VLOOKUP(B577,'%C values'!$B:$J,9,FALSE)</f>
        <v>21669.219120000002</v>
      </c>
      <c r="O577" s="23">
        <f t="shared" si="2"/>
        <v>19332.824888907217</v>
      </c>
      <c r="P577" s="40">
        <f t="shared" si="3"/>
        <v>9.6664094900722706</v>
      </c>
      <c r="Q577" s="21">
        <f>VLOOKUP($B577,'%C values'!$M:$O,2,FALSE)</f>
        <v>1.5765000600000001</v>
      </c>
      <c r="R577" s="21">
        <f t="shared" si="4"/>
        <v>21383.402808238185</v>
      </c>
      <c r="S577" s="21">
        <f t="shared" si="5"/>
        <v>19077.825542826278</v>
      </c>
      <c r="T577" s="21">
        <f>VLOOKUP($B577,'%C values'!$M:$O,3,FALSE)</f>
        <v>9.5389098560000001</v>
      </c>
      <c r="U577" s="23" t="e">
        <f>VLOOKUP(B577,'%C values'!T:U,2,FALSE)</f>
        <v>#N/A</v>
      </c>
      <c r="V577" s="21" t="e">
        <f t="shared" si="6"/>
        <v>#N/A</v>
      </c>
      <c r="W577" s="21" t="e">
        <f t="shared" si="7"/>
        <v>#N/A</v>
      </c>
      <c r="X577" s="23" t="e">
        <f>VLOOKUP($B577,'%C values'!$T:$V,3,FALSE)</f>
        <v>#N/A</v>
      </c>
    </row>
    <row r="578" spans="1:24" ht="15.75" customHeight="1" x14ac:dyDescent="0.2">
      <c r="A578" s="22">
        <f>VLOOKUP(B578,'Sample ID by Horizon'!A:B,2,FALSE)</f>
        <v>43818</v>
      </c>
      <c r="B578" s="94" t="s">
        <v>849</v>
      </c>
      <c r="E578" s="71"/>
      <c r="F578" s="71"/>
      <c r="H578" s="71" t="str">
        <f t="shared" si="167"/>
        <v/>
      </c>
      <c r="I578" s="71" t="e">
        <f>AVERAGE(H578:H581)</f>
        <v>#DIV/0!</v>
      </c>
      <c r="J578" s="71" t="e">
        <f>I578*0.48</f>
        <v>#DIV/0!</v>
      </c>
      <c r="K578" s="35">
        <f>M578/100*VLOOKUP(B578,'Bulk Density'!$D:$Q,14,FALSE)</f>
        <v>19123.388386073253</v>
      </c>
      <c r="L578" s="23">
        <f t="shared" si="386"/>
        <v>17061.487859951834</v>
      </c>
      <c r="M578" s="23">
        <f>VLOOKUP(B578,'%C values'!$B:$J,5,FALSE)</f>
        <v>1.4969063196666665</v>
      </c>
      <c r="N578" s="23">
        <f>VLOOKUP(B578,'%C values'!$B:$J,9,FALSE)</f>
        <v>18836.850646666669</v>
      </c>
      <c r="O578" s="23">
        <f t="shared" si="2"/>
        <v>16805.844871188201</v>
      </c>
      <c r="P578" s="40">
        <f t="shared" si="3"/>
        <v>8.4029198673778822</v>
      </c>
      <c r="Q578" s="21">
        <f>VLOOKUP($B578,'%C values'!$M:$O,2,FALSE)</f>
        <v>1.5752530199999999</v>
      </c>
      <c r="R578" s="21">
        <f t="shared" si="4"/>
        <v>19694.131813808421</v>
      </c>
      <c r="S578" s="21">
        <f t="shared" si="5"/>
        <v>17570.693230195866</v>
      </c>
      <c r="T578" s="21">
        <f>VLOOKUP($B578,'%C values'!$M:$O,3,FALSE)</f>
        <v>8.7853439299999998</v>
      </c>
      <c r="U578" s="23" t="e">
        <f>VLOOKUP(B578,'%C values'!T:U,2,FALSE)</f>
        <v>#N/A</v>
      </c>
      <c r="V578" s="21" t="e">
        <f t="shared" si="6"/>
        <v>#N/A</v>
      </c>
      <c r="W578" s="21" t="e">
        <f t="shared" si="7"/>
        <v>#N/A</v>
      </c>
      <c r="X578" s="23" t="e">
        <f>VLOOKUP($B578,'%C values'!$T:$V,3,FALSE)</f>
        <v>#N/A</v>
      </c>
    </row>
    <row r="579" spans="1:24" ht="15.75" customHeight="1" x14ac:dyDescent="0.2">
      <c r="A579" s="22">
        <f>VLOOKUP(B579,'Sample ID by Horizon'!A:B,2,FALSE)</f>
        <v>43818</v>
      </c>
      <c r="B579" s="94" t="s">
        <v>850</v>
      </c>
      <c r="E579" s="71"/>
      <c r="F579" s="71"/>
      <c r="H579" s="71" t="str">
        <f t="shared" si="167"/>
        <v/>
      </c>
      <c r="I579" s="71" t="e">
        <f t="shared" ref="I579:J579" si="444">I578</f>
        <v>#DIV/0!</v>
      </c>
      <c r="J579" s="71" t="e">
        <f t="shared" si="444"/>
        <v>#DIV/0!</v>
      </c>
      <c r="K579" s="35">
        <f>M579/100*VLOOKUP(B579,'Bulk Density'!$D:$Q,14,FALSE)</f>
        <v>12286.71017708137</v>
      </c>
      <c r="L579" s="23">
        <f t="shared" si="386"/>
        <v>10961.946298056922</v>
      </c>
      <c r="M579" s="23">
        <f>VLOOKUP(B579,'%C values'!$B:$J,5,FALSE)</f>
        <v>0.91508999233333332</v>
      </c>
      <c r="N579" s="23">
        <f>VLOOKUP(B579,'%C values'!$B:$J,9,FALSE)</f>
        <v>12145.455742999999</v>
      </c>
      <c r="O579" s="23">
        <f t="shared" si="2"/>
        <v>10835.922041079597</v>
      </c>
      <c r="P579" s="40">
        <f t="shared" si="3"/>
        <v>5.4179593646283619</v>
      </c>
      <c r="Q579" s="21">
        <f>VLOOKUP($B579,'%C values'!$M:$O,2,FALSE)</f>
        <v>1.0402491</v>
      </c>
      <c r="R579" s="21">
        <f t="shared" si="4"/>
        <v>13711.516381859794</v>
      </c>
      <c r="S579" s="21">
        <f t="shared" si="5"/>
        <v>12233.128646856288</v>
      </c>
      <c r="T579" s="21">
        <f>VLOOKUP($B579,'%C values'!$M:$O,3,FALSE)</f>
        <v>6.1165624540000003</v>
      </c>
      <c r="U579" s="23" t="e">
        <f>VLOOKUP(B579,'%C values'!T:U,2,FALSE)</f>
        <v>#N/A</v>
      </c>
      <c r="V579" s="21" t="e">
        <f t="shared" si="6"/>
        <v>#N/A</v>
      </c>
      <c r="W579" s="21" t="e">
        <f t="shared" si="7"/>
        <v>#N/A</v>
      </c>
      <c r="X579" s="23" t="e">
        <f>VLOOKUP($B579,'%C values'!$T:$V,3,FALSE)</f>
        <v>#N/A</v>
      </c>
    </row>
    <row r="580" spans="1:24" ht="15.75" customHeight="1" x14ac:dyDescent="0.2">
      <c r="A580" s="22">
        <f>VLOOKUP(B580,'Sample ID by Horizon'!A:B,2,FALSE)</f>
        <v>43818</v>
      </c>
      <c r="B580" s="94" t="s">
        <v>851</v>
      </c>
      <c r="E580" s="71"/>
      <c r="F580" s="71"/>
      <c r="H580" s="71" t="str">
        <f t="shared" si="167"/>
        <v/>
      </c>
      <c r="I580" s="71" t="e">
        <f t="shared" ref="I580:J580" si="445">I578</f>
        <v>#DIV/0!</v>
      </c>
      <c r="J580" s="71" t="e">
        <f t="shared" si="445"/>
        <v>#DIV/0!</v>
      </c>
      <c r="K580" s="35">
        <f>M580/100*VLOOKUP(B580,'Bulk Density'!$D:$Q,14,FALSE)</f>
        <v>17458.816080743567</v>
      </c>
      <c r="L580" s="23">
        <f t="shared" si="386"/>
        <v>15576.391202077277</v>
      </c>
      <c r="M580" s="23">
        <f>VLOOKUP(B580,'%C values'!$B:$J,5,FALSE)</f>
        <v>0.41942074933333329</v>
      </c>
      <c r="N580" s="23">
        <f>VLOOKUP(B580,'%C values'!$B:$J,9,FALSE)</f>
        <v>17195.569486666667</v>
      </c>
      <c r="O580" s="23">
        <f t="shared" si="2"/>
        <v>15341.528086904258</v>
      </c>
      <c r="P580" s="40">
        <f t="shared" si="3"/>
        <v>7.6707616990081844</v>
      </c>
      <c r="Q580" s="21">
        <f>VLOOKUP($B580,'%C values'!$M:$O,2,FALSE)</f>
        <v>0.31006823999999999</v>
      </c>
      <c r="R580" s="21">
        <f t="shared" si="4"/>
        <v>12639.984261670394</v>
      </c>
      <c r="S580" s="21">
        <f t="shared" si="5"/>
        <v>11277.13006067091</v>
      </c>
      <c r="T580" s="21">
        <f>VLOOKUP($B580,'%C values'!$M:$O,3,FALSE)</f>
        <v>5.6385633070000001</v>
      </c>
      <c r="U580" s="23" t="e">
        <f>VLOOKUP(B580,'%C values'!T:U,2,FALSE)</f>
        <v>#N/A</v>
      </c>
      <c r="V580" s="21" t="e">
        <f t="shared" si="6"/>
        <v>#N/A</v>
      </c>
      <c r="W580" s="21" t="e">
        <f t="shared" si="7"/>
        <v>#N/A</v>
      </c>
      <c r="X580" s="23" t="e">
        <f>VLOOKUP($B580,'%C values'!$T:$V,3,FALSE)</f>
        <v>#N/A</v>
      </c>
    </row>
    <row r="581" spans="1:24" ht="15.75" customHeight="1" x14ac:dyDescent="0.2">
      <c r="A581" s="22">
        <f>VLOOKUP(B581,'Sample ID by Horizon'!A:B,2,FALSE)</f>
        <v>43818</v>
      </c>
      <c r="B581" s="94" t="s">
        <v>852</v>
      </c>
      <c r="E581" s="71"/>
      <c r="F581" s="71"/>
      <c r="H581" s="71" t="str">
        <f t="shared" si="167"/>
        <v/>
      </c>
      <c r="I581" s="71" t="e">
        <f t="shared" ref="I581:J581" si="446">I578</f>
        <v>#DIV/0!</v>
      </c>
      <c r="J581" s="71" t="e">
        <f t="shared" si="446"/>
        <v>#DIV/0!</v>
      </c>
      <c r="K581" s="35">
        <f>M581/100*VLOOKUP(B581,'Bulk Density'!$D:$Q,14,FALSE)</f>
        <v>9007.365196072722</v>
      </c>
      <c r="L581" s="23">
        <f t="shared" si="386"/>
        <v>8036.183172165519</v>
      </c>
      <c r="M581" s="23">
        <f>VLOOKUP(B581,'%C values'!$B:$J,5,FALSE)</f>
        <v>0.15870866733333333</v>
      </c>
      <c r="N581" s="23">
        <f>VLOOKUP(B581,'%C values'!$B:$J,9,FALSE)</f>
        <v>8908.3872856666658</v>
      </c>
      <c r="O581" s="23">
        <f t="shared" si="2"/>
        <v>7947.8771469620497</v>
      </c>
      <c r="P581" s="40">
        <f t="shared" si="3"/>
        <v>3.9739373589115017</v>
      </c>
      <c r="Q581" s="21">
        <f>VLOOKUP($B581,'%C values'!$M:$O,2,FALSE)</f>
        <v>0.16276514</v>
      </c>
      <c r="R581" s="21">
        <f t="shared" si="4"/>
        <v>9091.3249873409368</v>
      </c>
      <c r="S581" s="21">
        <f t="shared" si="5"/>
        <v>8111.0903450224987</v>
      </c>
      <c r="T581" s="21">
        <f>VLOOKUP($B581,'%C values'!$M:$O,3,FALSE)</f>
        <v>4.055543933</v>
      </c>
      <c r="U581" s="23" t="e">
        <f>VLOOKUP(B581,'%C values'!T:U,2,FALSE)</f>
        <v>#N/A</v>
      </c>
      <c r="V581" s="21" t="e">
        <f t="shared" si="6"/>
        <v>#N/A</v>
      </c>
      <c r="W581" s="21" t="e">
        <f t="shared" si="7"/>
        <v>#N/A</v>
      </c>
      <c r="X581" s="23" t="e">
        <f>VLOOKUP($B581,'%C values'!$T:$V,3,FALSE)</f>
        <v>#N/A</v>
      </c>
    </row>
    <row r="582" spans="1:24" ht="15.75" customHeight="1" x14ac:dyDescent="0.2">
      <c r="A582" s="22">
        <f>VLOOKUP(B582,'Sample ID by Horizon'!A:B,2,FALSE)</f>
        <v>43818</v>
      </c>
      <c r="B582" s="94" t="s">
        <v>853</v>
      </c>
      <c r="E582" s="71"/>
      <c r="F582" s="71"/>
      <c r="H582" s="71" t="str">
        <f t="shared" si="167"/>
        <v/>
      </c>
      <c r="I582" s="71" t="e">
        <f>AVERAGE(H582:H585)</f>
        <v>#DIV/0!</v>
      </c>
      <c r="J582" s="71" t="e">
        <f>I582*0.48</f>
        <v>#DIV/0!</v>
      </c>
      <c r="K582" s="35">
        <f>M582/100*VLOOKUP(B582,'Bulk Density'!$D:$Q,14,FALSE)</f>
        <v>22525.344091832168</v>
      </c>
      <c r="L582" s="23">
        <f t="shared" si="386"/>
        <v>20096.641714598714</v>
      </c>
      <c r="M582" s="23">
        <f>VLOOKUP(B582,'%C values'!$B:$J,5,FALSE)</f>
        <v>1.5890099396666668</v>
      </c>
      <c r="N582" s="23">
        <f>VLOOKUP(B582,'%C values'!$B:$J,9,FALSE)</f>
        <v>21612.457573333333</v>
      </c>
      <c r="O582" s="23">
        <f t="shared" si="2"/>
        <v>19282.183422038786</v>
      </c>
      <c r="P582" s="40">
        <f t="shared" si="3"/>
        <v>9.6410887643769261</v>
      </c>
      <c r="Q582" s="21">
        <f>VLOOKUP($B582,'%C values'!$M:$O,2,FALSE)</f>
        <v>1.59725619</v>
      </c>
      <c r="R582" s="21">
        <f t="shared" si="4"/>
        <v>21390.627686977368</v>
      </c>
      <c r="S582" s="21">
        <f t="shared" si="5"/>
        <v>19084.271428796361</v>
      </c>
      <c r="T582" s="21">
        <f>VLOOKUP($B582,'%C values'!$M:$O,3,FALSE)</f>
        <v>9.5421327980000008</v>
      </c>
      <c r="U582" s="23" t="e">
        <f>VLOOKUP(B582,'%C values'!T:U,2,FALSE)</f>
        <v>#N/A</v>
      </c>
      <c r="V582" s="21" t="e">
        <f t="shared" si="6"/>
        <v>#N/A</v>
      </c>
      <c r="W582" s="21" t="e">
        <f t="shared" si="7"/>
        <v>#N/A</v>
      </c>
      <c r="X582" s="23" t="e">
        <f>VLOOKUP($B582,'%C values'!$T:$V,3,FALSE)</f>
        <v>#N/A</v>
      </c>
    </row>
    <row r="583" spans="1:24" ht="15.75" customHeight="1" x14ac:dyDescent="0.2">
      <c r="A583" s="22">
        <f>VLOOKUP(B583,'Sample ID by Horizon'!A:B,2,FALSE)</f>
        <v>43818</v>
      </c>
      <c r="B583" s="94" t="s">
        <v>854</v>
      </c>
      <c r="E583" s="71"/>
      <c r="F583" s="71"/>
      <c r="H583" s="71" t="str">
        <f t="shared" si="167"/>
        <v/>
      </c>
      <c r="I583" s="71" t="e">
        <f t="shared" ref="I583:J583" si="447">I582</f>
        <v>#DIV/0!</v>
      </c>
      <c r="J583" s="71" t="e">
        <f t="shared" si="447"/>
        <v>#DIV/0!</v>
      </c>
      <c r="K583" s="35">
        <f>M583/100*VLOOKUP(B583,'Bulk Density'!$D:$Q,14,FALSE)</f>
        <v>21344.627396238247</v>
      </c>
      <c r="L583" s="23">
        <f t="shared" si="386"/>
        <v>19043.230929792986</v>
      </c>
      <c r="M583" s="23">
        <f>VLOOKUP(B583,'%C values'!$B:$J,5,FALSE)</f>
        <v>1.5032567889999999</v>
      </c>
      <c r="N583" s="23">
        <f>VLOOKUP(B583,'%C values'!$B:$J,9,FALSE)</f>
        <v>20626.73794333333</v>
      </c>
      <c r="O583" s="23">
        <f t="shared" si="2"/>
        <v>18402.744948007217</v>
      </c>
      <c r="P583" s="40">
        <f t="shared" si="3"/>
        <v>9.2013696617541552</v>
      </c>
      <c r="Q583" s="21">
        <f>VLOOKUP($B583,'%C values'!$M:$O,2,FALSE)</f>
        <v>1.6139661300000001</v>
      </c>
      <c r="R583" s="21">
        <f t="shared" si="4"/>
        <v>21897.429257474836</v>
      </c>
      <c r="S583" s="21">
        <f t="shared" si="5"/>
        <v>19536.429208991012</v>
      </c>
      <c r="T583" s="21">
        <f>VLOOKUP($B583,'%C values'!$M:$O,3,FALSE)</f>
        <v>9.7682116190000006</v>
      </c>
      <c r="U583" s="23" t="e">
        <f>VLOOKUP(B583,'%C values'!T:U,2,FALSE)</f>
        <v>#N/A</v>
      </c>
      <c r="V583" s="21" t="e">
        <f t="shared" si="6"/>
        <v>#N/A</v>
      </c>
      <c r="W583" s="21" t="e">
        <f t="shared" si="7"/>
        <v>#N/A</v>
      </c>
      <c r="X583" s="23" t="e">
        <f>VLOOKUP($B583,'%C values'!$T:$V,3,FALSE)</f>
        <v>#N/A</v>
      </c>
    </row>
    <row r="584" spans="1:24" ht="15.75" customHeight="1" x14ac:dyDescent="0.2">
      <c r="A584" s="22">
        <f>VLOOKUP(B584,'Sample ID by Horizon'!A:B,2,FALSE)</f>
        <v>43818</v>
      </c>
      <c r="B584" s="94" t="s">
        <v>855</v>
      </c>
      <c r="E584" s="71"/>
      <c r="F584" s="71"/>
      <c r="H584" s="71" t="str">
        <f t="shared" si="167"/>
        <v/>
      </c>
      <c r="I584" s="71" t="e">
        <f t="shared" ref="I584:J584" si="448">I582</f>
        <v>#DIV/0!</v>
      </c>
      <c r="J584" s="71" t="e">
        <f t="shared" si="448"/>
        <v>#DIV/0!</v>
      </c>
      <c r="K584" s="35">
        <f>M584/100*VLOOKUP(B584,'Bulk Density'!$D:$Q,14,FALSE)</f>
        <v>12384.848186516809</v>
      </c>
      <c r="L584" s="23">
        <f t="shared" si="386"/>
        <v>11049.502981149859</v>
      </c>
      <c r="M584" s="23">
        <f>VLOOKUP(B584,'%C values'!$B:$J,5,FALSE)</f>
        <v>0.84273106366666661</v>
      </c>
      <c r="N584" s="23">
        <f>VLOOKUP(B584,'%C values'!$B:$J,9,FALSE)</f>
        <v>11933.988886666666</v>
      </c>
      <c r="O584" s="23">
        <f t="shared" si="2"/>
        <v>10647.255726864025</v>
      </c>
      <c r="P584" s="40">
        <f t="shared" si="3"/>
        <v>5.3236262363519664</v>
      </c>
      <c r="Q584" s="21">
        <f>VLOOKUP($B584,'%C values'!$M:$O,2,FALSE)</f>
        <v>0.92219048000000003</v>
      </c>
      <c r="R584" s="21">
        <f t="shared" si="4"/>
        <v>12820.373841767103</v>
      </c>
      <c r="S584" s="21">
        <f t="shared" si="5"/>
        <v>11438.069877859542</v>
      </c>
      <c r="T584" s="21">
        <f>VLOOKUP($B584,'%C values'!$M:$O,3,FALSE)</f>
        <v>5.7190331910000003</v>
      </c>
      <c r="U584" s="23" t="e">
        <f>VLOOKUP(B584,'%C values'!T:U,2,FALSE)</f>
        <v>#N/A</v>
      </c>
      <c r="V584" s="21" t="e">
        <f t="shared" si="6"/>
        <v>#N/A</v>
      </c>
      <c r="W584" s="21" t="e">
        <f t="shared" si="7"/>
        <v>#N/A</v>
      </c>
      <c r="X584" s="23" t="e">
        <f>VLOOKUP($B584,'%C values'!$T:$V,3,FALSE)</f>
        <v>#N/A</v>
      </c>
    </row>
    <row r="585" spans="1:24" ht="15.75" customHeight="1" x14ac:dyDescent="0.2">
      <c r="A585" s="22">
        <f>VLOOKUP(B585,'Sample ID by Horizon'!A:B,2,FALSE)</f>
        <v>43818</v>
      </c>
      <c r="B585" s="94" t="s">
        <v>856</v>
      </c>
      <c r="E585" s="71"/>
      <c r="F585" s="71"/>
      <c r="H585" s="71" t="str">
        <f t="shared" si="167"/>
        <v/>
      </c>
      <c r="I585" s="71" t="e">
        <f t="shared" ref="I585:J585" si="449">I582</f>
        <v>#DIV/0!</v>
      </c>
      <c r="J585" s="71" t="e">
        <f t="shared" si="449"/>
        <v>#DIV/0!</v>
      </c>
      <c r="K585" s="35">
        <f>M585/100*VLOOKUP(B585,'Bulk Density'!$D:$Q,14,FALSE)</f>
        <v>9316.1260454723306</v>
      </c>
      <c r="L585" s="23">
        <f t="shared" si="386"/>
        <v>8311.6531556908358</v>
      </c>
      <c r="M585" s="23">
        <f>VLOOKUP(B585,'%C values'!$B:$J,5,FALSE)</f>
        <v>0.21010063033333334</v>
      </c>
      <c r="N585" s="23">
        <f>VLOOKUP(B585,'%C values'!$B:$J,9,FALSE)</f>
        <v>9194.7379943333326</v>
      </c>
      <c r="O585" s="23">
        <f t="shared" si="2"/>
        <v>8203.3532708043549</v>
      </c>
      <c r="P585" s="40">
        <f t="shared" si="3"/>
        <v>4.1016753817915985</v>
      </c>
      <c r="Q585" s="21">
        <f>VLOOKUP($B585,'%C values'!$M:$O,2,FALSE)</f>
        <v>0.19189126000000001</v>
      </c>
      <c r="R585" s="21">
        <f t="shared" si="4"/>
        <v>8342.543575957814</v>
      </c>
      <c r="S585" s="21">
        <f t="shared" si="5"/>
        <v>7443.0432028447831</v>
      </c>
      <c r="T585" s="21">
        <f>VLOOKUP($B585,'%C values'!$M:$O,3,FALSE)</f>
        <v>3.7215204640000001</v>
      </c>
      <c r="U585" s="23" t="e">
        <f>VLOOKUP(B585,'%C values'!T:U,2,FALSE)</f>
        <v>#N/A</v>
      </c>
      <c r="V585" s="21" t="e">
        <f t="shared" si="6"/>
        <v>#N/A</v>
      </c>
      <c r="W585" s="21" t="e">
        <f t="shared" si="7"/>
        <v>#N/A</v>
      </c>
      <c r="X585" s="23" t="e">
        <f>VLOOKUP($B585,'%C values'!$T:$V,3,FALSE)</f>
        <v>#N/A</v>
      </c>
    </row>
    <row r="586" spans="1:24" ht="15.75" customHeight="1" x14ac:dyDescent="0.2">
      <c r="A586" s="22">
        <f>VLOOKUP(B586,'Sample ID by Horizon'!A:B,2,FALSE)</f>
        <v>43818</v>
      </c>
      <c r="B586" s="94" t="s">
        <v>857</v>
      </c>
      <c r="E586" s="71"/>
      <c r="F586" s="71"/>
      <c r="H586" s="71" t="str">
        <f t="shared" si="167"/>
        <v/>
      </c>
      <c r="I586" s="71" t="e">
        <f>AVERAGE(H586:H589)</f>
        <v>#DIV/0!</v>
      </c>
      <c r="J586" s="71" t="e">
        <f>I586*0.48</f>
        <v>#DIV/0!</v>
      </c>
      <c r="K586" s="35">
        <f>M586/100*VLOOKUP(B586,'Bulk Density'!$D:$Q,14,FALSE)</f>
        <v>7264.7979715739148</v>
      </c>
      <c r="L586" s="23">
        <f t="shared" si="386"/>
        <v>6481.5010757861965</v>
      </c>
      <c r="M586" s="23">
        <f>VLOOKUP(B586,'%C values'!$B:$J,5,FALSE)</f>
        <v>0.11446612133333334</v>
      </c>
      <c r="N586" s="23">
        <f>VLOOKUP(B586,'%C values'!$B:$J,9,FALSE)</f>
        <v>7171.400271333333</v>
      </c>
      <c r="O586" s="23">
        <f t="shared" si="2"/>
        <v>6398.173597588735</v>
      </c>
      <c r="P586" s="40">
        <f t="shared" si="3"/>
        <v>3.1990858210456543</v>
      </c>
      <c r="Q586" s="21">
        <f>VLOOKUP($B586,'%C values'!$M:$O,2,FALSE)</f>
        <v>0.10867377</v>
      </c>
      <c r="R586" s="21">
        <f t="shared" si="4"/>
        <v>6764.0219767589597</v>
      </c>
      <c r="S586" s="21">
        <f t="shared" si="5"/>
        <v>6034.7191884135136</v>
      </c>
      <c r="T586" s="21">
        <f>VLOOKUP($B586,'%C values'!$M:$O,3,FALSE)</f>
        <v>3.0173586719999999</v>
      </c>
      <c r="U586" s="23" t="e">
        <f>VLOOKUP(B586,'%C values'!T:U,2,FALSE)</f>
        <v>#N/A</v>
      </c>
      <c r="V586" s="21" t="e">
        <f t="shared" si="6"/>
        <v>#N/A</v>
      </c>
      <c r="W586" s="21" t="e">
        <f t="shared" si="7"/>
        <v>#N/A</v>
      </c>
      <c r="X586" s="23" t="e">
        <f>VLOOKUP($B586,'%C values'!$T:$V,3,FALSE)</f>
        <v>#N/A</v>
      </c>
    </row>
    <row r="587" spans="1:24" ht="15.75" customHeight="1" x14ac:dyDescent="0.2">
      <c r="A587" s="22">
        <f>VLOOKUP(B587,'Sample ID by Horizon'!A:B,2,FALSE)</f>
        <v>43818</v>
      </c>
      <c r="B587" s="94" t="s">
        <v>858</v>
      </c>
      <c r="E587" s="71"/>
      <c r="F587" s="71"/>
      <c r="H587" s="71" t="str">
        <f t="shared" si="167"/>
        <v/>
      </c>
      <c r="I587" s="71" t="e">
        <f t="shared" ref="I587:J587" si="450">I586</f>
        <v>#DIV/0!</v>
      </c>
      <c r="J587" s="71" t="e">
        <f t="shared" si="450"/>
        <v>#DIV/0!</v>
      </c>
      <c r="K587" s="35">
        <f>M587/100*VLOOKUP(B587,'Bulk Density'!$D:$Q,14,FALSE)</f>
        <v>15108.498645095413</v>
      </c>
      <c r="L587" s="23">
        <f t="shared" si="386"/>
        <v>13479.487055919415</v>
      </c>
      <c r="M587" s="23">
        <f>VLOOKUP(B587,'%C values'!$B:$J,5,FALSE)</f>
        <v>1.1789735313333332</v>
      </c>
      <c r="N587" s="23">
        <f>VLOOKUP(B587,'%C values'!$B:$J,9,FALSE)</f>
        <v>14402.785936666667</v>
      </c>
      <c r="O587" s="23">
        <f t="shared" si="2"/>
        <v>12849.864911329216</v>
      </c>
      <c r="P587" s="40">
        <f t="shared" si="3"/>
        <v>6.4249304919887722</v>
      </c>
      <c r="Q587" s="21">
        <f>VLOOKUP($B587,'%C values'!$M:$O,2,FALSE)</f>
        <v>1.3162230399999999</v>
      </c>
      <c r="R587" s="21">
        <f t="shared" si="4"/>
        <v>15740.513618657908</v>
      </c>
      <c r="S587" s="21">
        <f t="shared" si="5"/>
        <v>14043.357620123255</v>
      </c>
      <c r="T587" s="21">
        <f>VLOOKUP($B587,'%C values'!$M:$O,3,FALSE)</f>
        <v>7.0216766640000001</v>
      </c>
      <c r="U587" s="23" t="e">
        <f>VLOOKUP(B587,'%C values'!T:U,2,FALSE)</f>
        <v>#N/A</v>
      </c>
      <c r="V587" s="21" t="e">
        <f t="shared" si="6"/>
        <v>#N/A</v>
      </c>
      <c r="W587" s="21" t="e">
        <f t="shared" si="7"/>
        <v>#N/A</v>
      </c>
      <c r="X587" s="23" t="e">
        <f>VLOOKUP($B587,'%C values'!$T:$V,3,FALSE)</f>
        <v>#N/A</v>
      </c>
    </row>
    <row r="588" spans="1:24" ht="15.75" customHeight="1" x14ac:dyDescent="0.2">
      <c r="A588" s="22">
        <f>VLOOKUP(B588,'Sample ID by Horizon'!A:B,2,FALSE)</f>
        <v>43818</v>
      </c>
      <c r="B588" s="94" t="s">
        <v>859</v>
      </c>
      <c r="E588" s="71"/>
      <c r="F588" s="71"/>
      <c r="H588" s="71" t="str">
        <f t="shared" si="167"/>
        <v/>
      </c>
      <c r="I588" s="71" t="e">
        <f t="shared" ref="I588:J588" si="451">I586</f>
        <v>#DIV/0!</v>
      </c>
      <c r="J588" s="71" t="e">
        <f t="shared" si="451"/>
        <v>#DIV/0!</v>
      </c>
      <c r="K588" s="35">
        <f>M588/100*VLOOKUP(B588,'Bulk Density'!$D:$Q,14,FALSE)</f>
        <v>15178.116429117636</v>
      </c>
      <c r="L588" s="23">
        <f t="shared" si="386"/>
        <v>13541.598589343948</v>
      </c>
      <c r="M588" s="23">
        <f>VLOOKUP(B588,'%C values'!$B:$J,5,FALSE)</f>
        <v>1.0807217346666667</v>
      </c>
      <c r="N588" s="23">
        <f>VLOOKUP(B588,'%C values'!$B:$J,9,FALSE)</f>
        <v>14546.65778</v>
      </c>
      <c r="O588" s="23">
        <f t="shared" si="2"/>
        <v>12978.224366194869</v>
      </c>
      <c r="P588" s="40">
        <f t="shared" si="3"/>
        <v>6.4891101998061114</v>
      </c>
      <c r="Q588" s="21">
        <f>VLOOKUP($B588,'%C values'!$M:$O,2,FALSE)</f>
        <v>1.0753867500000001</v>
      </c>
      <c r="R588" s="21">
        <f t="shared" si="4"/>
        <v>14181.056535517648</v>
      </c>
      <c r="S588" s="21">
        <f t="shared" si="5"/>
        <v>12652.042568890498</v>
      </c>
      <c r="T588" s="21">
        <f>VLOOKUP($B588,'%C values'!$M:$O,3,FALSE)</f>
        <v>6.3260193510000002</v>
      </c>
      <c r="U588" s="23" t="e">
        <f>VLOOKUP(B588,'%C values'!T:U,2,FALSE)</f>
        <v>#N/A</v>
      </c>
      <c r="V588" s="21" t="e">
        <f t="shared" si="6"/>
        <v>#N/A</v>
      </c>
      <c r="W588" s="21" t="e">
        <f t="shared" si="7"/>
        <v>#N/A</v>
      </c>
      <c r="X588" s="23" t="e">
        <f>VLOOKUP($B588,'%C values'!$T:$V,3,FALSE)</f>
        <v>#N/A</v>
      </c>
    </row>
    <row r="589" spans="1:24" ht="15.75" customHeight="1" x14ac:dyDescent="0.2">
      <c r="A589" s="22">
        <f>VLOOKUP(B589,'Sample ID by Horizon'!A:B,2,FALSE)</f>
        <v>43818</v>
      </c>
      <c r="B589" s="94" t="s">
        <v>860</v>
      </c>
      <c r="E589" s="71"/>
      <c r="F589" s="71"/>
      <c r="H589" s="71" t="str">
        <f t="shared" si="167"/>
        <v/>
      </c>
      <c r="I589" s="71" t="e">
        <f t="shared" ref="I589:J589" si="452">I586</f>
        <v>#DIV/0!</v>
      </c>
      <c r="J589" s="71" t="e">
        <f t="shared" si="452"/>
        <v>#DIV/0!</v>
      </c>
      <c r="K589" s="35">
        <f>M589/100*VLOOKUP(B589,'Bulk Density'!$D:$Q,14,FALSE)</f>
        <v>11436.11402598216</v>
      </c>
      <c r="L589" s="23">
        <f t="shared" si="386"/>
        <v>10203.062170792649</v>
      </c>
      <c r="M589" s="23">
        <f>VLOOKUP(B589,'%C values'!$B:$J,5,FALSE)</f>
        <v>0.77402709000000003</v>
      </c>
      <c r="N589" s="23">
        <f>VLOOKUP(B589,'%C values'!$B:$J,9,FALSE)</f>
        <v>10967.433213333332</v>
      </c>
      <c r="O589" s="23">
        <f t="shared" si="2"/>
        <v>9784.9149348653718</v>
      </c>
      <c r="P589" s="40">
        <f t="shared" si="3"/>
        <v>4.8924559721328409</v>
      </c>
      <c r="Q589" s="21">
        <f>VLOOKUP($B589,'%C values'!$M:$O,2,FALSE)</f>
        <v>0.73549412000000003</v>
      </c>
      <c r="R589" s="21">
        <f t="shared" si="4"/>
        <v>10215.844550615357</v>
      </c>
      <c r="S589" s="21">
        <f t="shared" si="5"/>
        <v>9114.3632216564947</v>
      </c>
      <c r="T589" s="21">
        <f>VLOOKUP($B589,'%C values'!$M:$O,3,FALSE)</f>
        <v>4.5571802180000001</v>
      </c>
      <c r="U589" s="23" t="e">
        <f>VLOOKUP(B589,'%C values'!T:U,2,FALSE)</f>
        <v>#N/A</v>
      </c>
      <c r="V589" s="21" t="e">
        <f t="shared" si="6"/>
        <v>#N/A</v>
      </c>
      <c r="W589" s="21" t="e">
        <f t="shared" si="7"/>
        <v>#N/A</v>
      </c>
      <c r="X589" s="23" t="e">
        <f>VLOOKUP($B589,'%C values'!$T:$V,3,FALSE)</f>
        <v>#N/A</v>
      </c>
    </row>
    <row r="590" spans="1:24" ht="15.75" customHeight="1" x14ac:dyDescent="0.2">
      <c r="A590" s="22">
        <f>VLOOKUP(B590,'Sample ID by Horizon'!A:B,2,FALSE)</f>
        <v>43818</v>
      </c>
      <c r="B590" s="94" t="s">
        <v>861</v>
      </c>
      <c r="E590" s="71"/>
      <c r="F590" s="71"/>
      <c r="H590" s="71" t="str">
        <f t="shared" si="167"/>
        <v/>
      </c>
      <c r="I590" s="71" t="e">
        <f>AVERAGE(H590:H593)</f>
        <v>#DIV/0!</v>
      </c>
      <c r="J590" s="71" t="e">
        <f>I590*0.48</f>
        <v>#DIV/0!</v>
      </c>
      <c r="K590" s="35">
        <f>M590/100*VLOOKUP(B590,'Bulk Density'!$D:$Q,14,FALSE)</f>
        <v>13606.206853191899</v>
      </c>
      <c r="L590" s="23">
        <f t="shared" si="386"/>
        <v>12139.173684031133</v>
      </c>
      <c r="M590" s="23">
        <f>VLOOKUP(B590,'%C values'!$B:$J,5,FALSE)</f>
        <v>0.28212811799999998</v>
      </c>
      <c r="N590" s="23">
        <f>VLOOKUP(B590,'%C values'!$B:$J,9,FALSE)</f>
        <v>13257.208063333333</v>
      </c>
      <c r="O590" s="23">
        <f t="shared" si="2"/>
        <v>11827.804250116054</v>
      </c>
      <c r="P590" s="40">
        <f t="shared" si="3"/>
        <v>5.9139003175702793</v>
      </c>
      <c r="Q590" s="21">
        <f>VLOOKUP($B590,'%C values'!$M:$O,2,FALSE)</f>
        <v>0.18497115</v>
      </c>
      <c r="R590" s="21">
        <f t="shared" si="4"/>
        <v>8574.1959987399987</v>
      </c>
      <c r="S590" s="21">
        <f t="shared" si="5"/>
        <v>7649.7186580117659</v>
      </c>
      <c r="T590" s="21">
        <f>VLOOKUP($B590,'%C values'!$M:$O,3,FALSE)</f>
        <v>3.8248581599999998</v>
      </c>
      <c r="U590" s="23" t="e">
        <f>VLOOKUP(B590,'%C values'!T:U,2,FALSE)</f>
        <v>#N/A</v>
      </c>
      <c r="V590" s="21" t="e">
        <f t="shared" si="6"/>
        <v>#N/A</v>
      </c>
      <c r="W590" s="21" t="e">
        <f t="shared" si="7"/>
        <v>#N/A</v>
      </c>
      <c r="X590" s="23" t="e">
        <f>VLOOKUP($B590,'%C values'!$T:$V,3,FALSE)</f>
        <v>#N/A</v>
      </c>
    </row>
    <row r="591" spans="1:24" ht="15.75" customHeight="1" x14ac:dyDescent="0.2">
      <c r="A591" s="22">
        <f>VLOOKUP(B591,'Sample ID by Horizon'!A:B,2,FALSE)</f>
        <v>43818</v>
      </c>
      <c r="B591" s="94" t="s">
        <v>862</v>
      </c>
      <c r="E591" s="71"/>
      <c r="F591" s="71"/>
      <c r="H591" s="71" t="str">
        <f t="shared" si="167"/>
        <v/>
      </c>
      <c r="I591" s="71" t="e">
        <f t="shared" ref="I591:J591" si="453">I590</f>
        <v>#DIV/0!</v>
      </c>
      <c r="J591" s="71" t="e">
        <f t="shared" si="453"/>
        <v>#DIV/0!</v>
      </c>
      <c r="K591" s="35">
        <f>M591/100*VLOOKUP(B591,'Bulk Density'!$D:$Q,14,FALSE)</f>
        <v>8672.8787226387358</v>
      </c>
      <c r="L591" s="23">
        <f t="shared" si="386"/>
        <v>7737.7613239763095</v>
      </c>
      <c r="M591" s="23">
        <f>VLOOKUP(B591,'%C values'!$B:$J,5,FALSE)</f>
        <v>0.13978654833333334</v>
      </c>
      <c r="N591" s="23">
        <f>VLOOKUP(B591,'%C values'!$B:$J,9,FALSE)</f>
        <v>8560.9259863333336</v>
      </c>
      <c r="O591" s="23">
        <f t="shared" si="2"/>
        <v>7637.8794299938581</v>
      </c>
      <c r="P591" s="40">
        <f t="shared" si="3"/>
        <v>3.8189385478002795</v>
      </c>
      <c r="Q591" s="21">
        <f>VLOOKUP($B591,'%C values'!$M:$O,2,FALSE)</f>
        <v>9.0806609999999996E-2</v>
      </c>
      <c r="R591" s="21">
        <f t="shared" si="4"/>
        <v>5528.5000891462296</v>
      </c>
      <c r="S591" s="21">
        <f t="shared" si="5"/>
        <v>4932.4123555114047</v>
      </c>
      <c r="T591" s="21">
        <f>VLOOKUP($B591,'%C values'!$M:$O,3,FALSE)</f>
        <v>2.466205424</v>
      </c>
      <c r="U591" s="23" t="e">
        <f>VLOOKUP(B591,'%C values'!T:U,2,FALSE)</f>
        <v>#N/A</v>
      </c>
      <c r="V591" s="21" t="e">
        <f t="shared" si="6"/>
        <v>#N/A</v>
      </c>
      <c r="W591" s="21" t="e">
        <f t="shared" si="7"/>
        <v>#N/A</v>
      </c>
      <c r="X591" s="23" t="e">
        <f>VLOOKUP($B591,'%C values'!$T:$V,3,FALSE)</f>
        <v>#N/A</v>
      </c>
    </row>
    <row r="592" spans="1:24" ht="15.75" customHeight="1" x14ac:dyDescent="0.2">
      <c r="A592" s="22">
        <f>VLOOKUP(B592,'Sample ID by Horizon'!A:B,2,FALSE)</f>
        <v>43819</v>
      </c>
      <c r="B592" s="94" t="s">
        <v>868</v>
      </c>
      <c r="E592" s="71"/>
      <c r="F592" s="71"/>
      <c r="H592" s="71" t="str">
        <f t="shared" si="167"/>
        <v/>
      </c>
      <c r="I592" s="71" t="e">
        <f t="shared" ref="I592:J592" si="454">I590</f>
        <v>#DIV/0!</v>
      </c>
      <c r="J592" s="71" t="e">
        <f t="shared" si="454"/>
        <v>#DIV/0!</v>
      </c>
      <c r="K592" s="35">
        <f>M592/100*VLOOKUP(B592,'Bulk Density'!$D:$Q,14,FALSE)</f>
        <v>30532.979635879325</v>
      </c>
      <c r="L592" s="23">
        <f t="shared" si="386"/>
        <v>27240.886963582696</v>
      </c>
      <c r="M592" s="23">
        <f>VLOOKUP(B592,'%C values'!$B:$J,5,FALSE)</f>
        <v>2.3960347286666663</v>
      </c>
      <c r="N592" s="23">
        <f>VLOOKUP(B592,'%C values'!$B:$J,9,FALSE)</f>
        <v>25844.991116666668</v>
      </c>
      <c r="O592" s="23">
        <f t="shared" si="2"/>
        <v>23058.361482565469</v>
      </c>
      <c r="P592" s="40">
        <f t="shared" si="3"/>
        <v>11.529177217576644</v>
      </c>
      <c r="Q592" s="21">
        <f>VLOOKUP($B592,'%C values'!$M:$O,2,FALSE)</f>
        <v>2.20592743</v>
      </c>
      <c r="R592" s="21">
        <f t="shared" si="4"/>
        <v>21681.650903003945</v>
      </c>
      <c r="S592" s="21">
        <f t="shared" si="5"/>
        <v>19343.91626615257</v>
      </c>
      <c r="T592" s="21">
        <f>VLOOKUP($B592,'%C values'!$M:$O,3,FALSE)</f>
        <v>9.6719551769999992</v>
      </c>
      <c r="U592" s="23" t="e">
        <f>VLOOKUP(B592,'%C values'!T:U,2,FALSE)</f>
        <v>#N/A</v>
      </c>
      <c r="V592" s="21" t="e">
        <f t="shared" si="6"/>
        <v>#N/A</v>
      </c>
      <c r="W592" s="21" t="e">
        <f t="shared" si="7"/>
        <v>#N/A</v>
      </c>
      <c r="X592" s="23" t="e">
        <f>VLOOKUP($B592,'%C values'!$T:$V,3,FALSE)</f>
        <v>#N/A</v>
      </c>
    </row>
    <row r="593" spans="1:24" ht="15.75" customHeight="1" x14ac:dyDescent="0.2">
      <c r="A593" s="22">
        <f>VLOOKUP(B593,'Sample ID by Horizon'!A:B,2,FALSE)</f>
        <v>43819</v>
      </c>
      <c r="B593" s="94" t="s">
        <v>869</v>
      </c>
      <c r="E593" s="71"/>
      <c r="F593" s="71"/>
      <c r="H593" s="71" t="str">
        <f t="shared" si="167"/>
        <v/>
      </c>
      <c r="I593" s="71" t="e">
        <f t="shared" ref="I593:J593" si="455">I590</f>
        <v>#DIV/0!</v>
      </c>
      <c r="J593" s="71" t="e">
        <f t="shared" si="455"/>
        <v>#DIV/0!</v>
      </c>
      <c r="K593" s="35">
        <f>M593/100*VLOOKUP(B593,'Bulk Density'!$D:$Q,14,FALSE)</f>
        <v>30512.490926110218</v>
      </c>
      <c r="L593" s="23">
        <f t="shared" si="386"/>
        <v>27222.607364489984</v>
      </c>
      <c r="M593" s="23">
        <f>VLOOKUP(B593,'%C values'!$B:$J,5,FALSE)</f>
        <v>2.358749855333333</v>
      </c>
      <c r="N593" s="23">
        <f>VLOOKUP(B593,'%C values'!$B:$J,9,FALSE)</f>
        <v>26140.089089999998</v>
      </c>
      <c r="O593" s="23">
        <f t="shared" si="2"/>
        <v>23321.641733317978</v>
      </c>
      <c r="P593" s="40">
        <f t="shared" si="3"/>
        <v>11.660817302719241</v>
      </c>
      <c r="Q593" s="21">
        <f>VLOOKUP($B593,'%C values'!$M:$O,2,FALSE)</f>
        <v>2.0733036500000002</v>
      </c>
      <c r="R593" s="21">
        <f t="shared" si="4"/>
        <v>21527.515372773869</v>
      </c>
      <c r="S593" s="21">
        <f t="shared" si="5"/>
        <v>19206.399764122893</v>
      </c>
      <c r="T593" s="21">
        <f>VLOOKUP($B593,'%C values'!$M:$O,3,FALSE)</f>
        <v>9.6031969470000007</v>
      </c>
      <c r="U593" s="23" t="e">
        <f>VLOOKUP(B593,'%C values'!T:U,2,FALSE)</f>
        <v>#N/A</v>
      </c>
      <c r="V593" s="21" t="e">
        <f t="shared" si="6"/>
        <v>#N/A</v>
      </c>
      <c r="W593" s="21" t="e">
        <f t="shared" si="7"/>
        <v>#N/A</v>
      </c>
      <c r="X593" s="23" t="e">
        <f>VLOOKUP($B593,'%C values'!$T:$V,3,FALSE)</f>
        <v>#N/A</v>
      </c>
    </row>
    <row r="594" spans="1:24" ht="15.75" customHeight="1" x14ac:dyDescent="0.2">
      <c r="A594" s="22">
        <f>VLOOKUP(B594,'Sample ID by Horizon'!A:B,2,FALSE)</f>
        <v>43819</v>
      </c>
      <c r="B594" s="94" t="s">
        <v>870</v>
      </c>
      <c r="E594" s="71"/>
      <c r="F594" s="71"/>
      <c r="H594" s="71" t="str">
        <f t="shared" si="167"/>
        <v/>
      </c>
      <c r="I594" s="71" t="e">
        <f>AVERAGE(H594:H597)</f>
        <v>#DIV/0!</v>
      </c>
      <c r="J594" s="71" t="e">
        <f>I594*0.48</f>
        <v>#DIV/0!</v>
      </c>
      <c r="K594" s="35">
        <f>M594/100*VLOOKUP(B594,'Bulk Density'!$D:$Q,14,FALSE)</f>
        <v>20942.447292570934</v>
      </c>
      <c r="L594" s="23">
        <f t="shared" si="386"/>
        <v>18684.414238017212</v>
      </c>
      <c r="M594" s="23">
        <f>VLOOKUP(B594,'%C values'!$B:$J,5,FALSE)</f>
        <v>1.5776962489999999</v>
      </c>
      <c r="N594" s="23">
        <f>VLOOKUP(B594,'%C values'!$B:$J,9,FALSE)</f>
        <v>16600.852709999999</v>
      </c>
      <c r="O594" s="23">
        <f t="shared" si="2"/>
        <v>14810.93419525912</v>
      </c>
      <c r="P594" s="40">
        <f t="shared" si="3"/>
        <v>7.405464834269301</v>
      </c>
      <c r="Q594" s="21">
        <f>VLOOKUP($B594,'%C values'!$M:$O,2,FALSE)</f>
        <v>1.5966974199999999</v>
      </c>
      <c r="R594" s="21">
        <f t="shared" si="4"/>
        <v>15503.90105811481</v>
      </c>
      <c r="S594" s="21">
        <f t="shared" si="5"/>
        <v>13832.256833603744</v>
      </c>
      <c r="T594" s="21">
        <f>VLOOKUP($B594,'%C values'!$M:$O,3,FALSE)</f>
        <v>6.9161263030000004</v>
      </c>
      <c r="U594" s="23" t="e">
        <f>VLOOKUP(B594,'%C values'!T:U,2,FALSE)</f>
        <v>#N/A</v>
      </c>
      <c r="V594" s="21" t="e">
        <f t="shared" si="6"/>
        <v>#N/A</v>
      </c>
      <c r="W594" s="21" t="e">
        <f t="shared" si="7"/>
        <v>#N/A</v>
      </c>
      <c r="X594" s="23" t="e">
        <f>VLOOKUP($B594,'%C values'!$T:$V,3,FALSE)</f>
        <v>#N/A</v>
      </c>
    </row>
    <row r="595" spans="1:24" ht="15.75" customHeight="1" x14ac:dyDescent="0.2">
      <c r="A595" s="22">
        <f>VLOOKUP(B595,'Sample ID by Horizon'!A:B,2,FALSE)</f>
        <v>43819</v>
      </c>
      <c r="B595" s="94" t="s">
        <v>871</v>
      </c>
      <c r="E595" s="71"/>
      <c r="F595" s="71"/>
      <c r="H595" s="71" t="str">
        <f t="shared" si="167"/>
        <v/>
      </c>
      <c r="I595" s="71" t="e">
        <f t="shared" ref="I595:J595" si="456">I594</f>
        <v>#DIV/0!</v>
      </c>
      <c r="J595" s="71" t="e">
        <f t="shared" si="456"/>
        <v>#DIV/0!</v>
      </c>
      <c r="K595" s="35">
        <f>M595/100*VLOOKUP(B595,'Bulk Density'!$D:$Q,14,FALSE)</f>
        <v>29513.887072120135</v>
      </c>
      <c r="L595" s="23">
        <f t="shared" si="386"/>
        <v>26331.673854811295</v>
      </c>
      <c r="M595" s="23">
        <f>VLOOKUP(B595,'%C values'!$B:$J,5,FALSE)</f>
        <v>0.67213379799999995</v>
      </c>
      <c r="N595" s="23">
        <f>VLOOKUP(B595,'%C values'!$B:$J,9,FALSE)</f>
        <v>20335.908606666668</v>
      </c>
      <c r="O595" s="23">
        <f t="shared" si="2"/>
        <v>18143.273085768113</v>
      </c>
      <c r="P595" s="40">
        <f t="shared" si="3"/>
        <v>9.0716337702862742</v>
      </c>
      <c r="Q595" s="21">
        <f>VLOOKUP($B595,'%C values'!$M:$O,2,FALSE)</f>
        <v>0.59234509000000002</v>
      </c>
      <c r="R595" s="21">
        <f t="shared" si="4"/>
        <v>16371.681529026097</v>
      </c>
      <c r="S595" s="21">
        <f t="shared" si="5"/>
        <v>14606.47245223012</v>
      </c>
      <c r="T595" s="21">
        <f>VLOOKUP($B595,'%C values'!$M:$O,3,FALSE)</f>
        <v>7.3032339940000002</v>
      </c>
      <c r="U595" s="23" t="e">
        <f>VLOOKUP(B595,'%C values'!T:U,2,FALSE)</f>
        <v>#N/A</v>
      </c>
      <c r="V595" s="21" t="e">
        <f t="shared" si="6"/>
        <v>#N/A</v>
      </c>
      <c r="W595" s="21" t="e">
        <f t="shared" si="7"/>
        <v>#N/A</v>
      </c>
      <c r="X595" s="23" t="e">
        <f>VLOOKUP($B595,'%C values'!$T:$V,3,FALSE)</f>
        <v>#N/A</v>
      </c>
    </row>
    <row r="596" spans="1:24" ht="15.75" customHeight="1" x14ac:dyDescent="0.2">
      <c r="A596" s="22">
        <f>VLOOKUP(B596,'Sample ID by Horizon'!A:B,2,FALSE)</f>
        <v>43819</v>
      </c>
      <c r="B596" s="94" t="s">
        <v>872</v>
      </c>
      <c r="E596" s="71"/>
      <c r="F596" s="71"/>
      <c r="H596" s="71" t="str">
        <f t="shared" si="167"/>
        <v/>
      </c>
      <c r="I596" s="71" t="e">
        <f t="shared" ref="I596:J596" si="457">I594</f>
        <v>#DIV/0!</v>
      </c>
      <c r="J596" s="71" t="e">
        <f t="shared" si="457"/>
        <v>#DIV/0!</v>
      </c>
      <c r="K596" s="35">
        <f>M596/100*VLOOKUP(B596,'Bulk Density'!$D:$Q,14,FALSE)</f>
        <v>14409.204841820123</v>
      </c>
      <c r="L596" s="23">
        <f t="shared" si="386"/>
        <v>12855.591724493226</v>
      </c>
      <c r="M596" s="23">
        <f>VLOOKUP(B596,'%C values'!$B:$J,5,FALSE)</f>
        <v>0.22263557499999997</v>
      </c>
      <c r="N596" s="23">
        <f>VLOOKUP(B596,'%C values'!$B:$J,9,FALSE)</f>
        <v>11043.734732000003</v>
      </c>
      <c r="O596" s="23">
        <f t="shared" si="2"/>
        <v>9852.9895567966687</v>
      </c>
      <c r="P596" s="40">
        <f t="shared" si="3"/>
        <v>4.9264932726955397</v>
      </c>
      <c r="Q596" s="21">
        <f>VLOOKUP($B596,'%C values'!$M:$O,2,FALSE)</f>
        <v>0.28344722</v>
      </c>
      <c r="R596" s="21">
        <f t="shared" si="4"/>
        <v>12424.404403274742</v>
      </c>
      <c r="S596" s="21">
        <f t="shared" si="5"/>
        <v>11084.794211886594</v>
      </c>
      <c r="T596" s="21">
        <f>VLOOKUP($B596,'%C values'!$M:$O,3,FALSE)</f>
        <v>5.5423954120000003</v>
      </c>
      <c r="U596" s="23" t="e">
        <f>VLOOKUP(B596,'%C values'!T:U,2,FALSE)</f>
        <v>#N/A</v>
      </c>
      <c r="V596" s="21" t="e">
        <f t="shared" si="6"/>
        <v>#N/A</v>
      </c>
      <c r="W596" s="21" t="e">
        <f t="shared" si="7"/>
        <v>#N/A</v>
      </c>
      <c r="X596" s="23" t="e">
        <f>VLOOKUP($B596,'%C values'!$T:$V,3,FALSE)</f>
        <v>#N/A</v>
      </c>
    </row>
    <row r="597" spans="1:24" ht="15.75" customHeight="1" x14ac:dyDescent="0.2">
      <c r="A597" s="22">
        <f>VLOOKUP(B597,'Sample ID by Horizon'!A:B,2,FALSE)</f>
        <v>43819</v>
      </c>
      <c r="B597" s="94" t="s">
        <v>873</v>
      </c>
      <c r="E597" s="71"/>
      <c r="F597" s="71"/>
      <c r="H597" s="71" t="str">
        <f t="shared" si="167"/>
        <v/>
      </c>
      <c r="I597" s="71" t="e">
        <f t="shared" ref="I597:J597" si="458">I594</f>
        <v>#DIV/0!</v>
      </c>
      <c r="J597" s="71" t="e">
        <f t="shared" si="458"/>
        <v>#DIV/0!</v>
      </c>
      <c r="K597" s="35">
        <f>M597/100*VLOOKUP(B597,'Bulk Density'!$D:$Q,14,FALSE)</f>
        <v>28092.597936235517</v>
      </c>
      <c r="L597" s="23">
        <f t="shared" si="386"/>
        <v>25063.629361449617</v>
      </c>
      <c r="M597" s="23">
        <f>VLOOKUP(B597,'%C values'!$B:$J,5,FALSE)</f>
        <v>2.1269348423333336</v>
      </c>
      <c r="N597" s="23">
        <f>VLOOKUP(B597,'%C values'!$B:$J,9,FALSE)</f>
        <v>27778.631536666668</v>
      </c>
      <c r="O597" s="23">
        <f t="shared" si="2"/>
        <v>24783.51509474478</v>
      </c>
      <c r="P597" s="40">
        <f t="shared" si="3"/>
        <v>12.391753760033765</v>
      </c>
      <c r="Q597" s="21">
        <f>VLOOKUP($B597,'%C values'!$M:$O,2,FALSE)</f>
        <v>2.86594579</v>
      </c>
      <c r="R597" s="21">
        <f t="shared" si="4"/>
        <v>37266.039074274071</v>
      </c>
      <c r="S597" s="21">
        <f t="shared" si="5"/>
        <v>33247.982021703538</v>
      </c>
      <c r="T597" s="21">
        <f>VLOOKUP($B597,'%C values'!$M:$O,3,FALSE)</f>
        <v>16.62398593</v>
      </c>
      <c r="U597" s="23" t="e">
        <f>VLOOKUP(B597,'%C values'!T:U,2,FALSE)</f>
        <v>#N/A</v>
      </c>
      <c r="V597" s="21" t="e">
        <f t="shared" si="6"/>
        <v>#N/A</v>
      </c>
      <c r="W597" s="21" t="e">
        <f t="shared" si="7"/>
        <v>#N/A</v>
      </c>
      <c r="X597" s="23" t="e">
        <f>VLOOKUP($B597,'%C values'!$T:$V,3,FALSE)</f>
        <v>#N/A</v>
      </c>
    </row>
    <row r="598" spans="1:24" ht="15.75" customHeight="1" x14ac:dyDescent="0.2">
      <c r="A598" s="22">
        <f>VLOOKUP(B598,'Sample ID by Horizon'!A:B,2,FALSE)</f>
        <v>43819</v>
      </c>
      <c r="B598" s="94" t="s">
        <v>874</v>
      </c>
      <c r="E598" s="71"/>
      <c r="F598" s="71"/>
      <c r="H598" s="71" t="str">
        <f t="shared" si="167"/>
        <v/>
      </c>
      <c r="I598" s="71" t="e">
        <f>AVERAGE(H598:H601)</f>
        <v>#DIV/0!</v>
      </c>
      <c r="J598" s="71" t="e">
        <f>I598*0.48</f>
        <v>#DIV/0!</v>
      </c>
      <c r="K598" s="35">
        <f>M598/100*VLOOKUP(B598,'Bulk Density'!$D:$Q,14,FALSE)</f>
        <v>14831.316949030628</v>
      </c>
      <c r="L598" s="23">
        <f t="shared" si="386"/>
        <v>13232.191333689865</v>
      </c>
      <c r="M598" s="23">
        <f>VLOOKUP(B598,'%C values'!$B:$J,5,FALSE)</f>
        <v>1.0833824293333332</v>
      </c>
      <c r="N598" s="23">
        <f>VLOOKUP(B598,'%C values'!$B:$J,9,FALSE)</f>
        <v>14705.538439999998</v>
      </c>
      <c r="O598" s="23">
        <f t="shared" si="2"/>
        <v>13119.974373936449</v>
      </c>
      <c r="P598" s="40">
        <f t="shared" si="3"/>
        <v>6.5599851820151125</v>
      </c>
      <c r="Q598" s="21">
        <f>VLOOKUP($B598,'%C values'!$M:$O,2,FALSE)</f>
        <v>1.0062202099999999</v>
      </c>
      <c r="R598" s="21">
        <f t="shared" si="4"/>
        <v>13596.670043507236</v>
      </c>
      <c r="S598" s="21">
        <f t="shared" si="5"/>
        <v>12130.665141539988</v>
      </c>
      <c r="T598" s="21">
        <f>VLOOKUP($B598,'%C values'!$M:$O,3,FALSE)</f>
        <v>6.0653307170000001</v>
      </c>
      <c r="U598" s="23" t="e">
        <f>VLOOKUP(B598,'%C values'!T:U,2,FALSE)</f>
        <v>#N/A</v>
      </c>
      <c r="V598" s="21" t="e">
        <f t="shared" si="6"/>
        <v>#N/A</v>
      </c>
      <c r="W598" s="21" t="e">
        <f t="shared" si="7"/>
        <v>#N/A</v>
      </c>
      <c r="X598" s="23" t="e">
        <f>VLOOKUP($B598,'%C values'!$T:$V,3,FALSE)</f>
        <v>#N/A</v>
      </c>
    </row>
    <row r="599" spans="1:24" ht="15.75" customHeight="1" x14ac:dyDescent="0.2">
      <c r="A599" s="22">
        <f>VLOOKUP(B599,'Sample ID by Horizon'!A:B,2,FALSE)</f>
        <v>43819</v>
      </c>
      <c r="B599" s="94" t="s">
        <v>875</v>
      </c>
      <c r="E599" s="71"/>
      <c r="F599" s="71"/>
      <c r="H599" s="71" t="str">
        <f t="shared" si="167"/>
        <v/>
      </c>
      <c r="I599" s="71" t="e">
        <f t="shared" ref="I599:J599" si="459">I598</f>
        <v>#DIV/0!</v>
      </c>
      <c r="J599" s="71" t="e">
        <f t="shared" si="459"/>
        <v>#DIV/0!</v>
      </c>
      <c r="K599" s="35">
        <f>M599/100*VLOOKUP(B599,'Bulk Density'!$D:$Q,14,FALSE)</f>
        <v>10956.029058088994</v>
      </c>
      <c r="L599" s="23">
        <f t="shared" si="386"/>
        <v>9774.7403856523269</v>
      </c>
      <c r="M599" s="23">
        <f>VLOOKUP(B599,'%C values'!$B:$J,5,FALSE)</f>
        <v>0.72023770266666676</v>
      </c>
      <c r="N599" s="23">
        <f>VLOOKUP(B599,'%C values'!$B:$J,9,FALSE)</f>
        <v>10874.352471333334</v>
      </c>
      <c r="O599" s="23">
        <f t="shared" si="2"/>
        <v>9701.8702401927039</v>
      </c>
      <c r="P599" s="40">
        <f t="shared" si="3"/>
        <v>4.8509336374871355</v>
      </c>
      <c r="Q599" s="21">
        <f>VLOOKUP($B599,'%C values'!$M:$O,2,FALSE)</f>
        <v>0.5700189</v>
      </c>
      <c r="R599" s="21">
        <f t="shared" si="4"/>
        <v>8578.1367646555773</v>
      </c>
      <c r="S599" s="21">
        <f t="shared" si="5"/>
        <v>7653.2345270863343</v>
      </c>
      <c r="T599" s="21">
        <f>VLOOKUP($B599,'%C values'!$M:$O,3,FALSE)</f>
        <v>3.8266160939999998</v>
      </c>
      <c r="U599" s="23" t="e">
        <f>VLOOKUP(B599,'%C values'!T:U,2,FALSE)</f>
        <v>#N/A</v>
      </c>
      <c r="V599" s="21" t="e">
        <f t="shared" si="6"/>
        <v>#N/A</v>
      </c>
      <c r="W599" s="21" t="e">
        <f t="shared" si="7"/>
        <v>#N/A</v>
      </c>
      <c r="X599" s="23" t="e">
        <f>VLOOKUP($B599,'%C values'!$T:$V,3,FALSE)</f>
        <v>#N/A</v>
      </c>
    </row>
    <row r="600" spans="1:24" ht="15.75" customHeight="1" x14ac:dyDescent="0.2">
      <c r="A600" s="22">
        <f>VLOOKUP(B600,'Sample ID by Horizon'!A:B,2,FALSE)</f>
        <v>43819</v>
      </c>
      <c r="B600" s="94" t="s">
        <v>876</v>
      </c>
      <c r="E600" s="71"/>
      <c r="F600" s="71"/>
      <c r="H600" s="71" t="str">
        <f t="shared" si="167"/>
        <v/>
      </c>
      <c r="I600" s="71" t="e">
        <f t="shared" ref="I600:J600" si="460">I598</f>
        <v>#DIV/0!</v>
      </c>
      <c r="J600" s="71" t="e">
        <f t="shared" si="460"/>
        <v>#DIV/0!</v>
      </c>
      <c r="K600" s="35">
        <f>M600/100*VLOOKUP(B600,'Bulk Density'!$D:$Q,14,FALSE)</f>
        <v>14066.87455272949</v>
      </c>
      <c r="L600" s="23">
        <f t="shared" si="386"/>
        <v>12550.17178773834</v>
      </c>
      <c r="M600" s="23">
        <f>VLOOKUP(B600,'%C values'!$B:$J,5,FALSE)</f>
        <v>0.30363522299999995</v>
      </c>
      <c r="N600" s="23">
        <f>VLOOKUP(B600,'%C values'!$B:$J,9,FALSE)</f>
        <v>13963.693480000002</v>
      </c>
      <c r="O600" s="23">
        <f t="shared" si="2"/>
        <v>12458.115788863526</v>
      </c>
      <c r="P600" s="40">
        <f t="shared" si="3"/>
        <v>6.2290559906217933</v>
      </c>
      <c r="Q600" s="21">
        <f>VLOOKUP($B600,'%C values'!$M:$O,2,FALSE)</f>
        <v>0.35216118000000002</v>
      </c>
      <c r="R600" s="21">
        <f t="shared" si="4"/>
        <v>16147.917345250435</v>
      </c>
      <c r="S600" s="21">
        <f t="shared" si="5"/>
        <v>14406.834719214105</v>
      </c>
      <c r="T600" s="21">
        <f>VLOOKUP($B600,'%C values'!$M:$O,3,FALSE)</f>
        <v>7.2034151580000003</v>
      </c>
      <c r="U600" s="23" t="e">
        <f>VLOOKUP(B600,'%C values'!T:U,2,FALSE)</f>
        <v>#N/A</v>
      </c>
      <c r="V600" s="21" t="e">
        <f t="shared" si="6"/>
        <v>#N/A</v>
      </c>
      <c r="W600" s="21" t="e">
        <f t="shared" si="7"/>
        <v>#N/A</v>
      </c>
      <c r="X600" s="23" t="e">
        <f>VLOOKUP($B600,'%C values'!$T:$V,3,FALSE)</f>
        <v>#N/A</v>
      </c>
    </row>
    <row r="601" spans="1:24" ht="15.75" customHeight="1" x14ac:dyDescent="0.2">
      <c r="A601" s="22">
        <f>VLOOKUP(B601,'Sample ID by Horizon'!A:B,2,FALSE)</f>
        <v>43819</v>
      </c>
      <c r="B601" s="94" t="s">
        <v>877</v>
      </c>
      <c r="E601" s="71"/>
      <c r="F601" s="71"/>
      <c r="H601" s="71" t="str">
        <f t="shared" si="167"/>
        <v/>
      </c>
      <c r="I601" s="71" t="e">
        <f t="shared" ref="I601:J601" si="461">I598</f>
        <v>#DIV/0!</v>
      </c>
      <c r="J601" s="71" t="e">
        <f t="shared" si="461"/>
        <v>#DIV/0!</v>
      </c>
      <c r="K601" s="35">
        <f>M601/100*VLOOKUP(B601,'Bulk Density'!$D:$Q,14,FALSE)</f>
        <v>10436.270117864842</v>
      </c>
      <c r="L601" s="23">
        <f t="shared" si="386"/>
        <v>9311.0223107114925</v>
      </c>
      <c r="M601" s="23">
        <f>VLOOKUP(B601,'%C values'!$B:$J,5,FALSE)</f>
        <v>0.18394905733333333</v>
      </c>
      <c r="N601" s="23">
        <f>VLOOKUP(B601,'%C values'!$B:$J,9,FALSE)</f>
        <v>10341.058282666667</v>
      </c>
      <c r="O601" s="23">
        <f t="shared" si="2"/>
        <v>9226.0762991803749</v>
      </c>
      <c r="P601" s="40">
        <f t="shared" si="3"/>
        <v>4.6130367396903003</v>
      </c>
      <c r="Q601" s="21">
        <f>VLOOKUP($B601,'%C values'!$M:$O,2,FALSE)</f>
        <v>0.14136256</v>
      </c>
      <c r="R601" s="21">
        <f t="shared" si="4"/>
        <v>7912.9114856071519</v>
      </c>
      <c r="S601" s="21">
        <f t="shared" si="5"/>
        <v>7059.7344216927049</v>
      </c>
      <c r="T601" s="21">
        <f>VLOOKUP($B601,'%C values'!$M:$O,3,FALSE)</f>
        <v>3.529866132</v>
      </c>
      <c r="U601" s="23" t="e">
        <f>VLOOKUP(B601,'%C values'!T:U,2,FALSE)</f>
        <v>#N/A</v>
      </c>
      <c r="V601" s="21" t="e">
        <f t="shared" si="6"/>
        <v>#N/A</v>
      </c>
      <c r="W601" s="21" t="e">
        <f t="shared" si="7"/>
        <v>#N/A</v>
      </c>
      <c r="X601" s="23" t="e">
        <f>VLOOKUP($B601,'%C values'!$T:$V,3,FALSE)</f>
        <v>#N/A</v>
      </c>
    </row>
    <row r="602" spans="1:24" ht="15.75" customHeight="1" x14ac:dyDescent="0.2">
      <c r="A602" s="22">
        <f>VLOOKUP(B602,'Sample ID by Horizon'!A:B,2,FALSE)</f>
        <v>43819</v>
      </c>
      <c r="B602" s="94" t="s">
        <v>878</v>
      </c>
      <c r="E602" s="71"/>
      <c r="F602" s="71"/>
      <c r="H602" s="71" t="str">
        <f t="shared" si="167"/>
        <v/>
      </c>
      <c r="I602" s="71" t="e">
        <f>AVERAGE(H602:H605)</f>
        <v>#DIV/0!</v>
      </c>
      <c r="J602" s="71" t="e">
        <f>I602*0.48</f>
        <v>#DIV/0!</v>
      </c>
      <c r="K602" s="35">
        <f>M602/100*VLOOKUP(B602,'Bulk Density'!$D:$Q,14,FALSE)</f>
        <v>14785.461593221311</v>
      </c>
      <c r="L602" s="23">
        <f t="shared" si="386"/>
        <v>13191.280142604912</v>
      </c>
      <c r="M602" s="23">
        <f>VLOOKUP(B602,'%C values'!$B:$J,5,FALSE)</f>
        <v>0.95123526399999991</v>
      </c>
      <c r="N602" s="23">
        <f>VLOOKUP(B602,'%C values'!$B:$J,9,FALSE)</f>
        <v>14612.870279999999</v>
      </c>
      <c r="O602" s="23">
        <f t="shared" si="2"/>
        <v>13037.297776310294</v>
      </c>
      <c r="P602" s="40">
        <f t="shared" si="3"/>
        <v>6.5186468958364125</v>
      </c>
      <c r="Q602" s="21">
        <f>VLOOKUP($B602,'%C values'!$M:$O,2,FALSE)</f>
        <v>1.1157811799999999</v>
      </c>
      <c r="R602" s="21">
        <f t="shared" si="4"/>
        <v>16984.405130820345</v>
      </c>
      <c r="S602" s="21">
        <f t="shared" si="5"/>
        <v>15153.131657307591</v>
      </c>
      <c r="T602" s="21">
        <f>VLOOKUP($B602,'%C values'!$M:$O,3,FALSE)</f>
        <v>7.576563513</v>
      </c>
      <c r="U602" s="23" t="e">
        <f>VLOOKUP(B602,'%C values'!T:U,2,FALSE)</f>
        <v>#N/A</v>
      </c>
      <c r="V602" s="21" t="e">
        <f t="shared" si="6"/>
        <v>#N/A</v>
      </c>
      <c r="W602" s="21" t="e">
        <f t="shared" si="7"/>
        <v>#N/A</v>
      </c>
      <c r="X602" s="23" t="e">
        <f>VLOOKUP($B602,'%C values'!$T:$V,3,FALSE)</f>
        <v>#N/A</v>
      </c>
    </row>
    <row r="603" spans="1:24" ht="15.75" customHeight="1" x14ac:dyDescent="0.2">
      <c r="A603" s="22">
        <f>VLOOKUP(B603,'Sample ID by Horizon'!A:B,2,FALSE)</f>
        <v>43819</v>
      </c>
      <c r="B603" s="94" t="s">
        <v>879</v>
      </c>
      <c r="E603" s="71"/>
      <c r="F603" s="71"/>
      <c r="H603" s="71" t="str">
        <f t="shared" si="167"/>
        <v/>
      </c>
      <c r="I603" s="71" t="e">
        <f t="shared" ref="I603:J603" si="462">I602</f>
        <v>#DIV/0!</v>
      </c>
      <c r="J603" s="71" t="e">
        <f t="shared" si="462"/>
        <v>#DIV/0!</v>
      </c>
      <c r="K603" s="35">
        <f>M603/100*VLOOKUP(B603,'Bulk Density'!$D:$Q,14,FALSE)</f>
        <v>11517.332421847093</v>
      </c>
      <c r="L603" s="23">
        <f t="shared" si="386"/>
        <v>10275.523527905674</v>
      </c>
      <c r="M603" s="23">
        <f>VLOOKUP(B603,'%C values'!$B:$J,5,FALSE)</f>
        <v>0.74900744400000008</v>
      </c>
      <c r="N603" s="23">
        <f>VLOOKUP(B603,'%C values'!$B:$J,9,FALSE)</f>
        <v>11366.742416666668</v>
      </c>
      <c r="O603" s="23">
        <f t="shared" si="2"/>
        <v>10141.170269301827</v>
      </c>
      <c r="P603" s="40">
        <f t="shared" si="3"/>
        <v>5.0705835849092509</v>
      </c>
      <c r="Q603" s="21">
        <f>VLOOKUP($B603,'%C values'!$M:$O,2,FALSE)</f>
        <v>0.80420849999999999</v>
      </c>
      <c r="R603" s="21">
        <f t="shared" si="4"/>
        <v>12125.522776341712</v>
      </c>
      <c r="S603" s="21">
        <f t="shared" si="5"/>
        <v>10818.138264387551</v>
      </c>
      <c r="T603" s="21">
        <f>VLOOKUP($B603,'%C values'!$M:$O,3,FALSE)</f>
        <v>5.409067479</v>
      </c>
      <c r="U603" s="23" t="e">
        <f>VLOOKUP(B603,'%C values'!T:U,2,FALSE)</f>
        <v>#N/A</v>
      </c>
      <c r="V603" s="21" t="e">
        <f t="shared" si="6"/>
        <v>#N/A</v>
      </c>
      <c r="W603" s="21" t="e">
        <f t="shared" si="7"/>
        <v>#N/A</v>
      </c>
      <c r="X603" s="23" t="e">
        <f>VLOOKUP($B603,'%C values'!$T:$V,3,FALSE)</f>
        <v>#N/A</v>
      </c>
    </row>
    <row r="604" spans="1:24" ht="15.75" customHeight="1" x14ac:dyDescent="0.2">
      <c r="A604" s="22">
        <f>VLOOKUP(B604,'Sample ID by Horizon'!A:B,2,FALSE)</f>
        <v>43819</v>
      </c>
      <c r="B604" s="94" t="s">
        <v>880</v>
      </c>
      <c r="E604" s="71"/>
      <c r="F604" s="71"/>
      <c r="H604" s="71" t="str">
        <f t="shared" si="167"/>
        <v/>
      </c>
      <c r="I604" s="71" t="e">
        <f t="shared" ref="I604:J604" si="463">I602</f>
        <v>#DIV/0!</v>
      </c>
      <c r="J604" s="71" t="e">
        <f t="shared" si="463"/>
        <v>#DIV/0!</v>
      </c>
      <c r="K604" s="35">
        <f>M604/100*VLOOKUP(B604,'Bulk Density'!$D:$Q,14,FALSE)</f>
        <v>7535.867162290846</v>
      </c>
      <c r="L604" s="23">
        <f t="shared" si="386"/>
        <v>6723.3433483612789</v>
      </c>
      <c r="M604" s="23">
        <f>VLOOKUP(B604,'%C values'!$B:$J,5,FALSE)</f>
        <v>0.52510457766666663</v>
      </c>
      <c r="N604" s="23">
        <f>VLOOKUP(B604,'%C values'!$B:$J,9,FALSE)</f>
        <v>7431.1031309999998</v>
      </c>
      <c r="O604" s="23">
        <f t="shared" si="2"/>
        <v>6629.8750669070314</v>
      </c>
      <c r="P604" s="40">
        <f t="shared" si="3"/>
        <v>3.3149365202969143</v>
      </c>
      <c r="Q604" s="21">
        <f>VLOOKUP($B604,'%C values'!$M:$O,2,FALSE)</f>
        <v>0.44465589</v>
      </c>
      <c r="R604" s="21">
        <f t="shared" si="4"/>
        <v>6243.6518958566248</v>
      </c>
      <c r="S604" s="21">
        <f t="shared" si="5"/>
        <v>5570.4558665189988</v>
      </c>
      <c r="T604" s="21">
        <f>VLOOKUP($B604,'%C values'!$M:$O,3,FALSE)</f>
        <v>2.785227082</v>
      </c>
      <c r="U604" s="23" t="e">
        <f>VLOOKUP(B604,'%C values'!T:U,2,FALSE)</f>
        <v>#N/A</v>
      </c>
      <c r="V604" s="21" t="e">
        <f t="shared" si="6"/>
        <v>#N/A</v>
      </c>
      <c r="W604" s="21" t="e">
        <f t="shared" si="7"/>
        <v>#N/A</v>
      </c>
      <c r="X604" s="23" t="e">
        <f>VLOOKUP($B604,'%C values'!$T:$V,3,FALSE)</f>
        <v>#N/A</v>
      </c>
    </row>
    <row r="605" spans="1:24" ht="15.75" customHeight="1" x14ac:dyDescent="0.2">
      <c r="A605" s="22">
        <f>VLOOKUP(B605,'Sample ID by Horizon'!A:B,2,FALSE)</f>
        <v>43819</v>
      </c>
      <c r="B605" s="94" t="s">
        <v>881</v>
      </c>
      <c r="E605" s="71"/>
      <c r="F605" s="71"/>
      <c r="H605" s="71" t="str">
        <f t="shared" si="167"/>
        <v/>
      </c>
      <c r="I605" s="71" t="e">
        <f t="shared" ref="I605:J605" si="464">I602</f>
        <v>#DIV/0!</v>
      </c>
      <c r="J605" s="71" t="e">
        <f t="shared" si="464"/>
        <v>#DIV/0!</v>
      </c>
      <c r="K605" s="35">
        <f>M605/100*VLOOKUP(B605,'Bulk Density'!$D:$Q,14,FALSE)</f>
        <v>10866.25605292179</v>
      </c>
      <c r="L605" s="23">
        <f t="shared" si="386"/>
        <v>9694.6467847229487</v>
      </c>
      <c r="M605" s="23">
        <f>VLOOKUP(B605,'%C values'!$B:$J,5,FALSE)</f>
        <v>0.23611362166666669</v>
      </c>
      <c r="N605" s="23">
        <f>VLOOKUP(B605,'%C values'!$B:$J,9,FALSE)</f>
        <v>10680.750969999999</v>
      </c>
      <c r="O605" s="23">
        <f t="shared" si="2"/>
        <v>9529.1430227152487</v>
      </c>
      <c r="P605" s="40">
        <f t="shared" si="3"/>
        <v>4.764570055144036</v>
      </c>
      <c r="Q605" s="21">
        <f>VLOOKUP($B605,'%C values'!$M:$O,2,FALSE)</f>
        <v>0.25370510000000002</v>
      </c>
      <c r="R605" s="21">
        <f t="shared" si="4"/>
        <v>11372.267174606463</v>
      </c>
      <c r="S605" s="21">
        <f t="shared" si="5"/>
        <v>10146.099342989815</v>
      </c>
      <c r="T605" s="21">
        <f>VLOOKUP($B605,'%C values'!$M:$O,3,FALSE)</f>
        <v>5.0730481210000002</v>
      </c>
      <c r="U605" s="23" t="e">
        <f>VLOOKUP(B605,'%C values'!T:U,2,FALSE)</f>
        <v>#N/A</v>
      </c>
      <c r="V605" s="21" t="e">
        <f t="shared" si="6"/>
        <v>#N/A</v>
      </c>
      <c r="W605" s="21" t="e">
        <f t="shared" si="7"/>
        <v>#N/A</v>
      </c>
      <c r="X605" s="23" t="e">
        <f>VLOOKUP($B605,'%C values'!$T:$V,3,FALSE)</f>
        <v>#N/A</v>
      </c>
    </row>
    <row r="606" spans="1:24" ht="15.75" customHeight="1" x14ac:dyDescent="0.2">
      <c r="A606" s="22">
        <f>VLOOKUP(B606,'Sample ID by Horizon'!A:B,2,FALSE)</f>
        <v>43819</v>
      </c>
      <c r="B606" s="94" t="s">
        <v>882</v>
      </c>
      <c r="E606" s="71"/>
      <c r="F606" s="71"/>
      <c r="H606" s="71" t="str">
        <f t="shared" si="167"/>
        <v/>
      </c>
      <c r="I606" s="71" t="e">
        <f>AVERAGE(H606:H609)</f>
        <v>#DIV/0!</v>
      </c>
      <c r="J606" s="71" t="e">
        <f>I606*0.48</f>
        <v>#DIV/0!</v>
      </c>
      <c r="K606" s="35">
        <f>M606/100*VLOOKUP(B606,'Bulk Density'!$D:$Q,14,FALSE)</f>
        <v>6358.9312459852672</v>
      </c>
      <c r="L606" s="23">
        <f t="shared" si="386"/>
        <v>5673.3056959015021</v>
      </c>
      <c r="M606" s="23">
        <f>VLOOKUP(B606,'%C values'!$B:$J,5,FALSE)</f>
        <v>0.10299378833333334</v>
      </c>
      <c r="N606" s="23">
        <f>VLOOKUP(B606,'%C values'!$B:$J,9,FALSE)</f>
        <v>6277.388605666667</v>
      </c>
      <c r="O606" s="23">
        <f t="shared" si="2"/>
        <v>5600.5550546564918</v>
      </c>
      <c r="P606" s="40">
        <f t="shared" si="3"/>
        <v>2.8002766714690823</v>
      </c>
      <c r="Q606" s="21">
        <f>VLOOKUP($B606,'%C values'!$M:$O,2,FALSE)</f>
        <v>0.10078619</v>
      </c>
      <c r="R606" s="21">
        <f t="shared" si="4"/>
        <v>6096.9695685410379</v>
      </c>
      <c r="S606" s="21">
        <f t="shared" si="5"/>
        <v>5439.5889565216621</v>
      </c>
      <c r="T606" s="21">
        <f>VLOOKUP($B606,'%C values'!$M:$O,3,FALSE)</f>
        <v>2.7197936469999999</v>
      </c>
      <c r="U606" s="23" t="e">
        <f>VLOOKUP(B606,'%C values'!T:U,2,FALSE)</f>
        <v>#N/A</v>
      </c>
      <c r="V606" s="21" t="e">
        <f t="shared" si="6"/>
        <v>#N/A</v>
      </c>
      <c r="W606" s="21" t="e">
        <f t="shared" si="7"/>
        <v>#N/A</v>
      </c>
      <c r="X606" s="23" t="e">
        <f>VLOOKUP($B606,'%C values'!$T:$V,3,FALSE)</f>
        <v>#N/A</v>
      </c>
    </row>
    <row r="607" spans="1:24" ht="15.75" customHeight="1" x14ac:dyDescent="0.2">
      <c r="A607" s="22">
        <f>VLOOKUP(B607,'Sample ID by Horizon'!A:B,2,FALSE)</f>
        <v>43819</v>
      </c>
      <c r="B607" s="94" t="s">
        <v>883</v>
      </c>
      <c r="E607" s="71"/>
      <c r="F607" s="71"/>
      <c r="H607" s="71" t="str">
        <f t="shared" si="167"/>
        <v/>
      </c>
      <c r="I607" s="71" t="e">
        <f t="shared" ref="I607:J607" si="465">I606</f>
        <v>#DIV/0!</v>
      </c>
      <c r="J607" s="71" t="e">
        <f t="shared" si="465"/>
        <v>#DIV/0!</v>
      </c>
      <c r="K607" s="35">
        <f>M607/100*VLOOKUP(B607,'Bulk Density'!$D:$Q,14,FALSE)</f>
        <v>19398.357361507518</v>
      </c>
      <c r="L607" s="23">
        <f t="shared" si="386"/>
        <v>17306.809439032015</v>
      </c>
      <c r="M607" s="23">
        <f>VLOOKUP(B607,'%C values'!$B:$J,5,FALSE)</f>
        <v>1.2871403696666668</v>
      </c>
      <c r="N607" s="23">
        <f>VLOOKUP(B607,'%C values'!$B:$J,9,FALSE)</f>
        <v>16906.781590000002</v>
      </c>
      <c r="O607" s="23">
        <f t="shared" si="2"/>
        <v>15083.877554811967</v>
      </c>
      <c r="P607" s="40">
        <f t="shared" si="3"/>
        <v>7.5419364723353812</v>
      </c>
      <c r="Q607" s="21">
        <f>VLOOKUP($B607,'%C values'!$M:$O,2,FALSE)</f>
        <v>1.35303694</v>
      </c>
      <c r="R607" s="21">
        <f t="shared" si="4"/>
        <v>16485.377219164136</v>
      </c>
      <c r="S607" s="21">
        <f t="shared" si="5"/>
        <v>14707.909373232662</v>
      </c>
      <c r="T607" s="21">
        <f>VLOOKUP($B607,'%C values'!$M:$O,3,FALSE)</f>
        <v>7.3539524390000004</v>
      </c>
      <c r="U607" s="23" t="e">
        <f>VLOOKUP(B607,'%C values'!T:U,2,FALSE)</f>
        <v>#N/A</v>
      </c>
      <c r="V607" s="21" t="e">
        <f t="shared" si="6"/>
        <v>#N/A</v>
      </c>
      <c r="W607" s="21" t="e">
        <f t="shared" si="7"/>
        <v>#N/A</v>
      </c>
      <c r="X607" s="23" t="e">
        <f>VLOOKUP($B607,'%C values'!$T:$V,3,FALSE)</f>
        <v>#N/A</v>
      </c>
    </row>
    <row r="608" spans="1:24" ht="15.75" customHeight="1" x14ac:dyDescent="0.2">
      <c r="A608" s="22">
        <f>VLOOKUP(B608,'Sample ID by Horizon'!A:B,2,FALSE)</f>
        <v>43819</v>
      </c>
      <c r="B608" s="94" t="s">
        <v>884</v>
      </c>
      <c r="E608" s="71"/>
      <c r="F608" s="71"/>
      <c r="H608" s="71" t="str">
        <f t="shared" si="167"/>
        <v/>
      </c>
      <c r="I608" s="71" t="e">
        <f t="shared" ref="I608:J608" si="466">I606</f>
        <v>#DIV/0!</v>
      </c>
      <c r="J608" s="71" t="e">
        <f t="shared" si="466"/>
        <v>#DIV/0!</v>
      </c>
      <c r="K608" s="35">
        <f>M608/100*VLOOKUP(B608,'Bulk Density'!$D:$Q,14,FALSE)</f>
        <v>13164.351898679699</v>
      </c>
      <c r="L608" s="23">
        <f t="shared" si="386"/>
        <v>11744.959918663088</v>
      </c>
      <c r="M608" s="23">
        <f>VLOOKUP(B608,'%C values'!$B:$J,5,FALSE)</f>
        <v>0.83629976966666675</v>
      </c>
      <c r="N608" s="23">
        <f>VLOOKUP(B608,'%C values'!$B:$J,9,FALSE)</f>
        <v>11187.199330000001</v>
      </c>
      <c r="O608" s="23">
        <f t="shared" si="2"/>
        <v>9980.9856758783899</v>
      </c>
      <c r="P608" s="40">
        <f t="shared" si="3"/>
        <v>4.9904913126764381</v>
      </c>
      <c r="Q608" s="21">
        <f>VLOOKUP($B608,'%C values'!$M:$O,2,FALSE)</f>
        <v>0.77532391000000001</v>
      </c>
      <c r="R608" s="21">
        <f t="shared" si="4"/>
        <v>9584.6156928260953</v>
      </c>
      <c r="S608" s="21">
        <f t="shared" si="5"/>
        <v>8551.1940135330078</v>
      </c>
      <c r="T608" s="21">
        <f>VLOOKUP($B608,'%C values'!$M:$O,3,FALSE)</f>
        <v>4.2755957000000002</v>
      </c>
      <c r="U608" s="23" t="e">
        <f>VLOOKUP(B608,'%C values'!T:U,2,FALSE)</f>
        <v>#N/A</v>
      </c>
      <c r="V608" s="21" t="e">
        <f t="shared" si="6"/>
        <v>#N/A</v>
      </c>
      <c r="W608" s="21" t="e">
        <f t="shared" si="7"/>
        <v>#N/A</v>
      </c>
      <c r="X608" s="23" t="e">
        <f>VLOOKUP($B608,'%C values'!$T:$V,3,FALSE)</f>
        <v>#N/A</v>
      </c>
    </row>
    <row r="609" spans="1:24" ht="15.75" customHeight="1" x14ac:dyDescent="0.2">
      <c r="A609" s="22">
        <f>VLOOKUP(B609,'Sample ID by Horizon'!A:B,2,FALSE)</f>
        <v>43819</v>
      </c>
      <c r="B609" s="94" t="s">
        <v>885</v>
      </c>
      <c r="E609" s="71"/>
      <c r="F609" s="71"/>
      <c r="H609" s="71" t="str">
        <f t="shared" si="167"/>
        <v/>
      </c>
      <c r="I609" s="71" t="e">
        <f t="shared" ref="I609:J609" si="467">I606</f>
        <v>#DIV/0!</v>
      </c>
      <c r="J609" s="71" t="e">
        <f t="shared" si="467"/>
        <v>#DIV/0!</v>
      </c>
      <c r="K609" s="35">
        <f>M609/100*VLOOKUP(B609,'Bulk Density'!$D:$Q,14,FALSE)</f>
        <v>10059.194626912938</v>
      </c>
      <c r="L609" s="23">
        <f t="shared" si="386"/>
        <v>8974.6034302663029</v>
      </c>
      <c r="M609" s="23">
        <f>VLOOKUP(B609,'%C values'!$B:$J,5,FALSE)</f>
        <v>0.6571492573333334</v>
      </c>
      <c r="N609" s="23">
        <f>VLOOKUP(B609,'%C values'!$B:$J,9,FALSE)</f>
        <v>8972.472885000001</v>
      </c>
      <c r="O609" s="23">
        <f t="shared" si="2"/>
        <v>8005.0529807081084</v>
      </c>
      <c r="P609" s="40">
        <f t="shared" si="3"/>
        <v>4.0025252670471003</v>
      </c>
      <c r="Q609" s="21">
        <f>VLOOKUP($B609,'%C values'!$M:$O,2,FALSE)</f>
        <v>0.60671090999999999</v>
      </c>
      <c r="R609" s="21">
        <f t="shared" si="4"/>
        <v>7799.1157908567311</v>
      </c>
      <c r="S609" s="21">
        <f t="shared" si="5"/>
        <v>6958.2082786628944</v>
      </c>
      <c r="T609" s="21">
        <f>VLOOKUP($B609,'%C values'!$M:$O,3,FALSE)</f>
        <v>3.4791030759999999</v>
      </c>
      <c r="U609" s="23" t="e">
        <f>VLOOKUP(B609,'%C values'!T:U,2,FALSE)</f>
        <v>#N/A</v>
      </c>
      <c r="V609" s="21" t="e">
        <f t="shared" si="6"/>
        <v>#N/A</v>
      </c>
      <c r="W609" s="21" t="e">
        <f t="shared" si="7"/>
        <v>#N/A</v>
      </c>
      <c r="X609" s="23" t="e">
        <f>VLOOKUP($B609,'%C values'!$T:$V,3,FALSE)</f>
        <v>#N/A</v>
      </c>
    </row>
    <row r="610" spans="1:24" ht="15.75" customHeight="1" x14ac:dyDescent="0.2">
      <c r="A610" s="22">
        <f>VLOOKUP(B610,'Sample ID by Horizon'!A:B,2,FALSE)</f>
        <v>43819</v>
      </c>
      <c r="B610" s="94" t="s">
        <v>886</v>
      </c>
      <c r="E610" s="71"/>
      <c r="F610" s="71"/>
      <c r="H610" s="71" t="str">
        <f t="shared" si="167"/>
        <v/>
      </c>
      <c r="I610" s="71" t="e">
        <f>AVERAGE(H610:H613)</f>
        <v>#DIV/0!</v>
      </c>
      <c r="J610" s="71" t="e">
        <f>I610*0.48</f>
        <v>#DIV/0!</v>
      </c>
      <c r="K610" s="35">
        <f>M610/100*VLOOKUP(B610,'Bulk Density'!$D:$Q,14,FALSE)</f>
        <v>15186.782681316108</v>
      </c>
      <c r="L610" s="23">
        <f t="shared" si="386"/>
        <v>13549.330438621411</v>
      </c>
      <c r="M610" s="23">
        <f>VLOOKUP(B610,'%C values'!$B:$J,5,FALSE)</f>
        <v>0.31983776433333339</v>
      </c>
      <c r="N610" s="23">
        <f>VLOOKUP(B610,'%C values'!$B:$J,9,FALSE)</f>
        <v>12938.408930666666</v>
      </c>
      <c r="O610" s="23">
        <f t="shared" si="2"/>
        <v>11543.378319839147</v>
      </c>
      <c r="P610" s="40">
        <f t="shared" si="3"/>
        <v>5.7716873958968993</v>
      </c>
      <c r="Q610" s="21">
        <f>VLOOKUP($B610,'%C values'!$M:$O,2,FALSE)</f>
        <v>0.22647100000000001</v>
      </c>
      <c r="R610" s="21">
        <f t="shared" si="4"/>
        <v>8231.184246967081</v>
      </c>
      <c r="S610" s="21">
        <f t="shared" si="5"/>
        <v>7343.6907344793217</v>
      </c>
      <c r="T610" s="21">
        <f>VLOOKUP($B610,'%C values'!$M:$O,3,FALSE)</f>
        <v>3.671844245</v>
      </c>
      <c r="U610" s="23" t="e">
        <f>VLOOKUP(B610,'%C values'!T:U,2,FALSE)</f>
        <v>#N/A</v>
      </c>
      <c r="V610" s="21" t="e">
        <f t="shared" si="6"/>
        <v>#N/A</v>
      </c>
      <c r="W610" s="21" t="e">
        <f t="shared" si="7"/>
        <v>#N/A</v>
      </c>
      <c r="X610" s="23" t="e">
        <f>VLOOKUP($B610,'%C values'!$T:$V,3,FALSE)</f>
        <v>#N/A</v>
      </c>
    </row>
    <row r="611" spans="1:24" ht="15.75" customHeight="1" x14ac:dyDescent="0.2">
      <c r="A611" s="22">
        <f>VLOOKUP(B611,'Sample ID by Horizon'!A:B,2,FALSE)</f>
        <v>43819</v>
      </c>
      <c r="B611" s="94" t="s">
        <v>887</v>
      </c>
      <c r="E611" s="71"/>
      <c r="F611" s="71"/>
      <c r="H611" s="71" t="str">
        <f t="shared" si="167"/>
        <v/>
      </c>
      <c r="I611" s="71" t="e">
        <f t="shared" ref="I611:J611" si="468">I610</f>
        <v>#DIV/0!</v>
      </c>
      <c r="J611" s="71" t="e">
        <f t="shared" si="468"/>
        <v>#DIV/0!</v>
      </c>
      <c r="K611" s="35">
        <f>M611/100*VLOOKUP(B611,'Bulk Density'!$D:$Q,14,FALSE)</f>
        <v>6438.3532324933176</v>
      </c>
      <c r="L611" s="23">
        <f t="shared" si="386"/>
        <v>5744.1643340917499</v>
      </c>
      <c r="M611" s="23">
        <f>VLOOKUP(B611,'%C values'!$B:$J,5,FALSE)</f>
        <v>0.10010906800000001</v>
      </c>
      <c r="N611" s="23">
        <f>VLOOKUP(B611,'%C values'!$B:$J,9,FALSE)</f>
        <v>5434.2202203333327</v>
      </c>
      <c r="O611" s="23">
        <f t="shared" si="2"/>
        <v>4848.2978249316393</v>
      </c>
      <c r="P611" s="40">
        <f t="shared" si="3"/>
        <v>2.4241481715642346</v>
      </c>
      <c r="Q611" s="21">
        <f>VLOOKUP($B611,'%C values'!$M:$O,2,FALSE)</f>
        <v>9.2782000000000003E-2</v>
      </c>
      <c r="R611" s="21">
        <f t="shared" si="4"/>
        <v>4575.1272775756643</v>
      </c>
      <c r="S611" s="21">
        <f t="shared" si="5"/>
        <v>4081.8330375457067</v>
      </c>
      <c r="T611" s="21">
        <f>VLOOKUP($B611,'%C values'!$M:$O,3,FALSE)</f>
        <v>2.0409158949999999</v>
      </c>
      <c r="U611" s="23" t="e">
        <f>VLOOKUP(B611,'%C values'!T:U,2,FALSE)</f>
        <v>#N/A</v>
      </c>
      <c r="V611" s="21" t="e">
        <f t="shared" si="6"/>
        <v>#N/A</v>
      </c>
      <c r="W611" s="21" t="e">
        <f t="shared" si="7"/>
        <v>#N/A</v>
      </c>
      <c r="X611" s="23" t="e">
        <f>VLOOKUP($B611,'%C values'!$T:$V,3,FALSE)</f>
        <v>#N/A</v>
      </c>
    </row>
    <row r="612" spans="1:24" ht="15.75" customHeight="1" x14ac:dyDescent="0.2">
      <c r="A612" s="22">
        <f>VLOOKUP(B612,'Sample ID by Horizon'!A:B,2,FALSE)</f>
        <v>43839</v>
      </c>
      <c r="B612" s="94" t="s">
        <v>888</v>
      </c>
      <c r="E612" s="71"/>
      <c r="F612" s="71"/>
      <c r="H612" s="71" t="str">
        <f t="shared" si="167"/>
        <v/>
      </c>
      <c r="I612" s="71" t="e">
        <f t="shared" ref="I612:J612" si="469">I610</f>
        <v>#DIV/0!</v>
      </c>
      <c r="J612" s="71" t="e">
        <f t="shared" si="469"/>
        <v>#DIV/0!</v>
      </c>
      <c r="K612" s="35">
        <f>M612/100*VLOOKUP(B612,'Bulk Density'!$D:$Q,14,FALSE)</f>
        <v>18695.080258280184</v>
      </c>
      <c r="L612" s="23">
        <f t="shared" si="386"/>
        <v>16679.360290551947</v>
      </c>
      <c r="M612" s="23">
        <f>VLOOKUP(B612,'%C values'!$B:$J,5,FALSE)</f>
        <v>1.3324789153333334</v>
      </c>
      <c r="N612" s="23">
        <f>VLOOKUP(B612,'%C values'!$B:$J,9,FALSE)</f>
        <v>18417.840653333333</v>
      </c>
      <c r="O612" s="23">
        <f t="shared" si="2"/>
        <v>16432.012903226841</v>
      </c>
      <c r="P612" s="40">
        <f t="shared" si="3"/>
        <v>8.216003940525022</v>
      </c>
      <c r="Q612" s="21">
        <f>VLOOKUP($B612,'%C values'!$M:$O,2,FALSE)</f>
        <v>1.1285548999999999</v>
      </c>
      <c r="R612" s="21">
        <f t="shared" si="4"/>
        <v>15478.360246407194</v>
      </c>
      <c r="S612" s="21">
        <f t="shared" si="5"/>
        <v>13809.469854639274</v>
      </c>
      <c r="T612" s="21">
        <f>VLOOKUP($B612,'%C values'!$M:$O,3,FALSE)</f>
        <v>6.9047328170000002</v>
      </c>
      <c r="U612" s="23" t="e">
        <f>VLOOKUP(B612,'%C values'!T:U,2,FALSE)</f>
        <v>#N/A</v>
      </c>
      <c r="V612" s="21" t="e">
        <f t="shared" si="6"/>
        <v>#N/A</v>
      </c>
      <c r="W612" s="21" t="e">
        <f t="shared" si="7"/>
        <v>#N/A</v>
      </c>
      <c r="X612" s="23" t="e">
        <f>VLOOKUP($B612,'%C values'!$T:$V,3,FALSE)</f>
        <v>#N/A</v>
      </c>
    </row>
    <row r="613" spans="1:24" ht="15.75" customHeight="1" x14ac:dyDescent="0.2">
      <c r="A613" s="22">
        <f>VLOOKUP(B613,'Sample ID by Horizon'!A:B,2,FALSE)</f>
        <v>43839</v>
      </c>
      <c r="B613" s="94" t="s">
        <v>889</v>
      </c>
      <c r="E613" s="71"/>
      <c r="F613" s="71"/>
      <c r="H613" s="71" t="str">
        <f t="shared" si="167"/>
        <v/>
      </c>
      <c r="I613" s="71" t="e">
        <f t="shared" ref="I613:J613" si="470">I610</f>
        <v>#DIV/0!</v>
      </c>
      <c r="J613" s="71" t="e">
        <f t="shared" si="470"/>
        <v>#DIV/0!</v>
      </c>
      <c r="K613" s="35">
        <f>M613/100*VLOOKUP(B613,'Bulk Density'!$D:$Q,14,FALSE)</f>
        <v>15696.142300883736</v>
      </c>
      <c r="L613" s="23">
        <f t="shared" si="386"/>
        <v>14003.770456789513</v>
      </c>
      <c r="M613" s="23">
        <f>VLOOKUP(B613,'%C values'!$B:$J,5,FALSE)</f>
        <v>1.1858208286666667</v>
      </c>
      <c r="N613" s="23">
        <f>VLOOKUP(B613,'%C values'!$B:$J,9,FALSE)</f>
        <v>15589.693903333333</v>
      </c>
      <c r="O613" s="23">
        <f t="shared" si="2"/>
        <v>13908.799418924687</v>
      </c>
      <c r="P613" s="40">
        <f t="shared" si="3"/>
        <v>6.9543975839634751</v>
      </c>
      <c r="Q613" s="21">
        <f>VLOOKUP($B613,'%C values'!$M:$O,2,FALSE)</f>
        <v>1.2648482299999999</v>
      </c>
      <c r="R613" s="21">
        <f t="shared" si="4"/>
        <v>16571.047914068255</v>
      </c>
      <c r="S613" s="21">
        <f t="shared" si="5"/>
        <v>14784.342978593348</v>
      </c>
      <c r="T613" s="21">
        <f>VLOOKUP($B613,'%C values'!$M:$O,3,FALSE)</f>
        <v>7.3921692300000004</v>
      </c>
      <c r="U613" s="23" t="e">
        <f>VLOOKUP(B613,'%C values'!T:U,2,FALSE)</f>
        <v>#N/A</v>
      </c>
      <c r="V613" s="21" t="e">
        <f t="shared" si="6"/>
        <v>#N/A</v>
      </c>
      <c r="W613" s="21" t="e">
        <f t="shared" si="7"/>
        <v>#N/A</v>
      </c>
      <c r="X613" s="23" t="e">
        <f>VLOOKUP($B613,'%C values'!$T:$V,3,FALSE)</f>
        <v>#N/A</v>
      </c>
    </row>
    <row r="614" spans="1:24" ht="15.75" customHeight="1" x14ac:dyDescent="0.2">
      <c r="A614" s="22">
        <f>VLOOKUP(B614,'Sample ID by Horizon'!A:B,2,FALSE)</f>
        <v>43839</v>
      </c>
      <c r="B614" s="94" t="s">
        <v>890</v>
      </c>
      <c r="E614" s="71"/>
      <c r="F614" s="71"/>
      <c r="H614" s="71" t="str">
        <f t="shared" si="167"/>
        <v/>
      </c>
      <c r="I614" s="71" t="e">
        <f>AVERAGE(H614:H617)</f>
        <v>#DIV/0!</v>
      </c>
      <c r="J614" s="71" t="e">
        <f>I614*0.48</f>
        <v>#DIV/0!</v>
      </c>
      <c r="K614" s="35">
        <f>M614/100*VLOOKUP(B614,'Bulk Density'!$D:$Q,14,FALSE)</f>
        <v>4516.8674649865879</v>
      </c>
      <c r="L614" s="23">
        <f t="shared" si="386"/>
        <v>4029.8548491021002</v>
      </c>
      <c r="M614" s="23">
        <f>VLOOKUP(B614,'%C values'!$B:$J,5,FALSE)</f>
        <v>0.29810448066666667</v>
      </c>
      <c r="N614" s="23">
        <f>VLOOKUP(B614,'%C values'!$B:$J,9,FALSE)</f>
        <v>4490.0629249999993</v>
      </c>
      <c r="O614" s="23">
        <f t="shared" si="2"/>
        <v>4005.9403981512514</v>
      </c>
      <c r="P614" s="40">
        <f t="shared" si="3"/>
        <v>2.0029695869004462</v>
      </c>
      <c r="Q614" s="21">
        <f>VLOOKUP($B614,'%C values'!$M:$O,2,FALSE)</f>
        <v>0.27648520999999998</v>
      </c>
      <c r="R614" s="21">
        <f t="shared" si="4"/>
        <v>4147.5553750465369</v>
      </c>
      <c r="S614" s="21">
        <f t="shared" si="5"/>
        <v>3700.3623129554003</v>
      </c>
      <c r="T614" s="21">
        <f>VLOOKUP($B614,'%C values'!$M:$O,3,FALSE)</f>
        <v>1.850180591</v>
      </c>
      <c r="U614" s="23" t="e">
        <f>VLOOKUP(B614,'%C values'!T:U,2,FALSE)</f>
        <v>#N/A</v>
      </c>
      <c r="V614" s="21" t="e">
        <f t="shared" si="6"/>
        <v>#N/A</v>
      </c>
      <c r="W614" s="21" t="e">
        <f t="shared" si="7"/>
        <v>#N/A</v>
      </c>
      <c r="X614" s="23" t="e">
        <f>VLOOKUP($B614,'%C values'!$T:$V,3,FALSE)</f>
        <v>#N/A</v>
      </c>
    </row>
    <row r="615" spans="1:24" ht="15.75" customHeight="1" x14ac:dyDescent="0.2">
      <c r="A615" s="22">
        <f>VLOOKUP(B615,'Sample ID by Horizon'!A:B,2,FALSE)</f>
        <v>43839</v>
      </c>
      <c r="B615" s="94" t="s">
        <v>891</v>
      </c>
      <c r="E615" s="71"/>
      <c r="F615" s="71"/>
      <c r="H615" s="71" t="str">
        <f t="shared" si="167"/>
        <v/>
      </c>
      <c r="I615" s="71" t="e">
        <f t="shared" ref="I615:J615" si="471">I614</f>
        <v>#DIV/0!</v>
      </c>
      <c r="J615" s="71" t="e">
        <f t="shared" si="471"/>
        <v>#DIV/0!</v>
      </c>
      <c r="K615" s="35">
        <f>M615/100*VLOOKUP(B615,'Bulk Density'!$D:$Q,14,FALSE)</f>
        <v>8766.4597802413446</v>
      </c>
      <c r="L615" s="23">
        <f t="shared" si="386"/>
        <v>7821.2523897840365</v>
      </c>
      <c r="M615" s="23">
        <f>VLOOKUP(B615,'%C values'!$B:$J,5,FALSE)</f>
        <v>0.19062404966666666</v>
      </c>
      <c r="N615" s="23">
        <f>VLOOKUP(B615,'%C values'!$B:$J,9,FALSE)</f>
        <v>8708.5893473333326</v>
      </c>
      <c r="O615" s="23">
        <f t="shared" si="2"/>
        <v>7769.6215977624061</v>
      </c>
      <c r="P615" s="40">
        <f t="shared" si="3"/>
        <v>3.8848096115521313</v>
      </c>
      <c r="Q615" s="21">
        <f>VLOOKUP($B615,'%C values'!$M:$O,2,FALSE)</f>
        <v>0.27833121999999999</v>
      </c>
      <c r="R615" s="21">
        <f t="shared" si="4"/>
        <v>12672.193169135418</v>
      </c>
      <c r="S615" s="21">
        <f t="shared" si="5"/>
        <v>11305.866175453635</v>
      </c>
      <c r="T615" s="21">
        <f>VLOOKUP($B615,'%C values'!$M:$O,3,FALSE)</f>
        <v>5.6529313600000002</v>
      </c>
      <c r="U615" s="23" t="e">
        <f>VLOOKUP(B615,'%C values'!T:U,2,FALSE)</f>
        <v>#N/A</v>
      </c>
      <c r="V615" s="21" t="e">
        <f t="shared" si="6"/>
        <v>#N/A</v>
      </c>
      <c r="W615" s="21" t="e">
        <f t="shared" si="7"/>
        <v>#N/A</v>
      </c>
      <c r="X615" s="23" t="e">
        <f>VLOOKUP($B615,'%C values'!$T:$V,3,FALSE)</f>
        <v>#N/A</v>
      </c>
    </row>
    <row r="616" spans="1:24" ht="15.75" customHeight="1" x14ac:dyDescent="0.2">
      <c r="A616" s="22">
        <f>VLOOKUP(B616,'Sample ID by Horizon'!A:B,2,FALSE)</f>
        <v>43839</v>
      </c>
      <c r="B616" s="94" t="s">
        <v>892</v>
      </c>
      <c r="E616" s="71"/>
      <c r="F616" s="71"/>
      <c r="H616" s="71" t="str">
        <f t="shared" si="167"/>
        <v/>
      </c>
      <c r="I616" s="71" t="e">
        <f t="shared" ref="I616:J616" si="472">I614</f>
        <v>#DIV/0!</v>
      </c>
      <c r="J616" s="71" t="e">
        <f t="shared" si="472"/>
        <v>#DIV/0!</v>
      </c>
      <c r="K616" s="35">
        <f>M616/100*VLOOKUP(B616,'Bulk Density'!$D:$Q,14,FALSE)</f>
        <v>7695.2917297883505</v>
      </c>
      <c r="L616" s="23">
        <f t="shared" si="386"/>
        <v>6865.5786190164317</v>
      </c>
      <c r="M616" s="23">
        <f>VLOOKUP(B616,'%C values'!$B:$J,5,FALSE)</f>
        <v>0.133127207</v>
      </c>
      <c r="N616" s="23">
        <f>VLOOKUP(B616,'%C values'!$B:$J,9,FALSE)</f>
        <v>7636.1153103333336</v>
      </c>
      <c r="O616" s="23">
        <f t="shared" si="2"/>
        <v>6812.7826530639513</v>
      </c>
      <c r="P616" s="40">
        <f t="shared" si="3"/>
        <v>3.4063902854240138</v>
      </c>
      <c r="Q616" s="21">
        <f>VLOOKUP($B616,'%C values'!$M:$O,2,FALSE)</f>
        <v>0.11367916</v>
      </c>
      <c r="R616" s="21">
        <f t="shared" si="4"/>
        <v>6493.3578042289209</v>
      </c>
      <c r="S616" s="21">
        <f t="shared" si="5"/>
        <v>5793.2382646088072</v>
      </c>
      <c r="T616" s="21">
        <f>VLOOKUP($B616,'%C values'!$M:$O,3,FALSE)</f>
        <v>2.8966182470000001</v>
      </c>
      <c r="U616" s="23" t="e">
        <f>VLOOKUP(B616,'%C values'!T:U,2,FALSE)</f>
        <v>#N/A</v>
      </c>
      <c r="V616" s="21" t="e">
        <f t="shared" si="6"/>
        <v>#N/A</v>
      </c>
      <c r="W616" s="21" t="e">
        <f t="shared" si="7"/>
        <v>#N/A</v>
      </c>
      <c r="X616" s="23" t="e">
        <f>VLOOKUP($B616,'%C values'!$T:$V,3,FALSE)</f>
        <v>#N/A</v>
      </c>
    </row>
    <row r="617" spans="1:24" ht="15.75" customHeight="1" x14ac:dyDescent="0.2">
      <c r="A617" s="22">
        <f>VLOOKUP(B617,'Sample ID by Horizon'!A:B,2,FALSE)</f>
        <v>43839</v>
      </c>
      <c r="B617" s="94" t="s">
        <v>893</v>
      </c>
      <c r="E617" s="71"/>
      <c r="F617" s="71"/>
      <c r="H617" s="71" t="str">
        <f t="shared" si="167"/>
        <v/>
      </c>
      <c r="I617" s="71" t="e">
        <f t="shared" ref="I617:J617" si="473">I614</f>
        <v>#DIV/0!</v>
      </c>
      <c r="J617" s="71" t="e">
        <f t="shared" si="473"/>
        <v>#DIV/0!</v>
      </c>
      <c r="K617" s="35">
        <f>M617/100*VLOOKUP(B617,'Bulk Density'!$D:$Q,14,FALSE)</f>
        <v>21919.834474249328</v>
      </c>
      <c r="L617" s="23">
        <f t="shared" si="386"/>
        <v>19556.418675621098</v>
      </c>
      <c r="M617" s="23">
        <f>VLOOKUP(B617,'%C values'!$B:$J,5,FALSE)</f>
        <v>1.6213700010000001</v>
      </c>
      <c r="N617" s="23">
        <f>VLOOKUP(B617,'%C values'!$B:$J,9,FALSE)</f>
        <v>20546.092290000001</v>
      </c>
      <c r="O617" s="23">
        <f t="shared" si="2"/>
        <v>18330.79457982317</v>
      </c>
      <c r="P617" s="40">
        <f t="shared" si="3"/>
        <v>9.1653944886573608</v>
      </c>
      <c r="Q617" s="21">
        <f>VLOOKUP($B617,'%C values'!$M:$O,2,FALSE)</f>
        <v>1.61579271</v>
      </c>
      <c r="R617" s="21">
        <f t="shared" si="4"/>
        <v>19795.101519679232</v>
      </c>
      <c r="S617" s="21">
        <f t="shared" si="5"/>
        <v>17660.776293728282</v>
      </c>
      <c r="T617" s="21">
        <f>VLOOKUP($B617,'%C values'!$M:$O,3,FALSE)</f>
        <v>8.8303854479999995</v>
      </c>
      <c r="U617" s="23" t="e">
        <f>VLOOKUP(B617,'%C values'!T:U,2,FALSE)</f>
        <v>#N/A</v>
      </c>
      <c r="V617" s="21" t="e">
        <f t="shared" si="6"/>
        <v>#N/A</v>
      </c>
      <c r="W617" s="21" t="e">
        <f t="shared" si="7"/>
        <v>#N/A</v>
      </c>
      <c r="X617" s="23" t="e">
        <f>VLOOKUP($B617,'%C values'!$T:$V,3,FALSE)</f>
        <v>#N/A</v>
      </c>
    </row>
    <row r="618" spans="1:24" ht="15.75" customHeight="1" x14ac:dyDescent="0.2">
      <c r="A618" s="22">
        <f>VLOOKUP(B618,'Sample ID by Horizon'!A:B,2,FALSE)</f>
        <v>43839</v>
      </c>
      <c r="B618" s="94" t="s">
        <v>894</v>
      </c>
      <c r="E618" s="71"/>
      <c r="F618" s="71"/>
      <c r="H618" s="71" t="str">
        <f t="shared" si="167"/>
        <v/>
      </c>
      <c r="I618" s="71" t="e">
        <f>AVERAGE(H618:H621)</f>
        <v>#DIV/0!</v>
      </c>
      <c r="J618" s="71" t="e">
        <f>I618*0.48</f>
        <v>#DIV/0!</v>
      </c>
      <c r="K618" s="35">
        <f>M618/100*VLOOKUP(B618,'Bulk Density'!$D:$Q,14,FALSE)</f>
        <v>18154.873189643899</v>
      </c>
      <c r="L618" s="23">
        <f t="shared" si="386"/>
        <v>16197.398822357834</v>
      </c>
      <c r="M618" s="23">
        <f>VLOOKUP(B618,'%C values'!$B:$J,5,FALSE)</f>
        <v>1.2937319506666667</v>
      </c>
      <c r="N618" s="23">
        <f>VLOOKUP(B618,'%C values'!$B:$J,9,FALSE)</f>
        <v>16714.653549999999</v>
      </c>
      <c r="O618" s="23">
        <f t="shared" si="2"/>
        <v>14912.464928773183</v>
      </c>
      <c r="P618" s="40">
        <f t="shared" si="3"/>
        <v>7.4562301855107256</v>
      </c>
      <c r="Q618" s="21">
        <f>VLOOKUP($B618,'%C values'!$M:$O,2,FALSE)</f>
        <v>1.4169049499999999</v>
      </c>
      <c r="R618" s="21">
        <f t="shared" si="4"/>
        <v>17521.652720096117</v>
      </c>
      <c r="S618" s="21">
        <f t="shared" si="5"/>
        <v>15632.452739804266</v>
      </c>
      <c r="T618" s="21">
        <f>VLOOKUP($B618,'%C values'!$M:$O,3,FALSE)</f>
        <v>7.8162239810000003</v>
      </c>
      <c r="U618" s="23" t="e">
        <f>VLOOKUP(B618,'%C values'!T:U,2,FALSE)</f>
        <v>#N/A</v>
      </c>
      <c r="V618" s="21" t="e">
        <f t="shared" si="6"/>
        <v>#N/A</v>
      </c>
      <c r="W618" s="21" t="e">
        <f t="shared" si="7"/>
        <v>#N/A</v>
      </c>
      <c r="X618" s="23" t="e">
        <f>VLOOKUP($B618,'%C values'!$T:$V,3,FALSE)</f>
        <v>#N/A</v>
      </c>
    </row>
    <row r="619" spans="1:24" ht="15.75" customHeight="1" x14ac:dyDescent="0.2">
      <c r="A619" s="22">
        <f>VLOOKUP(B619,'Sample ID by Horizon'!A:B,2,FALSE)</f>
        <v>43839</v>
      </c>
      <c r="B619" s="94" t="s">
        <v>895</v>
      </c>
      <c r="E619" s="71"/>
      <c r="F619" s="71"/>
      <c r="H619" s="71" t="str">
        <f t="shared" si="167"/>
        <v/>
      </c>
      <c r="I619" s="71" t="e">
        <f t="shared" ref="I619:J619" si="474">I618</f>
        <v>#DIV/0!</v>
      </c>
      <c r="J619" s="71" t="e">
        <f t="shared" si="474"/>
        <v>#DIV/0!</v>
      </c>
      <c r="K619" s="35">
        <f>M619/100*VLOOKUP(B619,'Bulk Density'!$D:$Q,14,FALSE)</f>
        <v>10072.989882286411</v>
      </c>
      <c r="L619" s="23">
        <f t="shared" si="386"/>
        <v>8986.9112690931743</v>
      </c>
      <c r="M619" s="23">
        <f>VLOOKUP(B619,'%C values'!$B:$J,5,FALSE)</f>
        <v>0.65687840233333328</v>
      </c>
      <c r="N619" s="23">
        <f>VLOOKUP(B619,'%C values'!$B:$J,9,FALSE)</f>
        <v>9659.2985733333335</v>
      </c>
      <c r="O619" s="23">
        <f t="shared" si="2"/>
        <v>8617.8245202923863</v>
      </c>
      <c r="P619" s="40">
        <f t="shared" si="3"/>
        <v>4.308910943197426</v>
      </c>
      <c r="Q619" s="21">
        <f>VLOOKUP($B619,'%C values'!$M:$O,2,FALSE)</f>
        <v>0.45513252999999998</v>
      </c>
      <c r="R619" s="21">
        <f t="shared" si="4"/>
        <v>6631.877214428112</v>
      </c>
      <c r="S619" s="21">
        <f t="shared" si="5"/>
        <v>5916.8223903802791</v>
      </c>
      <c r="T619" s="21">
        <f>VLOOKUP($B619,'%C values'!$M:$O,3,FALSE)</f>
        <v>2.9584102909999999</v>
      </c>
      <c r="U619" s="23" t="e">
        <f>VLOOKUP(B619,'%C values'!T:U,2,FALSE)</f>
        <v>#N/A</v>
      </c>
      <c r="V619" s="21" t="e">
        <f t="shared" si="6"/>
        <v>#N/A</v>
      </c>
      <c r="W619" s="21" t="e">
        <f t="shared" si="7"/>
        <v>#N/A</v>
      </c>
      <c r="X619" s="23" t="e">
        <f>VLOOKUP($B619,'%C values'!$T:$V,3,FALSE)</f>
        <v>#N/A</v>
      </c>
    </row>
    <row r="620" spans="1:24" ht="15.75" customHeight="1" x14ac:dyDescent="0.2">
      <c r="A620" s="22">
        <f>VLOOKUP(B620,'Sample ID by Horizon'!A:B,2,FALSE)</f>
        <v>43839</v>
      </c>
      <c r="B620" s="94" t="s">
        <v>896</v>
      </c>
      <c r="E620" s="71"/>
      <c r="F620" s="71"/>
      <c r="H620" s="71" t="str">
        <f t="shared" si="167"/>
        <v/>
      </c>
      <c r="I620" s="71" t="e">
        <f t="shared" ref="I620:J620" si="475">I618</f>
        <v>#DIV/0!</v>
      </c>
      <c r="J620" s="71" t="e">
        <f t="shared" si="475"/>
        <v>#DIV/0!</v>
      </c>
      <c r="K620" s="35">
        <f>M620/100*VLOOKUP(B620,'Bulk Density'!$D:$Q,14,FALSE)</f>
        <v>10233.172004116775</v>
      </c>
      <c r="L620" s="23">
        <f t="shared" si="386"/>
        <v>9129.8224139078848</v>
      </c>
      <c r="M620" s="23">
        <f>VLOOKUP(B620,'%C values'!$B:$J,5,FALSE)</f>
        <v>0.22082721966666666</v>
      </c>
      <c r="N620" s="23">
        <f>VLOOKUP(B620,'%C values'!$B:$J,9,FALSE)</f>
        <v>10153.759573333335</v>
      </c>
      <c r="O620" s="23">
        <f t="shared" si="2"/>
        <v>9058.9723011356291</v>
      </c>
      <c r="P620" s="40">
        <f t="shared" si="3"/>
        <v>4.5294847662042343</v>
      </c>
      <c r="Q620" s="21">
        <f>VLOOKUP($B620,'%C values'!$M:$O,2,FALSE)</f>
        <v>0.23987249999999999</v>
      </c>
      <c r="R620" s="21">
        <f t="shared" si="4"/>
        <v>10986.050018413365</v>
      </c>
      <c r="S620" s="21">
        <f t="shared" si="5"/>
        <v>9801.5244596761204</v>
      </c>
      <c r="T620" s="21">
        <f>VLOOKUP($B620,'%C values'!$M:$O,3,FALSE)</f>
        <v>4.9007607320000002</v>
      </c>
      <c r="U620" s="23" t="e">
        <f>VLOOKUP(B620,'%C values'!T:U,2,FALSE)</f>
        <v>#N/A</v>
      </c>
      <c r="V620" s="21" t="e">
        <f t="shared" si="6"/>
        <v>#N/A</v>
      </c>
      <c r="W620" s="21" t="e">
        <f t="shared" si="7"/>
        <v>#N/A</v>
      </c>
      <c r="X620" s="23" t="e">
        <f>VLOOKUP($B620,'%C values'!$T:$V,3,FALSE)</f>
        <v>#N/A</v>
      </c>
    </row>
    <row r="621" spans="1:24" ht="15.75" customHeight="1" x14ac:dyDescent="0.2">
      <c r="A621" s="22">
        <f>VLOOKUP(B621,'Sample ID by Horizon'!A:B,2,FALSE)</f>
        <v>43839</v>
      </c>
      <c r="B621" s="94" t="s">
        <v>897</v>
      </c>
      <c r="E621" s="71"/>
      <c r="F621" s="71"/>
      <c r="H621" s="71" t="str">
        <f t="shared" si="167"/>
        <v/>
      </c>
      <c r="I621" s="71" t="e">
        <f t="shared" ref="I621:J621" si="476">I618</f>
        <v>#DIV/0!</v>
      </c>
      <c r="J621" s="71" t="e">
        <f t="shared" si="476"/>
        <v>#DIV/0!</v>
      </c>
      <c r="K621" s="35">
        <f>M621/100*VLOOKUP(B621,'Bulk Density'!$D:$Q,14,FALSE)</f>
        <v>8212.9285405556457</v>
      </c>
      <c r="L621" s="23">
        <f t="shared" si="386"/>
        <v>7327.4033743616774</v>
      </c>
      <c r="M621" s="23">
        <f>VLOOKUP(B621,'%C values'!$B:$J,5,FALSE)</f>
        <v>0.13647905599999999</v>
      </c>
      <c r="N621" s="23">
        <f>VLOOKUP(B621,'%C values'!$B:$J,9,FALSE)</f>
        <v>8093.939510666667</v>
      </c>
      <c r="O621" s="23">
        <f t="shared" si="2"/>
        <v>7221.2438461476968</v>
      </c>
      <c r="P621" s="40">
        <f t="shared" si="3"/>
        <v>3.6106208195461349</v>
      </c>
      <c r="Q621" s="21">
        <f>VLOOKUP($B621,'%C values'!$M:$O,2,FALSE)</f>
        <v>0.116274</v>
      </c>
      <c r="R621" s="21">
        <f t="shared" si="4"/>
        <v>6852.0503783063168</v>
      </c>
      <c r="S621" s="21">
        <f t="shared" si="5"/>
        <v>6113.2562904170982</v>
      </c>
      <c r="T621" s="21">
        <f>VLOOKUP($B621,'%C values'!$M:$O,3,FALSE)</f>
        <v>3.0566272109999999</v>
      </c>
      <c r="U621" s="23" t="e">
        <f>VLOOKUP(B621,'%C values'!T:U,2,FALSE)</f>
        <v>#N/A</v>
      </c>
      <c r="V621" s="21" t="e">
        <f t="shared" si="6"/>
        <v>#N/A</v>
      </c>
      <c r="W621" s="21" t="e">
        <f t="shared" si="7"/>
        <v>#N/A</v>
      </c>
      <c r="X621" s="23" t="e">
        <f>VLOOKUP($B621,'%C values'!$T:$V,3,FALSE)</f>
        <v>#N/A</v>
      </c>
    </row>
    <row r="622" spans="1:24" ht="15.75" customHeight="1" x14ac:dyDescent="0.2">
      <c r="A622" s="22">
        <f>VLOOKUP(B622,'Sample ID by Horizon'!A:B,2,FALSE)</f>
        <v>43937</v>
      </c>
      <c r="B622" s="94" t="s">
        <v>903</v>
      </c>
      <c r="E622" s="71"/>
      <c r="F622" s="71"/>
      <c r="H622" s="71" t="str">
        <f t="shared" si="167"/>
        <v/>
      </c>
      <c r="I622" s="71" t="e">
        <f>AVERAGE(H622:H625)</f>
        <v>#DIV/0!</v>
      </c>
      <c r="J622" s="71" t="e">
        <f>I622*0.48</f>
        <v>#DIV/0!</v>
      </c>
      <c r="K622" s="35">
        <f>M622/100*VLOOKUP(B622,'Bulk Density'!$D:$Q,14,FALSE)</f>
        <v>15736.870324574238</v>
      </c>
      <c r="L622" s="23">
        <f t="shared" si="386"/>
        <v>14040.1071492065</v>
      </c>
      <c r="M622" s="23">
        <f>VLOOKUP(B622,'%C values'!$B:$J,5,FALSE)</f>
        <v>1.0802464443333333</v>
      </c>
      <c r="N622" s="23">
        <f>VLOOKUP(B622,'%C values'!$B:$J,9,FALSE)</f>
        <v>13802.973059999998</v>
      </c>
      <c r="O622" s="23">
        <f t="shared" si="2"/>
        <v>12314.724385660453</v>
      </c>
      <c r="P622" s="40">
        <f t="shared" si="3"/>
        <v>6.1573603109328792</v>
      </c>
      <c r="Q622" s="21">
        <f>VLOOKUP($B622,'%C values'!$M:$O,2,FALSE)</f>
        <v>0.97851575999999996</v>
      </c>
      <c r="R622" s="21">
        <f t="shared" si="4"/>
        <v>11524.272389820164</v>
      </c>
      <c r="S622" s="21">
        <f t="shared" si="5"/>
        <v>10281.715222438595</v>
      </c>
      <c r="T622" s="21">
        <f>VLOOKUP($B622,'%C values'!$M:$O,3,FALSE)</f>
        <v>5.1408560400000001</v>
      </c>
      <c r="U622" s="23" t="e">
        <f>VLOOKUP(B622,'%C values'!T:U,2,FALSE)</f>
        <v>#N/A</v>
      </c>
      <c r="V622" s="21" t="e">
        <f t="shared" si="6"/>
        <v>#N/A</v>
      </c>
      <c r="W622" s="21" t="e">
        <f t="shared" si="7"/>
        <v>#N/A</v>
      </c>
      <c r="X622" s="23" t="e">
        <f>VLOOKUP($B622,'%C values'!$T:$V,3,FALSE)</f>
        <v>#N/A</v>
      </c>
    </row>
    <row r="623" spans="1:24" ht="15.75" customHeight="1" x14ac:dyDescent="0.2">
      <c r="A623" s="22">
        <f>VLOOKUP(B623,'Sample ID by Horizon'!A:B,2,FALSE)</f>
        <v>43937</v>
      </c>
      <c r="B623" s="94" t="s">
        <v>904</v>
      </c>
      <c r="E623" s="71"/>
      <c r="F623" s="71"/>
      <c r="H623" s="71" t="str">
        <f t="shared" si="167"/>
        <v/>
      </c>
      <c r="I623" s="71" t="e">
        <f t="shared" ref="I623:J623" si="477">I622</f>
        <v>#DIV/0!</v>
      </c>
      <c r="J623" s="71" t="e">
        <f t="shared" si="477"/>
        <v>#DIV/0!</v>
      </c>
      <c r="K623" s="35">
        <f>M623/100*VLOOKUP(B623,'Bulk Density'!$D:$Q,14,FALSE)</f>
        <v>9443.8894657147775</v>
      </c>
      <c r="L623" s="23">
        <f t="shared" si="386"/>
        <v>8425.6410117864598</v>
      </c>
      <c r="M623" s="23">
        <f>VLOOKUP(B623,'%C values'!$B:$J,5,FALSE)</f>
        <v>0.61470680899999997</v>
      </c>
      <c r="N623" s="23">
        <f>VLOOKUP(B623,'%C values'!$B:$J,9,FALSE)</f>
        <v>8245.0167026666677</v>
      </c>
      <c r="O623" s="23">
        <f t="shared" si="2"/>
        <v>7356.0317626604829</v>
      </c>
      <c r="P623" s="40">
        <f t="shared" si="3"/>
        <v>3.6780147572046635</v>
      </c>
      <c r="Q623" s="21">
        <f>VLOOKUP($B623,'%C values'!$M:$O,2,FALSE)</f>
        <v>0.60202211000000005</v>
      </c>
      <c r="R623" s="21">
        <f t="shared" si="4"/>
        <v>7263.556708320556</v>
      </c>
      <c r="S623" s="21">
        <f t="shared" si="5"/>
        <v>6480.3936466266441</v>
      </c>
      <c r="T623" s="21">
        <f>VLOOKUP($B623,'%C values'!$M:$O,3,FALSE)</f>
        <v>3.240195833</v>
      </c>
      <c r="U623" s="23" t="e">
        <f>VLOOKUP(B623,'%C values'!T:U,2,FALSE)</f>
        <v>#N/A</v>
      </c>
      <c r="V623" s="21" t="e">
        <f t="shared" si="6"/>
        <v>#N/A</v>
      </c>
      <c r="W623" s="21" t="e">
        <f t="shared" si="7"/>
        <v>#N/A</v>
      </c>
      <c r="X623" s="23" t="e">
        <f>VLOOKUP($B623,'%C values'!$T:$V,3,FALSE)</f>
        <v>#N/A</v>
      </c>
    </row>
    <row r="624" spans="1:24" ht="15.75" customHeight="1" x14ac:dyDescent="0.2">
      <c r="A624" s="22">
        <f>VLOOKUP(B624,'Sample ID by Horizon'!A:B,2,FALSE)</f>
        <v>43937</v>
      </c>
      <c r="B624" s="94" t="s">
        <v>905</v>
      </c>
      <c r="E624" s="71"/>
      <c r="F624" s="71"/>
      <c r="H624" s="71" t="str">
        <f t="shared" si="167"/>
        <v/>
      </c>
      <c r="I624" s="71" t="e">
        <f t="shared" ref="I624:J624" si="478">I622</f>
        <v>#DIV/0!</v>
      </c>
      <c r="J624" s="71" t="e">
        <f t="shared" si="478"/>
        <v>#DIV/0!</v>
      </c>
      <c r="K624" s="35">
        <f>M624/100*VLOOKUP(B624,'Bulk Density'!$D:$Q,14,FALSE)</f>
        <v>8733.615273869571</v>
      </c>
      <c r="L624" s="23">
        <f t="shared" si="386"/>
        <v>7791.9492069267435</v>
      </c>
      <c r="M624" s="23">
        <f>VLOOKUP(B624,'%C values'!$B:$J,5,FALSE)</f>
        <v>0.55477911899999999</v>
      </c>
      <c r="N624" s="23">
        <f>VLOOKUP(B624,'%C values'!$B:$J,9,FALSE)</f>
        <v>7838.790281333334</v>
      </c>
      <c r="O624" s="23">
        <f t="shared" si="2"/>
        <v>6993.6050307421074</v>
      </c>
      <c r="P624" s="40">
        <f t="shared" si="3"/>
        <v>3.4968014466303856</v>
      </c>
      <c r="Q624" s="21">
        <f>VLOOKUP($B624,'%C values'!$M:$O,2,FALSE)</f>
        <v>0.46930459000000002</v>
      </c>
      <c r="R624" s="21">
        <f t="shared" si="4"/>
        <v>6204.3049846103477</v>
      </c>
      <c r="S624" s="21">
        <f t="shared" si="5"/>
        <v>5535.3513737898838</v>
      </c>
      <c r="T624" s="21">
        <f>VLOOKUP($B624,'%C values'!$M:$O,3,FALSE)</f>
        <v>2.7676748409999998</v>
      </c>
      <c r="U624" s="23" t="e">
        <f>VLOOKUP(B624,'%C values'!T:U,2,FALSE)</f>
        <v>#N/A</v>
      </c>
      <c r="V624" s="21" t="e">
        <f t="shared" si="6"/>
        <v>#N/A</v>
      </c>
      <c r="W624" s="21" t="e">
        <f t="shared" si="7"/>
        <v>#N/A</v>
      </c>
      <c r="X624" s="23" t="e">
        <f>VLOOKUP($B624,'%C values'!$T:$V,3,FALSE)</f>
        <v>#N/A</v>
      </c>
    </row>
    <row r="625" spans="1:24" ht="15.75" customHeight="1" x14ac:dyDescent="0.2">
      <c r="A625" s="22">
        <f>VLOOKUP(B625,'Sample ID by Horizon'!A:B,2,FALSE)</f>
        <v>43937</v>
      </c>
      <c r="B625" s="94" t="s">
        <v>906</v>
      </c>
      <c r="E625" s="71"/>
      <c r="F625" s="71"/>
      <c r="H625" s="71" t="str">
        <f t="shared" si="167"/>
        <v/>
      </c>
      <c r="I625" s="71" t="e">
        <f t="shared" ref="I625:J625" si="479">I622</f>
        <v>#DIV/0!</v>
      </c>
      <c r="J625" s="71" t="e">
        <f t="shared" si="479"/>
        <v>#DIV/0!</v>
      </c>
      <c r="K625" s="35">
        <f>M625/100*VLOOKUP(B625,'Bulk Density'!$D:$Q,14,FALSE)</f>
        <v>8248.6324903398563</v>
      </c>
      <c r="L625" s="23">
        <f t="shared" si="386"/>
        <v>7359.2576929320867</v>
      </c>
      <c r="M625" s="23">
        <f>VLOOKUP(B625,'%C values'!$B:$J,5,FALSE)</f>
        <v>0.17631873200000001</v>
      </c>
      <c r="N625" s="23">
        <f>VLOOKUP(B625,'%C values'!$B:$J,9,FALSE)</f>
        <v>7104.2004236666662</v>
      </c>
      <c r="O625" s="23">
        <f t="shared" si="2"/>
        <v>6338.2192964989545</v>
      </c>
      <c r="P625" s="40">
        <f t="shared" si="3"/>
        <v>3.169108679662791</v>
      </c>
      <c r="Q625" s="21">
        <f>VLOOKUP($B625,'%C values'!$M:$O,2,FALSE)</f>
        <v>0.14189460000000001</v>
      </c>
      <c r="R625" s="21">
        <f t="shared" si="4"/>
        <v>5081.1619569945979</v>
      </c>
      <c r="S625" s="21">
        <f t="shared" si="5"/>
        <v>4533.306613531242</v>
      </c>
      <c r="T625" s="21">
        <f>VLOOKUP($B625,'%C values'!$M:$O,3,FALSE)</f>
        <v>2.2666526139999998</v>
      </c>
      <c r="U625" s="23" t="e">
        <f>VLOOKUP(B625,'%C values'!T:U,2,FALSE)</f>
        <v>#N/A</v>
      </c>
      <c r="V625" s="21" t="e">
        <f t="shared" si="6"/>
        <v>#N/A</v>
      </c>
      <c r="W625" s="21" t="e">
        <f t="shared" si="7"/>
        <v>#N/A</v>
      </c>
      <c r="X625" s="23" t="e">
        <f>VLOOKUP($B625,'%C values'!$T:$V,3,FALSE)</f>
        <v>#N/A</v>
      </c>
    </row>
    <row r="626" spans="1:24" ht="15.75" customHeight="1" x14ac:dyDescent="0.2">
      <c r="A626" s="22">
        <f>VLOOKUP(B626,'Sample ID by Horizon'!A:B,2,FALSE)</f>
        <v>43937</v>
      </c>
      <c r="B626" s="94" t="s">
        <v>907</v>
      </c>
      <c r="E626" s="71"/>
      <c r="F626" s="71"/>
      <c r="H626" s="71" t="str">
        <f t="shared" si="167"/>
        <v/>
      </c>
      <c r="I626" s="71" t="e">
        <f>AVERAGE(H626:H628)</f>
        <v>#DIV/0!</v>
      </c>
      <c r="J626" s="71" t="e">
        <f>I626*0.48</f>
        <v>#DIV/0!</v>
      </c>
      <c r="K626" s="35">
        <f>M626/100*VLOOKUP(B626,'Bulk Density'!$D:$Q,14,FALSE)</f>
        <v>5419.7991539553577</v>
      </c>
      <c r="L626" s="23">
        <f t="shared" si="386"/>
        <v>4835.4316505922343</v>
      </c>
      <c r="M626" s="23">
        <f>VLOOKUP(B626,'%C values'!$B:$J,5,FALSE)</f>
        <v>9.9258054333333345E-2</v>
      </c>
      <c r="N626" s="23">
        <f>VLOOKUP(B626,'%C values'!$B:$J,9,FALSE)</f>
        <v>4578.8166503333332</v>
      </c>
      <c r="O626" s="23">
        <f t="shared" si="2"/>
        <v>4085.1246188933746</v>
      </c>
      <c r="P626" s="40">
        <f t="shared" si="3"/>
        <v>2.0425616851708246</v>
      </c>
      <c r="Q626" s="21">
        <f>VLOOKUP($B626,'%C values'!$M:$O,2,FALSE)</f>
        <v>8.7571120000000002E-2</v>
      </c>
      <c r="R626" s="21">
        <f t="shared" si="4"/>
        <v>3666.2020159893027</v>
      </c>
      <c r="S626" s="21">
        <f t="shared" si="5"/>
        <v>3270.9088956999663</v>
      </c>
      <c r="T626" s="21">
        <f>VLOOKUP($B626,'%C values'!$M:$O,3,FALSE)</f>
        <v>1.6354539480000001</v>
      </c>
      <c r="U626" s="23" t="e">
        <f>VLOOKUP(B626,'%C values'!T:U,2,FALSE)</f>
        <v>#N/A</v>
      </c>
      <c r="V626" s="21" t="e">
        <f t="shared" si="6"/>
        <v>#N/A</v>
      </c>
      <c r="W626" s="21" t="e">
        <f t="shared" si="7"/>
        <v>#N/A</v>
      </c>
      <c r="X626" s="23" t="e">
        <f>VLOOKUP($B626,'%C values'!$T:$V,3,FALSE)</f>
        <v>#N/A</v>
      </c>
    </row>
    <row r="627" spans="1:24" ht="15.75" customHeight="1" x14ac:dyDescent="0.2">
      <c r="A627" s="22">
        <f>VLOOKUP(B627,'Sample ID by Horizon'!A:B,2,FALSE)</f>
        <v>42649</v>
      </c>
      <c r="B627" s="94" t="s">
        <v>503</v>
      </c>
      <c r="E627" s="71"/>
      <c r="F627" s="71"/>
      <c r="H627" s="71" t="str">
        <f t="shared" si="167"/>
        <v/>
      </c>
      <c r="I627" s="71" t="e">
        <f t="shared" ref="I627:J627" si="480">I626</f>
        <v>#DIV/0!</v>
      </c>
      <c r="J627" s="71" t="e">
        <f t="shared" si="480"/>
        <v>#DIV/0!</v>
      </c>
      <c r="K627" s="35">
        <f>M627/100*VLOOKUP(B627,'Bulk Density'!$D:$Q,14,FALSE)</f>
        <v>16785.823493433902</v>
      </c>
      <c r="L627" s="23">
        <f t="shared" si="386"/>
        <v>14975.961266418832</v>
      </c>
      <c r="M627" s="23">
        <f>VLOOKUP(B627,'%C values'!$B:$J,5,FALSE)</f>
        <v>1.5010810450000001</v>
      </c>
      <c r="N627" s="23">
        <f>VLOOKUP(B627,'%C values'!$B:$J,9,FALSE)</f>
        <v>16557.898703333336</v>
      </c>
      <c r="O627" s="23">
        <f t="shared" si="2"/>
        <v>14772.611527304874</v>
      </c>
      <c r="P627" s="40">
        <f t="shared" si="3"/>
        <v>7.3863035061485274</v>
      </c>
      <c r="Q627" s="21">
        <f>VLOOKUP($B627,'%C values'!$M:$O,2,FALSE)</f>
        <v>1.48341561</v>
      </c>
      <c r="R627" s="21">
        <f t="shared" si="4"/>
        <v>16250.754539911493</v>
      </c>
      <c r="S627" s="21">
        <f t="shared" si="5"/>
        <v>14498.583917255752</v>
      </c>
      <c r="T627" s="21">
        <f>VLOOKUP($B627,'%C values'!$M:$O,3,FALSE)</f>
        <v>7.2492897430000003</v>
      </c>
      <c r="U627" s="23">
        <f>VLOOKUP(B627,'%C values'!T:U,2,FALSE)</f>
        <v>1.2900739999999999</v>
      </c>
      <c r="V627" s="21">
        <f t="shared" si="6"/>
        <v>14132.705474443388</v>
      </c>
      <c r="W627" s="21">
        <f t="shared" si="7"/>
        <v>12608.904761673497</v>
      </c>
      <c r="X627" s="23">
        <f>VLOOKUP($B627,'%C values'!$T:$V,3,FALSE)</f>
        <v>6.3044504539836828</v>
      </c>
    </row>
    <row r="628" spans="1:24" ht="15.75" customHeight="1" x14ac:dyDescent="0.2">
      <c r="A628" s="22">
        <f>VLOOKUP(B628,'Sample ID by Horizon'!A:B,2,FALSE)</f>
        <v>42649</v>
      </c>
      <c r="B628" s="94" t="s">
        <v>504</v>
      </c>
      <c r="E628" s="71"/>
      <c r="F628" s="71"/>
      <c r="H628" s="71" t="str">
        <f t="shared" si="167"/>
        <v/>
      </c>
      <c r="I628" s="71" t="e">
        <f t="shared" ref="I628:J628" si="481">I626</f>
        <v>#DIV/0!</v>
      </c>
      <c r="J628" s="71" t="e">
        <f t="shared" si="481"/>
        <v>#DIV/0!</v>
      </c>
      <c r="K628" s="35">
        <f>M628/100*VLOOKUP(B628,'Bulk Density'!$D:$Q,14,FALSE)</f>
        <v>17980.916646770547</v>
      </c>
      <c r="L628" s="23">
        <f t="shared" si="386"/>
        <v>16042.198426670931</v>
      </c>
      <c r="M628" s="23">
        <f>VLOOKUP(B628,'%C values'!$B:$J,5,FALSE)</f>
        <v>1.609100626</v>
      </c>
      <c r="N628" s="23">
        <f>VLOOKUP(B628,'%C values'!$B:$J,9,FALSE)</f>
        <v>17714.862429999997</v>
      </c>
      <c r="O628" s="23">
        <f t="shared" si="2"/>
        <v>15804.830409148184</v>
      </c>
      <c r="P628" s="40">
        <f t="shared" si="3"/>
        <v>7.9024127893297482</v>
      </c>
      <c r="Q628" s="21">
        <f>VLOOKUP($B628,'%C values'!$M:$O,2,FALSE)</f>
        <v>1.56214286</v>
      </c>
      <c r="R628" s="21">
        <f t="shared" si="4"/>
        <v>17083.060419574485</v>
      </c>
      <c r="S628" s="21">
        <f t="shared" si="5"/>
        <v>15241.149846208917</v>
      </c>
      <c r="T628" s="21">
        <f>VLOOKUP($B628,'%C values'!$M:$O,3,FALSE)</f>
        <v>7.6205725940000004</v>
      </c>
      <c r="U628" s="23">
        <f>VLOOKUP(B628,'%C values'!T:U,2,FALSE)</f>
        <v>1.345728</v>
      </c>
      <c r="V628" s="21">
        <f t="shared" si="6"/>
        <v>14716.421475250436</v>
      </c>
      <c r="W628" s="21">
        <f t="shared" si="7"/>
        <v>13129.68399077088</v>
      </c>
      <c r="X628" s="23">
        <f>VLOOKUP($B628,'%C values'!$T:$V,3,FALSE)</f>
        <v>6.5648399889485347</v>
      </c>
    </row>
    <row r="629" spans="1:24" ht="15.75" customHeight="1" x14ac:dyDescent="0.2">
      <c r="A629" s="22">
        <f>VLOOKUP(B629,'Sample ID by Horizon'!A:B,2,FALSE)</f>
        <v>42649</v>
      </c>
      <c r="B629" s="94" t="s">
        <v>505</v>
      </c>
      <c r="E629" s="71"/>
      <c r="F629" s="71"/>
      <c r="H629" s="71" t="str">
        <f t="shared" si="167"/>
        <v/>
      </c>
      <c r="I629" s="71" t="e">
        <f>AVERAGE(H629:H632)</f>
        <v>#DIV/0!</v>
      </c>
      <c r="J629" s="71" t="e">
        <f>I629*0.48</f>
        <v>#DIV/0!</v>
      </c>
      <c r="K629" s="35">
        <f>M629/100*VLOOKUP(B629,'Bulk Density'!$D:$Q,14,FALSE)</f>
        <v>15517.710296405741</v>
      </c>
      <c r="L629" s="23">
        <f t="shared" si="386"/>
        <v>13844.577147697635</v>
      </c>
      <c r="M629" s="23">
        <f>VLOOKUP(B629,'%C values'!$B:$J,5,FALSE)</f>
        <v>1.255865749</v>
      </c>
      <c r="N629" s="23">
        <f>VLOOKUP(B629,'%C values'!$B:$J,9,FALSE)</f>
        <v>15327.543023333334</v>
      </c>
      <c r="O629" s="23">
        <f t="shared" si="2"/>
        <v>13674.913876974761</v>
      </c>
      <c r="P629" s="40">
        <f t="shared" si="3"/>
        <v>6.8374548487301636</v>
      </c>
      <c r="Q629" s="21">
        <f>VLOOKUP($B629,'%C values'!$M:$O,2,FALSE)</f>
        <v>1.3393809000000001</v>
      </c>
      <c r="R629" s="21">
        <f t="shared" si="4"/>
        <v>16246.688709385735</v>
      </c>
      <c r="S629" s="21">
        <f t="shared" si="5"/>
        <v>14494.956468147078</v>
      </c>
      <c r="T629" s="21">
        <f>VLOOKUP($B629,'%C values'!$M:$O,3,FALSE)</f>
        <v>7.2474760189999996</v>
      </c>
      <c r="U629" s="23">
        <f>VLOOKUP(B629,'%C values'!T:U,2,FALSE)</f>
        <v>1.2994680000000001</v>
      </c>
      <c r="V629" s="21">
        <f t="shared" si="6"/>
        <v>15762.545280291857</v>
      </c>
      <c r="W629" s="21">
        <f t="shared" si="7"/>
        <v>14063.013808656035</v>
      </c>
      <c r="X629" s="23">
        <f>VLOOKUP($B629,'%C values'!$T:$V,3,FALSE)</f>
        <v>7.0315047552625929</v>
      </c>
    </row>
    <row r="630" spans="1:24" ht="15.75" customHeight="1" x14ac:dyDescent="0.2">
      <c r="A630" s="22">
        <f>VLOOKUP(B630,'Sample ID by Horizon'!A:B,2,FALSE)</f>
        <v>42649</v>
      </c>
      <c r="B630" s="94" t="s">
        <v>506</v>
      </c>
      <c r="E630" s="71"/>
      <c r="F630" s="71"/>
      <c r="H630" s="71" t="str">
        <f t="shared" si="167"/>
        <v/>
      </c>
      <c r="I630" s="71" t="e">
        <f t="shared" ref="I630:J630" si="482">I629</f>
        <v>#DIV/0!</v>
      </c>
      <c r="J630" s="71" t="e">
        <f t="shared" si="482"/>
        <v>#DIV/0!</v>
      </c>
      <c r="K630" s="35">
        <f>M630/100*VLOOKUP(B630,'Bulk Density'!$D:$Q,14,FALSE)</f>
        <v>15522.931642456608</v>
      </c>
      <c r="L630" s="23">
        <f t="shared" si="386"/>
        <v>13849.235523632955</v>
      </c>
      <c r="M630" s="23">
        <f>VLOOKUP(B630,'%C values'!$B:$J,5,FALSE)</f>
        <v>0.40101518400000002</v>
      </c>
      <c r="N630" s="23">
        <f>VLOOKUP(B630,'%C values'!$B:$J,9,FALSE)</f>
        <v>15319.688196666668</v>
      </c>
      <c r="O630" s="23">
        <f t="shared" si="2"/>
        <v>13667.905964615831</v>
      </c>
      <c r="P630" s="40">
        <f t="shared" si="3"/>
        <v>6.8339508936216262</v>
      </c>
      <c r="Q630" s="21">
        <f>VLOOKUP($B630,'%C values'!$M:$O,2,FALSE)</f>
        <v>0.46283650999999998</v>
      </c>
      <c r="R630" s="21">
        <f t="shared" si="4"/>
        <v>17545.466239118894</v>
      </c>
      <c r="S630" s="21">
        <f t="shared" si="5"/>
        <v>15653.698664297737</v>
      </c>
      <c r="T630" s="21">
        <f>VLOOKUP($B630,'%C values'!$M:$O,3,FALSE)</f>
        <v>7.8268469400000003</v>
      </c>
      <c r="U630" s="23">
        <f>VLOOKUP(B630,'%C values'!T:U,2,FALSE)</f>
        <v>0.45994699999999999</v>
      </c>
      <c r="V630" s="21">
        <f t="shared" si="6"/>
        <v>17435.929071982708</v>
      </c>
      <c r="W630" s="21">
        <f t="shared" si="7"/>
        <v>15555.971890695808</v>
      </c>
      <c r="X630" s="23">
        <f>VLOOKUP($B630,'%C values'!$T:$V,3,FALSE)</f>
        <v>7.777983568133334</v>
      </c>
    </row>
    <row r="631" spans="1:24" ht="15.75" customHeight="1" x14ac:dyDescent="0.2">
      <c r="A631" s="22">
        <f>VLOOKUP(B631,'Sample ID by Horizon'!A:B,2,FALSE)</f>
        <v>42649</v>
      </c>
      <c r="B631" s="94" t="s">
        <v>507</v>
      </c>
      <c r="E631" s="71"/>
      <c r="F631" s="71"/>
      <c r="H631" s="71" t="str">
        <f t="shared" si="167"/>
        <v/>
      </c>
      <c r="I631" s="71" t="e">
        <f t="shared" ref="I631:J631" si="483">I629</f>
        <v>#DIV/0!</v>
      </c>
      <c r="J631" s="71" t="e">
        <f t="shared" si="483"/>
        <v>#DIV/0!</v>
      </c>
      <c r="K631" s="35">
        <f>M631/100*VLOOKUP(B631,'Bulk Density'!$D:$Q,14,FALSE)</f>
        <v>7200.4943169085063</v>
      </c>
      <c r="L631" s="23">
        <f t="shared" si="386"/>
        <v>6424.1306976254209</v>
      </c>
      <c r="M631" s="23">
        <f>VLOOKUP(B631,'%C values'!$B:$J,5,FALSE)</f>
        <v>0.14454132366666669</v>
      </c>
      <c r="N631" s="23">
        <f>VLOOKUP(B631,'%C values'!$B:$J,9,FALSE)</f>
        <v>7128.8578936666672</v>
      </c>
      <c r="O631" s="23">
        <f t="shared" si="2"/>
        <v>6360.2181764342968</v>
      </c>
      <c r="P631" s="40">
        <f t="shared" si="3"/>
        <v>3.1801081162686624</v>
      </c>
      <c r="Q631" s="21">
        <f>VLOOKUP($B631,'%C values'!$M:$O,2,FALSE)</f>
        <v>0.19061924999999999</v>
      </c>
      <c r="R631" s="21">
        <f t="shared" si="4"/>
        <v>9345.5677439058181</v>
      </c>
      <c r="S631" s="21">
        <f t="shared" si="5"/>
        <v>8337.9204243494132</v>
      </c>
      <c r="T631" s="21">
        <f>VLOOKUP($B631,'%C values'!$M:$O,3,FALSE)</f>
        <v>4.1689589380000003</v>
      </c>
      <c r="U631" s="23">
        <f>VLOOKUP(B631,'%C values'!T:U,2,FALSE)</f>
        <v>0.18371599999999999</v>
      </c>
      <c r="V631" s="21">
        <f t="shared" si="6"/>
        <v>9007.119289575432</v>
      </c>
      <c r="W631" s="21">
        <f t="shared" si="7"/>
        <v>8035.9637795226736</v>
      </c>
      <c r="X631" s="23">
        <f>VLOOKUP($B631,'%C values'!$T:$V,3,FALSE)</f>
        <v>4.0179806617306921</v>
      </c>
    </row>
    <row r="632" spans="1:24" ht="15.75" customHeight="1" x14ac:dyDescent="0.2">
      <c r="A632" s="22">
        <f>VLOOKUP(B632,'Sample ID by Horizon'!A:B,2,FALSE)</f>
        <v>42649</v>
      </c>
      <c r="B632" s="94" t="s">
        <v>508</v>
      </c>
      <c r="E632" s="71"/>
      <c r="F632" s="71"/>
      <c r="H632" s="71" t="str">
        <f t="shared" si="167"/>
        <v/>
      </c>
      <c r="I632" s="71" t="e">
        <f t="shared" ref="I632:J632" si="484">I629</f>
        <v>#DIV/0!</v>
      </c>
      <c r="J632" s="71" t="e">
        <f t="shared" si="484"/>
        <v>#DIV/0!</v>
      </c>
      <c r="K632" s="35">
        <f>M632/100*VLOOKUP(B632,'Bulk Density'!$D:$Q,14,FALSE)</f>
        <v>9353.5732765764624</v>
      </c>
      <c r="L632" s="23">
        <f t="shared" si="386"/>
        <v>8345.0627934586519</v>
      </c>
      <c r="M632" s="23">
        <f>VLOOKUP(B632,'%C values'!$B:$J,5,FALSE)</f>
        <v>0.99281173666666678</v>
      </c>
      <c r="N632" s="23">
        <f>VLOOKUP(B632,'%C values'!$B:$J,9,FALSE)</f>
        <v>9037.2393096666656</v>
      </c>
      <c r="O632" s="23">
        <f t="shared" si="2"/>
        <v>8062.8362326022925</v>
      </c>
      <c r="P632" s="40">
        <f t="shared" si="3"/>
        <v>4.0314168841639386</v>
      </c>
      <c r="Q632" s="21">
        <f>VLOOKUP($B632,'%C values'!$M:$O,2,FALSE)</f>
        <v>1.14829505</v>
      </c>
      <c r="R632" s="21">
        <f t="shared" si="4"/>
        <v>10220.408931404145</v>
      </c>
      <c r="S632" s="21">
        <f t="shared" si="5"/>
        <v>9118.4354669011082</v>
      </c>
      <c r="T632" s="21">
        <f>VLOOKUP($B632,'%C values'!$M:$O,3,FALSE)</f>
        <v>4.5592163399999999</v>
      </c>
      <c r="U632" s="23">
        <f>VLOOKUP(B632,'%C values'!T:U,2,FALSE)</f>
        <v>1.2200409999999999</v>
      </c>
      <c r="V632" s="21">
        <f t="shared" si="6"/>
        <v>10858.984311635972</v>
      </c>
      <c r="W632" s="21">
        <f t="shared" si="7"/>
        <v>9688.1590889671552</v>
      </c>
      <c r="X632" s="23">
        <f>VLOOKUP($B632,'%C values'!$T:$V,3,FALSE)</f>
        <v>4.8440780639696568</v>
      </c>
    </row>
    <row r="633" spans="1:24" ht="15.75" customHeight="1" x14ac:dyDescent="0.2">
      <c r="A633" s="22">
        <f>VLOOKUP(B633,'Sample ID by Horizon'!A:B,2,FALSE)</f>
        <v>42649</v>
      </c>
      <c r="B633" s="94" t="s">
        <v>509</v>
      </c>
      <c r="E633" s="71"/>
      <c r="F633" s="71"/>
      <c r="H633" s="71" t="str">
        <f t="shared" si="167"/>
        <v/>
      </c>
      <c r="I633" s="71" t="e">
        <f>AVERAGE(H633:H636)</f>
        <v>#DIV/0!</v>
      </c>
      <c r="J633" s="71" t="e">
        <f>I633*0.48</f>
        <v>#DIV/0!</v>
      </c>
      <c r="K633" s="35">
        <f>M633/100*VLOOKUP(B633,'Bulk Density'!$D:$Q,14,FALSE)</f>
        <v>14403.666737163823</v>
      </c>
      <c r="L633" s="23">
        <f t="shared" si="386"/>
        <v>12850.650743143426</v>
      </c>
      <c r="M633" s="23">
        <f>VLOOKUP(B633,'%C values'!$B:$J,5,FALSE)</f>
        <v>1.3155703376666665</v>
      </c>
      <c r="N633" s="23">
        <f>VLOOKUP(B633,'%C values'!$B:$J,9,FALSE)</f>
        <v>14040.383436666665</v>
      </c>
      <c r="O633" s="23">
        <f t="shared" si="2"/>
        <v>12526.536967068609</v>
      </c>
      <c r="P633" s="40">
        <f t="shared" si="3"/>
        <v>6.263266569268426</v>
      </c>
      <c r="Q633" s="21">
        <f>VLOOKUP($B633,'%C values'!$M:$O,2,FALSE)</f>
        <v>1.4866963099999999</v>
      </c>
      <c r="R633" s="21">
        <f t="shared" si="4"/>
        <v>15553.372423675248</v>
      </c>
      <c r="S633" s="21">
        <f t="shared" si="5"/>
        <v>13876.394153093595</v>
      </c>
      <c r="T633" s="21">
        <f>VLOOKUP($B633,'%C values'!$M:$O,3,FALSE)</f>
        <v>6.9381949560000002</v>
      </c>
      <c r="U633" s="23">
        <f>VLOOKUP(B633,'%C values'!T:U,2,FALSE)</f>
        <v>1.511476</v>
      </c>
      <c r="V633" s="21">
        <f t="shared" si="6"/>
        <v>15812.610133838947</v>
      </c>
      <c r="W633" s="21">
        <f t="shared" si="7"/>
        <v>14107.680625736735</v>
      </c>
      <c r="X633" s="23">
        <f>VLOOKUP($B633,'%C values'!$T:$V,3,FALSE)</f>
        <v>7.0538381569771014</v>
      </c>
    </row>
    <row r="634" spans="1:24" ht="15.75" customHeight="1" x14ac:dyDescent="0.2">
      <c r="A634" s="22">
        <f>VLOOKUP(B634,'Sample ID by Horizon'!A:B,2,FALSE)</f>
        <v>42649</v>
      </c>
      <c r="B634" s="94" t="s">
        <v>510</v>
      </c>
      <c r="E634" s="71"/>
      <c r="F634" s="71"/>
      <c r="H634" s="71" t="str">
        <f t="shared" si="167"/>
        <v/>
      </c>
      <c r="I634" s="71" t="e">
        <f t="shared" ref="I634:J634" si="485">I633</f>
        <v>#DIV/0!</v>
      </c>
      <c r="J634" s="71" t="e">
        <f t="shared" si="485"/>
        <v>#DIV/0!</v>
      </c>
      <c r="K634" s="35">
        <f>M634/100*VLOOKUP(B634,'Bulk Density'!$D:$Q,14,FALSE)</f>
        <v>13619.002099700943</v>
      </c>
      <c r="L634" s="23">
        <f t="shared" si="386"/>
        <v>12150.589335827344</v>
      </c>
      <c r="M634" s="23">
        <f>VLOOKUP(B634,'%C values'!$B:$J,5,FALSE)</f>
        <v>1.0019075156666666</v>
      </c>
      <c r="N634" s="23">
        <f>VLOOKUP(B634,'%C values'!$B:$J,9,FALSE)</f>
        <v>13162.844733333333</v>
      </c>
      <c r="O634" s="23">
        <f t="shared" si="2"/>
        <v>11743.615257207659</v>
      </c>
      <c r="P634" s="40">
        <f t="shared" si="3"/>
        <v>5.8718058339815773</v>
      </c>
      <c r="Q634" s="21">
        <f>VLOOKUP($B634,'%C values'!$M:$O,2,FALSE)</f>
        <v>1.03110912</v>
      </c>
      <c r="R634" s="21">
        <f t="shared" si="4"/>
        <v>13258.691506771216</v>
      </c>
      <c r="S634" s="21">
        <f t="shared" si="5"/>
        <v>11829.127747380002</v>
      </c>
      <c r="T634" s="21">
        <f>VLOOKUP($B634,'%C values'!$M:$O,3,FALSE)</f>
        <v>5.9145620660000002</v>
      </c>
      <c r="U634" s="23">
        <f>VLOOKUP(B634,'%C values'!T:U,2,FALSE)</f>
        <v>1.043839</v>
      </c>
      <c r="V634" s="21">
        <f t="shared" si="6"/>
        <v>13422.38082787645</v>
      </c>
      <c r="W634" s="21">
        <f t="shared" si="7"/>
        <v>11975.167942164446</v>
      </c>
      <c r="X634" s="23">
        <f>VLOOKUP($B634,'%C values'!$T:$V,3,FALSE)</f>
        <v>5.98758214107482</v>
      </c>
    </row>
    <row r="635" spans="1:24" ht="15.75" customHeight="1" x14ac:dyDescent="0.2">
      <c r="A635" s="22">
        <f>VLOOKUP(B635,'Sample ID by Horizon'!A:B,2,FALSE)</f>
        <v>42649</v>
      </c>
      <c r="B635" s="94" t="s">
        <v>511</v>
      </c>
      <c r="E635" s="71"/>
      <c r="F635" s="71"/>
      <c r="H635" s="71" t="str">
        <f t="shared" si="167"/>
        <v/>
      </c>
      <c r="I635" s="71" t="e">
        <f t="shared" ref="I635:J635" si="486">I633</f>
        <v>#DIV/0!</v>
      </c>
      <c r="J635" s="71" t="e">
        <f t="shared" si="486"/>
        <v>#DIV/0!</v>
      </c>
      <c r="K635" s="35">
        <f>M635/100*VLOOKUP(B635,'Bulk Density'!$D:$Q,14,FALSE)</f>
        <v>9638.9598222567402</v>
      </c>
      <c r="L635" s="23">
        <f t="shared" si="386"/>
        <v>8599.6787112142956</v>
      </c>
      <c r="M635" s="23">
        <f>VLOOKUP(B635,'%C values'!$B:$J,5,FALSE)</f>
        <v>0.20662525233333331</v>
      </c>
      <c r="N635" s="23">
        <f>VLOOKUP(B635,'%C values'!$B:$J,9,FALSE)</f>
        <v>9516.1717563333332</v>
      </c>
      <c r="O635" s="23">
        <f t="shared" si="2"/>
        <v>8490.1297623666724</v>
      </c>
      <c r="P635" s="40">
        <f t="shared" si="3"/>
        <v>4.245063583748478</v>
      </c>
      <c r="Q635" s="21">
        <f>VLOOKUP($B635,'%C values'!$M:$O,2,FALSE)</f>
        <v>0.27605540000000001</v>
      </c>
      <c r="R635" s="21">
        <f t="shared" si="4"/>
        <v>12626.364095703377</v>
      </c>
      <c r="S635" s="21">
        <f t="shared" si="5"/>
        <v>11264.978432956963</v>
      </c>
      <c r="T635" s="21">
        <f>VLOOKUP($B635,'%C values'!$M:$O,3,FALSE)</f>
        <v>5.6324874950000003</v>
      </c>
      <c r="U635" s="23">
        <f>VLOOKUP(B635,'%C values'!T:U,2,FALSE)</f>
        <v>0.25616299999999997</v>
      </c>
      <c r="V635" s="21">
        <f t="shared" si="6"/>
        <v>11716.515256892868</v>
      </c>
      <c r="W635" s="21">
        <f t="shared" si="7"/>
        <v>10453.230294794284</v>
      </c>
      <c r="X635" s="23">
        <f>VLOOKUP($B635,'%C values'!$T:$V,3,FALSE)</f>
        <v>5.2266135499674515</v>
      </c>
    </row>
    <row r="636" spans="1:24" ht="15.75" customHeight="1" x14ac:dyDescent="0.2">
      <c r="A636" s="22">
        <f>VLOOKUP(B636,'Sample ID by Horizon'!A:B,2,FALSE)</f>
        <v>42649</v>
      </c>
      <c r="B636" s="94" t="s">
        <v>512</v>
      </c>
      <c r="E636" s="71"/>
      <c r="F636" s="71"/>
      <c r="H636" s="71" t="str">
        <f t="shared" si="167"/>
        <v/>
      </c>
      <c r="I636" s="71" t="e">
        <f t="shared" ref="I636:J636" si="487">I633</f>
        <v>#DIV/0!</v>
      </c>
      <c r="J636" s="71" t="e">
        <f t="shared" si="487"/>
        <v>#DIV/0!</v>
      </c>
      <c r="K636" s="35">
        <f>M636/100*VLOOKUP(B636,'Bulk Density'!$D:$Q,14,FALSE)</f>
        <v>6784.5398861939684</v>
      </c>
      <c r="L636" s="23">
        <f t="shared" si="386"/>
        <v>6053.0248388385153</v>
      </c>
      <c r="M636" s="23">
        <f>VLOOKUP(B636,'%C values'!$B:$J,5,FALSE)</f>
        <v>0.11494223066666666</v>
      </c>
      <c r="N636" s="23">
        <f>VLOOKUP(B636,'%C values'!$B:$J,9,FALSE)</f>
        <v>6696.8861623333332</v>
      </c>
      <c r="O636" s="23">
        <f t="shared" si="2"/>
        <v>5974.8220164445029</v>
      </c>
      <c r="P636" s="40">
        <f t="shared" si="3"/>
        <v>2.9874100951687916</v>
      </c>
      <c r="Q636" s="21">
        <f>VLOOKUP($B636,'%C values'!$M:$O,2,FALSE)</f>
        <v>0.12051456000000001</v>
      </c>
      <c r="R636" s="21">
        <f t="shared" si="4"/>
        <v>6976.1209209832341</v>
      </c>
      <c r="S636" s="21">
        <f t="shared" si="5"/>
        <v>6223.9494382486537</v>
      </c>
      <c r="T636" s="21">
        <f>VLOOKUP($B636,'%C values'!$M:$O,3,FALSE)</f>
        <v>3.1119737679999999</v>
      </c>
      <c r="U636" s="23">
        <f>VLOOKUP(B636,'%C values'!T:U,2,FALSE)</f>
        <v>0.115077</v>
      </c>
      <c r="V636" s="21">
        <f t="shared" si="6"/>
        <v>6661.3616414812232</v>
      </c>
      <c r="W636" s="21">
        <f t="shared" si="7"/>
        <v>5943.1277806211965</v>
      </c>
      <c r="X636" s="23">
        <f>VLOOKUP($B636,'%C values'!$T:$V,3,FALSE)</f>
        <v>2.971562982100552</v>
      </c>
    </row>
    <row r="637" spans="1:24" ht="15.75" customHeight="1" x14ac:dyDescent="0.2">
      <c r="A637" s="22">
        <f>VLOOKUP(B637,'Sample ID by Horizon'!A:B,2,FALSE)</f>
        <v>42649</v>
      </c>
      <c r="B637" s="94" t="s">
        <v>518</v>
      </c>
      <c r="E637" s="71"/>
      <c r="F637" s="71"/>
      <c r="H637" s="71" t="str">
        <f t="shared" si="167"/>
        <v/>
      </c>
      <c r="I637" s="71" t="e">
        <f>AVERAGE(H637:H640)</f>
        <v>#DIV/0!</v>
      </c>
      <c r="J637" s="71" t="e">
        <f>I637*0.48</f>
        <v>#DIV/0!</v>
      </c>
      <c r="K637" s="35">
        <f>M637/100*VLOOKUP(B637,'Bulk Density'!$D:$Q,14,FALSE)</f>
        <v>25068.092379301783</v>
      </c>
      <c r="L637" s="23">
        <f t="shared" si="386"/>
        <v>22365.228649180357</v>
      </c>
      <c r="M637" s="23">
        <f>VLOOKUP(B637,'%C values'!$B:$J,5,FALSE)</f>
        <v>1.9384641163333332</v>
      </c>
      <c r="N637" s="23">
        <f>VLOOKUP(B637,'%C values'!$B:$J,9,FALSE)</f>
        <v>21520.990386666668</v>
      </c>
      <c r="O637" s="23">
        <f t="shared" si="2"/>
        <v>19200.578307746709</v>
      </c>
      <c r="P637" s="40">
        <f t="shared" si="3"/>
        <v>9.6002862197015233</v>
      </c>
      <c r="Q637" s="21">
        <f>VLOOKUP($B637,'%C values'!$M:$O,2,FALSE)</f>
        <v>2.1944344500000001</v>
      </c>
      <c r="R637" s="21">
        <f t="shared" si="4"/>
        <v>21888.256513684464</v>
      </c>
      <c r="S637" s="21">
        <f t="shared" si="5"/>
        <v>19528.245478489785</v>
      </c>
      <c r="T637" s="21">
        <f>VLOOKUP($B637,'%C values'!$M:$O,3,FALSE)</f>
        <v>9.7641197549999994</v>
      </c>
      <c r="U637" s="23">
        <f>VLOOKUP(B637,'%C values'!T:U,2,FALSE)</f>
        <v>2.3679679999999999</v>
      </c>
      <c r="V637" s="21">
        <f t="shared" si="6"/>
        <v>23619.156635185147</v>
      </c>
      <c r="W637" s="21">
        <f t="shared" si="7"/>
        <v>21072.518429159962</v>
      </c>
      <c r="X637" s="23">
        <f>VLOOKUP($B637,'%C values'!$T:$V,3,FALSE)</f>
        <v>10.536255994344163</v>
      </c>
    </row>
    <row r="638" spans="1:24" ht="15.75" customHeight="1" x14ac:dyDescent="0.2">
      <c r="A638" s="22">
        <f>VLOOKUP(B638,'Sample ID by Horizon'!A:B,2,FALSE)</f>
        <v>42649</v>
      </c>
      <c r="B638" s="94" t="s">
        <v>519</v>
      </c>
      <c r="E638" s="71"/>
      <c r="F638" s="71"/>
      <c r="H638" s="71" t="str">
        <f t="shared" si="167"/>
        <v/>
      </c>
      <c r="I638" s="71" t="e">
        <f t="shared" ref="I638:J638" si="488">I637</f>
        <v>#DIV/0!</v>
      </c>
      <c r="J638" s="71" t="e">
        <f t="shared" si="488"/>
        <v>#DIV/0!</v>
      </c>
      <c r="K638" s="35">
        <f>M638/100*VLOOKUP(B638,'Bulk Density'!$D:$Q,14,FALSE)</f>
        <v>23011.050299399027</v>
      </c>
      <c r="L638" s="23">
        <f t="shared" si="386"/>
        <v>20529.978652415663</v>
      </c>
      <c r="M638" s="23">
        <f>VLOOKUP(B638,'%C values'!$B:$J,5,FALSE)</f>
        <v>1.6088592316666668</v>
      </c>
      <c r="N638" s="23">
        <f>VLOOKUP(B638,'%C values'!$B:$J,9,FALSE)</f>
        <v>20012.412960000001</v>
      </c>
      <c r="O638" s="23">
        <f t="shared" si="2"/>
        <v>17854.657023754222</v>
      </c>
      <c r="P638" s="40">
        <f t="shared" si="3"/>
        <v>8.9273257833847275</v>
      </c>
      <c r="Q638" s="21">
        <f>VLOOKUP($B638,'%C values'!$M:$O,2,FALSE)</f>
        <v>1.59273259</v>
      </c>
      <c r="R638" s="21">
        <f t="shared" si="4"/>
        <v>18285.064240688789</v>
      </c>
      <c r="S638" s="21">
        <f t="shared" si="5"/>
        <v>16313.552559971322</v>
      </c>
      <c r="T638" s="21">
        <f>VLOOKUP($B638,'%C values'!$M:$O,3,FALSE)</f>
        <v>8.1567737870000006</v>
      </c>
      <c r="U638" s="23">
        <f>VLOOKUP(B638,'%C values'!T:U,2,FALSE)</f>
        <v>2.0531579999999998</v>
      </c>
      <c r="V638" s="21">
        <f t="shared" si="6"/>
        <v>23570.890783545845</v>
      </c>
      <c r="W638" s="21">
        <f t="shared" si="7"/>
        <v>21029.456644021826</v>
      </c>
      <c r="X638" s="23">
        <f>VLOOKUP($B638,'%C values'!$T:$V,3,FALSE)</f>
        <v>10.514725108355663</v>
      </c>
    </row>
    <row r="639" spans="1:24" ht="15.75" customHeight="1" x14ac:dyDescent="0.2">
      <c r="A639" s="22">
        <f>VLOOKUP(B639,'Sample ID by Horizon'!A:B,2,FALSE)</f>
        <v>42649</v>
      </c>
      <c r="B639" s="94" t="s">
        <v>520</v>
      </c>
      <c r="E639" s="71"/>
      <c r="F639" s="71"/>
      <c r="H639" s="71" t="str">
        <f t="shared" si="167"/>
        <v/>
      </c>
      <c r="I639" s="71" t="e">
        <f t="shared" ref="I639:J639" si="489">I637</f>
        <v>#DIV/0!</v>
      </c>
      <c r="J639" s="71" t="e">
        <f t="shared" si="489"/>
        <v>#DIV/0!</v>
      </c>
      <c r="K639" s="35">
        <f>M639/100*VLOOKUP(B639,'Bulk Density'!$D:$Q,14,FALSE)</f>
        <v>14982.308233237531</v>
      </c>
      <c r="L639" s="23">
        <f t="shared" si="386"/>
        <v>13366.902605063233</v>
      </c>
      <c r="M639" s="23">
        <f>VLOOKUP(B639,'%C values'!$B:$J,5,FALSE)</f>
        <v>1.1515738183333333</v>
      </c>
      <c r="N639" s="23">
        <f>VLOOKUP(B639,'%C values'!$B:$J,9,FALSE)</f>
        <v>12540.948171666669</v>
      </c>
      <c r="O639" s="23">
        <f t="shared" si="2"/>
        <v>11188.772128845074</v>
      </c>
      <c r="P639" s="40">
        <f t="shared" si="3"/>
        <v>5.5943843545896623</v>
      </c>
      <c r="Q639" s="21">
        <f>VLOOKUP($B639,'%C values'!$M:$O,2,FALSE)</f>
        <v>1.41959937</v>
      </c>
      <c r="R639" s="21">
        <f t="shared" si="4"/>
        <v>13510.364774043959</v>
      </c>
      <c r="S639" s="21">
        <f t="shared" si="5"/>
        <v>12053.665382006269</v>
      </c>
      <c r="T639" s="21">
        <f>VLOOKUP($B639,'%C values'!$M:$O,3,FALSE)</f>
        <v>6.0268308490000004</v>
      </c>
      <c r="U639" s="23">
        <f>VLOOKUP(B639,'%C values'!T:U,2,FALSE)</f>
        <v>1.2935479999999999</v>
      </c>
      <c r="V639" s="21">
        <f t="shared" si="6"/>
        <v>12310.730549799424</v>
      </c>
      <c r="W639" s="21">
        <f t="shared" si="7"/>
        <v>10983.376773098627</v>
      </c>
      <c r="X639" s="23">
        <f>VLOOKUP($B639,'%C values'!$T:$V,3,FALSE)</f>
        <v>5.4916867081043099</v>
      </c>
    </row>
    <row r="640" spans="1:24" ht="15.75" customHeight="1" x14ac:dyDescent="0.2">
      <c r="A640" s="22">
        <f>VLOOKUP(B640,'Sample ID by Horizon'!A:B,2,FALSE)</f>
        <v>42649</v>
      </c>
      <c r="B640" s="94" t="s">
        <v>521</v>
      </c>
      <c r="E640" s="71"/>
      <c r="F640" s="71"/>
      <c r="H640" s="71" t="str">
        <f t="shared" si="167"/>
        <v/>
      </c>
      <c r="I640" s="71" t="e">
        <f t="shared" ref="I640:J640" si="490">I637</f>
        <v>#DIV/0!</v>
      </c>
      <c r="J640" s="71" t="e">
        <f t="shared" si="490"/>
        <v>#DIV/0!</v>
      </c>
      <c r="K640" s="35">
        <f>M640/100*VLOOKUP(B640,'Bulk Density'!$D:$Q,14,FALSE)</f>
        <v>25067.79285082698</v>
      </c>
      <c r="L640" s="23">
        <f t="shared" si="386"/>
        <v>22364.961416128692</v>
      </c>
      <c r="M640" s="23">
        <f>VLOOKUP(B640,'%C values'!$B:$J,5,FALSE)</f>
        <v>0.58618433333333331</v>
      </c>
      <c r="N640" s="23">
        <f>VLOOKUP(B640,'%C values'!$B:$J,9,FALSE)</f>
        <v>19090.263218666671</v>
      </c>
      <c r="O640" s="23">
        <f t="shared" si="2"/>
        <v>17031.934277178923</v>
      </c>
      <c r="P640" s="40">
        <f t="shared" si="3"/>
        <v>8.5159645358229739</v>
      </c>
      <c r="Q640" s="21">
        <f>VLOOKUP($B640,'%C values'!$M:$O,2,FALSE)</f>
        <v>0.65269935999999995</v>
      </c>
      <c r="R640" s="21">
        <f t="shared" si="4"/>
        <v>17568.832352332502</v>
      </c>
      <c r="S640" s="21">
        <f t="shared" si="5"/>
        <v>15674.545422669207</v>
      </c>
      <c r="T640" s="21">
        <f>VLOOKUP($B640,'%C values'!$M:$O,3,FALSE)</f>
        <v>7.8372703159999997</v>
      </c>
      <c r="U640" s="23">
        <f>VLOOKUP(B640,'%C values'!T:U,2,FALSE)</f>
        <v>0.70998799999999995</v>
      </c>
      <c r="V640" s="21">
        <f t="shared" si="6"/>
        <v>19110.881530767623</v>
      </c>
      <c r="W640" s="21">
        <f t="shared" si="7"/>
        <v>17050.329504766276</v>
      </c>
      <c r="X640" s="23">
        <f>VLOOKUP($B640,'%C values'!$T:$V,3,FALSE)</f>
        <v>8.525162146805549</v>
      </c>
    </row>
    <row r="641" spans="1:24" ht="15.75" customHeight="1" x14ac:dyDescent="0.2">
      <c r="A641" s="22">
        <f>VLOOKUP(B641,'Sample ID by Horizon'!A:B,2,FALSE)</f>
        <v>42649</v>
      </c>
      <c r="B641" s="94" t="s">
        <v>522</v>
      </c>
      <c r="E641" s="71"/>
      <c r="F641" s="71"/>
      <c r="H641" s="71" t="str">
        <f t="shared" si="167"/>
        <v/>
      </c>
      <c r="I641" s="71" t="e">
        <f>AVERAGE(H641:H644)</f>
        <v>#DIV/0!</v>
      </c>
      <c r="J641" s="71" t="e">
        <f>I641*0.48</f>
        <v>#DIV/0!</v>
      </c>
      <c r="K641" s="35">
        <f>M641/100*VLOOKUP(B641,'Bulk Density'!$D:$Q,14,FALSE)</f>
        <v>9192.531702180202</v>
      </c>
      <c r="L641" s="23">
        <f t="shared" si="386"/>
        <v>8201.3848630082994</v>
      </c>
      <c r="M641" s="23">
        <f>VLOOKUP(B641,'%C values'!$B:$J,5,FALSE)</f>
        <v>0.16488112299999999</v>
      </c>
      <c r="N641" s="23">
        <f>VLOOKUP(B641,'%C values'!$B:$J,9,FALSE)</f>
        <v>7555.8429393333327</v>
      </c>
      <c r="O641" s="23">
        <f t="shared" si="2"/>
        <v>6741.1653195843128</v>
      </c>
      <c r="P641" s="40">
        <f t="shared" si="3"/>
        <v>3.3705816296285294</v>
      </c>
      <c r="Q641" s="21">
        <f>VLOOKUP($B641,'%C values'!$M:$O,2,FALSE)</f>
        <v>9.0741559999999999E-2</v>
      </c>
      <c r="R641" s="21">
        <f t="shared" si="4"/>
        <v>3426.3236080186166</v>
      </c>
      <c r="S641" s="21">
        <f t="shared" si="5"/>
        <v>3056.8943882899216</v>
      </c>
      <c r="T641" s="21">
        <f>VLOOKUP($B641,'%C values'!$M:$O,3,FALSE)</f>
        <v>1.5284467269999999</v>
      </c>
      <c r="U641" s="23">
        <f>VLOOKUP(B641,'%C values'!T:U,2,FALSE)</f>
        <v>0.267233</v>
      </c>
      <c r="V641" s="21">
        <f t="shared" si="6"/>
        <v>10090.489261388488</v>
      </c>
      <c r="W641" s="21">
        <f t="shared" si="7"/>
        <v>9002.5238497760092</v>
      </c>
      <c r="X641" s="23">
        <f>VLOOKUP($B641,'%C values'!$T:$V,3,FALSE)</f>
        <v>4.5012605491506985</v>
      </c>
    </row>
    <row r="642" spans="1:24" ht="15.75" customHeight="1" x14ac:dyDescent="0.2">
      <c r="A642" s="22">
        <f>VLOOKUP(B642,'Sample ID by Horizon'!A:B,2,FALSE)</f>
        <v>42649</v>
      </c>
      <c r="B642" s="94" t="s">
        <v>523</v>
      </c>
      <c r="E642" s="71"/>
      <c r="F642" s="71"/>
      <c r="H642" s="71" t="str">
        <f t="shared" si="167"/>
        <v/>
      </c>
      <c r="I642" s="71" t="e">
        <f t="shared" ref="I642:J642" si="491">I641</f>
        <v>#DIV/0!</v>
      </c>
      <c r="J642" s="71" t="e">
        <f t="shared" si="491"/>
        <v>#DIV/0!</v>
      </c>
      <c r="K642" s="35">
        <f>M642/100*VLOOKUP(B642,'Bulk Density'!$D:$Q,14,FALSE)</f>
        <v>14104.794939937758</v>
      </c>
      <c r="L642" s="23">
        <f t="shared" si="386"/>
        <v>12584.003565503712</v>
      </c>
      <c r="M642" s="23">
        <f>VLOOKUP(B642,'%C values'!$B:$J,5,FALSE)</f>
        <v>1.1437835176666666</v>
      </c>
      <c r="N642" s="23">
        <f>VLOOKUP(B642,'%C values'!$B:$J,9,FALSE)</f>
        <v>13888.956550000001</v>
      </c>
      <c r="O642" s="23">
        <f t="shared" si="2"/>
        <v>12391.43706027515</v>
      </c>
      <c r="P642" s="40">
        <f t="shared" si="3"/>
        <v>6.195716636517238</v>
      </c>
      <c r="Q642" s="21">
        <f>VLOOKUP($B642,'%C values'!$M:$O,2,FALSE)</f>
        <v>1.4694156199999999</v>
      </c>
      <c r="R642" s="21">
        <f t="shared" si="4"/>
        <v>17713.438443474803</v>
      </c>
      <c r="S642" s="21">
        <f t="shared" si="5"/>
        <v>15803.559958100397</v>
      </c>
      <c r="T642" s="21">
        <f>VLOOKUP($B642,'%C values'!$M:$O,3,FALSE)</f>
        <v>7.9017775639999996</v>
      </c>
      <c r="U642" s="23">
        <f>VLOOKUP(B642,'%C values'!T:U,2,FALSE)</f>
        <v>1.571763</v>
      </c>
      <c r="V642" s="21">
        <f t="shared" si="6"/>
        <v>18947.210557235863</v>
      </c>
      <c r="W642" s="21">
        <f t="shared" si="7"/>
        <v>16904.305679303823</v>
      </c>
      <c r="X642" s="23">
        <f>VLOOKUP($B642,'%C values'!$T:$V,3,FALSE)</f>
        <v>8.4521502563892241</v>
      </c>
    </row>
    <row r="643" spans="1:24" ht="15.75" customHeight="1" x14ac:dyDescent="0.2">
      <c r="A643" s="22">
        <f>VLOOKUP(B643,'Sample ID by Horizon'!A:B,2,FALSE)</f>
        <v>42649</v>
      </c>
      <c r="B643" s="94" t="s">
        <v>524</v>
      </c>
      <c r="E643" s="71"/>
      <c r="F643" s="71"/>
      <c r="H643" s="71" t="str">
        <f t="shared" si="167"/>
        <v/>
      </c>
      <c r="I643" s="71" t="e">
        <f t="shared" ref="I643:J643" si="492">I641</f>
        <v>#DIV/0!</v>
      </c>
      <c r="J643" s="71" t="e">
        <f t="shared" si="492"/>
        <v>#DIV/0!</v>
      </c>
      <c r="K643" s="35">
        <f>M643/100*VLOOKUP(B643,'Bulk Density'!$D:$Q,14,FALSE)</f>
        <v>11167.853906291932</v>
      </c>
      <c r="L643" s="23">
        <f t="shared" si="386"/>
        <v>9963.7260927398056</v>
      </c>
      <c r="M643" s="23">
        <f>VLOOKUP(B643,'%C values'!$B:$J,5,FALSE)</f>
        <v>0.82624347799999998</v>
      </c>
      <c r="N643" s="23">
        <f>VLOOKUP(B643,'%C values'!$B:$J,9,FALSE)</f>
        <v>11098.292470333332</v>
      </c>
      <c r="O643" s="23">
        <f t="shared" si="2"/>
        <v>9901.664831881204</v>
      </c>
      <c r="P643" s="40">
        <f t="shared" si="3"/>
        <v>4.9508309027994057</v>
      </c>
      <c r="Q643" s="21">
        <f>VLOOKUP($B643,'%C values'!$M:$O,2,FALSE)</f>
        <v>0.96586424000000004</v>
      </c>
      <c r="R643" s="21">
        <f t="shared" si="4"/>
        <v>12921.575366628194</v>
      </c>
      <c r="S643" s="21">
        <f t="shared" si="5"/>
        <v>11528.35976545517</v>
      </c>
      <c r="T643" s="21">
        <f>VLOOKUP($B643,'%C values'!$M:$O,3,FALSE)</f>
        <v>5.7641781209999996</v>
      </c>
      <c r="U643" s="23">
        <f>VLOOKUP(B643,'%C values'!T:U,2,FALSE)</f>
        <v>0.93912600000000002</v>
      </c>
      <c r="V643" s="21">
        <f t="shared" si="6"/>
        <v>12563.864449272984</v>
      </c>
      <c r="W643" s="21">
        <f t="shared" si="7"/>
        <v>11209.217553279384</v>
      </c>
      <c r="X643" s="23">
        <f>VLOOKUP($B643,'%C values'!$T:$V,3,FALSE)</f>
        <v>5.6046070636824128</v>
      </c>
    </row>
    <row r="644" spans="1:24" ht="15.75" customHeight="1" x14ac:dyDescent="0.2">
      <c r="A644" s="22">
        <f>VLOOKUP(B644,'Sample ID by Horizon'!A:B,2,FALSE)</f>
        <v>42649</v>
      </c>
      <c r="B644" s="94" t="s">
        <v>525</v>
      </c>
      <c r="E644" s="71"/>
      <c r="F644" s="71"/>
      <c r="H644" s="71" t="str">
        <f t="shared" si="167"/>
        <v/>
      </c>
      <c r="I644" s="71" t="e">
        <f t="shared" ref="I644:J644" si="493">I641</f>
        <v>#DIV/0!</v>
      </c>
      <c r="J644" s="71" t="e">
        <f t="shared" si="493"/>
        <v>#DIV/0!</v>
      </c>
      <c r="K644" s="35">
        <f>M644/100*VLOOKUP(B644,'Bulk Density'!$D:$Q,14,FALSE)</f>
        <v>4825.9419787371862</v>
      </c>
      <c r="L644" s="23">
        <f t="shared" si="386"/>
        <v>4305.6046774126853</v>
      </c>
      <c r="M644" s="23">
        <f>VLOOKUP(B644,'%C values'!$B:$J,5,FALSE)</f>
        <v>0.32841498299999999</v>
      </c>
      <c r="N644" s="23">
        <f>VLOOKUP(B644,'%C values'!$B:$J,9,FALSE)</f>
        <v>4795.5088503333327</v>
      </c>
      <c r="O644" s="23">
        <f t="shared" si="2"/>
        <v>4278.4528756336222</v>
      </c>
      <c r="P644" s="40">
        <f t="shared" si="3"/>
        <v>2.139225783997134</v>
      </c>
      <c r="Q644" s="21">
        <f>VLOOKUP($B644,'%C values'!$M:$O,2,FALSE)</f>
        <v>0.49929963999999999</v>
      </c>
      <c r="R644" s="21">
        <f t="shared" si="4"/>
        <v>7263.9329804102335</v>
      </c>
      <c r="S644" s="21">
        <f t="shared" si="5"/>
        <v>6480.7293487292454</v>
      </c>
      <c r="T644" s="21">
        <f>VLOOKUP($B644,'%C values'!$M:$O,3,FALSE)</f>
        <v>3.2403636840000001</v>
      </c>
      <c r="U644" s="23">
        <f>VLOOKUP(B644,'%C values'!T:U,2,FALSE)</f>
        <v>0.53641300000000003</v>
      </c>
      <c r="V644" s="21">
        <f t="shared" si="6"/>
        <v>7803.8671965010735</v>
      </c>
      <c r="W644" s="21">
        <f t="shared" si="7"/>
        <v>6962.4473835789295</v>
      </c>
      <c r="X644" s="23">
        <f>VLOOKUP($B644,'%C values'!$T:$V,3,FALSE)</f>
        <v>3.4812226278102107</v>
      </c>
    </row>
    <row r="645" spans="1:24" ht="15.75" customHeight="1" x14ac:dyDescent="0.2">
      <c r="A645" s="22">
        <f>VLOOKUP(B645,'Sample ID by Horizon'!A:B,2,FALSE)</f>
        <v>42649</v>
      </c>
      <c r="B645" s="94" t="s">
        <v>526</v>
      </c>
      <c r="E645" s="71"/>
      <c r="F645" s="71"/>
      <c r="H645" s="71" t="str">
        <f t="shared" si="167"/>
        <v/>
      </c>
      <c r="I645" s="71" t="e">
        <f>AVERAGE(H645:H648)</f>
        <v>#DIV/0!</v>
      </c>
      <c r="J645" s="71" t="e">
        <f>I645*0.48</f>
        <v>#DIV/0!</v>
      </c>
      <c r="K645" s="35">
        <f>M645/100*VLOOKUP(B645,'Bulk Density'!$D:$Q,14,FALSE)</f>
        <v>9187.6806180582425</v>
      </c>
      <c r="L645" s="23">
        <f t="shared" si="386"/>
        <v>8197.0568270356198</v>
      </c>
      <c r="M645" s="23">
        <f>VLOOKUP(B645,'%C values'!$B:$J,5,FALSE)</f>
        <v>0.20622252799999999</v>
      </c>
      <c r="N645" s="23">
        <f>VLOOKUP(B645,'%C values'!$B:$J,9,FALSE)</f>
        <v>9125.3060666666661</v>
      </c>
      <c r="O645" s="23">
        <f t="shared" si="2"/>
        <v>8141.4075545399401</v>
      </c>
      <c r="P645" s="40">
        <f t="shared" si="3"/>
        <v>4.0707025331257407</v>
      </c>
      <c r="Q645" s="21">
        <f>VLOOKUP($B645,'%C values'!$M:$O,2,FALSE)</f>
        <v>0.17885292999999999</v>
      </c>
      <c r="R645" s="21">
        <f t="shared" si="4"/>
        <v>7888.7675418043846</v>
      </c>
      <c r="S645" s="21">
        <f t="shared" si="5"/>
        <v>7038.1936991091343</v>
      </c>
      <c r="T645" s="21">
        <f>VLOOKUP($B645,'%C values'!$M:$O,3,FALSE)</f>
        <v>3.5190957740000002</v>
      </c>
      <c r="U645" s="23">
        <f>VLOOKUP(B645,'%C values'!T:U,2,FALSE)</f>
        <v>0.19237699999999999</v>
      </c>
      <c r="V645" s="21">
        <f t="shared" si="6"/>
        <v>8485.281361561716</v>
      </c>
      <c r="W645" s="21">
        <f t="shared" si="7"/>
        <v>7570.390875081097</v>
      </c>
      <c r="X645" s="23">
        <f>VLOOKUP($B645,'%C values'!$T:$V,3,FALSE)</f>
        <v>3.7851942806572869</v>
      </c>
    </row>
    <row r="646" spans="1:24" ht="15.75" customHeight="1" x14ac:dyDescent="0.2">
      <c r="A646" s="22">
        <f>VLOOKUP(B646,'Sample ID by Horizon'!A:B,2,FALSE)</f>
        <v>42649</v>
      </c>
      <c r="B646" s="94" t="s">
        <v>527</v>
      </c>
      <c r="E646" s="71"/>
      <c r="F646" s="71"/>
      <c r="H646" s="71" t="str">
        <f t="shared" si="167"/>
        <v/>
      </c>
      <c r="I646" s="71" t="e">
        <f t="shared" ref="I646:J646" si="494">I645</f>
        <v>#DIV/0!</v>
      </c>
      <c r="J646" s="71" t="e">
        <f t="shared" si="494"/>
        <v>#DIV/0!</v>
      </c>
      <c r="K646" s="35">
        <f>M646/100*VLOOKUP(B646,'Bulk Density'!$D:$Q,14,FALSE)</f>
        <v>6083.5948447689316</v>
      </c>
      <c r="L646" s="23">
        <f t="shared" si="386"/>
        <v>5427.6563072096724</v>
      </c>
      <c r="M646" s="23">
        <f>VLOOKUP(B646,'%C values'!$B:$J,5,FALSE)</f>
        <v>0.10533111233333332</v>
      </c>
      <c r="N646" s="23">
        <f>VLOOKUP(B646,'%C values'!$B:$J,9,FALSE)</f>
        <v>6040.2874793333331</v>
      </c>
      <c r="O646" s="23">
        <f t="shared" si="2"/>
        <v>5389.0183799392062</v>
      </c>
      <c r="P646" s="40">
        <f t="shared" si="3"/>
        <v>2.6945083664368079</v>
      </c>
      <c r="Q646" s="21">
        <f>VLOOKUP($B646,'%C values'!$M:$O,2,FALSE)</f>
        <v>0.11220811999999999</v>
      </c>
      <c r="R646" s="21">
        <f t="shared" si="4"/>
        <v>6404.0999227394695</v>
      </c>
      <c r="S646" s="21">
        <f t="shared" si="5"/>
        <v>5713.6042462699679</v>
      </c>
      <c r="T646" s="21">
        <f>VLOOKUP($B646,'%C values'!$M:$O,3,FALSE)</f>
        <v>2.8568012500000002</v>
      </c>
      <c r="U646" s="23" t="e">
        <f>VLOOKUP(B646,'%C values'!T:U,2,FALSE)</f>
        <v>#N/A</v>
      </c>
      <c r="V646" s="21" t="e">
        <f t="shared" si="6"/>
        <v>#N/A</v>
      </c>
      <c r="W646" s="21" t="e">
        <f t="shared" si="7"/>
        <v>#N/A</v>
      </c>
      <c r="X646" s="23" t="e">
        <f>VLOOKUP($B646,'%C values'!$T:$V,3,FALSE)</f>
        <v>#N/A</v>
      </c>
    </row>
    <row r="647" spans="1:24" ht="15.75" customHeight="1" x14ac:dyDescent="0.2">
      <c r="A647" s="22">
        <f>VLOOKUP(B647,'Sample ID by Horizon'!A:B,2,FALSE)</f>
        <v>42655</v>
      </c>
      <c r="B647" s="94" t="s">
        <v>528</v>
      </c>
      <c r="E647" s="71"/>
      <c r="F647" s="71"/>
      <c r="H647" s="71" t="str">
        <f t="shared" si="167"/>
        <v/>
      </c>
      <c r="I647" s="71" t="e">
        <f t="shared" ref="I647:J647" si="495">I645</f>
        <v>#DIV/0!</v>
      </c>
      <c r="J647" s="71" t="e">
        <f t="shared" si="495"/>
        <v>#DIV/0!</v>
      </c>
      <c r="K647" s="35">
        <f>M647/100*VLOOKUP(B647,'Bulk Density'!$D:$Q,14,FALSE)</f>
        <v>25938.496173579948</v>
      </c>
      <c r="L647" s="23">
        <f t="shared" si="386"/>
        <v>23141.784742144919</v>
      </c>
      <c r="M647" s="23">
        <f>VLOOKUP(B647,'%C values'!$B:$J,5,FALSE)</f>
        <v>2.570846232333333</v>
      </c>
      <c r="N647" s="23">
        <f>VLOOKUP(B647,'%C values'!$B:$J,9,FALSE)</f>
        <v>25674.82171</v>
      </c>
      <c r="O647" s="23">
        <f t="shared" si="2"/>
        <v>22906.539890734341</v>
      </c>
      <c r="P647" s="40">
        <f t="shared" si="3"/>
        <v>11.453266444861976</v>
      </c>
      <c r="Q647" s="21">
        <f>VLOOKUP($B647,'%C values'!$M:$O,2,FALSE)</f>
        <v>3.2638496099999998</v>
      </c>
      <c r="R647" s="21">
        <f t="shared" si="4"/>
        <v>32419.505284221057</v>
      </c>
      <c r="S647" s="21">
        <f t="shared" si="5"/>
        <v>28924.005760150703</v>
      </c>
      <c r="T647" s="21">
        <f>VLOOKUP($B647,'%C values'!$M:$O,3,FALSE)</f>
        <v>14.46199846</v>
      </c>
      <c r="U647" s="23">
        <f>VLOOKUP(B647,'%C values'!T:U,2,FALSE)</f>
        <v>2.890285</v>
      </c>
      <c r="V647" s="21">
        <f t="shared" si="6"/>
        <v>28708.92382520188</v>
      </c>
      <c r="W647" s="21">
        <f t="shared" si="7"/>
        <v>25613.502451933495</v>
      </c>
      <c r="X647" s="23">
        <f>VLOOKUP($B647,'%C values'!$T:$V,3,FALSE)</f>
        <v>12.806747311792073</v>
      </c>
    </row>
    <row r="648" spans="1:24" ht="15.75" customHeight="1" x14ac:dyDescent="0.2">
      <c r="A648" s="22">
        <f>VLOOKUP(B648,'Sample ID by Horizon'!A:B,2,FALSE)</f>
        <v>42655</v>
      </c>
      <c r="B648" s="94" t="s">
        <v>529</v>
      </c>
      <c r="E648" s="71"/>
      <c r="F648" s="71"/>
      <c r="H648" s="71" t="str">
        <f t="shared" si="167"/>
        <v/>
      </c>
      <c r="I648" s="71" t="e">
        <f t="shared" ref="I648:J648" si="496">I645</f>
        <v>#DIV/0!</v>
      </c>
      <c r="J648" s="71" t="e">
        <f t="shared" si="496"/>
        <v>#DIV/0!</v>
      </c>
      <c r="K648" s="35">
        <f>M648/100*VLOOKUP(B648,'Bulk Density'!$D:$Q,14,FALSE)</f>
        <v>14873.675098263007</v>
      </c>
      <c r="L648" s="23">
        <f t="shared" si="386"/>
        <v>13269.982390081554</v>
      </c>
      <c r="M648" s="23">
        <f>VLOOKUP(B648,'%C values'!$B:$J,5,FALSE)</f>
        <v>1.1005040933333332</v>
      </c>
      <c r="N648" s="23">
        <f>VLOOKUP(B648,'%C values'!$B:$J,9,FALSE)</f>
        <v>14743.237090000001</v>
      </c>
      <c r="O648" s="23">
        <f t="shared" si="2"/>
        <v>13153.608322394037</v>
      </c>
      <c r="P648" s="40">
        <f t="shared" si="3"/>
        <v>6.5768021511040722</v>
      </c>
      <c r="Q648" s="21">
        <f>VLOOKUP($B648,'%C values'!$M:$O,2,FALSE)</f>
        <v>1.2282767999999999</v>
      </c>
      <c r="R648" s="21">
        <f t="shared" si="4"/>
        <v>16385.680163951725</v>
      </c>
      <c r="S648" s="21">
        <f t="shared" si="5"/>
        <v>14618.961742047268</v>
      </c>
      <c r="T648" s="21">
        <f>VLOOKUP($B648,'%C values'!$M:$O,3,FALSE)</f>
        <v>7.3094786369999998</v>
      </c>
      <c r="U648" s="23">
        <f>VLOOKUP(B648,'%C values'!T:U,2,FALSE)</f>
        <v>1.2907379999999999</v>
      </c>
      <c r="V648" s="21">
        <f t="shared" si="6"/>
        <v>17218.936353319321</v>
      </c>
      <c r="W648" s="21">
        <f t="shared" si="7"/>
        <v>15362.375517478315</v>
      </c>
      <c r="X648" s="23">
        <f>VLOOKUP($B648,'%C values'!$T:$V,3,FALSE)</f>
        <v>7.6811854111093743</v>
      </c>
    </row>
    <row r="649" spans="1:24" ht="15.75" customHeight="1" x14ac:dyDescent="0.2">
      <c r="A649" s="22">
        <f>VLOOKUP(B649,'Sample ID by Horizon'!A:B,2,FALSE)</f>
        <v>42655</v>
      </c>
      <c r="B649" s="94" t="s">
        <v>530</v>
      </c>
      <c r="E649" s="71"/>
      <c r="F649" s="71"/>
      <c r="H649" s="71" t="str">
        <f t="shared" si="167"/>
        <v/>
      </c>
      <c r="I649" s="71" t="e">
        <f>AVERAGE(H649:H652)</f>
        <v>#DIV/0!</v>
      </c>
      <c r="J649" s="71" t="e">
        <f>I649*0.48</f>
        <v>#DIV/0!</v>
      </c>
      <c r="K649" s="35">
        <f>M649/100*VLOOKUP(B649,'Bulk Density'!$D:$Q,14,FALSE)</f>
        <v>9731.8003543773812</v>
      </c>
      <c r="L649" s="23">
        <f t="shared" si="386"/>
        <v>8682.5090956477015</v>
      </c>
      <c r="M649" s="23">
        <f>VLOOKUP(B649,'%C values'!$B:$J,5,FALSE)</f>
        <v>0.69111662033333332</v>
      </c>
      <c r="N649" s="23">
        <f>VLOOKUP(B649,'%C values'!$B:$J,9,FALSE)</f>
        <v>9668.4663860000001</v>
      </c>
      <c r="O649" s="23">
        <f t="shared" si="2"/>
        <v>8626.003851347994</v>
      </c>
      <c r="P649" s="40">
        <f t="shared" si="3"/>
        <v>4.3130006074752893</v>
      </c>
      <c r="Q649" s="21">
        <f>VLOOKUP($B649,'%C values'!$M:$O,2,FALSE)</f>
        <v>0.74611357</v>
      </c>
      <c r="R649" s="21">
        <f t="shared" si="4"/>
        <v>10393.771749989104</v>
      </c>
      <c r="S649" s="21">
        <f t="shared" si="5"/>
        <v>9273.1061541736835</v>
      </c>
      <c r="T649" s="21">
        <f>VLOOKUP($B649,'%C values'!$M:$O,3,FALSE)</f>
        <v>4.6365516600000003</v>
      </c>
      <c r="U649" s="23">
        <f>VLOOKUP(B649,'%C values'!T:U,2,FALSE)</f>
        <v>0.66103800000000001</v>
      </c>
      <c r="V649" s="21">
        <f t="shared" si="6"/>
        <v>9208.6223415951226</v>
      </c>
      <c r="W649" s="21">
        <f t="shared" si="7"/>
        <v>8215.7405955539216</v>
      </c>
      <c r="X649" s="23">
        <f>VLOOKUP($B649,'%C values'!$T:$V,3,FALSE)</f>
        <v>4.1078690422733901</v>
      </c>
    </row>
    <row r="650" spans="1:24" ht="15.75" customHeight="1" x14ac:dyDescent="0.2">
      <c r="A650" s="22">
        <f>VLOOKUP(B650,'Sample ID by Horizon'!A:B,2,FALSE)</f>
        <v>42655</v>
      </c>
      <c r="B650" s="94" t="s">
        <v>531</v>
      </c>
      <c r="E650" s="71"/>
      <c r="F650" s="71"/>
      <c r="H650" s="71" t="str">
        <f t="shared" si="167"/>
        <v/>
      </c>
      <c r="I650" s="71" t="e">
        <f t="shared" ref="I650:J650" si="497">I649</f>
        <v>#DIV/0!</v>
      </c>
      <c r="J650" s="71" t="e">
        <f t="shared" si="497"/>
        <v>#DIV/0!</v>
      </c>
      <c r="K650" s="35">
        <f>M650/100*VLOOKUP(B650,'Bulk Density'!$D:$Q,14,FALSE)</f>
        <v>10488.786419425709</v>
      </c>
      <c r="L650" s="23">
        <f t="shared" si="386"/>
        <v>9357.8762585287532</v>
      </c>
      <c r="M650" s="23">
        <f>VLOOKUP(B650,'%C values'!$B:$J,5,FALSE)</f>
        <v>0.23506565466666665</v>
      </c>
      <c r="N650" s="23">
        <f>VLOOKUP(B650,'%C values'!$B:$J,9,FALSE)</f>
        <v>10424.449438666667</v>
      </c>
      <c r="O650" s="23">
        <f t="shared" si="2"/>
        <v>9300.4761475230207</v>
      </c>
      <c r="P650" s="40">
        <f t="shared" si="3"/>
        <v>4.6502366524920724</v>
      </c>
      <c r="Q650" s="21">
        <f>VLOOKUP($B650,'%C values'!$M:$O,2,FALSE)</f>
        <v>0.21858135000000001</v>
      </c>
      <c r="R650" s="21">
        <f t="shared" si="4"/>
        <v>9653.3654598114372</v>
      </c>
      <c r="S650" s="21">
        <f t="shared" si="5"/>
        <v>8612.5311202796947</v>
      </c>
      <c r="T650" s="21">
        <f>VLOOKUP($B650,'%C values'!$M:$O,3,FALSE)</f>
        <v>4.3062642440000003</v>
      </c>
      <c r="U650" s="23">
        <f>VLOOKUP(B650,'%C values'!T:U,2,FALSE)</f>
        <v>0.24966099999999999</v>
      </c>
      <c r="V650" s="21">
        <f t="shared" si="6"/>
        <v>11025.958408903518</v>
      </c>
      <c r="W650" s="21">
        <f t="shared" si="7"/>
        <v>9837.1298924640578</v>
      </c>
      <c r="X650" s="23">
        <f>VLOOKUP($B650,'%C values'!$T:$V,3,FALSE)</f>
        <v>4.9185634429528591</v>
      </c>
    </row>
    <row r="651" spans="1:24" ht="15.75" customHeight="1" x14ac:dyDescent="0.2">
      <c r="A651" s="22">
        <f>VLOOKUP(B651,'Sample ID by Horizon'!A:B,2,FALSE)</f>
        <v>42655</v>
      </c>
      <c r="B651" s="94" t="s">
        <v>532</v>
      </c>
      <c r="E651" s="71"/>
      <c r="F651" s="71"/>
      <c r="H651" s="71" t="str">
        <f t="shared" si="167"/>
        <v/>
      </c>
      <c r="I651" s="71" t="e">
        <f t="shared" ref="I651:J651" si="498">I649</f>
        <v>#DIV/0!</v>
      </c>
      <c r="J651" s="71" t="e">
        <f t="shared" si="498"/>
        <v>#DIV/0!</v>
      </c>
      <c r="K651" s="35">
        <f>M651/100*VLOOKUP(B651,'Bulk Density'!$D:$Q,14,FALSE)</f>
        <v>6549.893484524493</v>
      </c>
      <c r="L651" s="23">
        <f t="shared" si="386"/>
        <v>5843.6782182165834</v>
      </c>
      <c r="M651" s="23">
        <f>VLOOKUP(B651,'%C values'!$B:$J,5,FALSE)</f>
        <v>0.11603747166666667</v>
      </c>
      <c r="N651" s="23">
        <f>VLOOKUP(B651,'%C values'!$B:$J,9,FALSE)</f>
        <v>6502.4777943333329</v>
      </c>
      <c r="O651" s="23">
        <f t="shared" si="2"/>
        <v>5801.3749293728097</v>
      </c>
      <c r="P651" s="40">
        <f t="shared" si="3"/>
        <v>2.9006865781385818</v>
      </c>
      <c r="Q651" s="21">
        <f>VLOOKUP($B651,'%C values'!$M:$O,2,FALSE)</f>
        <v>0.15289918</v>
      </c>
      <c r="R651" s="21">
        <f t="shared" si="4"/>
        <v>8515.2088415796243</v>
      </c>
      <c r="S651" s="21">
        <f t="shared" si="5"/>
        <v>7597.0915479271471</v>
      </c>
      <c r="T651" s="21">
        <f>VLOOKUP($B651,'%C values'!$M:$O,3,FALSE)</f>
        <v>3.7985446129999998</v>
      </c>
      <c r="U651" s="23">
        <f>VLOOKUP(B651,'%C values'!T:U,2,FALSE)</f>
        <v>0.16278300000000001</v>
      </c>
      <c r="V651" s="21">
        <f t="shared" si="6"/>
        <v>9065.6551647880406</v>
      </c>
      <c r="W651" s="21">
        <f t="shared" si="7"/>
        <v>8088.1882652753602</v>
      </c>
      <c r="X651" s="23">
        <f>VLOOKUP($B651,'%C values'!$T:$V,3,FALSE)</f>
        <v>4.0440928966262542</v>
      </c>
    </row>
    <row r="652" spans="1:24" ht="15.75" customHeight="1" x14ac:dyDescent="0.2">
      <c r="A652" s="22">
        <f>VLOOKUP(B652,'Sample ID by Horizon'!A:B,2,FALSE)</f>
        <v>42655</v>
      </c>
      <c r="B652" s="94" t="s">
        <v>533</v>
      </c>
      <c r="E652" s="71"/>
      <c r="F652" s="71"/>
      <c r="H652" s="71" t="str">
        <f t="shared" si="167"/>
        <v/>
      </c>
      <c r="I652" s="71" t="e">
        <f t="shared" ref="I652:J652" si="499">I649</f>
        <v>#DIV/0!</v>
      </c>
      <c r="J652" s="71" t="e">
        <f t="shared" si="499"/>
        <v>#DIV/0!</v>
      </c>
      <c r="K652" s="35">
        <f>M652/100*VLOOKUP(B652,'Bulk Density'!$D:$Q,14,FALSE)</f>
        <v>14548.552210239077</v>
      </c>
      <c r="L652" s="23">
        <f t="shared" si="386"/>
        <v>12979.91453730226</v>
      </c>
      <c r="M652" s="23">
        <f>VLOOKUP(B652,'%C values'!$B:$J,5,FALSE)</f>
        <v>1.4388839680000001</v>
      </c>
      <c r="N652" s="23">
        <f>VLOOKUP(B652,'%C values'!$B:$J,9,FALSE)</f>
        <v>13630.37477</v>
      </c>
      <c r="O652" s="23">
        <f t="shared" si="2"/>
        <v>12160.735794829552</v>
      </c>
      <c r="P652" s="40">
        <f t="shared" si="3"/>
        <v>6.0803660390494798</v>
      </c>
      <c r="Q652" s="21">
        <f>VLOOKUP($B652,'%C values'!$M:$O,2,FALSE)</f>
        <v>1.4545241099999999</v>
      </c>
      <c r="R652" s="21">
        <f t="shared" si="4"/>
        <v>13326.984322776034</v>
      </c>
      <c r="S652" s="21">
        <f t="shared" si="5"/>
        <v>11890.057172002087</v>
      </c>
      <c r="T652" s="21">
        <f>VLOOKUP($B652,'%C values'!$M:$O,3,FALSE)</f>
        <v>5.945026769</v>
      </c>
      <c r="U652" s="23">
        <f>VLOOKUP(B652,'%C values'!T:U,2,FALSE)</f>
        <v>1.346287</v>
      </c>
      <c r="V652" s="21">
        <f t="shared" si="6"/>
        <v>12335.268710641847</v>
      </c>
      <c r="W652" s="21">
        <f t="shared" si="7"/>
        <v>11005.269207894517</v>
      </c>
      <c r="X652" s="23">
        <f>VLOOKUP($B652,'%C values'!$T:$V,3,FALSE)</f>
        <v>5.502632922156721</v>
      </c>
    </row>
    <row r="653" spans="1:24" ht="15.75" customHeight="1" x14ac:dyDescent="0.2">
      <c r="A653" s="22">
        <f>VLOOKUP(B653,'Sample ID by Horizon'!A:B,2,FALSE)</f>
        <v>42655</v>
      </c>
      <c r="B653" s="94" t="s">
        <v>534</v>
      </c>
      <c r="E653" s="71"/>
      <c r="F653" s="71"/>
      <c r="H653" s="71" t="str">
        <f t="shared" si="167"/>
        <v/>
      </c>
      <c r="I653" s="71" t="e">
        <f>AVERAGE(H653:H656)</f>
        <v>#DIV/0!</v>
      </c>
      <c r="J653" s="71" t="e">
        <f>I653*0.48</f>
        <v>#DIV/0!</v>
      </c>
      <c r="K653" s="35">
        <f>M653/100*VLOOKUP(B653,'Bulk Density'!$D:$Q,14,FALSE)</f>
        <v>15333.289035670889</v>
      </c>
      <c r="L653" s="23">
        <f t="shared" si="386"/>
        <v>13680.040349217081</v>
      </c>
      <c r="M653" s="23">
        <f>VLOOKUP(B653,'%C values'!$B:$J,5,FALSE)</f>
        <v>1.294539965</v>
      </c>
      <c r="N653" s="23">
        <f>VLOOKUP(B653,'%C values'!$B:$J,9,FALSE)</f>
        <v>14123.35086</v>
      </c>
      <c r="O653" s="23">
        <f t="shared" si="2"/>
        <v>12600.558769972746</v>
      </c>
      <c r="P653" s="40">
        <f t="shared" si="3"/>
        <v>6.3002774594087159</v>
      </c>
      <c r="Q653" s="21">
        <f>VLOOKUP($B653,'%C values'!$M:$O,2,FALSE)</f>
        <v>1.50885928</v>
      </c>
      <c r="R653" s="21">
        <f t="shared" si="4"/>
        <v>15749.038321979217</v>
      </c>
      <c r="S653" s="21">
        <f t="shared" si="5"/>
        <v>14050.963182447771</v>
      </c>
      <c r="T653" s="21">
        <f>VLOOKUP($B653,'%C values'!$M:$O,3,FALSE)</f>
        <v>7.0254794440000001</v>
      </c>
      <c r="U653" s="23">
        <f>VLOOKUP(B653,'%C values'!T:U,2,FALSE)</f>
        <v>1.4291290000000001</v>
      </c>
      <c r="V653" s="21">
        <f t="shared" si="6"/>
        <v>14916.836637046656</v>
      </c>
      <c r="W653" s="21">
        <f t="shared" si="7"/>
        <v>13308.490213857718</v>
      </c>
      <c r="X653" s="23">
        <f>VLOOKUP($B653,'%C values'!$T:$V,3,FALSE)</f>
        <v>6.6542430731673514</v>
      </c>
    </row>
    <row r="654" spans="1:24" ht="15.75" customHeight="1" x14ac:dyDescent="0.2">
      <c r="A654" s="22">
        <f>VLOOKUP(B654,'Sample ID by Horizon'!A:B,2,FALSE)</f>
        <v>42655</v>
      </c>
      <c r="B654" s="94" t="s">
        <v>535</v>
      </c>
      <c r="E654" s="71"/>
      <c r="F654" s="71"/>
      <c r="H654" s="71" t="str">
        <f t="shared" si="167"/>
        <v/>
      </c>
      <c r="I654" s="71" t="e">
        <f t="shared" ref="I654:J654" si="500">I653</f>
        <v>#DIV/0!</v>
      </c>
      <c r="J654" s="71" t="e">
        <f t="shared" si="500"/>
        <v>#DIV/0!</v>
      </c>
      <c r="K654" s="35">
        <f>M654/100*VLOOKUP(B654,'Bulk Density'!$D:$Q,14,FALSE)</f>
        <v>12705.220626189866</v>
      </c>
      <c r="L654" s="23">
        <f t="shared" si="386"/>
        <v>11335.332583090365</v>
      </c>
      <c r="M654" s="23">
        <f>VLOOKUP(B654,'%C values'!$B:$J,5,FALSE)</f>
        <v>0.91075474000000012</v>
      </c>
      <c r="N654" s="23">
        <f>VLOOKUP(B654,'%C values'!$B:$J,9,FALSE)</f>
        <v>12282.262419999999</v>
      </c>
      <c r="O654" s="23">
        <f t="shared" si="2"/>
        <v>10957.978102049196</v>
      </c>
      <c r="P654" s="40">
        <f t="shared" si="3"/>
        <v>5.478987376460938</v>
      </c>
      <c r="Q654" s="21">
        <f>VLOOKUP($B654,'%C values'!$M:$O,2,FALSE)</f>
        <v>0.98316828999999994</v>
      </c>
      <c r="R654" s="21">
        <f t="shared" si="4"/>
        <v>13032.682564557796</v>
      </c>
      <c r="S654" s="21">
        <f t="shared" si="5"/>
        <v>11627.487287751883</v>
      </c>
      <c r="T654" s="21">
        <f>VLOOKUP($B654,'%C values'!$M:$O,3,FALSE)</f>
        <v>5.8137418670000001</v>
      </c>
      <c r="U654" s="23">
        <f>VLOOKUP(B654,'%C values'!T:U,2,FALSE)</f>
        <v>0.92787500000000001</v>
      </c>
      <c r="V654" s="21">
        <f t="shared" si="6"/>
        <v>12299.72575151815</v>
      </c>
      <c r="W654" s="21">
        <f t="shared" si="7"/>
        <v>10973.558521830253</v>
      </c>
      <c r="X654" s="23">
        <f>VLOOKUP($B654,'%C values'!$T:$V,3,FALSE)</f>
        <v>5.4867775839705173</v>
      </c>
    </row>
    <row r="655" spans="1:24" ht="15.75" customHeight="1" x14ac:dyDescent="0.2">
      <c r="A655" s="22">
        <f>VLOOKUP(B655,'Sample ID by Horizon'!A:B,2,FALSE)</f>
        <v>42655</v>
      </c>
      <c r="B655" s="94" t="s">
        <v>536</v>
      </c>
      <c r="E655" s="71"/>
      <c r="F655" s="71"/>
      <c r="H655" s="71" t="str">
        <f t="shared" si="167"/>
        <v/>
      </c>
      <c r="I655" s="71" t="e">
        <f t="shared" ref="I655:J655" si="501">I653</f>
        <v>#DIV/0!</v>
      </c>
      <c r="J655" s="71" t="e">
        <f t="shared" si="501"/>
        <v>#DIV/0!</v>
      </c>
      <c r="K655" s="35">
        <f>M655/100*VLOOKUP(B655,'Bulk Density'!$D:$Q,14,FALSE)</f>
        <v>10494.587221136107</v>
      </c>
      <c r="L655" s="23">
        <f t="shared" si="386"/>
        <v>9363.0516127056326</v>
      </c>
      <c r="M655" s="23">
        <f>VLOOKUP(B655,'%C values'!$B:$J,5,FALSE)</f>
        <v>0.22902319033333332</v>
      </c>
      <c r="N655" s="23">
        <f>VLOOKUP(B655,'%C values'!$B:$J,9,FALSE)</f>
        <v>10412.465443333333</v>
      </c>
      <c r="O655" s="23">
        <f t="shared" si="2"/>
        <v>9289.7842770884745</v>
      </c>
      <c r="P655" s="40">
        <f t="shared" si="3"/>
        <v>4.6448907189086981</v>
      </c>
      <c r="Q655" s="21">
        <f>VLOOKUP($B655,'%C values'!$M:$O,2,FALSE)</f>
        <v>0.24066688999999999</v>
      </c>
      <c r="R655" s="21">
        <f t="shared" si="4"/>
        <v>10899.477589512064</v>
      </c>
      <c r="S655" s="21">
        <f t="shared" si="5"/>
        <v>9724.2863460695498</v>
      </c>
      <c r="T655" s="21">
        <f>VLOOKUP($B655,'%C values'!$M:$O,3,FALSE)</f>
        <v>4.8621416870000003</v>
      </c>
      <c r="U655" s="23">
        <f>VLOOKUP(B655,'%C values'!T:U,2,FALSE)</f>
        <v>0.22705800000000001</v>
      </c>
      <c r="V655" s="21">
        <f t="shared" si="6"/>
        <v>10283.149387601388</v>
      </c>
      <c r="W655" s="21">
        <f t="shared" si="7"/>
        <v>9174.4111920250452</v>
      </c>
      <c r="X655" s="23">
        <f>VLOOKUP($B655,'%C values'!$T:$V,3,FALSE)</f>
        <v>4.587204194007934</v>
      </c>
    </row>
    <row r="656" spans="1:24" ht="15.75" customHeight="1" x14ac:dyDescent="0.2">
      <c r="A656" s="22">
        <f>VLOOKUP(B656,'Sample ID by Horizon'!A:B,2,FALSE)</f>
        <v>42655</v>
      </c>
      <c r="B656" s="94" t="s">
        <v>537</v>
      </c>
      <c r="E656" s="71"/>
      <c r="F656" s="71"/>
      <c r="H656" s="71" t="str">
        <f t="shared" si="167"/>
        <v/>
      </c>
      <c r="I656" s="71" t="e">
        <f t="shared" ref="I656:J656" si="502">I653</f>
        <v>#DIV/0!</v>
      </c>
      <c r="J656" s="71" t="e">
        <f t="shared" si="502"/>
        <v>#DIV/0!</v>
      </c>
      <c r="K656" s="35">
        <f>M656/100*VLOOKUP(B656,'Bulk Density'!$D:$Q,14,FALSE)</f>
        <v>10675.307364111752</v>
      </c>
      <c r="L656" s="23">
        <f t="shared" si="386"/>
        <v>9524.2863511933574</v>
      </c>
      <c r="M656" s="23">
        <f>VLOOKUP(B656,'%C values'!$B:$J,5,FALSE)</f>
        <v>0.17601457866666667</v>
      </c>
      <c r="N656" s="23">
        <f>VLOOKUP(B656,'%C values'!$B:$J,9,FALSE)</f>
        <v>10523.384417333333</v>
      </c>
      <c r="O656" s="23">
        <f t="shared" si="2"/>
        <v>9388.7438699249342</v>
      </c>
      <c r="P656" s="40">
        <f t="shared" si="3"/>
        <v>4.6943705002042355</v>
      </c>
      <c r="Q656" s="21">
        <f>VLOOKUP($B656,'%C values'!$M:$O,2,FALSE)</f>
        <v>0.16711232000000001</v>
      </c>
      <c r="R656" s="21">
        <f t="shared" si="4"/>
        <v>9925.3566375724367</v>
      </c>
      <c r="S656" s="21">
        <f t="shared" si="5"/>
        <v>8855.1959704462497</v>
      </c>
      <c r="T656" s="21">
        <f>VLOOKUP($B656,'%C values'!$M:$O,3,FALSE)</f>
        <v>4.4275966320000002</v>
      </c>
      <c r="U656" s="23">
        <f>VLOOKUP(B656,'%C values'!T:U,2,FALSE)</f>
        <v>0.13523199999999999</v>
      </c>
      <c r="V656" s="21">
        <f t="shared" si="6"/>
        <v>8031.8783726549646</v>
      </c>
      <c r="W656" s="21">
        <f t="shared" si="7"/>
        <v>7165.8741945260954</v>
      </c>
      <c r="X656" s="23">
        <f>VLOOKUP($B656,'%C values'!$T:$V,3,FALSE)</f>
        <v>3.58293600219675</v>
      </c>
    </row>
    <row r="657" spans="1:24" ht="15.75" customHeight="1" x14ac:dyDescent="0.2">
      <c r="A657" s="22">
        <f>VLOOKUP(B657,'Sample ID by Horizon'!A:B,2,FALSE)</f>
        <v>42655</v>
      </c>
      <c r="B657" s="94" t="s">
        <v>538</v>
      </c>
      <c r="E657" s="71"/>
      <c r="F657" s="71"/>
      <c r="H657" s="71" t="str">
        <f t="shared" si="167"/>
        <v/>
      </c>
      <c r="I657" s="71" t="e">
        <f>AVERAGE(H657:H660)</f>
        <v>#DIV/0!</v>
      </c>
      <c r="J657" s="71" t="e">
        <f>I657*0.48</f>
        <v>#DIV/0!</v>
      </c>
      <c r="K657" s="35">
        <f>M657/100*VLOOKUP(B657,'Bulk Density'!$D:$Q,14,FALSE)</f>
        <v>9692.0547781165933</v>
      </c>
      <c r="L657" s="23">
        <f t="shared" si="386"/>
        <v>8647.0489223159675</v>
      </c>
      <c r="M657" s="23">
        <f>VLOOKUP(B657,'%C values'!$B:$J,5,FALSE)</f>
        <v>1.0806552496666668</v>
      </c>
      <c r="N657" s="23">
        <f>VLOOKUP(B657,'%C values'!$B:$J,9,FALSE)</f>
        <v>9261.014051666667</v>
      </c>
      <c r="O657" s="23">
        <f t="shared" si="2"/>
        <v>8262.4833854456301</v>
      </c>
      <c r="P657" s="40">
        <f t="shared" si="3"/>
        <v>4.1312404300761587</v>
      </c>
      <c r="Q657" s="21">
        <f>VLOOKUP($B657,'%C values'!$M:$O,2,FALSE)</f>
        <v>0.95078070999999997</v>
      </c>
      <c r="R657" s="21">
        <f t="shared" si="4"/>
        <v>7957.5834009191731</v>
      </c>
      <c r="S657" s="21">
        <f t="shared" si="5"/>
        <v>7099.5897718738424</v>
      </c>
      <c r="T657" s="21">
        <f>VLOOKUP($B657,'%C values'!$M:$O,3,FALSE)</f>
        <v>3.5497938009999999</v>
      </c>
      <c r="U657" s="23">
        <f>VLOOKUP(B657,'%C values'!T:U,2,FALSE)</f>
        <v>1.202145</v>
      </c>
      <c r="V657" s="21">
        <f t="shared" si="6"/>
        <v>10061.383236832793</v>
      </c>
      <c r="W657" s="21">
        <f t="shared" si="7"/>
        <v>8976.5560623429992</v>
      </c>
      <c r="X657" s="23">
        <f>VLOOKUP($B657,'%C values'!$T:$V,3,FALSE)</f>
        <v>4.4882766594025085</v>
      </c>
    </row>
    <row r="658" spans="1:24" ht="15.75" customHeight="1" x14ac:dyDescent="0.2">
      <c r="A658" s="22">
        <f>VLOOKUP(B658,'Sample ID by Horizon'!A:B,2,FALSE)</f>
        <v>42655</v>
      </c>
      <c r="B658" s="94" t="s">
        <v>539</v>
      </c>
      <c r="E658" s="71"/>
      <c r="F658" s="71"/>
      <c r="H658" s="71" t="str">
        <f t="shared" si="167"/>
        <v/>
      </c>
      <c r="I658" s="71" t="e">
        <f t="shared" ref="I658:J658" si="503">I657</f>
        <v>#DIV/0!</v>
      </c>
      <c r="J658" s="71" t="e">
        <f t="shared" si="503"/>
        <v>#DIV/0!</v>
      </c>
      <c r="K658" s="35">
        <f>M658/100*VLOOKUP(B658,'Bulk Density'!$D:$Q,14,FALSE)</f>
        <v>12691.771055037154</v>
      </c>
      <c r="L658" s="23">
        <f t="shared" si="386"/>
        <v>11323.333156508063</v>
      </c>
      <c r="M658" s="23">
        <f>VLOOKUP(B658,'%C values'!$B:$J,5,FALSE)</f>
        <v>1.1297084389999998</v>
      </c>
      <c r="N658" s="23">
        <f>VLOOKUP(B658,'%C values'!$B:$J,9,FALSE)</f>
        <v>12174.482510000002</v>
      </c>
      <c r="O658" s="23">
        <f t="shared" si="2"/>
        <v>10861.819116576158</v>
      </c>
      <c r="P658" s="40">
        <f t="shared" si="3"/>
        <v>5.4309078984191332</v>
      </c>
      <c r="Q658" s="21">
        <f>VLOOKUP($B658,'%C values'!$M:$O,2,FALSE)</f>
        <v>1.16466114</v>
      </c>
      <c r="R658" s="21">
        <f t="shared" si="4"/>
        <v>12285.570748907787</v>
      </c>
      <c r="S658" s="21">
        <f t="shared" si="5"/>
        <v>10960.929724029433</v>
      </c>
      <c r="T658" s="21">
        <f>VLOOKUP($B658,'%C values'!$M:$O,3,FALSE)</f>
        <v>5.4804631869999998</v>
      </c>
      <c r="U658" s="23">
        <f>VLOOKUP(B658,'%C values'!T:U,2,FALSE)</f>
        <v>1.389418</v>
      </c>
      <c r="V658" s="21">
        <f t="shared" si="6"/>
        <v>14656.446027559536</v>
      </c>
      <c r="W658" s="21">
        <f t="shared" si="7"/>
        <v>13076.175148508455</v>
      </c>
      <c r="X658" s="23">
        <f>VLOOKUP($B658,'%C values'!$T:$V,3,FALSE)</f>
        <v>6.5380855759943755</v>
      </c>
    </row>
    <row r="659" spans="1:24" ht="15.75" customHeight="1" x14ac:dyDescent="0.2">
      <c r="A659" s="22">
        <f>VLOOKUP(B659,'Sample ID by Horizon'!A:B,2,FALSE)</f>
        <v>42655</v>
      </c>
      <c r="B659" s="94" t="s">
        <v>540</v>
      </c>
      <c r="E659" s="71"/>
      <c r="F659" s="71"/>
      <c r="H659" s="71" t="str">
        <f t="shared" si="167"/>
        <v/>
      </c>
      <c r="I659" s="71" t="e">
        <f t="shared" ref="I659:J659" si="504">I657</f>
        <v>#DIV/0!</v>
      </c>
      <c r="J659" s="71" t="e">
        <f t="shared" si="504"/>
        <v>#DIV/0!</v>
      </c>
      <c r="K659" s="35">
        <f>M659/100*VLOOKUP(B659,'Bulk Density'!$D:$Q,14,FALSE)</f>
        <v>13891.377802097984</v>
      </c>
      <c r="L659" s="23">
        <f t="shared" si="386"/>
        <v>12393.597250846071</v>
      </c>
      <c r="M659" s="23">
        <f>VLOOKUP(B659,'%C values'!$B:$J,5,FALSE)</f>
        <v>1.1131826826666666</v>
      </c>
      <c r="N659" s="23">
        <f>VLOOKUP(B659,'%C values'!$B:$J,9,FALSE)</f>
        <v>13374.098089333333</v>
      </c>
      <c r="O659" s="23">
        <f t="shared" si="2"/>
        <v>11932.09109088329</v>
      </c>
      <c r="P659" s="40">
        <f t="shared" si="3"/>
        <v>5.966043722017111</v>
      </c>
      <c r="Q659" s="21">
        <f>VLOOKUP($B659,'%C values'!$M:$O,2,FALSE)</f>
        <v>1.1168194600000001</v>
      </c>
      <c r="R659" s="21">
        <f t="shared" si="4"/>
        <v>13101.91037022375</v>
      </c>
      <c r="S659" s="21">
        <f t="shared" si="5"/>
        <v>11689.25089062892</v>
      </c>
      <c r="T659" s="21">
        <f>VLOOKUP($B659,'%C values'!$M:$O,3,FALSE)</f>
        <v>5.8446236589999998</v>
      </c>
      <c r="U659" s="23">
        <f>VLOOKUP(B659,'%C values'!T:U,2,FALSE)</f>
        <v>1.015871</v>
      </c>
      <c r="V659" s="21">
        <f t="shared" si="6"/>
        <v>11917.638675197843</v>
      </c>
      <c r="W659" s="21">
        <f t="shared" si="7"/>
        <v>10632.668409551256</v>
      </c>
      <c r="X659" s="23">
        <f>VLOOKUP($B659,'%C values'!$T:$V,3,FALSE)</f>
        <v>5.3163325799247696</v>
      </c>
    </row>
    <row r="660" spans="1:24" ht="15.75" customHeight="1" x14ac:dyDescent="0.2">
      <c r="A660" s="22">
        <f>VLOOKUP(B660,'Sample ID by Horizon'!A:B,2,FALSE)</f>
        <v>42655</v>
      </c>
      <c r="B660" s="94" t="s">
        <v>541</v>
      </c>
      <c r="E660" s="71"/>
      <c r="F660" s="71"/>
      <c r="H660" s="71" t="str">
        <f t="shared" si="167"/>
        <v/>
      </c>
      <c r="I660" s="71" t="e">
        <f t="shared" ref="I660:J660" si="505">I657</f>
        <v>#DIV/0!</v>
      </c>
      <c r="J660" s="71" t="e">
        <f t="shared" si="505"/>
        <v>#DIV/0!</v>
      </c>
      <c r="K660" s="35">
        <f>M660/100*VLOOKUP(B660,'Bulk Density'!$D:$Q,14,FALSE)</f>
        <v>12088.326311039855</v>
      </c>
      <c r="L660" s="23">
        <f t="shared" si="386"/>
        <v>10784.952354633037</v>
      </c>
      <c r="M660" s="23">
        <f>VLOOKUP(B660,'%C values'!$B:$J,5,FALSE)</f>
        <v>0.26747459199999996</v>
      </c>
      <c r="N660" s="23">
        <f>VLOOKUP(B660,'%C values'!$B:$J,9,FALSE)</f>
        <v>11786.991743</v>
      </c>
      <c r="O660" s="23">
        <f t="shared" si="2"/>
        <v>10516.10794429099</v>
      </c>
      <c r="P660" s="40">
        <f t="shared" si="3"/>
        <v>5.2580523651070408</v>
      </c>
      <c r="Q660" s="21">
        <f>VLOOKUP($B660,'%C values'!$M:$O,2,FALSE)</f>
        <v>0.29469900999999998</v>
      </c>
      <c r="R660" s="21">
        <f t="shared" si="4"/>
        <v>12801.504768584264</v>
      </c>
      <c r="S660" s="21">
        <f t="shared" si="5"/>
        <v>11421.235284714323</v>
      </c>
      <c r="T660" s="21">
        <f>VLOOKUP($B660,'%C values'!$M:$O,3,FALSE)</f>
        <v>5.7106158970000003</v>
      </c>
      <c r="U660" s="23">
        <f>VLOOKUP(B660,'%C values'!T:U,2,FALSE)</f>
        <v>0.327623</v>
      </c>
      <c r="V660" s="21">
        <f t="shared" si="6"/>
        <v>14231.698290394264</v>
      </c>
      <c r="W660" s="21">
        <f t="shared" si="7"/>
        <v>12697.224085292857</v>
      </c>
      <c r="X660" s="23">
        <f>VLOOKUP($B660,'%C values'!$T:$V,3,FALSE)</f>
        <v>6.348610102296683</v>
      </c>
    </row>
    <row r="661" spans="1:24" ht="15.75" customHeight="1" x14ac:dyDescent="0.2">
      <c r="A661" s="22">
        <f>VLOOKUP(B661,'Sample ID by Horizon'!A:B,2,FALSE)</f>
        <v>42655</v>
      </c>
      <c r="B661" s="94" t="s">
        <v>542</v>
      </c>
      <c r="E661" s="71"/>
      <c r="F661" s="71"/>
      <c r="H661" s="71" t="str">
        <f t="shared" si="167"/>
        <v/>
      </c>
      <c r="I661" s="71" t="e">
        <f>AVERAGE(H661:H664)</f>
        <v>#DIV/0!</v>
      </c>
      <c r="J661" s="71" t="e">
        <f>I661*0.48</f>
        <v>#DIV/0!</v>
      </c>
      <c r="K661" s="35">
        <f>M661/100*VLOOKUP(B661,'Bulk Density'!$D:$Q,14,FALSE)</f>
        <v>6965.1901250340807</v>
      </c>
      <c r="L661" s="23">
        <f t="shared" si="386"/>
        <v>6214.1972103159769</v>
      </c>
      <c r="M661" s="23">
        <f>VLOOKUP(B661,'%C values'!$B:$J,5,FALSE)</f>
        <v>0.11439064466666667</v>
      </c>
      <c r="N661" s="23">
        <f>VLOOKUP(B661,'%C values'!$B:$J,9,FALSE)</f>
        <v>6884.2710430000006</v>
      </c>
      <c r="O661" s="23">
        <f t="shared" si="2"/>
        <v>6142.0028947537648</v>
      </c>
      <c r="P661" s="40">
        <f t="shared" si="3"/>
        <v>3.0710005087753682</v>
      </c>
      <c r="Q661" s="21">
        <f>VLOOKUP($B661,'%C values'!$M:$O,2,FALSE)</f>
        <v>0.1143638</v>
      </c>
      <c r="R661" s="21">
        <f t="shared" si="4"/>
        <v>6833.1822690557665</v>
      </c>
      <c r="S661" s="21">
        <f t="shared" si="5"/>
        <v>6096.4225572721416</v>
      </c>
      <c r="T661" s="21">
        <f>VLOOKUP($B661,'%C values'!$M:$O,3,FALSE)</f>
        <v>3.0482103469999999</v>
      </c>
      <c r="U661" s="23">
        <f>VLOOKUP(B661,'%C values'!T:U,2,FALSE)</f>
        <v>9.3196000000000001E-2</v>
      </c>
      <c r="V661" s="21">
        <f t="shared" si="6"/>
        <v>5568.4163585585748</v>
      </c>
      <c r="W661" s="21">
        <f t="shared" si="7"/>
        <v>4968.0248177092262</v>
      </c>
      <c r="X661" s="23">
        <f>VLOOKUP($B661,'%C values'!$T:$V,3,FALSE)</f>
        <v>2.4840116496567268</v>
      </c>
    </row>
    <row r="662" spans="1:24" ht="15.75" customHeight="1" x14ac:dyDescent="0.2">
      <c r="A662" s="22">
        <f>VLOOKUP(B662,'Sample ID by Horizon'!A:B,2,FALSE)</f>
        <v>42655</v>
      </c>
      <c r="B662" s="94" t="s">
        <v>543</v>
      </c>
      <c r="E662" s="71"/>
      <c r="F662" s="71"/>
      <c r="H662" s="71" t="str">
        <f t="shared" si="167"/>
        <v/>
      </c>
      <c r="I662" s="71" t="e">
        <f t="shared" ref="I662:J662" si="506">I661</f>
        <v>#DIV/0!</v>
      </c>
      <c r="J662" s="71" t="e">
        <f t="shared" si="506"/>
        <v>#DIV/0!</v>
      </c>
      <c r="K662" s="35">
        <f>M662/100*VLOOKUP(B662,'Bulk Density'!$D:$Q,14,FALSE)</f>
        <v>9429.4040531799146</v>
      </c>
      <c r="L662" s="23">
        <f t="shared" si="386"/>
        <v>8412.7174291492975</v>
      </c>
      <c r="M662" s="23">
        <f>VLOOKUP(B662,'%C values'!$B:$J,5,FALSE)</f>
        <v>0.88942540733333342</v>
      </c>
      <c r="N662" s="23">
        <f>VLOOKUP(B662,'%C values'!$B:$J,9,FALSE)</f>
        <v>9294.9575939999995</v>
      </c>
      <c r="O662" s="23">
        <f t="shared" si="2"/>
        <v>8292.767105242152</v>
      </c>
      <c r="P662" s="40">
        <f t="shared" si="3"/>
        <v>4.1463822853465571</v>
      </c>
      <c r="Q662" s="21">
        <f>VLOOKUP($B662,'%C values'!$M:$O,2,FALSE)</f>
        <v>1.0007322400000001</v>
      </c>
      <c r="R662" s="21">
        <f t="shared" si="4"/>
        <v>10390.034313260423</v>
      </c>
      <c r="S662" s="21">
        <f t="shared" si="5"/>
        <v>9269.7716911545576</v>
      </c>
      <c r="T662" s="21">
        <f>VLOOKUP($B662,'%C values'!$M:$O,3,FALSE)</f>
        <v>4.6348844290000004</v>
      </c>
      <c r="U662" s="23">
        <f>VLOOKUP(B662,'%C values'!T:U,2,FALSE)</f>
        <v>0.88494700000000004</v>
      </c>
      <c r="V662" s="21">
        <f t="shared" si="6"/>
        <v>9187.9019460958625</v>
      </c>
      <c r="W662" s="21">
        <f t="shared" si="7"/>
        <v>8197.2542912898989</v>
      </c>
      <c r="X662" s="23">
        <f>VLOOKUP($B662,'%C values'!$T:$V,3,FALSE)</f>
        <v>4.098625892966397</v>
      </c>
    </row>
    <row r="663" spans="1:24" ht="15.75" customHeight="1" x14ac:dyDescent="0.2">
      <c r="A663" s="22">
        <f>VLOOKUP(B663,'Sample ID by Horizon'!A:B,2,FALSE)</f>
        <v>42655</v>
      </c>
      <c r="B663" s="94" t="s">
        <v>544</v>
      </c>
      <c r="E663" s="71"/>
      <c r="F663" s="71"/>
      <c r="H663" s="71" t="str">
        <f t="shared" si="167"/>
        <v/>
      </c>
      <c r="I663" s="71" t="e">
        <f t="shared" ref="I663:J663" si="507">I661</f>
        <v>#DIV/0!</v>
      </c>
      <c r="J663" s="71" t="e">
        <f t="shared" si="507"/>
        <v>#DIV/0!</v>
      </c>
      <c r="K663" s="35">
        <f>M663/100*VLOOKUP(B663,'Bulk Density'!$D:$Q,14,FALSE)</f>
        <v>9607.1561954199642</v>
      </c>
      <c r="L663" s="23">
        <f t="shared" si="386"/>
        <v>8571.3041793466437</v>
      </c>
      <c r="M663" s="23">
        <f>VLOOKUP(B663,'%C values'!$B:$J,5,FALSE)</f>
        <v>0.75053610766666667</v>
      </c>
      <c r="N663" s="23">
        <f>VLOOKUP(B663,'%C values'!$B:$J,9,FALSE)</f>
        <v>9481.4171763333343</v>
      </c>
      <c r="O663" s="23">
        <f t="shared" si="2"/>
        <v>8459.1224516967941</v>
      </c>
      <c r="P663" s="40">
        <f t="shared" si="3"/>
        <v>4.229559933151978</v>
      </c>
      <c r="Q663" s="21">
        <f>VLOOKUP($B663,'%C values'!$M:$O,2,FALSE)</f>
        <v>0.90937871999999997</v>
      </c>
      <c r="R663" s="21">
        <f t="shared" si="4"/>
        <v>11413.900988306832</v>
      </c>
      <c r="S663" s="21">
        <f t="shared" si="5"/>
        <v>10183.244162342522</v>
      </c>
      <c r="T663" s="21">
        <f>VLOOKUP($B663,'%C values'!$M:$O,3,FALSE)</f>
        <v>5.0916205249999997</v>
      </c>
      <c r="U663" s="23">
        <f>VLOOKUP(B663,'%C values'!T:U,2,FALSE)</f>
        <v>0.77213100000000001</v>
      </c>
      <c r="V663" s="21">
        <f t="shared" si="6"/>
        <v>9691.2612866093259</v>
      </c>
      <c r="W663" s="21">
        <f t="shared" si="7"/>
        <v>8646.3409857596998</v>
      </c>
      <c r="X663" s="23">
        <f>VLOOKUP($B663,'%C values'!$T:$V,3,FALSE)</f>
        <v>4.3231691715732854</v>
      </c>
    </row>
    <row r="664" spans="1:24" ht="15.75" customHeight="1" x14ac:dyDescent="0.2">
      <c r="A664" s="22">
        <f>VLOOKUP(B664,'Sample ID by Horizon'!A:B,2,FALSE)</f>
        <v>42655</v>
      </c>
      <c r="B664" s="94" t="s">
        <v>545</v>
      </c>
      <c r="E664" s="71"/>
      <c r="F664" s="71"/>
      <c r="H664" s="71" t="str">
        <f t="shared" si="167"/>
        <v/>
      </c>
      <c r="I664" s="71" t="e">
        <f t="shared" ref="I664:J664" si="508">I661</f>
        <v>#DIV/0!</v>
      </c>
      <c r="J664" s="71" t="e">
        <f t="shared" si="508"/>
        <v>#DIV/0!</v>
      </c>
      <c r="K664" s="35">
        <f>M664/100*VLOOKUP(B664,'Bulk Density'!$D:$Q,14,FALSE)</f>
        <v>7494.4656279424871</v>
      </c>
      <c r="L664" s="23">
        <f t="shared" si="386"/>
        <v>6686.4057637969072</v>
      </c>
      <c r="M664" s="23">
        <f>VLOOKUP(B664,'%C values'!$B:$J,5,FALSE)</f>
        <v>0.53961027499999992</v>
      </c>
      <c r="N664" s="23">
        <f>VLOOKUP(B664,'%C values'!$B:$J,9,FALSE)</f>
        <v>7385.2906240000002</v>
      </c>
      <c r="O664" s="23">
        <f t="shared" si="2"/>
        <v>6589.002104635153</v>
      </c>
      <c r="P664" s="40">
        <f t="shared" si="3"/>
        <v>3.2945000454070521</v>
      </c>
      <c r="Q664" s="21">
        <f>VLOOKUP($B664,'%C values'!$M:$O,2,FALSE)</f>
        <v>0.62888385999999996</v>
      </c>
      <c r="R664" s="21">
        <f t="shared" si="4"/>
        <v>8545.9061283634073</v>
      </c>
      <c r="S664" s="21">
        <f t="shared" si="5"/>
        <v>7624.4790262976849</v>
      </c>
      <c r="T664" s="21">
        <f>VLOOKUP($B664,'%C values'!$M:$O,3,FALSE)</f>
        <v>3.8122383480000002</v>
      </c>
      <c r="U664" s="23">
        <f>VLOOKUP(B664,'%C values'!T:U,2,FALSE)</f>
        <v>0.56509500000000001</v>
      </c>
      <c r="V664" s="21">
        <f t="shared" si="6"/>
        <v>7679.0789695374278</v>
      </c>
      <c r="W664" s="21">
        <f t="shared" si="7"/>
        <v>6851.1139328105673</v>
      </c>
      <c r="X664" s="23">
        <f>VLOOKUP($B664,'%C values'!$T:$V,3,FALSE)</f>
        <v>3.4255559194396565</v>
      </c>
    </row>
    <row r="665" spans="1:24" ht="15.75" customHeight="1" x14ac:dyDescent="0.2">
      <c r="A665" s="22">
        <f>VLOOKUP(B665,'Sample ID by Horizon'!A:B,2,FALSE)</f>
        <v>42655</v>
      </c>
      <c r="B665" s="94" t="s">
        <v>546</v>
      </c>
      <c r="E665" s="71"/>
      <c r="F665" s="71"/>
      <c r="H665" s="71" t="str">
        <f t="shared" si="167"/>
        <v/>
      </c>
      <c r="I665" s="71" t="e">
        <f>AVERAGE(H665:H668)</f>
        <v>#DIV/0!</v>
      </c>
      <c r="J665" s="71" t="e">
        <f>I665*0.48</f>
        <v>#DIV/0!</v>
      </c>
      <c r="K665" s="35">
        <f>M665/100*VLOOKUP(B665,'Bulk Density'!$D:$Q,14,FALSE)</f>
        <v>9691.6132463183058</v>
      </c>
      <c r="L665" s="23">
        <f t="shared" si="386"/>
        <v>8646.6549968638355</v>
      </c>
      <c r="M665" s="23">
        <f>VLOOKUP(B665,'%C values'!$B:$J,5,FALSE)</f>
        <v>0.22118164633333337</v>
      </c>
      <c r="N665" s="23">
        <f>VLOOKUP(B665,'%C values'!$B:$J,9,FALSE)</f>
        <v>9532.002829666666</v>
      </c>
      <c r="O665" s="23">
        <f t="shared" si="2"/>
        <v>8504.2539154735223</v>
      </c>
      <c r="P665" s="40">
        <f t="shared" si="3"/>
        <v>4.2521256581434947</v>
      </c>
      <c r="Q665" s="21">
        <f>VLOOKUP($B665,'%C values'!$M:$O,2,FALSE)</f>
        <v>0.29047130999999998</v>
      </c>
      <c r="R665" s="21">
        <f t="shared" si="4"/>
        <v>12396.788272250364</v>
      </c>
      <c r="S665" s="21">
        <f t="shared" si="5"/>
        <v>11060.155676356228</v>
      </c>
      <c r="T665" s="21">
        <f>VLOOKUP($B665,'%C values'!$M:$O,3,FALSE)</f>
        <v>5.530076148</v>
      </c>
      <c r="U665" s="23">
        <f>VLOOKUP(B665,'%C values'!T:U,2,FALSE)</f>
        <v>0.26544200000000001</v>
      </c>
      <c r="V665" s="21">
        <f t="shared" si="6"/>
        <v>11328.582752502069</v>
      </c>
      <c r="W665" s="21">
        <f t="shared" si="7"/>
        <v>10107.125013631639</v>
      </c>
      <c r="X665" s="23">
        <f>VLOOKUP($B665,'%C values'!$T:$V,3,FALSE)</f>
        <v>5.0535609622768467</v>
      </c>
    </row>
    <row r="666" spans="1:24" ht="15.75" customHeight="1" x14ac:dyDescent="0.2">
      <c r="A666" s="22">
        <f>VLOOKUP(B666,'Sample ID by Horizon'!A:B,2,FALSE)</f>
        <v>42655</v>
      </c>
      <c r="B666" s="94" t="s">
        <v>547</v>
      </c>
      <c r="E666" s="71"/>
      <c r="F666" s="71"/>
      <c r="H666" s="71" t="str">
        <f t="shared" si="167"/>
        <v/>
      </c>
      <c r="I666" s="71" t="e">
        <f t="shared" ref="I666:J666" si="509">I665</f>
        <v>#DIV/0!</v>
      </c>
      <c r="J666" s="71" t="e">
        <f t="shared" si="509"/>
        <v>#DIV/0!</v>
      </c>
      <c r="K666" s="35">
        <f>M666/100*VLOOKUP(B666,'Bulk Density'!$D:$Q,14,FALSE)</f>
        <v>5670.995319813137</v>
      </c>
      <c r="L666" s="23">
        <f t="shared" si="386"/>
        <v>5059.5436252969939</v>
      </c>
      <c r="M666" s="23">
        <f>VLOOKUP(B666,'%C values'!$B:$J,5,FALSE)</f>
        <v>0.10244316133333335</v>
      </c>
      <c r="N666" s="23">
        <f>VLOOKUP(B666,'%C values'!$B:$J,9,FALSE)</f>
        <v>5598.4989496666667</v>
      </c>
      <c r="O666" s="23">
        <f t="shared" si="2"/>
        <v>4994.8638774315295</v>
      </c>
      <c r="P666" s="40">
        <f t="shared" si="3"/>
        <v>2.4974311754164176</v>
      </c>
      <c r="Q666" s="21">
        <f>VLOOKUP($B666,'%C values'!$M:$O,2,FALSE)</f>
        <v>0.12201685</v>
      </c>
      <c r="R666" s="21">
        <f t="shared" si="4"/>
        <v>6618.1411389659552</v>
      </c>
      <c r="S666" s="21">
        <f t="shared" si="5"/>
        <v>5904.5673506347266</v>
      </c>
      <c r="T666" s="21">
        <f>VLOOKUP($B666,'%C values'!$M:$O,3,FALSE)</f>
        <v>2.9522827729999999</v>
      </c>
      <c r="U666" s="23">
        <f>VLOOKUP(B666,'%C values'!T:U,2,FALSE)</f>
        <v>0.160831</v>
      </c>
      <c r="V666" s="21">
        <f t="shared" si="6"/>
        <v>8723.4038374292868</v>
      </c>
      <c r="W666" s="21">
        <f t="shared" si="7"/>
        <v>7782.8387765290927</v>
      </c>
      <c r="X666" s="23">
        <f>VLOOKUP($B666,'%C values'!$T:$V,3,FALSE)</f>
        <v>3.8914181989156664</v>
      </c>
    </row>
    <row r="667" spans="1:24" ht="15.75" customHeight="1" x14ac:dyDescent="0.2">
      <c r="A667" s="22">
        <f>VLOOKUP(B667,'Sample ID by Horizon'!A:B,2,FALSE)</f>
        <v>43048</v>
      </c>
      <c r="B667" s="94" t="s">
        <v>628</v>
      </c>
      <c r="E667" s="71"/>
      <c r="F667" s="71"/>
      <c r="H667" s="71" t="str">
        <f t="shared" si="167"/>
        <v/>
      </c>
      <c r="I667" s="71" t="e">
        <f t="shared" ref="I667:J667" si="510">I665</f>
        <v>#DIV/0!</v>
      </c>
      <c r="J667" s="71" t="e">
        <f t="shared" si="510"/>
        <v>#DIV/0!</v>
      </c>
      <c r="K667" s="35">
        <f>M667/100*VLOOKUP(B667,'Bulk Density'!$D:$Q,14,FALSE)</f>
        <v>15697.359489513867</v>
      </c>
      <c r="L667" s="23">
        <f t="shared" si="386"/>
        <v>14004.85640707285</v>
      </c>
      <c r="M667" s="23">
        <f>VLOOKUP(B667,'%C values'!$B:$J,5,FALSE)</f>
        <v>1.1929496449999999</v>
      </c>
      <c r="N667" s="23">
        <f>VLOOKUP(B667,'%C values'!$B:$J,9,FALSE)</f>
        <v>14995.232413333331</v>
      </c>
      <c r="O667" s="23">
        <f t="shared" si="2"/>
        <v>13378.433288713673</v>
      </c>
      <c r="P667" s="40">
        <f t="shared" si="3"/>
        <v>6.6892145999068493</v>
      </c>
      <c r="Q667" s="21">
        <f>VLOOKUP($B667,'%C values'!$M:$O,2,FALSE)</f>
        <v>1.35974079</v>
      </c>
      <c r="R667" s="21">
        <f t="shared" si="4"/>
        <v>16696.781488771914</v>
      </c>
      <c r="S667" s="21">
        <f t="shared" si="5"/>
        <v>14896.519848878381</v>
      </c>
      <c r="T667" s="21">
        <f>VLOOKUP($B667,'%C values'!$M:$O,3,FALSE)</f>
        <v>7.4482576480000002</v>
      </c>
      <c r="U667" s="23">
        <f>VLOOKUP(B667,'%C values'!T:U,2,FALSE)</f>
        <v>1.2895209999999999</v>
      </c>
      <c r="V667" s="21">
        <f t="shared" si="6"/>
        <v>15834.525609975006</v>
      </c>
      <c r="W667" s="21">
        <f t="shared" si="7"/>
        <v>14127.233155994016</v>
      </c>
      <c r="X667" s="23">
        <f>VLOOKUP($B667,'%C values'!$T:$V,3,FALSE)</f>
        <v>7.0636144191177852</v>
      </c>
    </row>
    <row r="668" spans="1:24" ht="15.75" customHeight="1" x14ac:dyDescent="0.2">
      <c r="A668" s="22">
        <f>VLOOKUP(B668,'Sample ID by Horizon'!A:B,2,FALSE)</f>
        <v>43048</v>
      </c>
      <c r="B668" s="94" t="s">
        <v>629</v>
      </c>
      <c r="E668" s="71"/>
      <c r="F668" s="71"/>
      <c r="H668" s="71" t="str">
        <f t="shared" si="167"/>
        <v/>
      </c>
      <c r="I668" s="71" t="e">
        <f t="shared" ref="I668:J668" si="511">I665</f>
        <v>#DIV/0!</v>
      </c>
      <c r="J668" s="71" t="e">
        <f t="shared" si="511"/>
        <v>#DIV/0!</v>
      </c>
      <c r="K668" s="35">
        <f>M668/100*VLOOKUP(B668,'Bulk Density'!$D:$Q,14,FALSE)</f>
        <v>13004.558128333494</v>
      </c>
      <c r="L668" s="23">
        <f t="shared" si="386"/>
        <v>11602.395252934541</v>
      </c>
      <c r="M668" s="23">
        <f>VLOOKUP(B668,'%C values'!$B:$J,5,FALSE)</f>
        <v>1.0936573449999998</v>
      </c>
      <c r="N668" s="23">
        <f>VLOOKUP(B668,'%C values'!$B:$J,9,FALSE)</f>
        <v>12473.498753333333</v>
      </c>
      <c r="O668" s="23">
        <f t="shared" si="2"/>
        <v>11128.595166017029</v>
      </c>
      <c r="P668" s="40">
        <f t="shared" si="3"/>
        <v>5.5642958823716926</v>
      </c>
      <c r="Q668" s="21">
        <f>VLOOKUP($B668,'%C values'!$M:$O,2,FALSE)</f>
        <v>1.0922584</v>
      </c>
      <c r="R668" s="21">
        <f t="shared" si="4"/>
        <v>12194.938575704366</v>
      </c>
      <c r="S668" s="21">
        <f t="shared" si="5"/>
        <v>10880.069591315852</v>
      </c>
      <c r="T668" s="21">
        <f>VLOOKUP($B668,'%C values'!$M:$O,3,FALSE)</f>
        <v>5.440033133</v>
      </c>
      <c r="U668" s="23">
        <f>VLOOKUP(B668,'%C values'!T:U,2,FALSE)</f>
        <v>1.0245120000000001</v>
      </c>
      <c r="V668" s="21">
        <f t="shared" si="6"/>
        <v>11438.557863296846</v>
      </c>
      <c r="W668" s="21">
        <f t="shared" si="7"/>
        <v>10205.242511422377</v>
      </c>
      <c r="X668" s="23">
        <f>VLOOKUP($B668,'%C values'!$T:$V,3,FALSE)</f>
        <v>5.1026196961782091</v>
      </c>
    </row>
    <row r="669" spans="1:24" ht="15.75" customHeight="1" x14ac:dyDescent="0.2">
      <c r="A669" s="22">
        <f>VLOOKUP(B669,'Sample ID by Horizon'!A:B,2,FALSE)</f>
        <v>43048</v>
      </c>
      <c r="B669" s="94" t="s">
        <v>630</v>
      </c>
      <c r="E669" s="71"/>
      <c r="F669" s="71"/>
      <c r="H669" s="71" t="str">
        <f t="shared" si="167"/>
        <v/>
      </c>
      <c r="I669" s="71" t="e">
        <f>AVERAGE(H669:H672)</f>
        <v>#DIV/0!</v>
      </c>
      <c r="J669" s="71" t="e">
        <f>I669*0.48</f>
        <v>#DIV/0!</v>
      </c>
      <c r="K669" s="35">
        <f>M669/100*VLOOKUP(B669,'Bulk Density'!$D:$Q,14,FALSE)</f>
        <v>10198.710442424264</v>
      </c>
      <c r="L669" s="23">
        <f t="shared" si="386"/>
        <v>9099.0765280543128</v>
      </c>
      <c r="M669" s="23">
        <f>VLOOKUP(B669,'%C values'!$B:$J,5,FALSE)</f>
        <v>0.69439096433333336</v>
      </c>
      <c r="N669" s="23">
        <f>VLOOKUP(B669,'%C values'!$B:$J,9,FALSE)</f>
        <v>9780.6607270000004</v>
      </c>
      <c r="O669" s="23">
        <f t="shared" si="2"/>
        <v>8726.1012999947434</v>
      </c>
      <c r="P669" s="40">
        <f t="shared" si="3"/>
        <v>4.3630493165020869</v>
      </c>
      <c r="Q669" s="21">
        <f>VLOOKUP($B669,'%C values'!$M:$O,2,FALSE)</f>
        <v>0.65133680000000005</v>
      </c>
      <c r="R669" s="21">
        <f t="shared" si="4"/>
        <v>8993.3104669713375</v>
      </c>
      <c r="S669" s="21">
        <f t="shared" si="5"/>
        <v>8023.6438362958979</v>
      </c>
      <c r="T669" s="21">
        <f>VLOOKUP($B669,'%C values'!$M:$O,3,FALSE)</f>
        <v>4.0118206919999997</v>
      </c>
      <c r="U669" s="23">
        <f>VLOOKUP(B669,'%C values'!T:U,2,FALSE)</f>
        <v>0.70464199999999999</v>
      </c>
      <c r="V669" s="21">
        <f t="shared" si="6"/>
        <v>9729.3201828418369</v>
      </c>
      <c r="W669" s="21">
        <f t="shared" si="7"/>
        <v>8680.2963383847091</v>
      </c>
      <c r="X669" s="23">
        <f>VLOOKUP($B669,'%C values'!$T:$V,3,FALSE)</f>
        <v>4.340146842696841</v>
      </c>
    </row>
    <row r="670" spans="1:24" ht="15.75" customHeight="1" x14ac:dyDescent="0.2">
      <c r="A670" s="22">
        <f>VLOOKUP(B670,'Sample ID by Horizon'!A:B,2,FALSE)</f>
        <v>43048</v>
      </c>
      <c r="B670" s="94" t="s">
        <v>631</v>
      </c>
      <c r="E670" s="71"/>
      <c r="F670" s="71"/>
      <c r="H670" s="71" t="str">
        <f t="shared" si="167"/>
        <v/>
      </c>
      <c r="I670" s="71" t="e">
        <f t="shared" ref="I670:J670" si="512">I669</f>
        <v>#DIV/0!</v>
      </c>
      <c r="J670" s="71" t="e">
        <f t="shared" si="512"/>
        <v>#DIV/0!</v>
      </c>
      <c r="K670" s="35">
        <f>M670/100*VLOOKUP(B670,'Bulk Density'!$D:$Q,14,FALSE)</f>
        <v>13627.034280742626</v>
      </c>
      <c r="L670" s="23">
        <f t="shared" si="386"/>
        <v>12157.755480056858</v>
      </c>
      <c r="M670" s="23">
        <f>VLOOKUP(B670,'%C values'!$B:$J,5,FALSE)</f>
        <v>0.29840499266666665</v>
      </c>
      <c r="N670" s="23">
        <f>VLOOKUP(B670,'%C values'!$B:$J,9,FALSE)</f>
        <v>13237.809863333334</v>
      </c>
      <c r="O670" s="23">
        <f t="shared" si="2"/>
        <v>11810.497581071675</v>
      </c>
      <c r="P670" s="40">
        <f t="shared" si="3"/>
        <v>5.9052469856928402</v>
      </c>
      <c r="Q670" s="21">
        <f>VLOOKUP($B670,'%C values'!$M:$O,2,FALSE)</f>
        <v>0.23580038</v>
      </c>
      <c r="R670" s="21">
        <f t="shared" si="4"/>
        <v>10349.955255090355</v>
      </c>
      <c r="S670" s="21">
        <f t="shared" si="5"/>
        <v>9234.0139922258004</v>
      </c>
      <c r="T670" s="21">
        <f>VLOOKUP($B670,'%C values'!$M:$O,3,FALSE)</f>
        <v>4.6170055850000002</v>
      </c>
      <c r="U670" s="23">
        <f>VLOOKUP(B670,'%C values'!T:U,2,FALSE)</f>
        <v>0.23232900000000001</v>
      </c>
      <c r="V670" s="21">
        <f t="shared" si="6"/>
        <v>10197.586426535392</v>
      </c>
      <c r="W670" s="21">
        <f t="shared" si="7"/>
        <v>9098.0737045454644</v>
      </c>
      <c r="X670" s="23">
        <f>VLOOKUP($B670,'%C values'!$T:$V,3,FALSE)</f>
        <v>4.5490354619337978</v>
      </c>
    </row>
    <row r="671" spans="1:24" ht="15.75" customHeight="1" x14ac:dyDescent="0.2">
      <c r="A671" s="22">
        <f>VLOOKUP(B671,'Sample ID by Horizon'!A:B,2,FALSE)</f>
        <v>43048</v>
      </c>
      <c r="B671" s="94" t="s">
        <v>632</v>
      </c>
      <c r="E671" s="71"/>
      <c r="F671" s="71"/>
      <c r="H671" s="71" t="str">
        <f t="shared" si="167"/>
        <v/>
      </c>
      <c r="I671" s="71" t="e">
        <f t="shared" ref="I671:J671" si="513">I669</f>
        <v>#DIV/0!</v>
      </c>
      <c r="J671" s="71" t="e">
        <f t="shared" si="513"/>
        <v>#DIV/0!</v>
      </c>
      <c r="K671" s="35">
        <f>M671/100*VLOOKUP(B671,'Bulk Density'!$D:$Q,14,FALSE)</f>
        <v>9086.160488371519</v>
      </c>
      <c r="L671" s="23">
        <f t="shared" si="386"/>
        <v>8106.4826868663931</v>
      </c>
      <c r="M671" s="23">
        <f>VLOOKUP(B671,'%C values'!$B:$J,5,FALSE)</f>
        <v>0.14877043533333331</v>
      </c>
      <c r="N671" s="23">
        <f>VLOOKUP(B671,'%C values'!$B:$J,9,FALSE)</f>
        <v>8975.576224333332</v>
      </c>
      <c r="O671" s="23">
        <f t="shared" si="2"/>
        <v>8007.821715269788</v>
      </c>
      <c r="P671" s="40">
        <f t="shared" si="3"/>
        <v>4.003909633904831</v>
      </c>
      <c r="Q671" s="21">
        <f>VLOOKUP($B671,'%C values'!$M:$O,2,FALSE)</f>
        <v>9.0659089999999998E-2</v>
      </c>
      <c r="R671" s="21">
        <f t="shared" si="4"/>
        <v>5433.3425295776433</v>
      </c>
      <c r="S671" s="21">
        <f t="shared" si="5"/>
        <v>4847.5147675638409</v>
      </c>
      <c r="T671" s="21">
        <f>VLOOKUP($B671,'%C values'!$M:$O,3,FALSE)</f>
        <v>2.4237566429999999</v>
      </c>
      <c r="U671" s="23">
        <f>VLOOKUP(B671,'%C values'!T:U,2,FALSE)</f>
        <v>0.102074</v>
      </c>
      <c r="V671" s="21">
        <f t="shared" si="6"/>
        <v>6117.4561245221903</v>
      </c>
      <c r="W671" s="21">
        <f t="shared" si="7"/>
        <v>5457.8666340497302</v>
      </c>
      <c r="X671" s="23">
        <f>VLOOKUP($B671,'%C values'!$T:$V,3,FALSE)</f>
        <v>2.728932482970897</v>
      </c>
    </row>
    <row r="672" spans="1:24" ht="15.75" customHeight="1" x14ac:dyDescent="0.2">
      <c r="A672" s="22">
        <f>VLOOKUP(B672,'Sample ID by Horizon'!A:B,2,FALSE)</f>
        <v>43048</v>
      </c>
      <c r="B672" s="94" t="s">
        <v>633</v>
      </c>
      <c r="E672" s="71"/>
      <c r="F672" s="71"/>
      <c r="H672" s="71" t="str">
        <f t="shared" si="167"/>
        <v/>
      </c>
      <c r="I672" s="71" t="e">
        <f t="shared" ref="I672:J672" si="514">I669</f>
        <v>#DIV/0!</v>
      </c>
      <c r="J672" s="71" t="e">
        <f t="shared" si="514"/>
        <v>#DIV/0!</v>
      </c>
      <c r="K672" s="35">
        <f>M672/100*VLOOKUP(B672,'Bulk Density'!$D:$Q,14,FALSE)</f>
        <v>15569.79021226435</v>
      </c>
      <c r="L672" s="23">
        <f t="shared" si="386"/>
        <v>13891.041761302202</v>
      </c>
      <c r="M672" s="23">
        <f>VLOOKUP(B672,'%C values'!$B:$J,5,FALSE)</f>
        <v>1.0317020696666666</v>
      </c>
      <c r="N672" s="23">
        <f>VLOOKUP(B672,'%C values'!$B:$J,9,FALSE)</f>
        <v>15339.208153333335</v>
      </c>
      <c r="O672" s="23">
        <f t="shared" si="2"/>
        <v>13685.321262416177</v>
      </c>
      <c r="P672" s="40">
        <f t="shared" si="3"/>
        <v>6.8426585398604489</v>
      </c>
      <c r="Q672" s="21">
        <f>VLOOKUP($B672,'%C values'!$M:$O,2,FALSE)</f>
        <v>0.86618755999999997</v>
      </c>
      <c r="R672" s="21">
        <f t="shared" si="4"/>
        <v>12801.615454911422</v>
      </c>
      <c r="S672" s="21">
        <f t="shared" si="5"/>
        <v>11421.334036744503</v>
      </c>
      <c r="T672" s="21">
        <f>VLOOKUP($B672,'%C values'!$M:$O,3,FALSE)</f>
        <v>5.710665273</v>
      </c>
      <c r="U672" s="23">
        <f>VLOOKUP(B672,'%C values'!T:U,2,FALSE)</f>
        <v>0.82013000000000003</v>
      </c>
      <c r="V672" s="21">
        <f t="shared" si="6"/>
        <v>12120.918572227596</v>
      </c>
      <c r="W672" s="21">
        <f t="shared" si="7"/>
        <v>10814.03048960351</v>
      </c>
      <c r="X672" s="23">
        <f>VLOOKUP($B672,'%C values'!$T:$V,3,FALSE)</f>
        <v>5.4070135922357165</v>
      </c>
    </row>
    <row r="673" spans="1:24" ht="15.75" customHeight="1" x14ac:dyDescent="0.2">
      <c r="A673" s="22">
        <f>VLOOKUP(B673,'Sample ID by Horizon'!A:B,2,FALSE)</f>
        <v>43048</v>
      </c>
      <c r="B673" s="94" t="s">
        <v>634</v>
      </c>
      <c r="E673" s="71"/>
      <c r="F673" s="71"/>
      <c r="H673" s="71" t="str">
        <f t="shared" si="167"/>
        <v/>
      </c>
      <c r="I673" s="71" t="e">
        <f>AVERAGE(H673:H676)</f>
        <v>#DIV/0!</v>
      </c>
      <c r="J673" s="71" t="e">
        <f>I673*0.48</f>
        <v>#DIV/0!</v>
      </c>
      <c r="K673" s="35">
        <f>M673/100*VLOOKUP(B673,'Bulk Density'!$D:$Q,14,FALSE)</f>
        <v>12830.086609849392</v>
      </c>
      <c r="L673" s="23">
        <f t="shared" si="386"/>
        <v>11446.735406759388</v>
      </c>
      <c r="M673" s="23">
        <f>VLOOKUP(B673,'%C values'!$B:$J,5,FALSE)</f>
        <v>0.81169809333333331</v>
      </c>
      <c r="N673" s="23">
        <f>VLOOKUP(B673,'%C values'!$B:$J,9,FALSE)</f>
        <v>12664.936739999999</v>
      </c>
      <c r="O673" s="23">
        <f t="shared" si="2"/>
        <v>11299.392140878743</v>
      </c>
      <c r="P673" s="40">
        <f t="shared" si="3"/>
        <v>5.6496943437018956</v>
      </c>
      <c r="Q673" s="21">
        <f>VLOOKUP($B673,'%C values'!$M:$O,2,FALSE)</f>
        <v>0.68957657999999999</v>
      </c>
      <c r="R673" s="21">
        <f t="shared" si="4"/>
        <v>10687.684317183293</v>
      </c>
      <c r="S673" s="21">
        <f t="shared" si="5"/>
        <v>9535.3288103177601</v>
      </c>
      <c r="T673" s="21">
        <f>VLOOKUP($B673,'%C values'!$M:$O,3,FALSE)</f>
        <v>4.7676629479999999</v>
      </c>
      <c r="U673" s="23">
        <f>VLOOKUP(B673,'%C values'!T:U,2,FALSE)</f>
        <v>0.73895</v>
      </c>
      <c r="V673" s="21">
        <f t="shared" si="6"/>
        <v>11452.918436096823</v>
      </c>
      <c r="W673" s="21">
        <f t="shared" si="7"/>
        <v>10218.054714654478</v>
      </c>
      <c r="X673" s="23">
        <f>VLOOKUP($B673,'%C values'!$T:$V,3,FALSE)</f>
        <v>5.1090257958363381</v>
      </c>
    </row>
    <row r="674" spans="1:24" ht="15.75" customHeight="1" x14ac:dyDescent="0.2">
      <c r="A674" s="22">
        <f>VLOOKUP(B674,'Sample ID by Horizon'!A:B,2,FALSE)</f>
        <v>43048</v>
      </c>
      <c r="B674" s="94" t="s">
        <v>635</v>
      </c>
      <c r="E674" s="71"/>
      <c r="F674" s="71"/>
      <c r="H674" s="71" t="str">
        <f t="shared" si="167"/>
        <v/>
      </c>
      <c r="I674" s="71" t="e">
        <f t="shared" ref="I674:J674" si="515">I673</f>
        <v>#DIV/0!</v>
      </c>
      <c r="J674" s="71" t="e">
        <f t="shared" si="515"/>
        <v>#DIV/0!</v>
      </c>
      <c r="K674" s="35">
        <f>M674/100*VLOOKUP(B674,'Bulk Density'!$D:$Q,14,FALSE)</f>
        <v>7992.2540252737563</v>
      </c>
      <c r="L674" s="23">
        <f t="shared" si="386"/>
        <v>7130.522179069706</v>
      </c>
      <c r="M674" s="23">
        <f>VLOOKUP(B674,'%C values'!$B:$J,5,FALSE)</f>
        <v>0.586983162</v>
      </c>
      <c r="N674" s="23">
        <f>VLOOKUP(B674,'%C values'!$B:$J,9,FALSE)</f>
        <v>7871.307009666667</v>
      </c>
      <c r="O674" s="23">
        <f t="shared" si="2"/>
        <v>7022.6157768768526</v>
      </c>
      <c r="P674" s="40">
        <f t="shared" si="3"/>
        <v>3.5113068152644282</v>
      </c>
      <c r="Q674" s="21">
        <f>VLOOKUP($B674,'%C values'!$M:$O,2,FALSE)</f>
        <v>0.56153180000000003</v>
      </c>
      <c r="R674" s="21">
        <f t="shared" si="4"/>
        <v>7480.7509380960009</v>
      </c>
      <c r="S674" s="21">
        <f t="shared" si="5"/>
        <v>6674.1698038511668</v>
      </c>
      <c r="T674" s="21">
        <f>VLOOKUP($B674,'%C values'!$M:$O,3,FALSE)</f>
        <v>3.3370838819999999</v>
      </c>
      <c r="U674" s="23">
        <f>VLOOKUP(B674,'%C values'!T:U,2,FALSE)</f>
        <v>0.54092799999999996</v>
      </c>
      <c r="V674" s="21">
        <f t="shared" si="6"/>
        <v>7206.2662229323314</v>
      </c>
      <c r="W674" s="21">
        <f t="shared" si="7"/>
        <v>6429.2802716740243</v>
      </c>
      <c r="X674" s="23">
        <f>VLOOKUP($B674,'%C values'!$T:$V,3,FALSE)</f>
        <v>3.2146391533346748</v>
      </c>
    </row>
    <row r="675" spans="1:24" ht="15.75" customHeight="1" x14ac:dyDescent="0.2">
      <c r="A675" s="22">
        <f>VLOOKUP(B675,'Sample ID by Horizon'!A:B,2,FALSE)</f>
        <v>43048</v>
      </c>
      <c r="B675" s="94" t="s">
        <v>636</v>
      </c>
      <c r="E675" s="71"/>
      <c r="F675" s="71"/>
      <c r="H675" s="71" t="str">
        <f t="shared" si="167"/>
        <v/>
      </c>
      <c r="I675" s="71" t="e">
        <f t="shared" ref="I675:J675" si="516">I673</f>
        <v>#DIV/0!</v>
      </c>
      <c r="J675" s="71" t="e">
        <f t="shared" si="516"/>
        <v>#DIV/0!</v>
      </c>
      <c r="K675" s="35">
        <f>M675/100*VLOOKUP(B675,'Bulk Density'!$D:$Q,14,FALSE)</f>
        <v>13797.245691699012</v>
      </c>
      <c r="L675" s="23">
        <f t="shared" si="386"/>
        <v>12309.614547238309</v>
      </c>
      <c r="M675" s="23">
        <f>VLOOKUP(B675,'%C values'!$B:$J,5,FALSE)</f>
        <v>0.29832994800000001</v>
      </c>
      <c r="N675" s="23">
        <f>VLOOKUP(B675,'%C values'!$B:$J,9,FALSE)</f>
        <v>13438.517285</v>
      </c>
      <c r="O675" s="23">
        <f t="shared" si="2"/>
        <v>11989.564552313124</v>
      </c>
      <c r="P675" s="40">
        <f t="shared" si="3"/>
        <v>5.9947804439491144</v>
      </c>
      <c r="Q675" s="21">
        <f>VLOOKUP($B675,'%C values'!$M:$O,2,FALSE)</f>
        <v>0.1768044</v>
      </c>
      <c r="R675" s="21">
        <f t="shared" si="4"/>
        <v>7964.2993054763892</v>
      </c>
      <c r="S675" s="21">
        <f t="shared" si="5"/>
        <v>7105.5815617051348</v>
      </c>
      <c r="T675" s="21">
        <f>VLOOKUP($B675,'%C values'!$M:$O,3,FALSE)</f>
        <v>3.552789695</v>
      </c>
      <c r="U675" s="23">
        <f>VLOOKUP(B675,'%C values'!T:U,2,FALSE)</f>
        <v>0.186751</v>
      </c>
      <c r="V675" s="21">
        <f t="shared" si="6"/>
        <v>8412.3520658819634</v>
      </c>
      <c r="W675" s="21">
        <f t="shared" si="7"/>
        <v>7505.3248800934571</v>
      </c>
      <c r="X675" s="23">
        <f>VLOOKUP($B675,'%C values'!$T:$V,3,FALSE)</f>
        <v>3.7526612931066476</v>
      </c>
    </row>
    <row r="676" spans="1:24" ht="15.75" customHeight="1" x14ac:dyDescent="0.2">
      <c r="A676" s="22">
        <f>VLOOKUP(B676,'Sample ID by Horizon'!A:B,2,FALSE)</f>
        <v>43048</v>
      </c>
      <c r="B676" s="94" t="s">
        <v>637</v>
      </c>
      <c r="E676" s="71"/>
      <c r="F676" s="71"/>
      <c r="H676" s="71" t="str">
        <f t="shared" si="167"/>
        <v/>
      </c>
      <c r="I676" s="71" t="e">
        <f t="shared" ref="I676:J676" si="517">I673</f>
        <v>#DIV/0!</v>
      </c>
      <c r="J676" s="71" t="e">
        <f t="shared" si="517"/>
        <v>#DIV/0!</v>
      </c>
      <c r="K676" s="35">
        <f>M676/100*VLOOKUP(B676,'Bulk Density'!$D:$Q,14,FALSE)</f>
        <v>7681.1586794639243</v>
      </c>
      <c r="L676" s="23">
        <f t="shared" si="386"/>
        <v>6852.9694065868034</v>
      </c>
      <c r="M676" s="23">
        <f>VLOOKUP(B676,'%C values'!$B:$J,5,FALSE)</f>
        <v>0.12697550533333335</v>
      </c>
      <c r="N676" s="23">
        <f>VLOOKUP(B676,'%C values'!$B:$J,9,FALSE)</f>
        <v>7574.9758840000004</v>
      </c>
      <c r="O676" s="23">
        <f t="shared" si="2"/>
        <v>6758.2353333582942</v>
      </c>
      <c r="P676" s="40">
        <f t="shared" si="3"/>
        <v>3.3791166339069347</v>
      </c>
      <c r="Q676" s="21">
        <f>VLOOKUP($B676,'%C values'!$M:$O,2,FALSE)</f>
        <v>0.12420131</v>
      </c>
      <c r="R676" s="21">
        <f t="shared" si="4"/>
        <v>7361.6110772026213</v>
      </c>
      <c r="S676" s="21">
        <f t="shared" si="5"/>
        <v>6567.8757073641091</v>
      </c>
      <c r="T676" s="21">
        <f>VLOOKUP($B676,'%C values'!$M:$O,3,FALSE)</f>
        <v>3.2839368499999999</v>
      </c>
      <c r="U676" s="23">
        <f>VLOOKUP(B676,'%C values'!T:U,2,FALSE)</f>
        <v>0.14966299999999999</v>
      </c>
      <c r="V676" s="21">
        <f t="shared" si="6"/>
        <v>8870.7663280473917</v>
      </c>
      <c r="W676" s="21">
        <f t="shared" si="7"/>
        <v>7914.3125140244865</v>
      </c>
      <c r="X676" s="23">
        <f>VLOOKUP($B676,'%C values'!$T:$V,3,FALSE)</f>
        <v>3.9571550475719617</v>
      </c>
    </row>
    <row r="677" spans="1:24" ht="15.75" customHeight="1" x14ac:dyDescent="0.2">
      <c r="A677" s="22">
        <f>VLOOKUP(B677,'Sample ID by Horizon'!A:B,2,FALSE)</f>
        <v>42878</v>
      </c>
      <c r="B677" s="94" t="s">
        <v>548</v>
      </c>
      <c r="E677" s="71"/>
      <c r="F677" s="71"/>
      <c r="H677" s="71" t="str">
        <f t="shared" si="167"/>
        <v/>
      </c>
      <c r="I677" s="71" t="e">
        <f>AVERAGE(H677:H680)</f>
        <v>#DIV/0!</v>
      </c>
      <c r="J677" s="71" t="e">
        <f>I677*0.48</f>
        <v>#DIV/0!</v>
      </c>
      <c r="K677" s="35">
        <f>M677/100*VLOOKUP(B677,'Bulk Density'!$D:$Q,14,FALSE)</f>
        <v>15802.502272930185</v>
      </c>
      <c r="L677" s="23">
        <f t="shared" si="386"/>
        <v>14098.662603265859</v>
      </c>
      <c r="M677" s="23">
        <f>VLOOKUP(B677,'%C values'!$B:$J,5,FALSE)</f>
        <v>1.4065012353333335</v>
      </c>
      <c r="N677" s="23">
        <f>VLOOKUP(B677,'%C values'!$B:$J,9,FALSE)</f>
        <v>15587.614513333334</v>
      </c>
      <c r="O677" s="23">
        <f t="shared" si="2"/>
        <v>13906.944230580191</v>
      </c>
      <c r="P677" s="40">
        <f t="shared" si="3"/>
        <v>6.9534699900747317</v>
      </c>
      <c r="Q677" s="21">
        <f>VLOOKUP($B677,'%C values'!$M:$O,2,FALSE)</f>
        <v>1.33574164</v>
      </c>
      <c r="R677" s="21">
        <f t="shared" si="4"/>
        <v>14702.134178587008</v>
      </c>
      <c r="S677" s="21">
        <f t="shared" si="5"/>
        <v>13116.937162977949</v>
      </c>
      <c r="T677" s="21">
        <f>VLOOKUP($B677,'%C values'!$M:$O,3,FALSE)</f>
        <v>6.5584665769999999</v>
      </c>
      <c r="U677" s="23">
        <f>VLOOKUP(B677,'%C values'!T:U,2,FALSE)</f>
        <v>1.5743279999999999</v>
      </c>
      <c r="V677" s="21">
        <f t="shared" si="6"/>
        <v>17328.187430846676</v>
      </c>
      <c r="W677" s="21">
        <f t="shared" si="7"/>
        <v>15459.847047904224</v>
      </c>
      <c r="X677" s="23">
        <f>VLOOKUP($B677,'%C values'!$T:$V,3,FALSE)</f>
        <v>7.7299211614270371</v>
      </c>
    </row>
    <row r="678" spans="1:24" ht="15.75" customHeight="1" x14ac:dyDescent="0.2">
      <c r="A678" s="22">
        <f>VLOOKUP(B678,'Sample ID by Horizon'!A:B,2,FALSE)</f>
        <v>42878</v>
      </c>
      <c r="B678" s="94" t="s">
        <v>549</v>
      </c>
      <c r="E678" s="71"/>
      <c r="F678" s="71"/>
      <c r="H678" s="71" t="str">
        <f t="shared" si="167"/>
        <v/>
      </c>
      <c r="I678" s="71" t="e">
        <f t="shared" ref="I678:J678" si="518">I677</f>
        <v>#DIV/0!</v>
      </c>
      <c r="J678" s="71" t="e">
        <f t="shared" si="518"/>
        <v>#DIV/0!</v>
      </c>
      <c r="K678" s="35">
        <f>M678/100*VLOOKUP(B678,'Bulk Density'!$D:$Q,14,FALSE)</f>
        <v>13547.097590329451</v>
      </c>
      <c r="L678" s="23">
        <f t="shared" si="386"/>
        <v>12086.437633788446</v>
      </c>
      <c r="M678" s="23">
        <f>VLOOKUP(B678,'%C values'!$B:$J,5,FALSE)</f>
        <v>1.1431199016666667</v>
      </c>
      <c r="N678" s="23">
        <f>VLOOKUP(B678,'%C values'!$B:$J,9,FALSE)</f>
        <v>13352.810646666667</v>
      </c>
      <c r="O678" s="23">
        <f t="shared" si="2"/>
        <v>11913.098878975319</v>
      </c>
      <c r="P678" s="40">
        <f t="shared" si="3"/>
        <v>5.9565476189654554</v>
      </c>
      <c r="Q678" s="21">
        <f>VLOOKUP($B678,'%C values'!$M:$O,2,FALSE)</f>
        <v>0.97728799</v>
      </c>
      <c r="R678" s="21">
        <f t="shared" si="4"/>
        <v>11334.264422102475</v>
      </c>
      <c r="S678" s="21">
        <f t="shared" si="5"/>
        <v>10112.194080627223</v>
      </c>
      <c r="T678" s="21">
        <f>VLOOKUP($B678,'%C values'!$M:$O,3,FALSE)</f>
        <v>5.0560954950000001</v>
      </c>
      <c r="U678" s="23">
        <f>VLOOKUP(B678,'%C values'!T:U,2,FALSE)</f>
        <v>2.444099</v>
      </c>
      <c r="V678" s="21">
        <f t="shared" si="6"/>
        <v>28345.855697864699</v>
      </c>
      <c r="W678" s="21">
        <f t="shared" si="7"/>
        <v>25289.580648859624</v>
      </c>
      <c r="X678" s="23">
        <f>VLOOKUP($B678,'%C values'!$T:$V,3,FALSE)</f>
        <v>12.644786459755846</v>
      </c>
    </row>
    <row r="679" spans="1:24" ht="15.75" customHeight="1" x14ac:dyDescent="0.2">
      <c r="A679" s="22">
        <f>VLOOKUP(B679,'Sample ID by Horizon'!A:B,2,FALSE)</f>
        <v>42878</v>
      </c>
      <c r="B679" s="94" t="s">
        <v>550</v>
      </c>
      <c r="E679" s="71"/>
      <c r="F679" s="71"/>
      <c r="H679" s="71" t="str">
        <f t="shared" si="167"/>
        <v/>
      </c>
      <c r="I679" s="71" t="e">
        <f t="shared" ref="I679:J679" si="519">I677</f>
        <v>#DIV/0!</v>
      </c>
      <c r="J679" s="71" t="e">
        <f t="shared" si="519"/>
        <v>#DIV/0!</v>
      </c>
      <c r="K679" s="35">
        <f>M679/100*VLOOKUP(B679,'Bulk Density'!$D:$Q,14,FALSE)</f>
        <v>12538.141249124546</v>
      </c>
      <c r="L679" s="23">
        <f t="shared" si="386"/>
        <v>11186.267851155922</v>
      </c>
      <c r="M679" s="23">
        <f>VLOOKUP(B679,'%C values'!$B:$J,5,FALSE)</f>
        <v>1.0039340716666667</v>
      </c>
      <c r="N679" s="23">
        <f>VLOOKUP(B679,'%C values'!$B:$J,9,FALSE)</f>
        <v>12383.024209999998</v>
      </c>
      <c r="O679" s="23">
        <f t="shared" si="2"/>
        <v>11047.875667382543</v>
      </c>
      <c r="P679" s="40">
        <f t="shared" si="3"/>
        <v>5.5239361453897491</v>
      </c>
      <c r="Q679" s="21">
        <f>VLOOKUP($B679,'%C values'!$M:$O,2,FALSE)</f>
        <v>0.72549003000000001</v>
      </c>
      <c r="R679" s="21">
        <f t="shared" si="4"/>
        <v>8894.7909604094039</v>
      </c>
      <c r="S679" s="21">
        <f t="shared" si="5"/>
        <v>7935.7467894315987</v>
      </c>
      <c r="T679" s="21">
        <f>VLOOKUP($B679,'%C values'!$M:$O,3,FALSE)</f>
        <v>3.9678721819999998</v>
      </c>
      <c r="U679" s="23">
        <f>VLOOKUP(B679,'%C values'!T:U,2,FALSE)</f>
        <v>1.4118949999999999</v>
      </c>
      <c r="V679" s="21">
        <f t="shared" si="6"/>
        <v>17310.383828496211</v>
      </c>
      <c r="W679" s="21">
        <f t="shared" si="7"/>
        <v>15443.96304559075</v>
      </c>
      <c r="X679" s="23">
        <f>VLOOKUP($B679,'%C values'!$T:$V,3,FALSE)</f>
        <v>7.7219791626976431</v>
      </c>
    </row>
    <row r="680" spans="1:24" ht="15.75" customHeight="1" x14ac:dyDescent="0.2">
      <c r="A680" s="22">
        <f>VLOOKUP(B680,'Sample ID by Horizon'!A:B,2,FALSE)</f>
        <v>42878</v>
      </c>
      <c r="B680" s="94" t="s">
        <v>551</v>
      </c>
      <c r="E680" s="71"/>
      <c r="F680" s="71"/>
      <c r="H680" s="71" t="str">
        <f t="shared" si="167"/>
        <v/>
      </c>
      <c r="I680" s="71" t="e">
        <f t="shared" ref="I680:J680" si="520">I677</f>
        <v>#DIV/0!</v>
      </c>
      <c r="J680" s="71" t="e">
        <f t="shared" si="520"/>
        <v>#DIV/0!</v>
      </c>
      <c r="K680" s="35">
        <f>M680/100*VLOOKUP(B680,'Bulk Density'!$D:$Q,14,FALSE)</f>
        <v>16106.553907006408</v>
      </c>
      <c r="L680" s="23">
        <f t="shared" si="386"/>
        <v>14369.931123198647</v>
      </c>
      <c r="M680" s="23">
        <f>VLOOKUP(B680,'%C values'!$B:$J,5,FALSE)</f>
        <v>0.39782517333333334</v>
      </c>
      <c r="N680" s="23">
        <f>VLOOKUP(B680,'%C values'!$B:$J,9,FALSE)</f>
        <v>15896.648973333335</v>
      </c>
      <c r="O680" s="23">
        <f t="shared" si="2"/>
        <v>14182.658323770736</v>
      </c>
      <c r="P680" s="40">
        <f t="shared" si="3"/>
        <v>7.0913269945362458</v>
      </c>
      <c r="Q680" s="21">
        <f>VLOOKUP($B680,'%C values'!$M:$O,2,FALSE)</f>
        <v>0.45435996000000001</v>
      </c>
      <c r="R680" s="21">
        <f t="shared" si="4"/>
        <v>18015.022266275664</v>
      </c>
      <c r="S680" s="21">
        <f t="shared" si="5"/>
        <v>16072.626748336274</v>
      </c>
      <c r="T680" s="21">
        <f>VLOOKUP($B680,'%C values'!$M:$O,3,FALSE)</f>
        <v>8.0363109179999999</v>
      </c>
      <c r="U680" s="23">
        <f>VLOOKUP(B680,'%C values'!T:U,2,FALSE)</f>
        <v>0.55645800000000001</v>
      </c>
      <c r="V680" s="21">
        <f t="shared" si="6"/>
        <v>22063.130871494981</v>
      </c>
      <c r="W680" s="21">
        <f t="shared" si="7"/>
        <v>19684.264729501487</v>
      </c>
      <c r="X680" s="23">
        <f>VLOOKUP($B680,'%C values'!$T:$V,3,FALSE)</f>
        <v>9.8421293566634791</v>
      </c>
    </row>
    <row r="681" spans="1:24" ht="15.75" customHeight="1" x14ac:dyDescent="0.2">
      <c r="A681" s="22">
        <f>VLOOKUP(B681,'Sample ID by Horizon'!A:B,2,FALSE)</f>
        <v>42878</v>
      </c>
      <c r="B681" s="94" t="s">
        <v>552</v>
      </c>
      <c r="E681" s="71"/>
      <c r="F681" s="71"/>
      <c r="H681" s="71" t="str">
        <f t="shared" si="167"/>
        <v/>
      </c>
      <c r="I681" s="71" t="e">
        <f>AVERAGE(H681:H684)</f>
        <v>#DIV/0!</v>
      </c>
      <c r="J681" s="71" t="e">
        <f>I681*0.48</f>
        <v>#DIV/0!</v>
      </c>
      <c r="K681" s="35">
        <f>M681/100*VLOOKUP(B681,'Bulk Density'!$D:$Q,14,FALSE)</f>
        <v>6919.3929048972877</v>
      </c>
      <c r="L681" s="23">
        <f t="shared" si="386"/>
        <v>6173.3378866642915</v>
      </c>
      <c r="M681" s="23">
        <f>VLOOKUP(B681,'%C values'!$B:$J,5,FALSE)</f>
        <v>0.12775413999999999</v>
      </c>
      <c r="N681" s="23">
        <f>VLOOKUP(B681,'%C values'!$B:$J,9,FALSE)</f>
        <v>6851.4813119999999</v>
      </c>
      <c r="O681" s="23">
        <f t="shared" si="2"/>
        <v>6112.7485813395679</v>
      </c>
      <c r="P681" s="40">
        <f t="shared" si="3"/>
        <v>3.0563733565388218</v>
      </c>
      <c r="Q681" s="21">
        <f>VLOOKUP($B681,'%C values'!$M:$O,2,FALSE)</f>
        <v>0.10614946</v>
      </c>
      <c r="R681" s="21">
        <f t="shared" si="4"/>
        <v>5658.2150651156844</v>
      </c>
      <c r="S681" s="21">
        <f t="shared" si="5"/>
        <v>5048.1413488820845</v>
      </c>
      <c r="T681" s="21">
        <f>VLOOKUP($B681,'%C values'!$M:$O,3,FALSE)</f>
        <v>2.524069903</v>
      </c>
      <c r="U681" s="23">
        <f>VLOOKUP(B681,'%C values'!T:U,2,FALSE)</f>
        <v>0.19453699999999999</v>
      </c>
      <c r="V681" s="21">
        <f t="shared" si="6"/>
        <v>10369.644688935863</v>
      </c>
      <c r="W681" s="21">
        <f t="shared" si="7"/>
        <v>9251.5804940267626</v>
      </c>
      <c r="X681" s="23">
        <f>VLOOKUP($B681,'%C values'!$T:$V,3,FALSE)</f>
        <v>4.6257888332160233</v>
      </c>
    </row>
    <row r="682" spans="1:24" ht="15.75" customHeight="1" x14ac:dyDescent="0.2">
      <c r="A682" s="22">
        <f>VLOOKUP(B682,'Sample ID by Horizon'!A:B,2,FALSE)</f>
        <v>42878</v>
      </c>
      <c r="B682" s="94" t="s">
        <v>553</v>
      </c>
      <c r="E682" s="71"/>
      <c r="F682" s="71"/>
      <c r="H682" s="71" t="str">
        <f t="shared" si="167"/>
        <v/>
      </c>
      <c r="I682" s="71" t="e">
        <f t="shared" ref="I682:J682" si="521">I681</f>
        <v>#DIV/0!</v>
      </c>
      <c r="J682" s="71" t="e">
        <f t="shared" si="521"/>
        <v>#DIV/0!</v>
      </c>
      <c r="K682" s="35">
        <f>M682/100*VLOOKUP(B682,'Bulk Density'!$D:$Q,14,FALSE)</f>
        <v>12956.222832026015</v>
      </c>
      <c r="L682" s="23">
        <f t="shared" si="386"/>
        <v>11559.271510713324</v>
      </c>
      <c r="M682" s="23">
        <f>VLOOKUP(B682,'%C values'!$B:$J,5,FALSE)</f>
        <v>1.0876256083333333</v>
      </c>
      <c r="N682" s="23">
        <f>VLOOKUP(B682,'%C values'!$B:$J,9,FALSE)</f>
        <v>12468.378849999999</v>
      </c>
      <c r="O682" s="23">
        <f t="shared" si="2"/>
        <v>11124.027295156369</v>
      </c>
      <c r="P682" s="40">
        <f t="shared" si="3"/>
        <v>5.5620119476394114</v>
      </c>
      <c r="Q682" s="21">
        <f>VLOOKUP($B682,'%C values'!$M:$O,2,FALSE)</f>
        <v>0.92866318000000003</v>
      </c>
      <c r="R682" s="21">
        <f t="shared" si="4"/>
        <v>10451.084142049251</v>
      </c>
      <c r="S682" s="21">
        <f t="shared" si="5"/>
        <v>9324.2390738016238</v>
      </c>
      <c r="T682" s="21">
        <f>VLOOKUP($B682,'%C values'!$M:$O,3,FALSE)</f>
        <v>4.6621181119999999</v>
      </c>
      <c r="U682" s="23">
        <f>VLOOKUP(B682,'%C values'!T:U,2,FALSE)</f>
        <v>1.4198440000000001</v>
      </c>
      <c r="V682" s="21">
        <f t="shared" si="6"/>
        <v>15978.784808270075</v>
      </c>
      <c r="W682" s="21">
        <f t="shared" si="7"/>
        <v>14255.938200869334</v>
      </c>
      <c r="X682" s="23">
        <f>VLOOKUP($B682,'%C values'!$T:$V,3,FALSE)</f>
        <v>7.127966921887146</v>
      </c>
    </row>
    <row r="683" spans="1:24" ht="15.75" customHeight="1" x14ac:dyDescent="0.2">
      <c r="A683" s="22">
        <f>VLOOKUP(B683,'Sample ID by Horizon'!A:B,2,FALSE)</f>
        <v>42878</v>
      </c>
      <c r="B683" s="94" t="s">
        <v>554</v>
      </c>
      <c r="E683" s="71"/>
      <c r="F683" s="71"/>
      <c r="H683" s="71" t="str">
        <f t="shared" si="167"/>
        <v/>
      </c>
      <c r="I683" s="71" t="e">
        <f t="shared" ref="I683:J683" si="522">I681</f>
        <v>#DIV/0!</v>
      </c>
      <c r="J683" s="71" t="e">
        <f t="shared" si="522"/>
        <v>#DIV/0!</v>
      </c>
      <c r="K683" s="35">
        <f>M683/100*VLOOKUP(B683,'Bulk Density'!$D:$Q,14,FALSE)</f>
        <v>16693.422251516666</v>
      </c>
      <c r="L683" s="23">
        <f t="shared" si="386"/>
        <v>14893.522807533403</v>
      </c>
      <c r="M683" s="23">
        <f>VLOOKUP(B683,'%C values'!$B:$J,5,FALSE)</f>
        <v>1.2933978486666666</v>
      </c>
      <c r="N683" s="23">
        <f>VLOOKUP(B683,'%C values'!$B:$J,9,FALSE)</f>
        <v>16200.183136666667</v>
      </c>
      <c r="O683" s="23">
        <f t="shared" si="2"/>
        <v>14453.465167110473</v>
      </c>
      <c r="P683" s="40">
        <f t="shared" si="3"/>
        <v>7.2267303748222655</v>
      </c>
      <c r="Q683" s="21">
        <f>VLOOKUP($B683,'%C values'!$M:$O,2,FALSE)</f>
        <v>1.0047411500000001</v>
      </c>
      <c r="R683" s="21">
        <f t="shared" si="4"/>
        <v>12391.125371808539</v>
      </c>
      <c r="S683" s="21">
        <f t="shared" si="5"/>
        <v>11055.103354812067</v>
      </c>
      <c r="T683" s="21">
        <f>VLOOKUP($B683,'%C values'!$M:$O,3,FALSE)</f>
        <v>5.5275499879999996</v>
      </c>
      <c r="U683" s="23">
        <f>VLOOKUP(B683,'%C values'!T:U,2,FALSE)</f>
        <v>1.2502489999999999</v>
      </c>
      <c r="V683" s="21">
        <f t="shared" si="6"/>
        <v>15418.888840153761</v>
      </c>
      <c r="W683" s="21">
        <f t="shared" si="7"/>
        <v>13756.410707623982</v>
      </c>
      <c r="X683" s="23">
        <f>VLOOKUP($B683,'%C values'!$T:$V,3,FALSE)</f>
        <v>6.8782032516006852</v>
      </c>
    </row>
    <row r="684" spans="1:24" ht="15.75" customHeight="1" x14ac:dyDescent="0.2">
      <c r="A684" s="22">
        <f>VLOOKUP(B684,'Sample ID by Horizon'!A:B,2,FALSE)</f>
        <v>42878</v>
      </c>
      <c r="B684" s="94" t="s">
        <v>555</v>
      </c>
      <c r="E684" s="71"/>
      <c r="F684" s="71"/>
      <c r="H684" s="71" t="str">
        <f t="shared" si="167"/>
        <v/>
      </c>
      <c r="I684" s="71" t="e">
        <f t="shared" ref="I684:J684" si="523">I681</f>
        <v>#DIV/0!</v>
      </c>
      <c r="J684" s="71" t="e">
        <f t="shared" si="523"/>
        <v>#DIV/0!</v>
      </c>
      <c r="K684" s="35">
        <f>M684/100*VLOOKUP(B684,'Bulk Density'!$D:$Q,14,FALSE)</f>
        <v>12628.554098379303</v>
      </c>
      <c r="L684" s="23">
        <f t="shared" si="386"/>
        <v>11266.93230762155</v>
      </c>
      <c r="M684" s="23">
        <f>VLOOKUP(B684,'%C values'!$B:$J,5,FALSE)</f>
        <v>0.87393702066666668</v>
      </c>
      <c r="N684" s="23">
        <f>VLOOKUP(B684,'%C values'!$B:$J,9,FALSE)</f>
        <v>12174.653753333332</v>
      </c>
      <c r="O684" s="23">
        <f t="shared" si="2"/>
        <v>10861.971896302937</v>
      </c>
      <c r="P684" s="40">
        <f t="shared" si="3"/>
        <v>5.4309842882591752</v>
      </c>
      <c r="Q684" s="21">
        <f>VLOOKUP($B684,'%C values'!$M:$O,2,FALSE)</f>
        <v>0.84147126000000005</v>
      </c>
      <c r="R684" s="21">
        <f t="shared" si="4"/>
        <v>11502.471471747711</v>
      </c>
      <c r="S684" s="21">
        <f t="shared" si="5"/>
        <v>10262.264898493921</v>
      </c>
      <c r="T684" s="21">
        <f>VLOOKUP($B684,'%C values'!$M:$O,3,FALSE)</f>
        <v>5.1311308809999998</v>
      </c>
      <c r="U684" s="23">
        <f>VLOOKUP(B684,'%C values'!T:U,2,FALSE)</f>
        <v>0.50661400000000001</v>
      </c>
      <c r="V684" s="21">
        <f t="shared" si="6"/>
        <v>6925.1480819297321</v>
      </c>
      <c r="W684" s="21">
        <f t="shared" si="7"/>
        <v>6178.4725354560533</v>
      </c>
      <c r="X684" s="23">
        <f>VLOOKUP($B684,'%C values'!$T:$V,3,FALSE)</f>
        <v>3.0892353235533365</v>
      </c>
    </row>
    <row r="685" spans="1:24" ht="15.75" customHeight="1" x14ac:dyDescent="0.2">
      <c r="A685" s="22">
        <f>VLOOKUP(B685,'Sample ID by Horizon'!A:B,2,FALSE)</f>
        <v>42878</v>
      </c>
      <c r="B685" s="94" t="s">
        <v>556</v>
      </c>
      <c r="E685" s="71"/>
      <c r="F685" s="71"/>
      <c r="H685" s="71" t="str">
        <f t="shared" si="167"/>
        <v/>
      </c>
      <c r="I685" s="71" t="e">
        <f>AVERAGE(H685:H688)</f>
        <v>#DIV/0!</v>
      </c>
      <c r="J685" s="71" t="e">
        <f>I685*0.48</f>
        <v>#DIV/0!</v>
      </c>
      <c r="K685" s="35">
        <f>M685/100*VLOOKUP(B685,'Bulk Density'!$D:$Q,14,FALSE)</f>
        <v>9727.1460719569059</v>
      </c>
      <c r="L685" s="23">
        <f t="shared" si="386"/>
        <v>8678.3566420442621</v>
      </c>
      <c r="M685" s="23">
        <f>VLOOKUP(B685,'%C values'!$B:$J,5,FALSE)</f>
        <v>0.20785764933333337</v>
      </c>
      <c r="N685" s="23">
        <f>VLOOKUP(B685,'%C values'!$B:$J,9,FALSE)</f>
        <v>9601.0844996666656</v>
      </c>
      <c r="O685" s="23">
        <f t="shared" si="2"/>
        <v>8565.8871391604152</v>
      </c>
      <c r="P685" s="40">
        <f t="shared" si="3"/>
        <v>4.2829422605683467</v>
      </c>
      <c r="Q685" s="21">
        <f>VLOOKUP($B685,'%C values'!$M:$O,2,FALSE)</f>
        <v>0.12497308</v>
      </c>
      <c r="R685" s="21">
        <f t="shared" si="4"/>
        <v>5734.1783879983723</v>
      </c>
      <c r="S685" s="21">
        <f t="shared" si="5"/>
        <v>5115.9142395957633</v>
      </c>
      <c r="T685" s="21">
        <f>VLOOKUP($B685,'%C values'!$M:$O,3,FALSE)</f>
        <v>2.5579563379999999</v>
      </c>
      <c r="U685" s="23">
        <f>VLOOKUP(B685,'%C values'!T:U,2,FALSE)</f>
        <v>0.19762099999999999</v>
      </c>
      <c r="V685" s="21">
        <f t="shared" si="6"/>
        <v>9067.5053156617923</v>
      </c>
      <c r="W685" s="21">
        <f t="shared" si="7"/>
        <v>8089.8389312574709</v>
      </c>
      <c r="X685" s="23">
        <f>VLOOKUP($B685,'%C values'!$T:$V,3,FALSE)</f>
        <v>4.0449182293650603</v>
      </c>
    </row>
    <row r="686" spans="1:24" ht="15.75" customHeight="1" x14ac:dyDescent="0.2">
      <c r="A686" s="22">
        <f>VLOOKUP(B686,'Sample ID by Horizon'!A:B,2,FALSE)</f>
        <v>42878</v>
      </c>
      <c r="B686" s="94" t="s">
        <v>557</v>
      </c>
      <c r="E686" s="71"/>
      <c r="F686" s="71"/>
      <c r="H686" s="71" t="str">
        <f t="shared" si="167"/>
        <v/>
      </c>
      <c r="I686" s="71" t="e">
        <f t="shared" ref="I686:J686" si="524">I685</f>
        <v>#DIV/0!</v>
      </c>
      <c r="J686" s="71" t="e">
        <f t="shared" si="524"/>
        <v>#DIV/0!</v>
      </c>
      <c r="K686" s="35">
        <f>M686/100*VLOOKUP(B686,'Bulk Density'!$D:$Q,14,FALSE)</f>
        <v>7032.5532208559407</v>
      </c>
      <c r="L686" s="23">
        <f t="shared" si="386"/>
        <v>6274.2971580015255</v>
      </c>
      <c r="M686" s="23">
        <f>VLOOKUP(B686,'%C values'!$B:$J,5,FALSE)</f>
        <v>0.11491234</v>
      </c>
      <c r="N686" s="23">
        <f>VLOOKUP(B686,'%C values'!$B:$J,9,FALSE)</f>
        <v>6941.965165999999</v>
      </c>
      <c r="O686" s="23">
        <f t="shared" si="2"/>
        <v>6193.4763867564634</v>
      </c>
      <c r="P686" s="40">
        <f t="shared" si="3"/>
        <v>3.0967372469107004</v>
      </c>
      <c r="Q686" s="21">
        <f>VLOOKUP($B686,'%C values'!$M:$O,2,FALSE)</f>
        <v>8.5196110000000005E-2</v>
      </c>
      <c r="R686" s="21">
        <f t="shared" si="4"/>
        <v>5113.2830255694062</v>
      </c>
      <c r="S686" s="21">
        <f t="shared" si="5"/>
        <v>4561.9643602900169</v>
      </c>
      <c r="T686" s="21">
        <f>VLOOKUP($B686,'%C values'!$M:$O,3,FALSE)</f>
        <v>2.2809814830000001</v>
      </c>
      <c r="U686" s="23">
        <f>VLOOKUP(B686,'%C values'!T:U,2,FALSE)</f>
        <v>7.2487999999999997E-2</v>
      </c>
      <c r="V686" s="21">
        <f t="shared" si="6"/>
        <v>4350.5702309351336</v>
      </c>
      <c r="W686" s="21">
        <f t="shared" si="7"/>
        <v>3881.4879288350448</v>
      </c>
      <c r="X686" s="23">
        <f>VLOOKUP($B686,'%C values'!$T:$V,3,FALSE)</f>
        <v>1.9407433712607769</v>
      </c>
    </row>
    <row r="687" spans="1:24" ht="15.75" customHeight="1" x14ac:dyDescent="0.2">
      <c r="A687" s="22">
        <f>VLOOKUP(B687,'Sample ID by Horizon'!A:B,2,FALSE)</f>
        <v>42879</v>
      </c>
      <c r="B687" s="94" t="s">
        <v>563</v>
      </c>
      <c r="E687" s="71"/>
      <c r="F687" s="71"/>
      <c r="H687" s="71" t="str">
        <f t="shared" si="167"/>
        <v/>
      </c>
      <c r="I687" s="71" t="e">
        <f t="shared" ref="I687:J687" si="525">I685</f>
        <v>#DIV/0!</v>
      </c>
      <c r="J687" s="71" t="e">
        <f t="shared" si="525"/>
        <v>#DIV/0!</v>
      </c>
      <c r="K687" s="35">
        <f>M687/100*VLOOKUP(B687,'Bulk Density'!$D:$Q,14,FALSE)</f>
        <v>25033.136671274726</v>
      </c>
      <c r="L687" s="23">
        <f t="shared" si="386"/>
        <v>22334.041896283888</v>
      </c>
      <c r="M687" s="23">
        <f>VLOOKUP(B687,'%C values'!$B:$J,5,FALSE)</f>
        <v>2.0287310116666668</v>
      </c>
      <c r="N687" s="23">
        <f>VLOOKUP(B687,'%C values'!$B:$J,9,FALSE)</f>
        <v>21257.489386666668</v>
      </c>
      <c r="O687" s="23">
        <f t="shared" si="2"/>
        <v>18965.488216920588</v>
      </c>
      <c r="P687" s="40">
        <f t="shared" si="3"/>
        <v>9.4827412102141899</v>
      </c>
      <c r="Q687" s="21">
        <f>VLOOKUP($B687,'%C values'!$M:$O,2,FALSE)</f>
        <v>1.41283125</v>
      </c>
      <c r="R687" s="21">
        <f t="shared" si="4"/>
        <v>13446.403311559734</v>
      </c>
      <c r="S687" s="21">
        <f t="shared" si="5"/>
        <v>11996.600300565256</v>
      </c>
      <c r="T687" s="21">
        <f>VLOOKUP($B687,'%C values'!$M:$O,3,FALSE)</f>
        <v>5.9982983169999997</v>
      </c>
      <c r="U687" s="23">
        <f>VLOOKUP(B687,'%C values'!T:U,2,FALSE)</f>
        <v>2.1092529999999998</v>
      </c>
      <c r="V687" s="21">
        <f t="shared" si="6"/>
        <v>20074.489804863319</v>
      </c>
      <c r="W687" s="21">
        <f t="shared" si="7"/>
        <v>17910.040688700909</v>
      </c>
      <c r="X687" s="23">
        <f>VLOOKUP($B687,'%C values'!$T:$V,3,FALSE)</f>
        <v>8.9550176073945131</v>
      </c>
    </row>
    <row r="688" spans="1:24" ht="15.75" customHeight="1" x14ac:dyDescent="0.2">
      <c r="A688" s="22">
        <f>VLOOKUP(B688,'Sample ID by Horizon'!A:B,2,FALSE)</f>
        <v>42879</v>
      </c>
      <c r="B688" s="94" t="s">
        <v>564</v>
      </c>
      <c r="E688" s="71"/>
      <c r="F688" s="71"/>
      <c r="H688" s="71" t="str">
        <f t="shared" si="167"/>
        <v/>
      </c>
      <c r="I688" s="71" t="e">
        <f t="shared" ref="I688:J688" si="526">I685</f>
        <v>#DIV/0!</v>
      </c>
      <c r="J688" s="71" t="e">
        <f t="shared" si="526"/>
        <v>#DIV/0!</v>
      </c>
      <c r="K688" s="35">
        <f>M688/100*VLOOKUP(B688,'Bulk Density'!$D:$Q,14,FALSE)</f>
        <v>27512.144439304589</v>
      </c>
      <c r="L688" s="23">
        <f t="shared" si="386"/>
        <v>24545.760870195951</v>
      </c>
      <c r="M688" s="23">
        <f>VLOOKUP(B688,'%C values'!$B:$J,5,FALSE)</f>
        <v>2.1287728820000003</v>
      </c>
      <c r="N688" s="23">
        <f>VLOOKUP(B688,'%C values'!$B:$J,9,FALSE)</f>
        <v>23920.541719999997</v>
      </c>
      <c r="O688" s="23">
        <f t="shared" si="2"/>
        <v>21341.407909513968</v>
      </c>
      <c r="P688" s="40">
        <f t="shared" si="3"/>
        <v>10.670700693430325</v>
      </c>
      <c r="Q688" s="21">
        <f>VLOOKUP($B688,'%C values'!$M:$O,2,FALSE)</f>
        <v>1.5712946800000001</v>
      </c>
      <c r="R688" s="21">
        <f t="shared" si="4"/>
        <v>16300.014111614515</v>
      </c>
      <c r="S688" s="21">
        <f t="shared" si="5"/>
        <v>14542.53227868785</v>
      </c>
      <c r="T688" s="21">
        <f>VLOOKUP($B688,'%C values'!$M:$O,3,FALSE)</f>
        <v>7.2712639169999997</v>
      </c>
      <c r="U688" s="23">
        <f>VLOOKUP(B688,'%C values'!T:U,2,FALSE)</f>
        <v>1.310484</v>
      </c>
      <c r="V688" s="21">
        <f t="shared" si="6"/>
        <v>13594.463193272592</v>
      </c>
      <c r="W688" s="21">
        <f t="shared" si="7"/>
        <v>12128.696235835258</v>
      </c>
      <c r="X688" s="23">
        <f>VLOOKUP($B688,'%C values'!$T:$V,3,FALSE)</f>
        <v>6.064346264448516</v>
      </c>
    </row>
    <row r="689" spans="1:24" ht="15.75" customHeight="1" x14ac:dyDescent="0.2">
      <c r="A689" s="22">
        <f>VLOOKUP(B689,'Sample ID by Horizon'!A:B,2,FALSE)</f>
        <v>42879</v>
      </c>
      <c r="B689" s="94" t="s">
        <v>565</v>
      </c>
      <c r="E689" s="71"/>
      <c r="F689" s="71"/>
      <c r="H689" s="71" t="str">
        <f t="shared" si="167"/>
        <v/>
      </c>
      <c r="I689" s="71" t="e">
        <f>AVERAGE(H689:H692)</f>
        <v>#DIV/0!</v>
      </c>
      <c r="J689" s="71" t="e">
        <f>I689*0.48</f>
        <v>#DIV/0!</v>
      </c>
      <c r="K689" s="35">
        <f>M689/100*VLOOKUP(B689,'Bulk Density'!$D:$Q,14,FALSE)</f>
        <v>18760.436305603613</v>
      </c>
      <c r="L689" s="23">
        <f t="shared" si="386"/>
        <v>16737.669591470356</v>
      </c>
      <c r="M689" s="23">
        <f>VLOOKUP(B689,'%C values'!$B:$J,5,FALSE)</f>
        <v>1.2611724360000001</v>
      </c>
      <c r="N689" s="23">
        <f>VLOOKUP(B689,'%C values'!$B:$J,9,FALSE)</f>
        <v>15717.375763333335</v>
      </c>
      <c r="O689" s="23">
        <f t="shared" si="2"/>
        <v>14022.714508674815</v>
      </c>
      <c r="P689" s="40">
        <f t="shared" si="3"/>
        <v>7.0113551114303947</v>
      </c>
      <c r="Q689" s="21">
        <f>VLOOKUP($B689,'%C values'!$M:$O,2,FALSE)</f>
        <v>0.79832762000000002</v>
      </c>
      <c r="R689" s="21">
        <f t="shared" si="4"/>
        <v>8686.8825122979324</v>
      </c>
      <c r="S689" s="21">
        <f t="shared" si="5"/>
        <v>7750.2552127391236</v>
      </c>
      <c r="T689" s="21">
        <f>VLOOKUP($B689,'%C values'!$M:$O,3,FALSE)</f>
        <v>3.8751264220000001</v>
      </c>
      <c r="U689" s="23">
        <f>VLOOKUP(B689,'%C values'!T:U,2,FALSE)</f>
        <v>1.380984</v>
      </c>
      <c r="V689" s="21">
        <f t="shared" si="6"/>
        <v>15026.970705790249</v>
      </c>
      <c r="W689" s="21">
        <f t="shared" si="7"/>
        <v>13406.749530611665</v>
      </c>
      <c r="X689" s="23">
        <f>VLOOKUP($B689,'%C values'!$T:$V,3,FALSE)</f>
        <v>6.7033727165286461</v>
      </c>
    </row>
    <row r="690" spans="1:24" ht="15.75" customHeight="1" x14ac:dyDescent="0.2">
      <c r="A690" s="22">
        <f>VLOOKUP(B690,'Sample ID by Horizon'!A:B,2,FALSE)</f>
        <v>42879</v>
      </c>
      <c r="B690" s="94" t="s">
        <v>566</v>
      </c>
      <c r="E690" s="71"/>
      <c r="F690" s="71"/>
      <c r="H690" s="71" t="str">
        <f t="shared" si="167"/>
        <v/>
      </c>
      <c r="I690" s="71" t="e">
        <f t="shared" ref="I690:J690" si="527">I689</f>
        <v>#DIV/0!</v>
      </c>
      <c r="J690" s="71" t="e">
        <f t="shared" si="527"/>
        <v>#DIV/0!</v>
      </c>
      <c r="K690" s="35">
        <f>M690/100*VLOOKUP(B690,'Bulk Density'!$D:$Q,14,FALSE)</f>
        <v>22442.293458050201</v>
      </c>
      <c r="L690" s="23">
        <f t="shared" si="386"/>
        <v>20022.545673069573</v>
      </c>
      <c r="M690" s="23">
        <f>VLOOKUP(B690,'%C values'!$B:$J,5,FALSE)</f>
        <v>0.47996793399999998</v>
      </c>
      <c r="N690" s="23">
        <f>VLOOKUP(B690,'%C values'!$B:$J,9,FALSE)</f>
        <v>16872.925856999998</v>
      </c>
      <c r="O690" s="23">
        <f t="shared" si="2"/>
        <v>15053.672176669357</v>
      </c>
      <c r="P690" s="40">
        <f t="shared" si="3"/>
        <v>7.5268337878799656</v>
      </c>
      <c r="Q690" s="21">
        <f>VLOOKUP($B690,'%C values'!$M:$O,2,FALSE)</f>
        <v>0.38613647000000001</v>
      </c>
      <c r="R690" s="21">
        <f t="shared" si="4"/>
        <v>11364.325258021687</v>
      </c>
      <c r="S690" s="21">
        <f t="shared" si="5"/>
        <v>10139.013730824212</v>
      </c>
      <c r="T690" s="21">
        <f>VLOOKUP($B690,'%C values'!$M:$O,3,FALSE)</f>
        <v>5.0695053159999999</v>
      </c>
      <c r="U690" s="23">
        <f>VLOOKUP(B690,'%C values'!T:U,2,FALSE)</f>
        <v>0.87751900000000005</v>
      </c>
      <c r="V690" s="21">
        <f t="shared" si="6"/>
        <v>25826.131719943292</v>
      </c>
      <c r="W690" s="21">
        <f t="shared" si="7"/>
        <v>23041.535522555358</v>
      </c>
      <c r="X690" s="23">
        <f>VLOOKUP($B690,'%C values'!$T:$V,3,FALSE)</f>
        <v>11.52076424014288</v>
      </c>
    </row>
    <row r="691" spans="1:24" ht="15.75" customHeight="1" x14ac:dyDescent="0.2">
      <c r="A691" s="22">
        <f>VLOOKUP(B691,'Sample ID by Horizon'!A:B,2,FALSE)</f>
        <v>42879</v>
      </c>
      <c r="B691" s="94" t="s">
        <v>567</v>
      </c>
      <c r="E691" s="71"/>
      <c r="F691" s="71"/>
      <c r="H691" s="71" t="str">
        <f t="shared" si="167"/>
        <v/>
      </c>
      <c r="I691" s="71" t="e">
        <f t="shared" ref="I691:J691" si="528">I689</f>
        <v>#DIV/0!</v>
      </c>
      <c r="J691" s="71" t="e">
        <f t="shared" si="528"/>
        <v>#DIV/0!</v>
      </c>
      <c r="K691" s="35">
        <f>M691/100*VLOOKUP(B691,'Bulk Density'!$D:$Q,14,FALSE)</f>
        <v>10160.482792981926</v>
      </c>
      <c r="L691" s="23">
        <f t="shared" si="386"/>
        <v>9064.9706173387221</v>
      </c>
      <c r="M691" s="23">
        <f>VLOOKUP(B691,'%C values'!$B:$J,5,FALSE)</f>
        <v>0.159671276</v>
      </c>
      <c r="N691" s="23">
        <f>VLOOKUP(B691,'%C values'!$B:$J,9,FALSE)</f>
        <v>7889.8632530000004</v>
      </c>
      <c r="O691" s="23">
        <f t="shared" si="2"/>
        <v>7039.1712697616049</v>
      </c>
      <c r="P691" s="40">
        <f t="shared" si="3"/>
        <v>3.5195845591768462</v>
      </c>
      <c r="Q691" s="21">
        <f>VLOOKUP($B691,'%C values'!$M:$O,2,FALSE)</f>
        <v>0.11388814999999999</v>
      </c>
      <c r="R691" s="21">
        <f t="shared" si="4"/>
        <v>4908.2196751666879</v>
      </c>
      <c r="S691" s="21">
        <f t="shared" si="5"/>
        <v>4379.0111203733413</v>
      </c>
      <c r="T691" s="21">
        <f>VLOOKUP($B691,'%C values'!$M:$O,3,FALSE)</f>
        <v>2.1895048909999999</v>
      </c>
      <c r="U691" s="23">
        <f>VLOOKUP(B691,'%C values'!T:U,2,FALSE)</f>
        <v>0.18500800000000001</v>
      </c>
      <c r="V691" s="21">
        <f t="shared" si="6"/>
        <v>7973.2606567341618</v>
      </c>
      <c r="W691" s="21">
        <f t="shared" si="7"/>
        <v>7113.5766922022285</v>
      </c>
      <c r="X691" s="23">
        <f>VLOOKUP($B691,'%C values'!$T:$V,3,FALSE)</f>
        <v>3.556787259026756</v>
      </c>
    </row>
    <row r="692" spans="1:24" ht="15.75" customHeight="1" x14ac:dyDescent="0.2">
      <c r="A692" s="22">
        <f>VLOOKUP(B692,'Sample ID by Horizon'!A:B,2,FALSE)</f>
        <v>42879</v>
      </c>
      <c r="B692" s="94" t="s">
        <v>568</v>
      </c>
      <c r="E692" s="71"/>
      <c r="F692" s="71"/>
      <c r="H692" s="71" t="str">
        <f t="shared" si="167"/>
        <v/>
      </c>
      <c r="I692" s="71" t="e">
        <f t="shared" ref="I692:J692" si="529">I689</f>
        <v>#DIV/0!</v>
      </c>
      <c r="J692" s="71" t="e">
        <f t="shared" si="529"/>
        <v>#DIV/0!</v>
      </c>
      <c r="K692" s="35">
        <f>M692/100*VLOOKUP(B692,'Bulk Density'!$D:$Q,14,FALSE)</f>
        <v>12598.591461588601</v>
      </c>
      <c r="L692" s="23">
        <f t="shared" si="386"/>
        <v>11240.200268636816</v>
      </c>
      <c r="M692" s="23">
        <f>VLOOKUP(B692,'%C values'!$B:$J,5,FALSE)</f>
        <v>1.0424189229999998</v>
      </c>
      <c r="N692" s="23">
        <f>VLOOKUP(B692,'%C values'!$B:$J,9,FALSE)</f>
        <v>12426.536150666667</v>
      </c>
      <c r="O692" s="23">
        <f t="shared" si="2"/>
        <v>11086.696112403048</v>
      </c>
      <c r="P692" s="40">
        <f t="shared" si="3"/>
        <v>5.5433463619675845</v>
      </c>
      <c r="Q692" s="21">
        <f>VLOOKUP($B692,'%C values'!$M:$O,2,FALSE)</f>
        <v>0.82170370000000004</v>
      </c>
      <c r="R692" s="21">
        <f t="shared" si="4"/>
        <v>9708.0103127320799</v>
      </c>
      <c r="S692" s="21">
        <f t="shared" si="5"/>
        <v>8661.2841171802538</v>
      </c>
      <c r="T692" s="21">
        <f>VLOOKUP($B692,'%C values'!$M:$O,3,FALSE)</f>
        <v>4.3306407350000002</v>
      </c>
      <c r="U692" s="23">
        <f>VLOOKUP(B692,'%C values'!T:U,2,FALSE)</f>
        <v>1.7875110000000001</v>
      </c>
      <c r="V692" s="21">
        <f t="shared" si="6"/>
        <v>21118.531195760748</v>
      </c>
      <c r="W692" s="21">
        <f t="shared" si="7"/>
        <v>18841.512620163434</v>
      </c>
      <c r="X692" s="23">
        <f>VLOOKUP($B692,'%C values'!$T:$V,3,FALSE)</f>
        <v>9.4207534307811738</v>
      </c>
    </row>
    <row r="693" spans="1:24" ht="15.75" customHeight="1" x14ac:dyDescent="0.2">
      <c r="A693" s="22">
        <f>VLOOKUP(B693,'Sample ID by Horizon'!A:B,2,FALSE)</f>
        <v>42879</v>
      </c>
      <c r="B693" s="94" t="s">
        <v>569</v>
      </c>
      <c r="E693" s="71"/>
      <c r="F693" s="71"/>
      <c r="H693" s="71" t="str">
        <f t="shared" si="167"/>
        <v/>
      </c>
      <c r="I693" s="71" t="e">
        <f>AVERAGE(H693:H696)</f>
        <v>#DIV/0!</v>
      </c>
      <c r="J693" s="71" t="e">
        <f>I693*0.48</f>
        <v>#DIV/0!</v>
      </c>
      <c r="K693" s="35">
        <f>M693/100*VLOOKUP(B693,'Bulk Density'!$D:$Q,14,FALSE)</f>
        <v>14608.118476521175</v>
      </c>
      <c r="L693" s="23">
        <f t="shared" si="386"/>
        <v>13033.058316454641</v>
      </c>
      <c r="M693" s="23">
        <f>VLOOKUP(B693,'%C values'!$B:$J,5,FALSE)</f>
        <v>1.0113813466666666</v>
      </c>
      <c r="N693" s="23">
        <f>VLOOKUP(B693,'%C values'!$B:$J,9,FALSE)</f>
        <v>14503.632810000001</v>
      </c>
      <c r="O693" s="23">
        <f t="shared" si="2"/>
        <v>12939.838386236195</v>
      </c>
      <c r="P693" s="40">
        <f t="shared" si="3"/>
        <v>6.4699172156927993</v>
      </c>
      <c r="Q693" s="21">
        <f>VLOOKUP($B693,'%C values'!$M:$O,2,FALSE)</f>
        <v>0.73233179999999998</v>
      </c>
      <c r="R693" s="21">
        <f t="shared" si="4"/>
        <v>10469.475799744911</v>
      </c>
      <c r="S693" s="21">
        <f t="shared" si="5"/>
        <v>9340.6477268166618</v>
      </c>
      <c r="T693" s="21">
        <f>VLOOKUP($B693,'%C values'!$M:$O,3,FALSE)</f>
        <v>4.6703224360000002</v>
      </c>
      <c r="U693" s="23">
        <f>VLOOKUP(B693,'%C values'!T:U,2,FALSE)</f>
        <v>1.002208</v>
      </c>
      <c r="V693" s="21">
        <f t="shared" si="6"/>
        <v>14327.648208517978</v>
      </c>
      <c r="W693" s="21">
        <f t="shared" si="7"/>
        <v>12782.828599000442</v>
      </c>
      <c r="X693" s="23">
        <f>VLOOKUP($B693,'%C values'!$T:$V,3,FALSE)</f>
        <v>6.3914123460686643</v>
      </c>
    </row>
    <row r="694" spans="1:24" ht="15.75" customHeight="1" x14ac:dyDescent="0.2">
      <c r="A694" s="22">
        <f>VLOOKUP(B694,'Sample ID by Horizon'!A:B,2,FALSE)</f>
        <v>42879</v>
      </c>
      <c r="B694" s="94" t="s">
        <v>570</v>
      </c>
      <c r="E694" s="71"/>
      <c r="F694" s="71"/>
      <c r="H694" s="71" t="str">
        <f t="shared" si="167"/>
        <v/>
      </c>
      <c r="I694" s="71" t="e">
        <f t="shared" ref="I694:J694" si="530">I693</f>
        <v>#DIV/0!</v>
      </c>
      <c r="J694" s="71" t="e">
        <f t="shared" si="530"/>
        <v>#DIV/0!</v>
      </c>
      <c r="K694" s="35">
        <f>M694/100*VLOOKUP(B694,'Bulk Density'!$D:$Q,14,FALSE)</f>
        <v>7774.8620644064731</v>
      </c>
      <c r="L694" s="23">
        <f t="shared" si="386"/>
        <v>6936.5696102932752</v>
      </c>
      <c r="M694" s="23">
        <f>VLOOKUP(B694,'%C values'!$B:$J,5,FALSE)</f>
        <v>0.52498030333333334</v>
      </c>
      <c r="N694" s="23">
        <f>VLOOKUP(B694,'%C values'!$B:$J,9,FALSE)</f>
        <v>7720.2637993333337</v>
      </c>
      <c r="O694" s="23">
        <f t="shared" si="2"/>
        <v>6887.8581780975983</v>
      </c>
      <c r="P694" s="40">
        <f t="shared" si="3"/>
        <v>3.4439280364680322</v>
      </c>
      <c r="Q694" s="21">
        <f>VLOOKUP($B694,'%C values'!$M:$O,2,FALSE)</f>
        <v>0.25135109999999999</v>
      </c>
      <c r="R694" s="21">
        <f t="shared" si="4"/>
        <v>3685.3768978115277</v>
      </c>
      <c r="S694" s="21">
        <f t="shared" si="5"/>
        <v>3288.0163249285724</v>
      </c>
      <c r="T694" s="21">
        <f>VLOOKUP($B694,'%C values'!$M:$O,3,FALSE)</f>
        <v>1.64400766</v>
      </c>
      <c r="U694" s="23">
        <f>VLOOKUP(B694,'%C values'!T:U,2,FALSE)</f>
        <v>0.156746</v>
      </c>
      <c r="V694" s="21">
        <f t="shared" si="6"/>
        <v>2298.2516775314125</v>
      </c>
      <c r="W694" s="21">
        <f t="shared" si="7"/>
        <v>2050.4521637950029</v>
      </c>
      <c r="X694" s="23">
        <f>VLOOKUP($B694,'%C values'!$T:$V,3,FALSE)</f>
        <v>1.0252257685538675</v>
      </c>
    </row>
    <row r="695" spans="1:24" ht="15.75" customHeight="1" x14ac:dyDescent="0.2">
      <c r="A695" s="22">
        <f>VLOOKUP(B695,'Sample ID by Horizon'!A:B,2,FALSE)</f>
        <v>42879</v>
      </c>
      <c r="B695" s="94" t="s">
        <v>571</v>
      </c>
      <c r="E695" s="71"/>
      <c r="F695" s="71"/>
      <c r="H695" s="71" t="str">
        <f t="shared" si="167"/>
        <v/>
      </c>
      <c r="I695" s="71" t="e">
        <f t="shared" ref="I695:J695" si="531">I693</f>
        <v>#DIV/0!</v>
      </c>
      <c r="J695" s="71" t="e">
        <f t="shared" si="531"/>
        <v>#DIV/0!</v>
      </c>
      <c r="K695" s="35">
        <f>M695/100*VLOOKUP(B695,'Bulk Density'!$D:$Q,14,FALSE)</f>
        <v>8170.6517503587856</v>
      </c>
      <c r="L695" s="23">
        <f t="shared" si="386"/>
        <v>7289.6849048028653</v>
      </c>
      <c r="M695" s="23">
        <f>VLOOKUP(B695,'%C values'!$B:$J,5,FALSE)</f>
        <v>0.17816893933333333</v>
      </c>
      <c r="N695" s="23">
        <f>VLOOKUP(B695,'%C values'!$B:$J,9,FALSE)</f>
        <v>8118.6451496666659</v>
      </c>
      <c r="O695" s="23">
        <f t="shared" si="2"/>
        <v>7243.2857014591646</v>
      </c>
      <c r="P695" s="40">
        <f t="shared" si="3"/>
        <v>3.6216417438335022</v>
      </c>
      <c r="Q695" s="21">
        <f>VLOOKUP($B695,'%C values'!$M:$O,2,FALSE)</f>
        <v>0.13133214000000001</v>
      </c>
      <c r="R695" s="21">
        <f t="shared" si="4"/>
        <v>5962.6461712857235</v>
      </c>
      <c r="S695" s="21">
        <f t="shared" si="5"/>
        <v>5319.7484258943587</v>
      </c>
      <c r="T695" s="21">
        <f>VLOOKUP($B695,'%C values'!$M:$O,3,FALSE)</f>
        <v>2.6598733999999999</v>
      </c>
      <c r="U695" s="23">
        <f>VLOOKUP(B695,'%C values'!T:U,2,FALSE)</f>
        <v>9.7486000000000003E-2</v>
      </c>
      <c r="V695" s="21">
        <f t="shared" si="6"/>
        <v>4425.9883730970951</v>
      </c>
      <c r="W695" s="21">
        <f t="shared" si="7"/>
        <v>3948.7744206919747</v>
      </c>
      <c r="X695" s="23">
        <f>VLOOKUP($B695,'%C values'!$T:$V,3,FALSE)</f>
        <v>1.9743866069067324</v>
      </c>
    </row>
    <row r="696" spans="1:24" ht="15.75" customHeight="1" x14ac:dyDescent="0.2">
      <c r="A696" s="22">
        <f>VLOOKUP(B696,'Sample ID by Horizon'!A:B,2,FALSE)</f>
        <v>42879</v>
      </c>
      <c r="B696" s="94" t="s">
        <v>572</v>
      </c>
      <c r="E696" s="71"/>
      <c r="F696" s="71"/>
      <c r="H696" s="71" t="str">
        <f t="shared" si="167"/>
        <v/>
      </c>
      <c r="I696" s="71" t="e">
        <f t="shared" ref="I696:J696" si="532">I693</f>
        <v>#DIV/0!</v>
      </c>
      <c r="J696" s="71" t="e">
        <f t="shared" si="532"/>
        <v>#DIV/0!</v>
      </c>
      <c r="K696" s="35">
        <f>M696/100*VLOOKUP(B696,'Bulk Density'!$D:$Q,14,FALSE)</f>
        <v>7032.0733080395239</v>
      </c>
      <c r="L696" s="23">
        <f t="shared" si="386"/>
        <v>6273.8689898063385</v>
      </c>
      <c r="M696" s="23">
        <f>VLOOKUP(B696,'%C values'!$B:$J,5,FALSE)</f>
        <v>0.11923562433333335</v>
      </c>
      <c r="N696" s="23">
        <f>VLOOKUP(B696,'%C values'!$B:$J,9,FALSE)</f>
        <v>6974.9041196666667</v>
      </c>
      <c r="O696" s="23">
        <f t="shared" si="2"/>
        <v>6222.8638335183896</v>
      </c>
      <c r="P696" s="40">
        <f t="shared" si="3"/>
        <v>3.1114309658007668</v>
      </c>
      <c r="Q696" s="21">
        <f>VLOOKUP($B696,'%C values'!$M:$O,2,FALSE)</f>
        <v>0.11352228</v>
      </c>
      <c r="R696" s="21">
        <f t="shared" si="4"/>
        <v>6615.8958133773394</v>
      </c>
      <c r="S696" s="21">
        <f t="shared" si="5"/>
        <v>5902.5641180224711</v>
      </c>
      <c r="T696" s="21">
        <f>VLOOKUP($B696,'%C values'!$M:$O,3,FALSE)</f>
        <v>2.9512811569999999</v>
      </c>
      <c r="U696" s="23">
        <f>VLOOKUP(B696,'%C values'!T:U,2,FALSE)</f>
        <v>0.153586</v>
      </c>
      <c r="V696" s="21">
        <f t="shared" si="6"/>
        <v>8950.7449497435409</v>
      </c>
      <c r="W696" s="21">
        <f t="shared" si="7"/>
        <v>7985.6677705081265</v>
      </c>
      <c r="X696" s="23">
        <f>VLOOKUP($B696,'%C values'!$T:$V,3,FALSE)</f>
        <v>3.9928326649094963</v>
      </c>
    </row>
    <row r="697" spans="1:24" ht="15.75" customHeight="1" x14ac:dyDescent="0.2">
      <c r="A697" s="22">
        <f>VLOOKUP(B697,'Sample ID by Horizon'!A:B,2,FALSE)</f>
        <v>42887</v>
      </c>
      <c r="B697" s="94" t="s">
        <v>573</v>
      </c>
      <c r="E697" s="71"/>
      <c r="F697" s="71"/>
      <c r="H697" s="71" t="str">
        <f t="shared" si="167"/>
        <v/>
      </c>
      <c r="I697" s="71" t="e">
        <f>AVERAGE(H697:H700)</f>
        <v>#DIV/0!</v>
      </c>
      <c r="J697" s="71" t="e">
        <f>I697*0.48</f>
        <v>#DIV/0!</v>
      </c>
      <c r="K697" s="35">
        <f>M697/100*VLOOKUP(B697,'Bulk Density'!$D:$Q,14,FALSE)</f>
        <v>22328.220781955879</v>
      </c>
      <c r="L697" s="23">
        <f t="shared" si="386"/>
        <v>19920.772413067549</v>
      </c>
      <c r="M697" s="23">
        <f>VLOOKUP(B697,'%C values'!$B:$J,5,FALSE)</f>
        <v>1.9904791603333332</v>
      </c>
      <c r="N697" s="23">
        <f>VLOOKUP(B697,'%C values'!$B:$J,9,FALSE)</f>
        <v>22089.55588</v>
      </c>
      <c r="O697" s="23">
        <f t="shared" si="2"/>
        <v>19707.84057038834</v>
      </c>
      <c r="P697" s="40">
        <f t="shared" si="3"/>
        <v>9.8539172735041181</v>
      </c>
      <c r="Q697" s="21">
        <f>VLOOKUP($B697,'%C values'!$M:$O,2,FALSE)</f>
        <v>1.3214625600000001</v>
      </c>
      <c r="R697" s="21">
        <f t="shared" si="4"/>
        <v>14593.48099758649</v>
      </c>
      <c r="S697" s="21">
        <f t="shared" si="5"/>
        <v>13019.9990633504</v>
      </c>
      <c r="T697" s="21">
        <f>VLOOKUP($B697,'%C values'!$M:$O,3,FALSE)</f>
        <v>6.5099975419999998</v>
      </c>
      <c r="U697" s="23">
        <f>VLOOKUP(B697,'%C values'!T:U,2,FALSE)</f>
        <v>0.89597499999999997</v>
      </c>
      <c r="V697" s="21">
        <f t="shared" si="6"/>
        <v>9894.6383594950676</v>
      </c>
      <c r="W697" s="21">
        <f t="shared" si="7"/>
        <v>8827.7897640818301</v>
      </c>
      <c r="X697" s="23">
        <f>VLOOKUP($B697,'%C values'!$T:$V,3,FALSE)</f>
        <v>4.413893533005921</v>
      </c>
    </row>
    <row r="698" spans="1:24" ht="15.75" customHeight="1" x14ac:dyDescent="0.2">
      <c r="A698" s="22">
        <f>VLOOKUP(B698,'Sample ID by Horizon'!A:B,2,FALSE)</f>
        <v>42887</v>
      </c>
      <c r="B698" s="94" t="s">
        <v>574</v>
      </c>
      <c r="E698" s="71"/>
      <c r="F698" s="71"/>
      <c r="H698" s="71" t="str">
        <f t="shared" si="167"/>
        <v/>
      </c>
      <c r="I698" s="71" t="e">
        <f t="shared" ref="I698:J698" si="533">I697</f>
        <v>#DIV/0!</v>
      </c>
      <c r="J698" s="71" t="e">
        <f t="shared" si="533"/>
        <v>#DIV/0!</v>
      </c>
      <c r="K698" s="35">
        <f>M698/100*VLOOKUP(B698,'Bulk Density'!$D:$Q,14,FALSE)</f>
        <v>15635.777075397162</v>
      </c>
      <c r="L698" s="23">
        <f t="shared" si="386"/>
        <v>13949.913862915568</v>
      </c>
      <c r="M698" s="23">
        <f>VLOOKUP(B698,'%C values'!$B:$J,5,FALSE)</f>
        <v>1.1288017173333333</v>
      </c>
      <c r="N698" s="23">
        <f>VLOOKUP(B698,'%C values'!$B:$J,9,FALSE)</f>
        <v>15501.484340000001</v>
      </c>
      <c r="O698" s="23">
        <f t="shared" si="2"/>
        <v>13830.100688157951</v>
      </c>
      <c r="P698" s="40">
        <f t="shared" si="3"/>
        <v>6.9150482306066001</v>
      </c>
      <c r="Q698" s="21">
        <f>VLOOKUP($B698,'%C values'!$M:$O,2,FALSE)</f>
        <v>0.72094469000000005</v>
      </c>
      <c r="R698" s="21">
        <f t="shared" si="4"/>
        <v>9857.0135379277035</v>
      </c>
      <c r="S698" s="21">
        <f t="shared" si="5"/>
        <v>8794.2216838104523</v>
      </c>
      <c r="T698" s="21">
        <f>VLOOKUP($B698,'%C values'!$M:$O,3,FALSE)</f>
        <v>4.3971094979999998</v>
      </c>
      <c r="U698" s="23">
        <f>VLOOKUP(B698,'%C values'!T:U,2,FALSE)</f>
        <v>1.331483</v>
      </c>
      <c r="V698" s="21">
        <f t="shared" si="6"/>
        <v>18204.511578441048</v>
      </c>
      <c r="W698" s="21">
        <f t="shared" si="7"/>
        <v>16241.685156492369</v>
      </c>
      <c r="X698" s="23">
        <f>VLOOKUP($B698,'%C values'!$T:$V,3,FALSE)</f>
        <v>8.1208400962430751</v>
      </c>
    </row>
    <row r="699" spans="1:24" ht="15.75" customHeight="1" x14ac:dyDescent="0.2">
      <c r="A699" s="22">
        <f>VLOOKUP(B699,'Sample ID by Horizon'!A:B,2,FALSE)</f>
        <v>42887</v>
      </c>
      <c r="B699" s="94" t="s">
        <v>575</v>
      </c>
      <c r="E699" s="71"/>
      <c r="F699" s="71"/>
      <c r="H699" s="71" t="str">
        <f t="shared" si="167"/>
        <v/>
      </c>
      <c r="I699" s="71" t="e">
        <f t="shared" ref="I699:J699" si="534">I697</f>
        <v>#DIV/0!</v>
      </c>
      <c r="J699" s="71" t="e">
        <f t="shared" si="534"/>
        <v>#DIV/0!</v>
      </c>
      <c r="K699" s="35">
        <f>M699/100*VLOOKUP(B699,'Bulk Density'!$D:$Q,14,FALSE)</f>
        <v>9148.4984309287429</v>
      </c>
      <c r="L699" s="23">
        <f t="shared" si="386"/>
        <v>8162.0992977243841</v>
      </c>
      <c r="M699" s="23">
        <f>VLOOKUP(B699,'%C values'!$B:$J,5,FALSE)</f>
        <v>0.64990125499999996</v>
      </c>
      <c r="N699" s="23">
        <f>VLOOKUP(B699,'%C values'!$B:$J,9,FALSE)</f>
        <v>9083.5134603333336</v>
      </c>
      <c r="O699" s="23">
        <f t="shared" si="2"/>
        <v>8104.1210637153754</v>
      </c>
      <c r="P699" s="40">
        <f t="shared" si="3"/>
        <v>4.0520592934114621</v>
      </c>
      <c r="Q699" s="21">
        <f>VLOOKUP($B699,'%C values'!$M:$O,2,FALSE)</f>
        <v>0.55183320999999996</v>
      </c>
      <c r="R699" s="21">
        <f t="shared" si="4"/>
        <v>7684.8723271412609</v>
      </c>
      <c r="S699" s="21">
        <f t="shared" si="5"/>
        <v>6856.2826455109871</v>
      </c>
      <c r="T699" s="21">
        <f>VLOOKUP($B699,'%C values'!$M:$O,3,FALSE)</f>
        <v>3.4281402750000001</v>
      </c>
      <c r="U699" s="23">
        <f>VLOOKUP(B699,'%C values'!T:U,2,FALSE)</f>
        <v>0.28368900000000002</v>
      </c>
      <c r="V699" s="21">
        <f t="shared" si="6"/>
        <v>3950.675142611256</v>
      </c>
      <c r="W699" s="21">
        <f t="shared" si="7"/>
        <v>3524.7098800421354</v>
      </c>
      <c r="X699" s="23">
        <f>VLOOKUP($B699,'%C values'!$T:$V,3,FALSE)</f>
        <v>1.7623544013860186</v>
      </c>
    </row>
    <row r="700" spans="1:24" ht="15.75" customHeight="1" x14ac:dyDescent="0.2">
      <c r="A700" s="22">
        <f>VLOOKUP(B700,'Sample ID by Horizon'!A:B,2,FALSE)</f>
        <v>42887</v>
      </c>
      <c r="B700" s="94" t="s">
        <v>576</v>
      </c>
      <c r="E700" s="71"/>
      <c r="F700" s="71"/>
      <c r="H700" s="71" t="str">
        <f t="shared" si="167"/>
        <v/>
      </c>
      <c r="I700" s="71" t="e">
        <f t="shared" ref="I700:J700" si="535">I697</f>
        <v>#DIV/0!</v>
      </c>
      <c r="J700" s="71" t="e">
        <f t="shared" si="535"/>
        <v>#DIV/0!</v>
      </c>
      <c r="K700" s="35">
        <f>M700/100*VLOOKUP(B700,'Bulk Density'!$D:$Q,14,FALSE)</f>
        <v>14235.436854476202</v>
      </c>
      <c r="L700" s="23">
        <f t="shared" si="386"/>
        <v>12700.559554113021</v>
      </c>
      <c r="M700" s="23">
        <f>VLOOKUP(B700,'%C values'!$B:$J,5,FALSE)</f>
        <v>0.32189853200000001</v>
      </c>
      <c r="N700" s="23">
        <f>VLOOKUP(B700,'%C values'!$B:$J,9,FALSE)</f>
        <v>14128.672636666668</v>
      </c>
      <c r="O700" s="23">
        <f t="shared" si="2"/>
        <v>12605.306748006693</v>
      </c>
      <c r="P700" s="40">
        <f t="shared" si="3"/>
        <v>6.3026514477001188</v>
      </c>
      <c r="Q700" s="21">
        <f>VLOOKUP($B700,'%C values'!$M:$O,2,FALSE)</f>
        <v>0.13682089</v>
      </c>
      <c r="R700" s="21">
        <f t="shared" si="4"/>
        <v>5988.7167803544417</v>
      </c>
      <c r="S700" s="21">
        <f t="shared" si="5"/>
        <v>5343.0080790032926</v>
      </c>
      <c r="T700" s="21">
        <f>VLOOKUP($B700,'%C values'!$M:$O,3,FALSE)</f>
        <v>2.6715032230000002</v>
      </c>
      <c r="U700" s="23">
        <f>VLOOKUP(B700,'%C values'!T:U,2,FALSE)</f>
        <v>0.18390300000000001</v>
      </c>
      <c r="V700" s="21">
        <f t="shared" si="6"/>
        <v>8049.523592906924</v>
      </c>
      <c r="W700" s="21">
        <f t="shared" si="7"/>
        <v>7181.6168916379856</v>
      </c>
      <c r="X700" s="23">
        <f>VLOOKUP($B700,'%C values'!$T:$V,3,FALSE)</f>
        <v>3.5908073483469454</v>
      </c>
    </row>
    <row r="701" spans="1:24" ht="15.75" customHeight="1" x14ac:dyDescent="0.2">
      <c r="A701" s="22">
        <f>VLOOKUP(B701,'Sample ID by Horizon'!A:B,2,FALSE)</f>
        <v>42887</v>
      </c>
      <c r="B701" s="94" t="s">
        <v>577</v>
      </c>
      <c r="E701" s="71"/>
      <c r="F701" s="71"/>
      <c r="H701" s="71" t="str">
        <f t="shared" si="167"/>
        <v/>
      </c>
      <c r="I701" s="71" t="e">
        <f>AVERAGE(H701:H704)</f>
        <v>#DIV/0!</v>
      </c>
      <c r="J701" s="71" t="e">
        <f>I701*0.48</f>
        <v>#DIV/0!</v>
      </c>
      <c r="K701" s="35">
        <f>M701/100*VLOOKUP(B701,'Bulk Density'!$D:$Q,14,FALSE)</f>
        <v>5105.3302396998861</v>
      </c>
      <c r="L701" s="23">
        <f t="shared" si="386"/>
        <v>4554.8690507754945</v>
      </c>
      <c r="M701" s="23">
        <f>VLOOKUP(B701,'%C values'!$B:$J,5,FALSE)</f>
        <v>8.8242471666666655E-2</v>
      </c>
      <c r="N701" s="23">
        <f>VLOOKUP(B701,'%C values'!$B:$J,9,FALSE)</f>
        <v>5053.9951129999999</v>
      </c>
      <c r="O701" s="23">
        <f t="shared" si="2"/>
        <v>4509.0689225086307</v>
      </c>
      <c r="P701" s="40">
        <f t="shared" si="3"/>
        <v>2.2545337721926213</v>
      </c>
      <c r="Q701" s="21">
        <f>VLOOKUP($B701,'%C values'!$M:$O,2,FALSE)</f>
        <v>6.5975480000000003E-2</v>
      </c>
      <c r="R701" s="21">
        <f t="shared" si="4"/>
        <v>3766.0222012222048</v>
      </c>
      <c r="S701" s="21">
        <f t="shared" si="5"/>
        <v>3359.9663809189342</v>
      </c>
      <c r="T701" s="21">
        <f>VLOOKUP($B701,'%C values'!$M:$O,3,FALSE)</f>
        <v>1.6799826769999999</v>
      </c>
      <c r="U701" s="23">
        <f>VLOOKUP(B701,'%C values'!T:U,2,FALSE)</f>
        <v>9.4588000000000005E-2</v>
      </c>
      <c r="V701" s="21">
        <f t="shared" si="6"/>
        <v>5399.286340458696</v>
      </c>
      <c r="W701" s="21">
        <f t="shared" si="7"/>
        <v>4817.1305466570329</v>
      </c>
      <c r="X701" s="23">
        <f>VLOOKUP($B701,'%C values'!$T:$V,3,FALSE)</f>
        <v>2.4085645371898163</v>
      </c>
    </row>
    <row r="702" spans="1:24" ht="15.75" customHeight="1" x14ac:dyDescent="0.2">
      <c r="A702" s="22">
        <f>VLOOKUP(B702,'Sample ID by Horizon'!A:B,2,FALSE)</f>
        <v>42888</v>
      </c>
      <c r="B702" s="94" t="s">
        <v>578</v>
      </c>
      <c r="E702" s="71"/>
      <c r="F702" s="71"/>
      <c r="H702" s="71" t="str">
        <f t="shared" si="167"/>
        <v/>
      </c>
      <c r="I702" s="71" t="e">
        <f t="shared" ref="I702:J702" si="536">I701</f>
        <v>#DIV/0!</v>
      </c>
      <c r="J702" s="71" t="e">
        <f t="shared" si="536"/>
        <v>#DIV/0!</v>
      </c>
      <c r="K702" s="35">
        <f>M702/100*VLOOKUP(B702,'Bulk Density'!$D:$Q,14,FALSE)</f>
        <v>16726.146102922554</v>
      </c>
      <c r="L702" s="23">
        <f t="shared" si="386"/>
        <v>14922.718344549166</v>
      </c>
      <c r="M702" s="23">
        <f>VLOOKUP(B702,'%C values'!$B:$J,5,FALSE)</f>
        <v>1.3845479746666667</v>
      </c>
      <c r="N702" s="23">
        <f>VLOOKUP(B702,'%C values'!$B:$J,9,FALSE)</f>
        <v>15677.974273333333</v>
      </c>
      <c r="O702" s="23">
        <f t="shared" si="2"/>
        <v>13987.561321921123</v>
      </c>
      <c r="P702" s="40">
        <f t="shared" si="3"/>
        <v>6.9937785234255472</v>
      </c>
      <c r="Q702" s="21">
        <f>VLOOKUP($B702,'%C values'!$M:$O,2,FALSE)</f>
        <v>1.2428601100000001</v>
      </c>
      <c r="R702" s="21">
        <f t="shared" si="4"/>
        <v>13605.894095395792</v>
      </c>
      <c r="S702" s="21">
        <f t="shared" si="5"/>
        <v>12138.894648055202</v>
      </c>
      <c r="T702" s="21">
        <f>VLOOKUP($B702,'%C values'!$M:$O,3,FALSE)</f>
        <v>6.0694454689999997</v>
      </c>
      <c r="U702" s="23">
        <f>VLOOKUP(B702,'%C values'!T:U,2,FALSE)</f>
        <v>0.978294</v>
      </c>
      <c r="V702" s="21">
        <f t="shared" si="6"/>
        <v>10709.624076808717</v>
      </c>
      <c r="W702" s="21">
        <f t="shared" si="7"/>
        <v>9554.9030057972632</v>
      </c>
      <c r="X702" s="23">
        <f>VLOOKUP($B702,'%C values'!$T:$V,3,FALSE)</f>
        <v>4.7774500427484838</v>
      </c>
    </row>
    <row r="703" spans="1:24" ht="15.75" customHeight="1" x14ac:dyDescent="0.2">
      <c r="A703" s="22">
        <f>VLOOKUP(B703,'Sample ID by Horizon'!A:B,2,FALSE)</f>
        <v>42888</v>
      </c>
      <c r="B703" s="94" t="s">
        <v>579</v>
      </c>
      <c r="E703" s="71"/>
      <c r="F703" s="71"/>
      <c r="H703" s="71" t="str">
        <f t="shared" si="167"/>
        <v/>
      </c>
      <c r="I703" s="71" t="e">
        <f t="shared" ref="I703:J703" si="537">I701</f>
        <v>#DIV/0!</v>
      </c>
      <c r="J703" s="71" t="e">
        <f t="shared" si="537"/>
        <v>#DIV/0!</v>
      </c>
      <c r="K703" s="35">
        <f>M703/100*VLOOKUP(B703,'Bulk Density'!$D:$Q,14,FALSE)</f>
        <v>17415.745855990237</v>
      </c>
      <c r="L703" s="23">
        <f t="shared" si="386"/>
        <v>15537.964846772509</v>
      </c>
      <c r="M703" s="23">
        <f>VLOOKUP(B703,'%C values'!$B:$J,5,FALSE)</f>
        <v>1.2973323833333332</v>
      </c>
      <c r="N703" s="23">
        <f>VLOOKUP(B703,'%C values'!$B:$J,9,FALSE)</f>
        <v>16020.653956666667</v>
      </c>
      <c r="O703" s="23">
        <f t="shared" si="2"/>
        <v>14293.292980924694</v>
      </c>
      <c r="P703" s="40">
        <f t="shared" si="3"/>
        <v>7.1466443062063867</v>
      </c>
      <c r="Q703" s="21">
        <f>VLOOKUP($B703,'%C values'!$M:$O,2,FALSE)</f>
        <v>0.72197129999999998</v>
      </c>
      <c r="R703" s="21">
        <f t="shared" si="4"/>
        <v>8540.7536457602782</v>
      </c>
      <c r="S703" s="21">
        <f t="shared" si="5"/>
        <v>7619.8820888927048</v>
      </c>
      <c r="T703" s="21">
        <f>VLOOKUP($B703,'%C values'!$M:$O,3,FALSE)</f>
        <v>3.8099398799999999</v>
      </c>
      <c r="U703" s="23">
        <f>VLOOKUP(B703,'%C values'!T:U,2,FALSE)</f>
        <v>0.96035099999999995</v>
      </c>
      <c r="V703" s="21">
        <f t="shared" si="6"/>
        <v>11360.730411942315</v>
      </c>
      <c r="W703" s="21">
        <f t="shared" si="7"/>
        <v>10135.806484205394</v>
      </c>
      <c r="X703" s="23">
        <f>VLOOKUP($B703,'%C values'!$T:$V,3,FALSE)</f>
        <v>5.0679016931807119</v>
      </c>
    </row>
    <row r="704" spans="1:24" ht="15.75" customHeight="1" x14ac:dyDescent="0.2">
      <c r="A704" s="22">
        <f>VLOOKUP(B704,'Sample ID by Horizon'!A:B,2,FALSE)</f>
        <v>42888</v>
      </c>
      <c r="B704" s="94" t="s">
        <v>580</v>
      </c>
      <c r="E704" s="71"/>
      <c r="F704" s="71"/>
      <c r="H704" s="71" t="str">
        <f t="shared" si="167"/>
        <v/>
      </c>
      <c r="I704" s="71" t="e">
        <f t="shared" ref="I704:J704" si="538">I701</f>
        <v>#DIV/0!</v>
      </c>
      <c r="J704" s="71" t="e">
        <f t="shared" si="538"/>
        <v>#DIV/0!</v>
      </c>
      <c r="K704" s="35">
        <f>M704/100*VLOOKUP(B704,'Bulk Density'!$D:$Q,14,FALSE)</f>
        <v>4816.1700890066486</v>
      </c>
      <c r="L704" s="23">
        <f t="shared" si="386"/>
        <v>4296.8864014126138</v>
      </c>
      <c r="M704" s="23">
        <f>VLOOKUP(B704,'%C values'!$B:$J,5,FALSE)</f>
        <v>0.32622352566666662</v>
      </c>
      <c r="N704" s="23">
        <f>VLOOKUP(B704,'%C values'!$B:$J,9,FALSE)</f>
        <v>4660.8838108666669</v>
      </c>
      <c r="O704" s="23">
        <f t="shared" si="2"/>
        <v>4158.3432261230373</v>
      </c>
      <c r="P704" s="40">
        <f t="shared" si="3"/>
        <v>2.0791709775966192</v>
      </c>
      <c r="Q704" s="21">
        <f>VLOOKUP($B704,'%C values'!$M:$O,2,FALSE)</f>
        <v>0.36866547999999999</v>
      </c>
      <c r="R704" s="21">
        <f t="shared" si="4"/>
        <v>5171.8295334134455</v>
      </c>
      <c r="S704" s="21">
        <f t="shared" si="5"/>
        <v>4614.1983322544775</v>
      </c>
      <c r="T704" s="21">
        <f>VLOOKUP($B704,'%C values'!$M:$O,3,FALSE)</f>
        <v>2.3070984609999998</v>
      </c>
      <c r="U704" s="23">
        <f>VLOOKUP(B704,'%C values'!T:U,2,FALSE)</f>
        <v>0.27688099999999999</v>
      </c>
      <c r="V704" s="21">
        <f t="shared" si="6"/>
        <v>3884.2294999820656</v>
      </c>
      <c r="W704" s="21">
        <f t="shared" si="7"/>
        <v>3465.4284649404985</v>
      </c>
      <c r="X704" s="23">
        <f>VLOOKUP($B704,'%C values'!$T:$V,3,FALSE)</f>
        <v>1.7327137028943991</v>
      </c>
    </row>
    <row r="705" spans="1:24" ht="15.75" customHeight="1" x14ac:dyDescent="0.2">
      <c r="A705" s="22">
        <f>VLOOKUP(B705,'Sample ID by Horizon'!A:B,2,FALSE)</f>
        <v>42888</v>
      </c>
      <c r="B705" s="94" t="s">
        <v>581</v>
      </c>
      <c r="E705" s="71"/>
      <c r="F705" s="71"/>
      <c r="H705" s="71" t="str">
        <f t="shared" si="167"/>
        <v/>
      </c>
      <c r="I705" s="71" t="e">
        <f>AVERAGE(H705:H708)</f>
        <v>#DIV/0!</v>
      </c>
      <c r="J705" s="71" t="e">
        <f>I705*0.48</f>
        <v>#DIV/0!</v>
      </c>
      <c r="K705" s="35">
        <f>M705/100*VLOOKUP(B705,'Bulk Density'!$D:$Q,14,FALSE)</f>
        <v>10730.542057745979</v>
      </c>
      <c r="L705" s="23">
        <f t="shared" si="386"/>
        <v>9573.5655916638807</v>
      </c>
      <c r="M705" s="23">
        <f>VLOOKUP(B705,'%C values'!$B:$J,5,FALSE)</f>
        <v>0.23291692133333333</v>
      </c>
      <c r="N705" s="23">
        <f>VLOOKUP(B705,'%C values'!$B:$J,9,FALSE)</f>
        <v>10647.46596</v>
      </c>
      <c r="O705" s="23">
        <f t="shared" si="2"/>
        <v>9499.446831717687</v>
      </c>
      <c r="P705" s="40">
        <f t="shared" si="3"/>
        <v>4.7497219641833333</v>
      </c>
      <c r="Q705" s="21">
        <f>VLOOKUP($B705,'%C values'!$M:$O,2,FALSE)</f>
        <v>0.23</v>
      </c>
      <c r="R705" s="21">
        <f t="shared" si="4"/>
        <v>10472.536894504196</v>
      </c>
      <c r="S705" s="21">
        <f t="shared" si="5"/>
        <v>9343.3787716513598</v>
      </c>
      <c r="T705" s="21">
        <f>VLOOKUP($B705,'%C values'!$M:$O,3,FALSE)</f>
        <v>4.6716879579999997</v>
      </c>
      <c r="U705" s="23" t="e">
        <f>VLOOKUP(B705,'%C values'!T:U,2,FALSE)</f>
        <v>#N/A</v>
      </c>
      <c r="V705" s="21" t="e">
        <f t="shared" si="6"/>
        <v>#N/A</v>
      </c>
      <c r="W705" s="21" t="e">
        <f t="shared" si="7"/>
        <v>#N/A</v>
      </c>
      <c r="X705" s="23" t="e">
        <f>VLOOKUP($B705,'%C values'!$T:$V,3,FALSE)</f>
        <v>#N/A</v>
      </c>
    </row>
    <row r="706" spans="1:24" ht="15.75" customHeight="1" x14ac:dyDescent="0.2">
      <c r="A706" s="22">
        <f>VLOOKUP(B706,'Sample ID by Horizon'!A:B,2,FALSE)</f>
        <v>42888</v>
      </c>
      <c r="B706" s="94" t="s">
        <v>582</v>
      </c>
      <c r="E706" s="71"/>
      <c r="F706" s="71"/>
      <c r="H706" s="71" t="str">
        <f t="shared" si="167"/>
        <v/>
      </c>
      <c r="I706" s="71" t="e">
        <f t="shared" ref="I706:J706" si="539">I705</f>
        <v>#DIV/0!</v>
      </c>
      <c r="J706" s="71" t="e">
        <f t="shared" si="539"/>
        <v>#DIV/0!</v>
      </c>
      <c r="K706" s="35">
        <f>M706/100*VLOOKUP(B706,'Bulk Density'!$D:$Q,14,FALSE)</f>
        <v>11933.264192229442</v>
      </c>
      <c r="L706" s="23">
        <f t="shared" si="386"/>
        <v>10646.609169617304</v>
      </c>
      <c r="M706" s="23">
        <f>VLOOKUP(B706,'%C values'!$B:$J,5,FALSE)</f>
        <v>0.19566057999999997</v>
      </c>
      <c r="N706" s="23">
        <f>VLOOKUP(B706,'%C values'!$B:$J,9,FALSE)</f>
        <v>11764.555797333334</v>
      </c>
      <c r="O706" s="23">
        <f t="shared" si="2"/>
        <v>10496.091061984866</v>
      </c>
      <c r="P706" s="40">
        <f t="shared" si="3"/>
        <v>5.2480439270128949</v>
      </c>
      <c r="Q706" s="21">
        <f>VLOOKUP($B706,'%C values'!$M:$O,2,FALSE)</f>
        <v>0.21917924999999999</v>
      </c>
      <c r="R706" s="21">
        <f t="shared" si="4"/>
        <v>13090.651260004252</v>
      </c>
      <c r="S706" s="21">
        <f t="shared" si="5"/>
        <v>11679.205747558788</v>
      </c>
      <c r="T706" s="21">
        <f>VLOOKUP($B706,'%C values'!$M:$O,3,FALSE)</f>
        <v>5.8396010890000003</v>
      </c>
      <c r="U706" s="23">
        <f>VLOOKUP(B706,'%C values'!T:U,2,FALSE)</f>
        <v>8.5096000000000005E-2</v>
      </c>
      <c r="V706" s="21">
        <f t="shared" si="6"/>
        <v>5082.424817227552</v>
      </c>
      <c r="W706" s="21">
        <f t="shared" si="7"/>
        <v>4534.4333110650878</v>
      </c>
      <c r="X706" s="23">
        <f>VLOOKUP($B706,'%C values'!$T:$V,3,FALSE)</f>
        <v>2.2672159625947441</v>
      </c>
    </row>
    <row r="707" spans="1:24" ht="15.75" customHeight="1" x14ac:dyDescent="0.2">
      <c r="A707" s="22">
        <f>VLOOKUP(B707,'Sample ID by Horizon'!A:B,2,FALSE)</f>
        <v>42888</v>
      </c>
      <c r="B707" s="94" t="s">
        <v>583</v>
      </c>
      <c r="E707" s="71"/>
      <c r="F707" s="71"/>
      <c r="H707" s="71" t="str">
        <f t="shared" si="167"/>
        <v/>
      </c>
      <c r="I707" s="71" t="e">
        <f t="shared" ref="I707:J707" si="540">I705</f>
        <v>#DIV/0!</v>
      </c>
      <c r="J707" s="71" t="e">
        <f t="shared" si="540"/>
        <v>#DIV/0!</v>
      </c>
      <c r="K707" s="35">
        <f>M707/100*VLOOKUP(B707,'Bulk Density'!$D:$Q,14,FALSE)</f>
        <v>14507.283528056585</v>
      </c>
      <c r="L707" s="23">
        <f t="shared" si="386"/>
        <v>12943.095480666587</v>
      </c>
      <c r="M707" s="23">
        <f>VLOOKUP(B707,'%C values'!$B:$J,5,FALSE)</f>
        <v>1.1621343603333334</v>
      </c>
      <c r="N707" s="23">
        <f>VLOOKUP(B707,'%C values'!$B:$J,9,FALSE)</f>
        <v>13844.8781</v>
      </c>
      <c r="O707" s="23">
        <f t="shared" si="2"/>
        <v>12352.111187455028</v>
      </c>
      <c r="P707" s="40">
        <f t="shared" si="3"/>
        <v>6.176053706116833</v>
      </c>
      <c r="Q707" s="21">
        <f>VLOOKUP($B707,'%C values'!$M:$O,2,FALSE)</f>
        <v>0.87299536</v>
      </c>
      <c r="R707" s="21">
        <f t="shared" si="4"/>
        <v>10169.833336573141</v>
      </c>
      <c r="S707" s="21">
        <f t="shared" si="5"/>
        <v>9073.3129771101558</v>
      </c>
      <c r="T707" s="21">
        <f>VLOOKUP($B707,'%C values'!$M:$O,3,FALSE)</f>
        <v>4.5366551020000001</v>
      </c>
      <c r="U707" s="23">
        <f>VLOOKUP(B707,'%C values'!T:U,2,FALSE)</f>
        <v>0.62123899999999999</v>
      </c>
      <c r="V707" s="21">
        <f t="shared" si="6"/>
        <v>7237.0339885647973</v>
      </c>
      <c r="W707" s="21">
        <f t="shared" si="7"/>
        <v>6456.7306298018993</v>
      </c>
      <c r="X707" s="23">
        <f>VLOOKUP($B707,'%C values'!$T:$V,3,FALSE)</f>
        <v>3.2283643282037353</v>
      </c>
    </row>
    <row r="708" spans="1:24" ht="15.75" customHeight="1" x14ac:dyDescent="0.2">
      <c r="A708" s="22">
        <f>VLOOKUP(B708,'Sample ID by Horizon'!A:B,2,FALSE)</f>
        <v>42888</v>
      </c>
      <c r="B708" s="94" t="s">
        <v>584</v>
      </c>
      <c r="E708" s="71"/>
      <c r="F708" s="71"/>
      <c r="H708" s="71" t="str">
        <f t="shared" si="167"/>
        <v/>
      </c>
      <c r="I708" s="71" t="e">
        <f t="shared" ref="I708:J708" si="541">I705</f>
        <v>#DIV/0!</v>
      </c>
      <c r="J708" s="71" t="e">
        <f t="shared" si="541"/>
        <v>#DIV/0!</v>
      </c>
      <c r="K708" s="35">
        <f>M708/100*VLOOKUP(B708,'Bulk Density'!$D:$Q,14,FALSE)</f>
        <v>14302.828452979849</v>
      </c>
      <c r="L708" s="23">
        <f t="shared" si="386"/>
        <v>12760.68493129618</v>
      </c>
      <c r="M708" s="23">
        <f>VLOOKUP(B708,'%C values'!$B:$J,5,FALSE)</f>
        <v>1.0745630686666665</v>
      </c>
      <c r="N708" s="23">
        <f>VLOOKUP(B708,'%C values'!$B:$J,9,FALSE)</f>
        <v>13716.634916666668</v>
      </c>
      <c r="O708" s="23">
        <f t="shared" si="2"/>
        <v>12237.695296746211</v>
      </c>
      <c r="P708" s="40">
        <f t="shared" si="3"/>
        <v>6.1188457782471009</v>
      </c>
      <c r="Q708" s="21">
        <f>VLOOKUP($B708,'%C values'!$M:$O,2,FALSE)</f>
        <v>0.95797706000000005</v>
      </c>
      <c r="R708" s="21">
        <f t="shared" si="4"/>
        <v>11972.504952500614</v>
      </c>
      <c r="S708" s="21">
        <f t="shared" si="5"/>
        <v>10681.618956662651</v>
      </c>
      <c r="T708" s="21">
        <f>VLOOKUP($B708,'%C values'!$M:$O,3,FALSE)</f>
        <v>5.3408078459999997</v>
      </c>
      <c r="U708" s="23">
        <f>VLOOKUP(B708,'%C values'!T:U,2,FALSE)</f>
        <v>0.61155899999999996</v>
      </c>
      <c r="V708" s="21">
        <f t="shared" si="6"/>
        <v>7643.0777541231755</v>
      </c>
      <c r="W708" s="21">
        <f t="shared" si="7"/>
        <v>6818.9944000513469</v>
      </c>
      <c r="X708" s="23">
        <f>VLOOKUP($B708,'%C values'!$T:$V,3,FALSE)</f>
        <v>3.409496157968452</v>
      </c>
    </row>
    <row r="709" spans="1:24" ht="15.75" customHeight="1" x14ac:dyDescent="0.2">
      <c r="A709" s="22">
        <f>VLOOKUP(B709,'Sample ID by Horizon'!A:B,2,FALSE)</f>
        <v>42888</v>
      </c>
      <c r="B709" s="94" t="s">
        <v>585</v>
      </c>
      <c r="E709" s="71"/>
      <c r="F709" s="71"/>
      <c r="H709" s="71" t="str">
        <f t="shared" si="167"/>
        <v/>
      </c>
      <c r="I709" s="71" t="e">
        <f>AVERAGE(H709:H712)</f>
        <v>#DIV/0!</v>
      </c>
      <c r="J709" s="71" t="e">
        <f>I709*0.48</f>
        <v>#DIV/0!</v>
      </c>
      <c r="K709" s="35">
        <f>M709/100*VLOOKUP(B709,'Bulk Density'!$D:$Q,14,FALSE)</f>
        <v>8574.9704193946745</v>
      </c>
      <c r="L709" s="23">
        <f t="shared" si="386"/>
        <v>7650.4095799515126</v>
      </c>
      <c r="M709" s="23">
        <f>VLOOKUP(B709,'%C values'!$B:$J,5,FALSE)</f>
        <v>0.598583584</v>
      </c>
      <c r="N709" s="23">
        <f>VLOOKUP(B709,'%C values'!$B:$J,9,FALSE)</f>
        <v>8206.1077920000007</v>
      </c>
      <c r="O709" s="23">
        <f t="shared" si="2"/>
        <v>7321.3180449039201</v>
      </c>
      <c r="P709" s="40">
        <f t="shared" si="3"/>
        <v>3.6606579036312228</v>
      </c>
      <c r="Q709" s="21">
        <f>VLOOKUP($B709,'%C values'!$M:$O,2,FALSE)</f>
        <v>0.57173870000000004</v>
      </c>
      <c r="R709" s="21">
        <f t="shared" si="4"/>
        <v>7699.7776928200547</v>
      </c>
      <c r="S709" s="21">
        <f t="shared" si="5"/>
        <v>6869.5809015753821</v>
      </c>
      <c r="T709" s="21">
        <f>VLOOKUP($B709,'%C values'!$M:$O,3,FALSE)</f>
        <v>3.4347894010000002</v>
      </c>
      <c r="U709" s="23">
        <f>VLOOKUP(B709,'%C values'!T:U,2,FALSE)</f>
        <v>0.32350099999999998</v>
      </c>
      <c r="V709" s="21">
        <f t="shared" si="6"/>
        <v>4356.6856387454263</v>
      </c>
      <c r="W709" s="21">
        <f t="shared" si="7"/>
        <v>3886.943968005904</v>
      </c>
      <c r="X709" s="23">
        <f>VLOOKUP($B709,'%C values'!$T:$V,3,FALSE)</f>
        <v>1.9434713900124319</v>
      </c>
    </row>
    <row r="710" spans="1:24" ht="15.75" customHeight="1" x14ac:dyDescent="0.2">
      <c r="A710" s="22">
        <f>VLOOKUP(B710,'Sample ID by Horizon'!A:B,2,FALSE)</f>
        <v>42888</v>
      </c>
      <c r="B710" s="94" t="s">
        <v>586</v>
      </c>
      <c r="E710" s="71"/>
      <c r="F710" s="71"/>
      <c r="H710" s="71" t="str">
        <f t="shared" si="167"/>
        <v/>
      </c>
      <c r="I710" s="71" t="e">
        <f t="shared" ref="I710:J710" si="542">I709</f>
        <v>#DIV/0!</v>
      </c>
      <c r="J710" s="71" t="e">
        <f t="shared" si="542"/>
        <v>#DIV/0!</v>
      </c>
      <c r="K710" s="35">
        <f>M710/100*VLOOKUP(B710,'Bulk Density'!$D:$Q,14,FALSE)</f>
        <v>9817.5098131425402</v>
      </c>
      <c r="L710" s="23">
        <f t="shared" si="386"/>
        <v>8758.9772853158956</v>
      </c>
      <c r="M710" s="23">
        <f>VLOOKUP(B710,'%C values'!$B:$J,5,FALSE)</f>
        <v>0.21630647766666666</v>
      </c>
      <c r="N710" s="23">
        <f>VLOOKUP(B710,'%C values'!$B:$J,9,FALSE)</f>
        <v>9575.366218000001</v>
      </c>
      <c r="O710" s="23">
        <f t="shared" si="2"/>
        <v>8542.9418252037012</v>
      </c>
      <c r="P710" s="40">
        <f t="shared" si="3"/>
        <v>4.27146960709642</v>
      </c>
      <c r="Q710" s="21">
        <f>VLOOKUP($B710,'%C values'!$M:$O,2,FALSE)</f>
        <v>0.18569451000000001</v>
      </c>
      <c r="R710" s="21">
        <f t="shared" si="4"/>
        <v>8100.8313226754544</v>
      </c>
      <c r="S710" s="21">
        <f t="shared" si="5"/>
        <v>7227.3925769346861</v>
      </c>
      <c r="T710" s="21">
        <f>VLOOKUP($B710,'%C values'!$M:$O,3,FALSE)</f>
        <v>3.613695184</v>
      </c>
      <c r="U710" s="23">
        <f>VLOOKUP(B710,'%C values'!T:U,2,FALSE)</f>
        <v>5.3988000000000001E-2</v>
      </c>
      <c r="V710" s="21">
        <f t="shared" si="6"/>
        <v>2355.1998465038218</v>
      </c>
      <c r="W710" s="21">
        <f t="shared" si="7"/>
        <v>2101.2601311883145</v>
      </c>
      <c r="X710" s="23">
        <f>VLOOKUP($B710,'%C values'!$T:$V,3,FALSE)</f>
        <v>1.05062974448621</v>
      </c>
    </row>
    <row r="711" spans="1:24" ht="15.75" customHeight="1" x14ac:dyDescent="0.2">
      <c r="A711" s="22">
        <f>VLOOKUP(B711,'Sample ID by Horizon'!A:B,2,FALSE)</f>
        <v>42888</v>
      </c>
      <c r="B711" s="94" t="s">
        <v>587</v>
      </c>
      <c r="E711" s="71"/>
      <c r="F711" s="71"/>
      <c r="H711" s="71" t="str">
        <f t="shared" si="167"/>
        <v/>
      </c>
      <c r="I711" s="71" t="e">
        <f t="shared" ref="I711:J711" si="543">I709</f>
        <v>#DIV/0!</v>
      </c>
      <c r="J711" s="71" t="e">
        <f t="shared" si="543"/>
        <v>#DIV/0!</v>
      </c>
      <c r="K711" s="35">
        <f>M711/100*VLOOKUP(B711,'Bulk Density'!$D:$Q,14,FALSE)</f>
        <v>6823.7283473808147</v>
      </c>
      <c r="L711" s="23">
        <f t="shared" si="386"/>
        <v>6087.9879657327265</v>
      </c>
      <c r="M711" s="23">
        <f>VLOOKUP(B711,'%C values'!$B:$J,5,FALSE)</f>
        <v>0.11238698400000001</v>
      </c>
      <c r="N711" s="23">
        <f>VLOOKUP(B711,'%C values'!$B:$J,9,FALSE)</f>
        <v>6740.3994266666668</v>
      </c>
      <c r="O711" s="23">
        <f t="shared" si="2"/>
        <v>6013.6436424127705</v>
      </c>
      <c r="P711" s="40">
        <f t="shared" si="3"/>
        <v>3.0068209022203267</v>
      </c>
      <c r="Q711" s="21">
        <f>VLOOKUP($B711,'%C values'!$M:$O,2,FALSE)</f>
        <v>0.10285771</v>
      </c>
      <c r="R711" s="21">
        <f t="shared" si="4"/>
        <v>6128.2226878245228</v>
      </c>
      <c r="S711" s="21">
        <f t="shared" si="5"/>
        <v>5467.4723370437632</v>
      </c>
      <c r="T711" s="21">
        <f>VLOOKUP($B711,'%C values'!$M:$O,3,FALSE)</f>
        <v>2.7337353329999998</v>
      </c>
      <c r="U711" s="23">
        <f>VLOOKUP(B711,'%C values'!T:U,2,FALSE)</f>
        <v>9.8002000000000006E-2</v>
      </c>
      <c r="V711" s="21">
        <f t="shared" si="6"/>
        <v>5838.9213589548017</v>
      </c>
      <c r="W711" s="21">
        <f t="shared" si="7"/>
        <v>5209.3637314593425</v>
      </c>
      <c r="X711" s="23">
        <f>VLOOKUP($B711,'%C values'!$T:$V,3,FALSE)</f>
        <v>2.6046810696511327</v>
      </c>
    </row>
    <row r="712" spans="1:24" ht="15.75" customHeight="1" x14ac:dyDescent="0.2">
      <c r="A712" s="22">
        <f>VLOOKUP(B712,'Sample ID by Horizon'!A:B,2,FALSE)</f>
        <v>42893</v>
      </c>
      <c r="B712" s="94" t="s">
        <v>588</v>
      </c>
      <c r="E712" s="71"/>
      <c r="F712" s="71"/>
      <c r="H712" s="71" t="str">
        <f t="shared" si="167"/>
        <v/>
      </c>
      <c r="I712" s="71" t="e">
        <f t="shared" ref="I712:J712" si="544">I709</f>
        <v>#DIV/0!</v>
      </c>
      <c r="J712" s="71" t="e">
        <f t="shared" si="544"/>
        <v>#DIV/0!</v>
      </c>
      <c r="K712" s="35">
        <f>M712/100*VLOOKUP(B712,'Bulk Density'!$D:$Q,14,FALSE)</f>
        <v>10941.696258434849</v>
      </c>
      <c r="L712" s="23">
        <f t="shared" si="386"/>
        <v>9761.95296104109</v>
      </c>
      <c r="M712" s="23">
        <f>VLOOKUP(B712,'%C values'!$B:$J,5,FALSE)</f>
        <v>0.7463607126666667</v>
      </c>
      <c r="N712" s="23">
        <f>VLOOKUP(B712,'%C values'!$B:$J,9,FALSE)</f>
        <v>10789.04443</v>
      </c>
      <c r="O712" s="23">
        <f t="shared" si="2"/>
        <v>9625.7601867763915</v>
      </c>
      <c r="P712" s="40">
        <f t="shared" si="3"/>
        <v>4.812878622409877</v>
      </c>
      <c r="Q712" s="21">
        <f>VLOOKUP($B712,'%C values'!$M:$O,2,FALSE)</f>
        <v>0.53836916000000001</v>
      </c>
      <c r="R712" s="21">
        <f t="shared" si="4"/>
        <v>7729.3048016728126</v>
      </c>
      <c r="S712" s="21">
        <f t="shared" si="5"/>
        <v>6895.9243716268347</v>
      </c>
      <c r="T712" s="21">
        <f>VLOOKUP($B712,'%C values'!$M:$O,3,FALSE)</f>
        <v>3.4479611320000001</v>
      </c>
      <c r="U712" s="23">
        <f>VLOOKUP(B712,'%C values'!T:U,2,FALSE)</f>
        <v>0.33180100000000001</v>
      </c>
      <c r="V712" s="21">
        <f t="shared" si="6"/>
        <v>4763.6292214432206</v>
      </c>
      <c r="W712" s="21">
        <f t="shared" si="7"/>
        <v>4250.0105363207567</v>
      </c>
      <c r="X712" s="23">
        <f>VLOOKUP($B712,'%C values'!$T:$V,3,FALSE)</f>
        <v>2.1250046186871701</v>
      </c>
    </row>
    <row r="713" spans="1:24" ht="15.75" customHeight="1" x14ac:dyDescent="0.2">
      <c r="A713" s="22">
        <f>VLOOKUP(B713,'Sample ID by Horizon'!A:B,2,FALSE)</f>
        <v>42893</v>
      </c>
      <c r="B713" s="94" t="s">
        <v>589</v>
      </c>
      <c r="E713" s="71"/>
      <c r="F713" s="71"/>
      <c r="H713" s="71" t="str">
        <f t="shared" si="167"/>
        <v/>
      </c>
      <c r="I713" s="71" t="e">
        <f>AVERAGE(H713:H716)</f>
        <v>#DIV/0!</v>
      </c>
      <c r="J713" s="71" t="e">
        <f>I713*0.48</f>
        <v>#DIV/0!</v>
      </c>
      <c r="K713" s="35">
        <f>M713/100*VLOOKUP(B713,'Bulk Density'!$D:$Q,14,FALSE)</f>
        <v>10482.072210447084</v>
      </c>
      <c r="L713" s="23">
        <f t="shared" si="386"/>
        <v>9351.8859814572788</v>
      </c>
      <c r="M713" s="23">
        <f>VLOOKUP(B713,'%C values'!$B:$J,5,FALSE)</f>
        <v>0.73035702000000002</v>
      </c>
      <c r="N713" s="23">
        <f>VLOOKUP(B713,'%C values'!$B:$J,9,FALSE)</f>
        <v>10344.024511999998</v>
      </c>
      <c r="O713" s="23">
        <f t="shared" si="2"/>
        <v>9228.7227070626377</v>
      </c>
      <c r="P713" s="40">
        <f t="shared" si="3"/>
        <v>4.6143599432270159</v>
      </c>
      <c r="Q713" s="21">
        <f>VLOOKUP($B713,'%C values'!$M:$O,2,FALSE)</f>
        <v>0.61784338000000005</v>
      </c>
      <c r="R713" s="21">
        <f t="shared" si="4"/>
        <v>8694.7357784960059</v>
      </c>
      <c r="S713" s="21">
        <f t="shared" si="5"/>
        <v>7757.2617328805536</v>
      </c>
      <c r="T713" s="21">
        <f>VLOOKUP($B713,'%C values'!$M:$O,3,FALSE)</f>
        <v>3.8786296810000001</v>
      </c>
      <c r="U713" s="23">
        <f>VLOOKUP(B713,'%C values'!T:U,2,FALSE)</f>
        <v>1.1306670000000001</v>
      </c>
      <c r="V713" s="21">
        <f t="shared" si="6"/>
        <v>15911.558069076895</v>
      </c>
      <c r="W713" s="21">
        <f t="shared" si="7"/>
        <v>14195.959907721041</v>
      </c>
      <c r="X713" s="23">
        <f>VLOOKUP($B713,'%C values'!$T:$V,3,FALSE)</f>
        <v>7.097977784478692</v>
      </c>
    </row>
    <row r="714" spans="1:24" ht="15.75" customHeight="1" x14ac:dyDescent="0.2">
      <c r="A714" s="22">
        <f>VLOOKUP(B714,'Sample ID by Horizon'!A:B,2,FALSE)</f>
        <v>42893</v>
      </c>
      <c r="B714" s="94" t="s">
        <v>590</v>
      </c>
      <c r="E714" s="71"/>
      <c r="F714" s="71"/>
      <c r="H714" s="71" t="str">
        <f t="shared" si="167"/>
        <v/>
      </c>
      <c r="I714" s="71" t="e">
        <f t="shared" ref="I714:J714" si="545">I713</f>
        <v>#DIV/0!</v>
      </c>
      <c r="J714" s="71" t="e">
        <f t="shared" si="545"/>
        <v>#DIV/0!</v>
      </c>
      <c r="K714" s="35">
        <f>M714/100*VLOOKUP(B714,'Bulk Density'!$D:$Q,14,FALSE)</f>
        <v>6489.8660946902937</v>
      </c>
      <c r="L714" s="23">
        <f t="shared" si="386"/>
        <v>5790.1230342583558</v>
      </c>
      <c r="M714" s="23">
        <f>VLOOKUP(B714,'%C values'!$B:$J,5,FALSE)</f>
        <v>0.43915494666666666</v>
      </c>
      <c r="N714" s="23">
        <f>VLOOKUP(B714,'%C values'!$B:$J,9,FALSE)</f>
        <v>6398.4076710000008</v>
      </c>
      <c r="O714" s="23">
        <f t="shared" si="2"/>
        <v>5708.5257381108459</v>
      </c>
      <c r="P714" s="40">
        <f t="shared" si="3"/>
        <v>2.854261996696521</v>
      </c>
      <c r="Q714" s="21">
        <f>VLOOKUP($B714,'%C values'!$M:$O,2,FALSE)</f>
        <v>0.32443182999999998</v>
      </c>
      <c r="R714" s="21">
        <f t="shared" si="4"/>
        <v>4691.0344615206959</v>
      </c>
      <c r="S714" s="21">
        <f t="shared" si="5"/>
        <v>4185.2430071512772</v>
      </c>
      <c r="T714" s="21">
        <f>VLOOKUP($B714,'%C values'!$M:$O,3,FALSE)</f>
        <v>2.0926208640000001</v>
      </c>
      <c r="U714" s="23">
        <f>VLOOKUP(B714,'%C values'!T:U,2,FALSE)</f>
        <v>0.61225700000000005</v>
      </c>
      <c r="V714" s="21">
        <f t="shared" si="6"/>
        <v>8852.7648051896686</v>
      </c>
      <c r="W714" s="21">
        <f t="shared" si="7"/>
        <v>7898.2519311666201</v>
      </c>
      <c r="X714" s="23">
        <f>VLOOKUP($B714,'%C values'!$T:$V,3,FALSE)</f>
        <v>3.9491247585973559</v>
      </c>
    </row>
    <row r="715" spans="1:24" ht="15.75" customHeight="1" x14ac:dyDescent="0.2">
      <c r="A715" s="22">
        <f>VLOOKUP(B715,'Sample ID by Horizon'!A:B,2,FALSE)</f>
        <v>42893</v>
      </c>
      <c r="B715" s="94" t="s">
        <v>591</v>
      </c>
      <c r="E715" s="71"/>
      <c r="F715" s="71"/>
      <c r="H715" s="71" t="str">
        <f t="shared" si="167"/>
        <v/>
      </c>
      <c r="I715" s="71" t="e">
        <f t="shared" ref="I715:J715" si="546">I713</f>
        <v>#DIV/0!</v>
      </c>
      <c r="J715" s="71" t="e">
        <f t="shared" si="546"/>
        <v>#DIV/0!</v>
      </c>
      <c r="K715" s="35">
        <f>M715/100*VLOOKUP(B715,'Bulk Density'!$D:$Q,14,FALSE)</f>
        <v>6192.8717413828344</v>
      </c>
      <c r="L715" s="23">
        <f t="shared" si="386"/>
        <v>5525.1508728855488</v>
      </c>
      <c r="M715" s="23">
        <f>VLOOKUP(B715,'%C values'!$B:$J,5,FALSE)</f>
        <v>0.14131731133333333</v>
      </c>
      <c r="N715" s="23">
        <f>VLOOKUP(B715,'%C values'!$B:$J,9,FALSE)</f>
        <v>6092.3041386666664</v>
      </c>
      <c r="O715" s="23">
        <f t="shared" si="2"/>
        <v>5435.4265573925932</v>
      </c>
      <c r="P715" s="40">
        <f t="shared" si="3"/>
        <v>2.7177124480715502</v>
      </c>
      <c r="Q715" s="21">
        <f>VLOOKUP($B715,'%C values'!$M:$O,2,FALSE)</f>
        <v>9.992492E-2</v>
      </c>
      <c r="R715" s="21">
        <f t="shared" si="4"/>
        <v>4265.1025664868312</v>
      </c>
      <c r="S715" s="21">
        <f t="shared" si="5"/>
        <v>3805.2354630081677</v>
      </c>
      <c r="T715" s="21">
        <f>VLOOKUP($B715,'%C values'!$M:$O,3,FALSE)</f>
        <v>1.90261715</v>
      </c>
      <c r="U715" s="23">
        <f>VLOOKUP(B715,'%C values'!T:U,2,FALSE)</f>
        <v>0.166573</v>
      </c>
      <c r="V715" s="21">
        <f t="shared" si="6"/>
        <v>7109.8473714806178</v>
      </c>
      <c r="W715" s="21">
        <f t="shared" si="7"/>
        <v>6343.2573854415859</v>
      </c>
      <c r="X715" s="23">
        <f>VLOOKUP($B715,'%C values'!$T:$V,3,FALSE)</f>
        <v>3.1716277233642018</v>
      </c>
    </row>
    <row r="716" spans="1:24" ht="15.75" customHeight="1" x14ac:dyDescent="0.2">
      <c r="A716" s="22">
        <f>VLOOKUP(B716,'Sample ID by Horizon'!A:B,2,FALSE)</f>
        <v>42893</v>
      </c>
      <c r="B716" s="94" t="s">
        <v>592</v>
      </c>
      <c r="E716" s="71"/>
      <c r="F716" s="71"/>
      <c r="H716" s="71" t="str">
        <f t="shared" si="167"/>
        <v/>
      </c>
      <c r="I716" s="71" t="e">
        <f t="shared" ref="I716:J716" si="547">I713</f>
        <v>#DIV/0!</v>
      </c>
      <c r="J716" s="71" t="e">
        <f t="shared" si="547"/>
        <v>#DIV/0!</v>
      </c>
      <c r="K716" s="35">
        <f>M716/100*VLOOKUP(B716,'Bulk Density'!$D:$Q,14,FALSE)</f>
        <v>5826.0347742858567</v>
      </c>
      <c r="L716" s="23">
        <f t="shared" si="386"/>
        <v>5197.866589663824</v>
      </c>
      <c r="M716" s="23">
        <f>VLOOKUP(B716,'%C values'!$B:$J,5,FALSE)</f>
        <v>9.5702039666666669E-2</v>
      </c>
      <c r="N716" s="23">
        <f>VLOOKUP(B716,'%C values'!$B:$J,9,FALSE)</f>
        <v>5751.5698476666657</v>
      </c>
      <c r="O716" s="23">
        <f t="shared" si="2"/>
        <v>5131.4305368129199</v>
      </c>
      <c r="P716" s="40">
        <f t="shared" si="3"/>
        <v>2.5657144842374264</v>
      </c>
      <c r="Q716" s="21">
        <f>VLOOKUP($B716,'%C values'!$M:$O,2,FALSE)</f>
        <v>8.9183570000000004E-2</v>
      </c>
      <c r="R716" s="21">
        <f t="shared" si="4"/>
        <v>5319.5710384944778</v>
      </c>
      <c r="S716" s="21">
        <f t="shared" si="5"/>
        <v>4746.0102185406313</v>
      </c>
      <c r="T716" s="21">
        <f>VLOOKUP($B716,'%C values'!$M:$O,3,FALSE)</f>
        <v>2.3730043840000001</v>
      </c>
      <c r="U716" s="23">
        <f>VLOOKUP(B716,'%C values'!T:U,2,FALSE)</f>
        <v>0.13071199999999999</v>
      </c>
      <c r="V716" s="21">
        <f t="shared" si="6"/>
        <v>7796.6352948608146</v>
      </c>
      <c r="W716" s="21">
        <f t="shared" si="7"/>
        <v>6955.9952319231334</v>
      </c>
      <c r="X716" s="23">
        <f>VLOOKUP($B716,'%C values'!$T:$V,3,FALSE)</f>
        <v>3.4779965529683099</v>
      </c>
    </row>
    <row r="717" spans="1:24" ht="15.75" customHeight="1" x14ac:dyDescent="0.2">
      <c r="A717" s="22">
        <f>VLOOKUP(B717,'Sample ID by Horizon'!A:B,2,FALSE)</f>
        <v>43042</v>
      </c>
      <c r="B717" s="94" t="s">
        <v>593</v>
      </c>
      <c r="E717" s="71"/>
      <c r="F717" s="71"/>
      <c r="H717" s="71" t="str">
        <f t="shared" si="167"/>
        <v/>
      </c>
      <c r="I717" s="71" t="e">
        <f>AVERAGE(H717:H720)</f>
        <v>#DIV/0!</v>
      </c>
      <c r="J717" s="71" t="e">
        <f>I717*0.48</f>
        <v>#DIV/0!</v>
      </c>
      <c r="K717" s="35">
        <f>M717/100*VLOOKUP(B717,'Bulk Density'!$D:$Q,14,FALSE)</f>
        <v>16757.771143760972</v>
      </c>
      <c r="L717" s="23">
        <f t="shared" si="386"/>
        <v>14950.9335457176</v>
      </c>
      <c r="M717" s="23">
        <f>VLOOKUP(B717,'%C values'!$B:$J,5,FALSE)</f>
        <v>1.4303215883333333</v>
      </c>
      <c r="N717" s="23">
        <f>VLOOKUP(B717,'%C values'!$B:$J,9,FALSE)</f>
        <v>16528.009833333334</v>
      </c>
      <c r="O717" s="23">
        <f t="shared" si="2"/>
        <v>14745.945301510701</v>
      </c>
      <c r="P717" s="40">
        <f t="shared" si="3"/>
        <v>7.3729703973264886</v>
      </c>
      <c r="Q717" s="21">
        <f>VLOOKUP($B717,'%C values'!$M:$O,2,FALSE)</f>
        <v>1.45249955</v>
      </c>
      <c r="R717" s="21">
        <f t="shared" si="4"/>
        <v>16671.348998394795</v>
      </c>
      <c r="S717" s="21">
        <f t="shared" si="5"/>
        <v>14873.829511943448</v>
      </c>
      <c r="T717" s="21">
        <f>VLOOKUP($B717,'%C values'!$M:$O,3,FALSE)</f>
        <v>7.4369124830000004</v>
      </c>
      <c r="U717" s="23">
        <f>VLOOKUP(B717,'%C values'!T:U,2,FALSE)</f>
        <v>1.5416080000000001</v>
      </c>
      <c r="V717" s="21">
        <f t="shared" si="6"/>
        <v>17694.108742902816</v>
      </c>
      <c r="W717" s="21">
        <f t="shared" si="7"/>
        <v>15786.314402815558</v>
      </c>
      <c r="X717" s="23">
        <f>VLOOKUP($B717,'%C values'!$T:$V,3,FALSE)</f>
        <v>7.8931547889929918</v>
      </c>
    </row>
    <row r="718" spans="1:24" ht="15.75" customHeight="1" x14ac:dyDescent="0.2">
      <c r="A718" s="22">
        <f>VLOOKUP(B718,'Sample ID by Horizon'!A:B,2,FALSE)</f>
        <v>43042</v>
      </c>
      <c r="B718" s="94" t="s">
        <v>594</v>
      </c>
      <c r="E718" s="71"/>
      <c r="F718" s="71"/>
      <c r="H718" s="71" t="str">
        <f t="shared" si="167"/>
        <v/>
      </c>
      <c r="I718" s="71" t="e">
        <f t="shared" ref="I718:J718" si="548">I717</f>
        <v>#DIV/0!</v>
      </c>
      <c r="J718" s="71" t="e">
        <f t="shared" si="548"/>
        <v>#DIV/0!</v>
      </c>
      <c r="K718" s="35">
        <f>M718/100*VLOOKUP(B718,'Bulk Density'!$D:$Q,14,FALSE)</f>
        <v>14868.669787046072</v>
      </c>
      <c r="L718" s="23">
        <f t="shared" si="386"/>
        <v>13265.516755914692</v>
      </c>
      <c r="M718" s="23">
        <f>VLOOKUP(B718,'%C values'!$B:$J,5,FALSE)</f>
        <v>1.1102860220000002</v>
      </c>
      <c r="N718" s="23">
        <f>VLOOKUP(B718,'%C values'!$B:$J,9,FALSE)</f>
        <v>14658.522006666666</v>
      </c>
      <c r="O718" s="23">
        <f t="shared" si="2"/>
        <v>13078.027293725545</v>
      </c>
      <c r="P718" s="40">
        <f t="shared" si="3"/>
        <v>6.5390116483198817</v>
      </c>
      <c r="Q718" s="21">
        <f>VLOOKUP($B718,'%C values'!$M:$O,2,FALSE)</f>
        <v>1.1049952000000001</v>
      </c>
      <c r="R718" s="21">
        <f t="shared" si="4"/>
        <v>14481.513129175199</v>
      </c>
      <c r="S718" s="21">
        <f t="shared" si="5"/>
        <v>12920.103668819002</v>
      </c>
      <c r="T718" s="21">
        <f>VLOOKUP($B718,'%C values'!$M:$O,3,FALSE)</f>
        <v>6.4600498599999998</v>
      </c>
      <c r="U718" s="23" t="e">
        <f>VLOOKUP(B718,'%C values'!T:U,2,FALSE)</f>
        <v>#N/A</v>
      </c>
      <c r="V718" s="21" t="e">
        <f t="shared" si="6"/>
        <v>#N/A</v>
      </c>
      <c r="W718" s="21" t="e">
        <f t="shared" si="7"/>
        <v>#N/A</v>
      </c>
      <c r="X718" s="23" t="e">
        <f>VLOOKUP($B718,'%C values'!$T:$V,3,FALSE)</f>
        <v>#N/A</v>
      </c>
    </row>
    <row r="719" spans="1:24" ht="15.75" customHeight="1" x14ac:dyDescent="0.2">
      <c r="A719" s="22">
        <f>VLOOKUP(B719,'Sample ID by Horizon'!A:B,2,FALSE)</f>
        <v>43042</v>
      </c>
      <c r="B719" s="94" t="s">
        <v>595</v>
      </c>
      <c r="E719" s="71"/>
      <c r="F719" s="71"/>
      <c r="H719" s="71" t="str">
        <f t="shared" si="167"/>
        <v/>
      </c>
      <c r="I719" s="71" t="e">
        <f t="shared" ref="I719:J719" si="549">I717</f>
        <v>#DIV/0!</v>
      </c>
      <c r="J719" s="71" t="e">
        <f t="shared" si="549"/>
        <v>#DIV/0!</v>
      </c>
      <c r="K719" s="35">
        <f>M719/100*VLOOKUP(B719,'Bulk Density'!$D:$Q,14,FALSE)</f>
        <v>11537.685090074478</v>
      </c>
      <c r="L719" s="23">
        <f t="shared" si="386"/>
        <v>10293.68175357514</v>
      </c>
      <c r="M719" s="23">
        <f>VLOOKUP(B719,'%C values'!$B:$J,5,FALSE)</f>
        <v>0.8536234886666666</v>
      </c>
      <c r="N719" s="23">
        <f>VLOOKUP(B719,'%C values'!$B:$J,9,FALSE)</f>
        <v>11395.906889999998</v>
      </c>
      <c r="O719" s="23">
        <f t="shared" si="2"/>
        <v>10167.19020351395</v>
      </c>
      <c r="P719" s="40">
        <f t="shared" si="3"/>
        <v>5.0835935480390289</v>
      </c>
      <c r="Q719" s="21">
        <f>VLOOKUP($B719,'%C values'!$M:$O,2,FALSE)</f>
        <v>0.78749331</v>
      </c>
      <c r="R719" s="21">
        <f t="shared" si="4"/>
        <v>10449.019318385919</v>
      </c>
      <c r="S719" s="21">
        <f t="shared" si="5"/>
        <v>9322.3968812385883</v>
      </c>
      <c r="T719" s="21">
        <f>VLOOKUP($B719,'%C values'!$M:$O,3,FALSE)</f>
        <v>4.661197016</v>
      </c>
      <c r="U719" s="23">
        <f>VLOOKUP(B719,'%C values'!T:U,2,FALSE)</f>
        <v>0.60311599999999999</v>
      </c>
      <c r="V719" s="21">
        <f t="shared" si="6"/>
        <v>8002.5705046658004</v>
      </c>
      <c r="W719" s="21">
        <f t="shared" si="7"/>
        <v>7139.7263265958309</v>
      </c>
      <c r="X719" s="23">
        <f>VLOOKUP($B719,'%C values'!$T:$V,3,FALSE)</f>
        <v>3.5698620722274526</v>
      </c>
    </row>
    <row r="720" spans="1:24" ht="15.75" customHeight="1" x14ac:dyDescent="0.2">
      <c r="A720" s="22">
        <f>VLOOKUP(B720,'Sample ID by Horizon'!A:B,2,FALSE)</f>
        <v>43042</v>
      </c>
      <c r="B720" s="94" t="s">
        <v>596</v>
      </c>
      <c r="E720" s="71"/>
      <c r="F720" s="71"/>
      <c r="H720" s="71" t="str">
        <f t="shared" si="167"/>
        <v/>
      </c>
      <c r="I720" s="71" t="e">
        <f t="shared" ref="I720:J720" si="550">I717</f>
        <v>#DIV/0!</v>
      </c>
      <c r="J720" s="71" t="e">
        <f t="shared" si="550"/>
        <v>#DIV/0!</v>
      </c>
      <c r="K720" s="35">
        <f>M720/100*VLOOKUP(B720,'Bulk Density'!$D:$Q,14,FALSE)</f>
        <v>13224.403020170646</v>
      </c>
      <c r="L720" s="23">
        <f t="shared" si="386"/>
        <v>11798.536275509996</v>
      </c>
      <c r="M720" s="23">
        <f>VLOOKUP(B720,'%C values'!$B:$J,5,FALSE)</f>
        <v>0.32997195999999995</v>
      </c>
      <c r="N720" s="23">
        <f>VLOOKUP(B720,'%C values'!$B:$J,9,FALSE)</f>
        <v>13054.344203999999</v>
      </c>
      <c r="O720" s="23">
        <f t="shared" si="2"/>
        <v>11646.813350210508</v>
      </c>
      <c r="P720" s="40">
        <f t="shared" si="3"/>
        <v>5.8234048952759654</v>
      </c>
      <c r="Q720" s="21">
        <f>VLOOKUP($B720,'%C values'!$M:$O,2,FALSE)</f>
        <v>0.31080997999999999</v>
      </c>
      <c r="R720" s="21">
        <f t="shared" si="4"/>
        <v>12198.835348198636</v>
      </c>
      <c r="S720" s="21">
        <f t="shared" si="5"/>
        <v>10883.546210378425</v>
      </c>
      <c r="T720" s="21">
        <f>VLOOKUP($B720,'%C values'!$M:$O,3,FALSE)</f>
        <v>5.4417714420000003</v>
      </c>
      <c r="U720" s="23">
        <f>VLOOKUP(B720,'%C values'!T:U,2,FALSE)</f>
        <v>0.28412399999999999</v>
      </c>
      <c r="V720" s="21">
        <f t="shared" si="6"/>
        <v>11151.449816610102</v>
      </c>
      <c r="W720" s="21">
        <f t="shared" si="7"/>
        <v>9949.090706410263</v>
      </c>
      <c r="X720" s="23">
        <f>VLOOKUP($B720,'%C values'!$T:$V,3,FALSE)</f>
        <v>4.9745438328164626</v>
      </c>
    </row>
    <row r="721" spans="1:24" ht="15.75" customHeight="1" x14ac:dyDescent="0.2">
      <c r="A721" s="22">
        <f>VLOOKUP(B721,'Sample ID by Horizon'!A:B,2,FALSE)</f>
        <v>43042</v>
      </c>
      <c r="B721" s="94" t="s">
        <v>597</v>
      </c>
      <c r="E721" s="71"/>
      <c r="F721" s="71"/>
      <c r="H721" s="71" t="str">
        <f t="shared" si="167"/>
        <v/>
      </c>
      <c r="I721" s="71" t="e">
        <f>AVERAGE(H721:H724)</f>
        <v>#DIV/0!</v>
      </c>
      <c r="J721" s="71" t="e">
        <f>I721*0.48</f>
        <v>#DIV/0!</v>
      </c>
      <c r="K721" s="35">
        <f>M721/100*VLOOKUP(B721,'Bulk Density'!$D:$Q,14,FALSE)</f>
        <v>8162.6775209219049</v>
      </c>
      <c r="L721" s="23">
        <f t="shared" si="386"/>
        <v>7282.5704637852423</v>
      </c>
      <c r="M721" s="23">
        <f>VLOOKUP(B721,'%C values'!$B:$J,5,FALSE)</f>
        <v>0.14654204533333334</v>
      </c>
      <c r="N721" s="23">
        <f>VLOOKUP(B721,'%C values'!$B:$J,9,FALSE)</f>
        <v>8080.8127163333338</v>
      </c>
      <c r="O721" s="23">
        <f t="shared" si="2"/>
        <v>7209.5323943047088</v>
      </c>
      <c r="P721" s="40">
        <f t="shared" si="3"/>
        <v>3.6047650954143484</v>
      </c>
      <c r="Q721" s="21">
        <f>VLOOKUP($B721,'%C values'!$M:$O,2,FALSE)</f>
        <v>0.15652083999999999</v>
      </c>
      <c r="R721" s="21">
        <f t="shared" si="4"/>
        <v>8580.4725922775706</v>
      </c>
      <c r="S721" s="21">
        <f t="shared" si="5"/>
        <v>7655.318503723267</v>
      </c>
      <c r="T721" s="21">
        <f>VLOOKUP($B721,'%C values'!$M:$O,3,FALSE)</f>
        <v>3.8276580820000001</v>
      </c>
      <c r="U721" s="23">
        <f>VLOOKUP(B721,'%C values'!T:U,2,FALSE)</f>
        <v>0.15728900000000001</v>
      </c>
      <c r="V721" s="21">
        <f t="shared" si="6"/>
        <v>8622.5831241817195</v>
      </c>
      <c r="W721" s="21">
        <f t="shared" si="7"/>
        <v>7692.8886411044641</v>
      </c>
      <c r="X721" s="23">
        <f>VLOOKUP($B721,'%C values'!$T:$V,3,FALSE)</f>
        <v>3.8464431449492484</v>
      </c>
    </row>
    <row r="722" spans="1:24" ht="15.75" customHeight="1" x14ac:dyDescent="0.2">
      <c r="A722" s="22">
        <f>VLOOKUP(B722,'Sample ID by Horizon'!A:B,2,FALSE)</f>
        <v>43042</v>
      </c>
      <c r="B722" s="94" t="s">
        <v>598</v>
      </c>
      <c r="E722" s="71"/>
      <c r="F722" s="71"/>
      <c r="H722" s="71" t="str">
        <f t="shared" si="167"/>
        <v/>
      </c>
      <c r="I722" s="71" t="e">
        <f t="shared" ref="I722:J722" si="551">I721</f>
        <v>#DIV/0!</v>
      </c>
      <c r="J722" s="71" t="e">
        <f t="shared" si="551"/>
        <v>#DIV/0!</v>
      </c>
      <c r="K722" s="35">
        <f>M722/100*VLOOKUP(B722,'Bulk Density'!$D:$Q,14,FALSE)</f>
        <v>17733.060853415085</v>
      </c>
      <c r="L722" s="23">
        <f t="shared" si="386"/>
        <v>15821.066662572443</v>
      </c>
      <c r="M722" s="23">
        <f>VLOOKUP(B722,'%C values'!$B:$J,5,FALSE)</f>
        <v>1.3782685000000001</v>
      </c>
      <c r="N722" s="23">
        <f>VLOOKUP(B722,'%C values'!$B:$J,9,FALSE)</f>
        <v>17109.327636666665</v>
      </c>
      <c r="O722" s="23">
        <f t="shared" si="2"/>
        <v>15264.5849088916</v>
      </c>
      <c r="P722" s="40">
        <f t="shared" si="3"/>
        <v>7.6322901217600698</v>
      </c>
      <c r="Q722" s="21">
        <f>VLOOKUP($B722,'%C values'!$M:$O,2,FALSE)</f>
        <v>1.5022486100000001</v>
      </c>
      <c r="R722" s="21">
        <f t="shared" si="4"/>
        <v>18259.791568043402</v>
      </c>
      <c r="S722" s="21">
        <f t="shared" si="5"/>
        <v>16291.004809079966</v>
      </c>
      <c r="T722" s="21">
        <f>VLOOKUP($B722,'%C values'!$M:$O,3,FALSE)</f>
        <v>8.1454999150000003</v>
      </c>
      <c r="U722" s="23">
        <f>VLOOKUP(B722,'%C values'!T:U,2,FALSE)</f>
        <v>1.1732830000000001</v>
      </c>
      <c r="V722" s="21">
        <f t="shared" si="6"/>
        <v>14261.223400518686</v>
      </c>
      <c r="W722" s="21">
        <f t="shared" si="7"/>
        <v>12723.565772120615</v>
      </c>
      <c r="X722" s="23">
        <f>VLOOKUP($B722,'%C values'!$T:$V,3,FALSE)</f>
        <v>6.361780941685109</v>
      </c>
    </row>
    <row r="723" spans="1:24" ht="15.75" customHeight="1" x14ac:dyDescent="0.2">
      <c r="A723" s="22">
        <f>VLOOKUP(B723,'Sample ID by Horizon'!A:B,2,FALSE)</f>
        <v>43042</v>
      </c>
      <c r="B723" s="94" t="s">
        <v>599</v>
      </c>
      <c r="E723" s="71"/>
      <c r="F723" s="71"/>
      <c r="H723" s="71" t="str">
        <f t="shared" si="167"/>
        <v/>
      </c>
      <c r="I723" s="71" t="e">
        <f t="shared" ref="I723:J723" si="552">I721</f>
        <v>#DIV/0!</v>
      </c>
      <c r="J723" s="71" t="e">
        <f t="shared" si="552"/>
        <v>#DIV/0!</v>
      </c>
      <c r="K723" s="35">
        <f>M723/100*VLOOKUP(B723,'Bulk Density'!$D:$Q,14,FALSE)</f>
        <v>15016.863902072344</v>
      </c>
      <c r="L723" s="23">
        <f t="shared" si="386"/>
        <v>13397.732451344398</v>
      </c>
      <c r="M723" s="23">
        <f>VLOOKUP(B723,'%C values'!$B:$J,5,FALSE)</f>
        <v>1.1011213876666666</v>
      </c>
      <c r="N723" s="23">
        <f>VLOOKUP(B723,'%C values'!$B:$J,9,FALSE)</f>
        <v>14653.357427333334</v>
      </c>
      <c r="O723" s="23">
        <f t="shared" si="2"/>
        <v>13073.419563870433</v>
      </c>
      <c r="P723" s="40">
        <f t="shared" si="3"/>
        <v>6.536707784096464</v>
      </c>
      <c r="Q723" s="21">
        <f>VLOOKUP($B723,'%C values'!$M:$O,2,FALSE)</f>
        <v>1.25312661</v>
      </c>
      <c r="R723" s="21">
        <f t="shared" si="4"/>
        <v>16329.854487252529</v>
      </c>
      <c r="S723" s="21">
        <f t="shared" si="5"/>
        <v>14569.155238824722</v>
      </c>
      <c r="T723" s="21">
        <f>VLOOKUP($B723,'%C values'!$M:$O,3,FALSE)</f>
        <v>7.2845753929999999</v>
      </c>
      <c r="U723" s="23">
        <f>VLOOKUP(B723,'%C values'!T:U,2,FALSE)</f>
        <v>1.1875709999999999</v>
      </c>
      <c r="V723" s="21">
        <f t="shared" si="6"/>
        <v>15475.580415039605</v>
      </c>
      <c r="W723" s="21">
        <f t="shared" si="7"/>
        <v>13806.989747130432</v>
      </c>
      <c r="X723" s="23">
        <f>VLOOKUP($B723,'%C values'!$T:$V,3,FALSE)</f>
        <v>6.9034927636245813</v>
      </c>
    </row>
    <row r="724" spans="1:24" ht="15.75" customHeight="1" x14ac:dyDescent="0.2">
      <c r="A724" s="22">
        <f>VLOOKUP(B724,'Sample ID by Horizon'!A:B,2,FALSE)</f>
        <v>43042</v>
      </c>
      <c r="B724" s="94" t="s">
        <v>600</v>
      </c>
      <c r="E724" s="71"/>
      <c r="F724" s="71"/>
      <c r="H724" s="71" t="str">
        <f t="shared" si="167"/>
        <v/>
      </c>
      <c r="I724" s="71" t="e">
        <f t="shared" ref="I724:J724" si="553">I721</f>
        <v>#DIV/0!</v>
      </c>
      <c r="J724" s="71" t="e">
        <f t="shared" si="553"/>
        <v>#DIV/0!</v>
      </c>
      <c r="K724" s="35">
        <f>M724/100*VLOOKUP(B724,'Bulk Density'!$D:$Q,14,FALSE)</f>
        <v>12534.438496802159</v>
      </c>
      <c r="L724" s="23">
        <f t="shared" si="386"/>
        <v>11182.964332839951</v>
      </c>
      <c r="M724" s="23">
        <f>VLOOKUP(B724,'%C values'!$B:$J,5,FALSE)</f>
        <v>0.85394505533333331</v>
      </c>
      <c r="N724" s="23">
        <f>VLOOKUP(B724,'%C values'!$B:$J,9,FALSE)</f>
        <v>12117.218101666665</v>
      </c>
      <c r="O724" s="23">
        <f t="shared" si="2"/>
        <v>10810.729007027472</v>
      </c>
      <c r="P724" s="40">
        <f t="shared" si="3"/>
        <v>5.4053628514522201</v>
      </c>
      <c r="Q724" s="21">
        <f>VLOOKUP($B724,'%C values'!$M:$O,2,FALSE)</f>
        <v>0.91046992999999998</v>
      </c>
      <c r="R724" s="21">
        <f t="shared" si="4"/>
        <v>12642.091962386939</v>
      </c>
      <c r="S724" s="21">
        <f t="shared" si="5"/>
        <v>11279.010507245637</v>
      </c>
      <c r="T724" s="21">
        <f>VLOOKUP($B724,'%C values'!$M:$O,3,FALSE)</f>
        <v>5.6395035299999998</v>
      </c>
      <c r="U724" s="23">
        <f>VLOOKUP(B724,'%C values'!T:U,2,FALSE)</f>
        <v>0.88982399999999995</v>
      </c>
      <c r="V724" s="21">
        <f t="shared" si="6"/>
        <v>12355.41830397298</v>
      </c>
      <c r="W724" s="21">
        <f t="shared" si="7"/>
        <v>11023.246254381344</v>
      </c>
      <c r="X724" s="23">
        <f>VLOOKUP($B724,'%C values'!$T:$V,3,FALSE)</f>
        <v>5.5116214426529391</v>
      </c>
    </row>
    <row r="725" spans="1:24" ht="15.75" customHeight="1" x14ac:dyDescent="0.2">
      <c r="A725" s="22">
        <f>VLOOKUP(B725,'Sample ID by Horizon'!A:B,2,FALSE)</f>
        <v>43042</v>
      </c>
      <c r="B725" s="94" t="s">
        <v>601</v>
      </c>
      <c r="E725" s="71"/>
      <c r="F725" s="71"/>
      <c r="H725" s="71" t="str">
        <f t="shared" si="167"/>
        <v/>
      </c>
      <c r="I725" s="71" t="e">
        <f>AVERAGE(H725:H728)</f>
        <v>#DIV/0!</v>
      </c>
      <c r="J725" s="71" t="e">
        <f>I725*0.48</f>
        <v>#DIV/0!</v>
      </c>
      <c r="K725" s="35">
        <f>M725/100*VLOOKUP(B725,'Bulk Density'!$D:$Q,14,FALSE)</f>
        <v>9160.3674382688714</v>
      </c>
      <c r="L725" s="23">
        <f t="shared" si="386"/>
        <v>8172.688578272111</v>
      </c>
      <c r="M725" s="23">
        <f>VLOOKUP(B725,'%C values'!$B:$J,5,FALSE)</f>
        <v>0.20160342033333334</v>
      </c>
      <c r="N725" s="23">
        <f>VLOOKUP(B725,'%C values'!$B:$J,9,FALSE)</f>
        <v>9044.3714103333332</v>
      </c>
      <c r="O725" s="23">
        <f t="shared" si="2"/>
        <v>8069.1993439130956</v>
      </c>
      <c r="P725" s="40">
        <f t="shared" si="3"/>
        <v>4.0345984388469489</v>
      </c>
      <c r="Q725" s="21">
        <f>VLOOKUP($B725,'%C values'!$M:$O,2,FALSE)</f>
        <v>0.20826322</v>
      </c>
      <c r="R725" s="21">
        <f t="shared" si="4"/>
        <v>9278.1815398439048</v>
      </c>
      <c r="S725" s="21">
        <f t="shared" si="5"/>
        <v>8277.7998599745442</v>
      </c>
      <c r="T725" s="21">
        <f>VLOOKUP($B725,'%C values'!$M:$O,3,FALSE)</f>
        <v>4.1388986650000001</v>
      </c>
      <c r="U725" s="23">
        <f>VLOOKUP(B725,'%C values'!T:U,2,FALSE)</f>
        <v>0.20709900000000001</v>
      </c>
      <c r="V725" s="21">
        <f t="shared" si="6"/>
        <v>9226.3152308897006</v>
      </c>
      <c r="W725" s="21">
        <f t="shared" si="7"/>
        <v>8231.5258219904008</v>
      </c>
      <c r="X725" s="23">
        <f>VLOOKUP($B725,'%C values'!$T:$V,3,FALSE)</f>
        <v>4.1157616530793817</v>
      </c>
    </row>
    <row r="726" spans="1:24" ht="15.75" customHeight="1" x14ac:dyDescent="0.2">
      <c r="A726" s="22">
        <f>VLOOKUP(B726,'Sample ID by Horizon'!A:B,2,FALSE)</f>
        <v>43042</v>
      </c>
      <c r="B726" s="94" t="s">
        <v>602</v>
      </c>
      <c r="E726" s="71"/>
      <c r="F726" s="71"/>
      <c r="H726" s="71" t="str">
        <f t="shared" si="167"/>
        <v/>
      </c>
      <c r="I726" s="71" t="e">
        <f t="shared" ref="I726:J726" si="554">I725</f>
        <v>#DIV/0!</v>
      </c>
      <c r="J726" s="71" t="e">
        <f t="shared" si="554"/>
        <v>#DIV/0!</v>
      </c>
      <c r="K726" s="35">
        <f>M726/100*VLOOKUP(B726,'Bulk Density'!$D:$Q,14,FALSE)</f>
        <v>6823.8790687211149</v>
      </c>
      <c r="L726" s="23">
        <f t="shared" si="386"/>
        <v>6088.1224361657823</v>
      </c>
      <c r="M726" s="23">
        <f>VLOOKUP(B726,'%C values'!$B:$J,5,FALSE)</f>
        <v>0.11501232066666667</v>
      </c>
      <c r="N726" s="23">
        <f>VLOOKUP(B726,'%C values'!$B:$J,9,FALSE)</f>
        <v>6735.7739923333329</v>
      </c>
      <c r="O726" s="23">
        <f t="shared" si="2"/>
        <v>6009.5169264703882</v>
      </c>
      <c r="P726" s="40">
        <f t="shared" si="3"/>
        <v>3.0047575448797672</v>
      </c>
      <c r="Q726" s="21">
        <f>VLOOKUP($B726,'%C values'!$M:$O,2,FALSE)</f>
        <v>0.13578411000000001</v>
      </c>
      <c r="R726" s="21">
        <f t="shared" si="4"/>
        <v>7900.7734103678049</v>
      </c>
      <c r="S726" s="21">
        <f t="shared" si="5"/>
        <v>7048.9050843828945</v>
      </c>
      <c r="T726" s="21">
        <f>VLOOKUP($B726,'%C values'!$M:$O,3,FALSE)</f>
        <v>3.5244514649999998</v>
      </c>
      <c r="U726" s="23">
        <f>VLOOKUP(B726,'%C values'!T:U,2,FALSE)</f>
        <v>0.14609800000000001</v>
      </c>
      <c r="V726" s="21">
        <f t="shared" si="6"/>
        <v>8500.9003903911544</v>
      </c>
      <c r="W726" s="21">
        <f t="shared" si="7"/>
        <v>7584.3258465086374</v>
      </c>
      <c r="X726" s="23">
        <f>VLOOKUP($B726,'%C values'!$T:$V,3,FALSE)</f>
        <v>3.7921617642415595</v>
      </c>
    </row>
    <row r="727" spans="1:24" ht="15.75" customHeight="1" x14ac:dyDescent="0.2">
      <c r="A727" s="22">
        <f>VLOOKUP(B727,'Sample ID by Horizon'!A:B,2,FALSE)</f>
        <v>43048</v>
      </c>
      <c r="B727" s="94" t="s">
        <v>618</v>
      </c>
      <c r="E727" s="71"/>
      <c r="F727" s="71"/>
      <c r="H727" s="71" t="str">
        <f t="shared" si="167"/>
        <v/>
      </c>
      <c r="I727" s="71" t="e">
        <f t="shared" ref="I727:J727" si="555">I725</f>
        <v>#DIV/0!</v>
      </c>
      <c r="J727" s="71" t="e">
        <f t="shared" si="555"/>
        <v>#DIV/0!</v>
      </c>
      <c r="K727" s="35">
        <f>M727/100*VLOOKUP(B727,'Bulk Density'!$D:$Q,14,FALSE)</f>
        <v>31047.579183094724</v>
      </c>
      <c r="L727" s="23">
        <f t="shared" si="386"/>
        <v>27700.001935798929</v>
      </c>
      <c r="M727" s="23">
        <f>VLOOKUP(B727,'%C values'!$B:$J,5,FALSE)</f>
        <v>2.4967192843333335</v>
      </c>
      <c r="N727" s="23">
        <f>VLOOKUP(B727,'%C values'!$B:$J,9,FALSE)</f>
        <v>26873.620956666669</v>
      </c>
      <c r="O727" s="23">
        <f t="shared" si="2"/>
        <v>23976.083550079671</v>
      </c>
      <c r="P727" s="40">
        <f t="shared" si="3"/>
        <v>11.988038111090351</v>
      </c>
      <c r="Q727" s="21">
        <f>VLOOKUP($B727,'%C values'!$M:$O,2,FALSE)</f>
        <v>2.5622669299999998</v>
      </c>
      <c r="R727" s="21">
        <f t="shared" si="4"/>
        <v>24575.787126887772</v>
      </c>
      <c r="S727" s="21">
        <f t="shared" si="5"/>
        <v>21926.004181325636</v>
      </c>
      <c r="T727" s="21">
        <f>VLOOKUP($B727,'%C values'!$M:$O,3,FALSE)</f>
        <v>10.96299874</v>
      </c>
      <c r="U727" s="23">
        <f>VLOOKUP(B727,'%C values'!T:U,2,FALSE)</f>
        <v>1.3186439999999999</v>
      </c>
      <c r="V727" s="21">
        <f t="shared" si="6"/>
        <v>12647.672988601465</v>
      </c>
      <c r="W727" s="21">
        <f t="shared" si="7"/>
        <v>11283.989782313573</v>
      </c>
      <c r="X727" s="23">
        <f>VLOOKUP($B727,'%C values'!$T:$V,3,FALSE)</f>
        <v>5.6419931667730499</v>
      </c>
    </row>
    <row r="728" spans="1:24" ht="15.75" customHeight="1" x14ac:dyDescent="0.2">
      <c r="A728" s="22">
        <f>VLOOKUP(B728,'Sample ID by Horizon'!A:B,2,FALSE)</f>
        <v>43048</v>
      </c>
      <c r="B728" s="94" t="s">
        <v>619</v>
      </c>
      <c r="E728" s="71"/>
      <c r="F728" s="71"/>
      <c r="H728" s="71" t="str">
        <f t="shared" si="167"/>
        <v/>
      </c>
      <c r="I728" s="71" t="e">
        <f t="shared" ref="I728:J728" si="556">I725</f>
        <v>#DIV/0!</v>
      </c>
      <c r="J728" s="71" t="e">
        <f t="shared" si="556"/>
        <v>#DIV/0!</v>
      </c>
      <c r="K728" s="35">
        <f>M728/100*VLOOKUP(B728,'Bulk Density'!$D:$Q,14,FALSE)</f>
        <v>29865.778228275169</v>
      </c>
      <c r="L728" s="23">
        <f t="shared" si="386"/>
        <v>26645.623797549259</v>
      </c>
      <c r="M728" s="23">
        <f>VLOOKUP(B728,'%C values'!$B:$J,5,FALSE)</f>
        <v>2.4720302193333334</v>
      </c>
      <c r="N728" s="23">
        <f>VLOOKUP(B728,'%C values'!$B:$J,9,FALSE)</f>
        <v>25986.36202</v>
      </c>
      <c r="O728" s="23">
        <f t="shared" si="2"/>
        <v>23184.489650977746</v>
      </c>
      <c r="P728" s="40">
        <f t="shared" si="3"/>
        <v>11.592241282508276</v>
      </c>
      <c r="Q728" s="21">
        <f>VLOOKUP($B728,'%C values'!$M:$O,2,FALSE)</f>
        <v>2.41435033</v>
      </c>
      <c r="R728" s="21">
        <f t="shared" si="4"/>
        <v>23412.919680757714</v>
      </c>
      <c r="S728" s="21">
        <f t="shared" si="5"/>
        <v>20888.518124234939</v>
      </c>
      <c r="T728" s="21">
        <f>VLOOKUP($B728,'%C values'!$M:$O,3,FALSE)</f>
        <v>10.444255869999999</v>
      </c>
      <c r="U728" s="23">
        <f>VLOOKUP(B728,'%C values'!T:U,2,FALSE)</f>
        <v>2.0591659999999998</v>
      </c>
      <c r="V728" s="21">
        <f t="shared" si="6"/>
        <v>19968.55533693287</v>
      </c>
      <c r="W728" s="21">
        <f t="shared" si="7"/>
        <v>17815.528168113182</v>
      </c>
      <c r="X728" s="23">
        <f>VLOOKUP($B728,'%C values'!$T:$V,3,FALSE)</f>
        <v>8.9077613615437556</v>
      </c>
    </row>
    <row r="729" spans="1:24" ht="15.75" customHeight="1" x14ac:dyDescent="0.2">
      <c r="A729" s="22">
        <f>VLOOKUP(B729,'Sample ID by Horizon'!A:B,2,FALSE)</f>
        <v>43048</v>
      </c>
      <c r="B729" s="94" t="s">
        <v>620</v>
      </c>
      <c r="E729" s="71"/>
      <c r="F729" s="71"/>
      <c r="H729" s="71" t="str">
        <f t="shared" si="167"/>
        <v/>
      </c>
      <c r="I729" s="71" t="e">
        <f>AVERAGE(H729:H732)</f>
        <v>#DIV/0!</v>
      </c>
      <c r="J729" s="71" t="e">
        <f>I729*0.48</f>
        <v>#DIV/0!</v>
      </c>
      <c r="K729" s="35">
        <f>M729/100*VLOOKUP(B729,'Bulk Density'!$D:$Q,14,FALSE)</f>
        <v>21906.552051661169</v>
      </c>
      <c r="L729" s="23">
        <f t="shared" si="386"/>
        <v>19544.568375498362</v>
      </c>
      <c r="M729" s="23">
        <f>VLOOKUP(B729,'%C values'!$B:$J,5,FALSE)</f>
        <v>1.6034327323333333</v>
      </c>
      <c r="N729" s="23">
        <f>VLOOKUP(B729,'%C values'!$B:$J,9,FALSE)</f>
        <v>18368.699473333338</v>
      </c>
      <c r="O729" s="23">
        <f t="shared" si="2"/>
        <v>16388.1701684004</v>
      </c>
      <c r="P729" s="40">
        <f t="shared" si="3"/>
        <v>8.1940825798117132</v>
      </c>
      <c r="Q729" s="21">
        <f>VLOOKUP($B729,'%C values'!$M:$O,2,FALSE)</f>
        <v>1.54201594</v>
      </c>
      <c r="R729" s="21">
        <f t="shared" si="4"/>
        <v>15410.845861767937</v>
      </c>
      <c r="S729" s="21">
        <f t="shared" si="5"/>
        <v>13749.234930229451</v>
      </c>
      <c r="T729" s="21">
        <f>VLOOKUP($B729,'%C values'!$M:$O,3,FALSE)</f>
        <v>6.8746153640000003</v>
      </c>
      <c r="U729" s="23">
        <f>VLOOKUP(B729,'%C values'!T:U,2,FALSE)</f>
        <v>1.2335940000000001</v>
      </c>
      <c r="V729" s="21">
        <f t="shared" si="6"/>
        <v>12328.489282673534</v>
      </c>
      <c r="W729" s="21">
        <f t="shared" si="7"/>
        <v>10999.220743802083</v>
      </c>
      <c r="X729" s="23">
        <f>VLOOKUP($B729,'%C values'!$T:$V,3,FALSE)</f>
        <v>5.4996086910348128</v>
      </c>
    </row>
    <row r="730" spans="1:24" ht="15.75" customHeight="1" x14ac:dyDescent="0.2">
      <c r="A730" s="22">
        <f>VLOOKUP(B730,'Sample ID by Horizon'!A:B,2,FALSE)</f>
        <v>43048</v>
      </c>
      <c r="B730" s="94" t="s">
        <v>621</v>
      </c>
      <c r="E730" s="71"/>
      <c r="F730" s="71"/>
      <c r="H730" s="71" t="str">
        <f t="shared" si="167"/>
        <v/>
      </c>
      <c r="I730" s="71" t="e">
        <f t="shared" ref="I730:J730" si="557">I729</f>
        <v>#DIV/0!</v>
      </c>
      <c r="J730" s="71" t="e">
        <f t="shared" si="557"/>
        <v>#DIV/0!</v>
      </c>
      <c r="K730" s="35">
        <f>M730/100*VLOOKUP(B730,'Bulk Density'!$D:$Q,14,FALSE)</f>
        <v>37253.9098452404</v>
      </c>
      <c r="L730" s="23">
        <f t="shared" si="386"/>
        <v>33237.160576793736</v>
      </c>
      <c r="M730" s="23">
        <f>VLOOKUP(B730,'%C values'!$B:$J,5,FALSE)</f>
        <v>1.0135704079999999</v>
      </c>
      <c r="N730" s="23">
        <f>VLOOKUP(B730,'%C values'!$B:$J,9,FALSE)</f>
        <v>28356.386310000002</v>
      </c>
      <c r="O730" s="23">
        <f t="shared" si="2"/>
        <v>25298.975841148622</v>
      </c>
      <c r="P730" s="40">
        <f t="shared" si="3"/>
        <v>12.649484054464599</v>
      </c>
      <c r="Q730" s="21">
        <f>VLOOKUP($B730,'%C values'!$M:$O,2,FALSE)</f>
        <v>0.85969077000000005</v>
      </c>
      <c r="R730" s="21">
        <f t="shared" si="4"/>
        <v>19888.774403836596</v>
      </c>
      <c r="S730" s="21">
        <f t="shared" si="5"/>
        <v>17744.349285271008</v>
      </c>
      <c r="T730" s="21">
        <f>VLOOKUP($B730,'%C values'!$M:$O,3,FALSE)</f>
        <v>8.8721719310000005</v>
      </c>
      <c r="U730" s="23">
        <f>VLOOKUP(B730,'%C values'!T:U,2,FALSE)</f>
        <v>0.62751500000000004</v>
      </c>
      <c r="V730" s="21">
        <f t="shared" si="6"/>
        <v>14517.434297943575</v>
      </c>
      <c r="W730" s="21">
        <f t="shared" si="7"/>
        <v>12952.151785631986</v>
      </c>
      <c r="X730" s="23">
        <f>VLOOKUP($B730,'%C values'!$T:$V,3,FALSE)</f>
        <v>6.4760739135090004</v>
      </c>
    </row>
    <row r="731" spans="1:24" ht="15.75" customHeight="1" x14ac:dyDescent="0.2">
      <c r="A731" s="22">
        <f>VLOOKUP(B731,'Sample ID by Horizon'!A:B,2,FALSE)</f>
        <v>43048</v>
      </c>
      <c r="B731" s="94" t="s">
        <v>622</v>
      </c>
      <c r="E731" s="71"/>
      <c r="F731" s="71"/>
      <c r="H731" s="71" t="str">
        <f t="shared" si="167"/>
        <v/>
      </c>
      <c r="I731" s="71" t="e">
        <f t="shared" ref="I731:J731" si="558">I729</f>
        <v>#DIV/0!</v>
      </c>
      <c r="J731" s="71" t="e">
        <f t="shared" si="558"/>
        <v>#DIV/0!</v>
      </c>
      <c r="K731" s="35">
        <f>M731/100*VLOOKUP(B731,'Bulk Density'!$D:$Q,14,FALSE)</f>
        <v>15379.013035892665</v>
      </c>
      <c r="L731" s="23">
        <f t="shared" si="386"/>
        <v>13720.834347589273</v>
      </c>
      <c r="M731" s="23">
        <f>VLOOKUP(B731,'%C values'!$B:$J,5,FALSE)</f>
        <v>0.24103197666666665</v>
      </c>
      <c r="N731" s="23">
        <f>VLOOKUP(B731,'%C values'!$B:$J,9,FALSE)</f>
        <v>12193.292000666668</v>
      </c>
      <c r="O731" s="23">
        <f t="shared" si="2"/>
        <v>10878.600551444411</v>
      </c>
      <c r="P731" s="40">
        <f t="shared" si="3"/>
        <v>5.4392986132887735</v>
      </c>
      <c r="Q731" s="21">
        <f>VLOOKUP($B731,'%C values'!$M:$O,2,FALSE)</f>
        <v>0.29888453999999998</v>
      </c>
      <c r="R731" s="21">
        <f t="shared" si="4"/>
        <v>12915.617384095824</v>
      </c>
      <c r="S731" s="21">
        <f t="shared" si="5"/>
        <v>11523.044177830549</v>
      </c>
      <c r="T731" s="21">
        <f>VLOOKUP($B731,'%C values'!$M:$O,3,FALSE)</f>
        <v>5.7615203279999996</v>
      </c>
      <c r="U731" s="23">
        <f>VLOOKUP(B731,'%C values'!T:U,2,FALSE)</f>
        <v>0.24354500000000001</v>
      </c>
      <c r="V731" s="21">
        <f t="shared" si="6"/>
        <v>10524.244699339812</v>
      </c>
      <c r="W731" s="21">
        <f t="shared" si="7"/>
        <v>9389.5113955701472</v>
      </c>
      <c r="X731" s="23">
        <f>VLOOKUP($B731,'%C values'!$T:$V,3,FALSE)</f>
        <v>4.6947542629095507</v>
      </c>
    </row>
    <row r="732" spans="1:24" ht="15.75" customHeight="1" x14ac:dyDescent="0.2">
      <c r="A732" s="22">
        <f>VLOOKUP(B732,'Sample ID by Horizon'!A:B,2,FALSE)</f>
        <v>43048</v>
      </c>
      <c r="B732" s="94" t="s">
        <v>623</v>
      </c>
      <c r="E732" s="71"/>
      <c r="F732" s="71"/>
      <c r="H732" s="71" t="str">
        <f t="shared" si="167"/>
        <v/>
      </c>
      <c r="I732" s="71" t="e">
        <f t="shared" ref="I732:J732" si="559">I729</f>
        <v>#DIV/0!</v>
      </c>
      <c r="J732" s="71" t="e">
        <f t="shared" si="559"/>
        <v>#DIV/0!</v>
      </c>
      <c r="K732" s="35">
        <f>M732/100*VLOOKUP(B732,'Bulk Density'!$D:$Q,14,FALSE)</f>
        <v>17770.762258006172</v>
      </c>
      <c r="L732" s="23">
        <f t="shared" si="386"/>
        <v>15854.703068618684</v>
      </c>
      <c r="M732" s="23">
        <f>VLOOKUP(B732,'%C values'!$B:$J,5,FALSE)</f>
        <v>1.3185610666666667</v>
      </c>
      <c r="N732" s="23">
        <f>VLOOKUP(B732,'%C values'!$B:$J,9,FALSE)</f>
        <v>17499.763916666667</v>
      </c>
      <c r="O732" s="23">
        <f t="shared" si="2"/>
        <v>15612.924006378949</v>
      </c>
      <c r="P732" s="40">
        <f t="shared" si="3"/>
        <v>7.8064596172716616</v>
      </c>
      <c r="Q732" s="21">
        <f>VLOOKUP($B732,'%C values'!$M:$O,2,FALSE)</f>
        <v>1.2904217099999999</v>
      </c>
      <c r="R732" s="21">
        <f t="shared" si="4"/>
        <v>17000.932644346631</v>
      </c>
      <c r="S732" s="21">
        <f t="shared" si="5"/>
        <v>15167.877159814316</v>
      </c>
      <c r="T732" s="21">
        <f>VLOOKUP($B732,'%C values'!$M:$O,3,FALSE)</f>
        <v>7.5839362619999999</v>
      </c>
      <c r="U732" s="23">
        <f>VLOOKUP(B732,'%C values'!T:U,2,FALSE)</f>
        <v>1.399046</v>
      </c>
      <c r="V732" s="21">
        <f t="shared" si="6"/>
        <v>18432.02623454202</v>
      </c>
      <c r="W732" s="21">
        <f t="shared" si="7"/>
        <v>16444.668982614665</v>
      </c>
      <c r="X732" s="23">
        <f>VLOOKUP($B732,'%C values'!$T:$V,3,FALSE)</f>
        <v>8.2223319782848758</v>
      </c>
    </row>
    <row r="733" spans="1:24" ht="15.75" customHeight="1" x14ac:dyDescent="0.2">
      <c r="A733" s="22">
        <f>VLOOKUP(B733,'Sample ID by Horizon'!A:B,2,FALSE)</f>
        <v>43048</v>
      </c>
      <c r="B733" s="94" t="s">
        <v>624</v>
      </c>
      <c r="E733" s="71"/>
      <c r="F733" s="71"/>
      <c r="H733" s="71" t="str">
        <f t="shared" si="167"/>
        <v/>
      </c>
      <c r="I733" s="71" t="e">
        <f>AVERAGE(H733:H736)</f>
        <v>#DIV/0!</v>
      </c>
      <c r="J733" s="71" t="e">
        <f>I733*0.48</f>
        <v>#DIV/0!</v>
      </c>
      <c r="K733" s="35">
        <f>M733/100*VLOOKUP(B733,'Bulk Density'!$D:$Q,14,FALSE)</f>
        <v>14635.05130433146</v>
      </c>
      <c r="L733" s="23">
        <f t="shared" si="386"/>
        <v>13057.087223123397</v>
      </c>
      <c r="M733" s="23">
        <f>VLOOKUP(B733,'%C values'!$B:$J,5,FALSE)</f>
        <v>1.1258828400000001</v>
      </c>
      <c r="N733" s="23">
        <f>VLOOKUP(B733,'%C values'!$B:$J,9,FALSE)</f>
        <v>14535.944353333334</v>
      </c>
      <c r="O733" s="23">
        <f t="shared" si="2"/>
        <v>12968.666070597792</v>
      </c>
      <c r="P733" s="40">
        <f t="shared" si="3"/>
        <v>6.4843310534682423</v>
      </c>
      <c r="Q733" s="21">
        <f>VLOOKUP($B733,'%C values'!$M:$O,2,FALSE)</f>
        <v>1.16325221</v>
      </c>
      <c r="R733" s="21">
        <f t="shared" si="4"/>
        <v>14966.237538781648</v>
      </c>
      <c r="S733" s="21">
        <f t="shared" si="5"/>
        <v>13352.564666993652</v>
      </c>
      <c r="T733" s="21">
        <f>VLOOKUP($B733,'%C values'!$M:$O,3,FALSE)</f>
        <v>6.6762802929999996</v>
      </c>
      <c r="U733" s="23">
        <f>VLOOKUP(B733,'%C values'!T:U,2,FALSE)</f>
        <v>1.0697449999999999</v>
      </c>
      <c r="V733" s="21">
        <f t="shared" si="6"/>
        <v>13763.187070088585</v>
      </c>
      <c r="W733" s="21">
        <f t="shared" si="7"/>
        <v>12279.228156113386</v>
      </c>
      <c r="X733" s="23">
        <f>VLOOKUP($B733,'%C values'!$T:$V,3,FALSE)</f>
        <v>6.1396122015837671</v>
      </c>
    </row>
    <row r="734" spans="1:24" ht="15.75" customHeight="1" x14ac:dyDescent="0.2">
      <c r="A734" s="22">
        <f>VLOOKUP(B734,'Sample ID by Horizon'!A:B,2,FALSE)</f>
        <v>43048</v>
      </c>
      <c r="B734" s="94" t="s">
        <v>625</v>
      </c>
      <c r="E734" s="71"/>
      <c r="F734" s="71"/>
      <c r="H734" s="71" t="str">
        <f t="shared" si="167"/>
        <v/>
      </c>
      <c r="I734" s="71" t="e">
        <f t="shared" ref="I734:J734" si="560">I733</f>
        <v>#DIV/0!</v>
      </c>
      <c r="J734" s="71" t="e">
        <f t="shared" si="560"/>
        <v>#DIV/0!</v>
      </c>
      <c r="K734" s="35">
        <f>M734/100*VLOOKUP(B734,'Bulk Density'!$D:$Q,14,FALSE)</f>
        <v>6137.3966755374777</v>
      </c>
      <c r="L734" s="23">
        <f t="shared" si="386"/>
        <v>5475.6571773467458</v>
      </c>
      <c r="M734" s="23">
        <f>VLOOKUP(B734,'%C values'!$B:$J,5,FALSE)</f>
        <v>0.46083596866666671</v>
      </c>
      <c r="N734" s="23">
        <f>VLOOKUP(B734,'%C values'!$B:$J,9,FALSE)</f>
        <v>6101.3745413333336</v>
      </c>
      <c r="O734" s="23">
        <f t="shared" si="2"/>
        <v>5443.5189812799263</v>
      </c>
      <c r="P734" s="40">
        <f t="shared" si="3"/>
        <v>2.7217586587785578</v>
      </c>
      <c r="Q734" s="21">
        <f>VLOOKUP($B734,'%C values'!$M:$O,2,FALSE)</f>
        <v>0.41957329999999998</v>
      </c>
      <c r="R734" s="21">
        <f t="shared" si="4"/>
        <v>5532.190239391899</v>
      </c>
      <c r="S734" s="21">
        <f t="shared" si="5"/>
        <v>4935.7046305176345</v>
      </c>
      <c r="T734" s="21">
        <f>VLOOKUP($B734,'%C values'!$M:$O,3,FALSE)</f>
        <v>2.4678515609999998</v>
      </c>
      <c r="U734" s="23">
        <f>VLOOKUP(B734,'%C values'!T:U,2,FALSE)</f>
        <v>0.45837299999999997</v>
      </c>
      <c r="V734" s="21">
        <f t="shared" si="6"/>
        <v>6043.7750366879454</v>
      </c>
      <c r="W734" s="21">
        <f t="shared" si="7"/>
        <v>5392.1299057977694</v>
      </c>
      <c r="X734" s="23">
        <f>VLOOKUP($B734,'%C values'!$T:$V,3,FALSE)</f>
        <v>2.6960641288905958</v>
      </c>
    </row>
    <row r="735" spans="1:24" ht="15.75" customHeight="1" x14ac:dyDescent="0.2">
      <c r="A735" s="22">
        <f>VLOOKUP(B735,'Sample ID by Horizon'!A:B,2,FALSE)</f>
        <v>43048</v>
      </c>
      <c r="B735" s="94" t="s">
        <v>626</v>
      </c>
      <c r="E735" s="71"/>
      <c r="F735" s="71"/>
      <c r="H735" s="71" t="str">
        <f t="shared" si="167"/>
        <v/>
      </c>
      <c r="I735" s="71" t="e">
        <f t="shared" ref="I735:J735" si="561">I733</f>
        <v>#DIV/0!</v>
      </c>
      <c r="J735" s="71" t="e">
        <f t="shared" si="561"/>
        <v>#DIV/0!</v>
      </c>
      <c r="K735" s="35">
        <f>M735/100*VLOOKUP(B735,'Bulk Density'!$D:$Q,14,FALSE)</f>
        <v>8939.3544380845397</v>
      </c>
      <c r="L735" s="23">
        <f t="shared" si="386"/>
        <v>7975.5053938170686</v>
      </c>
      <c r="M735" s="23">
        <f>VLOOKUP(B735,'%C values'!$B:$J,5,FALSE)</f>
        <v>0.19453343099999998</v>
      </c>
      <c r="N735" s="23">
        <f>VLOOKUP(B735,'%C values'!$B:$J,9,FALSE)</f>
        <v>8879.7354756666664</v>
      </c>
      <c r="O735" s="23">
        <f t="shared" si="2"/>
        <v>7922.3146002725389</v>
      </c>
      <c r="P735" s="40">
        <f t="shared" si="3"/>
        <v>3.9611560894731346</v>
      </c>
      <c r="Q735" s="21">
        <f>VLOOKUP($B735,'%C values'!$M:$O,2,FALSE)</f>
        <v>0.16681077</v>
      </c>
      <c r="R735" s="21">
        <f t="shared" si="4"/>
        <v>7588.9085592652837</v>
      </c>
      <c r="S735" s="21">
        <f t="shared" si="5"/>
        <v>6770.6657753435857</v>
      </c>
      <c r="T735" s="21">
        <f>VLOOKUP($B735,'%C values'!$M:$O,3,FALSE)</f>
        <v>3.3853318529999998</v>
      </c>
      <c r="U735" s="23">
        <f>VLOOKUP(B735,'%C values'!T:U,2,FALSE)</f>
        <v>0.16219500000000001</v>
      </c>
      <c r="V735" s="21">
        <f t="shared" si="6"/>
        <v>7378.9181823813451</v>
      </c>
      <c r="W735" s="21">
        <f t="shared" si="7"/>
        <v>6583.3167452668249</v>
      </c>
      <c r="X735" s="23">
        <f>VLOOKUP($B735,'%C values'!$T:$V,3,FALSE)</f>
        <v>3.291657366591707</v>
      </c>
    </row>
    <row r="736" spans="1:24" ht="15.75" customHeight="1" x14ac:dyDescent="0.2">
      <c r="A736" s="22">
        <f>VLOOKUP(B736,'Sample ID by Horizon'!A:B,2,FALSE)</f>
        <v>43048</v>
      </c>
      <c r="B736" s="94" t="s">
        <v>627</v>
      </c>
      <c r="E736" s="71"/>
      <c r="F736" s="71"/>
      <c r="H736" s="71" t="str">
        <f t="shared" si="167"/>
        <v/>
      </c>
      <c r="I736" s="71" t="e">
        <f t="shared" ref="I736:J736" si="562">I733</f>
        <v>#DIV/0!</v>
      </c>
      <c r="J736" s="71" t="e">
        <f t="shared" si="562"/>
        <v>#DIV/0!</v>
      </c>
      <c r="K736" s="35">
        <f>M736/100*VLOOKUP(B736,'Bulk Density'!$D:$Q,14,FALSE)</f>
        <v>8013.0396700233159</v>
      </c>
      <c r="L736" s="23">
        <f t="shared" si="386"/>
        <v>7149.0666973525722</v>
      </c>
      <c r="M736" s="23">
        <f>VLOOKUP(B736,'%C values'!$B:$J,5,FALSE)</f>
        <v>0.13826766900000001</v>
      </c>
      <c r="N736" s="23">
        <f>VLOOKUP(B736,'%C values'!$B:$J,9,FALSE)</f>
        <v>7948.5916926666659</v>
      </c>
      <c r="O736" s="23">
        <f t="shared" si="2"/>
        <v>7091.5675574998404</v>
      </c>
      <c r="P736" s="40">
        <f t="shared" si="3"/>
        <v>3.5457826950389282</v>
      </c>
      <c r="Q736" s="21">
        <f>VLOOKUP($B736,'%C values'!$M:$O,2,FALSE)</f>
        <v>0.151666</v>
      </c>
      <c r="R736" s="21">
        <f t="shared" si="4"/>
        <v>8685.5052167019476</v>
      </c>
      <c r="S736" s="21">
        <f t="shared" si="5"/>
        <v>7749.0264183635636</v>
      </c>
      <c r="T736" s="21">
        <f>VLOOKUP($B736,'%C values'!$M:$O,3,FALSE)</f>
        <v>3.874512025</v>
      </c>
      <c r="U736" s="23">
        <f>VLOOKUP(B736,'%C values'!T:U,2,FALSE)</f>
        <v>0.15507499999999999</v>
      </c>
      <c r="V736" s="21">
        <f t="shared" si="6"/>
        <v>8880.7295074707217</v>
      </c>
      <c r="W736" s="21">
        <f t="shared" si="7"/>
        <v>7923.2014546947212</v>
      </c>
      <c r="X736" s="23">
        <f>VLOOKUP($B736,'%C values'!$T:$V,3,FALSE)</f>
        <v>3.961599516548699</v>
      </c>
    </row>
    <row r="737" spans="1:24" ht="15.75" customHeight="1" x14ac:dyDescent="0.2">
      <c r="A737" s="22">
        <f>VLOOKUP(B737,'Sample ID by Horizon'!A:B,2,FALSE)</f>
        <v>43046</v>
      </c>
      <c r="B737" s="94" t="s">
        <v>608</v>
      </c>
      <c r="E737" s="71"/>
      <c r="F737" s="71"/>
      <c r="H737" s="71" t="str">
        <f t="shared" si="167"/>
        <v/>
      </c>
      <c r="I737" s="71" t="e">
        <f>AVERAGE(H737:H740)</f>
        <v>#DIV/0!</v>
      </c>
      <c r="J737" s="71" t="e">
        <f>I737*0.48</f>
        <v>#DIV/0!</v>
      </c>
      <c r="K737" s="35">
        <f>M737/100*VLOOKUP(B737,'Bulk Density'!$D:$Q,14,FALSE)</f>
        <v>26399.546570786442</v>
      </c>
      <c r="L737" s="23">
        <f t="shared" si="386"/>
        <v>23553.124280722361</v>
      </c>
      <c r="M737" s="23">
        <f>VLOOKUP(B737,'%C values'!$B:$J,5,FALSE)</f>
        <v>2.8853743066666673</v>
      </c>
      <c r="N737" s="23">
        <f>VLOOKUP(B737,'%C values'!$B:$J,9,FALSE)</f>
        <v>26139.936916666669</v>
      </c>
      <c r="O737" s="23">
        <f t="shared" si="2"/>
        <v>23321.505967447058</v>
      </c>
      <c r="P737" s="40">
        <f t="shared" si="3"/>
        <v>11.660749419804528</v>
      </c>
      <c r="Q737" s="21">
        <f>VLOOKUP($B737,'%C values'!$M:$O,2,FALSE)</f>
        <v>2.4820705300000001</v>
      </c>
      <c r="R737" s="21">
        <f t="shared" si="4"/>
        <v>22357.126124658578</v>
      </c>
      <c r="S737" s="21">
        <f t="shared" si="5"/>
        <v>19946.561156341155</v>
      </c>
      <c r="T737" s="21">
        <f>VLOOKUP($B737,'%C values'!$M:$O,3,FALSE)</f>
        <v>9.9732775300000007</v>
      </c>
      <c r="U737" s="23">
        <f>VLOOKUP(B737,'%C values'!T:U,2,FALSE)</f>
        <v>2.3374600000000001</v>
      </c>
      <c r="V737" s="21">
        <f t="shared" si="6"/>
        <v>21054.554010334447</v>
      </c>
      <c r="W737" s="21">
        <f t="shared" si="7"/>
        <v>18784.433511041767</v>
      </c>
      <c r="X737" s="23">
        <f>VLOOKUP($B737,'%C values'!$T:$V,3,FALSE)</f>
        <v>9.3922138849429881</v>
      </c>
    </row>
    <row r="738" spans="1:24" ht="15.75" customHeight="1" x14ac:dyDescent="0.2">
      <c r="A738" s="22">
        <f>VLOOKUP(B738,'Sample ID by Horizon'!A:B,2,FALSE)</f>
        <v>43046</v>
      </c>
      <c r="B738" s="94" t="s">
        <v>609</v>
      </c>
      <c r="E738" s="71"/>
      <c r="F738" s="71"/>
      <c r="H738" s="71" t="str">
        <f t="shared" si="167"/>
        <v/>
      </c>
      <c r="I738" s="71" t="e">
        <f t="shared" ref="I738:J738" si="563">I737</f>
        <v>#DIV/0!</v>
      </c>
      <c r="J738" s="71" t="e">
        <f t="shared" si="563"/>
        <v>#DIV/0!</v>
      </c>
      <c r="K738" s="35">
        <f>M738/100*VLOOKUP(B738,'Bulk Density'!$D:$Q,14,FALSE)</f>
        <v>12811.64020847175</v>
      </c>
      <c r="L738" s="23">
        <f t="shared" si="386"/>
        <v>11430.277912574224</v>
      </c>
      <c r="M738" s="23">
        <f>VLOOKUP(B738,'%C values'!$B:$J,5,FALSE)</f>
        <v>1.1347779983333333</v>
      </c>
      <c r="N738" s="23">
        <f>VLOOKUP(B738,'%C values'!$B:$J,9,FALSE)</f>
        <v>12699.489906666664</v>
      </c>
      <c r="O738" s="23">
        <f t="shared" si="2"/>
        <v>11330.219754777727</v>
      </c>
      <c r="P738" s="40">
        <f t="shared" si="3"/>
        <v>5.6651081459404091</v>
      </c>
      <c r="Q738" s="21">
        <f>VLOOKUP($B738,'%C values'!$M:$O,2,FALSE)</f>
        <v>1.45637992</v>
      </c>
      <c r="R738" s="21">
        <f t="shared" si="4"/>
        <v>16229.685602876807</v>
      </c>
      <c r="S738" s="21">
        <f t="shared" si="5"/>
        <v>14479.786651510671</v>
      </c>
      <c r="T738" s="21">
        <f>VLOOKUP($B738,'%C values'!$M:$O,3,FALSE)</f>
        <v>7.2398911129999997</v>
      </c>
      <c r="U738" s="23">
        <f>VLOOKUP(B738,'%C values'!T:U,2,FALSE)</f>
        <v>1.424428</v>
      </c>
      <c r="V738" s="21">
        <f t="shared" si="6"/>
        <v>15873.61806247274</v>
      </c>
      <c r="W738" s="21">
        <f t="shared" si="7"/>
        <v>14162.110625940271</v>
      </c>
      <c r="X738" s="23">
        <f>VLOOKUP($B738,'%C values'!$T:$V,3,FALSE)</f>
        <v>7.0810531487610486</v>
      </c>
    </row>
    <row r="739" spans="1:24" ht="15.75" customHeight="1" x14ac:dyDescent="0.2">
      <c r="A739" s="22">
        <f>VLOOKUP(B739,'Sample ID by Horizon'!A:B,2,FALSE)</f>
        <v>43046</v>
      </c>
      <c r="B739" s="94" t="s">
        <v>610</v>
      </c>
      <c r="E739" s="71"/>
      <c r="F739" s="71"/>
      <c r="H739" s="71" t="str">
        <f t="shared" si="167"/>
        <v/>
      </c>
      <c r="I739" s="71" t="e">
        <f t="shared" ref="I739:J739" si="564">I737</f>
        <v>#DIV/0!</v>
      </c>
      <c r="J739" s="71" t="e">
        <f t="shared" si="564"/>
        <v>#DIV/0!</v>
      </c>
      <c r="K739" s="35">
        <f>M739/100*VLOOKUP(B739,'Bulk Density'!$D:$Q,14,FALSE)</f>
        <v>11589.709378849786</v>
      </c>
      <c r="L739" s="23">
        <f t="shared" si="386"/>
        <v>10340.096737857368</v>
      </c>
      <c r="M739" s="23">
        <f>VLOOKUP(B739,'%C values'!$B:$J,5,FALSE)</f>
        <v>0.83136732633333332</v>
      </c>
      <c r="N739" s="23">
        <f>VLOOKUP(B739,'%C values'!$B:$J,9,FALSE)</f>
        <v>11506.080820000001</v>
      </c>
      <c r="O739" s="23">
        <f t="shared" si="2"/>
        <v>10265.485083648642</v>
      </c>
      <c r="P739" s="40">
        <f t="shared" si="3"/>
        <v>5.1327409730852604</v>
      </c>
      <c r="Q739" s="21">
        <f>VLOOKUP($B739,'%C values'!$M:$O,2,FALSE)</f>
        <v>1.14297497</v>
      </c>
      <c r="R739" s="21">
        <f t="shared" si="4"/>
        <v>15763.138730220891</v>
      </c>
      <c r="S739" s="21">
        <f t="shared" si="5"/>
        <v>14063.543272292671</v>
      </c>
      <c r="T739" s="21">
        <f>VLOOKUP($B739,'%C values'!$M:$O,3,FALSE)</f>
        <v>7.031769487</v>
      </c>
      <c r="U739" s="23">
        <f>VLOOKUP(B739,'%C values'!T:U,2,FALSE)</f>
        <v>1.176482</v>
      </c>
      <c r="V739" s="21">
        <f t="shared" si="6"/>
        <v>16225.245054673187</v>
      </c>
      <c r="W739" s="21">
        <f t="shared" si="7"/>
        <v>14475.824887113167</v>
      </c>
      <c r="X739" s="23">
        <f>VLOOKUP($B739,'%C values'!$T:$V,3,FALSE)</f>
        <v>7.2379102314066719</v>
      </c>
    </row>
    <row r="740" spans="1:24" ht="15.75" customHeight="1" x14ac:dyDescent="0.2">
      <c r="A740" s="22">
        <f>VLOOKUP(B740,'Sample ID by Horizon'!A:B,2,FALSE)</f>
        <v>43046</v>
      </c>
      <c r="B740" s="94" t="s">
        <v>611</v>
      </c>
      <c r="E740" s="71"/>
      <c r="F740" s="71"/>
      <c r="H740" s="71" t="str">
        <f t="shared" si="167"/>
        <v/>
      </c>
      <c r="I740" s="71" t="e">
        <f t="shared" ref="I740:J740" si="565">I737</f>
        <v>#DIV/0!</v>
      </c>
      <c r="J740" s="71" t="e">
        <f t="shared" si="565"/>
        <v>#DIV/0!</v>
      </c>
      <c r="K740" s="35">
        <f>M740/100*VLOOKUP(B740,'Bulk Density'!$D:$Q,14,FALSE)</f>
        <v>12787.24887458579</v>
      </c>
      <c r="L740" s="23">
        <f t="shared" si="386"/>
        <v>11408.516473723439</v>
      </c>
      <c r="M740" s="23">
        <f>VLOOKUP(B740,'%C values'!$B:$J,5,FALSE)</f>
        <v>0.29996518233333336</v>
      </c>
      <c r="N740" s="23">
        <f>VLOOKUP(B740,'%C values'!$B:$J,9,FALSE)</f>
        <v>12708.079505666667</v>
      </c>
      <c r="O740" s="23">
        <f t="shared" si="2"/>
        <v>11337.883215671882</v>
      </c>
      <c r="P740" s="40">
        <f t="shared" si="3"/>
        <v>5.6689398752163802</v>
      </c>
      <c r="Q740" s="21">
        <f>VLOOKUP($B740,'%C values'!$M:$O,2,FALSE)</f>
        <v>0.35790675999999999</v>
      </c>
      <c r="R740" s="21">
        <f t="shared" si="4"/>
        <v>15101.001072003311</v>
      </c>
      <c r="S740" s="21">
        <f t="shared" si="5"/>
        <v>13472.797877740973</v>
      </c>
      <c r="T740" s="21">
        <f>VLOOKUP($B740,'%C values'!$M:$O,3,FALSE)</f>
        <v>6.73639688</v>
      </c>
      <c r="U740" s="23">
        <f>VLOOKUP(B740,'%C values'!T:U,2,FALSE)</f>
        <v>0.368954</v>
      </c>
      <c r="V740" s="21">
        <f t="shared" si="6"/>
        <v>15567.112366136673</v>
      </c>
      <c r="W740" s="21">
        <f t="shared" si="7"/>
        <v>13888.65264289516</v>
      </c>
      <c r="X740" s="23">
        <f>VLOOKUP($B740,'%C values'!$T:$V,3,FALSE)</f>
        <v>6.9443241990274789</v>
      </c>
    </row>
    <row r="741" spans="1:24" ht="15.75" customHeight="1" x14ac:dyDescent="0.2">
      <c r="A741" s="22">
        <f>VLOOKUP(B741,'Sample ID by Horizon'!A:B,2,FALSE)</f>
        <v>43046</v>
      </c>
      <c r="B741" s="94" t="s">
        <v>612</v>
      </c>
      <c r="E741" s="71"/>
      <c r="F741" s="71"/>
      <c r="H741" s="71" t="str">
        <f t="shared" si="167"/>
        <v/>
      </c>
      <c r="I741" s="71" t="e">
        <f>AVERAGE(H741:H744)</f>
        <v>#DIV/0!</v>
      </c>
      <c r="J741" s="71" t="e">
        <f>I741*0.48</f>
        <v>#DIV/0!</v>
      </c>
      <c r="K741" s="35">
        <f>M741/100*VLOOKUP(B741,'Bulk Density'!$D:$Q,14,FALSE)</f>
        <v>7070.0343802837615</v>
      </c>
      <c r="L741" s="23">
        <f t="shared" si="386"/>
        <v>6307.7370659113803</v>
      </c>
      <c r="M741" s="23">
        <f>VLOOKUP(B741,'%C values'!$B:$J,5,FALSE)</f>
        <v>0.13988117933333333</v>
      </c>
      <c r="N741" s="23">
        <f>VLOOKUP(B741,'%C values'!$B:$J,9,FALSE)</f>
        <v>7014.9932026666675</v>
      </c>
      <c r="O741" s="23">
        <f t="shared" si="2"/>
        <v>6258.6304763911157</v>
      </c>
      <c r="P741" s="40">
        <f t="shared" si="3"/>
        <v>3.1293142817713844</v>
      </c>
      <c r="Q741" s="21">
        <f>VLOOKUP($B741,'%C values'!$M:$O,2,FALSE)</f>
        <v>0.12705820000000001</v>
      </c>
      <c r="R741" s="21">
        <f t="shared" si="4"/>
        <v>6336.0574847840417</v>
      </c>
      <c r="S741" s="21">
        <f t="shared" si="5"/>
        <v>5652.898203716155</v>
      </c>
      <c r="T741" s="21">
        <f>VLOOKUP($B741,'%C values'!$M:$O,3,FALSE)</f>
        <v>2.8264482379999998</v>
      </c>
      <c r="U741" s="23">
        <f>VLOOKUP(B741,'%C values'!T:U,2,FALSE)</f>
        <v>0.12224699999999999</v>
      </c>
      <c r="V741" s="21">
        <f t="shared" si="6"/>
        <v>6096.1356240084833</v>
      </c>
      <c r="W741" s="21">
        <f t="shared" si="7"/>
        <v>5438.8449286208106</v>
      </c>
      <c r="X741" s="23">
        <f>VLOOKUP($B741,'%C values'!$T:$V,3,FALSE)</f>
        <v>2.7194216331632743</v>
      </c>
    </row>
    <row r="742" spans="1:24" ht="15.75" customHeight="1" x14ac:dyDescent="0.2">
      <c r="A742" s="22">
        <f>VLOOKUP(B742,'Sample ID by Horizon'!A:B,2,FALSE)</f>
        <v>43046</v>
      </c>
      <c r="B742" s="94" t="s">
        <v>613</v>
      </c>
      <c r="E742" s="71"/>
      <c r="F742" s="71"/>
      <c r="H742" s="71" t="str">
        <f t="shared" si="167"/>
        <v/>
      </c>
      <c r="I742" s="71" t="e">
        <f t="shared" ref="I742:J742" si="566">I741</f>
        <v>#DIV/0!</v>
      </c>
      <c r="J742" s="71" t="e">
        <f t="shared" si="566"/>
        <v>#DIV/0!</v>
      </c>
      <c r="K742" s="35">
        <f>M742/100*VLOOKUP(B742,'Bulk Density'!$D:$Q,14,FALSE)</f>
        <v>16843.42672979592</v>
      </c>
      <c r="L742" s="23">
        <f t="shared" si="386"/>
        <v>15027.353671260655</v>
      </c>
      <c r="M742" s="23">
        <f>VLOOKUP(B742,'%C values'!$B:$J,5,FALSE)</f>
        <v>1.4365183580000001</v>
      </c>
      <c r="N742" s="23">
        <f>VLOOKUP(B742,'%C values'!$B:$J,9,FALSE)</f>
        <v>15818.299546666667</v>
      </c>
      <c r="O742" s="23">
        <f t="shared" si="2"/>
        <v>14112.756601078067</v>
      </c>
      <c r="P742" s="40">
        <f t="shared" si="3"/>
        <v>7.0563761438720718</v>
      </c>
      <c r="Q742" s="21">
        <f>VLOOKUP($B742,'%C values'!$M:$O,2,FALSE)</f>
        <v>1.61837819</v>
      </c>
      <c r="R742" s="21">
        <f t="shared" si="4"/>
        <v>17195.556968978784</v>
      </c>
      <c r="S742" s="21">
        <f t="shared" si="5"/>
        <v>15341.516918884474</v>
      </c>
      <c r="T742" s="21">
        <f>VLOOKUP($B742,'%C values'!$M:$O,3,FALSE)</f>
        <v>7.6707561149999997</v>
      </c>
      <c r="U742" s="23">
        <f>VLOOKUP(B742,'%C values'!T:U,2,FALSE)</f>
        <v>1.4936720000000001</v>
      </c>
      <c r="V742" s="21">
        <f t="shared" si="6"/>
        <v>15870.531454065433</v>
      </c>
      <c r="W742" s="21">
        <f t="shared" si="7"/>
        <v>14159.356818361483</v>
      </c>
      <c r="X742" s="23">
        <f>VLOOKUP($B742,'%C values'!$T:$V,3,FALSE)</f>
        <v>7.0796762453924815</v>
      </c>
    </row>
    <row r="743" spans="1:24" ht="15.75" customHeight="1" x14ac:dyDescent="0.2">
      <c r="A743" s="22">
        <f>VLOOKUP(B743,'Sample ID by Horizon'!A:B,2,FALSE)</f>
        <v>43046</v>
      </c>
      <c r="B743" s="94" t="s">
        <v>614</v>
      </c>
      <c r="E743" s="71"/>
      <c r="F743" s="71"/>
      <c r="H743" s="71" t="str">
        <f t="shared" si="167"/>
        <v/>
      </c>
      <c r="I743" s="71" t="e">
        <f t="shared" ref="I743:J743" si="567">I741</f>
        <v>#DIV/0!</v>
      </c>
      <c r="J743" s="71" t="e">
        <f t="shared" si="567"/>
        <v>#DIV/0!</v>
      </c>
      <c r="K743" s="35">
        <f>M743/100*VLOOKUP(B743,'Bulk Density'!$D:$Q,14,FALSE)</f>
        <v>15708.327803479258</v>
      </c>
      <c r="L743" s="23">
        <f t="shared" si="386"/>
        <v>14014.642107796313</v>
      </c>
      <c r="M743" s="23">
        <f>VLOOKUP(B743,'%C values'!$B:$J,5,FALSE)</f>
        <v>1.298400808</v>
      </c>
      <c r="N743" s="23">
        <f>VLOOKUP(B743,'%C values'!$B:$J,9,FALSE)</f>
        <v>14470.418226666667</v>
      </c>
      <c r="O743" s="23">
        <f t="shared" si="2"/>
        <v>12910.205028440265</v>
      </c>
      <c r="P743" s="40">
        <f t="shared" si="3"/>
        <v>6.4551005413233105</v>
      </c>
      <c r="Q743" s="21">
        <f>VLOOKUP($B743,'%C values'!$M:$O,2,FALSE)</f>
        <v>1.51211403</v>
      </c>
      <c r="R743" s="21">
        <f t="shared" si="4"/>
        <v>16120.969690059632</v>
      </c>
      <c r="S743" s="21">
        <f t="shared" si="5"/>
        <v>14382.792583866016</v>
      </c>
      <c r="T743" s="21">
        <f>VLOOKUP($B743,'%C values'!$M:$O,3,FALSE)</f>
        <v>7.1913940939999996</v>
      </c>
      <c r="U743" s="23">
        <f>VLOOKUP(B743,'%C values'!T:U,2,FALSE)</f>
        <v>1.455859</v>
      </c>
      <c r="V743" s="21">
        <f t="shared" si="6"/>
        <v>15521.222835291414</v>
      </c>
      <c r="W743" s="21">
        <f t="shared" si="7"/>
        <v>13847.710961556644</v>
      </c>
      <c r="X743" s="23">
        <f>VLOOKUP($B743,'%C values'!$T:$V,3,FALSE)</f>
        <v>6.9238533646147999</v>
      </c>
    </row>
    <row r="744" spans="1:24" ht="15.75" customHeight="1" x14ac:dyDescent="0.2">
      <c r="A744" s="22">
        <f>VLOOKUP(B744,'Sample ID by Horizon'!A:B,2,FALSE)</f>
        <v>43046</v>
      </c>
      <c r="B744" s="94" t="s">
        <v>615</v>
      </c>
      <c r="E744" s="71"/>
      <c r="F744" s="71"/>
      <c r="H744" s="71" t="str">
        <f t="shared" si="167"/>
        <v/>
      </c>
      <c r="I744" s="71" t="e">
        <f t="shared" ref="I744:J744" si="568">I741</f>
        <v>#DIV/0!</v>
      </c>
      <c r="J744" s="71" t="e">
        <f t="shared" si="568"/>
        <v>#DIV/0!</v>
      </c>
      <c r="K744" s="35">
        <f>M744/100*VLOOKUP(B744,'Bulk Density'!$D:$Q,14,FALSE)</f>
        <v>8031.2754990752055</v>
      </c>
      <c r="L744" s="23">
        <f t="shared" si="386"/>
        <v>7165.3363233050286</v>
      </c>
      <c r="M744" s="23">
        <f>VLOOKUP(B744,'%C values'!$B:$J,5,FALSE)</f>
        <v>0.67988039666666678</v>
      </c>
      <c r="N744" s="23">
        <f>VLOOKUP(B744,'%C values'!$B:$J,9,FALSE)</f>
        <v>7808.8797216666671</v>
      </c>
      <c r="O744" s="23">
        <f t="shared" si="2"/>
        <v>6966.9194538801721</v>
      </c>
      <c r="P744" s="40">
        <f t="shared" si="3"/>
        <v>3.4834586622774237</v>
      </c>
      <c r="Q744" s="21">
        <f>VLOOKUP($B744,'%C values'!$M:$O,2,FALSE)</f>
        <v>0.83826674000000001</v>
      </c>
      <c r="R744" s="21">
        <f t="shared" si="4"/>
        <v>9409.3456243648416</v>
      </c>
      <c r="S744" s="21">
        <f t="shared" si="5"/>
        <v>8394.8217177403658</v>
      </c>
      <c r="T744" s="21">
        <f>VLOOKUP($B744,'%C values'!$M:$O,3,FALSE)</f>
        <v>4.1974095760000001</v>
      </c>
      <c r="U744" s="23">
        <f>VLOOKUP(B744,'%C values'!T:U,2,FALSE)</f>
        <v>0.77224899999999996</v>
      </c>
      <c r="V744" s="21">
        <f t="shared" si="6"/>
        <v>8668.3121282733027</v>
      </c>
      <c r="W744" s="21">
        <f t="shared" si="7"/>
        <v>7733.6871038248273</v>
      </c>
      <c r="X744" s="23">
        <f>VLOOKUP($B744,'%C values'!$T:$V,3,FALSE)</f>
        <v>3.8668423700747372</v>
      </c>
    </row>
    <row r="745" spans="1:24" ht="15.75" customHeight="1" x14ac:dyDescent="0.2">
      <c r="A745" s="22">
        <f>VLOOKUP(B745,'Sample ID by Horizon'!A:B,2,FALSE)</f>
        <v>43046</v>
      </c>
      <c r="B745" s="94" t="s">
        <v>616</v>
      </c>
      <c r="E745" s="71"/>
      <c r="F745" s="71"/>
      <c r="H745" s="71" t="str">
        <f t="shared" si="167"/>
        <v/>
      </c>
      <c r="I745" s="71" t="e">
        <f>AVERAGE(H745:H748)</f>
        <v>#DIV/0!</v>
      </c>
      <c r="J745" s="71" t="e">
        <f>I745*0.48</f>
        <v>#DIV/0!</v>
      </c>
      <c r="K745" s="35">
        <f>M745/100*VLOOKUP(B745,'Bulk Density'!$D:$Q,14,FALSE)</f>
        <v>9894.6014390735545</v>
      </c>
      <c r="L745" s="23">
        <f t="shared" si="386"/>
        <v>8827.756824452581</v>
      </c>
      <c r="M745" s="23">
        <f>VLOOKUP(B745,'%C values'!$B:$J,5,FALSE)</f>
        <v>0.22360173033333333</v>
      </c>
      <c r="N745" s="23">
        <f>VLOOKUP(B745,'%C values'!$B:$J,9,FALSE)</f>
        <v>9815.8181063333341</v>
      </c>
      <c r="O745" s="23">
        <f t="shared" si="2"/>
        <v>8757.4679798201778</v>
      </c>
      <c r="P745" s="40">
        <f t="shared" si="3"/>
        <v>4.3787326516214469</v>
      </c>
      <c r="Q745" s="21">
        <f>VLOOKUP($B745,'%C values'!$M:$O,2,FALSE)</f>
        <v>0.19146360000000001</v>
      </c>
      <c r="R745" s="21">
        <f t="shared" si="4"/>
        <v>8373.6113758962747</v>
      </c>
      <c r="S745" s="21">
        <f t="shared" si="5"/>
        <v>7470.7612453163511</v>
      </c>
      <c r="T745" s="21">
        <f>VLOOKUP($B745,'%C values'!$M:$O,3,FALSE)</f>
        <v>3.7353794809999998</v>
      </c>
      <c r="U745" s="23">
        <f>VLOOKUP(B745,'%C values'!T:U,2,FALSE)</f>
        <v>0.18712200000000001</v>
      </c>
      <c r="V745" s="21">
        <f t="shared" si="6"/>
        <v>8183.7326148702023</v>
      </c>
      <c r="W745" s="21">
        <f t="shared" si="7"/>
        <v>7301.355379017662</v>
      </c>
      <c r="X745" s="23">
        <f>VLOOKUP($B745,'%C values'!$T:$V,3,FALSE)</f>
        <v>3.6506765737387257</v>
      </c>
    </row>
    <row r="746" spans="1:24" ht="15.75" customHeight="1" x14ac:dyDescent="0.2">
      <c r="A746" s="22">
        <f>VLOOKUP(B746,'Sample ID by Horizon'!A:B,2,FALSE)</f>
        <v>43046</v>
      </c>
      <c r="B746" s="94" t="s">
        <v>617</v>
      </c>
      <c r="E746" s="71"/>
      <c r="F746" s="71"/>
      <c r="H746" s="71" t="str">
        <f t="shared" si="167"/>
        <v/>
      </c>
      <c r="I746" s="71" t="e">
        <f t="shared" ref="I746:J746" si="569">I745</f>
        <v>#DIV/0!</v>
      </c>
      <c r="J746" s="71" t="e">
        <f t="shared" si="569"/>
        <v>#DIV/0!</v>
      </c>
      <c r="K746" s="35">
        <f>M746/100*VLOOKUP(B746,'Bulk Density'!$D:$Q,14,FALSE)</f>
        <v>11246.218182539871</v>
      </c>
      <c r="L746" s="23">
        <f t="shared" si="386"/>
        <v>10033.641063918858</v>
      </c>
      <c r="M746" s="23">
        <f>VLOOKUP(B746,'%C values'!$B:$J,5,FALSE)</f>
        <v>0.17769135233333333</v>
      </c>
      <c r="N746" s="23">
        <f>VLOOKUP(B746,'%C values'!$B:$J,9,FALSE)</f>
        <v>11085.481619666665</v>
      </c>
      <c r="O746" s="23">
        <f t="shared" si="2"/>
        <v>9890.2352583813445</v>
      </c>
      <c r="P746" s="40">
        <f t="shared" si="3"/>
        <v>4.9451161177961076</v>
      </c>
      <c r="Q746" s="21">
        <f>VLOOKUP($B746,'%C values'!$M:$O,2,FALSE)</f>
        <v>0.15662770000000001</v>
      </c>
      <c r="R746" s="21">
        <f t="shared" si="4"/>
        <v>9707.6626873649966</v>
      </c>
      <c r="S746" s="21">
        <f t="shared" si="5"/>
        <v>8660.9739730854635</v>
      </c>
      <c r="T746" s="21">
        <f>VLOOKUP($B746,'%C values'!$M:$O,3,FALSE)</f>
        <v>4.3304856630000002</v>
      </c>
      <c r="U746" s="23">
        <f>VLOOKUP(B746,'%C values'!T:U,2,FALSE)</f>
        <v>9.0027999999999997E-2</v>
      </c>
      <c r="V746" s="21">
        <f t="shared" si="6"/>
        <v>5579.8652244660152</v>
      </c>
      <c r="W746" s="21">
        <f t="shared" si="7"/>
        <v>4978.2392568424229</v>
      </c>
      <c r="X746" s="23">
        <f>VLOOKUP($B746,'%C values'!$T:$V,3,FALSE)</f>
        <v>2.4891188676623863</v>
      </c>
    </row>
    <row r="747" spans="1:24" ht="15.75" customHeight="1" x14ac:dyDescent="0.2">
      <c r="E747" s="71"/>
      <c r="F747" s="71"/>
      <c r="H747" s="71" t="str">
        <f t="shared" si="167"/>
        <v/>
      </c>
      <c r="I747" s="71" t="e">
        <f t="shared" ref="I747:J747" si="570">I745</f>
        <v>#DIV/0!</v>
      </c>
      <c r="J747" s="71" t="e">
        <f t="shared" si="570"/>
        <v>#DIV/0!</v>
      </c>
      <c r="K747" s="35"/>
      <c r="P747" s="40"/>
    </row>
    <row r="748" spans="1:24" ht="15.75" customHeight="1" x14ac:dyDescent="0.2">
      <c r="E748" s="71"/>
      <c r="F748" s="71"/>
      <c r="H748" s="71" t="str">
        <f t="shared" si="167"/>
        <v/>
      </c>
      <c r="I748" s="71" t="e">
        <f t="shared" ref="I748:J748" si="571">I745</f>
        <v>#DIV/0!</v>
      </c>
      <c r="J748" s="71" t="e">
        <f t="shared" si="571"/>
        <v>#DIV/0!</v>
      </c>
      <c r="P748" s="40"/>
    </row>
    <row r="749" spans="1:24" ht="15.75" customHeight="1" x14ac:dyDescent="0.2">
      <c r="E749" s="71"/>
      <c r="F749" s="71"/>
      <c r="H749" s="71" t="str">
        <f t="shared" si="167"/>
        <v/>
      </c>
      <c r="I749" s="71" t="e">
        <f>AVERAGE(H749:H752)</f>
        <v>#DIV/0!</v>
      </c>
      <c r="J749" s="71" t="e">
        <f>I749*0.48</f>
        <v>#DIV/0!</v>
      </c>
      <c r="P749" s="40"/>
    </row>
    <row r="750" spans="1:24" ht="15.75" customHeight="1" x14ac:dyDescent="0.2">
      <c r="E750" s="71"/>
      <c r="F750" s="71"/>
      <c r="H750" s="71" t="str">
        <f t="shared" si="167"/>
        <v/>
      </c>
      <c r="I750" s="71" t="e">
        <f t="shared" ref="I750:J750" si="572">I749</f>
        <v>#DIV/0!</v>
      </c>
      <c r="J750" s="71" t="e">
        <f t="shared" si="572"/>
        <v>#DIV/0!</v>
      </c>
      <c r="P750" s="40"/>
    </row>
    <row r="751" spans="1:24" ht="15.75" customHeight="1" x14ac:dyDescent="0.2">
      <c r="E751" s="71"/>
      <c r="F751" s="71"/>
      <c r="H751" s="71" t="str">
        <f t="shared" si="167"/>
        <v/>
      </c>
      <c r="I751" s="71" t="e">
        <f t="shared" ref="I751:J751" si="573">I749</f>
        <v>#DIV/0!</v>
      </c>
      <c r="J751" s="71" t="e">
        <f t="shared" si="573"/>
        <v>#DIV/0!</v>
      </c>
      <c r="P751" s="40"/>
    </row>
    <row r="752" spans="1:24" ht="15.75" customHeight="1" x14ac:dyDescent="0.2">
      <c r="E752" s="71"/>
      <c r="F752" s="71"/>
      <c r="H752" s="71" t="str">
        <f t="shared" si="167"/>
        <v/>
      </c>
      <c r="I752" s="71" t="e">
        <f t="shared" ref="I752:J752" si="574">I749</f>
        <v>#DIV/0!</v>
      </c>
      <c r="J752" s="71" t="e">
        <f t="shared" si="574"/>
        <v>#DIV/0!</v>
      </c>
      <c r="P752" s="40"/>
    </row>
    <row r="753" spans="5:16" ht="15.75" customHeight="1" x14ac:dyDescent="0.2">
      <c r="E753" s="71"/>
      <c r="F753" s="71"/>
      <c r="H753" s="71" t="str">
        <f t="shared" si="167"/>
        <v/>
      </c>
      <c r="I753" s="71" t="e">
        <f>AVERAGE(H753:H756)</f>
        <v>#DIV/0!</v>
      </c>
      <c r="J753" s="71" t="e">
        <f>I753*0.48</f>
        <v>#DIV/0!</v>
      </c>
      <c r="P753" s="40"/>
    </row>
    <row r="754" spans="5:16" ht="15.75" customHeight="1" x14ac:dyDescent="0.2">
      <c r="E754" s="71"/>
      <c r="F754" s="71"/>
      <c r="H754" s="71" t="str">
        <f t="shared" si="167"/>
        <v/>
      </c>
      <c r="I754" s="71" t="e">
        <f t="shared" ref="I754:J754" si="575">I753</f>
        <v>#DIV/0!</v>
      </c>
      <c r="J754" s="71" t="e">
        <f t="shared" si="575"/>
        <v>#DIV/0!</v>
      </c>
      <c r="P754" s="40"/>
    </row>
    <row r="755" spans="5:16" ht="15.75" customHeight="1" x14ac:dyDescent="0.2">
      <c r="E755" s="71"/>
      <c r="F755" s="71"/>
      <c r="H755" s="71" t="str">
        <f t="shared" si="167"/>
        <v/>
      </c>
      <c r="I755" s="71" t="e">
        <f t="shared" ref="I755:J755" si="576">I753</f>
        <v>#DIV/0!</v>
      </c>
      <c r="J755" s="71" t="e">
        <f t="shared" si="576"/>
        <v>#DIV/0!</v>
      </c>
      <c r="P755" s="40"/>
    </row>
    <row r="756" spans="5:16" ht="15.75" customHeight="1" x14ac:dyDescent="0.2">
      <c r="E756" s="71"/>
      <c r="F756" s="71"/>
      <c r="H756" s="71" t="str">
        <f t="shared" si="167"/>
        <v/>
      </c>
      <c r="I756" s="71" t="e">
        <f t="shared" ref="I756:J756" si="577">I753</f>
        <v>#DIV/0!</v>
      </c>
      <c r="J756" s="71" t="e">
        <f t="shared" si="577"/>
        <v>#DIV/0!</v>
      </c>
      <c r="P756" s="40"/>
    </row>
    <row r="757" spans="5:16" ht="15.75" customHeight="1" x14ac:dyDescent="0.2">
      <c r="E757" s="71"/>
      <c r="F757" s="71"/>
      <c r="H757" s="71" t="str">
        <f t="shared" si="167"/>
        <v/>
      </c>
      <c r="I757" s="71" t="e">
        <f>AVERAGE(H757:H760)</f>
        <v>#DIV/0!</v>
      </c>
      <c r="J757" s="71" t="e">
        <f>I757*0.48</f>
        <v>#DIV/0!</v>
      </c>
      <c r="P757" s="40"/>
    </row>
    <row r="758" spans="5:16" ht="15.75" customHeight="1" x14ac:dyDescent="0.2">
      <c r="E758" s="71"/>
      <c r="F758" s="71"/>
      <c r="H758" s="71" t="str">
        <f t="shared" si="167"/>
        <v/>
      </c>
      <c r="I758" s="71" t="e">
        <f t="shared" ref="I758:J758" si="578">I757</f>
        <v>#DIV/0!</v>
      </c>
      <c r="J758" s="71" t="e">
        <f t="shared" si="578"/>
        <v>#DIV/0!</v>
      </c>
      <c r="P758" s="40"/>
    </row>
    <row r="759" spans="5:16" ht="15.75" customHeight="1" x14ac:dyDescent="0.2">
      <c r="E759" s="71"/>
      <c r="F759" s="71"/>
      <c r="H759" s="71" t="str">
        <f t="shared" si="167"/>
        <v/>
      </c>
      <c r="I759" s="71" t="e">
        <f t="shared" ref="I759:J759" si="579">I757</f>
        <v>#DIV/0!</v>
      </c>
      <c r="J759" s="71" t="e">
        <f t="shared" si="579"/>
        <v>#DIV/0!</v>
      </c>
      <c r="P759" s="40"/>
    </row>
    <row r="760" spans="5:16" ht="15.75" customHeight="1" x14ac:dyDescent="0.2">
      <c r="E760" s="71"/>
      <c r="F760" s="71"/>
      <c r="H760" s="71" t="str">
        <f t="shared" si="167"/>
        <v/>
      </c>
      <c r="I760" s="71" t="e">
        <f t="shared" ref="I760:J760" si="580">I757</f>
        <v>#DIV/0!</v>
      </c>
      <c r="J760" s="71" t="e">
        <f t="shared" si="580"/>
        <v>#DIV/0!</v>
      </c>
      <c r="P760" s="40"/>
    </row>
    <row r="761" spans="5:16" ht="15.75" customHeight="1" x14ac:dyDescent="0.2">
      <c r="E761" s="71"/>
      <c r="F761" s="71"/>
      <c r="H761" s="71" t="str">
        <f t="shared" si="167"/>
        <v/>
      </c>
      <c r="I761" s="71" t="e">
        <f>AVERAGE(H761:H764)</f>
        <v>#DIV/0!</v>
      </c>
      <c r="J761" s="71" t="e">
        <f>I761*0.48</f>
        <v>#DIV/0!</v>
      </c>
      <c r="P761" s="40"/>
    </row>
    <row r="762" spans="5:16" ht="15.75" customHeight="1" x14ac:dyDescent="0.2">
      <c r="E762" s="71"/>
      <c r="F762" s="71"/>
      <c r="H762" s="71" t="str">
        <f t="shared" si="167"/>
        <v/>
      </c>
      <c r="I762" s="71" t="e">
        <f t="shared" ref="I762:J762" si="581">I761</f>
        <v>#DIV/0!</v>
      </c>
      <c r="J762" s="71" t="e">
        <f t="shared" si="581"/>
        <v>#DIV/0!</v>
      </c>
      <c r="P762" s="40"/>
    </row>
    <row r="763" spans="5:16" ht="15.75" customHeight="1" x14ac:dyDescent="0.2">
      <c r="E763" s="71"/>
      <c r="F763" s="71"/>
      <c r="H763" s="71" t="str">
        <f t="shared" si="167"/>
        <v/>
      </c>
      <c r="I763" s="71" t="e">
        <f t="shared" ref="I763:J763" si="582">I761</f>
        <v>#DIV/0!</v>
      </c>
      <c r="J763" s="71" t="e">
        <f t="shared" si="582"/>
        <v>#DIV/0!</v>
      </c>
      <c r="P763" s="40"/>
    </row>
    <row r="764" spans="5:16" ht="15.75" customHeight="1" x14ac:dyDescent="0.2">
      <c r="E764" s="71"/>
      <c r="F764" s="71"/>
      <c r="H764" s="71" t="str">
        <f t="shared" si="167"/>
        <v/>
      </c>
      <c r="I764" s="71" t="e">
        <f t="shared" ref="I764:J764" si="583">I761</f>
        <v>#DIV/0!</v>
      </c>
      <c r="J764" s="71" t="e">
        <f t="shared" si="583"/>
        <v>#DIV/0!</v>
      </c>
      <c r="P764" s="40"/>
    </row>
    <row r="765" spans="5:16" ht="15.75" customHeight="1" x14ac:dyDescent="0.2">
      <c r="E765" s="71"/>
      <c r="F765" s="71"/>
      <c r="H765" s="71" t="str">
        <f t="shared" si="167"/>
        <v/>
      </c>
      <c r="I765" s="71" t="e">
        <f>AVERAGE(H765:H768)</f>
        <v>#DIV/0!</v>
      </c>
      <c r="J765" s="71" t="e">
        <f>I765*0.48</f>
        <v>#DIV/0!</v>
      </c>
      <c r="P765" s="40"/>
    </row>
    <row r="766" spans="5:16" ht="15.75" customHeight="1" x14ac:dyDescent="0.2">
      <c r="E766" s="71"/>
      <c r="F766" s="71"/>
      <c r="H766" s="71" t="str">
        <f t="shared" si="167"/>
        <v/>
      </c>
      <c r="I766" s="71" t="e">
        <f t="shared" ref="I766:J766" si="584">I765</f>
        <v>#DIV/0!</v>
      </c>
      <c r="J766" s="71" t="e">
        <f t="shared" si="584"/>
        <v>#DIV/0!</v>
      </c>
      <c r="P766" s="40"/>
    </row>
    <row r="767" spans="5:16" ht="15.75" customHeight="1" x14ac:dyDescent="0.2">
      <c r="E767" s="71"/>
      <c r="F767" s="71"/>
      <c r="H767" s="71" t="str">
        <f t="shared" si="167"/>
        <v/>
      </c>
      <c r="I767" s="71" t="e">
        <f t="shared" ref="I767:J767" si="585">I765</f>
        <v>#DIV/0!</v>
      </c>
      <c r="J767" s="71" t="e">
        <f t="shared" si="585"/>
        <v>#DIV/0!</v>
      </c>
      <c r="P767" s="40"/>
    </row>
    <row r="768" spans="5:16" ht="15.75" customHeight="1" x14ac:dyDescent="0.2">
      <c r="E768" s="71"/>
      <c r="F768" s="71"/>
      <c r="H768" s="71" t="str">
        <f t="shared" si="167"/>
        <v/>
      </c>
      <c r="I768" s="71" t="e">
        <f t="shared" ref="I768:J768" si="586">I765</f>
        <v>#DIV/0!</v>
      </c>
      <c r="J768" s="71" t="e">
        <f t="shared" si="586"/>
        <v>#DIV/0!</v>
      </c>
      <c r="P768" s="40"/>
    </row>
    <row r="769" spans="5:16" ht="15.75" customHeight="1" x14ac:dyDescent="0.2">
      <c r="E769" s="71"/>
      <c r="F769" s="71"/>
      <c r="H769" s="71" t="str">
        <f t="shared" si="167"/>
        <v/>
      </c>
      <c r="I769" s="71" t="e">
        <f>AVERAGE(H769:H772)</f>
        <v>#DIV/0!</v>
      </c>
      <c r="J769" s="71" t="e">
        <f>I769*0.48</f>
        <v>#DIV/0!</v>
      </c>
      <c r="P769" s="40"/>
    </row>
    <row r="770" spans="5:16" ht="15.75" customHeight="1" x14ac:dyDescent="0.2">
      <c r="E770" s="71"/>
      <c r="F770" s="71"/>
      <c r="H770" s="71" t="str">
        <f t="shared" si="167"/>
        <v/>
      </c>
      <c r="I770" s="71" t="e">
        <f t="shared" ref="I770:J770" si="587">I769</f>
        <v>#DIV/0!</v>
      </c>
      <c r="J770" s="71" t="e">
        <f t="shared" si="587"/>
        <v>#DIV/0!</v>
      </c>
      <c r="P770" s="40"/>
    </row>
    <row r="771" spans="5:16" ht="15.75" customHeight="1" x14ac:dyDescent="0.2">
      <c r="E771" s="71"/>
      <c r="F771" s="71"/>
      <c r="H771" s="71" t="str">
        <f t="shared" si="167"/>
        <v/>
      </c>
      <c r="I771" s="71" t="e">
        <f t="shared" ref="I771:J771" si="588">I769</f>
        <v>#DIV/0!</v>
      </c>
      <c r="J771" s="71" t="e">
        <f t="shared" si="588"/>
        <v>#DIV/0!</v>
      </c>
      <c r="P771" s="40"/>
    </row>
    <row r="772" spans="5:16" ht="15.75" customHeight="1" x14ac:dyDescent="0.2">
      <c r="E772" s="71"/>
      <c r="F772" s="71"/>
      <c r="H772" s="71" t="str">
        <f t="shared" si="167"/>
        <v/>
      </c>
      <c r="I772" s="71" t="e">
        <f t="shared" ref="I772:J772" si="589">I769</f>
        <v>#DIV/0!</v>
      </c>
      <c r="J772" s="71" t="e">
        <f t="shared" si="589"/>
        <v>#DIV/0!</v>
      </c>
      <c r="P772" s="40"/>
    </row>
    <row r="773" spans="5:16" ht="15.75" customHeight="1" x14ac:dyDescent="0.2">
      <c r="E773" s="71"/>
      <c r="F773" s="71"/>
      <c r="H773" s="71" t="str">
        <f t="shared" si="167"/>
        <v/>
      </c>
      <c r="I773" s="71" t="e">
        <f>AVERAGE(H773:H776)</f>
        <v>#DIV/0!</v>
      </c>
      <c r="J773" s="71" t="e">
        <f>I773*0.48</f>
        <v>#DIV/0!</v>
      </c>
      <c r="P773" s="40"/>
    </row>
    <row r="774" spans="5:16" ht="15.75" customHeight="1" x14ac:dyDescent="0.2">
      <c r="E774" s="71"/>
      <c r="F774" s="71"/>
      <c r="H774" s="71" t="str">
        <f t="shared" si="167"/>
        <v/>
      </c>
      <c r="I774" s="71" t="e">
        <f t="shared" ref="I774:J774" si="590">I773</f>
        <v>#DIV/0!</v>
      </c>
      <c r="J774" s="71" t="e">
        <f t="shared" si="590"/>
        <v>#DIV/0!</v>
      </c>
      <c r="P774" s="40"/>
    </row>
    <row r="775" spans="5:16" ht="15.75" customHeight="1" x14ac:dyDescent="0.2">
      <c r="E775" s="71"/>
      <c r="F775" s="71"/>
      <c r="H775" s="71" t="str">
        <f t="shared" si="167"/>
        <v/>
      </c>
      <c r="I775" s="71" t="e">
        <f t="shared" ref="I775:J775" si="591">I773</f>
        <v>#DIV/0!</v>
      </c>
      <c r="J775" s="71" t="e">
        <f t="shared" si="591"/>
        <v>#DIV/0!</v>
      </c>
      <c r="P775" s="40"/>
    </row>
    <row r="776" spans="5:16" ht="15.75" customHeight="1" x14ac:dyDescent="0.2">
      <c r="E776" s="71"/>
      <c r="F776" s="71"/>
      <c r="H776" s="71" t="str">
        <f t="shared" si="167"/>
        <v/>
      </c>
      <c r="I776" s="71" t="e">
        <f t="shared" ref="I776:J776" si="592">I773</f>
        <v>#DIV/0!</v>
      </c>
      <c r="J776" s="71" t="e">
        <f t="shared" si="592"/>
        <v>#DIV/0!</v>
      </c>
      <c r="P776" s="40"/>
    </row>
    <row r="777" spans="5:16" ht="15.75" customHeight="1" x14ac:dyDescent="0.2">
      <c r="E777" s="71"/>
      <c r="F777" s="71"/>
      <c r="H777" s="71" t="str">
        <f t="shared" si="167"/>
        <v/>
      </c>
      <c r="I777" s="71" t="e">
        <f>AVERAGE(H777:H780)</f>
        <v>#DIV/0!</v>
      </c>
      <c r="J777" s="71" t="e">
        <f>I777*0.48</f>
        <v>#DIV/0!</v>
      </c>
      <c r="P777" s="40"/>
    </row>
    <row r="778" spans="5:16" ht="15.75" customHeight="1" x14ac:dyDescent="0.2">
      <c r="E778" s="71"/>
      <c r="F778" s="71"/>
      <c r="H778" s="71" t="str">
        <f t="shared" si="167"/>
        <v/>
      </c>
      <c r="I778" s="71" t="e">
        <f t="shared" ref="I778:J778" si="593">I777</f>
        <v>#DIV/0!</v>
      </c>
      <c r="J778" s="71" t="e">
        <f t="shared" si="593"/>
        <v>#DIV/0!</v>
      </c>
      <c r="P778" s="40"/>
    </row>
    <row r="779" spans="5:16" ht="15.75" customHeight="1" x14ac:dyDescent="0.2">
      <c r="E779" s="71"/>
      <c r="F779" s="71"/>
      <c r="H779" s="71" t="str">
        <f t="shared" si="167"/>
        <v/>
      </c>
      <c r="I779" s="71" t="e">
        <f t="shared" ref="I779:J779" si="594">I777</f>
        <v>#DIV/0!</v>
      </c>
      <c r="J779" s="71" t="e">
        <f t="shared" si="594"/>
        <v>#DIV/0!</v>
      </c>
      <c r="P779" s="40"/>
    </row>
    <row r="780" spans="5:16" ht="15.75" customHeight="1" x14ac:dyDescent="0.2">
      <c r="E780" s="71"/>
      <c r="F780" s="71"/>
      <c r="H780" s="71" t="str">
        <f t="shared" si="167"/>
        <v/>
      </c>
      <c r="I780" s="71" t="e">
        <f t="shared" ref="I780:J780" si="595">I777</f>
        <v>#DIV/0!</v>
      </c>
      <c r="J780" s="71" t="e">
        <f t="shared" si="595"/>
        <v>#DIV/0!</v>
      </c>
      <c r="P780" s="40"/>
    </row>
    <row r="781" spans="5:16" ht="15.75" customHeight="1" x14ac:dyDescent="0.2">
      <c r="E781" s="71"/>
      <c r="F781" s="71"/>
      <c r="H781" s="71" t="str">
        <f t="shared" si="167"/>
        <v/>
      </c>
      <c r="I781" s="71" t="e">
        <f>AVERAGE(H781:H784)</f>
        <v>#DIV/0!</v>
      </c>
      <c r="J781" s="71" t="e">
        <f>I781*0.48</f>
        <v>#DIV/0!</v>
      </c>
      <c r="P781" s="40"/>
    </row>
    <row r="782" spans="5:16" ht="15.75" customHeight="1" x14ac:dyDescent="0.2">
      <c r="E782" s="71"/>
      <c r="F782" s="71"/>
      <c r="H782" s="71" t="str">
        <f t="shared" si="167"/>
        <v/>
      </c>
      <c r="I782" s="71" t="e">
        <f t="shared" ref="I782:J782" si="596">I781</f>
        <v>#DIV/0!</v>
      </c>
      <c r="J782" s="71" t="e">
        <f t="shared" si="596"/>
        <v>#DIV/0!</v>
      </c>
      <c r="P782" s="40"/>
    </row>
    <row r="783" spans="5:16" ht="15.75" customHeight="1" x14ac:dyDescent="0.2">
      <c r="E783" s="71"/>
      <c r="F783" s="71"/>
      <c r="H783" s="71" t="str">
        <f t="shared" si="167"/>
        <v/>
      </c>
      <c r="I783" s="71" t="e">
        <f t="shared" ref="I783:J783" si="597">I781</f>
        <v>#DIV/0!</v>
      </c>
      <c r="J783" s="71" t="e">
        <f t="shared" si="597"/>
        <v>#DIV/0!</v>
      </c>
      <c r="P783" s="40"/>
    </row>
    <row r="784" spans="5:16" ht="15.75" customHeight="1" x14ac:dyDescent="0.2">
      <c r="E784" s="71"/>
      <c r="F784" s="71"/>
      <c r="H784" s="71" t="str">
        <f t="shared" si="167"/>
        <v/>
      </c>
      <c r="I784" s="71" t="e">
        <f t="shared" ref="I784:J784" si="598">I781</f>
        <v>#DIV/0!</v>
      </c>
      <c r="J784" s="71" t="e">
        <f t="shared" si="598"/>
        <v>#DIV/0!</v>
      </c>
      <c r="P784" s="40"/>
    </row>
    <row r="785" spans="5:16" ht="15.75" customHeight="1" x14ac:dyDescent="0.2">
      <c r="E785" s="71"/>
      <c r="F785" s="71"/>
      <c r="H785" s="71" t="str">
        <f t="shared" si="167"/>
        <v/>
      </c>
      <c r="I785" s="71" t="e">
        <f>AVERAGE(H785:H788)</f>
        <v>#DIV/0!</v>
      </c>
      <c r="J785" s="71" t="e">
        <f>I785*0.48</f>
        <v>#DIV/0!</v>
      </c>
      <c r="P785" s="40"/>
    </row>
    <row r="786" spans="5:16" ht="15.75" customHeight="1" x14ac:dyDescent="0.2">
      <c r="E786" s="71"/>
      <c r="F786" s="71"/>
      <c r="H786" s="71" t="str">
        <f t="shared" si="167"/>
        <v/>
      </c>
      <c r="I786" s="71" t="e">
        <f t="shared" ref="I786:J786" si="599">I785</f>
        <v>#DIV/0!</v>
      </c>
      <c r="J786" s="71" t="e">
        <f t="shared" si="599"/>
        <v>#DIV/0!</v>
      </c>
      <c r="P786" s="40"/>
    </row>
    <row r="787" spans="5:16" ht="15.75" customHeight="1" x14ac:dyDescent="0.2">
      <c r="E787" s="71"/>
      <c r="F787" s="71"/>
      <c r="H787" s="71" t="str">
        <f t="shared" si="167"/>
        <v/>
      </c>
      <c r="I787" s="71" t="e">
        <f t="shared" ref="I787:J787" si="600">I785</f>
        <v>#DIV/0!</v>
      </c>
      <c r="J787" s="71" t="e">
        <f t="shared" si="600"/>
        <v>#DIV/0!</v>
      </c>
      <c r="P787" s="40"/>
    </row>
    <row r="788" spans="5:16" ht="15.75" customHeight="1" x14ac:dyDescent="0.2">
      <c r="E788" s="71"/>
      <c r="F788" s="71"/>
      <c r="H788" s="71" t="str">
        <f t="shared" si="167"/>
        <v/>
      </c>
      <c r="I788" s="71" t="e">
        <f t="shared" ref="I788:J788" si="601">I785</f>
        <v>#DIV/0!</v>
      </c>
      <c r="J788" s="71" t="e">
        <f t="shared" si="601"/>
        <v>#DIV/0!</v>
      </c>
      <c r="P788" s="40"/>
    </row>
    <row r="789" spans="5:16" ht="15.75" customHeight="1" x14ac:dyDescent="0.2">
      <c r="E789" s="71"/>
      <c r="F789" s="71"/>
      <c r="H789" s="71" t="str">
        <f t="shared" si="167"/>
        <v/>
      </c>
      <c r="I789" s="71" t="e">
        <f>AVERAGE(H789:H792)</f>
        <v>#DIV/0!</v>
      </c>
      <c r="J789" s="71" t="e">
        <f>I789*0.48</f>
        <v>#DIV/0!</v>
      </c>
      <c r="P789" s="40"/>
    </row>
    <row r="790" spans="5:16" ht="15.75" customHeight="1" x14ac:dyDescent="0.2">
      <c r="E790" s="71"/>
      <c r="F790" s="71"/>
      <c r="H790" s="71" t="str">
        <f t="shared" si="167"/>
        <v/>
      </c>
      <c r="I790" s="71" t="e">
        <f t="shared" ref="I790:J790" si="602">I789</f>
        <v>#DIV/0!</v>
      </c>
      <c r="J790" s="71" t="e">
        <f t="shared" si="602"/>
        <v>#DIV/0!</v>
      </c>
      <c r="P790" s="40"/>
    </row>
    <row r="791" spans="5:16" ht="15.75" customHeight="1" x14ac:dyDescent="0.2">
      <c r="E791" s="71"/>
      <c r="F791" s="71"/>
      <c r="H791" s="71" t="str">
        <f t="shared" si="167"/>
        <v/>
      </c>
      <c r="I791" s="71" t="e">
        <f t="shared" ref="I791:J791" si="603">I789</f>
        <v>#DIV/0!</v>
      </c>
      <c r="J791" s="71" t="e">
        <f t="shared" si="603"/>
        <v>#DIV/0!</v>
      </c>
      <c r="P791" s="40"/>
    </row>
    <row r="792" spans="5:16" ht="15.75" customHeight="1" x14ac:dyDescent="0.2">
      <c r="E792" s="71"/>
      <c r="F792" s="71"/>
      <c r="H792" s="71" t="str">
        <f t="shared" si="167"/>
        <v/>
      </c>
      <c r="I792" s="71" t="e">
        <f t="shared" ref="I792:J792" si="604">I789</f>
        <v>#DIV/0!</v>
      </c>
      <c r="J792" s="71" t="e">
        <f t="shared" si="604"/>
        <v>#DIV/0!</v>
      </c>
      <c r="P792" s="40"/>
    </row>
    <row r="793" spans="5:16" ht="15.75" customHeight="1" x14ac:dyDescent="0.2">
      <c r="E793" s="71"/>
      <c r="F793" s="71"/>
      <c r="H793" s="71" t="str">
        <f t="shared" si="167"/>
        <v/>
      </c>
      <c r="I793" s="71" t="e">
        <f>AVERAGE(H793:H796)</f>
        <v>#DIV/0!</v>
      </c>
      <c r="J793" s="71" t="e">
        <f>I793*0.48</f>
        <v>#DIV/0!</v>
      </c>
      <c r="P793" s="40"/>
    </row>
    <row r="794" spans="5:16" ht="15.75" customHeight="1" x14ac:dyDescent="0.2">
      <c r="E794" s="71"/>
      <c r="F794" s="71"/>
      <c r="H794" s="71" t="str">
        <f t="shared" si="167"/>
        <v/>
      </c>
      <c r="I794" s="71" t="e">
        <f t="shared" ref="I794:J794" si="605">I793</f>
        <v>#DIV/0!</v>
      </c>
      <c r="J794" s="71" t="e">
        <f t="shared" si="605"/>
        <v>#DIV/0!</v>
      </c>
      <c r="P794" s="40"/>
    </row>
    <row r="795" spans="5:16" ht="15.75" customHeight="1" x14ac:dyDescent="0.2">
      <c r="E795" s="71"/>
      <c r="F795" s="71"/>
      <c r="H795" s="71" t="str">
        <f t="shared" si="167"/>
        <v/>
      </c>
      <c r="I795" s="71" t="e">
        <f t="shared" ref="I795:J795" si="606">I793</f>
        <v>#DIV/0!</v>
      </c>
      <c r="J795" s="71" t="e">
        <f t="shared" si="606"/>
        <v>#DIV/0!</v>
      </c>
      <c r="P795" s="40"/>
    </row>
    <row r="796" spans="5:16" ht="15.75" customHeight="1" x14ac:dyDescent="0.2">
      <c r="E796" s="71"/>
      <c r="F796" s="71"/>
      <c r="H796" s="71" t="str">
        <f t="shared" si="167"/>
        <v/>
      </c>
      <c r="I796" s="71" t="e">
        <f t="shared" ref="I796:J796" si="607">I793</f>
        <v>#DIV/0!</v>
      </c>
      <c r="J796" s="71" t="e">
        <f t="shared" si="607"/>
        <v>#DIV/0!</v>
      </c>
      <c r="P796" s="40"/>
    </row>
    <row r="797" spans="5:16" ht="15.75" customHeight="1" x14ac:dyDescent="0.2">
      <c r="E797" s="71"/>
      <c r="F797" s="71"/>
      <c r="H797" s="71" t="str">
        <f t="shared" si="167"/>
        <v/>
      </c>
      <c r="I797" s="71" t="e">
        <f>AVERAGE(H797:H800)</f>
        <v>#DIV/0!</v>
      </c>
      <c r="J797" s="71" t="e">
        <f>I797*0.48</f>
        <v>#DIV/0!</v>
      </c>
      <c r="P797" s="40"/>
    </row>
    <row r="798" spans="5:16" ht="15.75" customHeight="1" x14ac:dyDescent="0.2">
      <c r="E798" s="71"/>
      <c r="F798" s="71"/>
      <c r="H798" s="71" t="str">
        <f t="shared" si="167"/>
        <v/>
      </c>
      <c r="I798" s="71" t="e">
        <f t="shared" ref="I798:J798" si="608">I797</f>
        <v>#DIV/0!</v>
      </c>
      <c r="J798" s="71" t="e">
        <f t="shared" si="608"/>
        <v>#DIV/0!</v>
      </c>
      <c r="P798" s="40"/>
    </row>
    <row r="799" spans="5:16" ht="15.75" customHeight="1" x14ac:dyDescent="0.2">
      <c r="E799" s="71"/>
      <c r="F799" s="71"/>
      <c r="H799" s="71" t="str">
        <f t="shared" si="167"/>
        <v/>
      </c>
      <c r="I799" s="71" t="e">
        <f t="shared" ref="I799:J799" si="609">I797</f>
        <v>#DIV/0!</v>
      </c>
      <c r="J799" s="71" t="e">
        <f t="shared" si="609"/>
        <v>#DIV/0!</v>
      </c>
      <c r="P799" s="40"/>
    </row>
    <row r="800" spans="5:16" ht="15.75" customHeight="1" x14ac:dyDescent="0.2">
      <c r="E800" s="71"/>
      <c r="F800" s="71"/>
      <c r="H800" s="71" t="str">
        <f t="shared" si="167"/>
        <v/>
      </c>
      <c r="I800" s="71" t="e">
        <f t="shared" ref="I800:J800" si="610">I797</f>
        <v>#DIV/0!</v>
      </c>
      <c r="J800" s="71" t="e">
        <f t="shared" si="610"/>
        <v>#DIV/0!</v>
      </c>
      <c r="P800" s="40"/>
    </row>
    <row r="801" spans="5:16" ht="15.75" customHeight="1" x14ac:dyDescent="0.2">
      <c r="E801" s="71"/>
      <c r="F801" s="71"/>
      <c r="H801" s="71" t="str">
        <f t="shared" si="167"/>
        <v/>
      </c>
      <c r="I801" s="71" t="e">
        <f>AVERAGE(H801:H804)</f>
        <v>#DIV/0!</v>
      </c>
      <c r="J801" s="71" t="e">
        <f>I801*0.48</f>
        <v>#DIV/0!</v>
      </c>
      <c r="P801" s="40"/>
    </row>
    <row r="802" spans="5:16" ht="15.75" customHeight="1" x14ac:dyDescent="0.2">
      <c r="E802" s="71"/>
      <c r="F802" s="71"/>
      <c r="H802" s="71" t="str">
        <f t="shared" si="167"/>
        <v/>
      </c>
      <c r="I802" s="71" t="e">
        <f t="shared" ref="I802:J802" si="611">I801</f>
        <v>#DIV/0!</v>
      </c>
      <c r="J802" s="71" t="e">
        <f t="shared" si="611"/>
        <v>#DIV/0!</v>
      </c>
      <c r="P802" s="40"/>
    </row>
    <row r="803" spans="5:16" ht="15.75" customHeight="1" x14ac:dyDescent="0.2">
      <c r="E803" s="71"/>
      <c r="F803" s="71"/>
      <c r="H803" s="71" t="str">
        <f t="shared" si="167"/>
        <v/>
      </c>
      <c r="I803" s="71" t="e">
        <f t="shared" ref="I803:J803" si="612">I801</f>
        <v>#DIV/0!</v>
      </c>
      <c r="J803" s="71" t="e">
        <f t="shared" si="612"/>
        <v>#DIV/0!</v>
      </c>
      <c r="P803" s="40"/>
    </row>
    <row r="804" spans="5:16" ht="15.75" customHeight="1" x14ac:dyDescent="0.2">
      <c r="E804" s="71"/>
      <c r="F804" s="71"/>
      <c r="H804" s="71" t="str">
        <f t="shared" si="167"/>
        <v/>
      </c>
      <c r="I804" s="71" t="e">
        <f t="shared" ref="I804:J804" si="613">I801</f>
        <v>#DIV/0!</v>
      </c>
      <c r="J804" s="71" t="e">
        <f t="shared" si="613"/>
        <v>#DIV/0!</v>
      </c>
      <c r="P804" s="40"/>
    </row>
    <row r="805" spans="5:16" ht="15.75" customHeight="1" x14ac:dyDescent="0.2">
      <c r="E805" s="71"/>
      <c r="F805" s="71"/>
      <c r="H805" s="71" t="str">
        <f t="shared" si="167"/>
        <v/>
      </c>
      <c r="I805" s="71" t="e">
        <f>AVERAGE(H805:H808)</f>
        <v>#DIV/0!</v>
      </c>
      <c r="J805" s="71" t="e">
        <f>I805*0.48</f>
        <v>#DIV/0!</v>
      </c>
      <c r="P805" s="40"/>
    </row>
    <row r="806" spans="5:16" ht="15.75" customHeight="1" x14ac:dyDescent="0.2">
      <c r="E806" s="71"/>
      <c r="F806" s="71"/>
      <c r="H806" s="71" t="str">
        <f t="shared" si="167"/>
        <v/>
      </c>
      <c r="I806" s="71" t="e">
        <f t="shared" ref="I806:J806" si="614">I805</f>
        <v>#DIV/0!</v>
      </c>
      <c r="J806" s="71" t="e">
        <f t="shared" si="614"/>
        <v>#DIV/0!</v>
      </c>
      <c r="P806" s="40"/>
    </row>
    <row r="807" spans="5:16" ht="15.75" customHeight="1" x14ac:dyDescent="0.2">
      <c r="E807" s="71"/>
      <c r="F807" s="71"/>
      <c r="H807" s="71" t="str">
        <f t="shared" si="167"/>
        <v/>
      </c>
      <c r="I807" s="71" t="e">
        <f t="shared" ref="I807:J807" si="615">I805</f>
        <v>#DIV/0!</v>
      </c>
      <c r="J807" s="71" t="e">
        <f t="shared" si="615"/>
        <v>#DIV/0!</v>
      </c>
      <c r="P807" s="40"/>
    </row>
    <row r="808" spans="5:16" ht="15.75" customHeight="1" x14ac:dyDescent="0.2">
      <c r="E808" s="71"/>
      <c r="F808" s="71"/>
      <c r="H808" s="71" t="str">
        <f t="shared" si="167"/>
        <v/>
      </c>
      <c r="I808" s="71" t="e">
        <f t="shared" ref="I808:J808" si="616">I805</f>
        <v>#DIV/0!</v>
      </c>
      <c r="J808" s="71" t="e">
        <f t="shared" si="616"/>
        <v>#DIV/0!</v>
      </c>
      <c r="P808" s="40"/>
    </row>
    <row r="809" spans="5:16" ht="15.75" customHeight="1" x14ac:dyDescent="0.2">
      <c r="E809" s="71"/>
      <c r="F809" s="71"/>
      <c r="H809" s="71" t="str">
        <f t="shared" si="167"/>
        <v/>
      </c>
      <c r="I809" s="71" t="e">
        <f>AVERAGE(H809:H812)</f>
        <v>#DIV/0!</v>
      </c>
      <c r="J809" s="71" t="e">
        <f>I809*0.48</f>
        <v>#DIV/0!</v>
      </c>
      <c r="P809" s="40"/>
    </row>
    <row r="810" spans="5:16" ht="15.75" customHeight="1" x14ac:dyDescent="0.2">
      <c r="E810" s="71"/>
      <c r="F810" s="71"/>
      <c r="H810" s="71" t="str">
        <f t="shared" si="167"/>
        <v/>
      </c>
      <c r="I810" s="71" t="e">
        <f t="shared" ref="I810:J810" si="617">I809</f>
        <v>#DIV/0!</v>
      </c>
      <c r="J810" s="71" t="e">
        <f t="shared" si="617"/>
        <v>#DIV/0!</v>
      </c>
      <c r="P810" s="40"/>
    </row>
    <row r="811" spans="5:16" ht="15.75" customHeight="1" x14ac:dyDescent="0.2">
      <c r="E811" s="71"/>
      <c r="F811" s="71"/>
      <c r="H811" s="71" t="str">
        <f t="shared" si="167"/>
        <v/>
      </c>
      <c r="I811" s="71" t="e">
        <f t="shared" ref="I811:J811" si="618">I809</f>
        <v>#DIV/0!</v>
      </c>
      <c r="J811" s="71" t="e">
        <f t="shared" si="618"/>
        <v>#DIV/0!</v>
      </c>
      <c r="P811" s="40"/>
    </row>
    <row r="812" spans="5:16" ht="15.75" customHeight="1" x14ac:dyDescent="0.2">
      <c r="E812" s="71"/>
      <c r="F812" s="71"/>
      <c r="H812" s="71" t="str">
        <f t="shared" si="167"/>
        <v/>
      </c>
      <c r="I812" s="71" t="e">
        <f t="shared" ref="I812:J812" si="619">I809</f>
        <v>#DIV/0!</v>
      </c>
      <c r="J812" s="71" t="e">
        <f t="shared" si="619"/>
        <v>#DIV/0!</v>
      </c>
      <c r="P812" s="40"/>
    </row>
    <row r="813" spans="5:16" ht="15.75" customHeight="1" x14ac:dyDescent="0.2">
      <c r="E813" s="71"/>
      <c r="F813" s="71"/>
      <c r="H813" s="71" t="str">
        <f t="shared" si="167"/>
        <v/>
      </c>
      <c r="I813" s="71" t="e">
        <f>AVERAGE(H813:H816)</f>
        <v>#DIV/0!</v>
      </c>
      <c r="J813" s="71" t="e">
        <f>I813*0.48</f>
        <v>#DIV/0!</v>
      </c>
      <c r="P813" s="40"/>
    </row>
    <row r="814" spans="5:16" ht="15.75" customHeight="1" x14ac:dyDescent="0.2">
      <c r="E814" s="71"/>
      <c r="F814" s="71"/>
      <c r="H814" s="71" t="str">
        <f t="shared" si="167"/>
        <v/>
      </c>
      <c r="I814" s="71" t="e">
        <f t="shared" ref="I814:J814" si="620">I813</f>
        <v>#DIV/0!</v>
      </c>
      <c r="J814" s="71" t="e">
        <f t="shared" si="620"/>
        <v>#DIV/0!</v>
      </c>
      <c r="P814" s="40"/>
    </row>
    <row r="815" spans="5:16" ht="15.75" customHeight="1" x14ac:dyDescent="0.2">
      <c r="E815" s="71"/>
      <c r="F815" s="71"/>
      <c r="H815" s="71" t="str">
        <f t="shared" si="167"/>
        <v/>
      </c>
      <c r="I815" s="71" t="e">
        <f t="shared" ref="I815:J815" si="621">I813</f>
        <v>#DIV/0!</v>
      </c>
      <c r="J815" s="71" t="e">
        <f t="shared" si="621"/>
        <v>#DIV/0!</v>
      </c>
      <c r="P815" s="40"/>
    </row>
    <row r="816" spans="5:16" ht="15.75" customHeight="1" x14ac:dyDescent="0.2">
      <c r="E816" s="71"/>
      <c r="F816" s="71"/>
      <c r="H816" s="71" t="str">
        <f t="shared" si="167"/>
        <v/>
      </c>
      <c r="I816" s="71" t="e">
        <f t="shared" ref="I816:J816" si="622">I813</f>
        <v>#DIV/0!</v>
      </c>
      <c r="J816" s="71" t="e">
        <f t="shared" si="622"/>
        <v>#DIV/0!</v>
      </c>
      <c r="P816" s="40"/>
    </row>
    <row r="817" spans="5:16" ht="15.75" customHeight="1" x14ac:dyDescent="0.2">
      <c r="E817" s="71"/>
      <c r="F817" s="71"/>
      <c r="H817" s="71" t="str">
        <f t="shared" si="167"/>
        <v/>
      </c>
      <c r="I817" s="71" t="e">
        <f>AVERAGE(H817:H820)</f>
        <v>#DIV/0!</v>
      </c>
      <c r="J817" s="71" t="e">
        <f>I817*0.48</f>
        <v>#DIV/0!</v>
      </c>
      <c r="P817" s="40"/>
    </row>
    <row r="818" spans="5:16" ht="15.75" customHeight="1" x14ac:dyDescent="0.2">
      <c r="E818" s="71"/>
      <c r="F818" s="71"/>
      <c r="H818" s="71" t="str">
        <f t="shared" si="167"/>
        <v/>
      </c>
      <c r="I818" s="71" t="e">
        <f t="shared" ref="I818:J818" si="623">I817</f>
        <v>#DIV/0!</v>
      </c>
      <c r="J818" s="71" t="e">
        <f t="shared" si="623"/>
        <v>#DIV/0!</v>
      </c>
      <c r="P818" s="40"/>
    </row>
    <row r="819" spans="5:16" ht="15.75" customHeight="1" x14ac:dyDescent="0.2">
      <c r="E819" s="71"/>
      <c r="F819" s="71"/>
      <c r="H819" s="71" t="str">
        <f t="shared" si="167"/>
        <v/>
      </c>
      <c r="I819" s="71" t="e">
        <f t="shared" ref="I819:J819" si="624">I817</f>
        <v>#DIV/0!</v>
      </c>
      <c r="J819" s="71" t="e">
        <f t="shared" si="624"/>
        <v>#DIV/0!</v>
      </c>
      <c r="P819" s="40"/>
    </row>
    <row r="820" spans="5:16" ht="15.75" customHeight="1" x14ac:dyDescent="0.2">
      <c r="E820" s="71"/>
      <c r="F820" s="71"/>
      <c r="H820" s="71" t="str">
        <f t="shared" si="167"/>
        <v/>
      </c>
      <c r="I820" s="71" t="e">
        <f t="shared" ref="I820:J820" si="625">I817</f>
        <v>#DIV/0!</v>
      </c>
      <c r="J820" s="71" t="e">
        <f t="shared" si="625"/>
        <v>#DIV/0!</v>
      </c>
      <c r="P820" s="40"/>
    </row>
    <row r="821" spans="5:16" ht="15.75" customHeight="1" x14ac:dyDescent="0.2">
      <c r="E821" s="71"/>
      <c r="F821" s="71"/>
      <c r="H821" s="71" t="str">
        <f t="shared" si="167"/>
        <v/>
      </c>
      <c r="I821" s="71" t="e">
        <f>AVERAGE(H821:H824)</f>
        <v>#DIV/0!</v>
      </c>
      <c r="J821" s="71" t="e">
        <f>I821*0.48</f>
        <v>#DIV/0!</v>
      </c>
      <c r="P821" s="40"/>
    </row>
    <row r="822" spans="5:16" ht="15.75" customHeight="1" x14ac:dyDescent="0.2">
      <c r="E822" s="71"/>
      <c r="F822" s="71"/>
      <c r="H822" s="71" t="str">
        <f t="shared" si="167"/>
        <v/>
      </c>
      <c r="I822" s="71" t="e">
        <f t="shared" ref="I822:J822" si="626">I821</f>
        <v>#DIV/0!</v>
      </c>
      <c r="J822" s="71" t="e">
        <f t="shared" si="626"/>
        <v>#DIV/0!</v>
      </c>
      <c r="P822" s="40"/>
    </row>
    <row r="823" spans="5:16" ht="15.75" customHeight="1" x14ac:dyDescent="0.2">
      <c r="E823" s="71"/>
      <c r="F823" s="71"/>
      <c r="H823" s="71" t="str">
        <f t="shared" si="167"/>
        <v/>
      </c>
      <c r="I823" s="71" t="e">
        <f t="shared" ref="I823:J823" si="627">I821</f>
        <v>#DIV/0!</v>
      </c>
      <c r="J823" s="71" t="e">
        <f t="shared" si="627"/>
        <v>#DIV/0!</v>
      </c>
      <c r="P823" s="40"/>
    </row>
    <row r="824" spans="5:16" ht="15.75" customHeight="1" x14ac:dyDescent="0.2">
      <c r="E824" s="71"/>
      <c r="F824" s="71"/>
      <c r="H824" s="71" t="str">
        <f t="shared" si="167"/>
        <v/>
      </c>
      <c r="I824" s="71" t="e">
        <f t="shared" ref="I824:J824" si="628">I821</f>
        <v>#DIV/0!</v>
      </c>
      <c r="J824" s="71" t="e">
        <f t="shared" si="628"/>
        <v>#DIV/0!</v>
      </c>
      <c r="P824" s="40"/>
    </row>
    <row r="825" spans="5:16" ht="15.75" customHeight="1" x14ac:dyDescent="0.2">
      <c r="E825" s="71"/>
      <c r="F825" s="71"/>
      <c r="H825" s="71" t="str">
        <f t="shared" si="167"/>
        <v/>
      </c>
      <c r="I825" s="71" t="e">
        <f>AVERAGE(H825:H828)</f>
        <v>#DIV/0!</v>
      </c>
      <c r="J825" s="71" t="e">
        <f>I825*0.48</f>
        <v>#DIV/0!</v>
      </c>
      <c r="P825" s="40"/>
    </row>
    <row r="826" spans="5:16" ht="15.75" customHeight="1" x14ac:dyDescent="0.2">
      <c r="E826" s="71"/>
      <c r="F826" s="71"/>
      <c r="H826" s="71" t="str">
        <f t="shared" si="167"/>
        <v/>
      </c>
      <c r="I826" s="71" t="e">
        <f t="shared" ref="I826:J826" si="629">I825</f>
        <v>#DIV/0!</v>
      </c>
      <c r="J826" s="71" t="e">
        <f t="shared" si="629"/>
        <v>#DIV/0!</v>
      </c>
      <c r="P826" s="40"/>
    </row>
    <row r="827" spans="5:16" ht="15.75" customHeight="1" x14ac:dyDescent="0.2">
      <c r="E827" s="71"/>
      <c r="F827" s="71"/>
      <c r="H827" s="71" t="str">
        <f t="shared" si="167"/>
        <v/>
      </c>
      <c r="I827" s="71" t="e">
        <f t="shared" ref="I827:J827" si="630">I825</f>
        <v>#DIV/0!</v>
      </c>
      <c r="J827" s="71" t="e">
        <f t="shared" si="630"/>
        <v>#DIV/0!</v>
      </c>
      <c r="P827" s="40"/>
    </row>
    <row r="828" spans="5:16" ht="15.75" customHeight="1" x14ac:dyDescent="0.2">
      <c r="E828" s="71"/>
      <c r="F828" s="71"/>
      <c r="H828" s="71" t="str">
        <f t="shared" si="167"/>
        <v/>
      </c>
      <c r="I828" s="71" t="e">
        <f t="shared" ref="I828:J828" si="631">I825</f>
        <v>#DIV/0!</v>
      </c>
      <c r="J828" s="71" t="e">
        <f t="shared" si="631"/>
        <v>#DIV/0!</v>
      </c>
      <c r="P828" s="40"/>
    </row>
    <row r="829" spans="5:16" ht="15.75" customHeight="1" x14ac:dyDescent="0.2">
      <c r="E829" s="71"/>
      <c r="F829" s="71"/>
      <c r="H829" s="71" t="str">
        <f t="shared" si="167"/>
        <v/>
      </c>
      <c r="I829" s="71" t="e">
        <f>AVERAGE(H829:H832)</f>
        <v>#DIV/0!</v>
      </c>
      <c r="J829" s="71" t="e">
        <f>I829*0.48</f>
        <v>#DIV/0!</v>
      </c>
      <c r="P829" s="40"/>
    </row>
    <row r="830" spans="5:16" ht="15.75" customHeight="1" x14ac:dyDescent="0.2">
      <c r="E830" s="71"/>
      <c r="F830" s="71"/>
      <c r="H830" s="71" t="str">
        <f t="shared" si="167"/>
        <v/>
      </c>
      <c r="I830" s="71" t="e">
        <f t="shared" ref="I830:J830" si="632">I829</f>
        <v>#DIV/0!</v>
      </c>
      <c r="J830" s="71" t="e">
        <f t="shared" si="632"/>
        <v>#DIV/0!</v>
      </c>
      <c r="P830" s="40"/>
    </row>
    <row r="831" spans="5:16" ht="15.75" customHeight="1" x14ac:dyDescent="0.2">
      <c r="E831" s="71"/>
      <c r="F831" s="71"/>
      <c r="H831" s="71" t="str">
        <f t="shared" si="167"/>
        <v/>
      </c>
      <c r="I831" s="71" t="e">
        <f t="shared" ref="I831:J831" si="633">I829</f>
        <v>#DIV/0!</v>
      </c>
      <c r="J831" s="71" t="e">
        <f t="shared" si="633"/>
        <v>#DIV/0!</v>
      </c>
      <c r="P831" s="40"/>
    </row>
    <row r="832" spans="5:16" ht="15.75" customHeight="1" x14ac:dyDescent="0.2">
      <c r="E832" s="71"/>
      <c r="F832" s="71"/>
      <c r="H832" s="71" t="str">
        <f t="shared" si="167"/>
        <v/>
      </c>
      <c r="I832" s="71" t="e">
        <f t="shared" ref="I832:J832" si="634">I829</f>
        <v>#DIV/0!</v>
      </c>
      <c r="J832" s="71" t="e">
        <f t="shared" si="634"/>
        <v>#DIV/0!</v>
      </c>
      <c r="P832" s="40"/>
    </row>
    <row r="833" spans="5:16" ht="15.75" customHeight="1" x14ac:dyDescent="0.2">
      <c r="E833" s="71"/>
      <c r="F833" s="71"/>
      <c r="H833" s="71" t="str">
        <f t="shared" si="167"/>
        <v/>
      </c>
      <c r="I833" s="71" t="e">
        <f>AVERAGE(H833:H836)</f>
        <v>#DIV/0!</v>
      </c>
      <c r="J833" s="71" t="e">
        <f>I833*0.48</f>
        <v>#DIV/0!</v>
      </c>
      <c r="P833" s="40"/>
    </row>
    <row r="834" spans="5:16" ht="15.75" customHeight="1" x14ac:dyDescent="0.2">
      <c r="E834" s="71"/>
      <c r="F834" s="71"/>
      <c r="H834" s="71" t="str">
        <f t="shared" si="167"/>
        <v/>
      </c>
      <c r="I834" s="71" t="e">
        <f t="shared" ref="I834:J834" si="635">I833</f>
        <v>#DIV/0!</v>
      </c>
      <c r="J834" s="71" t="e">
        <f t="shared" si="635"/>
        <v>#DIV/0!</v>
      </c>
      <c r="P834" s="40"/>
    </row>
    <row r="835" spans="5:16" ht="15.75" customHeight="1" x14ac:dyDescent="0.2">
      <c r="E835" s="71"/>
      <c r="F835" s="71"/>
      <c r="H835" s="71" t="str">
        <f t="shared" si="167"/>
        <v/>
      </c>
      <c r="I835" s="71" t="e">
        <f t="shared" ref="I835:J835" si="636">I833</f>
        <v>#DIV/0!</v>
      </c>
      <c r="J835" s="71" t="e">
        <f t="shared" si="636"/>
        <v>#DIV/0!</v>
      </c>
      <c r="P835" s="40"/>
    </row>
    <row r="836" spans="5:16" ht="15.75" customHeight="1" x14ac:dyDescent="0.2">
      <c r="E836" s="71"/>
      <c r="F836" s="71"/>
      <c r="H836" s="71" t="str">
        <f t="shared" si="167"/>
        <v/>
      </c>
      <c r="I836" s="71" t="e">
        <f t="shared" ref="I836:J836" si="637">I833</f>
        <v>#DIV/0!</v>
      </c>
      <c r="J836" s="71" t="e">
        <f t="shared" si="637"/>
        <v>#DIV/0!</v>
      </c>
      <c r="P836" s="40"/>
    </row>
    <row r="837" spans="5:16" ht="15.75" customHeight="1" x14ac:dyDescent="0.2">
      <c r="E837" s="71"/>
      <c r="F837" s="71"/>
      <c r="H837" s="71" t="str">
        <f t="shared" si="167"/>
        <v/>
      </c>
      <c r="I837" s="71" t="e">
        <f>AVERAGE(H837:H840)</f>
        <v>#DIV/0!</v>
      </c>
      <c r="J837" s="71" t="e">
        <f>I837*0.48</f>
        <v>#DIV/0!</v>
      </c>
      <c r="P837" s="40"/>
    </row>
    <row r="838" spans="5:16" ht="15.75" customHeight="1" x14ac:dyDescent="0.2">
      <c r="E838" s="71"/>
      <c r="F838" s="71"/>
      <c r="H838" s="71" t="str">
        <f t="shared" si="167"/>
        <v/>
      </c>
      <c r="I838" s="71" t="e">
        <f t="shared" ref="I838:J838" si="638">I837</f>
        <v>#DIV/0!</v>
      </c>
      <c r="J838" s="71" t="e">
        <f t="shared" si="638"/>
        <v>#DIV/0!</v>
      </c>
      <c r="P838" s="40"/>
    </row>
    <row r="839" spans="5:16" ht="15.75" customHeight="1" x14ac:dyDescent="0.2">
      <c r="E839" s="71"/>
      <c r="F839" s="71"/>
      <c r="H839" s="71" t="str">
        <f t="shared" si="167"/>
        <v/>
      </c>
      <c r="I839" s="71" t="e">
        <f t="shared" ref="I839:J839" si="639">I837</f>
        <v>#DIV/0!</v>
      </c>
      <c r="J839" s="71" t="e">
        <f t="shared" si="639"/>
        <v>#DIV/0!</v>
      </c>
      <c r="P839" s="40"/>
    </row>
    <row r="840" spans="5:16" ht="15.75" customHeight="1" x14ac:dyDescent="0.2">
      <c r="E840" s="71"/>
      <c r="F840" s="71"/>
      <c r="H840" s="71" t="str">
        <f t="shared" si="167"/>
        <v/>
      </c>
      <c r="I840" s="71" t="e">
        <f t="shared" ref="I840:J840" si="640">I837</f>
        <v>#DIV/0!</v>
      </c>
      <c r="J840" s="71" t="e">
        <f t="shared" si="640"/>
        <v>#DIV/0!</v>
      </c>
      <c r="P840" s="40"/>
    </row>
    <row r="841" spans="5:16" ht="15.75" customHeight="1" x14ac:dyDescent="0.2">
      <c r="E841" s="71"/>
      <c r="F841" s="71"/>
      <c r="H841" s="71" t="str">
        <f t="shared" si="167"/>
        <v/>
      </c>
      <c r="I841" s="71" t="e">
        <f>AVERAGE(H841:H844)</f>
        <v>#DIV/0!</v>
      </c>
      <c r="J841" s="71" t="e">
        <f>I841*0.48</f>
        <v>#DIV/0!</v>
      </c>
      <c r="P841" s="40"/>
    </row>
    <row r="842" spans="5:16" ht="15.75" customHeight="1" x14ac:dyDescent="0.2">
      <c r="E842" s="71"/>
      <c r="F842" s="71"/>
      <c r="H842" s="71" t="str">
        <f t="shared" si="167"/>
        <v/>
      </c>
      <c r="I842" s="71" t="e">
        <f t="shared" ref="I842:J842" si="641">I841</f>
        <v>#DIV/0!</v>
      </c>
      <c r="J842" s="71" t="e">
        <f t="shared" si="641"/>
        <v>#DIV/0!</v>
      </c>
      <c r="P842" s="40"/>
    </row>
    <row r="843" spans="5:16" ht="15.75" customHeight="1" x14ac:dyDescent="0.2">
      <c r="E843" s="71"/>
      <c r="F843" s="71"/>
      <c r="H843" s="71" t="str">
        <f t="shared" si="167"/>
        <v/>
      </c>
      <c r="I843" s="71" t="e">
        <f t="shared" ref="I843:J843" si="642">I841</f>
        <v>#DIV/0!</v>
      </c>
      <c r="J843" s="71" t="e">
        <f t="shared" si="642"/>
        <v>#DIV/0!</v>
      </c>
      <c r="P843" s="40"/>
    </row>
    <row r="844" spans="5:16" ht="15.75" customHeight="1" x14ac:dyDescent="0.2">
      <c r="E844" s="71"/>
      <c r="F844" s="71"/>
      <c r="H844" s="71" t="str">
        <f t="shared" si="167"/>
        <v/>
      </c>
      <c r="I844" s="71" t="e">
        <f t="shared" ref="I844:J844" si="643">I841</f>
        <v>#DIV/0!</v>
      </c>
      <c r="J844" s="71" t="e">
        <f t="shared" si="643"/>
        <v>#DIV/0!</v>
      </c>
      <c r="P844" s="40"/>
    </row>
    <row r="845" spans="5:16" ht="15.75" customHeight="1" x14ac:dyDescent="0.2">
      <c r="E845" s="71"/>
      <c r="F845" s="71"/>
      <c r="H845" s="71" t="str">
        <f t="shared" si="167"/>
        <v/>
      </c>
      <c r="I845" s="71" t="e">
        <f>AVERAGE(H845:H848)</f>
        <v>#DIV/0!</v>
      </c>
      <c r="J845" s="71" t="e">
        <f>I845*0.48</f>
        <v>#DIV/0!</v>
      </c>
      <c r="P845" s="40"/>
    </row>
    <row r="846" spans="5:16" ht="15.75" customHeight="1" x14ac:dyDescent="0.2">
      <c r="E846" s="71"/>
      <c r="F846" s="71"/>
      <c r="H846" s="71" t="str">
        <f t="shared" si="167"/>
        <v/>
      </c>
      <c r="I846" s="71" t="e">
        <f t="shared" ref="I846:J846" si="644">I845</f>
        <v>#DIV/0!</v>
      </c>
      <c r="J846" s="71" t="e">
        <f t="shared" si="644"/>
        <v>#DIV/0!</v>
      </c>
      <c r="P846" s="40"/>
    </row>
    <row r="847" spans="5:16" ht="15.75" customHeight="1" x14ac:dyDescent="0.2">
      <c r="E847" s="71"/>
      <c r="F847" s="71"/>
      <c r="H847" s="71" t="str">
        <f t="shared" si="167"/>
        <v/>
      </c>
      <c r="I847" s="71" t="e">
        <f t="shared" ref="I847:J847" si="645">I845</f>
        <v>#DIV/0!</v>
      </c>
      <c r="J847" s="71" t="e">
        <f t="shared" si="645"/>
        <v>#DIV/0!</v>
      </c>
      <c r="P847" s="40"/>
    </row>
    <row r="848" spans="5:16" ht="15.75" customHeight="1" x14ac:dyDescent="0.2">
      <c r="E848" s="71"/>
      <c r="F848" s="71"/>
      <c r="H848" s="71" t="str">
        <f t="shared" si="167"/>
        <v/>
      </c>
      <c r="I848" s="71" t="e">
        <f t="shared" ref="I848:J848" si="646">I845</f>
        <v>#DIV/0!</v>
      </c>
      <c r="J848" s="71" t="e">
        <f t="shared" si="646"/>
        <v>#DIV/0!</v>
      </c>
      <c r="P848" s="40"/>
    </row>
    <row r="849" spans="5:16" ht="15.75" customHeight="1" x14ac:dyDescent="0.2">
      <c r="E849" s="71"/>
      <c r="F849" s="71"/>
      <c r="H849" s="71" t="str">
        <f t="shared" si="167"/>
        <v/>
      </c>
      <c r="I849" s="71" t="e">
        <f>AVERAGE(H849:H852)</f>
        <v>#DIV/0!</v>
      </c>
      <c r="J849" s="71" t="e">
        <f>I849*0.48</f>
        <v>#DIV/0!</v>
      </c>
      <c r="P849" s="40"/>
    </row>
    <row r="850" spans="5:16" ht="15.75" customHeight="1" x14ac:dyDescent="0.2">
      <c r="E850" s="71"/>
      <c r="F850" s="71"/>
      <c r="H850" s="71" t="str">
        <f t="shared" si="167"/>
        <v/>
      </c>
      <c r="I850" s="71" t="e">
        <f t="shared" ref="I850:J850" si="647">I849</f>
        <v>#DIV/0!</v>
      </c>
      <c r="J850" s="71" t="e">
        <f t="shared" si="647"/>
        <v>#DIV/0!</v>
      </c>
      <c r="P850" s="40"/>
    </row>
    <row r="851" spans="5:16" ht="15.75" customHeight="1" x14ac:dyDescent="0.2">
      <c r="E851" s="71"/>
      <c r="F851" s="71"/>
      <c r="H851" s="71" t="str">
        <f t="shared" si="167"/>
        <v/>
      </c>
      <c r="I851" s="71" t="e">
        <f t="shared" ref="I851:J851" si="648">I849</f>
        <v>#DIV/0!</v>
      </c>
      <c r="J851" s="71" t="e">
        <f t="shared" si="648"/>
        <v>#DIV/0!</v>
      </c>
      <c r="P851" s="40"/>
    </row>
    <row r="852" spans="5:16" ht="15.75" customHeight="1" x14ac:dyDescent="0.2">
      <c r="E852" s="71"/>
      <c r="F852" s="71"/>
      <c r="H852" s="71" t="str">
        <f t="shared" si="167"/>
        <v/>
      </c>
      <c r="I852" s="71" t="e">
        <f t="shared" ref="I852:J852" si="649">I849</f>
        <v>#DIV/0!</v>
      </c>
      <c r="J852" s="71" t="e">
        <f t="shared" si="649"/>
        <v>#DIV/0!</v>
      </c>
      <c r="P852" s="40"/>
    </row>
    <row r="853" spans="5:16" ht="15.75" customHeight="1" x14ac:dyDescent="0.2">
      <c r="E853" s="71"/>
      <c r="F853" s="71"/>
      <c r="H853" s="71" t="str">
        <f t="shared" si="167"/>
        <v/>
      </c>
      <c r="I853" s="71" t="e">
        <f>AVERAGE(H853:H856)</f>
        <v>#DIV/0!</v>
      </c>
      <c r="J853" s="71" t="e">
        <f>I853*0.48</f>
        <v>#DIV/0!</v>
      </c>
      <c r="P853" s="40"/>
    </row>
    <row r="854" spans="5:16" ht="15.75" customHeight="1" x14ac:dyDescent="0.2">
      <c r="E854" s="71"/>
      <c r="F854" s="71"/>
      <c r="H854" s="71" t="str">
        <f t="shared" si="167"/>
        <v/>
      </c>
      <c r="I854" s="71" t="e">
        <f t="shared" ref="I854:J854" si="650">I853</f>
        <v>#DIV/0!</v>
      </c>
      <c r="J854" s="71" t="e">
        <f t="shared" si="650"/>
        <v>#DIV/0!</v>
      </c>
      <c r="P854" s="40"/>
    </row>
    <row r="855" spans="5:16" ht="15.75" customHeight="1" x14ac:dyDescent="0.2">
      <c r="E855" s="71"/>
      <c r="F855" s="71"/>
      <c r="H855" s="71" t="str">
        <f t="shared" si="167"/>
        <v/>
      </c>
      <c r="I855" s="71" t="e">
        <f t="shared" ref="I855:J855" si="651">I853</f>
        <v>#DIV/0!</v>
      </c>
      <c r="J855" s="71" t="e">
        <f t="shared" si="651"/>
        <v>#DIV/0!</v>
      </c>
      <c r="P855" s="40"/>
    </row>
    <row r="856" spans="5:16" ht="15.75" customHeight="1" x14ac:dyDescent="0.2">
      <c r="E856" s="71"/>
      <c r="F856" s="71"/>
      <c r="H856" s="71" t="str">
        <f t="shared" si="167"/>
        <v/>
      </c>
      <c r="I856" s="71" t="e">
        <f t="shared" ref="I856:J856" si="652">I853</f>
        <v>#DIV/0!</v>
      </c>
      <c r="J856" s="71" t="e">
        <f t="shared" si="652"/>
        <v>#DIV/0!</v>
      </c>
      <c r="P856" s="40"/>
    </row>
    <row r="857" spans="5:16" ht="15.75" customHeight="1" x14ac:dyDescent="0.2">
      <c r="E857" s="71"/>
      <c r="F857" s="71"/>
      <c r="H857" s="71" t="str">
        <f t="shared" si="167"/>
        <v/>
      </c>
      <c r="I857" s="71" t="e">
        <f>AVERAGE(H857:H860)</f>
        <v>#DIV/0!</v>
      </c>
      <c r="J857" s="71" t="e">
        <f>I857*0.48</f>
        <v>#DIV/0!</v>
      </c>
      <c r="P857" s="40"/>
    </row>
    <row r="858" spans="5:16" ht="15.75" customHeight="1" x14ac:dyDescent="0.2">
      <c r="E858" s="71"/>
      <c r="F858" s="71"/>
      <c r="H858" s="71" t="str">
        <f t="shared" si="167"/>
        <v/>
      </c>
      <c r="I858" s="71" t="e">
        <f t="shared" ref="I858:J858" si="653">I857</f>
        <v>#DIV/0!</v>
      </c>
      <c r="J858" s="71" t="e">
        <f t="shared" si="653"/>
        <v>#DIV/0!</v>
      </c>
      <c r="P858" s="40"/>
    </row>
    <row r="859" spans="5:16" ht="15.75" customHeight="1" x14ac:dyDescent="0.2">
      <c r="E859" s="71"/>
      <c r="F859" s="71"/>
      <c r="H859" s="71" t="str">
        <f t="shared" si="167"/>
        <v/>
      </c>
      <c r="I859" s="71" t="e">
        <f t="shared" ref="I859:J859" si="654">I857</f>
        <v>#DIV/0!</v>
      </c>
      <c r="J859" s="71" t="e">
        <f t="shared" si="654"/>
        <v>#DIV/0!</v>
      </c>
      <c r="P859" s="40"/>
    </row>
    <row r="860" spans="5:16" ht="15.75" customHeight="1" x14ac:dyDescent="0.2">
      <c r="E860" s="71"/>
      <c r="F860" s="71"/>
      <c r="H860" s="71" t="str">
        <f t="shared" si="167"/>
        <v/>
      </c>
      <c r="I860" s="71" t="e">
        <f t="shared" ref="I860:J860" si="655">I857</f>
        <v>#DIV/0!</v>
      </c>
      <c r="J860" s="71" t="e">
        <f t="shared" si="655"/>
        <v>#DIV/0!</v>
      </c>
      <c r="P860" s="40"/>
    </row>
    <row r="861" spans="5:16" ht="15.75" customHeight="1" x14ac:dyDescent="0.2">
      <c r="E861" s="71"/>
      <c r="F861" s="71"/>
      <c r="H861" s="71" t="str">
        <f t="shared" si="167"/>
        <v/>
      </c>
      <c r="I861" s="71" t="e">
        <f>AVERAGE(H861:H864)</f>
        <v>#DIV/0!</v>
      </c>
      <c r="J861" s="71" t="e">
        <f>I861*0.48</f>
        <v>#DIV/0!</v>
      </c>
      <c r="P861" s="40"/>
    </row>
    <row r="862" spans="5:16" ht="15.75" customHeight="1" x14ac:dyDescent="0.2">
      <c r="E862" s="71"/>
      <c r="F862" s="71"/>
      <c r="H862" s="71" t="str">
        <f t="shared" si="167"/>
        <v/>
      </c>
      <c r="I862" s="71" t="e">
        <f t="shared" ref="I862:J862" si="656">I861</f>
        <v>#DIV/0!</v>
      </c>
      <c r="J862" s="71" t="e">
        <f t="shared" si="656"/>
        <v>#DIV/0!</v>
      </c>
      <c r="P862" s="40"/>
    </row>
    <row r="863" spans="5:16" ht="15.75" customHeight="1" x14ac:dyDescent="0.2">
      <c r="E863" s="71"/>
      <c r="F863" s="71"/>
      <c r="H863" s="71" t="str">
        <f t="shared" si="167"/>
        <v/>
      </c>
      <c r="I863" s="71" t="e">
        <f t="shared" ref="I863:J863" si="657">I861</f>
        <v>#DIV/0!</v>
      </c>
      <c r="J863" s="71" t="e">
        <f t="shared" si="657"/>
        <v>#DIV/0!</v>
      </c>
      <c r="P863" s="40"/>
    </row>
    <row r="864" spans="5:16" ht="15.75" customHeight="1" x14ac:dyDescent="0.2">
      <c r="E864" s="71"/>
      <c r="F864" s="71"/>
      <c r="H864" s="71" t="str">
        <f t="shared" si="167"/>
        <v/>
      </c>
      <c r="I864" s="71" t="e">
        <f t="shared" ref="I864:J864" si="658">I861</f>
        <v>#DIV/0!</v>
      </c>
      <c r="J864" s="71" t="e">
        <f t="shared" si="658"/>
        <v>#DIV/0!</v>
      </c>
      <c r="P864" s="40"/>
    </row>
    <row r="865" spans="5:16" ht="15.75" customHeight="1" x14ac:dyDescent="0.2">
      <c r="E865" s="71"/>
      <c r="F865" s="71"/>
      <c r="H865" s="71" t="str">
        <f t="shared" si="167"/>
        <v/>
      </c>
      <c r="I865" s="71" t="e">
        <f>AVERAGE(H865:H868)</f>
        <v>#DIV/0!</v>
      </c>
      <c r="J865" s="71" t="e">
        <f>I865*0.48</f>
        <v>#DIV/0!</v>
      </c>
      <c r="P865" s="40"/>
    </row>
    <row r="866" spans="5:16" ht="15.75" customHeight="1" x14ac:dyDescent="0.2">
      <c r="E866" s="71"/>
      <c r="F866" s="71"/>
      <c r="H866" s="71" t="str">
        <f t="shared" si="167"/>
        <v/>
      </c>
      <c r="I866" s="71" t="e">
        <f t="shared" ref="I866:J866" si="659">I865</f>
        <v>#DIV/0!</v>
      </c>
      <c r="J866" s="71" t="e">
        <f t="shared" si="659"/>
        <v>#DIV/0!</v>
      </c>
      <c r="P866" s="40"/>
    </row>
    <row r="867" spans="5:16" ht="15.75" customHeight="1" x14ac:dyDescent="0.2">
      <c r="E867" s="71"/>
      <c r="F867" s="71"/>
      <c r="H867" s="71" t="str">
        <f t="shared" si="167"/>
        <v/>
      </c>
      <c r="I867" s="71" t="e">
        <f t="shared" ref="I867:J867" si="660">I865</f>
        <v>#DIV/0!</v>
      </c>
      <c r="J867" s="71" t="e">
        <f t="shared" si="660"/>
        <v>#DIV/0!</v>
      </c>
      <c r="P867" s="40"/>
    </row>
    <row r="868" spans="5:16" ht="15.75" customHeight="1" x14ac:dyDescent="0.2">
      <c r="E868" s="71"/>
      <c r="F868" s="71"/>
      <c r="H868" s="71" t="str">
        <f t="shared" si="167"/>
        <v/>
      </c>
      <c r="I868" s="71" t="e">
        <f t="shared" ref="I868:J868" si="661">I865</f>
        <v>#DIV/0!</v>
      </c>
      <c r="J868" s="71" t="e">
        <f t="shared" si="661"/>
        <v>#DIV/0!</v>
      </c>
      <c r="P868" s="40"/>
    </row>
    <row r="869" spans="5:16" ht="15.75" customHeight="1" x14ac:dyDescent="0.2">
      <c r="E869" s="71"/>
      <c r="F869" s="71"/>
      <c r="H869" s="71" t="str">
        <f t="shared" si="167"/>
        <v/>
      </c>
      <c r="I869" s="71" t="e">
        <f>AVERAGE(H869:H872)</f>
        <v>#DIV/0!</v>
      </c>
      <c r="J869" s="71" t="e">
        <f>I869*0.48</f>
        <v>#DIV/0!</v>
      </c>
      <c r="P869" s="40"/>
    </row>
    <row r="870" spans="5:16" ht="15.75" customHeight="1" x14ac:dyDescent="0.2">
      <c r="E870" s="71"/>
      <c r="F870" s="71"/>
      <c r="H870" s="71" t="str">
        <f t="shared" si="167"/>
        <v/>
      </c>
      <c r="I870" s="71" t="e">
        <f t="shared" ref="I870:J870" si="662">I869</f>
        <v>#DIV/0!</v>
      </c>
      <c r="J870" s="71" t="e">
        <f t="shared" si="662"/>
        <v>#DIV/0!</v>
      </c>
      <c r="P870" s="40"/>
    </row>
    <row r="871" spans="5:16" ht="15.75" customHeight="1" x14ac:dyDescent="0.2">
      <c r="E871" s="71"/>
      <c r="F871" s="71"/>
      <c r="H871" s="71" t="str">
        <f t="shared" si="167"/>
        <v/>
      </c>
      <c r="I871" s="71" t="e">
        <f t="shared" ref="I871:J871" si="663">I869</f>
        <v>#DIV/0!</v>
      </c>
      <c r="J871" s="71" t="e">
        <f t="shared" si="663"/>
        <v>#DIV/0!</v>
      </c>
      <c r="P871" s="40"/>
    </row>
    <row r="872" spans="5:16" ht="15.75" customHeight="1" x14ac:dyDescent="0.2">
      <c r="E872" s="71"/>
      <c r="F872" s="71"/>
      <c r="H872" s="71" t="str">
        <f t="shared" si="167"/>
        <v/>
      </c>
      <c r="I872" s="71" t="e">
        <f t="shared" ref="I872:J872" si="664">I869</f>
        <v>#DIV/0!</v>
      </c>
      <c r="J872" s="71" t="e">
        <f t="shared" si="664"/>
        <v>#DIV/0!</v>
      </c>
      <c r="P872" s="40"/>
    </row>
    <row r="873" spans="5:16" ht="15.75" customHeight="1" x14ac:dyDescent="0.2">
      <c r="E873" s="71"/>
      <c r="F873" s="71"/>
      <c r="H873" s="71" t="str">
        <f t="shared" si="167"/>
        <v/>
      </c>
      <c r="I873" s="71" t="e">
        <f>AVERAGE(H873:H876)</f>
        <v>#DIV/0!</v>
      </c>
      <c r="J873" s="71" t="e">
        <f>I873*0.48</f>
        <v>#DIV/0!</v>
      </c>
      <c r="P873" s="40"/>
    </row>
    <row r="874" spans="5:16" ht="15.75" customHeight="1" x14ac:dyDescent="0.2">
      <c r="E874" s="71"/>
      <c r="F874" s="71"/>
      <c r="H874" s="71" t="str">
        <f t="shared" si="167"/>
        <v/>
      </c>
      <c r="I874" s="71" t="e">
        <f t="shared" ref="I874:J874" si="665">I873</f>
        <v>#DIV/0!</v>
      </c>
      <c r="J874" s="71" t="e">
        <f t="shared" si="665"/>
        <v>#DIV/0!</v>
      </c>
      <c r="P874" s="40"/>
    </row>
    <row r="875" spans="5:16" ht="15.75" customHeight="1" x14ac:dyDescent="0.2">
      <c r="E875" s="71"/>
      <c r="F875" s="71"/>
      <c r="H875" s="71" t="str">
        <f t="shared" si="167"/>
        <v/>
      </c>
      <c r="I875" s="71" t="e">
        <f t="shared" ref="I875:J875" si="666">I873</f>
        <v>#DIV/0!</v>
      </c>
      <c r="J875" s="71" t="e">
        <f t="shared" si="666"/>
        <v>#DIV/0!</v>
      </c>
      <c r="P875" s="40"/>
    </row>
    <row r="876" spans="5:16" ht="15.75" customHeight="1" x14ac:dyDescent="0.2">
      <c r="E876" s="71"/>
      <c r="F876" s="71"/>
      <c r="H876" s="71" t="str">
        <f t="shared" si="167"/>
        <v/>
      </c>
      <c r="I876" s="71" t="e">
        <f t="shared" ref="I876:J876" si="667">I873</f>
        <v>#DIV/0!</v>
      </c>
      <c r="J876" s="71" t="e">
        <f t="shared" si="667"/>
        <v>#DIV/0!</v>
      </c>
      <c r="P876" s="40"/>
    </row>
    <row r="877" spans="5:16" ht="15.75" customHeight="1" x14ac:dyDescent="0.2">
      <c r="E877" s="71"/>
      <c r="F877" s="71"/>
      <c r="H877" s="71" t="str">
        <f t="shared" si="167"/>
        <v/>
      </c>
      <c r="I877" s="71" t="e">
        <f>AVERAGE(H877:H880)</f>
        <v>#DIV/0!</v>
      </c>
      <c r="J877" s="71" t="e">
        <f>I877*0.48</f>
        <v>#DIV/0!</v>
      </c>
      <c r="P877" s="40"/>
    </row>
    <row r="878" spans="5:16" ht="15.75" customHeight="1" x14ac:dyDescent="0.2">
      <c r="E878" s="71"/>
      <c r="F878" s="71"/>
      <c r="H878" s="71" t="str">
        <f t="shared" si="167"/>
        <v/>
      </c>
      <c r="I878" s="71" t="e">
        <f t="shared" ref="I878:J878" si="668">I877</f>
        <v>#DIV/0!</v>
      </c>
      <c r="J878" s="71" t="e">
        <f t="shared" si="668"/>
        <v>#DIV/0!</v>
      </c>
      <c r="P878" s="40"/>
    </row>
    <row r="879" spans="5:16" ht="15.75" customHeight="1" x14ac:dyDescent="0.2">
      <c r="E879" s="71"/>
      <c r="F879" s="71"/>
      <c r="H879" s="71" t="str">
        <f t="shared" si="167"/>
        <v/>
      </c>
      <c r="I879" s="71" t="e">
        <f t="shared" ref="I879:J879" si="669">I877</f>
        <v>#DIV/0!</v>
      </c>
      <c r="J879" s="71" t="e">
        <f t="shared" si="669"/>
        <v>#DIV/0!</v>
      </c>
      <c r="P879" s="40"/>
    </row>
    <row r="880" spans="5:16" ht="15.75" customHeight="1" x14ac:dyDescent="0.2">
      <c r="E880" s="71"/>
      <c r="F880" s="71"/>
      <c r="H880" s="71" t="str">
        <f t="shared" si="167"/>
        <v/>
      </c>
      <c r="I880" s="71" t="e">
        <f t="shared" ref="I880:J880" si="670">I877</f>
        <v>#DIV/0!</v>
      </c>
      <c r="J880" s="71" t="e">
        <f t="shared" si="670"/>
        <v>#DIV/0!</v>
      </c>
      <c r="P880" s="40"/>
    </row>
    <row r="881" spans="5:16" ht="15.75" customHeight="1" x14ac:dyDescent="0.2">
      <c r="E881" s="71"/>
      <c r="F881" s="71"/>
      <c r="H881" s="71" t="str">
        <f t="shared" si="167"/>
        <v/>
      </c>
      <c r="I881" s="71" t="e">
        <f>AVERAGE(H881:H884)</f>
        <v>#DIV/0!</v>
      </c>
      <c r="J881" s="71" t="e">
        <f>I881*0.48</f>
        <v>#DIV/0!</v>
      </c>
      <c r="P881" s="40"/>
    </row>
    <row r="882" spans="5:16" ht="15.75" customHeight="1" x14ac:dyDescent="0.2">
      <c r="E882" s="71"/>
      <c r="F882" s="71"/>
      <c r="H882" s="71" t="str">
        <f t="shared" si="167"/>
        <v/>
      </c>
      <c r="I882" s="71" t="e">
        <f t="shared" ref="I882:J882" si="671">I881</f>
        <v>#DIV/0!</v>
      </c>
      <c r="J882" s="71" t="e">
        <f t="shared" si="671"/>
        <v>#DIV/0!</v>
      </c>
      <c r="P882" s="40"/>
    </row>
    <row r="883" spans="5:16" ht="15.75" customHeight="1" x14ac:dyDescent="0.2">
      <c r="E883" s="71"/>
      <c r="F883" s="71"/>
      <c r="H883" s="71" t="str">
        <f t="shared" si="167"/>
        <v/>
      </c>
      <c r="I883" s="71" t="e">
        <f t="shared" ref="I883:J883" si="672">I881</f>
        <v>#DIV/0!</v>
      </c>
      <c r="J883" s="71" t="e">
        <f t="shared" si="672"/>
        <v>#DIV/0!</v>
      </c>
      <c r="P883" s="40"/>
    </row>
    <row r="884" spans="5:16" ht="15.75" customHeight="1" x14ac:dyDescent="0.2">
      <c r="E884" s="71"/>
      <c r="F884" s="71"/>
      <c r="H884" s="71" t="str">
        <f t="shared" si="167"/>
        <v/>
      </c>
      <c r="I884" s="71" t="e">
        <f t="shared" ref="I884:J884" si="673">I881</f>
        <v>#DIV/0!</v>
      </c>
      <c r="J884" s="71" t="e">
        <f t="shared" si="673"/>
        <v>#DIV/0!</v>
      </c>
      <c r="P884" s="40"/>
    </row>
    <row r="885" spans="5:16" ht="15.75" customHeight="1" x14ac:dyDescent="0.2">
      <c r="E885" s="71"/>
      <c r="F885" s="71"/>
      <c r="H885" s="71" t="str">
        <f t="shared" si="167"/>
        <v/>
      </c>
      <c r="I885" s="71" t="e">
        <f>AVERAGE(H885:H888)</f>
        <v>#DIV/0!</v>
      </c>
      <c r="J885" s="71" t="e">
        <f>I885*0.48</f>
        <v>#DIV/0!</v>
      </c>
      <c r="P885" s="40"/>
    </row>
    <row r="886" spans="5:16" ht="15.75" customHeight="1" x14ac:dyDescent="0.2">
      <c r="E886" s="71"/>
      <c r="F886" s="71"/>
      <c r="H886" s="71" t="str">
        <f t="shared" si="167"/>
        <v/>
      </c>
      <c r="I886" s="71" t="e">
        <f t="shared" ref="I886:J886" si="674">I885</f>
        <v>#DIV/0!</v>
      </c>
      <c r="J886" s="71" t="e">
        <f t="shared" si="674"/>
        <v>#DIV/0!</v>
      </c>
      <c r="P886" s="40"/>
    </row>
    <row r="887" spans="5:16" ht="15.75" customHeight="1" x14ac:dyDescent="0.2">
      <c r="E887" s="71"/>
      <c r="F887" s="71"/>
      <c r="H887" s="71" t="str">
        <f t="shared" si="167"/>
        <v/>
      </c>
      <c r="I887" s="71" t="e">
        <f t="shared" ref="I887:J887" si="675">I885</f>
        <v>#DIV/0!</v>
      </c>
      <c r="J887" s="71" t="e">
        <f t="shared" si="675"/>
        <v>#DIV/0!</v>
      </c>
      <c r="P887" s="40"/>
    </row>
    <row r="888" spans="5:16" ht="15.75" customHeight="1" x14ac:dyDescent="0.2">
      <c r="E888" s="71"/>
      <c r="F888" s="71"/>
      <c r="H888" s="71" t="str">
        <f t="shared" si="167"/>
        <v/>
      </c>
      <c r="I888" s="71" t="e">
        <f t="shared" ref="I888:J888" si="676">I885</f>
        <v>#DIV/0!</v>
      </c>
      <c r="J888" s="71" t="e">
        <f t="shared" si="676"/>
        <v>#DIV/0!</v>
      </c>
      <c r="P888" s="40"/>
    </row>
    <row r="889" spans="5:16" ht="15.75" customHeight="1" x14ac:dyDescent="0.2">
      <c r="E889" s="71"/>
      <c r="F889" s="71"/>
      <c r="H889" s="71" t="str">
        <f t="shared" si="167"/>
        <v/>
      </c>
      <c r="I889" s="71" t="e">
        <f>AVERAGE(H889:H892)</f>
        <v>#DIV/0!</v>
      </c>
      <c r="J889" s="71" t="e">
        <f>I889*0.48</f>
        <v>#DIV/0!</v>
      </c>
      <c r="P889" s="40"/>
    </row>
    <row r="890" spans="5:16" ht="15.75" customHeight="1" x14ac:dyDescent="0.2">
      <c r="E890" s="71"/>
      <c r="F890" s="71"/>
      <c r="H890" s="71" t="str">
        <f t="shared" si="167"/>
        <v/>
      </c>
      <c r="I890" s="71" t="e">
        <f t="shared" ref="I890:J890" si="677">I889</f>
        <v>#DIV/0!</v>
      </c>
      <c r="J890" s="71" t="e">
        <f t="shared" si="677"/>
        <v>#DIV/0!</v>
      </c>
      <c r="P890" s="40"/>
    </row>
    <row r="891" spans="5:16" ht="15.75" customHeight="1" x14ac:dyDescent="0.2">
      <c r="E891" s="71"/>
      <c r="F891" s="71"/>
      <c r="H891" s="71" t="str">
        <f t="shared" si="167"/>
        <v/>
      </c>
      <c r="I891" s="71" t="e">
        <f t="shared" ref="I891:J891" si="678">I889</f>
        <v>#DIV/0!</v>
      </c>
      <c r="J891" s="71" t="e">
        <f t="shared" si="678"/>
        <v>#DIV/0!</v>
      </c>
      <c r="P891" s="40"/>
    </row>
    <row r="892" spans="5:16" ht="15.75" customHeight="1" x14ac:dyDescent="0.2">
      <c r="E892" s="71"/>
      <c r="F892" s="71"/>
      <c r="H892" s="71" t="str">
        <f t="shared" si="167"/>
        <v/>
      </c>
      <c r="I892" s="71" t="e">
        <f t="shared" ref="I892:J892" si="679">I889</f>
        <v>#DIV/0!</v>
      </c>
      <c r="J892" s="71" t="e">
        <f t="shared" si="679"/>
        <v>#DIV/0!</v>
      </c>
      <c r="P892" s="40"/>
    </row>
    <row r="893" spans="5:16" ht="15.75" customHeight="1" x14ac:dyDescent="0.2">
      <c r="E893" s="71"/>
      <c r="F893" s="71"/>
      <c r="H893" s="71" t="str">
        <f t="shared" si="167"/>
        <v/>
      </c>
      <c r="I893" s="71" t="e">
        <f>AVERAGE(H893:H896)</f>
        <v>#DIV/0!</v>
      </c>
      <c r="J893" s="71" t="e">
        <f>I893*0.48</f>
        <v>#DIV/0!</v>
      </c>
      <c r="P893" s="40"/>
    </row>
    <row r="894" spans="5:16" ht="15.75" customHeight="1" x14ac:dyDescent="0.2">
      <c r="E894" s="71"/>
      <c r="F894" s="71"/>
      <c r="H894" s="71" t="str">
        <f t="shared" si="167"/>
        <v/>
      </c>
      <c r="I894" s="71" t="e">
        <f t="shared" ref="I894:J894" si="680">I893</f>
        <v>#DIV/0!</v>
      </c>
      <c r="J894" s="71" t="e">
        <f t="shared" si="680"/>
        <v>#DIV/0!</v>
      </c>
      <c r="P894" s="40"/>
    </row>
    <row r="895" spans="5:16" ht="15.75" customHeight="1" x14ac:dyDescent="0.2">
      <c r="E895" s="71"/>
      <c r="F895" s="71"/>
      <c r="H895" s="71" t="str">
        <f t="shared" si="167"/>
        <v/>
      </c>
      <c r="I895" s="71" t="e">
        <f t="shared" ref="I895:J895" si="681">I893</f>
        <v>#DIV/0!</v>
      </c>
      <c r="J895" s="71" t="e">
        <f t="shared" si="681"/>
        <v>#DIV/0!</v>
      </c>
      <c r="P895" s="40"/>
    </row>
    <row r="896" spans="5:16" ht="15.75" customHeight="1" x14ac:dyDescent="0.2">
      <c r="E896" s="71"/>
      <c r="F896" s="71"/>
      <c r="H896" s="71" t="str">
        <f t="shared" si="167"/>
        <v/>
      </c>
      <c r="I896" s="71" t="e">
        <f t="shared" ref="I896:J896" si="682">I893</f>
        <v>#DIV/0!</v>
      </c>
      <c r="J896" s="71" t="e">
        <f t="shared" si="682"/>
        <v>#DIV/0!</v>
      </c>
      <c r="P896" s="40"/>
    </row>
    <row r="897" spans="5:16" ht="15.75" customHeight="1" x14ac:dyDescent="0.2">
      <c r="E897" s="71"/>
      <c r="F897" s="71"/>
      <c r="H897" s="71" t="str">
        <f t="shared" si="167"/>
        <v/>
      </c>
      <c r="I897" s="71" t="e">
        <f>AVERAGE(H897:H900)</f>
        <v>#DIV/0!</v>
      </c>
      <c r="J897" s="71" t="e">
        <f>I897*0.48</f>
        <v>#DIV/0!</v>
      </c>
      <c r="P897" s="40"/>
    </row>
    <row r="898" spans="5:16" ht="15.75" customHeight="1" x14ac:dyDescent="0.2">
      <c r="E898" s="71"/>
      <c r="F898" s="71"/>
      <c r="H898" s="71" t="str">
        <f t="shared" si="167"/>
        <v/>
      </c>
      <c r="I898" s="71" t="e">
        <f t="shared" ref="I898:J898" si="683">I897</f>
        <v>#DIV/0!</v>
      </c>
      <c r="J898" s="71" t="e">
        <f t="shared" si="683"/>
        <v>#DIV/0!</v>
      </c>
      <c r="P898" s="40"/>
    </row>
    <row r="899" spans="5:16" ht="15.75" customHeight="1" x14ac:dyDescent="0.2">
      <c r="E899" s="71"/>
      <c r="F899" s="71"/>
      <c r="H899" s="71" t="str">
        <f t="shared" si="167"/>
        <v/>
      </c>
      <c r="I899" s="71" t="e">
        <f t="shared" ref="I899:J899" si="684">I897</f>
        <v>#DIV/0!</v>
      </c>
      <c r="J899" s="71" t="e">
        <f t="shared" si="684"/>
        <v>#DIV/0!</v>
      </c>
      <c r="P899" s="40"/>
    </row>
    <row r="900" spans="5:16" ht="15.75" customHeight="1" x14ac:dyDescent="0.2">
      <c r="E900" s="71"/>
      <c r="F900" s="71"/>
      <c r="H900" s="71" t="str">
        <f t="shared" si="167"/>
        <v/>
      </c>
      <c r="I900" s="71" t="e">
        <f t="shared" ref="I900:J900" si="685">I897</f>
        <v>#DIV/0!</v>
      </c>
      <c r="J900" s="71" t="e">
        <f t="shared" si="685"/>
        <v>#DIV/0!</v>
      </c>
      <c r="P900" s="40"/>
    </row>
    <row r="901" spans="5:16" ht="15.75" customHeight="1" x14ac:dyDescent="0.2">
      <c r="E901" s="71"/>
      <c r="F901" s="71"/>
      <c r="H901" s="71" t="str">
        <f t="shared" si="167"/>
        <v/>
      </c>
      <c r="I901" s="71" t="e">
        <f>AVERAGE(H901:H904)</f>
        <v>#DIV/0!</v>
      </c>
      <c r="J901" s="71" t="e">
        <f>I901*0.48</f>
        <v>#DIV/0!</v>
      </c>
      <c r="P901" s="40"/>
    </row>
    <row r="902" spans="5:16" ht="15.75" customHeight="1" x14ac:dyDescent="0.2">
      <c r="E902" s="71"/>
      <c r="F902" s="71"/>
      <c r="H902" s="71" t="str">
        <f t="shared" si="167"/>
        <v/>
      </c>
      <c r="I902" s="71" t="e">
        <f t="shared" ref="I902:J902" si="686">I901</f>
        <v>#DIV/0!</v>
      </c>
      <c r="J902" s="71" t="e">
        <f t="shared" si="686"/>
        <v>#DIV/0!</v>
      </c>
      <c r="P902" s="40"/>
    </row>
    <row r="903" spans="5:16" ht="15.75" customHeight="1" x14ac:dyDescent="0.2">
      <c r="E903" s="71"/>
      <c r="F903" s="71"/>
      <c r="H903" s="71" t="str">
        <f t="shared" si="167"/>
        <v/>
      </c>
      <c r="I903" s="71" t="e">
        <f t="shared" ref="I903:J903" si="687">I901</f>
        <v>#DIV/0!</v>
      </c>
      <c r="J903" s="71" t="e">
        <f t="shared" si="687"/>
        <v>#DIV/0!</v>
      </c>
      <c r="P903" s="40"/>
    </row>
    <row r="904" spans="5:16" ht="15.75" customHeight="1" x14ac:dyDescent="0.2">
      <c r="E904" s="71"/>
      <c r="F904" s="71"/>
      <c r="H904" s="71" t="str">
        <f t="shared" si="167"/>
        <v/>
      </c>
      <c r="I904" s="71" t="e">
        <f t="shared" ref="I904:J904" si="688">I901</f>
        <v>#DIV/0!</v>
      </c>
      <c r="J904" s="71" t="e">
        <f t="shared" si="688"/>
        <v>#DIV/0!</v>
      </c>
      <c r="P904" s="40"/>
    </row>
    <row r="905" spans="5:16" ht="15.75" customHeight="1" x14ac:dyDescent="0.2">
      <c r="E905" s="71"/>
      <c r="F905" s="71"/>
      <c r="H905" s="71" t="str">
        <f t="shared" si="167"/>
        <v/>
      </c>
      <c r="I905" s="71" t="e">
        <f>AVERAGE(H905:H908)</f>
        <v>#DIV/0!</v>
      </c>
      <c r="J905" s="71" t="e">
        <f>I905*0.48</f>
        <v>#DIV/0!</v>
      </c>
      <c r="P905" s="40"/>
    </row>
    <row r="906" spans="5:16" ht="15.75" customHeight="1" x14ac:dyDescent="0.2">
      <c r="E906" s="71"/>
      <c r="F906" s="71"/>
      <c r="H906" s="71" t="str">
        <f t="shared" si="167"/>
        <v/>
      </c>
      <c r="I906" s="71" t="e">
        <f t="shared" ref="I906:J906" si="689">I905</f>
        <v>#DIV/0!</v>
      </c>
      <c r="J906" s="71" t="e">
        <f t="shared" si="689"/>
        <v>#DIV/0!</v>
      </c>
      <c r="P906" s="40"/>
    </row>
    <row r="907" spans="5:16" ht="15.75" customHeight="1" x14ac:dyDescent="0.2">
      <c r="E907" s="71"/>
      <c r="F907" s="71"/>
      <c r="H907" s="71" t="str">
        <f t="shared" si="167"/>
        <v/>
      </c>
      <c r="I907" s="71" t="e">
        <f t="shared" ref="I907:J907" si="690">I905</f>
        <v>#DIV/0!</v>
      </c>
      <c r="J907" s="71" t="e">
        <f t="shared" si="690"/>
        <v>#DIV/0!</v>
      </c>
      <c r="P907" s="40"/>
    </row>
    <row r="908" spans="5:16" ht="15.75" customHeight="1" x14ac:dyDescent="0.2">
      <c r="E908" s="71"/>
      <c r="F908" s="71"/>
      <c r="H908" s="71" t="str">
        <f t="shared" si="167"/>
        <v/>
      </c>
      <c r="I908" s="71" t="e">
        <f t="shared" ref="I908:J908" si="691">I905</f>
        <v>#DIV/0!</v>
      </c>
      <c r="J908" s="71" t="e">
        <f t="shared" si="691"/>
        <v>#DIV/0!</v>
      </c>
      <c r="P908" s="40"/>
    </row>
    <row r="909" spans="5:16" ht="15.75" customHeight="1" x14ac:dyDescent="0.2">
      <c r="E909" s="71"/>
      <c r="F909" s="71"/>
      <c r="H909" s="71" t="str">
        <f t="shared" si="167"/>
        <v/>
      </c>
      <c r="I909" s="71" t="e">
        <f>AVERAGE(H909:H912)</f>
        <v>#DIV/0!</v>
      </c>
      <c r="J909" s="71" t="e">
        <f>I909*0.48</f>
        <v>#DIV/0!</v>
      </c>
      <c r="P909" s="40"/>
    </row>
    <row r="910" spans="5:16" ht="15.75" customHeight="1" x14ac:dyDescent="0.2">
      <c r="E910" s="71"/>
      <c r="F910" s="71"/>
      <c r="H910" s="71" t="str">
        <f t="shared" si="167"/>
        <v/>
      </c>
      <c r="I910" s="71" t="e">
        <f t="shared" ref="I910:J910" si="692">I909</f>
        <v>#DIV/0!</v>
      </c>
      <c r="J910" s="71" t="e">
        <f t="shared" si="692"/>
        <v>#DIV/0!</v>
      </c>
      <c r="P910" s="40"/>
    </row>
    <row r="911" spans="5:16" ht="15.75" customHeight="1" x14ac:dyDescent="0.2">
      <c r="E911" s="71"/>
      <c r="F911" s="71"/>
      <c r="H911" s="71" t="str">
        <f t="shared" si="167"/>
        <v/>
      </c>
      <c r="I911" s="71" t="e">
        <f t="shared" ref="I911:J911" si="693">I909</f>
        <v>#DIV/0!</v>
      </c>
      <c r="J911" s="71" t="e">
        <f t="shared" si="693"/>
        <v>#DIV/0!</v>
      </c>
      <c r="P911" s="40"/>
    </row>
    <row r="912" spans="5:16" ht="15.75" customHeight="1" x14ac:dyDescent="0.2">
      <c r="E912" s="71"/>
      <c r="F912" s="71"/>
      <c r="H912" s="71" t="str">
        <f t="shared" si="167"/>
        <v/>
      </c>
      <c r="I912" s="71" t="e">
        <f t="shared" ref="I912:J912" si="694">I909</f>
        <v>#DIV/0!</v>
      </c>
      <c r="J912" s="71" t="e">
        <f t="shared" si="694"/>
        <v>#DIV/0!</v>
      </c>
      <c r="P912" s="40"/>
    </row>
    <row r="913" spans="5:16" ht="15.75" customHeight="1" x14ac:dyDescent="0.2">
      <c r="E913" s="71"/>
      <c r="F913" s="71"/>
      <c r="H913" s="71" t="str">
        <f t="shared" si="167"/>
        <v/>
      </c>
      <c r="I913" s="71" t="e">
        <f>AVERAGE(H913:H916)</f>
        <v>#DIV/0!</v>
      </c>
      <c r="J913" s="71" t="e">
        <f>I913*0.48</f>
        <v>#DIV/0!</v>
      </c>
      <c r="P913" s="40"/>
    </row>
    <row r="914" spans="5:16" ht="15.75" customHeight="1" x14ac:dyDescent="0.2">
      <c r="E914" s="71"/>
      <c r="F914" s="71"/>
      <c r="H914" s="71" t="str">
        <f t="shared" si="167"/>
        <v/>
      </c>
      <c r="I914" s="71" t="e">
        <f t="shared" ref="I914:J914" si="695">I913</f>
        <v>#DIV/0!</v>
      </c>
      <c r="J914" s="71" t="e">
        <f t="shared" si="695"/>
        <v>#DIV/0!</v>
      </c>
      <c r="P914" s="40"/>
    </row>
    <row r="915" spans="5:16" ht="15.75" customHeight="1" x14ac:dyDescent="0.2">
      <c r="E915" s="71"/>
      <c r="F915" s="71"/>
      <c r="H915" s="71" t="str">
        <f t="shared" si="167"/>
        <v/>
      </c>
      <c r="I915" s="71" t="e">
        <f t="shared" ref="I915:J915" si="696">I913</f>
        <v>#DIV/0!</v>
      </c>
      <c r="J915" s="71" t="e">
        <f t="shared" si="696"/>
        <v>#DIV/0!</v>
      </c>
      <c r="P915" s="40"/>
    </row>
    <row r="916" spans="5:16" ht="15.75" customHeight="1" x14ac:dyDescent="0.2">
      <c r="E916" s="71"/>
      <c r="F916" s="71"/>
      <c r="H916" s="71" t="str">
        <f t="shared" si="167"/>
        <v/>
      </c>
      <c r="I916" s="71" t="e">
        <f t="shared" ref="I916:J916" si="697">I913</f>
        <v>#DIV/0!</v>
      </c>
      <c r="J916" s="71" t="e">
        <f t="shared" si="697"/>
        <v>#DIV/0!</v>
      </c>
      <c r="P916" s="40"/>
    </row>
    <row r="917" spans="5:16" ht="15.75" customHeight="1" x14ac:dyDescent="0.2">
      <c r="E917" s="71"/>
      <c r="F917" s="71"/>
      <c r="H917" s="71" t="str">
        <f t="shared" si="167"/>
        <v/>
      </c>
      <c r="I917" s="71" t="e">
        <f>AVERAGE(H917:H920)</f>
        <v>#DIV/0!</v>
      </c>
      <c r="J917" s="71" t="e">
        <f>I917*0.48</f>
        <v>#DIV/0!</v>
      </c>
      <c r="P917" s="40"/>
    </row>
    <row r="918" spans="5:16" ht="15.75" customHeight="1" x14ac:dyDescent="0.2">
      <c r="E918" s="71"/>
      <c r="F918" s="71"/>
      <c r="H918" s="71" t="str">
        <f t="shared" si="167"/>
        <v/>
      </c>
      <c r="I918" s="71" t="e">
        <f t="shared" ref="I918:J918" si="698">I917</f>
        <v>#DIV/0!</v>
      </c>
      <c r="J918" s="71" t="e">
        <f t="shared" si="698"/>
        <v>#DIV/0!</v>
      </c>
      <c r="P918" s="40"/>
    </row>
    <row r="919" spans="5:16" ht="15.75" customHeight="1" x14ac:dyDescent="0.2">
      <c r="E919" s="71"/>
      <c r="F919" s="71"/>
      <c r="H919" s="71" t="str">
        <f t="shared" si="167"/>
        <v/>
      </c>
      <c r="I919" s="71" t="e">
        <f t="shared" ref="I919:J919" si="699">I917</f>
        <v>#DIV/0!</v>
      </c>
      <c r="J919" s="71" t="e">
        <f t="shared" si="699"/>
        <v>#DIV/0!</v>
      </c>
      <c r="P919" s="40"/>
    </row>
    <row r="920" spans="5:16" ht="15.75" customHeight="1" x14ac:dyDescent="0.2">
      <c r="E920" s="71"/>
      <c r="F920" s="71"/>
      <c r="H920" s="71" t="str">
        <f t="shared" si="167"/>
        <v/>
      </c>
      <c r="I920" s="71" t="e">
        <f t="shared" ref="I920:J920" si="700">I917</f>
        <v>#DIV/0!</v>
      </c>
      <c r="J920" s="71" t="e">
        <f t="shared" si="700"/>
        <v>#DIV/0!</v>
      </c>
      <c r="P920" s="40"/>
    </row>
    <row r="921" spans="5:16" ht="15.75" customHeight="1" x14ac:dyDescent="0.2">
      <c r="E921" s="71"/>
      <c r="F921" s="71"/>
      <c r="H921" s="71" t="str">
        <f t="shared" si="167"/>
        <v/>
      </c>
      <c r="I921" s="71" t="e">
        <f>AVERAGE(H921:H924)</f>
        <v>#DIV/0!</v>
      </c>
      <c r="J921" s="71" t="e">
        <f>I921*0.48</f>
        <v>#DIV/0!</v>
      </c>
      <c r="P921" s="40"/>
    </row>
    <row r="922" spans="5:16" ht="15.75" customHeight="1" x14ac:dyDescent="0.2">
      <c r="E922" s="71"/>
      <c r="F922" s="71"/>
      <c r="H922" s="71" t="str">
        <f t="shared" si="167"/>
        <v/>
      </c>
      <c r="I922" s="71" t="e">
        <f t="shared" ref="I922:J922" si="701">I921</f>
        <v>#DIV/0!</v>
      </c>
      <c r="J922" s="71" t="e">
        <f t="shared" si="701"/>
        <v>#DIV/0!</v>
      </c>
      <c r="P922" s="40"/>
    </row>
    <row r="923" spans="5:16" ht="15.75" customHeight="1" x14ac:dyDescent="0.2">
      <c r="E923" s="71"/>
      <c r="F923" s="71"/>
      <c r="H923" s="71" t="str">
        <f t="shared" si="167"/>
        <v/>
      </c>
      <c r="I923" s="71" t="e">
        <f t="shared" ref="I923:J923" si="702">I921</f>
        <v>#DIV/0!</v>
      </c>
      <c r="J923" s="71" t="e">
        <f t="shared" si="702"/>
        <v>#DIV/0!</v>
      </c>
      <c r="P923" s="40"/>
    </row>
    <row r="924" spans="5:16" ht="15.75" customHeight="1" x14ac:dyDescent="0.2">
      <c r="E924" s="71"/>
      <c r="F924" s="71"/>
      <c r="H924" s="71" t="str">
        <f t="shared" si="167"/>
        <v/>
      </c>
      <c r="I924" s="71" t="e">
        <f t="shared" ref="I924:J924" si="703">I921</f>
        <v>#DIV/0!</v>
      </c>
      <c r="J924" s="71" t="e">
        <f t="shared" si="703"/>
        <v>#DIV/0!</v>
      </c>
      <c r="P924" s="40"/>
    </row>
    <row r="925" spans="5:16" ht="15.75" customHeight="1" x14ac:dyDescent="0.2">
      <c r="E925" s="71"/>
      <c r="F925" s="71"/>
      <c r="H925" s="71" t="str">
        <f t="shared" si="167"/>
        <v/>
      </c>
      <c r="I925" s="71" t="e">
        <f>AVERAGE(H925:H928)</f>
        <v>#DIV/0!</v>
      </c>
      <c r="J925" s="71" t="e">
        <f>I925*0.48</f>
        <v>#DIV/0!</v>
      </c>
      <c r="P925" s="40"/>
    </row>
    <row r="926" spans="5:16" ht="15.75" customHeight="1" x14ac:dyDescent="0.2">
      <c r="E926" s="71"/>
      <c r="F926" s="71"/>
      <c r="H926" s="71" t="str">
        <f t="shared" si="167"/>
        <v/>
      </c>
      <c r="I926" s="71" t="e">
        <f t="shared" ref="I926:J926" si="704">I925</f>
        <v>#DIV/0!</v>
      </c>
      <c r="J926" s="71" t="e">
        <f t="shared" si="704"/>
        <v>#DIV/0!</v>
      </c>
      <c r="P926" s="40"/>
    </row>
    <row r="927" spans="5:16" ht="15.75" customHeight="1" x14ac:dyDescent="0.2">
      <c r="E927" s="71"/>
      <c r="F927" s="71"/>
      <c r="H927" s="71" t="str">
        <f t="shared" si="167"/>
        <v/>
      </c>
      <c r="I927" s="71" t="e">
        <f t="shared" ref="I927:J927" si="705">I925</f>
        <v>#DIV/0!</v>
      </c>
      <c r="J927" s="71" t="e">
        <f t="shared" si="705"/>
        <v>#DIV/0!</v>
      </c>
      <c r="P927" s="40"/>
    </row>
    <row r="928" spans="5:16" ht="15.75" customHeight="1" x14ac:dyDescent="0.2">
      <c r="E928" s="71"/>
      <c r="F928" s="71"/>
      <c r="H928" s="71" t="str">
        <f t="shared" si="167"/>
        <v/>
      </c>
      <c r="I928" s="71" t="e">
        <f t="shared" ref="I928:J928" si="706">I925</f>
        <v>#DIV/0!</v>
      </c>
      <c r="J928" s="71" t="e">
        <f t="shared" si="706"/>
        <v>#DIV/0!</v>
      </c>
      <c r="P928" s="40"/>
    </row>
    <row r="929" spans="5:16" ht="15.75" customHeight="1" x14ac:dyDescent="0.2">
      <c r="E929" s="71"/>
      <c r="F929" s="71"/>
      <c r="H929" s="71" t="str">
        <f t="shared" si="167"/>
        <v/>
      </c>
      <c r="I929" s="71" t="e">
        <f>AVERAGE(H929:H932)</f>
        <v>#DIV/0!</v>
      </c>
      <c r="J929" s="71" t="e">
        <f>I929*0.48</f>
        <v>#DIV/0!</v>
      </c>
      <c r="P929" s="40"/>
    </row>
    <row r="930" spans="5:16" ht="15.75" customHeight="1" x14ac:dyDescent="0.2">
      <c r="E930" s="71"/>
      <c r="F930" s="71"/>
      <c r="H930" s="71" t="str">
        <f t="shared" si="167"/>
        <v/>
      </c>
      <c r="I930" s="71" t="e">
        <f t="shared" ref="I930:J930" si="707">I929</f>
        <v>#DIV/0!</v>
      </c>
      <c r="J930" s="71" t="e">
        <f t="shared" si="707"/>
        <v>#DIV/0!</v>
      </c>
      <c r="P930" s="40"/>
    </row>
    <row r="931" spans="5:16" ht="15.75" customHeight="1" x14ac:dyDescent="0.2">
      <c r="E931" s="71"/>
      <c r="F931" s="71"/>
      <c r="H931" s="71" t="str">
        <f t="shared" si="167"/>
        <v/>
      </c>
      <c r="I931" s="71" t="e">
        <f t="shared" ref="I931:J931" si="708">I929</f>
        <v>#DIV/0!</v>
      </c>
      <c r="J931" s="71" t="e">
        <f t="shared" si="708"/>
        <v>#DIV/0!</v>
      </c>
      <c r="P931" s="40"/>
    </row>
    <row r="932" spans="5:16" ht="15.75" customHeight="1" x14ac:dyDescent="0.2">
      <c r="E932" s="71"/>
      <c r="F932" s="71"/>
      <c r="H932" s="71" t="str">
        <f t="shared" si="167"/>
        <v/>
      </c>
      <c r="I932" s="71" t="e">
        <f t="shared" ref="I932:J932" si="709">I929</f>
        <v>#DIV/0!</v>
      </c>
      <c r="J932" s="71" t="e">
        <f t="shared" si="709"/>
        <v>#DIV/0!</v>
      </c>
      <c r="P932" s="40"/>
    </row>
    <row r="933" spans="5:16" ht="15.75" customHeight="1" x14ac:dyDescent="0.2">
      <c r="E933" s="71"/>
      <c r="F933" s="71"/>
      <c r="H933" s="71" t="str">
        <f t="shared" si="167"/>
        <v/>
      </c>
      <c r="I933" s="71" t="e">
        <f>AVERAGE(H933:H936)</f>
        <v>#DIV/0!</v>
      </c>
      <c r="J933" s="71" t="e">
        <f>I933*0.48</f>
        <v>#DIV/0!</v>
      </c>
      <c r="P933" s="40"/>
    </row>
    <row r="934" spans="5:16" ht="15.75" customHeight="1" x14ac:dyDescent="0.2">
      <c r="E934" s="71"/>
      <c r="F934" s="71"/>
      <c r="H934" s="71" t="str">
        <f t="shared" si="167"/>
        <v/>
      </c>
      <c r="I934" s="71" t="e">
        <f t="shared" ref="I934:J934" si="710">I933</f>
        <v>#DIV/0!</v>
      </c>
      <c r="J934" s="71" t="e">
        <f t="shared" si="710"/>
        <v>#DIV/0!</v>
      </c>
      <c r="P934" s="40"/>
    </row>
    <row r="935" spans="5:16" ht="15.75" customHeight="1" x14ac:dyDescent="0.2">
      <c r="E935" s="71"/>
      <c r="F935" s="71"/>
      <c r="H935" s="71" t="str">
        <f t="shared" si="167"/>
        <v/>
      </c>
      <c r="I935" s="71" t="e">
        <f t="shared" ref="I935:J935" si="711">I933</f>
        <v>#DIV/0!</v>
      </c>
      <c r="J935" s="71" t="e">
        <f t="shared" si="711"/>
        <v>#DIV/0!</v>
      </c>
      <c r="P935" s="40"/>
    </row>
    <row r="936" spans="5:16" ht="15.75" customHeight="1" x14ac:dyDescent="0.2">
      <c r="E936" s="71"/>
      <c r="F936" s="71"/>
      <c r="H936" s="71" t="str">
        <f t="shared" si="167"/>
        <v/>
      </c>
      <c r="I936" s="71" t="e">
        <f t="shared" ref="I936:J936" si="712">I933</f>
        <v>#DIV/0!</v>
      </c>
      <c r="J936" s="71" t="e">
        <f t="shared" si="712"/>
        <v>#DIV/0!</v>
      </c>
      <c r="P936" s="40"/>
    </row>
    <row r="937" spans="5:16" ht="15.75" customHeight="1" x14ac:dyDescent="0.2">
      <c r="E937" s="71"/>
      <c r="F937" s="71"/>
      <c r="H937" s="71" t="str">
        <f t="shared" si="167"/>
        <v/>
      </c>
      <c r="I937" s="71" t="e">
        <f>AVERAGE(H937:H940)</f>
        <v>#DIV/0!</v>
      </c>
      <c r="J937" s="71" t="e">
        <f>I937*0.48</f>
        <v>#DIV/0!</v>
      </c>
      <c r="P937" s="40"/>
    </row>
    <row r="938" spans="5:16" ht="15.75" customHeight="1" x14ac:dyDescent="0.2">
      <c r="E938" s="71"/>
      <c r="F938" s="71"/>
      <c r="H938" s="71" t="str">
        <f t="shared" si="167"/>
        <v/>
      </c>
      <c r="I938" s="71" t="e">
        <f t="shared" ref="I938:J938" si="713">I937</f>
        <v>#DIV/0!</v>
      </c>
      <c r="J938" s="71" t="e">
        <f t="shared" si="713"/>
        <v>#DIV/0!</v>
      </c>
      <c r="P938" s="40"/>
    </row>
    <row r="939" spans="5:16" ht="15.75" customHeight="1" x14ac:dyDescent="0.2">
      <c r="E939" s="71"/>
      <c r="F939" s="71"/>
      <c r="H939" s="71" t="str">
        <f t="shared" si="167"/>
        <v/>
      </c>
      <c r="I939" s="71" t="e">
        <f t="shared" ref="I939:J939" si="714">I937</f>
        <v>#DIV/0!</v>
      </c>
      <c r="J939" s="71" t="e">
        <f t="shared" si="714"/>
        <v>#DIV/0!</v>
      </c>
      <c r="P939" s="40"/>
    </row>
    <row r="940" spans="5:16" ht="15.75" customHeight="1" x14ac:dyDescent="0.2">
      <c r="E940" s="71"/>
      <c r="F940" s="71"/>
      <c r="H940" s="71" t="str">
        <f t="shared" si="167"/>
        <v/>
      </c>
      <c r="I940" s="71" t="e">
        <f t="shared" ref="I940:J940" si="715">I937</f>
        <v>#DIV/0!</v>
      </c>
      <c r="J940" s="71" t="e">
        <f t="shared" si="715"/>
        <v>#DIV/0!</v>
      </c>
      <c r="P940" s="40"/>
    </row>
    <row r="941" spans="5:16" ht="15.75" customHeight="1" x14ac:dyDescent="0.2">
      <c r="E941" s="71"/>
      <c r="F941" s="71"/>
      <c r="H941" s="71" t="str">
        <f t="shared" si="167"/>
        <v/>
      </c>
      <c r="I941" s="71" t="e">
        <f>AVERAGE(H941:H944)</f>
        <v>#DIV/0!</v>
      </c>
      <c r="J941" s="71" t="e">
        <f>I941*0.48</f>
        <v>#DIV/0!</v>
      </c>
      <c r="P941" s="40"/>
    </row>
    <row r="942" spans="5:16" ht="15.75" customHeight="1" x14ac:dyDescent="0.2">
      <c r="E942" s="71"/>
      <c r="F942" s="71"/>
      <c r="H942" s="71" t="str">
        <f t="shared" si="167"/>
        <v/>
      </c>
      <c r="I942" s="71" t="e">
        <f t="shared" ref="I942:J942" si="716">I941</f>
        <v>#DIV/0!</v>
      </c>
      <c r="J942" s="71" t="e">
        <f t="shared" si="716"/>
        <v>#DIV/0!</v>
      </c>
      <c r="P942" s="40"/>
    </row>
    <row r="943" spans="5:16" ht="15.75" customHeight="1" x14ac:dyDescent="0.2">
      <c r="E943" s="71"/>
      <c r="F943" s="71"/>
      <c r="H943" s="71" t="str">
        <f t="shared" si="167"/>
        <v/>
      </c>
      <c r="I943" s="71" t="e">
        <f t="shared" ref="I943:J943" si="717">I941</f>
        <v>#DIV/0!</v>
      </c>
      <c r="J943" s="71" t="e">
        <f t="shared" si="717"/>
        <v>#DIV/0!</v>
      </c>
      <c r="P943" s="40"/>
    </row>
    <row r="944" spans="5:16" ht="15.75" customHeight="1" x14ac:dyDescent="0.2">
      <c r="E944" s="71"/>
      <c r="F944" s="71"/>
      <c r="H944" s="71" t="str">
        <f t="shared" si="167"/>
        <v/>
      </c>
      <c r="I944" s="71" t="e">
        <f t="shared" ref="I944:J944" si="718">I941</f>
        <v>#DIV/0!</v>
      </c>
      <c r="J944" s="71" t="e">
        <f t="shared" si="718"/>
        <v>#DIV/0!</v>
      </c>
      <c r="P944" s="40"/>
    </row>
    <row r="945" spans="5:16" ht="15.75" customHeight="1" x14ac:dyDescent="0.2">
      <c r="E945" s="71"/>
      <c r="F945" s="71"/>
      <c r="H945" s="71" t="str">
        <f t="shared" si="167"/>
        <v/>
      </c>
      <c r="I945" s="71" t="e">
        <f>AVERAGE(H945:H948)</f>
        <v>#DIV/0!</v>
      </c>
      <c r="J945" s="71" t="e">
        <f>I945*0.48</f>
        <v>#DIV/0!</v>
      </c>
      <c r="P945" s="40"/>
    </row>
    <row r="946" spans="5:16" ht="15.75" customHeight="1" x14ac:dyDescent="0.2">
      <c r="E946" s="71"/>
      <c r="F946" s="71"/>
      <c r="H946" s="71" t="str">
        <f t="shared" si="167"/>
        <v/>
      </c>
      <c r="I946" s="71" t="e">
        <f t="shared" ref="I946:J946" si="719">I945</f>
        <v>#DIV/0!</v>
      </c>
      <c r="J946" s="71" t="e">
        <f t="shared" si="719"/>
        <v>#DIV/0!</v>
      </c>
      <c r="P946" s="40"/>
    </row>
    <row r="947" spans="5:16" ht="15.75" customHeight="1" x14ac:dyDescent="0.2">
      <c r="E947" s="71"/>
      <c r="F947" s="71"/>
      <c r="H947" s="71" t="str">
        <f t="shared" si="167"/>
        <v/>
      </c>
      <c r="I947" s="71" t="e">
        <f t="shared" ref="I947:J947" si="720">I945</f>
        <v>#DIV/0!</v>
      </c>
      <c r="J947" s="71" t="e">
        <f t="shared" si="720"/>
        <v>#DIV/0!</v>
      </c>
      <c r="P947" s="40"/>
    </row>
    <row r="948" spans="5:16" ht="15.75" customHeight="1" x14ac:dyDescent="0.2">
      <c r="E948" s="71"/>
      <c r="F948" s="71"/>
      <c r="H948" s="71" t="str">
        <f t="shared" si="167"/>
        <v/>
      </c>
      <c r="I948" s="71" t="e">
        <f t="shared" ref="I948:J948" si="721">I945</f>
        <v>#DIV/0!</v>
      </c>
      <c r="J948" s="71" t="e">
        <f t="shared" si="721"/>
        <v>#DIV/0!</v>
      </c>
      <c r="P948" s="40"/>
    </row>
    <row r="949" spans="5:16" ht="15.75" customHeight="1" x14ac:dyDescent="0.2">
      <c r="E949" s="71"/>
      <c r="F949" s="71"/>
      <c r="H949" s="71" t="str">
        <f t="shared" si="167"/>
        <v/>
      </c>
      <c r="I949" s="71" t="e">
        <f>AVERAGE(H949:H952)</f>
        <v>#DIV/0!</v>
      </c>
      <c r="J949" s="71" t="e">
        <f>I949*0.48</f>
        <v>#DIV/0!</v>
      </c>
      <c r="P949" s="40"/>
    </row>
    <row r="950" spans="5:16" ht="15.75" customHeight="1" x14ac:dyDescent="0.2">
      <c r="E950" s="71"/>
      <c r="F950" s="71"/>
      <c r="H950" s="71" t="str">
        <f t="shared" si="167"/>
        <v/>
      </c>
      <c r="I950" s="71" t="e">
        <f t="shared" ref="I950:J950" si="722">I949</f>
        <v>#DIV/0!</v>
      </c>
      <c r="J950" s="71" t="e">
        <f t="shared" si="722"/>
        <v>#DIV/0!</v>
      </c>
      <c r="P950" s="40"/>
    </row>
    <row r="951" spans="5:16" ht="15.75" customHeight="1" x14ac:dyDescent="0.2">
      <c r="E951" s="71"/>
      <c r="F951" s="71"/>
      <c r="H951" s="71" t="str">
        <f t="shared" si="167"/>
        <v/>
      </c>
      <c r="I951" s="71" t="e">
        <f t="shared" ref="I951:J951" si="723">I949</f>
        <v>#DIV/0!</v>
      </c>
      <c r="J951" s="71" t="e">
        <f t="shared" si="723"/>
        <v>#DIV/0!</v>
      </c>
      <c r="P951" s="40"/>
    </row>
    <row r="952" spans="5:16" ht="15.75" customHeight="1" x14ac:dyDescent="0.2">
      <c r="E952" s="71"/>
      <c r="F952" s="71"/>
      <c r="H952" s="71" t="str">
        <f t="shared" si="167"/>
        <v/>
      </c>
      <c r="I952" s="71" t="e">
        <f t="shared" ref="I952:J952" si="724">I949</f>
        <v>#DIV/0!</v>
      </c>
      <c r="J952" s="71" t="e">
        <f t="shared" si="724"/>
        <v>#DIV/0!</v>
      </c>
      <c r="P952" s="40"/>
    </row>
    <row r="953" spans="5:16" ht="15.75" customHeight="1" x14ac:dyDescent="0.2">
      <c r="E953" s="71"/>
      <c r="F953" s="71"/>
      <c r="H953" s="71" t="str">
        <f t="shared" si="167"/>
        <v/>
      </c>
      <c r="I953" s="71" t="e">
        <f>AVERAGE(H953:H956)</f>
        <v>#DIV/0!</v>
      </c>
      <c r="J953" s="71" t="e">
        <f>I953*0.48</f>
        <v>#DIV/0!</v>
      </c>
      <c r="P953" s="40"/>
    </row>
    <row r="954" spans="5:16" ht="15.75" customHeight="1" x14ac:dyDescent="0.2">
      <c r="E954" s="71"/>
      <c r="F954" s="71"/>
      <c r="H954" s="71" t="str">
        <f t="shared" si="167"/>
        <v/>
      </c>
      <c r="I954" s="71" t="e">
        <f t="shared" ref="I954:J954" si="725">I953</f>
        <v>#DIV/0!</v>
      </c>
      <c r="J954" s="71" t="e">
        <f t="shared" si="725"/>
        <v>#DIV/0!</v>
      </c>
      <c r="P954" s="40"/>
    </row>
    <row r="955" spans="5:16" ht="15.75" customHeight="1" x14ac:dyDescent="0.2">
      <c r="E955" s="71"/>
      <c r="F955" s="71"/>
      <c r="H955" s="71" t="str">
        <f t="shared" si="167"/>
        <v/>
      </c>
      <c r="I955" s="71" t="e">
        <f t="shared" ref="I955:J955" si="726">I953</f>
        <v>#DIV/0!</v>
      </c>
      <c r="J955" s="71" t="e">
        <f t="shared" si="726"/>
        <v>#DIV/0!</v>
      </c>
      <c r="P955" s="40"/>
    </row>
    <row r="956" spans="5:16" ht="15.75" customHeight="1" x14ac:dyDescent="0.2">
      <c r="E956" s="71"/>
      <c r="F956" s="71"/>
      <c r="H956" s="71" t="str">
        <f t="shared" si="167"/>
        <v/>
      </c>
      <c r="I956" s="71" t="e">
        <f t="shared" ref="I956:J956" si="727">I953</f>
        <v>#DIV/0!</v>
      </c>
      <c r="J956" s="71" t="e">
        <f t="shared" si="727"/>
        <v>#DIV/0!</v>
      </c>
      <c r="P956" s="40"/>
    </row>
    <row r="957" spans="5:16" ht="15.75" customHeight="1" x14ac:dyDescent="0.2">
      <c r="E957" s="71"/>
      <c r="F957" s="71"/>
      <c r="H957" s="71" t="str">
        <f t="shared" si="167"/>
        <v/>
      </c>
      <c r="I957" s="71" t="e">
        <f>AVERAGE(H957:H960)</f>
        <v>#DIV/0!</v>
      </c>
      <c r="J957" s="71" t="e">
        <f>I957*0.48</f>
        <v>#DIV/0!</v>
      </c>
      <c r="P957" s="40"/>
    </row>
    <row r="958" spans="5:16" ht="15.75" customHeight="1" x14ac:dyDescent="0.2">
      <c r="E958" s="71"/>
      <c r="F958" s="71"/>
      <c r="H958" s="71" t="str">
        <f t="shared" si="167"/>
        <v/>
      </c>
      <c r="I958" s="71" t="e">
        <f t="shared" ref="I958:J958" si="728">I957</f>
        <v>#DIV/0!</v>
      </c>
      <c r="J958" s="71" t="e">
        <f t="shared" si="728"/>
        <v>#DIV/0!</v>
      </c>
      <c r="P958" s="40"/>
    </row>
    <row r="959" spans="5:16" ht="15.75" customHeight="1" x14ac:dyDescent="0.2">
      <c r="E959" s="71"/>
      <c r="F959" s="71"/>
      <c r="H959" s="71" t="str">
        <f t="shared" si="167"/>
        <v/>
      </c>
      <c r="I959" s="71" t="e">
        <f t="shared" ref="I959:J959" si="729">I957</f>
        <v>#DIV/0!</v>
      </c>
      <c r="J959" s="71" t="e">
        <f t="shared" si="729"/>
        <v>#DIV/0!</v>
      </c>
      <c r="P959" s="40"/>
    </row>
    <row r="960" spans="5:16" ht="15.75" customHeight="1" x14ac:dyDescent="0.2">
      <c r="E960" s="71"/>
      <c r="F960" s="71"/>
      <c r="H960" s="71" t="str">
        <f t="shared" si="167"/>
        <v/>
      </c>
      <c r="I960" s="71" t="e">
        <f t="shared" ref="I960:J960" si="730">I957</f>
        <v>#DIV/0!</v>
      </c>
      <c r="J960" s="71" t="e">
        <f t="shared" si="730"/>
        <v>#DIV/0!</v>
      </c>
      <c r="P960" s="40"/>
    </row>
    <row r="961" spans="5:16" ht="15.75" customHeight="1" x14ac:dyDescent="0.2">
      <c r="E961" s="71"/>
      <c r="F961" s="71"/>
      <c r="H961" s="71" t="str">
        <f t="shared" si="167"/>
        <v/>
      </c>
      <c r="I961" s="71" t="e">
        <f>AVERAGE(H961:H964)</f>
        <v>#DIV/0!</v>
      </c>
      <c r="J961" s="71" t="e">
        <f>I961*0.48</f>
        <v>#DIV/0!</v>
      </c>
      <c r="P961" s="40"/>
    </row>
    <row r="962" spans="5:16" ht="15.75" customHeight="1" x14ac:dyDescent="0.2">
      <c r="E962" s="71"/>
      <c r="F962" s="71"/>
      <c r="H962" s="71" t="str">
        <f t="shared" si="167"/>
        <v/>
      </c>
      <c r="I962" s="71" t="e">
        <f t="shared" ref="I962:J962" si="731">I961</f>
        <v>#DIV/0!</v>
      </c>
      <c r="J962" s="71" t="e">
        <f t="shared" si="731"/>
        <v>#DIV/0!</v>
      </c>
      <c r="P962" s="40"/>
    </row>
    <row r="963" spans="5:16" ht="15.75" customHeight="1" x14ac:dyDescent="0.2">
      <c r="E963" s="71"/>
      <c r="F963" s="71"/>
      <c r="H963" s="71" t="str">
        <f t="shared" si="167"/>
        <v/>
      </c>
      <c r="I963" s="71" t="e">
        <f t="shared" ref="I963:J963" si="732">I961</f>
        <v>#DIV/0!</v>
      </c>
      <c r="J963" s="71" t="e">
        <f t="shared" si="732"/>
        <v>#DIV/0!</v>
      </c>
      <c r="P963" s="40"/>
    </row>
    <row r="964" spans="5:16" ht="15.75" customHeight="1" x14ac:dyDescent="0.2">
      <c r="E964" s="71"/>
      <c r="F964" s="71"/>
      <c r="H964" s="71" t="str">
        <f t="shared" si="167"/>
        <v/>
      </c>
      <c r="I964" s="71" t="e">
        <f t="shared" ref="I964:J964" si="733">I961</f>
        <v>#DIV/0!</v>
      </c>
      <c r="J964" s="71" t="e">
        <f t="shared" si="733"/>
        <v>#DIV/0!</v>
      </c>
      <c r="P964" s="40"/>
    </row>
    <row r="965" spans="5:16" ht="15.75" customHeight="1" x14ac:dyDescent="0.2">
      <c r="E965" s="71"/>
      <c r="F965" s="71"/>
      <c r="H965" s="71" t="str">
        <f t="shared" si="167"/>
        <v/>
      </c>
      <c r="I965" s="71" t="e">
        <f>AVERAGE(H965:H968)</f>
        <v>#DIV/0!</v>
      </c>
      <c r="J965" s="71" t="e">
        <f>I965*0.48</f>
        <v>#DIV/0!</v>
      </c>
      <c r="P965" s="40"/>
    </row>
    <row r="966" spans="5:16" ht="15.75" customHeight="1" x14ac:dyDescent="0.2">
      <c r="E966" s="71"/>
      <c r="F966" s="71"/>
      <c r="H966" s="71" t="str">
        <f t="shared" si="167"/>
        <v/>
      </c>
      <c r="I966" s="71" t="e">
        <f t="shared" ref="I966:J966" si="734">I965</f>
        <v>#DIV/0!</v>
      </c>
      <c r="J966" s="71" t="e">
        <f t="shared" si="734"/>
        <v>#DIV/0!</v>
      </c>
      <c r="P966" s="40"/>
    </row>
    <row r="967" spans="5:16" ht="15.75" customHeight="1" x14ac:dyDescent="0.2">
      <c r="E967" s="71"/>
      <c r="F967" s="71"/>
      <c r="H967" s="71" t="str">
        <f t="shared" si="167"/>
        <v/>
      </c>
      <c r="I967" s="71" t="e">
        <f t="shared" ref="I967:J967" si="735">I965</f>
        <v>#DIV/0!</v>
      </c>
      <c r="J967" s="71" t="e">
        <f t="shared" si="735"/>
        <v>#DIV/0!</v>
      </c>
      <c r="P967" s="40"/>
    </row>
    <row r="968" spans="5:16" ht="15.75" customHeight="1" x14ac:dyDescent="0.2">
      <c r="E968" s="71"/>
      <c r="F968" s="71"/>
      <c r="H968" s="71" t="str">
        <f t="shared" si="167"/>
        <v/>
      </c>
      <c r="I968" s="71" t="e">
        <f t="shared" ref="I968:J968" si="736">I965</f>
        <v>#DIV/0!</v>
      </c>
      <c r="J968" s="71" t="e">
        <f t="shared" si="736"/>
        <v>#DIV/0!</v>
      </c>
      <c r="P968" s="40"/>
    </row>
    <row r="969" spans="5:16" ht="15.75" customHeight="1" x14ac:dyDescent="0.2">
      <c r="E969" s="71"/>
      <c r="F969" s="71"/>
      <c r="H969" s="71" t="str">
        <f t="shared" si="167"/>
        <v/>
      </c>
      <c r="I969" s="71" t="e">
        <f>AVERAGE(H969:H972)</f>
        <v>#DIV/0!</v>
      </c>
      <c r="J969" s="71" t="e">
        <f>I969*0.48</f>
        <v>#DIV/0!</v>
      </c>
      <c r="P969" s="40"/>
    </row>
    <row r="970" spans="5:16" ht="15.75" customHeight="1" x14ac:dyDescent="0.2">
      <c r="E970" s="71"/>
      <c r="F970" s="71"/>
      <c r="H970" s="71" t="str">
        <f t="shared" si="167"/>
        <v/>
      </c>
      <c r="I970" s="71" t="e">
        <f t="shared" ref="I970:J970" si="737">I969</f>
        <v>#DIV/0!</v>
      </c>
      <c r="J970" s="71" t="e">
        <f t="shared" si="737"/>
        <v>#DIV/0!</v>
      </c>
      <c r="P970" s="40"/>
    </row>
    <row r="971" spans="5:16" ht="15.75" customHeight="1" x14ac:dyDescent="0.2">
      <c r="E971" s="71"/>
      <c r="F971" s="71"/>
      <c r="H971" s="71" t="str">
        <f t="shared" si="167"/>
        <v/>
      </c>
      <c r="I971" s="71" t="e">
        <f t="shared" ref="I971:J971" si="738">I969</f>
        <v>#DIV/0!</v>
      </c>
      <c r="J971" s="71" t="e">
        <f t="shared" si="738"/>
        <v>#DIV/0!</v>
      </c>
      <c r="P971" s="40"/>
    </row>
    <row r="972" spans="5:16" ht="15.75" customHeight="1" x14ac:dyDescent="0.2">
      <c r="E972" s="71"/>
      <c r="F972" s="71"/>
      <c r="H972" s="71" t="str">
        <f t="shared" si="167"/>
        <v/>
      </c>
      <c r="I972" s="71" t="e">
        <f t="shared" ref="I972:J972" si="739">I969</f>
        <v>#DIV/0!</v>
      </c>
      <c r="J972" s="71" t="e">
        <f t="shared" si="739"/>
        <v>#DIV/0!</v>
      </c>
      <c r="P972" s="40"/>
    </row>
    <row r="973" spans="5:16" ht="15.75" customHeight="1" x14ac:dyDescent="0.2">
      <c r="E973" s="71"/>
      <c r="F973" s="71"/>
      <c r="H973" s="71" t="str">
        <f t="shared" si="167"/>
        <v/>
      </c>
      <c r="I973" s="71" t="e">
        <f>AVERAGE(H973:H976)</f>
        <v>#DIV/0!</v>
      </c>
      <c r="J973" s="71" t="e">
        <f>I973*0.48</f>
        <v>#DIV/0!</v>
      </c>
      <c r="P973" s="40"/>
    </row>
    <row r="974" spans="5:16" ht="15.75" customHeight="1" x14ac:dyDescent="0.2">
      <c r="E974" s="71"/>
      <c r="F974" s="71"/>
      <c r="H974" s="71" t="str">
        <f t="shared" si="167"/>
        <v/>
      </c>
      <c r="I974" s="71" t="e">
        <f t="shared" ref="I974:J974" si="740">I973</f>
        <v>#DIV/0!</v>
      </c>
      <c r="J974" s="71" t="e">
        <f t="shared" si="740"/>
        <v>#DIV/0!</v>
      </c>
      <c r="P974" s="40"/>
    </row>
    <row r="975" spans="5:16" ht="15.75" customHeight="1" x14ac:dyDescent="0.2">
      <c r="E975" s="71"/>
      <c r="F975" s="71"/>
      <c r="H975" s="71" t="str">
        <f t="shared" si="167"/>
        <v/>
      </c>
      <c r="I975" s="71" t="e">
        <f t="shared" ref="I975:J975" si="741">I973</f>
        <v>#DIV/0!</v>
      </c>
      <c r="J975" s="71" t="e">
        <f t="shared" si="741"/>
        <v>#DIV/0!</v>
      </c>
      <c r="P975" s="40"/>
    </row>
    <row r="976" spans="5:16" ht="15.75" customHeight="1" x14ac:dyDescent="0.2">
      <c r="E976" s="71"/>
      <c r="F976" s="71"/>
      <c r="H976" s="71" t="str">
        <f t="shared" si="167"/>
        <v/>
      </c>
      <c r="I976" s="71" t="e">
        <f t="shared" ref="I976:J976" si="742">I973</f>
        <v>#DIV/0!</v>
      </c>
      <c r="J976" s="71" t="e">
        <f t="shared" si="742"/>
        <v>#DIV/0!</v>
      </c>
      <c r="P976" s="40"/>
    </row>
    <row r="977" spans="5:16" ht="15.75" customHeight="1" x14ac:dyDescent="0.2">
      <c r="E977" s="71"/>
      <c r="F977" s="71"/>
      <c r="H977" s="71" t="str">
        <f t="shared" si="167"/>
        <v/>
      </c>
      <c r="I977" s="71" t="e">
        <f>AVERAGE(H977:H980)</f>
        <v>#DIV/0!</v>
      </c>
      <c r="J977" s="71" t="e">
        <f>I977*0.48</f>
        <v>#DIV/0!</v>
      </c>
      <c r="P977" s="40"/>
    </row>
    <row r="978" spans="5:16" ht="15.75" customHeight="1" x14ac:dyDescent="0.2">
      <c r="E978" s="71"/>
      <c r="F978" s="71"/>
      <c r="H978" s="71" t="str">
        <f t="shared" si="167"/>
        <v/>
      </c>
      <c r="I978" s="71" t="e">
        <f t="shared" ref="I978:J978" si="743">I977</f>
        <v>#DIV/0!</v>
      </c>
      <c r="J978" s="71" t="e">
        <f t="shared" si="743"/>
        <v>#DIV/0!</v>
      </c>
      <c r="P978" s="40"/>
    </row>
    <row r="979" spans="5:16" ht="15.75" customHeight="1" x14ac:dyDescent="0.2">
      <c r="E979" s="71"/>
      <c r="F979" s="71"/>
      <c r="H979" s="71" t="str">
        <f t="shared" si="167"/>
        <v/>
      </c>
      <c r="I979" s="71" t="e">
        <f t="shared" ref="I979:J979" si="744">I977</f>
        <v>#DIV/0!</v>
      </c>
      <c r="J979" s="71" t="e">
        <f t="shared" si="744"/>
        <v>#DIV/0!</v>
      </c>
      <c r="P979" s="40"/>
    </row>
    <row r="980" spans="5:16" ht="15.75" customHeight="1" x14ac:dyDescent="0.2">
      <c r="E980" s="71"/>
      <c r="F980" s="71"/>
      <c r="H980" s="71" t="str">
        <f t="shared" si="167"/>
        <v/>
      </c>
      <c r="I980" s="71" t="e">
        <f t="shared" ref="I980:J980" si="745">I977</f>
        <v>#DIV/0!</v>
      </c>
      <c r="J980" s="71" t="e">
        <f t="shared" si="745"/>
        <v>#DIV/0!</v>
      </c>
      <c r="P980" s="40"/>
    </row>
    <row r="981" spans="5:16" ht="15.75" customHeight="1" x14ac:dyDescent="0.2">
      <c r="E981" s="71"/>
      <c r="F981" s="71"/>
      <c r="H981" s="71" t="str">
        <f t="shared" si="167"/>
        <v/>
      </c>
      <c r="I981" s="71" t="e">
        <f>AVERAGE(H981:H984)</f>
        <v>#DIV/0!</v>
      </c>
      <c r="J981" s="71" t="e">
        <f>I981*0.48</f>
        <v>#DIV/0!</v>
      </c>
      <c r="P981" s="40"/>
    </row>
    <row r="982" spans="5:16" ht="15.75" customHeight="1" x14ac:dyDescent="0.2">
      <c r="E982" s="71"/>
      <c r="F982" s="71"/>
      <c r="H982" s="71" t="str">
        <f t="shared" si="167"/>
        <v/>
      </c>
      <c r="I982" s="71" t="e">
        <f t="shared" ref="I982:J982" si="746">I981</f>
        <v>#DIV/0!</v>
      </c>
      <c r="J982" s="71" t="e">
        <f t="shared" si="746"/>
        <v>#DIV/0!</v>
      </c>
      <c r="P982" s="40"/>
    </row>
    <row r="983" spans="5:16" ht="15.75" customHeight="1" x14ac:dyDescent="0.2">
      <c r="E983" s="71"/>
      <c r="F983" s="71"/>
      <c r="H983" s="71" t="str">
        <f t="shared" si="167"/>
        <v/>
      </c>
      <c r="I983" s="71" t="e">
        <f t="shared" ref="I983:J983" si="747">I981</f>
        <v>#DIV/0!</v>
      </c>
      <c r="J983" s="71" t="e">
        <f t="shared" si="747"/>
        <v>#DIV/0!</v>
      </c>
      <c r="P983" s="40"/>
    </row>
    <row r="984" spans="5:16" ht="15.75" customHeight="1" x14ac:dyDescent="0.2">
      <c r="E984" s="71"/>
      <c r="F984" s="71"/>
      <c r="H984" s="71" t="str">
        <f t="shared" si="167"/>
        <v/>
      </c>
      <c r="I984" s="71" t="e">
        <f t="shared" ref="I984:J984" si="748">I981</f>
        <v>#DIV/0!</v>
      </c>
      <c r="J984" s="71" t="e">
        <f t="shared" si="748"/>
        <v>#DIV/0!</v>
      </c>
      <c r="P984" s="40"/>
    </row>
    <row r="985" spans="5:16" ht="15.75" customHeight="1" x14ac:dyDescent="0.2">
      <c r="E985" s="71"/>
      <c r="F985" s="71"/>
      <c r="H985" s="71" t="str">
        <f t="shared" si="167"/>
        <v/>
      </c>
      <c r="I985" s="71" t="e">
        <f>AVERAGE(H985:H988)</f>
        <v>#DIV/0!</v>
      </c>
      <c r="J985" s="71" t="e">
        <f>I985*0.48</f>
        <v>#DIV/0!</v>
      </c>
      <c r="P985" s="40"/>
    </row>
    <row r="986" spans="5:16" ht="15.75" customHeight="1" x14ac:dyDescent="0.2">
      <c r="E986" s="71"/>
      <c r="F986" s="71"/>
      <c r="H986" s="71" t="str">
        <f t="shared" si="167"/>
        <v/>
      </c>
      <c r="I986" s="71" t="e">
        <f t="shared" ref="I986:J986" si="749">I985</f>
        <v>#DIV/0!</v>
      </c>
      <c r="J986" s="71" t="e">
        <f t="shared" si="749"/>
        <v>#DIV/0!</v>
      </c>
      <c r="P986" s="40"/>
    </row>
    <row r="987" spans="5:16" ht="15.75" customHeight="1" x14ac:dyDescent="0.2">
      <c r="E987" s="71"/>
      <c r="F987" s="71"/>
      <c r="H987" s="71" t="str">
        <f t="shared" si="167"/>
        <v/>
      </c>
      <c r="I987" s="71" t="e">
        <f t="shared" ref="I987:J987" si="750">I985</f>
        <v>#DIV/0!</v>
      </c>
      <c r="J987" s="71" t="e">
        <f t="shared" si="750"/>
        <v>#DIV/0!</v>
      </c>
      <c r="P987" s="40"/>
    </row>
    <row r="988" spans="5:16" ht="15.75" customHeight="1" x14ac:dyDescent="0.2">
      <c r="E988" s="71"/>
      <c r="F988" s="71"/>
      <c r="H988" s="71" t="str">
        <f t="shared" si="167"/>
        <v/>
      </c>
      <c r="I988" s="71" t="e">
        <f t="shared" ref="I988:J988" si="751">I985</f>
        <v>#DIV/0!</v>
      </c>
      <c r="J988" s="71" t="e">
        <f t="shared" si="751"/>
        <v>#DIV/0!</v>
      </c>
      <c r="P988" s="40"/>
    </row>
    <row r="989" spans="5:16" ht="15.75" customHeight="1" x14ac:dyDescent="0.2">
      <c r="E989" s="71"/>
      <c r="F989" s="71"/>
      <c r="H989" s="71" t="str">
        <f t="shared" si="167"/>
        <v/>
      </c>
      <c r="I989" s="71" t="e">
        <f>AVERAGE(H989:H992)</f>
        <v>#DIV/0!</v>
      </c>
      <c r="J989" s="71" t="e">
        <f>I989*0.48</f>
        <v>#DIV/0!</v>
      </c>
      <c r="P989" s="40"/>
    </row>
    <row r="990" spans="5:16" ht="15.75" customHeight="1" x14ac:dyDescent="0.2">
      <c r="E990" s="71"/>
      <c r="F990" s="71"/>
      <c r="H990" s="71" t="str">
        <f t="shared" si="167"/>
        <v/>
      </c>
      <c r="I990" s="71" t="e">
        <f t="shared" ref="I990:J990" si="752">I989</f>
        <v>#DIV/0!</v>
      </c>
      <c r="J990" s="71" t="e">
        <f t="shared" si="752"/>
        <v>#DIV/0!</v>
      </c>
      <c r="P990" s="40"/>
    </row>
    <row r="991" spans="5:16" ht="15.75" customHeight="1" x14ac:dyDescent="0.2">
      <c r="E991" s="71"/>
      <c r="F991" s="71"/>
      <c r="H991" s="71" t="str">
        <f t="shared" si="167"/>
        <v/>
      </c>
      <c r="I991" s="71" t="e">
        <f t="shared" ref="I991:J991" si="753">I989</f>
        <v>#DIV/0!</v>
      </c>
      <c r="J991" s="71" t="e">
        <f t="shared" si="753"/>
        <v>#DIV/0!</v>
      </c>
      <c r="P991" s="40"/>
    </row>
    <row r="992" spans="5:16" ht="15.75" customHeight="1" x14ac:dyDescent="0.2">
      <c r="E992" s="71"/>
      <c r="F992" s="71"/>
      <c r="H992" s="71" t="str">
        <f t="shared" si="167"/>
        <v/>
      </c>
      <c r="I992" s="71" t="e">
        <f t="shared" ref="I992:J992" si="754">I989</f>
        <v>#DIV/0!</v>
      </c>
      <c r="J992" s="71" t="e">
        <f t="shared" si="754"/>
        <v>#DIV/0!</v>
      </c>
      <c r="P992" s="40"/>
    </row>
    <row r="993" spans="5:16" ht="15.75" customHeight="1" x14ac:dyDescent="0.2">
      <c r="E993" s="71"/>
      <c r="F993" s="71"/>
      <c r="H993" s="71" t="str">
        <f t="shared" si="167"/>
        <v/>
      </c>
      <c r="I993" s="71" t="e">
        <f>AVERAGE(H993:H996)</f>
        <v>#DIV/0!</v>
      </c>
      <c r="J993" s="71" t="e">
        <f>I993*0.48</f>
        <v>#DIV/0!</v>
      </c>
      <c r="P993" s="40"/>
    </row>
    <row r="994" spans="5:16" ht="15.75" customHeight="1" x14ac:dyDescent="0.2">
      <c r="E994" s="71"/>
      <c r="F994" s="71"/>
      <c r="H994" s="71" t="str">
        <f t="shared" si="167"/>
        <v/>
      </c>
      <c r="I994" s="71" t="e">
        <f t="shared" ref="I994:J994" si="755">I993</f>
        <v>#DIV/0!</v>
      </c>
      <c r="J994" s="71" t="e">
        <f t="shared" si="755"/>
        <v>#DIV/0!</v>
      </c>
      <c r="P994" s="40"/>
    </row>
    <row r="995" spans="5:16" ht="15.75" customHeight="1" x14ac:dyDescent="0.2">
      <c r="E995" s="71"/>
      <c r="F995" s="71"/>
      <c r="H995" s="71" t="str">
        <f t="shared" si="167"/>
        <v/>
      </c>
      <c r="I995" s="71" t="e">
        <f t="shared" ref="I995:J995" si="756">I993</f>
        <v>#DIV/0!</v>
      </c>
      <c r="J995" s="71" t="e">
        <f t="shared" si="756"/>
        <v>#DIV/0!</v>
      </c>
      <c r="P995" s="40"/>
    </row>
    <row r="996" spans="5:16" ht="15.75" customHeight="1" x14ac:dyDescent="0.2">
      <c r="E996" s="71"/>
      <c r="F996" s="71"/>
      <c r="H996" s="71" t="str">
        <f t="shared" si="167"/>
        <v/>
      </c>
      <c r="I996" s="71" t="e">
        <f t="shared" ref="I996:J996" si="757">I993</f>
        <v>#DIV/0!</v>
      </c>
      <c r="J996" s="71" t="e">
        <f t="shared" si="757"/>
        <v>#DIV/0!</v>
      </c>
      <c r="P996" s="40"/>
    </row>
    <row r="997" spans="5:16" ht="15.75" customHeight="1" x14ac:dyDescent="0.2">
      <c r="E997" s="71"/>
      <c r="F997" s="71"/>
      <c r="H997" s="71" t="str">
        <f t="shared" si="167"/>
        <v/>
      </c>
      <c r="I997" s="71" t="e">
        <f>AVERAGE(H997:H1000)</f>
        <v>#DIV/0!</v>
      </c>
      <c r="J997" s="71" t="e">
        <f>I997*0.48</f>
        <v>#DIV/0!</v>
      </c>
      <c r="P997" s="40"/>
    </row>
    <row r="998" spans="5:16" ht="15.75" customHeight="1" x14ac:dyDescent="0.2">
      <c r="E998" s="71"/>
      <c r="F998" s="71"/>
      <c r="H998" s="71" t="str">
        <f t="shared" si="167"/>
        <v/>
      </c>
      <c r="I998" s="71" t="e">
        <f t="shared" ref="I998:J998" si="758">I997</f>
        <v>#DIV/0!</v>
      </c>
      <c r="J998" s="71" t="e">
        <f t="shared" si="758"/>
        <v>#DIV/0!</v>
      </c>
      <c r="P998" s="40"/>
    </row>
    <row r="999" spans="5:16" ht="15.75" customHeight="1" x14ac:dyDescent="0.2">
      <c r="E999" s="71"/>
      <c r="F999" s="71"/>
      <c r="H999" s="71" t="str">
        <f t="shared" si="167"/>
        <v/>
      </c>
      <c r="I999" s="71" t="e">
        <f t="shared" ref="I999:J999" si="759">I997</f>
        <v>#DIV/0!</v>
      </c>
      <c r="J999" s="71" t="e">
        <f t="shared" si="759"/>
        <v>#DIV/0!</v>
      </c>
      <c r="P999" s="40"/>
    </row>
  </sheetData>
  <autoFilter ref="A1:L999"/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V481"/>
  <sheetViews>
    <sheetView workbookViewId="0"/>
  </sheetViews>
  <sheetFormatPr baseColWidth="10" defaultColWidth="14.5" defaultRowHeight="15" customHeight="1" x14ac:dyDescent="0.2"/>
  <cols>
    <col min="7" max="7" width="18.5" customWidth="1"/>
    <col min="8" max="8" width="17.5" customWidth="1"/>
    <col min="9" max="9" width="18.83203125" customWidth="1"/>
    <col min="10" max="10" width="14.83203125" customWidth="1"/>
    <col min="15" max="15" width="24.83203125" customWidth="1"/>
    <col min="16" max="16" width="15.83203125" customWidth="1"/>
  </cols>
  <sheetData>
    <row r="1" spans="1:22" x14ac:dyDescent="0.2">
      <c r="A1" s="95" t="s">
        <v>1317</v>
      </c>
      <c r="B1" s="16" t="s">
        <v>1318</v>
      </c>
      <c r="C1" s="16" t="s">
        <v>1319</v>
      </c>
      <c r="D1" s="16" t="s">
        <v>1320</v>
      </c>
      <c r="E1" s="16" t="s">
        <v>1321</v>
      </c>
      <c r="F1" s="21" t="s">
        <v>1322</v>
      </c>
      <c r="G1" s="16" t="s">
        <v>1323</v>
      </c>
      <c r="H1" s="96" t="s">
        <v>1324</v>
      </c>
      <c r="I1" s="97" t="s">
        <v>1325</v>
      </c>
      <c r="J1" s="21" t="s">
        <v>1326</v>
      </c>
      <c r="K1" s="21"/>
      <c r="L1" s="98" t="s">
        <v>1327</v>
      </c>
      <c r="M1" s="14" t="s">
        <v>1318</v>
      </c>
      <c r="N1" s="14" t="s">
        <v>1328</v>
      </c>
      <c r="O1" s="14" t="s">
        <v>1329</v>
      </c>
      <c r="P1" s="21" t="s">
        <v>1330</v>
      </c>
      <c r="S1" s="95" t="s">
        <v>1327</v>
      </c>
      <c r="T1" s="99" t="s">
        <v>12</v>
      </c>
      <c r="U1" s="99" t="s">
        <v>1331</v>
      </c>
      <c r="V1" s="14" t="s">
        <v>1329</v>
      </c>
    </row>
    <row r="2" spans="1:22" x14ac:dyDescent="0.2">
      <c r="A2" s="16"/>
      <c r="B2" s="16" t="s">
        <v>503</v>
      </c>
      <c r="C2" s="100">
        <v>1.421712417</v>
      </c>
      <c r="D2" s="57">
        <v>1.4980721990000001</v>
      </c>
      <c r="E2" s="101">
        <v>1.5834585189999999</v>
      </c>
      <c r="F2" s="23">
        <f t="shared" ref="F2:F247" si="0">AVERAGE(C2:E2)</f>
        <v>1.5010810450000001</v>
      </c>
      <c r="G2" s="57">
        <v>15574.79869</v>
      </c>
      <c r="H2" s="57">
        <v>16752.177100000001</v>
      </c>
      <c r="I2" s="102">
        <v>17346.72032</v>
      </c>
      <c r="J2" s="23">
        <f t="shared" ref="J2:J246" si="1">AVERAGE(G2:I2)</f>
        <v>16557.898703333336</v>
      </c>
      <c r="L2" s="21" t="s">
        <v>1332</v>
      </c>
      <c r="M2" s="14" t="s">
        <v>503</v>
      </c>
      <c r="N2" s="103">
        <v>1.48341561</v>
      </c>
      <c r="O2" s="103">
        <v>7.2492897430000003</v>
      </c>
      <c r="P2" s="23">
        <f t="shared" ref="P2:P246" si="2">O2/(N2/100)</f>
        <v>488.68905613039897</v>
      </c>
      <c r="S2" s="16" t="s">
        <v>1333</v>
      </c>
      <c r="T2" s="16" t="s">
        <v>638</v>
      </c>
      <c r="U2" s="57">
        <v>1.0381320000000001</v>
      </c>
      <c r="V2" s="23" t="e">
        <f t="shared" ref="V2:V249" si="3">U2/100*VLOOKUP(T2,M:P,4,FALSE)</f>
        <v>#N/A</v>
      </c>
    </row>
    <row r="3" spans="1:22" x14ac:dyDescent="0.2">
      <c r="A3" s="16"/>
      <c r="B3" s="16" t="s">
        <v>548</v>
      </c>
      <c r="C3" s="100">
        <v>1.3448706109999999</v>
      </c>
      <c r="D3" s="57">
        <v>1.399549521</v>
      </c>
      <c r="E3" s="101">
        <v>1.4750835739999999</v>
      </c>
      <c r="F3" s="23">
        <f t="shared" si="0"/>
        <v>1.4065012353333335</v>
      </c>
      <c r="G3" s="57">
        <v>14802.614219999999</v>
      </c>
      <c r="H3" s="57">
        <v>15724.39748</v>
      </c>
      <c r="I3" s="102">
        <v>16235.831840000001</v>
      </c>
      <c r="J3" s="23">
        <f t="shared" si="1"/>
        <v>15587.614513333334</v>
      </c>
      <c r="M3" s="14" t="s">
        <v>504</v>
      </c>
      <c r="N3" s="103">
        <v>1.56214286</v>
      </c>
      <c r="O3" s="103">
        <v>7.6205725940000004</v>
      </c>
      <c r="P3" s="23">
        <f t="shared" si="2"/>
        <v>487.82814870081728</v>
      </c>
      <c r="S3" s="16"/>
      <c r="T3" s="16" t="s">
        <v>639</v>
      </c>
      <c r="U3" s="57">
        <v>1.0322469999999999</v>
      </c>
      <c r="V3" s="23" t="e">
        <f t="shared" si="3"/>
        <v>#N/A</v>
      </c>
    </row>
    <row r="4" spans="1:22" x14ac:dyDescent="0.2">
      <c r="A4" s="16"/>
      <c r="B4" s="16" t="s">
        <v>593</v>
      </c>
      <c r="C4" s="100">
        <v>1.3900589560000001</v>
      </c>
      <c r="D4" s="57">
        <v>1.399549521</v>
      </c>
      <c r="E4" s="101">
        <v>1.501356288</v>
      </c>
      <c r="F4" s="23">
        <f t="shared" si="0"/>
        <v>1.4303215883333333</v>
      </c>
      <c r="G4" s="57">
        <v>15954.674779999999</v>
      </c>
      <c r="H4" s="57">
        <v>16397.24295</v>
      </c>
      <c r="I4" s="102">
        <v>17232.11177</v>
      </c>
      <c r="J4" s="23">
        <f t="shared" si="1"/>
        <v>16528.009833333334</v>
      </c>
      <c r="M4" s="14" t="s">
        <v>505</v>
      </c>
      <c r="N4" s="103">
        <v>1.3393809000000001</v>
      </c>
      <c r="O4" s="103">
        <v>7.2474760189999996</v>
      </c>
      <c r="P4" s="23">
        <f t="shared" si="2"/>
        <v>541.10641856995267</v>
      </c>
      <c r="S4" s="16"/>
      <c r="T4" s="16" t="s">
        <v>640</v>
      </c>
      <c r="U4" s="57">
        <v>0.48069000000000001</v>
      </c>
      <c r="V4" s="23" t="e">
        <f t="shared" si="3"/>
        <v>#N/A</v>
      </c>
    </row>
    <row r="5" spans="1:22" x14ac:dyDescent="0.2">
      <c r="A5" s="16"/>
      <c r="B5" s="16" t="s">
        <v>648</v>
      </c>
      <c r="C5" s="100">
        <v>1.3503572429999999</v>
      </c>
      <c r="D5" s="57">
        <v>1.399549521</v>
      </c>
      <c r="E5" s="101">
        <v>1.6425721259999999</v>
      </c>
      <c r="F5" s="23">
        <f t="shared" si="0"/>
        <v>1.4641596299999999</v>
      </c>
      <c r="G5" s="57">
        <v>17428.020280000001</v>
      </c>
      <c r="H5" s="57">
        <v>18438.070619999999</v>
      </c>
      <c r="I5" s="102">
        <v>21199.41257</v>
      </c>
      <c r="J5" s="23">
        <f t="shared" si="1"/>
        <v>19021.834489999997</v>
      </c>
      <c r="M5" s="14" t="s">
        <v>506</v>
      </c>
      <c r="N5" s="103">
        <v>0.46283650999999998</v>
      </c>
      <c r="O5" s="103">
        <v>7.8268469400000003</v>
      </c>
      <c r="P5" s="23">
        <f t="shared" si="2"/>
        <v>1691.0608326901436</v>
      </c>
      <c r="S5" s="16"/>
      <c r="T5" s="16" t="s">
        <v>641</v>
      </c>
      <c r="U5" s="57">
        <v>0.21503900000000001</v>
      </c>
      <c r="V5" s="23" t="e">
        <f t="shared" si="3"/>
        <v>#N/A</v>
      </c>
    </row>
    <row r="6" spans="1:22" x14ac:dyDescent="0.2">
      <c r="A6" s="16"/>
      <c r="B6" s="16" t="s">
        <v>668</v>
      </c>
      <c r="C6" s="100">
        <v>1.475784776</v>
      </c>
      <c r="D6" s="57">
        <v>1.5637539840000001</v>
      </c>
      <c r="E6" s="101">
        <v>1.5539017159999999</v>
      </c>
      <c r="F6" s="23">
        <f t="shared" si="0"/>
        <v>1.5311468253333331</v>
      </c>
      <c r="G6" s="57">
        <v>19131.197960000001</v>
      </c>
      <c r="H6" s="57">
        <v>20692.615809999999</v>
      </c>
      <c r="I6" s="102">
        <v>20143.8596</v>
      </c>
      <c r="J6" s="23">
        <f t="shared" si="1"/>
        <v>19989.224456666667</v>
      </c>
      <c r="M6" s="14" t="s">
        <v>507</v>
      </c>
      <c r="N6" s="103">
        <v>0.19061924999999999</v>
      </c>
      <c r="O6" s="103">
        <v>4.1689589380000003</v>
      </c>
      <c r="P6" s="23">
        <f t="shared" si="2"/>
        <v>2187.0608230805656</v>
      </c>
      <c r="S6" s="16"/>
      <c r="T6" s="16" t="s">
        <v>642</v>
      </c>
      <c r="U6" s="57">
        <v>0.13111600000000001</v>
      </c>
      <c r="V6" s="23" t="e">
        <f t="shared" si="3"/>
        <v>#N/A</v>
      </c>
    </row>
    <row r="7" spans="1:22" x14ac:dyDescent="0.2">
      <c r="A7" s="18"/>
      <c r="B7" s="18" t="s">
        <v>848</v>
      </c>
      <c r="C7" s="100">
        <v>1.598650388</v>
      </c>
      <c r="D7" s="57">
        <v>1.465231306</v>
      </c>
      <c r="E7" s="101">
        <v>1.698401643</v>
      </c>
      <c r="F7" s="23">
        <f t="shared" si="0"/>
        <v>1.5874277789999998</v>
      </c>
      <c r="G7" s="57">
        <v>21683.846460000001</v>
      </c>
      <c r="H7" s="57">
        <v>20286.953850000002</v>
      </c>
      <c r="I7" s="102">
        <v>23036.857049999999</v>
      </c>
      <c r="J7" s="23">
        <f t="shared" si="1"/>
        <v>21669.219120000002</v>
      </c>
      <c r="M7" s="14" t="s">
        <v>548</v>
      </c>
      <c r="N7" s="103">
        <v>1.33574164</v>
      </c>
      <c r="O7" s="103">
        <v>6.5584665769999999</v>
      </c>
      <c r="P7" s="23">
        <f t="shared" si="2"/>
        <v>490.9981377087264</v>
      </c>
      <c r="S7" s="16"/>
      <c r="T7" s="16" t="s">
        <v>643</v>
      </c>
      <c r="U7" s="57">
        <v>1.130609</v>
      </c>
      <c r="V7" s="23">
        <f t="shared" si="3"/>
        <v>5.2658537099205427</v>
      </c>
    </row>
    <row r="8" spans="1:22" x14ac:dyDescent="0.2">
      <c r="A8" s="16"/>
      <c r="B8" s="16" t="s">
        <v>504</v>
      </c>
      <c r="C8" s="100">
        <v>1.620140304</v>
      </c>
      <c r="D8" s="57">
        <v>1.4856850239999999</v>
      </c>
      <c r="E8" s="101">
        <v>1.72147655</v>
      </c>
      <c r="F8" s="23">
        <f t="shared" si="0"/>
        <v>1.609100626</v>
      </c>
      <c r="G8" s="57">
        <v>17717.3007</v>
      </c>
      <c r="H8" s="57">
        <v>16601.807339999999</v>
      </c>
      <c r="I8" s="102">
        <v>18825.47925</v>
      </c>
      <c r="J8" s="23">
        <f t="shared" si="1"/>
        <v>17714.862429999997</v>
      </c>
      <c r="M8" s="14" t="s">
        <v>549</v>
      </c>
      <c r="N8" s="103">
        <v>0.97728799</v>
      </c>
      <c r="O8" s="103">
        <v>5.0560954950000001</v>
      </c>
      <c r="P8" s="23">
        <f t="shared" si="2"/>
        <v>517.35983115887882</v>
      </c>
      <c r="S8" s="16"/>
      <c r="T8" s="16" t="s">
        <v>644</v>
      </c>
      <c r="U8" s="57">
        <v>0.86300900000000003</v>
      </c>
      <c r="V8" s="23">
        <f t="shared" si="3"/>
        <v>4.6149515691762364</v>
      </c>
    </row>
    <row r="9" spans="1:22" x14ac:dyDescent="0.2">
      <c r="A9" s="16"/>
      <c r="B9" s="16" t="s">
        <v>549</v>
      </c>
      <c r="C9" s="100">
        <v>0.97958909000000005</v>
      </c>
      <c r="D9" s="57">
        <v>1.1284251380000001</v>
      </c>
      <c r="E9" s="101">
        <v>1.3213454769999999</v>
      </c>
      <c r="F9" s="23">
        <f t="shared" si="0"/>
        <v>1.1431199016666667</v>
      </c>
      <c r="G9" s="57">
        <v>11360.951849999999</v>
      </c>
      <c r="H9" s="57">
        <v>13372.950150000001</v>
      </c>
      <c r="I9" s="102">
        <v>15324.52994</v>
      </c>
      <c r="J9" s="23">
        <f t="shared" si="1"/>
        <v>13352.810646666667</v>
      </c>
      <c r="M9" s="14" t="s">
        <v>550</v>
      </c>
      <c r="N9" s="103">
        <v>0.72549003000000001</v>
      </c>
      <c r="O9" s="103">
        <v>3.9678721819999998</v>
      </c>
      <c r="P9" s="23">
        <f t="shared" si="2"/>
        <v>546.92304758481646</v>
      </c>
      <c r="S9" s="16"/>
      <c r="T9" s="16" t="s">
        <v>645</v>
      </c>
      <c r="U9" s="57">
        <v>0.68421699999999996</v>
      </c>
      <c r="V9" s="23">
        <f t="shared" si="3"/>
        <v>4.1017505092528337</v>
      </c>
    </row>
    <row r="10" spans="1:22" x14ac:dyDescent="0.2">
      <c r="A10" s="16"/>
      <c r="B10" s="16" t="s">
        <v>594</v>
      </c>
      <c r="C10" s="100">
        <v>1.0025558130000001</v>
      </c>
      <c r="D10" s="57">
        <v>1.1284251380000001</v>
      </c>
      <c r="E10" s="101">
        <v>1.199877115</v>
      </c>
      <c r="F10" s="23">
        <f t="shared" si="0"/>
        <v>1.1102860220000002</v>
      </c>
      <c r="G10" s="57">
        <v>13138.99386</v>
      </c>
      <c r="H10" s="57">
        <v>15111.58424</v>
      </c>
      <c r="I10" s="102">
        <v>15724.98792</v>
      </c>
      <c r="J10" s="23">
        <f t="shared" si="1"/>
        <v>14658.522006666666</v>
      </c>
      <c r="M10" s="14" t="s">
        <v>551</v>
      </c>
      <c r="N10" s="103">
        <v>0.45435996000000001</v>
      </c>
      <c r="O10" s="103">
        <v>8.0363109179999999</v>
      </c>
      <c r="P10" s="23">
        <f t="shared" si="2"/>
        <v>1768.7101913645736</v>
      </c>
      <c r="S10" s="16"/>
      <c r="T10" s="16" t="s">
        <v>646</v>
      </c>
      <c r="U10" s="57">
        <v>0.37863200000000002</v>
      </c>
      <c r="V10" s="23">
        <f t="shared" si="3"/>
        <v>5.8162668909817157</v>
      </c>
    </row>
    <row r="11" spans="1:22" x14ac:dyDescent="0.2">
      <c r="A11" s="16"/>
      <c r="B11" s="16" t="s">
        <v>649</v>
      </c>
      <c r="C11" s="100">
        <v>0.92951283600000001</v>
      </c>
      <c r="D11" s="57">
        <v>1.0569731600000001</v>
      </c>
      <c r="E11" s="101">
        <v>1.521411013</v>
      </c>
      <c r="F11" s="23">
        <f t="shared" si="0"/>
        <v>1.1692990030000001</v>
      </c>
      <c r="G11" s="57">
        <v>11930.77752</v>
      </c>
      <c r="H11" s="57">
        <v>13863.120849999999</v>
      </c>
      <c r="I11" s="102">
        <v>19528.096460000001</v>
      </c>
      <c r="J11" s="23">
        <f t="shared" si="1"/>
        <v>15107.331609999999</v>
      </c>
      <c r="M11" s="14" t="s">
        <v>552</v>
      </c>
      <c r="N11" s="103">
        <v>0.10614946</v>
      </c>
      <c r="O11" s="103">
        <v>2.524069903</v>
      </c>
      <c r="P11" s="23">
        <f t="shared" si="2"/>
        <v>2377.8452598816798</v>
      </c>
      <c r="S11" s="16"/>
      <c r="T11" s="16" t="s">
        <v>647</v>
      </c>
      <c r="U11" s="57">
        <v>0.11938699999999999</v>
      </c>
      <c r="V11" s="23">
        <f t="shared" si="3"/>
        <v>2.5739967782313187</v>
      </c>
    </row>
    <row r="12" spans="1:22" x14ac:dyDescent="0.2">
      <c r="A12" s="16"/>
      <c r="B12" s="16" t="s">
        <v>669</v>
      </c>
      <c r="C12" s="100">
        <v>1.597516658</v>
      </c>
      <c r="D12" s="57">
        <v>1.7000409569999999</v>
      </c>
      <c r="E12" s="101">
        <v>1.471394629</v>
      </c>
      <c r="F12" s="23">
        <f t="shared" si="0"/>
        <v>1.5896507479999997</v>
      </c>
      <c r="G12" s="57">
        <v>20922.792990000002</v>
      </c>
      <c r="H12" s="57">
        <v>22751.882750000001</v>
      </c>
      <c r="I12" s="102">
        <v>19270.963520000001</v>
      </c>
      <c r="J12" s="23">
        <f t="shared" si="1"/>
        <v>20981.879753333338</v>
      </c>
      <c r="M12" s="14" t="s">
        <v>593</v>
      </c>
      <c r="N12" s="103">
        <v>1.45249955</v>
      </c>
      <c r="O12" s="103">
        <v>7.4369124830000004</v>
      </c>
      <c r="P12" s="23">
        <f t="shared" si="2"/>
        <v>512.00790272189761</v>
      </c>
      <c r="S12" s="16"/>
      <c r="T12" s="16" t="s">
        <v>648</v>
      </c>
      <c r="U12" s="57">
        <v>1.4824010000000001</v>
      </c>
      <c r="V12" s="23">
        <f t="shared" si="3"/>
        <v>8.5346753568021292</v>
      </c>
    </row>
    <row r="13" spans="1:22" x14ac:dyDescent="0.2">
      <c r="A13" s="18"/>
      <c r="B13" s="18" t="s">
        <v>849</v>
      </c>
      <c r="C13" s="100">
        <v>1.5336393049999999</v>
      </c>
      <c r="D13" s="57">
        <v>1.34278107</v>
      </c>
      <c r="E13" s="101">
        <v>1.6142985839999999</v>
      </c>
      <c r="F13" s="23">
        <f t="shared" si="0"/>
        <v>1.4969063196666665</v>
      </c>
      <c r="G13" s="57">
        <v>19173.86879</v>
      </c>
      <c r="H13" s="57">
        <v>17154.39574</v>
      </c>
      <c r="I13" s="102">
        <v>20182.287410000001</v>
      </c>
      <c r="J13" s="23">
        <f t="shared" si="1"/>
        <v>18836.850646666669</v>
      </c>
      <c r="M13" s="14" t="s">
        <v>594</v>
      </c>
      <c r="N13" s="103">
        <v>1.1049952000000001</v>
      </c>
      <c r="O13" s="103">
        <v>6.4600498599999998</v>
      </c>
      <c r="P13" s="23">
        <f t="shared" si="2"/>
        <v>584.62243636895437</v>
      </c>
      <c r="S13" s="16"/>
      <c r="T13" s="16" t="s">
        <v>649</v>
      </c>
      <c r="U13" s="57">
        <v>1.280314</v>
      </c>
      <c r="V13" s="23">
        <f t="shared" si="3"/>
        <v>7.330806866686169</v>
      </c>
    </row>
    <row r="14" spans="1:22" x14ac:dyDescent="0.2">
      <c r="A14" s="16"/>
      <c r="B14" s="16" t="s">
        <v>505</v>
      </c>
      <c r="C14" s="100">
        <v>1.1872442240000001</v>
      </c>
      <c r="D14" s="57">
        <v>1.24533815</v>
      </c>
      <c r="E14" s="101">
        <v>1.335014873</v>
      </c>
      <c r="F14" s="23">
        <f t="shared" si="0"/>
        <v>1.255865749</v>
      </c>
      <c r="G14" s="57">
        <v>14401.27097</v>
      </c>
      <c r="H14" s="57">
        <v>15387.62933</v>
      </c>
      <c r="I14" s="102">
        <v>16193.72877</v>
      </c>
      <c r="J14" s="23">
        <f t="shared" si="1"/>
        <v>15327.543023333334</v>
      </c>
      <c r="M14" s="14" t="s">
        <v>595</v>
      </c>
      <c r="N14" s="103">
        <v>0.78749331</v>
      </c>
      <c r="O14" s="103">
        <v>4.661197016</v>
      </c>
      <c r="P14" s="23">
        <f t="shared" si="2"/>
        <v>591.9030621352199</v>
      </c>
      <c r="S14" s="16"/>
      <c r="T14" s="16" t="s">
        <v>650</v>
      </c>
      <c r="U14" s="57">
        <v>1.0374669999999999</v>
      </c>
      <c r="V14" s="23">
        <f t="shared" si="3"/>
        <v>6.1248413977438698</v>
      </c>
    </row>
    <row r="15" spans="1:22" x14ac:dyDescent="0.2">
      <c r="A15" s="16"/>
      <c r="B15" s="16" t="s">
        <v>550</v>
      </c>
      <c r="C15" s="100">
        <v>0.90225198799999995</v>
      </c>
      <c r="D15" s="57">
        <v>0.97630798100000005</v>
      </c>
      <c r="E15" s="101">
        <v>1.133242246</v>
      </c>
      <c r="F15" s="23">
        <f t="shared" si="0"/>
        <v>1.0039340716666667</v>
      </c>
      <c r="G15" s="57">
        <v>11061.961569999999</v>
      </c>
      <c r="H15" s="57">
        <v>12193.118759999999</v>
      </c>
      <c r="I15" s="102">
        <v>13893.9923</v>
      </c>
      <c r="J15" s="23">
        <f t="shared" si="1"/>
        <v>12383.024209999998</v>
      </c>
      <c r="M15" s="14" t="s">
        <v>596</v>
      </c>
      <c r="N15" s="103">
        <v>0.31080997999999999</v>
      </c>
      <c r="O15" s="103">
        <v>5.4417714420000003</v>
      </c>
      <c r="P15" s="23">
        <f t="shared" si="2"/>
        <v>1750.8354918333062</v>
      </c>
      <c r="S15" s="16"/>
      <c r="T15" s="16" t="s">
        <v>651</v>
      </c>
      <c r="U15" s="57">
        <v>0.31268499999999999</v>
      </c>
      <c r="V15" s="23">
        <f t="shared" si="3"/>
        <v>5.7526220678605968</v>
      </c>
    </row>
    <row r="16" spans="1:22" x14ac:dyDescent="0.2">
      <c r="A16" s="16"/>
      <c r="B16" s="16" t="s">
        <v>595</v>
      </c>
      <c r="C16" s="100">
        <v>0.77864027899999999</v>
      </c>
      <c r="D16" s="57">
        <v>0.84179289599999996</v>
      </c>
      <c r="E16" s="101">
        <v>0.94043729099999995</v>
      </c>
      <c r="F16" s="23">
        <f t="shared" si="0"/>
        <v>0.8536234886666666</v>
      </c>
      <c r="G16" s="57">
        <v>10331.55099</v>
      </c>
      <c r="H16" s="57">
        <v>11377.781269999999</v>
      </c>
      <c r="I16" s="102">
        <v>12478.38841</v>
      </c>
      <c r="J16" s="23">
        <f t="shared" si="1"/>
        <v>11395.906889999998</v>
      </c>
      <c r="M16" s="14" t="s">
        <v>597</v>
      </c>
      <c r="N16" s="103">
        <v>0.15652083999999999</v>
      </c>
      <c r="O16" s="103">
        <v>3.8276580820000001</v>
      </c>
      <c r="P16" s="23">
        <f t="shared" si="2"/>
        <v>2445.4622668776888</v>
      </c>
      <c r="S16" s="16"/>
      <c r="T16" s="16" t="s">
        <v>652</v>
      </c>
      <c r="U16" s="57">
        <v>0.119639</v>
      </c>
      <c r="V16" s="23">
        <f t="shared" si="3"/>
        <v>3.0088073155260857</v>
      </c>
    </row>
    <row r="17" spans="1:22" x14ac:dyDescent="0.2">
      <c r="A17" s="16"/>
      <c r="B17" s="16" t="s">
        <v>650</v>
      </c>
      <c r="C17" s="100">
        <v>0.75719463300000001</v>
      </c>
      <c r="D17" s="57">
        <v>0.79695453400000005</v>
      </c>
      <c r="E17" s="101">
        <v>1.0570170320000001</v>
      </c>
      <c r="F17" s="23">
        <f t="shared" si="0"/>
        <v>0.87038873300000008</v>
      </c>
      <c r="G17" s="57">
        <v>10020.886769999999</v>
      </c>
      <c r="H17" s="57">
        <v>10743.748680000001</v>
      </c>
      <c r="I17" s="102">
        <v>13988.804899999999</v>
      </c>
      <c r="J17" s="23">
        <f t="shared" si="1"/>
        <v>11584.480116666668</v>
      </c>
      <c r="M17" s="14" t="s">
        <v>648</v>
      </c>
      <c r="N17" s="103">
        <v>1.5611912400000001</v>
      </c>
      <c r="O17" s="103">
        <v>8.9882969609999996</v>
      </c>
      <c r="P17" s="23">
        <f t="shared" si="2"/>
        <v>575.73324335332541</v>
      </c>
      <c r="S17" s="16"/>
      <c r="T17" s="16" t="s">
        <v>653</v>
      </c>
      <c r="U17" s="57">
        <v>2.5174829999999999</v>
      </c>
      <c r="V17" s="23">
        <f t="shared" si="3"/>
        <v>11.124988588940299</v>
      </c>
    </row>
    <row r="18" spans="1:22" x14ac:dyDescent="0.2">
      <c r="A18" s="16"/>
      <c r="B18" s="16" t="s">
        <v>670</v>
      </c>
      <c r="C18" s="100">
        <v>0.98664355500000001</v>
      </c>
      <c r="D18" s="57">
        <v>1.1556614270000001</v>
      </c>
      <c r="E18" s="101">
        <v>1.0525331950000001</v>
      </c>
      <c r="F18" s="23">
        <f t="shared" si="0"/>
        <v>1.0649460590000002</v>
      </c>
      <c r="G18" s="57">
        <v>12965.208909999999</v>
      </c>
      <c r="H18" s="57">
        <v>15469.401819999999</v>
      </c>
      <c r="I18" s="102">
        <v>13831.04637</v>
      </c>
      <c r="J18" s="23">
        <f t="shared" si="1"/>
        <v>14088.552366666665</v>
      </c>
      <c r="M18" s="14" t="s">
        <v>649</v>
      </c>
      <c r="N18" s="103">
        <v>1.3320335599999999</v>
      </c>
      <c r="O18" s="103">
        <v>7.6269421160000004</v>
      </c>
      <c r="P18" s="23">
        <f t="shared" si="2"/>
        <v>572.57882571667335</v>
      </c>
      <c r="S18" s="16"/>
      <c r="T18" s="16" t="s">
        <v>654</v>
      </c>
      <c r="U18" s="57">
        <v>2.7209460000000001</v>
      </c>
      <c r="V18" s="23">
        <f t="shared" si="3"/>
        <v>12.231410889872885</v>
      </c>
    </row>
    <row r="19" spans="1:22" x14ac:dyDescent="0.2">
      <c r="A19" s="18"/>
      <c r="B19" s="18" t="s">
        <v>850</v>
      </c>
      <c r="C19" s="100">
        <v>0.469817812</v>
      </c>
      <c r="D19" s="57">
        <v>1.021146342</v>
      </c>
      <c r="E19" s="101">
        <v>1.2543058229999999</v>
      </c>
      <c r="F19" s="23">
        <f t="shared" si="0"/>
        <v>0.91508999233333332</v>
      </c>
      <c r="G19" s="57">
        <v>6192.6654289999997</v>
      </c>
      <c r="H19" s="57">
        <v>13710.70516</v>
      </c>
      <c r="I19" s="102">
        <v>16532.996640000001</v>
      </c>
      <c r="J19" s="23">
        <f t="shared" si="1"/>
        <v>12145.455742999999</v>
      </c>
      <c r="M19" s="14" t="s">
        <v>650</v>
      </c>
      <c r="N19" s="103">
        <v>1.01508675</v>
      </c>
      <c r="O19" s="103">
        <v>5.9927162489999999</v>
      </c>
      <c r="P19" s="23">
        <f t="shared" si="2"/>
        <v>590.36493669137144</v>
      </c>
      <c r="S19" s="16"/>
      <c r="T19" s="16" t="s">
        <v>655</v>
      </c>
      <c r="U19" s="57">
        <v>1.92723</v>
      </c>
      <c r="V19" s="23">
        <f t="shared" si="3"/>
        <v>8.2653702983969026</v>
      </c>
    </row>
    <row r="20" spans="1:22" x14ac:dyDescent="0.2">
      <c r="A20" s="16"/>
      <c r="B20" s="16" t="s">
        <v>506</v>
      </c>
      <c r="C20" s="100">
        <v>0.393991959</v>
      </c>
      <c r="D20" s="57">
        <v>0.44138291000000002</v>
      </c>
      <c r="E20" s="101">
        <v>0.367670683</v>
      </c>
      <c r="F20" s="23">
        <f t="shared" si="0"/>
        <v>0.40101518400000002</v>
      </c>
      <c r="G20" s="57">
        <v>14935.66842</v>
      </c>
      <c r="H20" s="57">
        <v>17085.529460000002</v>
      </c>
      <c r="I20" s="102">
        <v>13937.86671</v>
      </c>
      <c r="J20" s="23">
        <f t="shared" si="1"/>
        <v>15319.688196666668</v>
      </c>
      <c r="M20" s="14" t="s">
        <v>651</v>
      </c>
      <c r="N20" s="103">
        <v>0.31536939000000003</v>
      </c>
      <c r="O20" s="103">
        <v>5.802008131</v>
      </c>
      <c r="P20" s="23">
        <f t="shared" si="2"/>
        <v>1839.7499297569748</v>
      </c>
      <c r="S20" s="16"/>
      <c r="T20" s="16" t="s">
        <v>656</v>
      </c>
      <c r="U20" s="57">
        <v>1.0869500000000001</v>
      </c>
      <c r="V20" s="23">
        <f t="shared" si="3"/>
        <v>13.414745752771632</v>
      </c>
    </row>
    <row r="21" spans="1:22" x14ac:dyDescent="0.2">
      <c r="A21" s="16"/>
      <c r="B21" s="16" t="s">
        <v>551</v>
      </c>
      <c r="C21" s="100">
        <v>0.29060636499999998</v>
      </c>
      <c r="D21" s="57">
        <v>0.44138291000000002</v>
      </c>
      <c r="E21" s="101">
        <v>0.46148624500000002</v>
      </c>
      <c r="F21" s="23">
        <f t="shared" si="0"/>
        <v>0.39782517333333334</v>
      </c>
      <c r="G21" s="57">
        <v>11522.31833</v>
      </c>
      <c r="H21" s="57">
        <v>17870.054759999999</v>
      </c>
      <c r="I21" s="102">
        <v>18297.573830000001</v>
      </c>
      <c r="J21" s="23">
        <f t="shared" si="1"/>
        <v>15896.648973333335</v>
      </c>
      <c r="M21" s="14" t="s">
        <v>652</v>
      </c>
      <c r="N21" s="103">
        <v>0.11898253</v>
      </c>
      <c r="O21" s="103">
        <v>2.9922977180000001</v>
      </c>
      <c r="P21" s="23">
        <f t="shared" si="2"/>
        <v>2514.9051024549572</v>
      </c>
      <c r="S21" s="16"/>
      <c r="T21" s="16" t="s">
        <v>657</v>
      </c>
      <c r="U21" s="57">
        <v>0.240483</v>
      </c>
      <c r="V21" s="23">
        <f t="shared" si="3"/>
        <v>4.6063171154397651</v>
      </c>
    </row>
    <row r="22" spans="1:22" x14ac:dyDescent="0.2">
      <c r="A22" s="16"/>
      <c r="B22" s="16" t="s">
        <v>596</v>
      </c>
      <c r="C22" s="100">
        <v>0.21771840100000001</v>
      </c>
      <c r="D22" s="57">
        <v>0.37437179399999998</v>
      </c>
      <c r="E22" s="101">
        <v>0.39782568499999998</v>
      </c>
      <c r="F22" s="23">
        <f t="shared" si="0"/>
        <v>0.32997195999999995</v>
      </c>
      <c r="G22" s="57">
        <v>8545.127622</v>
      </c>
      <c r="H22" s="57">
        <v>15003.830889999999</v>
      </c>
      <c r="I22" s="102">
        <v>15614.0741</v>
      </c>
      <c r="J22" s="23">
        <f t="shared" si="1"/>
        <v>13054.344203999999</v>
      </c>
      <c r="M22" s="14" t="s">
        <v>668</v>
      </c>
      <c r="N22" s="103">
        <v>1.51129</v>
      </c>
      <c r="O22" s="103">
        <v>8.7395460679999992</v>
      </c>
      <c r="P22" s="23">
        <f t="shared" si="2"/>
        <v>578.28385472013963</v>
      </c>
      <c r="S22" s="16"/>
      <c r="T22" s="16" t="s">
        <v>658</v>
      </c>
      <c r="U22" s="57">
        <v>1.14273</v>
      </c>
      <c r="V22" s="23">
        <f t="shared" si="3"/>
        <v>6.783508302125365</v>
      </c>
    </row>
    <row r="23" spans="1:22" x14ac:dyDescent="0.2">
      <c r="A23" s="16"/>
      <c r="B23" s="16" t="s">
        <v>651</v>
      </c>
      <c r="C23" s="100">
        <v>0.24903224900000001</v>
      </c>
      <c r="D23" s="57">
        <v>0.34086623599999999</v>
      </c>
      <c r="E23" s="101">
        <v>0.35761901499999998</v>
      </c>
      <c r="F23" s="23">
        <f t="shared" si="0"/>
        <v>0.31583916666666667</v>
      </c>
      <c r="G23" s="57">
        <v>10270.52066</v>
      </c>
      <c r="H23" s="57">
        <v>14354.777889999999</v>
      </c>
      <c r="I23" s="102">
        <v>14748.82669</v>
      </c>
      <c r="J23" s="23">
        <f t="shared" si="1"/>
        <v>13124.708413333334</v>
      </c>
      <c r="M23" s="14" t="s">
        <v>669</v>
      </c>
      <c r="N23" s="103">
        <v>1.5666500000000001</v>
      </c>
      <c r="O23" s="103">
        <v>9.1530992900000001</v>
      </c>
      <c r="P23" s="23">
        <f t="shared" si="2"/>
        <v>584.2465956020809</v>
      </c>
      <c r="S23" s="16"/>
      <c r="T23" s="16" t="s">
        <v>659</v>
      </c>
      <c r="U23" s="57">
        <v>1.153478</v>
      </c>
      <c r="V23" s="23">
        <f t="shared" si="3"/>
        <v>7.2271851187018257</v>
      </c>
    </row>
    <row r="24" spans="1:22" x14ac:dyDescent="0.2">
      <c r="A24" s="16"/>
      <c r="B24" s="16" t="s">
        <v>671</v>
      </c>
      <c r="C24" s="100">
        <v>0.423131692</v>
      </c>
      <c r="D24" s="57">
        <v>0.54189958400000005</v>
      </c>
      <c r="E24" s="101">
        <v>0.46148624500000002</v>
      </c>
      <c r="F24" s="23">
        <f t="shared" si="0"/>
        <v>0.47550584033333337</v>
      </c>
      <c r="G24" s="57">
        <v>16828.079669999999</v>
      </c>
      <c r="H24" s="57">
        <v>22006.625080000002</v>
      </c>
      <c r="I24" s="102">
        <v>18353.452219999999</v>
      </c>
      <c r="J24" s="23">
        <f t="shared" si="1"/>
        <v>19062.718990000001</v>
      </c>
      <c r="M24" s="14" t="s">
        <v>670</v>
      </c>
      <c r="N24" s="103">
        <v>1.0561480000000001</v>
      </c>
      <c r="O24" s="103">
        <v>6.1910732770000001</v>
      </c>
      <c r="P24" s="23">
        <f t="shared" si="2"/>
        <v>586.19372256539793</v>
      </c>
      <c r="S24" s="16"/>
      <c r="T24" s="16" t="s">
        <v>660</v>
      </c>
      <c r="U24" s="57">
        <v>0.36075299999999999</v>
      </c>
      <c r="V24" s="23">
        <f t="shared" si="3"/>
        <v>2.4615513268238196</v>
      </c>
    </row>
    <row r="25" spans="1:22" x14ac:dyDescent="0.2">
      <c r="A25" s="18"/>
      <c r="B25" s="18" t="s">
        <v>851</v>
      </c>
      <c r="C25" s="100">
        <v>0.40565142999999998</v>
      </c>
      <c r="D25" s="57">
        <v>0.34086623599999999</v>
      </c>
      <c r="E25" s="101">
        <v>0.51174458199999995</v>
      </c>
      <c r="F25" s="23">
        <f t="shared" si="0"/>
        <v>0.41942074933333329</v>
      </c>
      <c r="G25" s="57">
        <v>16536.449390000002</v>
      </c>
      <c r="H25" s="57">
        <v>14188.90438</v>
      </c>
      <c r="I25" s="102">
        <v>20861.35469</v>
      </c>
      <c r="J25" s="23">
        <f t="shared" si="1"/>
        <v>17195.569486666667</v>
      </c>
      <c r="M25" s="14" t="s">
        <v>671</v>
      </c>
      <c r="N25" s="103">
        <v>0.48613400000000001</v>
      </c>
      <c r="O25" s="103">
        <v>8.6245596229999997</v>
      </c>
      <c r="P25" s="23">
        <f t="shared" si="2"/>
        <v>1774.1115871344114</v>
      </c>
      <c r="S25" s="16"/>
      <c r="T25" s="16" t="s">
        <v>661</v>
      </c>
      <c r="U25" s="57">
        <v>0.37571900000000003</v>
      </c>
      <c r="V25" s="23">
        <f t="shared" si="3"/>
        <v>7.1750462864407005</v>
      </c>
    </row>
    <row r="26" spans="1:22" x14ac:dyDescent="0.2">
      <c r="A26" s="16"/>
      <c r="B26" s="16" t="s">
        <v>507</v>
      </c>
      <c r="C26" s="100">
        <v>0.109761225</v>
      </c>
      <c r="D26" s="57">
        <v>0.16115787500000001</v>
      </c>
      <c r="E26" s="101">
        <v>0.162704871</v>
      </c>
      <c r="F26" s="23">
        <f t="shared" si="0"/>
        <v>0.14454132366666669</v>
      </c>
      <c r="G26" s="57">
        <v>5381.308376</v>
      </c>
      <c r="H26" s="57">
        <v>8028.2671849999997</v>
      </c>
      <c r="I26" s="102">
        <v>7976.9981200000002</v>
      </c>
      <c r="J26" s="23">
        <f t="shared" si="1"/>
        <v>7128.8578936666672</v>
      </c>
      <c r="M26" s="14" t="s">
        <v>672</v>
      </c>
      <c r="N26" s="103">
        <v>0.16819100000000001</v>
      </c>
      <c r="O26" s="103">
        <v>4.0835953930000004</v>
      </c>
      <c r="P26" s="23">
        <f t="shared" si="2"/>
        <v>2427.9511941780479</v>
      </c>
      <c r="S26" s="16"/>
      <c r="T26" s="16" t="s">
        <v>662</v>
      </c>
      <c r="U26" s="57">
        <v>0.146894</v>
      </c>
      <c r="V26" s="23">
        <f t="shared" si="3"/>
        <v>3.9510101798340393</v>
      </c>
    </row>
    <row r="27" spans="1:22" x14ac:dyDescent="0.2">
      <c r="A27" s="16"/>
      <c r="B27" s="16" t="s">
        <v>552</v>
      </c>
      <c r="C27" s="100">
        <v>7.7963616999999999E-2</v>
      </c>
      <c r="D27" s="57">
        <v>0.145687923</v>
      </c>
      <c r="E27" s="101">
        <v>0.15961088000000001</v>
      </c>
      <c r="F27" s="23">
        <f t="shared" si="0"/>
        <v>0.12775413999999999</v>
      </c>
      <c r="G27" s="57">
        <v>4155.7904189999999</v>
      </c>
      <c r="H27" s="57">
        <v>7890.7187139999996</v>
      </c>
      <c r="I27" s="102">
        <v>8507.9348030000001</v>
      </c>
      <c r="J27" s="23">
        <f t="shared" si="1"/>
        <v>6851.4813119999999</v>
      </c>
      <c r="M27" s="14" t="s">
        <v>848</v>
      </c>
      <c r="N27" s="103">
        <v>1.5765000600000001</v>
      </c>
      <c r="O27" s="103">
        <v>9.5389098560000001</v>
      </c>
      <c r="P27" s="23">
        <f t="shared" si="2"/>
        <v>605.06879118038216</v>
      </c>
      <c r="S27" s="16"/>
      <c r="T27" s="16" t="s">
        <v>663</v>
      </c>
      <c r="U27" s="57">
        <v>0.83167000000000002</v>
      </c>
      <c r="V27" s="23">
        <f t="shared" si="3"/>
        <v>5.6009558105297117</v>
      </c>
    </row>
    <row r="28" spans="1:22" x14ac:dyDescent="0.2">
      <c r="A28" s="16"/>
      <c r="B28" s="16" t="s">
        <v>597</v>
      </c>
      <c r="C28" s="100">
        <v>0.131233342</v>
      </c>
      <c r="D28" s="57">
        <v>0.16115787500000001</v>
      </c>
      <c r="E28" s="101">
        <v>0.14723491899999999</v>
      </c>
      <c r="F28" s="23">
        <f t="shared" si="0"/>
        <v>0.14654204533333334</v>
      </c>
      <c r="G28" s="57">
        <v>7194.2119709999997</v>
      </c>
      <c r="H28" s="57">
        <v>8976.8077389999999</v>
      </c>
      <c r="I28" s="102">
        <v>8071.418439</v>
      </c>
      <c r="J28" s="23">
        <f t="shared" si="1"/>
        <v>8080.8127163333338</v>
      </c>
      <c r="M28" s="14" t="s">
        <v>849</v>
      </c>
      <c r="N28" s="103">
        <v>1.5752530199999999</v>
      </c>
      <c r="O28" s="103">
        <v>8.7853439299999998</v>
      </c>
      <c r="P28" s="23">
        <f t="shared" si="2"/>
        <v>557.7100198163721</v>
      </c>
      <c r="S28" s="16"/>
      <c r="T28" s="16" t="s">
        <v>664</v>
      </c>
      <c r="U28" s="57">
        <v>0.69087399999999999</v>
      </c>
      <c r="V28" s="23">
        <f t="shared" si="3"/>
        <v>4.9625272830688578</v>
      </c>
    </row>
    <row r="29" spans="1:22" x14ac:dyDescent="0.2">
      <c r="A29" s="16"/>
      <c r="B29" s="16" t="s">
        <v>652</v>
      </c>
      <c r="C29" s="100">
        <v>0.119300037</v>
      </c>
      <c r="D29" s="57">
        <v>0.145687923</v>
      </c>
      <c r="E29" s="101">
        <v>0.173533837</v>
      </c>
      <c r="F29" s="23">
        <f t="shared" si="0"/>
        <v>0.14617393233333334</v>
      </c>
      <c r="G29" s="57">
        <v>6725.7427770000004</v>
      </c>
      <c r="H29" s="57">
        <v>8345.5425529999993</v>
      </c>
      <c r="I29" s="102">
        <v>9783.2655990000003</v>
      </c>
      <c r="J29" s="23">
        <f t="shared" si="1"/>
        <v>8284.8503096666664</v>
      </c>
      <c r="M29" s="14" t="s">
        <v>850</v>
      </c>
      <c r="N29" s="103">
        <v>1.0402491</v>
      </c>
      <c r="O29" s="103">
        <v>6.1165624540000003</v>
      </c>
      <c r="P29" s="23">
        <f t="shared" si="2"/>
        <v>587.99017023903218</v>
      </c>
      <c r="S29" s="16"/>
      <c r="T29" s="16" t="s">
        <v>665</v>
      </c>
      <c r="U29" s="57">
        <v>0.492369</v>
      </c>
      <c r="V29" s="23">
        <f t="shared" si="3"/>
        <v>3.509806313066643</v>
      </c>
    </row>
    <row r="30" spans="1:22" x14ac:dyDescent="0.2">
      <c r="A30" s="16"/>
      <c r="B30" s="16" t="s">
        <v>672</v>
      </c>
      <c r="C30" s="100">
        <v>0.227037552</v>
      </c>
      <c r="D30" s="57">
        <v>0.17662782699999999</v>
      </c>
      <c r="E30" s="101">
        <v>0.134858957</v>
      </c>
      <c r="F30" s="23">
        <f t="shared" si="0"/>
        <v>0.17950811200000003</v>
      </c>
      <c r="G30" s="57">
        <v>12357.07609</v>
      </c>
      <c r="H30" s="57">
        <v>9768.0640829999993</v>
      </c>
      <c r="I30" s="102">
        <v>7340.0297680000003</v>
      </c>
      <c r="J30" s="23">
        <f t="shared" si="1"/>
        <v>9821.7233136666673</v>
      </c>
      <c r="M30" s="14" t="s">
        <v>851</v>
      </c>
      <c r="N30" s="103">
        <v>0.31006823999999999</v>
      </c>
      <c r="O30" s="103">
        <v>5.6385633070000001</v>
      </c>
      <c r="P30" s="23">
        <f t="shared" si="2"/>
        <v>1818.4910866717596</v>
      </c>
      <c r="S30" s="16"/>
      <c r="T30" s="16" t="s">
        <v>666</v>
      </c>
      <c r="U30" s="57">
        <v>0.131136</v>
      </c>
      <c r="V30" s="23">
        <f t="shared" si="3"/>
        <v>2.5964740322071465</v>
      </c>
    </row>
    <row r="31" spans="1:22" x14ac:dyDescent="0.2">
      <c r="A31" s="18"/>
      <c r="B31" s="18" t="s">
        <v>852</v>
      </c>
      <c r="C31" s="100">
        <v>0.15845123699999999</v>
      </c>
      <c r="D31" s="57">
        <v>0.145687923</v>
      </c>
      <c r="E31" s="101">
        <v>0.171986842</v>
      </c>
      <c r="F31" s="23">
        <f t="shared" si="0"/>
        <v>0.15870866733333333</v>
      </c>
      <c r="G31" s="57">
        <v>8850.3696949999994</v>
      </c>
      <c r="H31" s="57">
        <v>8268.3847889999997</v>
      </c>
      <c r="I31" s="102">
        <v>9606.407373</v>
      </c>
      <c r="J31" s="23">
        <f t="shared" si="1"/>
        <v>8908.3872856666658</v>
      </c>
      <c r="M31" s="14" t="s">
        <v>852</v>
      </c>
      <c r="N31" s="103">
        <v>0.16276514</v>
      </c>
      <c r="O31" s="103">
        <v>4.055543933</v>
      </c>
      <c r="P31" s="23">
        <f t="shared" si="2"/>
        <v>2491.6538842408145</v>
      </c>
      <c r="S31" s="16"/>
      <c r="T31" s="16" t="s">
        <v>667</v>
      </c>
      <c r="U31" s="57">
        <v>0.101354</v>
      </c>
      <c r="V31" s="23">
        <f t="shared" si="3"/>
        <v>2.5130302694705833</v>
      </c>
    </row>
    <row r="32" spans="1:22" x14ac:dyDescent="0.2">
      <c r="A32" s="16"/>
      <c r="B32" s="16" t="s">
        <v>508</v>
      </c>
      <c r="C32" s="100">
        <v>0.63128532199999998</v>
      </c>
      <c r="D32" s="57">
        <v>1.1561940150000001</v>
      </c>
      <c r="E32" s="101">
        <v>1.1909558730000001</v>
      </c>
      <c r="F32" s="23">
        <f t="shared" si="0"/>
        <v>0.99281173666666678</v>
      </c>
      <c r="G32" s="57">
        <v>5618.7598889999999</v>
      </c>
      <c r="H32" s="57">
        <v>10892.846089999999</v>
      </c>
      <c r="I32" s="102">
        <v>10600.11195</v>
      </c>
      <c r="J32" s="23">
        <f t="shared" si="1"/>
        <v>9037.2393096666656</v>
      </c>
      <c r="M32" s="14" t="s">
        <v>508</v>
      </c>
      <c r="N32" s="103">
        <v>1.14829505</v>
      </c>
      <c r="O32" s="103">
        <v>4.5592163399999999</v>
      </c>
      <c r="P32" s="23">
        <f t="shared" si="2"/>
        <v>397.04223579122805</v>
      </c>
      <c r="S32" s="16"/>
      <c r="T32" s="16" t="s">
        <v>471</v>
      </c>
      <c r="U32" s="57">
        <v>1.2299709999999999</v>
      </c>
      <c r="V32" s="23" t="e">
        <f t="shared" si="3"/>
        <v>#N/A</v>
      </c>
    </row>
    <row r="33" spans="1:22" x14ac:dyDescent="0.2">
      <c r="A33" s="16"/>
      <c r="B33" s="16" t="s">
        <v>553</v>
      </c>
      <c r="C33" s="100">
        <v>0.93890150999999999</v>
      </c>
      <c r="D33" s="57">
        <v>1.0403211539999999</v>
      </c>
      <c r="E33" s="101">
        <v>1.2836541610000001</v>
      </c>
      <c r="F33" s="23">
        <f t="shared" si="0"/>
        <v>1.0876256083333333</v>
      </c>
      <c r="G33" s="57">
        <v>10566.305249999999</v>
      </c>
      <c r="H33" s="57">
        <v>12392.71362</v>
      </c>
      <c r="I33" s="102">
        <v>14446.117679999999</v>
      </c>
      <c r="J33" s="23">
        <f t="shared" si="1"/>
        <v>12468.378849999999</v>
      </c>
      <c r="M33" s="14" t="s">
        <v>509</v>
      </c>
      <c r="N33" s="103">
        <v>1.4866963099999999</v>
      </c>
      <c r="O33" s="103">
        <v>6.9381949560000002</v>
      </c>
      <c r="P33" s="23">
        <f t="shared" si="2"/>
        <v>466.68542252586883</v>
      </c>
      <c r="S33" s="16"/>
      <c r="T33" s="16" t="s">
        <v>472</v>
      </c>
      <c r="U33" s="57">
        <v>1.4021710000000001</v>
      </c>
      <c r="V33" s="23" t="e">
        <f t="shared" si="3"/>
        <v>#N/A</v>
      </c>
    </row>
    <row r="34" spans="1:22" x14ac:dyDescent="0.2">
      <c r="A34" s="16"/>
      <c r="B34" s="16" t="s">
        <v>598</v>
      </c>
      <c r="C34" s="100">
        <v>0.97654558999999996</v>
      </c>
      <c r="D34" s="57">
        <v>1.5038125959999999</v>
      </c>
      <c r="E34" s="101">
        <v>1.654447314</v>
      </c>
      <c r="F34" s="23">
        <f t="shared" si="0"/>
        <v>1.3782685000000001</v>
      </c>
      <c r="G34" s="57">
        <v>11869.88545</v>
      </c>
      <c r="H34" s="57">
        <v>19348.334719999999</v>
      </c>
      <c r="I34" s="102">
        <v>20109.762739999998</v>
      </c>
      <c r="J34" s="23">
        <f t="shared" si="1"/>
        <v>17109.327636666665</v>
      </c>
      <c r="M34" s="14" t="s">
        <v>510</v>
      </c>
      <c r="N34" s="103">
        <v>1.03110912</v>
      </c>
      <c r="O34" s="103">
        <v>5.9145620660000002</v>
      </c>
      <c r="P34" s="23">
        <f t="shared" si="2"/>
        <v>573.61165285784693</v>
      </c>
      <c r="S34" s="16"/>
      <c r="T34" s="16" t="s">
        <v>473</v>
      </c>
      <c r="U34" s="57">
        <v>1.4007989999999999</v>
      </c>
      <c r="V34" s="23" t="e">
        <f t="shared" si="3"/>
        <v>#N/A</v>
      </c>
    </row>
    <row r="35" spans="1:22" x14ac:dyDescent="0.2">
      <c r="A35" s="16"/>
      <c r="B35" s="16" t="s">
        <v>713</v>
      </c>
      <c r="C35" s="100">
        <v>1.3923289999999999</v>
      </c>
      <c r="D35" s="57">
        <v>1.2720668749999999</v>
      </c>
      <c r="E35" s="101">
        <v>1.1909558730000001</v>
      </c>
      <c r="F35" s="23">
        <f t="shared" si="0"/>
        <v>1.2851172493333334</v>
      </c>
      <c r="G35" s="57">
        <v>18487.43908</v>
      </c>
      <c r="H35" s="57">
        <v>17878.896059999999</v>
      </c>
      <c r="I35" s="102">
        <v>15813.59302</v>
      </c>
      <c r="J35" s="23">
        <f t="shared" si="1"/>
        <v>17393.309386666664</v>
      </c>
      <c r="M35" s="14" t="s">
        <v>511</v>
      </c>
      <c r="N35" s="103">
        <v>0.27605540000000001</v>
      </c>
      <c r="O35" s="103">
        <v>5.6324874950000003</v>
      </c>
      <c r="P35" s="23">
        <f t="shared" si="2"/>
        <v>2040.3467908977691</v>
      </c>
      <c r="S35" s="16"/>
      <c r="T35" s="16" t="s">
        <v>474</v>
      </c>
      <c r="U35" s="57">
        <v>0.31917400000000001</v>
      </c>
      <c r="V35" s="23" t="e">
        <f t="shared" si="3"/>
        <v>#N/A</v>
      </c>
    </row>
    <row r="36" spans="1:22" x14ac:dyDescent="0.2">
      <c r="A36" s="18"/>
      <c r="B36" s="18" t="s">
        <v>853</v>
      </c>
      <c r="C36" s="100">
        <v>1.643531767</v>
      </c>
      <c r="D36" s="57">
        <v>1.2720668749999999</v>
      </c>
      <c r="E36" s="101">
        <v>1.851431177</v>
      </c>
      <c r="F36" s="23">
        <f t="shared" si="0"/>
        <v>1.5890099396666668</v>
      </c>
      <c r="G36" s="57">
        <v>22010.355169999999</v>
      </c>
      <c r="H36" s="57">
        <v>18032.450990000001</v>
      </c>
      <c r="I36" s="102">
        <v>24794.566559999999</v>
      </c>
      <c r="J36" s="23">
        <f t="shared" si="1"/>
        <v>21612.457573333333</v>
      </c>
      <c r="M36" s="14" t="s">
        <v>512</v>
      </c>
      <c r="N36" s="103">
        <v>0.12051456000000001</v>
      </c>
      <c r="O36" s="103">
        <v>3.1119737679999999</v>
      </c>
      <c r="P36" s="23">
        <f t="shared" si="2"/>
        <v>2582.2388332165006</v>
      </c>
      <c r="S36" s="16"/>
      <c r="T36" s="16" t="s">
        <v>467</v>
      </c>
      <c r="U36" s="57">
        <v>1.258813</v>
      </c>
      <c r="V36" s="23" t="e">
        <f t="shared" si="3"/>
        <v>#N/A</v>
      </c>
    </row>
    <row r="37" spans="1:22" x14ac:dyDescent="0.2">
      <c r="A37" s="16"/>
      <c r="B37" s="16" t="s">
        <v>509</v>
      </c>
      <c r="C37" s="100">
        <v>1.1391612440000001</v>
      </c>
      <c r="D37" s="57">
        <v>1.7084080639999999</v>
      </c>
      <c r="E37" s="101">
        <v>1.0991417050000001</v>
      </c>
      <c r="F37" s="23">
        <f t="shared" si="0"/>
        <v>1.3155703376666665</v>
      </c>
      <c r="G37" s="57">
        <v>11917.56446</v>
      </c>
      <c r="H37" s="57">
        <v>18704.69385</v>
      </c>
      <c r="I37" s="102">
        <v>11498.892</v>
      </c>
      <c r="J37" s="23">
        <f t="shared" si="1"/>
        <v>14040.383436666665</v>
      </c>
      <c r="M37" s="14" t="s">
        <v>553</v>
      </c>
      <c r="N37" s="103">
        <v>0.92866318000000003</v>
      </c>
      <c r="O37" s="103">
        <v>4.6621181119999999</v>
      </c>
      <c r="P37" s="23">
        <f t="shared" si="2"/>
        <v>502.02465354554056</v>
      </c>
      <c r="S37" s="16"/>
      <c r="T37" s="16" t="s">
        <v>468</v>
      </c>
      <c r="U37" s="57">
        <v>1.329925</v>
      </c>
      <c r="V37" s="23" t="e">
        <f t="shared" si="3"/>
        <v>#N/A</v>
      </c>
    </row>
    <row r="38" spans="1:22" x14ac:dyDescent="0.2">
      <c r="A38" s="16"/>
      <c r="B38" s="16" t="s">
        <v>554</v>
      </c>
      <c r="C38" s="100">
        <v>0.869554991</v>
      </c>
      <c r="D38" s="57">
        <v>1.302230491</v>
      </c>
      <c r="E38" s="101">
        <v>1.7084080639999999</v>
      </c>
      <c r="F38" s="23">
        <f t="shared" si="0"/>
        <v>1.2933978486666666</v>
      </c>
      <c r="G38" s="57">
        <v>10723.921189999999</v>
      </c>
      <c r="H38" s="57">
        <v>16807.421999999999</v>
      </c>
      <c r="I38" s="102">
        <v>21069.20622</v>
      </c>
      <c r="J38" s="23">
        <f t="shared" si="1"/>
        <v>16200.183136666667</v>
      </c>
      <c r="M38" s="14" t="s">
        <v>554</v>
      </c>
      <c r="N38" s="103">
        <v>1.0047411500000001</v>
      </c>
      <c r="O38" s="103">
        <v>5.5275499879999996</v>
      </c>
      <c r="P38" s="23">
        <f t="shared" si="2"/>
        <v>550.1466709112093</v>
      </c>
      <c r="S38" s="16"/>
      <c r="T38" s="16" t="s">
        <v>469</v>
      </c>
      <c r="U38" s="57">
        <v>0.948322</v>
      </c>
      <c r="V38" s="23" t="e">
        <f t="shared" si="3"/>
        <v>#N/A</v>
      </c>
    </row>
    <row r="39" spans="1:22" x14ac:dyDescent="0.2">
      <c r="A39" s="16"/>
      <c r="B39" s="16" t="s">
        <v>599</v>
      </c>
      <c r="C39" s="100">
        <v>0.57704990899999997</v>
      </c>
      <c r="D39" s="57">
        <v>1.5053192769999999</v>
      </c>
      <c r="E39" s="101">
        <v>1.2209949769999999</v>
      </c>
      <c r="F39" s="23">
        <f t="shared" si="0"/>
        <v>1.1011213876666666</v>
      </c>
      <c r="G39" s="57">
        <v>7519.7039020000002</v>
      </c>
      <c r="H39" s="57">
        <v>20529.230449999999</v>
      </c>
      <c r="I39" s="102">
        <v>15911.137930000001</v>
      </c>
      <c r="J39" s="23">
        <f t="shared" si="1"/>
        <v>14653.357427333334</v>
      </c>
      <c r="M39" s="14" t="s">
        <v>555</v>
      </c>
      <c r="N39" s="103">
        <v>0.84147126000000005</v>
      </c>
      <c r="O39" s="103">
        <v>5.1311308809999998</v>
      </c>
      <c r="P39" s="23">
        <f t="shared" si="2"/>
        <v>609.78088318785831</v>
      </c>
      <c r="S39" s="16"/>
      <c r="T39" s="16" t="s">
        <v>470</v>
      </c>
      <c r="U39" s="57">
        <v>0.40496900000000002</v>
      </c>
      <c r="V39" s="23" t="e">
        <f t="shared" si="3"/>
        <v>#N/A</v>
      </c>
    </row>
    <row r="40" spans="1:22" x14ac:dyDescent="0.2">
      <c r="A40" s="16"/>
      <c r="B40" s="16" t="s">
        <v>714</v>
      </c>
      <c r="C40" s="100">
        <v>1.230285517</v>
      </c>
      <c r="D40" s="57">
        <v>0.89605291899999995</v>
      </c>
      <c r="E40" s="101">
        <v>1.7084080639999999</v>
      </c>
      <c r="F40" s="23">
        <f t="shared" si="0"/>
        <v>1.2782488333333333</v>
      </c>
      <c r="G40" s="57">
        <v>17194.712449999999</v>
      </c>
      <c r="H40" s="57">
        <v>13106.277169999999</v>
      </c>
      <c r="I40" s="102">
        <v>23877.04723</v>
      </c>
      <c r="J40" s="23">
        <f t="shared" si="1"/>
        <v>18059.345616666669</v>
      </c>
      <c r="M40" s="14" t="s">
        <v>556</v>
      </c>
      <c r="N40" s="103">
        <v>0.12497308</v>
      </c>
      <c r="O40" s="103">
        <v>2.5579563379999999</v>
      </c>
      <c r="P40" s="23">
        <f t="shared" si="2"/>
        <v>2046.8058705122735</v>
      </c>
      <c r="S40" s="16"/>
      <c r="T40" s="16" t="s">
        <v>475</v>
      </c>
      <c r="U40" s="57">
        <v>1.4055519999999999</v>
      </c>
      <c r="V40" s="23" t="e">
        <f t="shared" si="3"/>
        <v>#N/A</v>
      </c>
    </row>
    <row r="41" spans="1:22" x14ac:dyDescent="0.2">
      <c r="A41" s="18"/>
      <c r="B41" s="18" t="s">
        <v>854</v>
      </c>
      <c r="C41" s="100">
        <v>1.7631472340000001</v>
      </c>
      <c r="D41" s="57">
        <v>1.0991417050000001</v>
      </c>
      <c r="E41" s="101">
        <v>1.6474814280000001</v>
      </c>
      <c r="F41" s="23">
        <f t="shared" si="0"/>
        <v>1.5032567889999999</v>
      </c>
      <c r="G41" s="57">
        <v>23921.438689999999</v>
      </c>
      <c r="H41" s="57">
        <v>15606.62825</v>
      </c>
      <c r="I41" s="102">
        <v>22352.14689</v>
      </c>
      <c r="J41" s="23">
        <f t="shared" si="1"/>
        <v>20626.73794333333</v>
      </c>
      <c r="M41" s="14" t="s">
        <v>557</v>
      </c>
      <c r="N41" s="103">
        <v>8.5196110000000005E-2</v>
      </c>
      <c r="O41" s="103">
        <v>2.2809814830000001</v>
      </c>
      <c r="P41" s="23">
        <f t="shared" si="2"/>
        <v>2677.3305530029479</v>
      </c>
      <c r="S41" s="16"/>
      <c r="T41" s="16" t="s">
        <v>476</v>
      </c>
      <c r="U41" s="57">
        <v>1.219149</v>
      </c>
      <c r="V41" s="23" t="e">
        <f t="shared" si="3"/>
        <v>#N/A</v>
      </c>
    </row>
    <row r="42" spans="1:22" x14ac:dyDescent="0.2">
      <c r="A42" s="16"/>
      <c r="B42" s="16" t="s">
        <v>510</v>
      </c>
      <c r="C42" s="100">
        <v>0.89574529199999997</v>
      </c>
      <c r="D42" s="57">
        <v>1.142343592</v>
      </c>
      <c r="E42" s="101">
        <v>0.96763366299999998</v>
      </c>
      <c r="F42" s="23">
        <f t="shared" si="0"/>
        <v>1.0019075156666666</v>
      </c>
      <c r="G42" s="57">
        <v>11518.092720000001</v>
      </c>
      <c r="H42" s="57">
        <v>15527.95995</v>
      </c>
      <c r="I42" s="102">
        <v>12442.481529999999</v>
      </c>
      <c r="J42" s="23">
        <f t="shared" si="1"/>
        <v>13162.844733333333</v>
      </c>
      <c r="M42" s="14" t="s">
        <v>598</v>
      </c>
      <c r="N42" s="103">
        <v>1.5022486100000001</v>
      </c>
      <c r="O42" s="103">
        <v>8.1454999150000003</v>
      </c>
      <c r="P42" s="23">
        <f t="shared" si="2"/>
        <v>542.22049937526651</v>
      </c>
      <c r="S42" s="16"/>
      <c r="T42" s="16" t="s">
        <v>477</v>
      </c>
      <c r="U42" s="57">
        <v>0.87111499999999997</v>
      </c>
      <c r="V42" s="23" t="e">
        <f t="shared" si="3"/>
        <v>#N/A</v>
      </c>
    </row>
    <row r="43" spans="1:22" x14ac:dyDescent="0.2">
      <c r="A43" s="16"/>
      <c r="B43" s="16" t="s">
        <v>555</v>
      </c>
      <c r="C43" s="100">
        <v>0.81360550300000001</v>
      </c>
      <c r="D43" s="57">
        <v>0.87763157800000002</v>
      </c>
      <c r="E43" s="101">
        <v>0.93057398099999999</v>
      </c>
      <c r="F43" s="23">
        <f t="shared" si="0"/>
        <v>0.87393702066666668</v>
      </c>
      <c r="G43" s="57">
        <v>11121.56114</v>
      </c>
      <c r="H43" s="57">
        <v>12681.941150000001</v>
      </c>
      <c r="I43" s="102">
        <v>12720.45897</v>
      </c>
      <c r="J43" s="23">
        <f t="shared" si="1"/>
        <v>12174.653753333332</v>
      </c>
      <c r="M43" s="14" t="s">
        <v>599</v>
      </c>
      <c r="N43" s="103">
        <v>1.25312661</v>
      </c>
      <c r="O43" s="103">
        <v>7.2845753929999999</v>
      </c>
      <c r="P43" s="23">
        <f t="shared" si="2"/>
        <v>581.31200270338206</v>
      </c>
      <c r="S43" s="16"/>
      <c r="T43" s="16" t="s">
        <v>478</v>
      </c>
      <c r="U43" s="57">
        <v>0.23613999999999999</v>
      </c>
      <c r="V43" s="23" t="e">
        <f t="shared" si="3"/>
        <v>#N/A</v>
      </c>
    </row>
    <row r="44" spans="1:22" x14ac:dyDescent="0.2">
      <c r="A44" s="16"/>
      <c r="B44" s="16" t="s">
        <v>600</v>
      </c>
      <c r="C44" s="100">
        <v>0.68480448400000005</v>
      </c>
      <c r="D44" s="57">
        <v>0.98351638299999999</v>
      </c>
      <c r="E44" s="101">
        <v>0.89351429900000001</v>
      </c>
      <c r="F44" s="23">
        <f t="shared" si="0"/>
        <v>0.85394505533333331</v>
      </c>
      <c r="G44" s="57">
        <v>9508.6734849999993</v>
      </c>
      <c r="H44" s="57">
        <v>14436.3218</v>
      </c>
      <c r="I44" s="102">
        <v>12406.659019999999</v>
      </c>
      <c r="J44" s="23">
        <f t="shared" si="1"/>
        <v>12117.218101666665</v>
      </c>
      <c r="M44" s="14" t="s">
        <v>600</v>
      </c>
      <c r="N44" s="103">
        <v>0.91046992999999998</v>
      </c>
      <c r="O44" s="103">
        <v>5.6395035299999998</v>
      </c>
      <c r="P44" s="23">
        <f t="shared" si="2"/>
        <v>619.40579739959128</v>
      </c>
      <c r="S44" s="16"/>
      <c r="T44" s="16" t="s">
        <v>479</v>
      </c>
      <c r="U44" s="57">
        <v>2.287156</v>
      </c>
      <c r="V44" s="23" t="e">
        <f t="shared" si="3"/>
        <v>#N/A</v>
      </c>
    </row>
    <row r="45" spans="1:22" x14ac:dyDescent="0.2">
      <c r="A45" s="16"/>
      <c r="B45" s="16" t="s">
        <v>715</v>
      </c>
      <c r="C45" s="100">
        <v>0.75295196600000003</v>
      </c>
      <c r="D45" s="57">
        <v>0.82468917500000005</v>
      </c>
      <c r="E45" s="101">
        <v>1.0470472669999999</v>
      </c>
      <c r="F45" s="23">
        <f t="shared" si="0"/>
        <v>0.87489613599999994</v>
      </c>
      <c r="G45" s="57">
        <v>10795.18622</v>
      </c>
      <c r="H45" s="57">
        <v>12498.98588</v>
      </c>
      <c r="I45" s="102">
        <v>15011.67503</v>
      </c>
      <c r="J45" s="23">
        <f t="shared" si="1"/>
        <v>12768.61571</v>
      </c>
      <c r="M45" s="14" t="s">
        <v>601</v>
      </c>
      <c r="N45" s="103">
        <v>0.20826322</v>
      </c>
      <c r="O45" s="103">
        <v>4.1388986650000001</v>
      </c>
      <c r="P45" s="23">
        <f t="shared" si="2"/>
        <v>1987.3401866157644</v>
      </c>
      <c r="S45" s="16"/>
      <c r="T45" s="16" t="s">
        <v>480</v>
      </c>
      <c r="U45" s="57">
        <v>2.0330680000000001</v>
      </c>
      <c r="V45" s="23" t="e">
        <f t="shared" si="3"/>
        <v>#N/A</v>
      </c>
    </row>
    <row r="46" spans="1:22" x14ac:dyDescent="0.2">
      <c r="A46" s="18"/>
      <c r="B46" s="18" t="s">
        <v>855</v>
      </c>
      <c r="C46" s="100">
        <v>0.85234363899999999</v>
      </c>
      <c r="D46" s="57">
        <v>0.82468917500000005</v>
      </c>
      <c r="E46" s="101">
        <v>0.85116037700000002</v>
      </c>
      <c r="F46" s="23">
        <f t="shared" si="0"/>
        <v>0.84273106366666661</v>
      </c>
      <c r="G46" s="57">
        <v>11849.356900000001</v>
      </c>
      <c r="H46" s="57">
        <v>12119.70269</v>
      </c>
      <c r="I46" s="102">
        <v>11832.907069999999</v>
      </c>
      <c r="J46" s="23">
        <f t="shared" si="1"/>
        <v>11933.988886666666</v>
      </c>
      <c r="M46" s="14" t="s">
        <v>602</v>
      </c>
      <c r="N46" s="103">
        <v>0.13578411000000001</v>
      </c>
      <c r="O46" s="103">
        <v>3.5244514649999998</v>
      </c>
      <c r="P46" s="23">
        <f t="shared" si="2"/>
        <v>2595.6288000120189</v>
      </c>
      <c r="S46" s="16"/>
      <c r="T46" s="16" t="s">
        <v>481</v>
      </c>
      <c r="U46" s="57">
        <v>1.435279</v>
      </c>
      <c r="V46" s="23" t="e">
        <f t="shared" si="3"/>
        <v>#N/A</v>
      </c>
    </row>
    <row r="47" spans="1:22" x14ac:dyDescent="0.2">
      <c r="A47" s="16"/>
      <c r="B47" s="16" t="s">
        <v>511</v>
      </c>
      <c r="C47" s="100">
        <v>0.197233198</v>
      </c>
      <c r="D47" s="57">
        <v>0.21550677700000001</v>
      </c>
      <c r="E47" s="101">
        <v>0.20713578199999999</v>
      </c>
      <c r="F47" s="23">
        <f t="shared" si="0"/>
        <v>0.20662525233333331</v>
      </c>
      <c r="G47" s="57">
        <v>9021.1537389999994</v>
      </c>
      <c r="H47" s="57">
        <v>10053.278319999999</v>
      </c>
      <c r="I47" s="102">
        <v>9474.0832100000007</v>
      </c>
      <c r="J47" s="23">
        <f t="shared" si="1"/>
        <v>9516.1717563333332</v>
      </c>
      <c r="M47" s="14" t="s">
        <v>713</v>
      </c>
      <c r="N47" s="103">
        <v>1.1563699999999999</v>
      </c>
      <c r="O47" s="103">
        <v>6.8494173729999996</v>
      </c>
      <c r="P47" s="23">
        <f t="shared" si="2"/>
        <v>592.32056980032337</v>
      </c>
      <c r="S47" s="16"/>
      <c r="T47" s="16" t="s">
        <v>482</v>
      </c>
      <c r="U47" s="57">
        <v>0.97050700000000001</v>
      </c>
      <c r="V47" s="23" t="e">
        <f t="shared" si="3"/>
        <v>#N/A</v>
      </c>
    </row>
    <row r="48" spans="1:22" x14ac:dyDescent="0.2">
      <c r="A48" s="16"/>
      <c r="B48" s="16" t="s">
        <v>556</v>
      </c>
      <c r="C48" s="100">
        <v>0.204394249</v>
      </c>
      <c r="D48" s="57">
        <v>0.20973367700000001</v>
      </c>
      <c r="E48" s="101">
        <v>0.20944502200000001</v>
      </c>
      <c r="F48" s="23">
        <f t="shared" si="0"/>
        <v>0.20785764933333337</v>
      </c>
      <c r="G48" s="57">
        <v>9378.2842509999991</v>
      </c>
      <c r="H48" s="57">
        <v>9814.9388199999994</v>
      </c>
      <c r="I48" s="102">
        <v>9610.030428</v>
      </c>
      <c r="J48" s="23">
        <f t="shared" si="1"/>
        <v>9601.0844996666656</v>
      </c>
      <c r="M48" s="14" t="s">
        <v>714</v>
      </c>
      <c r="N48" s="103">
        <v>1.133065</v>
      </c>
      <c r="O48" s="103">
        <v>7.0642450840000004</v>
      </c>
      <c r="P48" s="23">
        <f t="shared" si="2"/>
        <v>623.4633568241893</v>
      </c>
      <c r="S48" s="16"/>
      <c r="T48" s="16" t="s">
        <v>483</v>
      </c>
      <c r="U48" s="57">
        <v>1.4422550000000001</v>
      </c>
      <c r="V48" s="23" t="e">
        <f t="shared" si="3"/>
        <v>#N/A</v>
      </c>
    </row>
    <row r="49" spans="1:22" x14ac:dyDescent="0.2">
      <c r="A49" s="16"/>
      <c r="B49" s="16" t="s">
        <v>601</v>
      </c>
      <c r="C49" s="100">
        <v>0.18418828700000001</v>
      </c>
      <c r="D49" s="57">
        <v>0.21262022699999999</v>
      </c>
      <c r="E49" s="101">
        <v>0.20800174699999999</v>
      </c>
      <c r="F49" s="23">
        <f t="shared" si="0"/>
        <v>0.20160342033333334</v>
      </c>
      <c r="G49" s="57">
        <v>8205.6370189999998</v>
      </c>
      <c r="H49" s="57">
        <v>9660.9442560000007</v>
      </c>
      <c r="I49" s="102">
        <v>9266.5329559999991</v>
      </c>
      <c r="J49" s="23">
        <f t="shared" si="1"/>
        <v>9044.3714103333332</v>
      </c>
      <c r="M49" s="14" t="s">
        <v>715</v>
      </c>
      <c r="N49" s="103">
        <v>0.74217599999999995</v>
      </c>
      <c r="O49" s="103">
        <v>4.7466990879999997</v>
      </c>
      <c r="P49" s="23">
        <f t="shared" si="2"/>
        <v>639.56515543482953</v>
      </c>
      <c r="S49" s="16"/>
      <c r="T49" s="16" t="s">
        <v>484</v>
      </c>
      <c r="U49" s="57">
        <v>0.94038299999999997</v>
      </c>
      <c r="V49" s="23" t="e">
        <f t="shared" si="3"/>
        <v>#N/A</v>
      </c>
    </row>
    <row r="50" spans="1:22" x14ac:dyDescent="0.2">
      <c r="A50" s="16"/>
      <c r="B50" s="16" t="s">
        <v>716</v>
      </c>
      <c r="C50" s="100">
        <v>0.20435244999999999</v>
      </c>
      <c r="D50" s="57">
        <v>0.218393328</v>
      </c>
      <c r="E50" s="101">
        <v>0.22099122299999999</v>
      </c>
      <c r="F50" s="23">
        <f t="shared" si="0"/>
        <v>0.21457900033333333</v>
      </c>
      <c r="G50" s="57">
        <v>9326.8412410000001</v>
      </c>
      <c r="H50" s="57">
        <v>10166.203680000001</v>
      </c>
      <c r="I50" s="102">
        <v>10086.25073</v>
      </c>
      <c r="J50" s="23">
        <f t="shared" si="1"/>
        <v>9859.7652170000001</v>
      </c>
      <c r="M50" s="14" t="s">
        <v>716</v>
      </c>
      <c r="N50" s="103">
        <v>0.23958299999999999</v>
      </c>
      <c r="O50" s="103">
        <v>4.877897398</v>
      </c>
      <c r="P50" s="23">
        <f t="shared" si="2"/>
        <v>2035.9947901144908</v>
      </c>
      <c r="S50" s="16"/>
      <c r="T50" s="16" t="s">
        <v>485</v>
      </c>
      <c r="U50" s="57">
        <v>0.53078199999999998</v>
      </c>
      <c r="V50" s="23" t="e">
        <f t="shared" si="3"/>
        <v>#N/A</v>
      </c>
    </row>
    <row r="51" spans="1:22" x14ac:dyDescent="0.2">
      <c r="A51" s="18"/>
      <c r="B51" s="18" t="s">
        <v>856</v>
      </c>
      <c r="C51" s="100">
        <v>0.20967991699999999</v>
      </c>
      <c r="D51" s="57">
        <v>0.20973367700000001</v>
      </c>
      <c r="E51" s="101">
        <v>0.210888297</v>
      </c>
      <c r="F51" s="23">
        <f t="shared" si="0"/>
        <v>0.21010063033333334</v>
      </c>
      <c r="G51" s="57">
        <v>9115.9121749999995</v>
      </c>
      <c r="H51" s="57">
        <v>9299.8548850000006</v>
      </c>
      <c r="I51" s="102">
        <v>9168.4469229999995</v>
      </c>
      <c r="J51" s="23">
        <f t="shared" si="1"/>
        <v>9194.7379943333326</v>
      </c>
      <c r="M51" s="14" t="s">
        <v>717</v>
      </c>
      <c r="N51" s="103">
        <v>0.12354999999999999</v>
      </c>
      <c r="O51" s="103">
        <v>3.255125488</v>
      </c>
      <c r="P51" s="23">
        <f t="shared" si="2"/>
        <v>2634.6624751112913</v>
      </c>
      <c r="S51" s="16"/>
      <c r="T51" s="16" t="s">
        <v>486</v>
      </c>
      <c r="U51" s="57">
        <v>0.20043</v>
      </c>
      <c r="V51" s="23" t="e">
        <f t="shared" si="3"/>
        <v>#N/A</v>
      </c>
    </row>
    <row r="52" spans="1:22" x14ac:dyDescent="0.2">
      <c r="A52" s="16"/>
      <c r="B52" s="16" t="s">
        <v>512</v>
      </c>
      <c r="C52" s="100">
        <v>0.116199107</v>
      </c>
      <c r="D52" s="57">
        <v>0.114062462</v>
      </c>
      <c r="E52" s="101">
        <v>0.114565123</v>
      </c>
      <c r="F52" s="23">
        <f t="shared" si="0"/>
        <v>0.11494223066666666</v>
      </c>
      <c r="G52" s="57">
        <v>6726.3162490000004</v>
      </c>
      <c r="H52" s="57">
        <v>6732.6109550000001</v>
      </c>
      <c r="I52" s="102">
        <v>6631.7312830000001</v>
      </c>
      <c r="J52" s="23">
        <f t="shared" si="1"/>
        <v>6696.8861623333332</v>
      </c>
      <c r="M52" s="14" t="s">
        <v>853</v>
      </c>
      <c r="N52" s="103">
        <v>1.59725619</v>
      </c>
      <c r="O52" s="103">
        <v>9.5421327980000008</v>
      </c>
      <c r="P52" s="23">
        <f t="shared" si="2"/>
        <v>597.40778328115289</v>
      </c>
      <c r="S52" s="16"/>
      <c r="T52" s="16" t="s">
        <v>487</v>
      </c>
      <c r="U52" s="57">
        <v>1.8355090000000001</v>
      </c>
      <c r="V52" s="23" t="e">
        <f t="shared" si="3"/>
        <v>#N/A</v>
      </c>
    </row>
    <row r="53" spans="1:22" x14ac:dyDescent="0.2">
      <c r="A53" s="16"/>
      <c r="B53" s="16" t="s">
        <v>557</v>
      </c>
      <c r="C53" s="100">
        <v>0.115147822</v>
      </c>
      <c r="D53" s="57">
        <v>0.114718107</v>
      </c>
      <c r="E53" s="101">
        <v>0.11487109099999999</v>
      </c>
      <c r="F53" s="23">
        <f t="shared" si="0"/>
        <v>0.11491234</v>
      </c>
      <c r="G53" s="57">
        <v>6910.9189919999999</v>
      </c>
      <c r="H53" s="57">
        <v>7020.6663060000001</v>
      </c>
      <c r="I53" s="102">
        <v>6894.3101999999999</v>
      </c>
      <c r="J53" s="23">
        <f t="shared" si="1"/>
        <v>6941.965165999999</v>
      </c>
      <c r="M53" s="14" t="s">
        <v>854</v>
      </c>
      <c r="N53" s="103">
        <v>1.6139661300000001</v>
      </c>
      <c r="O53" s="103">
        <v>9.7682116190000006</v>
      </c>
      <c r="P53" s="23">
        <f t="shared" si="2"/>
        <v>605.23027326478041</v>
      </c>
      <c r="S53" s="16"/>
      <c r="T53" s="16" t="s">
        <v>488</v>
      </c>
      <c r="U53" s="57">
        <v>1.1642980000000001</v>
      </c>
      <c r="V53" s="23" t="e">
        <f t="shared" si="3"/>
        <v>#N/A</v>
      </c>
    </row>
    <row r="54" spans="1:22" x14ac:dyDescent="0.2">
      <c r="A54" s="16"/>
      <c r="B54" s="16" t="s">
        <v>602</v>
      </c>
      <c r="C54" s="100">
        <v>0.11638752199999999</v>
      </c>
      <c r="D54" s="57">
        <v>0.11428101</v>
      </c>
      <c r="E54" s="101">
        <v>0.11436842999999999</v>
      </c>
      <c r="F54" s="23">
        <f t="shared" si="0"/>
        <v>0.11501232066666667</v>
      </c>
      <c r="G54" s="57">
        <v>6772.1581580000002</v>
      </c>
      <c r="H54" s="57">
        <v>6780.4891600000001</v>
      </c>
      <c r="I54" s="102">
        <v>6654.6746590000002</v>
      </c>
      <c r="J54" s="23">
        <f t="shared" si="1"/>
        <v>6735.7739923333329</v>
      </c>
      <c r="M54" s="14" t="s">
        <v>855</v>
      </c>
      <c r="N54" s="103">
        <v>0.92219048000000003</v>
      </c>
      <c r="O54" s="103">
        <v>5.7190331910000003</v>
      </c>
      <c r="P54" s="23">
        <f t="shared" si="2"/>
        <v>620.15747451654465</v>
      </c>
      <c r="S54" s="16"/>
      <c r="T54" s="16" t="s">
        <v>489</v>
      </c>
      <c r="U54" s="57">
        <v>0.68566800000000006</v>
      </c>
      <c r="V54" s="23" t="e">
        <f t="shared" si="3"/>
        <v>#N/A</v>
      </c>
    </row>
    <row r="55" spans="1:22" x14ac:dyDescent="0.2">
      <c r="A55" s="16"/>
      <c r="B55" s="16" t="s">
        <v>717</v>
      </c>
      <c r="C55" s="100">
        <v>0.11498794</v>
      </c>
      <c r="D55" s="57">
        <v>0.11428101</v>
      </c>
      <c r="E55" s="101">
        <v>0.11388762299999999</v>
      </c>
      <c r="F55" s="23">
        <f t="shared" si="0"/>
        <v>0.11438552433333334</v>
      </c>
      <c r="G55" s="57">
        <v>6791.3380889999999</v>
      </c>
      <c r="H55" s="57">
        <v>6882.4555319999999</v>
      </c>
      <c r="I55" s="102">
        <v>6726.3519420000002</v>
      </c>
      <c r="J55" s="23">
        <f t="shared" si="1"/>
        <v>6800.0485210000006</v>
      </c>
      <c r="M55" s="14" t="s">
        <v>856</v>
      </c>
      <c r="N55" s="103">
        <v>0.19189126000000001</v>
      </c>
      <c r="O55" s="103">
        <v>3.7215204640000001</v>
      </c>
      <c r="P55" s="23">
        <f t="shared" si="2"/>
        <v>1939.3902901049271</v>
      </c>
      <c r="S55" s="16"/>
      <c r="T55" s="16" t="s">
        <v>490</v>
      </c>
      <c r="U55" s="57">
        <v>0.22742799999999999</v>
      </c>
      <c r="V55" s="23" t="e">
        <f t="shared" si="3"/>
        <v>#N/A</v>
      </c>
    </row>
    <row r="56" spans="1:22" x14ac:dyDescent="0.2">
      <c r="A56" s="18"/>
      <c r="B56" s="18" t="s">
        <v>857</v>
      </c>
      <c r="C56" s="100">
        <v>0.114289973</v>
      </c>
      <c r="D56" s="57">
        <v>0.114718107</v>
      </c>
      <c r="E56" s="101">
        <v>0.11439028399999999</v>
      </c>
      <c r="F56" s="23">
        <f t="shared" si="0"/>
        <v>0.11446612133333334</v>
      </c>
      <c r="G56" s="57">
        <v>7113.5832769999997</v>
      </c>
      <c r="H56" s="57">
        <v>7280.7907160000004</v>
      </c>
      <c r="I56" s="102">
        <v>7119.8268209999997</v>
      </c>
      <c r="J56" s="23">
        <f t="shared" si="1"/>
        <v>7171.400271333333</v>
      </c>
      <c r="M56" s="14" t="s">
        <v>857</v>
      </c>
      <c r="N56" s="103">
        <v>0.10867377</v>
      </c>
      <c r="O56" s="103">
        <v>3.0173586719999999</v>
      </c>
      <c r="P56" s="23">
        <f t="shared" si="2"/>
        <v>2776.5289379396704</v>
      </c>
      <c r="S56" s="16"/>
      <c r="T56" s="16" t="s">
        <v>491</v>
      </c>
      <c r="U56" s="57">
        <v>1.6225419999999999</v>
      </c>
      <c r="V56" s="23" t="e">
        <f t="shared" si="3"/>
        <v>#N/A</v>
      </c>
    </row>
    <row r="57" spans="1:22" x14ac:dyDescent="0.2">
      <c r="A57" s="16"/>
      <c r="B57" s="16" t="s">
        <v>518</v>
      </c>
      <c r="C57" s="100">
        <v>1.4242619409999999</v>
      </c>
      <c r="D57" s="57">
        <v>2.2173108149999998</v>
      </c>
      <c r="E57" s="101">
        <v>2.1738195930000002</v>
      </c>
      <c r="F57" s="23">
        <f t="shared" si="0"/>
        <v>1.9384641163333332</v>
      </c>
      <c r="G57" s="57">
        <v>14206.21645</v>
      </c>
      <c r="H57" s="57">
        <v>28674.11982</v>
      </c>
      <c r="I57" s="102">
        <v>21682.634890000001</v>
      </c>
      <c r="J57" s="23">
        <f t="shared" si="1"/>
        <v>21520.990386666668</v>
      </c>
      <c r="M57" s="14" t="s">
        <v>518</v>
      </c>
      <c r="N57" s="103">
        <v>2.1944344500000001</v>
      </c>
      <c r="O57" s="103">
        <v>9.7641197549999994</v>
      </c>
      <c r="P57" s="23">
        <f t="shared" si="2"/>
        <v>444.94925583218031</v>
      </c>
      <c r="S57" s="16"/>
      <c r="T57" s="16" t="s">
        <v>492</v>
      </c>
      <c r="U57" s="57">
        <v>1.5938049999999999</v>
      </c>
      <c r="V57" s="23" t="e">
        <f t="shared" si="3"/>
        <v>#N/A</v>
      </c>
    </row>
    <row r="58" spans="1:22" x14ac:dyDescent="0.2">
      <c r="A58" s="16"/>
      <c r="B58" s="16" t="s">
        <v>563</v>
      </c>
      <c r="C58" s="100">
        <v>2.2314543630000001</v>
      </c>
      <c r="D58" s="57">
        <v>2.0723400750000001</v>
      </c>
      <c r="E58" s="101">
        <v>1.782398597</v>
      </c>
      <c r="F58" s="23">
        <f t="shared" si="0"/>
        <v>2.0287310116666668</v>
      </c>
      <c r="G58" s="57">
        <v>21237.522369999999</v>
      </c>
      <c r="H58" s="57">
        <v>25571.242340000001</v>
      </c>
      <c r="I58" s="102">
        <v>16963.703450000001</v>
      </c>
      <c r="J58" s="23">
        <f t="shared" si="1"/>
        <v>21257.489386666668</v>
      </c>
      <c r="M58" s="14" t="s">
        <v>519</v>
      </c>
      <c r="N58" s="103">
        <v>1.59273259</v>
      </c>
      <c r="O58" s="103">
        <v>8.1567737870000006</v>
      </c>
      <c r="P58" s="23">
        <f t="shared" si="2"/>
        <v>512.12449837546183</v>
      </c>
      <c r="S58" s="16"/>
      <c r="T58" s="16" t="s">
        <v>493</v>
      </c>
      <c r="U58" s="57">
        <v>1.3692</v>
      </c>
      <c r="V58" s="23" t="e">
        <f t="shared" si="3"/>
        <v>#N/A</v>
      </c>
    </row>
    <row r="59" spans="1:22" x14ac:dyDescent="0.2">
      <c r="A59" s="16"/>
      <c r="B59" s="16" t="s">
        <v>618</v>
      </c>
      <c r="C59" s="100">
        <v>1.721805424</v>
      </c>
      <c r="D59" s="57">
        <v>3.0871352490000001</v>
      </c>
      <c r="E59" s="101">
        <v>2.68121718</v>
      </c>
      <c r="F59" s="23">
        <f t="shared" si="0"/>
        <v>2.4967192843333335</v>
      </c>
      <c r="G59" s="57">
        <v>16514.56493</v>
      </c>
      <c r="H59" s="57">
        <v>38389.608590000003</v>
      </c>
      <c r="I59" s="102">
        <v>25716.689350000001</v>
      </c>
      <c r="J59" s="23">
        <f t="shared" si="1"/>
        <v>26873.620956666669</v>
      </c>
      <c r="M59" s="14" t="s">
        <v>520</v>
      </c>
      <c r="N59" s="103">
        <v>1.41959937</v>
      </c>
      <c r="O59" s="103">
        <v>6.0268308490000004</v>
      </c>
      <c r="P59" s="23">
        <f t="shared" si="2"/>
        <v>424.54448602636393</v>
      </c>
      <c r="S59" s="16"/>
      <c r="T59" s="16" t="s">
        <v>494</v>
      </c>
      <c r="U59" s="57">
        <v>0.32358100000000001</v>
      </c>
      <c r="V59" s="23" t="e">
        <f t="shared" si="3"/>
        <v>#N/A</v>
      </c>
    </row>
    <row r="60" spans="1:22" x14ac:dyDescent="0.2">
      <c r="A60" s="16"/>
      <c r="B60" s="16" t="s">
        <v>653</v>
      </c>
      <c r="C60" s="100">
        <v>1.8089146439999999</v>
      </c>
      <c r="D60" s="57">
        <v>2.6522230320000002</v>
      </c>
      <c r="E60" s="101">
        <v>2.3332874060000002</v>
      </c>
      <c r="F60" s="23">
        <f t="shared" si="0"/>
        <v>2.2648083606666667</v>
      </c>
      <c r="G60" s="57">
        <v>17919.63564</v>
      </c>
      <c r="H60" s="57">
        <v>34064.036119999997</v>
      </c>
      <c r="I60" s="102">
        <v>23114.225030000001</v>
      </c>
      <c r="J60" s="23">
        <f t="shared" si="1"/>
        <v>25032.632263333333</v>
      </c>
      <c r="M60" s="14" t="s">
        <v>521</v>
      </c>
      <c r="N60" s="103">
        <v>0.65269935999999995</v>
      </c>
      <c r="O60" s="103">
        <v>7.8372703159999997</v>
      </c>
      <c r="P60" s="23">
        <f t="shared" si="2"/>
        <v>1200.7473572518902</v>
      </c>
      <c r="S60" s="16"/>
      <c r="T60" s="16" t="s">
        <v>495</v>
      </c>
      <c r="U60" s="57">
        <v>1.3224389999999999</v>
      </c>
      <c r="V60" s="23" t="e">
        <f t="shared" si="3"/>
        <v>#N/A</v>
      </c>
    </row>
    <row r="61" spans="1:22" x14ac:dyDescent="0.2">
      <c r="A61" s="16"/>
      <c r="B61" s="16" t="s">
        <v>688</v>
      </c>
      <c r="C61" s="100">
        <v>1.929520702</v>
      </c>
      <c r="D61" s="57">
        <v>1.782398597</v>
      </c>
      <c r="E61" s="101">
        <v>2.1593225189999998</v>
      </c>
      <c r="F61" s="23">
        <f t="shared" si="0"/>
        <v>1.9570806059999999</v>
      </c>
      <c r="G61" s="57">
        <v>18665.90624</v>
      </c>
      <c r="H61" s="57">
        <v>22355.244879999998</v>
      </c>
      <c r="I61" s="102">
        <v>20888.976019999998</v>
      </c>
      <c r="J61" s="23">
        <f t="shared" si="1"/>
        <v>20636.709046666667</v>
      </c>
      <c r="M61" s="14" t="s">
        <v>522</v>
      </c>
      <c r="N61" s="103">
        <v>9.0741559999999999E-2</v>
      </c>
      <c r="O61" s="103">
        <v>1.5284467269999999</v>
      </c>
      <c r="P61" s="23">
        <f t="shared" si="2"/>
        <v>1684.3954710498697</v>
      </c>
      <c r="S61" s="16"/>
      <c r="T61" s="16" t="s">
        <v>496</v>
      </c>
      <c r="U61" s="57">
        <v>1.2739739999999999</v>
      </c>
      <c r="V61" s="23" t="e">
        <f t="shared" si="3"/>
        <v>#N/A</v>
      </c>
    </row>
    <row r="62" spans="1:22" x14ac:dyDescent="0.2">
      <c r="A62" s="18"/>
      <c r="B62" s="18" t="s">
        <v>868</v>
      </c>
      <c r="C62" s="100">
        <v>2.8259679260000001</v>
      </c>
      <c r="D62" s="57">
        <v>2.362281554</v>
      </c>
      <c r="E62" s="101">
        <v>1.999854706</v>
      </c>
      <c r="F62" s="23">
        <f t="shared" si="0"/>
        <v>2.3960347286666663</v>
      </c>
      <c r="G62" s="57">
        <v>27775.91375</v>
      </c>
      <c r="H62" s="57">
        <v>30102.859219999998</v>
      </c>
      <c r="I62" s="102">
        <v>19656.200379999998</v>
      </c>
      <c r="J62" s="23">
        <f t="shared" si="1"/>
        <v>25844.991116666668</v>
      </c>
      <c r="M62" s="14" t="s">
        <v>563</v>
      </c>
      <c r="N62" s="103">
        <v>1.41283125</v>
      </c>
      <c r="O62" s="103">
        <v>5.9982983169999997</v>
      </c>
      <c r="P62" s="23">
        <f t="shared" si="2"/>
        <v>424.55872327286079</v>
      </c>
      <c r="S62" s="16"/>
      <c r="T62" s="16" t="s">
        <v>497</v>
      </c>
      <c r="U62" s="57">
        <v>0.88989099999999999</v>
      </c>
      <c r="V62" s="23" t="e">
        <f t="shared" si="3"/>
        <v>#N/A</v>
      </c>
    </row>
    <row r="63" spans="1:22" x14ac:dyDescent="0.2">
      <c r="A63" s="16"/>
      <c r="B63" s="16" t="s">
        <v>519</v>
      </c>
      <c r="C63" s="100">
        <v>1.4734738060000001</v>
      </c>
      <c r="D63" s="57">
        <v>1.6392526700000001</v>
      </c>
      <c r="E63" s="101">
        <v>1.7138512189999999</v>
      </c>
      <c r="F63" s="23">
        <f t="shared" si="0"/>
        <v>1.6088592316666668</v>
      </c>
      <c r="G63" s="57">
        <v>16915.93635</v>
      </c>
      <c r="H63" s="57">
        <v>23445.758900000001</v>
      </c>
      <c r="I63" s="102">
        <v>19675.54363</v>
      </c>
      <c r="J63" s="23">
        <f t="shared" si="1"/>
        <v>20012.412960000001</v>
      </c>
      <c r="M63" s="14" t="s">
        <v>564</v>
      </c>
      <c r="N63" s="103">
        <v>1.5712946800000001</v>
      </c>
      <c r="O63" s="103">
        <v>7.2712639169999997</v>
      </c>
      <c r="P63" s="23">
        <f t="shared" si="2"/>
        <v>462.75622323115095</v>
      </c>
      <c r="S63" s="16"/>
      <c r="T63" s="16" t="s">
        <v>498</v>
      </c>
      <c r="U63" s="57">
        <v>0.34715699999999999</v>
      </c>
      <c r="V63" s="23" t="e">
        <f t="shared" si="3"/>
        <v>#N/A</v>
      </c>
    </row>
    <row r="64" spans="1:22" x14ac:dyDescent="0.2">
      <c r="A64" s="16"/>
      <c r="B64" s="16" t="s">
        <v>564</v>
      </c>
      <c r="C64" s="100">
        <v>1.9366160800000001</v>
      </c>
      <c r="D64" s="57">
        <v>2.1614425160000001</v>
      </c>
      <c r="E64" s="101">
        <v>2.2882600499999999</v>
      </c>
      <c r="F64" s="23">
        <f t="shared" si="0"/>
        <v>2.1287728820000003</v>
      </c>
      <c r="G64" s="57">
        <v>20089.719590000001</v>
      </c>
      <c r="H64" s="57">
        <v>27934.365000000002</v>
      </c>
      <c r="I64" s="102">
        <v>23737.540570000001</v>
      </c>
      <c r="J64" s="23">
        <f t="shared" si="1"/>
        <v>23920.541719999997</v>
      </c>
      <c r="M64" s="14" t="s">
        <v>565</v>
      </c>
      <c r="N64" s="103">
        <v>0.79832762000000002</v>
      </c>
      <c r="O64" s="103">
        <v>3.8751264220000001</v>
      </c>
      <c r="P64" s="23">
        <f t="shared" si="2"/>
        <v>485.40553087716046</v>
      </c>
      <c r="S64" s="16"/>
      <c r="T64" s="16" t="s">
        <v>499</v>
      </c>
      <c r="U64" s="57">
        <v>0.91713999999999996</v>
      </c>
      <c r="V64" s="23" t="e">
        <f t="shared" si="3"/>
        <v>#N/A</v>
      </c>
    </row>
    <row r="65" spans="1:22" x14ac:dyDescent="0.2">
      <c r="A65" s="16"/>
      <c r="B65" s="16" t="s">
        <v>619</v>
      </c>
      <c r="C65" s="100">
        <v>2.2353223080000002</v>
      </c>
      <c r="D65" s="57">
        <v>2.5344352630000002</v>
      </c>
      <c r="E65" s="101">
        <v>2.6463330869999999</v>
      </c>
      <c r="F65" s="23">
        <f t="shared" si="0"/>
        <v>2.4720302193333334</v>
      </c>
      <c r="G65" s="57">
        <v>21676.813480000001</v>
      </c>
      <c r="H65" s="57">
        <v>30619.723379999999</v>
      </c>
      <c r="I65" s="102">
        <v>25662.549200000001</v>
      </c>
      <c r="J65" s="23">
        <f t="shared" si="1"/>
        <v>25986.36202</v>
      </c>
      <c r="M65" s="14" t="s">
        <v>566</v>
      </c>
      <c r="N65" s="103">
        <v>0.38613647000000001</v>
      </c>
      <c r="O65" s="103">
        <v>5.0695053159999999</v>
      </c>
      <c r="P65" s="23">
        <f t="shared" si="2"/>
        <v>1312.8791787007324</v>
      </c>
      <c r="S65" s="16"/>
      <c r="T65" s="16" t="s">
        <v>500</v>
      </c>
      <c r="U65" s="57">
        <v>0.92064599999999996</v>
      </c>
      <c r="V65" s="23" t="e">
        <f t="shared" si="3"/>
        <v>#N/A</v>
      </c>
    </row>
    <row r="66" spans="1:22" x14ac:dyDescent="0.2">
      <c r="A66" s="16"/>
      <c r="B66" s="16" t="s">
        <v>654</v>
      </c>
      <c r="C66" s="100">
        <v>2.1380588550000001</v>
      </c>
      <c r="D66" s="57">
        <v>2.385238164</v>
      </c>
      <c r="E66" s="101">
        <v>2.4523768590000001</v>
      </c>
      <c r="F66" s="23">
        <f t="shared" si="0"/>
        <v>2.3252246260000002</v>
      </c>
      <c r="G66" s="57">
        <v>21545.390080000001</v>
      </c>
      <c r="H66" s="57">
        <v>29945.476429999999</v>
      </c>
      <c r="I66" s="102">
        <v>24712.797740000002</v>
      </c>
      <c r="J66" s="23">
        <f t="shared" si="1"/>
        <v>25401.221416666667</v>
      </c>
      <c r="M66" s="14" t="s">
        <v>567</v>
      </c>
      <c r="N66" s="103">
        <v>0.11388814999999999</v>
      </c>
      <c r="O66" s="103">
        <v>2.1895048909999999</v>
      </c>
      <c r="P66" s="23">
        <f t="shared" si="2"/>
        <v>1922.5045722491761</v>
      </c>
      <c r="S66" s="16"/>
      <c r="T66" s="16" t="s">
        <v>501</v>
      </c>
      <c r="U66" s="57">
        <v>0.48169600000000001</v>
      </c>
      <c r="V66" s="23" t="e">
        <f t="shared" si="3"/>
        <v>#N/A</v>
      </c>
    </row>
    <row r="67" spans="1:22" x14ac:dyDescent="0.2">
      <c r="A67" s="16"/>
      <c r="B67" s="16" t="s">
        <v>689</v>
      </c>
      <c r="C67" s="100">
        <v>1.8178018659999999</v>
      </c>
      <c r="D67" s="57">
        <v>2.0122454169999999</v>
      </c>
      <c r="E67" s="101">
        <v>1.922727158</v>
      </c>
      <c r="F67" s="23">
        <f t="shared" si="0"/>
        <v>1.9175914803333332</v>
      </c>
      <c r="G67" s="57">
        <v>18682.337930000002</v>
      </c>
      <c r="H67" s="57">
        <v>25765.014879999999</v>
      </c>
      <c r="I67" s="102">
        <v>19760.700639999999</v>
      </c>
      <c r="J67" s="23">
        <f t="shared" si="1"/>
        <v>21402.684483333331</v>
      </c>
      <c r="M67" s="14" t="s">
        <v>618</v>
      </c>
      <c r="N67" s="103">
        <v>2.5622669299999998</v>
      </c>
      <c r="O67" s="103">
        <v>10.96299874</v>
      </c>
      <c r="P67" s="23">
        <f t="shared" si="2"/>
        <v>427.86325701046303</v>
      </c>
      <c r="S67" s="16"/>
      <c r="T67" s="16" t="s">
        <v>502</v>
      </c>
      <c r="U67" s="57">
        <v>0.27197100000000002</v>
      </c>
      <c r="V67" s="23" t="e">
        <f t="shared" si="3"/>
        <v>#N/A</v>
      </c>
    </row>
    <row r="68" spans="1:22" x14ac:dyDescent="0.2">
      <c r="A68" s="18"/>
      <c r="B68" s="18" t="s">
        <v>869</v>
      </c>
      <c r="C68" s="100">
        <v>2.4176710620000001</v>
      </c>
      <c r="D68" s="57">
        <v>1.9376468680000001</v>
      </c>
      <c r="E68" s="101">
        <v>2.720931636</v>
      </c>
      <c r="F68" s="23">
        <f t="shared" si="0"/>
        <v>2.358749855333333</v>
      </c>
      <c r="G68" s="57">
        <v>25103.149239999999</v>
      </c>
      <c r="H68" s="57">
        <v>25065.155220000001</v>
      </c>
      <c r="I68" s="102">
        <v>28251.962810000001</v>
      </c>
      <c r="J68" s="23">
        <f t="shared" si="1"/>
        <v>26140.089089999998</v>
      </c>
      <c r="M68" s="14" t="s">
        <v>619</v>
      </c>
      <c r="N68" s="103">
        <v>2.41435033</v>
      </c>
      <c r="O68" s="103">
        <v>10.444255869999999</v>
      </c>
      <c r="P68" s="23">
        <f t="shared" si="2"/>
        <v>432.59073632450014</v>
      </c>
      <c r="S68" s="16"/>
      <c r="T68" s="16" t="s">
        <v>503</v>
      </c>
      <c r="U68" s="57">
        <v>1.2900739999999999</v>
      </c>
      <c r="V68" s="23">
        <f t="shared" si="3"/>
        <v>6.3044504539836828</v>
      </c>
    </row>
    <row r="69" spans="1:22" x14ac:dyDescent="0.2">
      <c r="A69" s="16"/>
      <c r="B69" s="16" t="s">
        <v>520</v>
      </c>
      <c r="C69" s="100">
        <v>0.68264837899999997</v>
      </c>
      <c r="D69" s="57">
        <v>1.3580911689999999</v>
      </c>
      <c r="E69" s="101">
        <v>1.4139819069999999</v>
      </c>
      <c r="F69" s="23">
        <f t="shared" si="0"/>
        <v>1.1515738183333333</v>
      </c>
      <c r="G69" s="57">
        <v>6496.7826649999997</v>
      </c>
      <c r="H69" s="57">
        <v>17669.158660000001</v>
      </c>
      <c r="I69" s="102">
        <v>13456.903190000001</v>
      </c>
      <c r="J69" s="23">
        <f t="shared" si="1"/>
        <v>12540.948171666669</v>
      </c>
      <c r="M69" s="14" t="s">
        <v>620</v>
      </c>
      <c r="N69" s="103">
        <v>1.54201594</v>
      </c>
      <c r="O69" s="103">
        <v>6.8746153640000003</v>
      </c>
      <c r="P69" s="23">
        <f t="shared" si="2"/>
        <v>445.81999353391899</v>
      </c>
      <c r="S69" s="16"/>
      <c r="T69" s="16" t="s">
        <v>504</v>
      </c>
      <c r="U69" s="57">
        <v>1.345728</v>
      </c>
      <c r="V69" s="23">
        <f t="shared" si="3"/>
        <v>6.5648399889485347</v>
      </c>
    </row>
    <row r="70" spans="1:22" x14ac:dyDescent="0.2">
      <c r="A70" s="16"/>
      <c r="B70" s="16" t="s">
        <v>565</v>
      </c>
      <c r="C70" s="100">
        <v>0.99747154800000004</v>
      </c>
      <c r="D70" s="57">
        <v>1.497818015</v>
      </c>
      <c r="E70" s="101">
        <v>1.2882277449999999</v>
      </c>
      <c r="F70" s="23">
        <f t="shared" si="0"/>
        <v>1.2611724360000001</v>
      </c>
      <c r="G70" s="57">
        <v>10853.8374</v>
      </c>
      <c r="H70" s="57">
        <v>22280.632430000001</v>
      </c>
      <c r="I70" s="102">
        <v>14017.65746</v>
      </c>
      <c r="J70" s="23">
        <f t="shared" si="1"/>
        <v>15717.375763333335</v>
      </c>
      <c r="M70" s="14" t="s">
        <v>621</v>
      </c>
      <c r="N70" s="103">
        <v>0.85969077000000005</v>
      </c>
      <c r="O70" s="103">
        <v>8.8721719310000005</v>
      </c>
      <c r="P70" s="23">
        <f t="shared" si="2"/>
        <v>1032.0189817787623</v>
      </c>
      <c r="S70" s="16"/>
      <c r="T70" s="16" t="s">
        <v>505</v>
      </c>
      <c r="U70" s="57">
        <v>1.2994680000000001</v>
      </c>
      <c r="V70" s="23">
        <f t="shared" si="3"/>
        <v>7.0315047552625929</v>
      </c>
    </row>
    <row r="71" spans="1:22" x14ac:dyDescent="0.2">
      <c r="A71" s="16"/>
      <c r="B71" s="16" t="s">
        <v>620</v>
      </c>
      <c r="C71" s="100">
        <v>1.241782095</v>
      </c>
      <c r="D71" s="57">
        <v>1.9169985549999999</v>
      </c>
      <c r="E71" s="101">
        <v>1.6515175470000001</v>
      </c>
      <c r="F71" s="23">
        <f t="shared" si="0"/>
        <v>1.6034327323333333</v>
      </c>
      <c r="G71" s="57">
        <v>12410.320760000001</v>
      </c>
      <c r="H71" s="57">
        <v>26190.577120000002</v>
      </c>
      <c r="I71" s="102">
        <v>16505.200540000002</v>
      </c>
      <c r="J71" s="23">
        <f t="shared" si="1"/>
        <v>18368.699473333338</v>
      </c>
      <c r="M71" s="14" t="s">
        <v>622</v>
      </c>
      <c r="N71" s="103">
        <v>0.29888453999999998</v>
      </c>
      <c r="O71" s="103">
        <v>5.7615203279999996</v>
      </c>
      <c r="P71" s="23">
        <f t="shared" si="2"/>
        <v>1927.6742544127576</v>
      </c>
      <c r="S71" s="16"/>
      <c r="T71" s="16" t="s">
        <v>506</v>
      </c>
      <c r="U71" s="57">
        <v>0.45994699999999999</v>
      </c>
      <c r="V71" s="23">
        <f t="shared" si="3"/>
        <v>7.777983568133334</v>
      </c>
    </row>
    <row r="72" spans="1:22" x14ac:dyDescent="0.2">
      <c r="A72" s="16"/>
      <c r="B72" s="16" t="s">
        <v>655</v>
      </c>
      <c r="C72" s="100">
        <v>1.2861793500000001</v>
      </c>
      <c r="D72" s="57">
        <v>1.9169985549999999</v>
      </c>
      <c r="E72" s="101">
        <v>1.847135132</v>
      </c>
      <c r="F72" s="23">
        <f t="shared" si="0"/>
        <v>1.6834376790000001</v>
      </c>
      <c r="G72" s="57">
        <v>12365.405779999999</v>
      </c>
      <c r="H72" s="57">
        <v>25194.996080000001</v>
      </c>
      <c r="I72" s="102">
        <v>17758.46847</v>
      </c>
      <c r="J72" s="23">
        <f t="shared" si="1"/>
        <v>18439.623443333334</v>
      </c>
      <c r="M72" s="14" t="s">
        <v>653</v>
      </c>
      <c r="N72" s="103">
        <v>2.5799280499999999</v>
      </c>
      <c r="O72" s="103">
        <v>11.400938999999999</v>
      </c>
      <c r="P72" s="23">
        <f t="shared" si="2"/>
        <v>441.90918425031271</v>
      </c>
      <c r="S72" s="16"/>
      <c r="T72" s="16" t="s">
        <v>507</v>
      </c>
      <c r="U72" s="57">
        <v>0.18371599999999999</v>
      </c>
      <c r="V72" s="23">
        <f t="shared" si="3"/>
        <v>4.0179806617306921</v>
      </c>
    </row>
    <row r="73" spans="1:22" x14ac:dyDescent="0.2">
      <c r="A73" s="16"/>
      <c r="B73" s="16" t="s">
        <v>690</v>
      </c>
      <c r="C73" s="100">
        <v>1.2487814589999999</v>
      </c>
      <c r="D73" s="57">
        <v>2.3361790949999999</v>
      </c>
      <c r="E73" s="101">
        <v>2.1126161410000002</v>
      </c>
      <c r="F73" s="23">
        <f t="shared" si="0"/>
        <v>1.8991922316666667</v>
      </c>
      <c r="G73" s="57">
        <v>12322.775519999999</v>
      </c>
      <c r="H73" s="57">
        <v>31514.7523</v>
      </c>
      <c r="I73" s="102">
        <v>20846.957859999999</v>
      </c>
      <c r="J73" s="23">
        <f t="shared" si="1"/>
        <v>21561.495226666666</v>
      </c>
      <c r="M73" s="14" t="s">
        <v>654</v>
      </c>
      <c r="N73" s="103">
        <v>2.98919705</v>
      </c>
      <c r="O73" s="103">
        <v>13.43727415</v>
      </c>
      <c r="P73" s="23">
        <f t="shared" si="2"/>
        <v>449.5278807397458</v>
      </c>
      <c r="S73" s="16"/>
      <c r="T73" s="16" t="s">
        <v>508</v>
      </c>
      <c r="U73" s="57">
        <v>1.2200409999999999</v>
      </c>
      <c r="V73" s="23">
        <f t="shared" si="3"/>
        <v>4.8440780639696568</v>
      </c>
    </row>
    <row r="74" spans="1:22" x14ac:dyDescent="0.2">
      <c r="A74" s="18"/>
      <c r="B74" s="18" t="s">
        <v>870</v>
      </c>
      <c r="C74" s="100">
        <v>1.6675892919999999</v>
      </c>
      <c r="D74" s="57">
        <v>1.0786374759999999</v>
      </c>
      <c r="E74" s="101">
        <v>1.9868619789999999</v>
      </c>
      <c r="F74" s="23">
        <f t="shared" si="0"/>
        <v>1.5776962489999999</v>
      </c>
      <c r="G74" s="57">
        <v>16192.25974</v>
      </c>
      <c r="H74" s="57">
        <v>14317.90705</v>
      </c>
      <c r="I74" s="102">
        <v>19292.391339999998</v>
      </c>
      <c r="J74" s="23">
        <f t="shared" si="1"/>
        <v>16600.852709999999</v>
      </c>
      <c r="M74" s="14" t="s">
        <v>655</v>
      </c>
      <c r="N74" s="103">
        <v>2.17927479</v>
      </c>
      <c r="O74" s="103">
        <v>9.3463225049999998</v>
      </c>
      <c r="P74" s="23">
        <f t="shared" si="2"/>
        <v>428.87306125355582</v>
      </c>
      <c r="S74" s="16"/>
      <c r="T74" s="16" t="s">
        <v>509</v>
      </c>
      <c r="U74" s="57">
        <v>1.511476</v>
      </c>
      <c r="V74" s="23">
        <f t="shared" si="3"/>
        <v>7.0538381569771014</v>
      </c>
    </row>
    <row r="75" spans="1:22" x14ac:dyDescent="0.2">
      <c r="A75" s="16"/>
      <c r="B75" s="16" t="s">
        <v>521</v>
      </c>
      <c r="C75" s="100">
        <v>0.33060821499999998</v>
      </c>
      <c r="D75" s="57">
        <v>0.62695675900000003</v>
      </c>
      <c r="E75" s="101">
        <v>0.80098802599999996</v>
      </c>
      <c r="F75" s="23">
        <f t="shared" si="0"/>
        <v>0.58618433333333331</v>
      </c>
      <c r="G75" s="57">
        <v>8899.0439760000008</v>
      </c>
      <c r="H75" s="57">
        <v>26811.39921</v>
      </c>
      <c r="I75" s="102">
        <v>21560.34647</v>
      </c>
      <c r="J75" s="23">
        <f t="shared" si="1"/>
        <v>19090.263218666671</v>
      </c>
      <c r="M75" s="14" t="s">
        <v>656</v>
      </c>
      <c r="N75" s="103">
        <v>1.1001557</v>
      </c>
      <c r="O75" s="103">
        <v>13.577725750000001</v>
      </c>
      <c r="P75" s="23">
        <f t="shared" si="2"/>
        <v>1234.1640142390754</v>
      </c>
      <c r="S75" s="16"/>
      <c r="T75" s="16" t="s">
        <v>510</v>
      </c>
      <c r="U75" s="57">
        <v>1.043839</v>
      </c>
      <c r="V75" s="23">
        <f t="shared" si="3"/>
        <v>5.98758214107482</v>
      </c>
    </row>
    <row r="76" spans="1:22" x14ac:dyDescent="0.2">
      <c r="A76" s="16"/>
      <c r="B76" s="16" t="s">
        <v>566</v>
      </c>
      <c r="C76" s="100">
        <v>0.64755146799999996</v>
      </c>
      <c r="D76" s="57">
        <v>0.47562522299999999</v>
      </c>
      <c r="E76" s="101">
        <v>0.31672711100000001</v>
      </c>
      <c r="F76" s="23">
        <f t="shared" si="0"/>
        <v>0.47996793399999998</v>
      </c>
      <c r="G76" s="57">
        <v>19057.991429999998</v>
      </c>
      <c r="H76" s="57">
        <v>22239.237420000001</v>
      </c>
      <c r="I76" s="102">
        <v>9321.5487209999992</v>
      </c>
      <c r="J76" s="23">
        <f t="shared" si="1"/>
        <v>16872.925856999998</v>
      </c>
      <c r="M76" s="14" t="s">
        <v>657</v>
      </c>
      <c r="N76" s="103">
        <v>0.22742788</v>
      </c>
      <c r="O76" s="103">
        <v>4.3562536070000002</v>
      </c>
      <c r="P76" s="23">
        <f t="shared" si="2"/>
        <v>1915.443967116081</v>
      </c>
      <c r="S76" s="16"/>
      <c r="T76" s="16" t="s">
        <v>511</v>
      </c>
      <c r="U76" s="57">
        <v>0.25616299999999997</v>
      </c>
      <c r="V76" s="23">
        <f t="shared" si="3"/>
        <v>5.2266135499674515</v>
      </c>
    </row>
    <row r="77" spans="1:22" x14ac:dyDescent="0.2">
      <c r="A77" s="16"/>
      <c r="B77" s="16" t="s">
        <v>621</v>
      </c>
      <c r="C77" s="100">
        <v>0.946907681</v>
      </c>
      <c r="D77" s="57">
        <v>1.0809513669999999</v>
      </c>
      <c r="E77" s="101">
        <v>1.012852176</v>
      </c>
      <c r="F77" s="23">
        <f t="shared" si="0"/>
        <v>1.0135704079999999</v>
      </c>
      <c r="G77" s="57">
        <v>21906.52029</v>
      </c>
      <c r="H77" s="57">
        <v>39730.505620000004</v>
      </c>
      <c r="I77" s="102">
        <v>23432.133020000001</v>
      </c>
      <c r="J77" s="23">
        <f t="shared" si="1"/>
        <v>28356.386310000002</v>
      </c>
      <c r="M77" s="14" t="s">
        <v>688</v>
      </c>
      <c r="N77" s="103">
        <v>2.1264500000000002</v>
      </c>
      <c r="O77" s="103">
        <v>9.1764930610000004</v>
      </c>
      <c r="P77" s="23">
        <f t="shared" si="2"/>
        <v>431.54050464389002</v>
      </c>
      <c r="S77" s="16"/>
      <c r="T77" s="16" t="s">
        <v>512</v>
      </c>
      <c r="U77" s="57">
        <v>0.115077</v>
      </c>
      <c r="V77" s="23">
        <f t="shared" si="3"/>
        <v>2.971562982100552</v>
      </c>
    </row>
    <row r="78" spans="1:22" x14ac:dyDescent="0.2">
      <c r="A78" s="16"/>
      <c r="B78" s="16" t="s">
        <v>656</v>
      </c>
      <c r="C78" s="100">
        <v>1.2071966750000001</v>
      </c>
      <c r="D78" s="57">
        <v>0.70262252700000005</v>
      </c>
      <c r="E78" s="101">
        <v>0.74802198799999997</v>
      </c>
      <c r="F78" s="23">
        <f t="shared" si="0"/>
        <v>0.8859470633333334</v>
      </c>
      <c r="G78" s="57">
        <v>33398.655270000003</v>
      </c>
      <c r="H78" s="57">
        <v>30883.406579999999</v>
      </c>
      <c r="I78" s="102">
        <v>20694.994480000001</v>
      </c>
      <c r="J78" s="23">
        <f t="shared" si="1"/>
        <v>28325.685443333332</v>
      </c>
      <c r="M78" s="14" t="s">
        <v>689</v>
      </c>
      <c r="N78" s="103">
        <v>2.17035</v>
      </c>
      <c r="O78" s="103">
        <v>9.9503047410000001</v>
      </c>
      <c r="P78" s="23">
        <f t="shared" si="2"/>
        <v>458.46544294699009</v>
      </c>
      <c r="S78" s="16"/>
      <c r="T78" s="16" t="s">
        <v>513</v>
      </c>
      <c r="U78" s="57">
        <v>1.483975</v>
      </c>
      <c r="V78" s="23" t="e">
        <f t="shared" si="3"/>
        <v>#N/A</v>
      </c>
    </row>
    <row r="79" spans="1:22" x14ac:dyDescent="0.2">
      <c r="A79" s="16"/>
      <c r="B79" s="16" t="s">
        <v>691</v>
      </c>
      <c r="C79" s="100">
        <v>0.53357982900000001</v>
      </c>
      <c r="D79" s="57">
        <v>0.55129099100000001</v>
      </c>
      <c r="E79" s="101">
        <v>0.57399072200000001</v>
      </c>
      <c r="F79" s="23">
        <f t="shared" si="0"/>
        <v>0.5529538473333333</v>
      </c>
      <c r="G79" s="57">
        <v>15714.73479</v>
      </c>
      <c r="H79" s="57">
        <v>25795.308499999999</v>
      </c>
      <c r="I79" s="102">
        <v>16904.896830000002</v>
      </c>
      <c r="J79" s="23">
        <f t="shared" si="1"/>
        <v>19471.646706666666</v>
      </c>
      <c r="M79" s="14" t="s">
        <v>690</v>
      </c>
      <c r="N79" s="103">
        <v>1.64059</v>
      </c>
      <c r="O79" s="103">
        <v>7.2217771490000002</v>
      </c>
      <c r="P79" s="23">
        <f t="shared" si="2"/>
        <v>440.19390274230608</v>
      </c>
      <c r="S79" s="16"/>
      <c r="T79" s="16" t="s">
        <v>514</v>
      </c>
      <c r="U79" s="57">
        <v>1.351504</v>
      </c>
      <c r="V79" s="23" t="e">
        <f t="shared" si="3"/>
        <v>#N/A</v>
      </c>
    </row>
    <row r="80" spans="1:22" x14ac:dyDescent="0.2">
      <c r="A80" s="18"/>
      <c r="B80" s="18" t="s">
        <v>871</v>
      </c>
      <c r="C80" s="100">
        <v>0.792754183</v>
      </c>
      <c r="D80" s="57">
        <v>0.324293687</v>
      </c>
      <c r="E80" s="101">
        <v>0.89935352400000002</v>
      </c>
      <c r="F80" s="23">
        <f t="shared" si="0"/>
        <v>0.67213379799999995</v>
      </c>
      <c r="G80" s="57">
        <v>21910.739720000001</v>
      </c>
      <c r="H80" s="57">
        <v>14239.97316</v>
      </c>
      <c r="I80" s="102">
        <v>24857.012940000001</v>
      </c>
      <c r="J80" s="23">
        <f t="shared" si="1"/>
        <v>20335.908606666668</v>
      </c>
      <c r="M80" s="14" t="s">
        <v>691</v>
      </c>
      <c r="N80" s="103">
        <v>0.59972999999999999</v>
      </c>
      <c r="O80" s="103">
        <v>7.879258589</v>
      </c>
      <c r="P80" s="23">
        <f t="shared" si="2"/>
        <v>1313.800975272206</v>
      </c>
      <c r="S80" s="16"/>
      <c r="T80" s="16" t="s">
        <v>515</v>
      </c>
      <c r="U80" s="57">
        <v>1.0366869999999999</v>
      </c>
      <c r="V80" s="23" t="e">
        <f t="shared" si="3"/>
        <v>#N/A</v>
      </c>
    </row>
    <row r="81" spans="1:22" x14ac:dyDescent="0.2">
      <c r="A81" s="16"/>
      <c r="B81" s="16" t="s">
        <v>522</v>
      </c>
      <c r="C81" s="100">
        <v>6.9730439000000005E-2</v>
      </c>
      <c r="D81" s="57">
        <v>0.221760924</v>
      </c>
      <c r="E81" s="101">
        <v>0.203152006</v>
      </c>
      <c r="F81" s="23">
        <f t="shared" si="0"/>
        <v>0.16488112299999999</v>
      </c>
      <c r="G81" s="57">
        <v>2632.9615699999999</v>
      </c>
      <c r="H81" s="57">
        <v>12363.72176</v>
      </c>
      <c r="I81" s="102">
        <v>7670.8454879999999</v>
      </c>
      <c r="J81" s="23">
        <f t="shared" si="1"/>
        <v>7555.8429393333327</v>
      </c>
      <c r="M81" s="14" t="s">
        <v>692</v>
      </c>
      <c r="N81" s="103">
        <v>0.32090999999999997</v>
      </c>
      <c r="O81" s="103">
        <v>6.4614300379999996</v>
      </c>
      <c r="P81" s="23">
        <f t="shared" si="2"/>
        <v>2013.4710784955282</v>
      </c>
      <c r="S81" s="16"/>
      <c r="T81" s="16" t="s">
        <v>516</v>
      </c>
      <c r="U81" s="57">
        <v>0.34301100000000001</v>
      </c>
      <c r="V81" s="23" t="e">
        <f t="shared" si="3"/>
        <v>#N/A</v>
      </c>
    </row>
    <row r="82" spans="1:22" x14ac:dyDescent="0.2">
      <c r="A82" s="16"/>
      <c r="B82" s="16" t="s">
        <v>567</v>
      </c>
      <c r="C82" s="100">
        <v>0.240190081</v>
      </c>
      <c r="D82" s="57">
        <v>0.14732525099999999</v>
      </c>
      <c r="E82" s="101">
        <v>9.1498495999999999E-2</v>
      </c>
      <c r="F82" s="23">
        <f t="shared" si="0"/>
        <v>0.159671276</v>
      </c>
      <c r="G82" s="57">
        <v>10351.43446</v>
      </c>
      <c r="H82" s="57">
        <v>9374.8588760000002</v>
      </c>
      <c r="I82" s="102">
        <v>3943.2964229999998</v>
      </c>
      <c r="J82" s="23">
        <f t="shared" si="1"/>
        <v>7889.8632530000004</v>
      </c>
      <c r="M82" s="14" t="s">
        <v>868</v>
      </c>
      <c r="N82" s="103">
        <v>2.20592743</v>
      </c>
      <c r="O82" s="103">
        <v>9.6719551769999992</v>
      </c>
      <c r="P82" s="23">
        <f t="shared" si="2"/>
        <v>438.45300826600624</v>
      </c>
      <c r="S82" s="16"/>
      <c r="T82" s="16" t="s">
        <v>517</v>
      </c>
      <c r="U82" s="57">
        <v>0.12715899999999999</v>
      </c>
      <c r="V82" s="23" t="e">
        <f t="shared" si="3"/>
        <v>#N/A</v>
      </c>
    </row>
    <row r="83" spans="1:22" x14ac:dyDescent="0.2">
      <c r="A83" s="16"/>
      <c r="B83" s="16" t="s">
        <v>622</v>
      </c>
      <c r="C83" s="100">
        <v>0.193973057</v>
      </c>
      <c r="D83" s="57">
        <v>0.258978761</v>
      </c>
      <c r="E83" s="101">
        <v>0.27014411199999999</v>
      </c>
      <c r="F83" s="23">
        <f t="shared" si="0"/>
        <v>0.24103197666666665</v>
      </c>
      <c r="G83" s="57">
        <v>8382.1057020000007</v>
      </c>
      <c r="H83" s="57">
        <v>16524.105220000001</v>
      </c>
      <c r="I83" s="102">
        <v>11673.665080000001</v>
      </c>
      <c r="J83" s="23">
        <f t="shared" si="1"/>
        <v>12193.292000666668</v>
      </c>
      <c r="M83" s="14" t="s">
        <v>869</v>
      </c>
      <c r="N83" s="103">
        <v>2.0733036500000002</v>
      </c>
      <c r="O83" s="103">
        <v>9.6031969470000007</v>
      </c>
      <c r="P83" s="23">
        <f t="shared" si="2"/>
        <v>463.18333288999895</v>
      </c>
      <c r="S83" s="16"/>
      <c r="T83" s="16" t="s">
        <v>518</v>
      </c>
      <c r="U83" s="57">
        <v>2.3679679999999999</v>
      </c>
      <c r="V83" s="23">
        <f t="shared" si="3"/>
        <v>10.536255994344163</v>
      </c>
    </row>
    <row r="84" spans="1:22" x14ac:dyDescent="0.2">
      <c r="A84" s="16"/>
      <c r="B84" s="16" t="s">
        <v>657</v>
      </c>
      <c r="C84" s="100">
        <v>0.17219082299999999</v>
      </c>
      <c r="D84" s="57">
        <v>0.221760924</v>
      </c>
      <c r="E84" s="101">
        <v>0.151047035</v>
      </c>
      <c r="F84" s="23">
        <f t="shared" si="0"/>
        <v>0.18166626066666666</v>
      </c>
      <c r="G84" s="57">
        <v>7393.6268790000004</v>
      </c>
      <c r="H84" s="57">
        <v>14059.653969999999</v>
      </c>
      <c r="I84" s="102">
        <v>6485.7429599999996</v>
      </c>
      <c r="J84" s="23">
        <f t="shared" si="1"/>
        <v>9313.0079363333334</v>
      </c>
      <c r="M84" s="14" t="s">
        <v>870</v>
      </c>
      <c r="N84" s="103">
        <v>1.5966974199999999</v>
      </c>
      <c r="O84" s="103">
        <v>6.9161263030000004</v>
      </c>
      <c r="P84" s="23">
        <f t="shared" si="2"/>
        <v>433.15196832972907</v>
      </c>
      <c r="S84" s="16"/>
      <c r="T84" s="16" t="s">
        <v>519</v>
      </c>
      <c r="U84" s="57">
        <v>2.0531579999999998</v>
      </c>
      <c r="V84" s="23">
        <f t="shared" si="3"/>
        <v>10.514725108355663</v>
      </c>
    </row>
    <row r="85" spans="1:22" x14ac:dyDescent="0.2">
      <c r="A85" s="16"/>
      <c r="B85" s="16" t="s">
        <v>692</v>
      </c>
      <c r="C85" s="100">
        <v>0.68993539500000001</v>
      </c>
      <c r="D85" s="57">
        <v>0.221760924</v>
      </c>
      <c r="E85" s="101">
        <v>0.18454308799999999</v>
      </c>
      <c r="F85" s="23">
        <f t="shared" si="0"/>
        <v>0.36541313566666672</v>
      </c>
      <c r="G85" s="57">
        <v>31140.95262</v>
      </c>
      <c r="H85" s="57">
        <v>14779.18793</v>
      </c>
      <c r="I85" s="102">
        <v>8329.5444700000007</v>
      </c>
      <c r="J85" s="23">
        <f t="shared" si="1"/>
        <v>18083.228339999998</v>
      </c>
      <c r="M85" s="14" t="s">
        <v>871</v>
      </c>
      <c r="N85" s="103">
        <v>0.59234509000000002</v>
      </c>
      <c r="O85" s="103">
        <v>7.3032339940000002</v>
      </c>
      <c r="P85" s="23">
        <f t="shared" si="2"/>
        <v>1232.9356851763555</v>
      </c>
      <c r="S85" s="16"/>
      <c r="T85" s="16" t="s">
        <v>520</v>
      </c>
      <c r="U85" s="57">
        <v>1.2935479999999999</v>
      </c>
      <c r="V85" s="23">
        <f t="shared" si="3"/>
        <v>5.4916867081043099</v>
      </c>
    </row>
    <row r="86" spans="1:22" x14ac:dyDescent="0.2">
      <c r="A86" s="18"/>
      <c r="B86" s="18" t="s">
        <v>872</v>
      </c>
      <c r="C86" s="100">
        <v>0.22438487600000001</v>
      </c>
      <c r="D86" s="57">
        <v>0.18454308799999999</v>
      </c>
      <c r="E86" s="101">
        <v>0.258978761</v>
      </c>
      <c r="F86" s="23">
        <f t="shared" si="0"/>
        <v>0.22263557499999997</v>
      </c>
      <c r="G86" s="57">
        <v>9835.5115860000005</v>
      </c>
      <c r="H86" s="57">
        <v>11943.81964</v>
      </c>
      <c r="I86" s="102">
        <v>11351.87297</v>
      </c>
      <c r="J86" s="23">
        <f t="shared" si="1"/>
        <v>11043.734732000003</v>
      </c>
      <c r="M86" s="14" t="s">
        <v>872</v>
      </c>
      <c r="N86" s="103">
        <v>0.28344722</v>
      </c>
      <c r="O86" s="103">
        <v>5.5423954120000003</v>
      </c>
      <c r="P86" s="23">
        <f t="shared" si="2"/>
        <v>1955.3535970470978</v>
      </c>
      <c r="S86" s="16"/>
      <c r="T86" s="16" t="s">
        <v>521</v>
      </c>
      <c r="U86" s="57">
        <v>0.70998799999999995</v>
      </c>
      <c r="V86" s="23">
        <f t="shared" si="3"/>
        <v>8.525162146805549</v>
      </c>
    </row>
    <row r="87" spans="1:22" x14ac:dyDescent="0.2">
      <c r="A87" s="16"/>
      <c r="B87" s="16" t="s">
        <v>523</v>
      </c>
      <c r="C87" s="100">
        <v>1.2006109570000001</v>
      </c>
      <c r="D87" s="57">
        <v>1.0933237419999999</v>
      </c>
      <c r="E87" s="101">
        <v>1.1374158539999999</v>
      </c>
      <c r="F87" s="23">
        <f t="shared" si="0"/>
        <v>1.1437835176666666</v>
      </c>
      <c r="G87" s="57">
        <v>14473.065350000001</v>
      </c>
      <c r="H87" s="57">
        <v>13482.540139999999</v>
      </c>
      <c r="I87" s="102">
        <v>13711.264160000001</v>
      </c>
      <c r="J87" s="23">
        <f t="shared" si="1"/>
        <v>13888.956550000001</v>
      </c>
      <c r="M87" s="14" t="s">
        <v>523</v>
      </c>
      <c r="N87" s="103">
        <v>1.4694156199999999</v>
      </c>
      <c r="O87" s="103">
        <v>7.9017775639999996</v>
      </c>
      <c r="P87" s="23">
        <f t="shared" si="2"/>
        <v>537.74966431893517</v>
      </c>
      <c r="S87" s="16"/>
      <c r="T87" s="16" t="s">
        <v>522</v>
      </c>
      <c r="U87" s="57">
        <v>0.267233</v>
      </c>
      <c r="V87" s="23">
        <f t="shared" si="3"/>
        <v>4.5012605491506985</v>
      </c>
    </row>
    <row r="88" spans="1:22" x14ac:dyDescent="0.2">
      <c r="A88" s="16"/>
      <c r="B88" s="16" t="s">
        <v>568</v>
      </c>
      <c r="C88" s="100">
        <v>0.78628689399999996</v>
      </c>
      <c r="D88" s="57">
        <v>1.225600077</v>
      </c>
      <c r="E88" s="101">
        <v>1.1153697979999999</v>
      </c>
      <c r="F88" s="23">
        <f t="shared" si="0"/>
        <v>1.0424189229999998</v>
      </c>
      <c r="G88" s="57">
        <v>9289.5787619999992</v>
      </c>
      <c r="H88" s="57">
        <v>14812.504199999999</v>
      </c>
      <c r="I88" s="102">
        <v>13177.52549</v>
      </c>
      <c r="J88" s="23">
        <f t="shared" si="1"/>
        <v>12426.536150666667</v>
      </c>
      <c r="M88" s="14" t="s">
        <v>524</v>
      </c>
      <c r="N88" s="103">
        <v>0.96586424000000004</v>
      </c>
      <c r="O88" s="103">
        <v>5.7641781209999996</v>
      </c>
      <c r="P88" s="23">
        <f t="shared" si="2"/>
        <v>596.78968143597479</v>
      </c>
      <c r="S88" s="16"/>
      <c r="T88" s="16" t="s">
        <v>523</v>
      </c>
      <c r="U88" s="57">
        <v>1.571763</v>
      </c>
      <c r="V88" s="23">
        <f t="shared" si="3"/>
        <v>8.4521502563892241</v>
      </c>
    </row>
    <row r="89" spans="1:22" x14ac:dyDescent="0.2">
      <c r="A89" s="16"/>
      <c r="B89" s="16" t="s">
        <v>623</v>
      </c>
      <c r="C89" s="100">
        <v>1.3810251330000001</v>
      </c>
      <c r="D89" s="57">
        <v>1.2696921889999999</v>
      </c>
      <c r="E89" s="101">
        <v>1.304965878</v>
      </c>
      <c r="F89" s="23">
        <f t="shared" si="0"/>
        <v>1.3185610666666667</v>
      </c>
      <c r="G89" s="57">
        <v>18194.60655</v>
      </c>
      <c r="H89" s="57">
        <v>17112.137320000002</v>
      </c>
      <c r="I89" s="102">
        <v>17192.547879999998</v>
      </c>
      <c r="J89" s="23">
        <f t="shared" si="1"/>
        <v>17499.763916666667</v>
      </c>
      <c r="M89" s="14" t="s">
        <v>525</v>
      </c>
      <c r="N89" s="103">
        <v>0.49929963999999999</v>
      </c>
      <c r="O89" s="103">
        <v>3.2403636840000001</v>
      </c>
      <c r="P89" s="23">
        <f t="shared" si="2"/>
        <v>648.98177855686026</v>
      </c>
      <c r="S89" s="16"/>
      <c r="T89" s="16" t="s">
        <v>524</v>
      </c>
      <c r="U89" s="57">
        <v>0.93912600000000002</v>
      </c>
      <c r="V89" s="23">
        <f t="shared" si="3"/>
        <v>5.6046070636824128</v>
      </c>
    </row>
    <row r="90" spans="1:22" x14ac:dyDescent="0.2">
      <c r="A90" s="16"/>
      <c r="B90" s="16" t="s">
        <v>698</v>
      </c>
      <c r="C90" s="100">
        <v>1.383636933</v>
      </c>
      <c r="D90" s="57">
        <v>1.4019685239999999</v>
      </c>
      <c r="E90" s="101">
        <v>1.1418250649999999</v>
      </c>
      <c r="F90" s="23">
        <f t="shared" si="0"/>
        <v>1.3091435073333333</v>
      </c>
      <c r="G90" s="57">
        <v>17711.482319999999</v>
      </c>
      <c r="H90" s="57">
        <v>18358.43894</v>
      </c>
      <c r="I90" s="102">
        <v>14616.12795</v>
      </c>
      <c r="J90" s="23">
        <f t="shared" si="1"/>
        <v>16895.349736666667</v>
      </c>
      <c r="M90" s="14" t="s">
        <v>526</v>
      </c>
      <c r="N90" s="103">
        <v>0.17885292999999999</v>
      </c>
      <c r="O90" s="103">
        <v>3.5190957740000002</v>
      </c>
      <c r="P90" s="23">
        <f t="shared" si="2"/>
        <v>1967.591905818932</v>
      </c>
      <c r="S90" s="16"/>
      <c r="T90" s="16" t="s">
        <v>525</v>
      </c>
      <c r="U90" s="57">
        <v>0.53641300000000003</v>
      </c>
      <c r="V90" s="23">
        <f t="shared" si="3"/>
        <v>3.4812226278102107</v>
      </c>
    </row>
    <row r="91" spans="1:22" x14ac:dyDescent="0.2">
      <c r="A91" s="18"/>
      <c r="B91" s="18" t="s">
        <v>888</v>
      </c>
      <c r="C91" s="100">
        <v>1.246410231</v>
      </c>
      <c r="D91" s="57">
        <v>1.3578764130000001</v>
      </c>
      <c r="E91" s="101">
        <v>1.3931501019999999</v>
      </c>
      <c r="F91" s="23">
        <f t="shared" si="0"/>
        <v>1.3324789153333334</v>
      </c>
      <c r="G91" s="57">
        <v>17094.770120000001</v>
      </c>
      <c r="H91" s="57">
        <v>19051.414509999999</v>
      </c>
      <c r="I91" s="102">
        <v>19107.337329999998</v>
      </c>
      <c r="J91" s="23">
        <f t="shared" si="1"/>
        <v>18417.840653333333</v>
      </c>
      <c r="M91" s="14" t="s">
        <v>527</v>
      </c>
      <c r="N91" s="103">
        <v>0.11220811999999999</v>
      </c>
      <c r="O91" s="103">
        <v>2.8568012500000002</v>
      </c>
      <c r="P91" s="23">
        <f t="shared" si="2"/>
        <v>2545.9844171705226</v>
      </c>
      <c r="S91" s="16"/>
      <c r="T91" s="16" t="s">
        <v>526</v>
      </c>
      <c r="U91" s="57">
        <v>0.19237699999999999</v>
      </c>
      <c r="V91" s="23">
        <f t="shared" si="3"/>
        <v>3.7851942806572869</v>
      </c>
    </row>
    <row r="92" spans="1:22" x14ac:dyDescent="0.2">
      <c r="A92" s="16"/>
      <c r="B92" s="16" t="s">
        <v>524</v>
      </c>
      <c r="C92" s="100">
        <v>0.67936875500000005</v>
      </c>
      <c r="D92" s="57">
        <v>0.96836238600000002</v>
      </c>
      <c r="E92" s="101">
        <v>0.83099929299999997</v>
      </c>
      <c r="F92" s="23">
        <f t="shared" si="0"/>
        <v>0.82624347799999998</v>
      </c>
      <c r="G92" s="57">
        <v>9088.7665309999993</v>
      </c>
      <c r="H92" s="57">
        <v>13088.79276</v>
      </c>
      <c r="I92" s="102">
        <v>11117.31812</v>
      </c>
      <c r="J92" s="23">
        <f t="shared" si="1"/>
        <v>11098.292470333332</v>
      </c>
      <c r="M92" s="14" t="s">
        <v>568</v>
      </c>
      <c r="N92" s="103">
        <v>0.82170370000000004</v>
      </c>
      <c r="O92" s="103">
        <v>4.3306407350000002</v>
      </c>
      <c r="P92" s="23">
        <f t="shared" si="2"/>
        <v>527.03191369346393</v>
      </c>
      <c r="S92" s="16"/>
      <c r="T92" s="16" t="s">
        <v>528</v>
      </c>
      <c r="U92" s="57">
        <v>2.890285</v>
      </c>
      <c r="V92" s="23">
        <f t="shared" si="3"/>
        <v>12.806747311792073</v>
      </c>
    </row>
    <row r="93" spans="1:22" x14ac:dyDescent="0.2">
      <c r="A93" s="16"/>
      <c r="B93" s="16" t="s">
        <v>569</v>
      </c>
      <c r="C93" s="100">
        <v>1.3721454529999999</v>
      </c>
      <c r="D93" s="57">
        <v>0.91112776399999995</v>
      </c>
      <c r="E93" s="101">
        <v>0.75087082299999997</v>
      </c>
      <c r="F93" s="23">
        <f t="shared" si="0"/>
        <v>1.0113813466666666</v>
      </c>
      <c r="G93" s="57">
        <v>19616.30443</v>
      </c>
      <c r="H93" s="57">
        <v>13160.08286</v>
      </c>
      <c r="I93" s="102">
        <v>10734.511140000001</v>
      </c>
      <c r="J93" s="23">
        <f t="shared" si="1"/>
        <v>14503.632810000001</v>
      </c>
      <c r="M93" s="14" t="s">
        <v>569</v>
      </c>
      <c r="N93" s="103">
        <v>0.73233179999999998</v>
      </c>
      <c r="O93" s="103">
        <v>4.6703224360000002</v>
      </c>
      <c r="P93" s="23">
        <f t="shared" si="2"/>
        <v>637.73311987817544</v>
      </c>
      <c r="S93" s="16"/>
      <c r="T93" s="16" t="s">
        <v>529</v>
      </c>
      <c r="U93" s="57">
        <v>1.2907379999999999</v>
      </c>
      <c r="V93" s="23">
        <f t="shared" si="3"/>
        <v>7.6811854111093743</v>
      </c>
    </row>
    <row r="94" spans="1:22" x14ac:dyDescent="0.2">
      <c r="A94" s="16"/>
      <c r="B94" s="16" t="s">
        <v>624</v>
      </c>
      <c r="C94" s="100">
        <v>1.086069094</v>
      </c>
      <c r="D94" s="57">
        <v>1.1400662509999999</v>
      </c>
      <c r="E94" s="101">
        <v>1.1515131750000001</v>
      </c>
      <c r="F94" s="23">
        <f t="shared" si="0"/>
        <v>1.1258828400000001</v>
      </c>
      <c r="G94" s="57">
        <v>13973.21056</v>
      </c>
      <c r="H94" s="57">
        <v>14819.41769</v>
      </c>
      <c r="I94" s="102">
        <v>14815.204809999999</v>
      </c>
      <c r="J94" s="23">
        <f t="shared" si="1"/>
        <v>14535.944353333334</v>
      </c>
      <c r="M94" s="14" t="s">
        <v>570</v>
      </c>
      <c r="N94" s="103">
        <v>0.25135109999999999</v>
      </c>
      <c r="O94" s="103">
        <v>1.64400766</v>
      </c>
      <c r="P94" s="23">
        <f t="shared" si="2"/>
        <v>654.06821772413173</v>
      </c>
      <c r="S94" s="16"/>
      <c r="T94" s="16" t="s">
        <v>530</v>
      </c>
      <c r="U94" s="57">
        <v>0.66103800000000001</v>
      </c>
      <c r="V94" s="23">
        <f t="shared" si="3"/>
        <v>4.1078690422733901</v>
      </c>
    </row>
    <row r="95" spans="1:22" x14ac:dyDescent="0.2">
      <c r="A95" s="16"/>
      <c r="B95" s="16" t="s">
        <v>699</v>
      </c>
      <c r="C95" s="100">
        <v>1.167037935</v>
      </c>
      <c r="D95" s="57">
        <v>1.3690047380000001</v>
      </c>
      <c r="E95" s="101">
        <v>1.512091292</v>
      </c>
      <c r="F95" s="23">
        <f t="shared" si="0"/>
        <v>1.3493779883333332</v>
      </c>
      <c r="G95" s="57">
        <v>14539.64219</v>
      </c>
      <c r="H95" s="57">
        <v>17232.01238</v>
      </c>
      <c r="I95" s="102">
        <v>18838.519029999999</v>
      </c>
      <c r="J95" s="23">
        <f t="shared" si="1"/>
        <v>16870.057866666666</v>
      </c>
      <c r="M95" s="14" t="s">
        <v>571</v>
      </c>
      <c r="N95" s="103">
        <v>0.13133214000000001</v>
      </c>
      <c r="O95" s="103">
        <v>2.6598733999999999</v>
      </c>
      <c r="P95" s="23">
        <f t="shared" si="2"/>
        <v>2025.3027172175823</v>
      </c>
      <c r="S95" s="16"/>
      <c r="T95" s="16" t="s">
        <v>531</v>
      </c>
      <c r="U95" s="57">
        <v>0.24966099999999999</v>
      </c>
      <c r="V95" s="23">
        <f t="shared" si="3"/>
        <v>4.9185634429528591</v>
      </c>
    </row>
    <row r="96" spans="1:22" x14ac:dyDescent="0.2">
      <c r="A96" s="18"/>
      <c r="B96" s="18" t="s">
        <v>889</v>
      </c>
      <c r="C96" s="100">
        <v>1.242989211</v>
      </c>
      <c r="D96" s="57">
        <v>1.1973008730000001</v>
      </c>
      <c r="E96" s="101">
        <v>1.117172402</v>
      </c>
      <c r="F96" s="23">
        <f t="shared" si="0"/>
        <v>1.1858208286666667</v>
      </c>
      <c r="G96" s="57">
        <v>16284.66821</v>
      </c>
      <c r="H96" s="57">
        <v>15848.09828</v>
      </c>
      <c r="I96" s="102">
        <v>14636.31522</v>
      </c>
      <c r="J96" s="23">
        <f t="shared" si="1"/>
        <v>15589.693903333333</v>
      </c>
      <c r="M96" s="14" t="s">
        <v>572</v>
      </c>
      <c r="N96" s="103">
        <v>0.11352228</v>
      </c>
      <c r="O96" s="103">
        <v>2.9512811569999999</v>
      </c>
      <c r="P96" s="23">
        <f t="shared" si="2"/>
        <v>2599.737388114474</v>
      </c>
      <c r="S96" s="16"/>
      <c r="T96" s="16" t="s">
        <v>532</v>
      </c>
      <c r="U96" s="57">
        <v>0.16278300000000001</v>
      </c>
      <c r="V96" s="23">
        <f t="shared" si="3"/>
        <v>4.0440928966262542</v>
      </c>
    </row>
    <row r="97" spans="1:22" x14ac:dyDescent="0.2">
      <c r="A97" s="16"/>
      <c r="B97" s="16" t="s">
        <v>525</v>
      </c>
      <c r="C97" s="100">
        <v>0.24135213999999999</v>
      </c>
      <c r="D97" s="57">
        <v>0.36162474</v>
      </c>
      <c r="E97" s="101">
        <v>0.38226806899999999</v>
      </c>
      <c r="F97" s="23">
        <f t="shared" si="0"/>
        <v>0.32841498299999999</v>
      </c>
      <c r="G97" s="57">
        <v>3511.2498150000001</v>
      </c>
      <c r="H97" s="57">
        <v>5313.9476029999996</v>
      </c>
      <c r="I97" s="102">
        <v>5561.3291330000002</v>
      </c>
      <c r="J97" s="23">
        <f t="shared" si="1"/>
        <v>4795.5088503333327</v>
      </c>
      <c r="M97" s="14" t="s">
        <v>623</v>
      </c>
      <c r="N97" s="103">
        <v>1.2904217099999999</v>
      </c>
      <c r="O97" s="103">
        <v>7.5839362619999999</v>
      </c>
      <c r="P97" s="23">
        <f t="shared" si="2"/>
        <v>587.70990934428721</v>
      </c>
      <c r="S97" s="16"/>
      <c r="T97" s="16" t="s">
        <v>533</v>
      </c>
      <c r="U97" s="57">
        <v>1.346287</v>
      </c>
      <c r="V97" s="23">
        <f t="shared" si="3"/>
        <v>5.502632922156721</v>
      </c>
    </row>
    <row r="98" spans="1:22" x14ac:dyDescent="0.2">
      <c r="A98" s="16"/>
      <c r="B98" s="16" t="s">
        <v>570</v>
      </c>
      <c r="C98" s="100">
        <v>0.86201309599999998</v>
      </c>
      <c r="D98" s="57">
        <v>0.46484138699999999</v>
      </c>
      <c r="E98" s="101">
        <v>0.248086427</v>
      </c>
      <c r="F98" s="23">
        <f t="shared" si="0"/>
        <v>0.52498030333333334</v>
      </c>
      <c r="G98" s="57">
        <v>12639.066210000001</v>
      </c>
      <c r="H98" s="57">
        <v>6884.2157370000004</v>
      </c>
      <c r="I98" s="102">
        <v>3637.5094509999999</v>
      </c>
      <c r="J98" s="23">
        <f t="shared" si="1"/>
        <v>7720.2637993333337</v>
      </c>
      <c r="M98" s="14" t="s">
        <v>624</v>
      </c>
      <c r="N98" s="103">
        <v>1.16325221</v>
      </c>
      <c r="O98" s="103">
        <v>6.6762802929999996</v>
      </c>
      <c r="P98" s="23">
        <f t="shared" si="2"/>
        <v>573.93231111935722</v>
      </c>
      <c r="S98" s="16"/>
      <c r="T98" s="16" t="s">
        <v>534</v>
      </c>
      <c r="U98" s="57">
        <v>1.4291290000000001</v>
      </c>
      <c r="V98" s="23">
        <f t="shared" si="3"/>
        <v>6.6542430731673514</v>
      </c>
    </row>
    <row r="99" spans="1:22" x14ac:dyDescent="0.2">
      <c r="A99" s="16"/>
      <c r="B99" s="16" t="s">
        <v>625</v>
      </c>
      <c r="C99" s="100">
        <v>0.43218180299999998</v>
      </c>
      <c r="D99" s="57">
        <v>0.56805803399999999</v>
      </c>
      <c r="E99" s="101">
        <v>0.38226806899999999</v>
      </c>
      <c r="F99" s="23">
        <f t="shared" si="0"/>
        <v>0.46083596866666671</v>
      </c>
      <c r="G99" s="57">
        <v>5698.4368949999998</v>
      </c>
      <c r="H99" s="57">
        <v>7565.3762489999999</v>
      </c>
      <c r="I99" s="102">
        <v>5040.3104800000001</v>
      </c>
      <c r="J99" s="23">
        <f t="shared" si="1"/>
        <v>6101.3745413333336</v>
      </c>
      <c r="M99" s="14" t="s">
        <v>625</v>
      </c>
      <c r="N99" s="103">
        <v>0.41957329999999998</v>
      </c>
      <c r="O99" s="103">
        <v>2.4678515609999998</v>
      </c>
      <c r="P99" s="23">
        <f t="shared" si="2"/>
        <v>588.18126916083543</v>
      </c>
      <c r="S99" s="16"/>
      <c r="T99" s="16" t="s">
        <v>535</v>
      </c>
      <c r="U99" s="57">
        <v>0.92787500000000001</v>
      </c>
      <c r="V99" s="23">
        <f t="shared" si="3"/>
        <v>5.4867775839705173</v>
      </c>
    </row>
    <row r="100" spans="1:22" x14ac:dyDescent="0.2">
      <c r="A100" s="16"/>
      <c r="B100" s="16" t="s">
        <v>700</v>
      </c>
      <c r="C100" s="100">
        <v>0.48210935700000002</v>
      </c>
      <c r="D100" s="57">
        <v>0.82609965299999999</v>
      </c>
      <c r="E100" s="101">
        <v>0.73836550300000003</v>
      </c>
      <c r="F100" s="23">
        <f t="shared" si="0"/>
        <v>0.68219150433333342</v>
      </c>
      <c r="G100" s="57">
        <v>7003.9996520000004</v>
      </c>
      <c r="H100" s="57">
        <v>12122.203030000001</v>
      </c>
      <c r="I100" s="102">
        <v>10726.843720000001</v>
      </c>
      <c r="J100" s="23">
        <f t="shared" si="1"/>
        <v>9951.0154673333345</v>
      </c>
      <c r="M100" s="14" t="s">
        <v>626</v>
      </c>
      <c r="N100" s="103">
        <v>0.16681077</v>
      </c>
      <c r="O100" s="103">
        <v>3.3853318529999998</v>
      </c>
      <c r="P100" s="23">
        <f t="shared" si="2"/>
        <v>2029.4444135711378</v>
      </c>
      <c r="S100" s="16"/>
      <c r="T100" s="16" t="s">
        <v>536</v>
      </c>
      <c r="U100" s="57">
        <v>0.22705800000000001</v>
      </c>
      <c r="V100" s="23">
        <f t="shared" si="3"/>
        <v>4.587204194007934</v>
      </c>
    </row>
    <row r="101" spans="1:22" x14ac:dyDescent="0.2">
      <c r="A101" s="18"/>
      <c r="B101" s="18" t="s">
        <v>890</v>
      </c>
      <c r="C101" s="100">
        <v>0.367175592</v>
      </c>
      <c r="D101" s="57">
        <v>0.36162474</v>
      </c>
      <c r="E101" s="101">
        <v>0.16551310999999999</v>
      </c>
      <c r="F101" s="23">
        <f t="shared" si="0"/>
        <v>0.29810448066666667</v>
      </c>
      <c r="G101" s="57">
        <v>5508.0020949999998</v>
      </c>
      <c r="H101" s="57">
        <v>5479.3240519999999</v>
      </c>
      <c r="I101" s="102">
        <v>2482.8626279999999</v>
      </c>
      <c r="J101" s="23">
        <f t="shared" si="1"/>
        <v>4490.0629249999993</v>
      </c>
      <c r="M101" s="14" t="s">
        <v>627</v>
      </c>
      <c r="N101" s="103">
        <v>0.151666</v>
      </c>
      <c r="O101" s="103">
        <v>3.874512025</v>
      </c>
      <c r="P101" s="23">
        <f t="shared" si="2"/>
        <v>2554.6345423496368</v>
      </c>
      <c r="S101" s="16"/>
      <c r="T101" s="16" t="s">
        <v>537</v>
      </c>
      <c r="U101" s="57">
        <v>0.13523199999999999</v>
      </c>
      <c r="V101" s="23">
        <f t="shared" si="3"/>
        <v>3.58293600219675</v>
      </c>
    </row>
    <row r="102" spans="1:22" x14ac:dyDescent="0.2">
      <c r="A102" s="16"/>
      <c r="B102" s="16" t="s">
        <v>526</v>
      </c>
      <c r="C102" s="100">
        <v>0.218268079</v>
      </c>
      <c r="D102" s="57">
        <v>0.19787897600000001</v>
      </c>
      <c r="E102" s="101">
        <v>0.202520529</v>
      </c>
      <c r="F102" s="23">
        <f t="shared" si="0"/>
        <v>0.20622252799999999</v>
      </c>
      <c r="G102" s="57">
        <v>9627.273905</v>
      </c>
      <c r="H102" s="57">
        <v>8815.9565039999998</v>
      </c>
      <c r="I102" s="102">
        <v>8932.6877910000003</v>
      </c>
      <c r="J102" s="23">
        <f t="shared" si="1"/>
        <v>9125.3060666666661</v>
      </c>
      <c r="M102" s="14" t="s">
        <v>698</v>
      </c>
      <c r="N102" s="103">
        <v>1.4362900000000001</v>
      </c>
      <c r="O102" s="103">
        <v>8.2015668339999994</v>
      </c>
      <c r="P102" s="23">
        <f t="shared" si="2"/>
        <v>571.02443336652061</v>
      </c>
      <c r="S102" s="16"/>
      <c r="T102" s="16" t="s">
        <v>538</v>
      </c>
      <c r="U102" s="57">
        <v>1.202145</v>
      </c>
      <c r="V102" s="23">
        <f t="shared" si="3"/>
        <v>4.4882766594025085</v>
      </c>
    </row>
    <row r="103" spans="1:22" x14ac:dyDescent="0.2">
      <c r="A103" s="16"/>
      <c r="B103" s="16" t="s">
        <v>571</v>
      </c>
      <c r="C103" s="100">
        <v>0.14761001100000001</v>
      </c>
      <c r="D103" s="57">
        <v>0.19365938299999999</v>
      </c>
      <c r="E103" s="101">
        <v>0.19323742399999999</v>
      </c>
      <c r="F103" s="23">
        <f t="shared" si="0"/>
        <v>0.17816893933333333</v>
      </c>
      <c r="G103" s="57">
        <v>6701.6823180000001</v>
      </c>
      <c r="H103" s="57">
        <v>8881.0282200000001</v>
      </c>
      <c r="I103" s="102">
        <v>8773.2249109999993</v>
      </c>
      <c r="J103" s="23">
        <f t="shared" si="1"/>
        <v>8118.6451496666659</v>
      </c>
      <c r="M103" s="14" t="s">
        <v>699</v>
      </c>
      <c r="N103" s="103">
        <v>1.3724099999999999</v>
      </c>
      <c r="O103" s="103">
        <v>7.6273653100000001</v>
      </c>
      <c r="P103" s="23">
        <f t="shared" si="2"/>
        <v>555.76433500193093</v>
      </c>
      <c r="S103" s="16"/>
      <c r="T103" s="16" t="s">
        <v>539</v>
      </c>
      <c r="U103" s="57">
        <v>1.389418</v>
      </c>
      <c r="V103" s="23">
        <f t="shared" si="3"/>
        <v>6.5380855759943755</v>
      </c>
    </row>
    <row r="104" spans="1:22" x14ac:dyDescent="0.2">
      <c r="A104" s="16"/>
      <c r="B104" s="16" t="s">
        <v>626</v>
      </c>
      <c r="C104" s="100">
        <v>0.21147206299999999</v>
      </c>
      <c r="D104" s="57">
        <v>0.19365938299999999</v>
      </c>
      <c r="E104" s="101">
        <v>0.17846884700000001</v>
      </c>
      <c r="F104" s="23">
        <f t="shared" si="0"/>
        <v>0.19453343099999998</v>
      </c>
      <c r="G104" s="57">
        <v>9620.7345229999992</v>
      </c>
      <c r="H104" s="57">
        <v>8899.1895000000004</v>
      </c>
      <c r="I104" s="102">
        <v>8119.2824039999996</v>
      </c>
      <c r="J104" s="23">
        <f t="shared" si="1"/>
        <v>8879.7354756666664</v>
      </c>
      <c r="M104" s="14" t="s">
        <v>700</v>
      </c>
      <c r="N104" s="103">
        <v>0.84781799999999996</v>
      </c>
      <c r="O104" s="103">
        <v>5.494461265</v>
      </c>
      <c r="P104" s="23">
        <f t="shared" si="2"/>
        <v>648.0708436244571</v>
      </c>
      <c r="S104" s="16"/>
      <c r="T104" s="16" t="s">
        <v>540</v>
      </c>
      <c r="U104" s="57">
        <v>1.015871</v>
      </c>
      <c r="V104" s="23">
        <f t="shared" si="3"/>
        <v>5.3163325799247696</v>
      </c>
    </row>
    <row r="105" spans="1:22" x14ac:dyDescent="0.2">
      <c r="A105" s="16"/>
      <c r="B105" s="16" t="s">
        <v>701</v>
      </c>
      <c r="C105" s="100">
        <v>0.1925608</v>
      </c>
      <c r="D105" s="57">
        <v>0.185220197</v>
      </c>
      <c r="E105" s="101">
        <v>0.18395431900000001</v>
      </c>
      <c r="F105" s="23">
        <f t="shared" si="0"/>
        <v>0.18724510533333336</v>
      </c>
      <c r="G105" s="57">
        <v>8682.1896980000001</v>
      </c>
      <c r="H105" s="57">
        <v>8435.4141710000004</v>
      </c>
      <c r="I105" s="102">
        <v>8294.1402789999993</v>
      </c>
      <c r="J105" s="23">
        <f t="shared" si="1"/>
        <v>8470.5813826666654</v>
      </c>
      <c r="M105" s="14" t="s">
        <v>701</v>
      </c>
      <c r="N105" s="103">
        <v>0.20146700000000001</v>
      </c>
      <c r="O105" s="103">
        <v>4.052166068</v>
      </c>
      <c r="P105" s="23">
        <f t="shared" si="2"/>
        <v>2011.3299289709976</v>
      </c>
      <c r="S105" s="16"/>
      <c r="T105" s="16" t="s">
        <v>541</v>
      </c>
      <c r="U105" s="57">
        <v>0.327623</v>
      </c>
      <c r="V105" s="23">
        <f t="shared" si="3"/>
        <v>6.348610102296683</v>
      </c>
    </row>
    <row r="106" spans="1:22" x14ac:dyDescent="0.2">
      <c r="A106" s="18"/>
      <c r="B106" s="18" t="s">
        <v>891</v>
      </c>
      <c r="C106" s="100">
        <v>0.195946285</v>
      </c>
      <c r="D106" s="57">
        <v>0.19365938299999999</v>
      </c>
      <c r="E106" s="101">
        <v>0.18226648100000001</v>
      </c>
      <c r="F106" s="23">
        <f t="shared" si="0"/>
        <v>0.19062404966666666</v>
      </c>
      <c r="G106" s="57">
        <v>8921.2745319999995</v>
      </c>
      <c r="H106" s="57">
        <v>8906.0493040000001</v>
      </c>
      <c r="I106" s="102">
        <v>8298.4442060000001</v>
      </c>
      <c r="J106" s="23">
        <f t="shared" si="1"/>
        <v>8708.5893473333326</v>
      </c>
      <c r="M106" s="14" t="s">
        <v>702</v>
      </c>
      <c r="N106" s="103">
        <v>0.14679600000000001</v>
      </c>
      <c r="O106" s="103">
        <v>3.8138697989999999</v>
      </c>
      <c r="P106" s="23">
        <f t="shared" si="2"/>
        <v>2598.0747424997953</v>
      </c>
      <c r="S106" s="16"/>
      <c r="T106" s="16" t="s">
        <v>542</v>
      </c>
      <c r="U106" s="57">
        <v>9.3196000000000001E-2</v>
      </c>
      <c r="V106" s="23">
        <f t="shared" si="3"/>
        <v>2.4840116496567268</v>
      </c>
    </row>
    <row r="107" spans="1:22" x14ac:dyDescent="0.2">
      <c r="A107" s="16"/>
      <c r="B107" s="16" t="s">
        <v>527</v>
      </c>
      <c r="C107" s="100">
        <v>8.2324943999999997E-2</v>
      </c>
      <c r="D107" s="57">
        <v>0.12589761799999999</v>
      </c>
      <c r="E107" s="101">
        <v>0.107770775</v>
      </c>
      <c r="F107" s="23">
        <f t="shared" si="0"/>
        <v>0.10533111233333332</v>
      </c>
      <c r="G107" s="57">
        <v>4698.5652060000002</v>
      </c>
      <c r="H107" s="57">
        <v>7271.4517249999999</v>
      </c>
      <c r="I107" s="102">
        <v>6150.845507</v>
      </c>
      <c r="J107" s="23">
        <f t="shared" si="1"/>
        <v>6040.2874793333331</v>
      </c>
      <c r="M107" s="14" t="s">
        <v>888</v>
      </c>
      <c r="N107" s="103">
        <v>1.1285548999999999</v>
      </c>
      <c r="O107" s="103">
        <v>6.9047328170000002</v>
      </c>
      <c r="P107" s="23">
        <f t="shared" si="2"/>
        <v>611.82072905801931</v>
      </c>
      <c r="S107" s="16"/>
      <c r="T107" s="16" t="s">
        <v>543</v>
      </c>
      <c r="U107" s="57">
        <v>0.88494700000000004</v>
      </c>
      <c r="V107" s="23">
        <f t="shared" si="3"/>
        <v>4.098625892966397</v>
      </c>
    </row>
    <row r="108" spans="1:22" x14ac:dyDescent="0.2">
      <c r="A108" s="16"/>
      <c r="B108" s="16" t="s">
        <v>572</v>
      </c>
      <c r="C108" s="100">
        <v>0.121946921</v>
      </c>
      <c r="D108" s="57">
        <v>0.111953893</v>
      </c>
      <c r="E108" s="101">
        <v>0.123806059</v>
      </c>
      <c r="F108" s="23">
        <f t="shared" si="0"/>
        <v>0.11923562433333335</v>
      </c>
      <c r="G108" s="57">
        <v>7106.8704619999999</v>
      </c>
      <c r="H108" s="57">
        <v>6602.6238739999999</v>
      </c>
      <c r="I108" s="102">
        <v>7215.2180230000004</v>
      </c>
      <c r="J108" s="23">
        <f t="shared" si="1"/>
        <v>6974.9041196666667</v>
      </c>
      <c r="M108" s="14" t="s">
        <v>889</v>
      </c>
      <c r="N108" s="103">
        <v>1.2648482299999999</v>
      </c>
      <c r="O108" s="103">
        <v>7.3921692300000004</v>
      </c>
      <c r="P108" s="23">
        <f t="shared" si="2"/>
        <v>584.43132185115996</v>
      </c>
      <c r="S108" s="16"/>
      <c r="T108" s="16" t="s">
        <v>544</v>
      </c>
      <c r="U108" s="57">
        <v>0.77213100000000001</v>
      </c>
      <c r="V108" s="23">
        <f t="shared" si="3"/>
        <v>4.3231691715732854</v>
      </c>
    </row>
    <row r="109" spans="1:22" x14ac:dyDescent="0.2">
      <c r="A109" s="16"/>
      <c r="B109" s="16" t="s">
        <v>627</v>
      </c>
      <c r="C109" s="100">
        <v>9.7472263000000003E-2</v>
      </c>
      <c r="D109" s="57">
        <v>0.13286948000000001</v>
      </c>
      <c r="E109" s="101">
        <v>0.18446126400000001</v>
      </c>
      <c r="F109" s="23">
        <f t="shared" si="0"/>
        <v>0.13826766900000001</v>
      </c>
      <c r="G109" s="57">
        <v>5581.9751489999999</v>
      </c>
      <c r="H109" s="57">
        <v>7700.1979190000002</v>
      </c>
      <c r="I109" s="102">
        <v>10563.602010000001</v>
      </c>
      <c r="J109" s="23">
        <f t="shared" si="1"/>
        <v>7948.5916926666659</v>
      </c>
      <c r="M109" s="14" t="s">
        <v>890</v>
      </c>
      <c r="N109" s="103">
        <v>0.27648520999999998</v>
      </c>
      <c r="O109" s="103">
        <v>1.850180591</v>
      </c>
      <c r="P109" s="23">
        <f t="shared" si="2"/>
        <v>669.17886529988346</v>
      </c>
      <c r="S109" s="16"/>
      <c r="T109" s="16" t="s">
        <v>545</v>
      </c>
      <c r="U109" s="57">
        <v>0.56509500000000001</v>
      </c>
      <c r="V109" s="23">
        <f t="shared" si="3"/>
        <v>3.4255559194396565</v>
      </c>
    </row>
    <row r="110" spans="1:22" x14ac:dyDescent="0.2">
      <c r="A110" s="16"/>
      <c r="B110" s="16" t="s">
        <v>702</v>
      </c>
      <c r="C110" s="100">
        <v>0.13280062100000001</v>
      </c>
      <c r="D110" s="57">
        <v>0.146813206</v>
      </c>
      <c r="E110" s="101">
        <v>0.14611601900000001</v>
      </c>
      <c r="F110" s="23">
        <f t="shared" si="0"/>
        <v>0.1419099486666667</v>
      </c>
      <c r="G110" s="57">
        <v>7734.4568399999998</v>
      </c>
      <c r="H110" s="57">
        <v>8652.958772</v>
      </c>
      <c r="I110" s="102">
        <v>8509.9605190000002</v>
      </c>
      <c r="J110" s="23">
        <f t="shared" si="1"/>
        <v>8299.1253770000003</v>
      </c>
      <c r="M110" s="14" t="s">
        <v>891</v>
      </c>
      <c r="N110" s="103">
        <v>0.27833121999999999</v>
      </c>
      <c r="O110" s="103">
        <v>5.6529313600000002</v>
      </c>
      <c r="P110" s="23">
        <f t="shared" si="2"/>
        <v>2031.0087240662401</v>
      </c>
      <c r="S110" s="16"/>
      <c r="T110" s="16" t="s">
        <v>546</v>
      </c>
      <c r="U110" s="57">
        <v>0.26544200000000001</v>
      </c>
      <c r="V110" s="23">
        <f t="shared" si="3"/>
        <v>5.0535609622768467</v>
      </c>
    </row>
    <row r="111" spans="1:22" x14ac:dyDescent="0.2">
      <c r="A111" s="18"/>
      <c r="B111" s="18" t="s">
        <v>892</v>
      </c>
      <c r="C111" s="100">
        <v>0.11691019</v>
      </c>
      <c r="D111" s="57">
        <v>0.13984134300000001</v>
      </c>
      <c r="E111" s="101">
        <v>0.14263008799999999</v>
      </c>
      <c r="F111" s="23">
        <f t="shared" si="0"/>
        <v>0.133127207</v>
      </c>
      <c r="G111" s="57">
        <v>6677.914205</v>
      </c>
      <c r="H111" s="57">
        <v>8083.3960150000003</v>
      </c>
      <c r="I111" s="102">
        <v>8147.0357110000004</v>
      </c>
      <c r="J111" s="23">
        <f t="shared" si="1"/>
        <v>7636.1153103333336</v>
      </c>
      <c r="M111" s="14" t="s">
        <v>892</v>
      </c>
      <c r="N111" s="103">
        <v>0.11367916</v>
      </c>
      <c r="O111" s="103">
        <v>2.8966182470000001</v>
      </c>
      <c r="P111" s="23">
        <f t="shared" si="2"/>
        <v>2548.064435908921</v>
      </c>
      <c r="S111" s="16"/>
      <c r="T111" s="16" t="s">
        <v>547</v>
      </c>
      <c r="U111" s="57">
        <v>0.160831</v>
      </c>
      <c r="V111" s="23">
        <f t="shared" si="3"/>
        <v>3.8914181989156664</v>
      </c>
    </row>
    <row r="112" spans="1:22" x14ac:dyDescent="0.2">
      <c r="A112" s="16"/>
      <c r="B112" s="16" t="s">
        <v>528</v>
      </c>
      <c r="C112" s="100">
        <v>2.435373818</v>
      </c>
      <c r="D112" s="57">
        <v>2.6604568199999998</v>
      </c>
      <c r="E112" s="101">
        <v>2.616708059</v>
      </c>
      <c r="F112" s="23">
        <f t="shared" si="0"/>
        <v>2.570846232333333</v>
      </c>
      <c r="G112" s="57">
        <v>24190.334640000001</v>
      </c>
      <c r="H112" s="57">
        <v>26842.620220000001</v>
      </c>
      <c r="I112" s="102">
        <v>25991.510269999999</v>
      </c>
      <c r="J112" s="23">
        <f t="shared" si="1"/>
        <v>25674.82171</v>
      </c>
      <c r="M112" s="14" t="s">
        <v>528</v>
      </c>
      <c r="N112" s="103">
        <v>3.2638496099999998</v>
      </c>
      <c r="O112" s="103">
        <v>14.46199846</v>
      </c>
      <c r="P112" s="23">
        <f t="shared" si="2"/>
        <v>443.09634903796933</v>
      </c>
      <c r="S112" s="16"/>
      <c r="T112" s="16" t="s">
        <v>628</v>
      </c>
      <c r="U112" s="57">
        <v>1.2895209999999999</v>
      </c>
      <c r="V112" s="23">
        <f t="shared" si="3"/>
        <v>7.0636144191177852</v>
      </c>
    </row>
    <row r="113" spans="1:22" x14ac:dyDescent="0.2">
      <c r="A113" s="16"/>
      <c r="B113" s="16" t="s">
        <v>573</v>
      </c>
      <c r="C113" s="100">
        <v>1.926529379</v>
      </c>
      <c r="D113" s="57">
        <v>1.8583961959999999</v>
      </c>
      <c r="E113" s="101">
        <v>2.1865119059999998</v>
      </c>
      <c r="F113" s="23">
        <f t="shared" si="0"/>
        <v>1.9904791603333332</v>
      </c>
      <c r="G113" s="57">
        <v>21275.494859999999</v>
      </c>
      <c r="H113" s="57">
        <v>20846.578750000001</v>
      </c>
      <c r="I113" s="102">
        <v>24146.59403</v>
      </c>
      <c r="J113" s="23">
        <f t="shared" si="1"/>
        <v>22089.55588</v>
      </c>
      <c r="M113" s="14" t="s">
        <v>529</v>
      </c>
      <c r="N113" s="103">
        <v>1.2282767999999999</v>
      </c>
      <c r="O113" s="103">
        <v>7.3094786369999998</v>
      </c>
      <c r="P113" s="23">
        <f t="shared" si="2"/>
        <v>595.10027682685211</v>
      </c>
      <c r="S113" s="16"/>
      <c r="T113" s="16" t="s">
        <v>629</v>
      </c>
      <c r="U113" s="57">
        <v>1.0245120000000001</v>
      </c>
      <c r="V113" s="23">
        <f t="shared" si="3"/>
        <v>5.1026196961782091</v>
      </c>
    </row>
    <row r="114" spans="1:22" x14ac:dyDescent="0.2">
      <c r="A114" s="16"/>
      <c r="B114" s="16" t="s">
        <v>608</v>
      </c>
      <c r="C114" s="100">
        <v>2.5185657340000001</v>
      </c>
      <c r="D114" s="57">
        <v>3.170859036</v>
      </c>
      <c r="E114" s="101">
        <v>2.96669815</v>
      </c>
      <c r="F114" s="23">
        <f t="shared" si="0"/>
        <v>2.8853743066666673</v>
      </c>
      <c r="G114" s="57">
        <v>22685.85485</v>
      </c>
      <c r="H114" s="57">
        <v>29011.570729999999</v>
      </c>
      <c r="I114" s="102">
        <v>26722.385170000001</v>
      </c>
      <c r="J114" s="23">
        <f t="shared" si="1"/>
        <v>26139.936916666669</v>
      </c>
      <c r="M114" s="14" t="s">
        <v>530</v>
      </c>
      <c r="N114" s="103">
        <v>0.74611357</v>
      </c>
      <c r="O114" s="103">
        <v>4.6365516600000003</v>
      </c>
      <c r="P114" s="23">
        <f t="shared" si="2"/>
        <v>621.42706505123613</v>
      </c>
      <c r="S114" s="16"/>
      <c r="T114" s="16" t="s">
        <v>630</v>
      </c>
      <c r="U114" s="57">
        <v>0.70464199999999999</v>
      </c>
      <c r="V114" s="23">
        <f t="shared" si="3"/>
        <v>4.340146842696841</v>
      </c>
    </row>
    <row r="115" spans="1:22" x14ac:dyDescent="0.2">
      <c r="A115" s="16"/>
      <c r="B115" s="16" t="s">
        <v>703</v>
      </c>
      <c r="C115" s="100">
        <v>2.4556723169999999</v>
      </c>
      <c r="D115" s="57">
        <v>2.1500546049999998</v>
      </c>
      <c r="E115" s="101">
        <v>2.5510849169999998</v>
      </c>
      <c r="F115" s="23">
        <f t="shared" si="0"/>
        <v>2.3856039463333332</v>
      </c>
      <c r="G115" s="57">
        <v>27221.587660000001</v>
      </c>
      <c r="H115" s="57">
        <v>24209.45291</v>
      </c>
      <c r="I115" s="102">
        <v>28279.254199999999</v>
      </c>
      <c r="J115" s="23">
        <f t="shared" si="1"/>
        <v>26570.098256666664</v>
      </c>
      <c r="M115" s="14" t="s">
        <v>531</v>
      </c>
      <c r="N115" s="103">
        <v>0.21858135000000001</v>
      </c>
      <c r="O115" s="103">
        <v>4.3062642440000003</v>
      </c>
      <c r="P115" s="23">
        <f t="shared" si="2"/>
        <v>1970.0968284805633</v>
      </c>
      <c r="S115" s="16"/>
      <c r="T115" s="16" t="s">
        <v>631</v>
      </c>
      <c r="U115" s="57">
        <v>0.23232900000000001</v>
      </c>
      <c r="V115" s="23">
        <f t="shared" si="3"/>
        <v>4.5490354619337978</v>
      </c>
    </row>
    <row r="116" spans="1:22" x14ac:dyDescent="0.2">
      <c r="A116" s="18"/>
      <c r="B116" s="18" t="s">
        <v>873</v>
      </c>
      <c r="C116" s="100">
        <v>2.1681928410000002</v>
      </c>
      <c r="D116" s="57">
        <v>1.7854815930000001</v>
      </c>
      <c r="E116" s="101">
        <v>2.4271300930000002</v>
      </c>
      <c r="F116" s="23">
        <f t="shared" si="0"/>
        <v>2.1269348423333336</v>
      </c>
      <c r="G116" s="57">
        <v>28193.12199</v>
      </c>
      <c r="H116" s="57">
        <v>23582.676340000002</v>
      </c>
      <c r="I116" s="102">
        <v>31560.096280000002</v>
      </c>
      <c r="J116" s="23">
        <f t="shared" si="1"/>
        <v>27778.631536666668</v>
      </c>
      <c r="M116" s="14" t="s">
        <v>532</v>
      </c>
      <c r="N116" s="103">
        <v>0.15289918</v>
      </c>
      <c r="O116" s="103">
        <v>3.7985446129999998</v>
      </c>
      <c r="P116" s="23">
        <f t="shared" si="2"/>
        <v>2484.3459677154578</v>
      </c>
      <c r="S116" s="16"/>
      <c r="T116" s="16" t="s">
        <v>632</v>
      </c>
      <c r="U116" s="57">
        <v>0.102074</v>
      </c>
      <c r="V116" s="23">
        <f t="shared" si="3"/>
        <v>2.728932482970897</v>
      </c>
    </row>
    <row r="117" spans="1:22" x14ac:dyDescent="0.2">
      <c r="A117" s="16"/>
      <c r="B117" s="16" t="s">
        <v>529</v>
      </c>
      <c r="C117" s="100">
        <v>1.1402157449999999</v>
      </c>
      <c r="D117" s="57">
        <v>1.0647729699999999</v>
      </c>
      <c r="E117" s="101">
        <v>1.096523565</v>
      </c>
      <c r="F117" s="23">
        <f t="shared" si="0"/>
        <v>1.1005040933333332</v>
      </c>
      <c r="G117" s="57">
        <v>15210.912189999999</v>
      </c>
      <c r="H117" s="57">
        <v>14390.75721</v>
      </c>
      <c r="I117" s="102">
        <v>14628.041869999999</v>
      </c>
      <c r="J117" s="23">
        <f t="shared" si="1"/>
        <v>14743.237090000001</v>
      </c>
      <c r="M117" s="14" t="s">
        <v>573</v>
      </c>
      <c r="N117" s="103">
        <v>1.3214625600000001</v>
      </c>
      <c r="O117" s="103">
        <v>6.5099975419999998</v>
      </c>
      <c r="P117" s="23">
        <f t="shared" si="2"/>
        <v>492.63579151270091</v>
      </c>
      <c r="S117" s="16"/>
      <c r="T117" s="16" t="s">
        <v>633</v>
      </c>
      <c r="U117" s="57">
        <v>0.82013000000000003</v>
      </c>
      <c r="V117" s="23">
        <f t="shared" si="3"/>
        <v>5.4070135922357165</v>
      </c>
    </row>
    <row r="118" spans="1:22" x14ac:dyDescent="0.2">
      <c r="A118" s="16"/>
      <c r="B118" s="16" t="s">
        <v>574</v>
      </c>
      <c r="C118" s="100">
        <v>1.124253787</v>
      </c>
      <c r="D118" s="57">
        <v>1.139480252</v>
      </c>
      <c r="E118" s="101">
        <v>1.122671113</v>
      </c>
      <c r="F118" s="23">
        <f t="shared" si="0"/>
        <v>1.1288017173333333</v>
      </c>
      <c r="G118" s="57">
        <v>15371.199699999999</v>
      </c>
      <c r="H118" s="57">
        <v>15783.692499999999</v>
      </c>
      <c r="I118" s="102">
        <v>15349.560820000001</v>
      </c>
      <c r="J118" s="23">
        <f t="shared" si="1"/>
        <v>15501.484340000001</v>
      </c>
      <c r="M118" s="14" t="s">
        <v>574</v>
      </c>
      <c r="N118" s="103">
        <v>0.72094469000000005</v>
      </c>
      <c r="O118" s="103">
        <v>4.3971094979999998</v>
      </c>
      <c r="P118" s="23">
        <f t="shared" si="2"/>
        <v>609.90940900057115</v>
      </c>
      <c r="S118" s="16"/>
      <c r="T118" s="16" t="s">
        <v>634</v>
      </c>
      <c r="U118" s="57">
        <v>0.73895</v>
      </c>
      <c r="V118" s="23">
        <f t="shared" si="3"/>
        <v>5.1090257958363381</v>
      </c>
    </row>
    <row r="119" spans="1:22" x14ac:dyDescent="0.2">
      <c r="A119" s="16"/>
      <c r="B119" s="16" t="s">
        <v>609</v>
      </c>
      <c r="C119" s="100">
        <v>1.0768137579999999</v>
      </c>
      <c r="D119" s="57">
        <v>1.1021266110000001</v>
      </c>
      <c r="E119" s="101">
        <v>1.225393626</v>
      </c>
      <c r="F119" s="23">
        <f t="shared" si="0"/>
        <v>1.1347779983333333</v>
      </c>
      <c r="G119" s="57">
        <v>11999.855589999999</v>
      </c>
      <c r="H119" s="57">
        <v>12443.00614</v>
      </c>
      <c r="I119" s="102">
        <v>13655.60799</v>
      </c>
      <c r="J119" s="23">
        <f t="shared" si="1"/>
        <v>12699.489906666664</v>
      </c>
      <c r="M119" s="14" t="s">
        <v>575</v>
      </c>
      <c r="N119" s="103">
        <v>0.55183320999999996</v>
      </c>
      <c r="O119" s="103">
        <v>3.4281402750000001</v>
      </c>
      <c r="P119" s="23">
        <f t="shared" si="2"/>
        <v>621.22761241571527</v>
      </c>
      <c r="S119" s="16"/>
      <c r="T119" s="16" t="s">
        <v>635</v>
      </c>
      <c r="U119" s="57">
        <v>0.54092799999999996</v>
      </c>
      <c r="V119" s="23">
        <f t="shared" si="3"/>
        <v>3.2146391533346748</v>
      </c>
    </row>
    <row r="120" spans="1:22" x14ac:dyDescent="0.2">
      <c r="A120" s="16"/>
      <c r="B120" s="16" t="s">
        <v>704</v>
      </c>
      <c r="C120" s="100">
        <v>1.068954253</v>
      </c>
      <c r="D120" s="57">
        <v>1.1021266110000001</v>
      </c>
      <c r="E120" s="101">
        <v>1.0629052880000001</v>
      </c>
      <c r="F120" s="23">
        <f t="shared" si="0"/>
        <v>1.0779953840000001</v>
      </c>
      <c r="G120" s="57">
        <v>13254.581319999999</v>
      </c>
      <c r="H120" s="57">
        <v>13845.12197</v>
      </c>
      <c r="I120" s="102">
        <v>13179.576709999999</v>
      </c>
      <c r="J120" s="23">
        <f t="shared" si="1"/>
        <v>13426.426666666666</v>
      </c>
      <c r="M120" s="14" t="s">
        <v>576</v>
      </c>
      <c r="N120" s="103">
        <v>0.13682089</v>
      </c>
      <c r="O120" s="103">
        <v>2.6715032230000002</v>
      </c>
      <c r="P120" s="23">
        <f t="shared" si="2"/>
        <v>1952.555068893354</v>
      </c>
      <c r="S120" s="16"/>
      <c r="T120" s="16" t="s">
        <v>636</v>
      </c>
      <c r="U120" s="57">
        <v>0.186751</v>
      </c>
      <c r="V120" s="23">
        <f t="shared" si="3"/>
        <v>3.7526612931066476</v>
      </c>
    </row>
    <row r="121" spans="1:22" x14ac:dyDescent="0.2">
      <c r="A121" s="18"/>
      <c r="B121" s="18" t="s">
        <v>874</v>
      </c>
      <c r="C121" s="100">
        <v>1.0832477069999999</v>
      </c>
      <c r="D121" s="57">
        <v>1.1208034309999999</v>
      </c>
      <c r="E121" s="101">
        <v>1.0460961499999999</v>
      </c>
      <c r="F121" s="23">
        <f t="shared" si="0"/>
        <v>1.0833824293333332</v>
      </c>
      <c r="G121" s="57">
        <v>14637.51318</v>
      </c>
      <c r="H121" s="57">
        <v>15343.603789999999</v>
      </c>
      <c r="I121" s="102">
        <v>14135.49835</v>
      </c>
      <c r="J121" s="23">
        <f t="shared" si="1"/>
        <v>14705.538439999998</v>
      </c>
      <c r="M121" s="14" t="s">
        <v>577</v>
      </c>
      <c r="N121" s="103">
        <v>6.5975480000000003E-2</v>
      </c>
      <c r="O121" s="103">
        <v>1.6799826769999999</v>
      </c>
      <c r="P121" s="23">
        <f t="shared" si="2"/>
        <v>2546.3743151243457</v>
      </c>
      <c r="S121" s="16"/>
      <c r="T121" s="16" t="s">
        <v>637</v>
      </c>
      <c r="U121" s="57">
        <v>0.14966299999999999</v>
      </c>
      <c r="V121" s="23">
        <f t="shared" si="3"/>
        <v>3.9571550475719617</v>
      </c>
    </row>
    <row r="122" spans="1:22" x14ac:dyDescent="0.2">
      <c r="A122" s="16"/>
      <c r="B122" s="16" t="s">
        <v>530</v>
      </c>
      <c r="C122" s="100">
        <v>0.36156972999999998</v>
      </c>
      <c r="D122" s="57">
        <v>0.81273616699999995</v>
      </c>
      <c r="E122" s="101">
        <v>0.89904396399999997</v>
      </c>
      <c r="F122" s="23">
        <f t="shared" si="0"/>
        <v>0.69111662033333332</v>
      </c>
      <c r="G122" s="57">
        <v>5036.8648880000001</v>
      </c>
      <c r="H122" s="57">
        <v>11444.35814</v>
      </c>
      <c r="I122" s="102">
        <v>12524.17613</v>
      </c>
      <c r="J122" s="23">
        <f t="shared" si="1"/>
        <v>9668.4663860000001</v>
      </c>
      <c r="M122" s="14" t="s">
        <v>608</v>
      </c>
      <c r="N122" s="103">
        <v>2.4820705300000001</v>
      </c>
      <c r="O122" s="103">
        <v>9.9732775300000007</v>
      </c>
      <c r="P122" s="23">
        <f t="shared" si="2"/>
        <v>401.8128175431018</v>
      </c>
      <c r="S122" s="16"/>
      <c r="T122" s="16" t="s">
        <v>548</v>
      </c>
      <c r="U122" s="57">
        <v>1.5743279999999999</v>
      </c>
      <c r="V122" s="23">
        <f t="shared" si="3"/>
        <v>7.7299211614270371</v>
      </c>
    </row>
    <row r="123" spans="1:22" x14ac:dyDescent="0.2">
      <c r="A123" s="16"/>
      <c r="B123" s="16" t="s">
        <v>575</v>
      </c>
      <c r="C123" s="100">
        <v>0.59884714900000002</v>
      </c>
      <c r="D123" s="57">
        <v>0.65581290000000003</v>
      </c>
      <c r="E123" s="101">
        <v>0.69504371600000003</v>
      </c>
      <c r="F123" s="23">
        <f t="shared" si="0"/>
        <v>0.64990125499999996</v>
      </c>
      <c r="G123" s="57">
        <v>8339.5921429999999</v>
      </c>
      <c r="H123" s="57">
        <v>9231.7151819999999</v>
      </c>
      <c r="I123" s="102">
        <v>9679.2330559999991</v>
      </c>
      <c r="J123" s="23">
        <f t="shared" si="1"/>
        <v>9083.5134603333336</v>
      </c>
      <c r="M123" s="14" t="s">
        <v>609</v>
      </c>
      <c r="N123" s="103">
        <v>1.45637992</v>
      </c>
      <c r="O123" s="103">
        <v>7.2398911129999997</v>
      </c>
      <c r="P123" s="23">
        <f t="shared" si="2"/>
        <v>497.11555436715992</v>
      </c>
      <c r="S123" s="16"/>
      <c r="T123" s="16" t="s">
        <v>549</v>
      </c>
      <c r="U123" s="57">
        <v>2.444099</v>
      </c>
      <c r="V123" s="23">
        <f t="shared" si="3"/>
        <v>12.644786459755846</v>
      </c>
    </row>
    <row r="124" spans="1:22" x14ac:dyDescent="0.2">
      <c r="A124" s="16"/>
      <c r="B124" s="16" t="s">
        <v>610</v>
      </c>
      <c r="C124" s="100">
        <v>0.75878335799999996</v>
      </c>
      <c r="D124" s="57">
        <v>0.81273616699999995</v>
      </c>
      <c r="E124" s="101">
        <v>0.92258245400000005</v>
      </c>
      <c r="F124" s="23">
        <f t="shared" si="0"/>
        <v>0.83136732633333332</v>
      </c>
      <c r="G124" s="57">
        <v>10464.62751</v>
      </c>
      <c r="H124" s="57">
        <v>11329.980960000001</v>
      </c>
      <c r="I124" s="102">
        <v>12723.63399</v>
      </c>
      <c r="J124" s="23">
        <f t="shared" si="1"/>
        <v>11506.080820000001</v>
      </c>
      <c r="M124" s="14" t="s">
        <v>610</v>
      </c>
      <c r="N124" s="103">
        <v>1.14297497</v>
      </c>
      <c r="O124" s="103">
        <v>7.031769487</v>
      </c>
      <c r="P124" s="23">
        <f t="shared" si="2"/>
        <v>615.21640207046698</v>
      </c>
      <c r="S124" s="16"/>
      <c r="T124" s="16" t="s">
        <v>550</v>
      </c>
      <c r="U124" s="57">
        <v>1.4118949999999999</v>
      </c>
      <c r="V124" s="23">
        <f t="shared" si="3"/>
        <v>7.7219791626976431</v>
      </c>
    </row>
    <row r="125" spans="1:22" x14ac:dyDescent="0.2">
      <c r="A125" s="16"/>
      <c r="B125" s="16" t="s">
        <v>705</v>
      </c>
      <c r="C125" s="100">
        <v>0.86494169799999998</v>
      </c>
      <c r="D125" s="57">
        <v>1.205044335</v>
      </c>
      <c r="E125" s="101">
        <v>1.1030442110000001</v>
      </c>
      <c r="F125" s="23">
        <f t="shared" si="0"/>
        <v>1.0576767480000002</v>
      </c>
      <c r="G125" s="57">
        <v>11635.996160000001</v>
      </c>
      <c r="H125" s="57">
        <v>16386.77072</v>
      </c>
      <c r="I125" s="102">
        <v>14839.17152</v>
      </c>
      <c r="J125" s="23">
        <f t="shared" si="1"/>
        <v>14287.3128</v>
      </c>
      <c r="M125" s="14" t="s">
        <v>611</v>
      </c>
      <c r="N125" s="103">
        <v>0.35790675999999999</v>
      </c>
      <c r="O125" s="103">
        <v>6.73639688</v>
      </c>
      <c r="P125" s="23">
        <f t="shared" si="2"/>
        <v>1882.1653103171341</v>
      </c>
      <c r="S125" s="16"/>
      <c r="T125" s="16" t="s">
        <v>551</v>
      </c>
      <c r="U125" s="57">
        <v>0.55645800000000001</v>
      </c>
      <c r="V125" s="23">
        <f t="shared" si="3"/>
        <v>9.8421293566634791</v>
      </c>
    </row>
    <row r="126" spans="1:22" x14ac:dyDescent="0.2">
      <c r="A126" s="18"/>
      <c r="B126" s="18" t="s">
        <v>875</v>
      </c>
      <c r="C126" s="100">
        <v>0.73139485800000004</v>
      </c>
      <c r="D126" s="57">
        <v>0.65581290000000003</v>
      </c>
      <c r="E126" s="101">
        <v>0.77350534999999998</v>
      </c>
      <c r="F126" s="23">
        <f t="shared" si="0"/>
        <v>0.72023770266666676</v>
      </c>
      <c r="G126" s="57">
        <v>11006.661529999999</v>
      </c>
      <c r="H126" s="57">
        <v>9976.0192939999997</v>
      </c>
      <c r="I126" s="102">
        <v>11640.37659</v>
      </c>
      <c r="J126" s="23">
        <f t="shared" si="1"/>
        <v>10874.352471333334</v>
      </c>
      <c r="M126" s="14" t="s">
        <v>612</v>
      </c>
      <c r="N126" s="103">
        <v>0.12705820000000001</v>
      </c>
      <c r="O126" s="103">
        <v>2.8264482379999998</v>
      </c>
      <c r="P126" s="23">
        <f t="shared" si="2"/>
        <v>2224.5303632508562</v>
      </c>
      <c r="S126" s="16"/>
      <c r="T126" s="16" t="s">
        <v>552</v>
      </c>
      <c r="U126" s="57">
        <v>0.19453699999999999</v>
      </c>
      <c r="V126" s="23">
        <f t="shared" si="3"/>
        <v>4.6257888332160233</v>
      </c>
    </row>
    <row r="127" spans="1:22" x14ac:dyDescent="0.2">
      <c r="A127" s="16"/>
      <c r="B127" s="16" t="s">
        <v>531</v>
      </c>
      <c r="C127" s="100">
        <v>0.13471560399999999</v>
      </c>
      <c r="D127" s="57">
        <v>0.282806116</v>
      </c>
      <c r="E127" s="101">
        <v>0.287675244</v>
      </c>
      <c r="F127" s="23">
        <f t="shared" si="0"/>
        <v>0.23506565466666665</v>
      </c>
      <c r="G127" s="57">
        <v>5949.5420560000002</v>
      </c>
      <c r="H127" s="57">
        <v>12618.99768</v>
      </c>
      <c r="I127" s="102">
        <v>12704.808580000001</v>
      </c>
      <c r="J127" s="23">
        <f t="shared" si="1"/>
        <v>10424.449438666667</v>
      </c>
      <c r="M127" s="14" t="s">
        <v>703</v>
      </c>
      <c r="N127" s="103">
        <v>2.0259100000000001</v>
      </c>
      <c r="O127" s="103">
        <v>10.018094230000001</v>
      </c>
      <c r="P127" s="23">
        <f t="shared" si="2"/>
        <v>494.49848364438697</v>
      </c>
      <c r="S127" s="16"/>
      <c r="T127" s="16" t="s">
        <v>553</v>
      </c>
      <c r="U127" s="57">
        <v>1.4198440000000001</v>
      </c>
      <c r="V127" s="23">
        <f t="shared" si="3"/>
        <v>7.127966921887146</v>
      </c>
    </row>
    <row r="128" spans="1:22" x14ac:dyDescent="0.2">
      <c r="A128" s="16"/>
      <c r="B128" s="16" t="s">
        <v>576</v>
      </c>
      <c r="C128" s="100">
        <v>0.46825115</v>
      </c>
      <c r="D128" s="57">
        <v>0.25846047799999999</v>
      </c>
      <c r="E128" s="101">
        <v>0.23898396799999999</v>
      </c>
      <c r="F128" s="23">
        <f t="shared" si="0"/>
        <v>0.32189853200000001</v>
      </c>
      <c r="G128" s="57">
        <v>20495.580760000001</v>
      </c>
      <c r="H128" s="57">
        <v>11429.992539999999</v>
      </c>
      <c r="I128" s="102">
        <v>10460.44461</v>
      </c>
      <c r="J128" s="23">
        <f t="shared" si="1"/>
        <v>14128.672636666668</v>
      </c>
      <c r="M128" s="14" t="s">
        <v>704</v>
      </c>
      <c r="N128" s="103">
        <v>1.11364</v>
      </c>
      <c r="O128" s="103">
        <v>6.1598997439999996</v>
      </c>
      <c r="P128" s="23">
        <f t="shared" si="2"/>
        <v>553.13204841780112</v>
      </c>
      <c r="S128" s="16"/>
      <c r="T128" s="16" t="s">
        <v>554</v>
      </c>
      <c r="U128" s="57">
        <v>1.2502489999999999</v>
      </c>
      <c r="V128" s="23">
        <f t="shared" si="3"/>
        <v>6.8782032516006852</v>
      </c>
    </row>
    <row r="129" spans="1:22" x14ac:dyDescent="0.2">
      <c r="A129" s="16"/>
      <c r="B129" s="16" t="s">
        <v>611</v>
      </c>
      <c r="C129" s="100">
        <v>0.21255512500000001</v>
      </c>
      <c r="D129" s="57">
        <v>0.35584303</v>
      </c>
      <c r="E129" s="101">
        <v>0.331497392</v>
      </c>
      <c r="F129" s="23">
        <f t="shared" si="0"/>
        <v>0.29996518233333336</v>
      </c>
      <c r="G129" s="57">
        <v>8968.2441670000007</v>
      </c>
      <c r="H129" s="57">
        <v>15169.27182</v>
      </c>
      <c r="I129" s="102">
        <v>13986.722529999999</v>
      </c>
      <c r="J129" s="23">
        <f t="shared" si="1"/>
        <v>12708.079505666667</v>
      </c>
      <c r="M129" s="14" t="s">
        <v>705</v>
      </c>
      <c r="N129" s="103">
        <v>0.93935900000000006</v>
      </c>
      <c r="O129" s="103">
        <v>5.6372885249999998</v>
      </c>
      <c r="P129" s="23">
        <f t="shared" si="2"/>
        <v>600.12077650823585</v>
      </c>
      <c r="S129" s="16"/>
      <c r="T129" s="16" t="s">
        <v>555</v>
      </c>
      <c r="U129" s="57">
        <v>0.50661400000000001</v>
      </c>
      <c r="V129" s="23">
        <f t="shared" si="3"/>
        <v>3.0892353235533365</v>
      </c>
    </row>
    <row r="130" spans="1:22" x14ac:dyDescent="0.2">
      <c r="A130" s="16"/>
      <c r="B130" s="16" t="s">
        <v>706</v>
      </c>
      <c r="C130" s="100">
        <v>0.26473137699999999</v>
      </c>
      <c r="D130" s="57">
        <v>0.35584303</v>
      </c>
      <c r="E130" s="101">
        <v>0.36801584900000001</v>
      </c>
      <c r="F130" s="23">
        <f t="shared" si="0"/>
        <v>0.32953008533333333</v>
      </c>
      <c r="G130" s="57">
        <v>11440.78955</v>
      </c>
      <c r="H130" s="57">
        <v>15537.44017</v>
      </c>
      <c r="I130" s="102">
        <v>15904.393099999999</v>
      </c>
      <c r="J130" s="23">
        <f t="shared" si="1"/>
        <v>14294.207606666665</v>
      </c>
      <c r="M130" s="14" t="s">
        <v>706</v>
      </c>
      <c r="N130" s="103">
        <v>0.42462450000000002</v>
      </c>
      <c r="O130" s="103">
        <v>8.1861096020000002</v>
      </c>
      <c r="P130" s="23">
        <f t="shared" si="2"/>
        <v>1927.8467450653459</v>
      </c>
      <c r="S130" s="16"/>
      <c r="T130" s="16" t="s">
        <v>556</v>
      </c>
      <c r="U130" s="57">
        <v>0.19762099999999999</v>
      </c>
      <c r="V130" s="23">
        <f t="shared" si="3"/>
        <v>4.0449182293650603</v>
      </c>
    </row>
    <row r="131" spans="1:22" x14ac:dyDescent="0.2">
      <c r="A131" s="18"/>
      <c r="B131" s="18" t="s">
        <v>876</v>
      </c>
      <c r="C131" s="100">
        <v>0.30877497999999998</v>
      </c>
      <c r="D131" s="57">
        <v>0.25846047799999999</v>
      </c>
      <c r="E131" s="101">
        <v>0.343670211</v>
      </c>
      <c r="F131" s="23">
        <f t="shared" si="0"/>
        <v>0.30363522299999995</v>
      </c>
      <c r="G131" s="57">
        <v>14158.49646</v>
      </c>
      <c r="H131" s="57">
        <v>11974.009669999999</v>
      </c>
      <c r="I131" s="102">
        <v>15758.57431</v>
      </c>
      <c r="J131" s="23">
        <f t="shared" si="1"/>
        <v>13963.693480000002</v>
      </c>
      <c r="M131" s="14" t="s">
        <v>707</v>
      </c>
      <c r="N131" s="103">
        <v>0.22003900000000001</v>
      </c>
      <c r="O131" s="103">
        <v>5.765322791</v>
      </c>
      <c r="P131" s="23">
        <f t="shared" si="2"/>
        <v>2620.1367898418007</v>
      </c>
      <c r="S131" s="16"/>
      <c r="T131" s="16" t="s">
        <v>557</v>
      </c>
      <c r="U131" s="57">
        <v>7.2487999999999997E-2</v>
      </c>
      <c r="V131" s="23">
        <f t="shared" si="3"/>
        <v>1.9407433712607769</v>
      </c>
    </row>
    <row r="132" spans="1:22" x14ac:dyDescent="0.2">
      <c r="A132" s="16"/>
      <c r="B132" s="16" t="s">
        <v>532</v>
      </c>
      <c r="C132" s="100">
        <v>4.7645306999999998E-2</v>
      </c>
      <c r="D132" s="57">
        <v>0.15963295999999999</v>
      </c>
      <c r="E132" s="101">
        <v>0.14083414799999999</v>
      </c>
      <c r="F132" s="23">
        <f t="shared" si="0"/>
        <v>0.11603747166666667</v>
      </c>
      <c r="G132" s="57">
        <v>2653.44607</v>
      </c>
      <c r="H132" s="57">
        <v>9010.7003280000008</v>
      </c>
      <c r="I132" s="102">
        <v>7843.2869849999997</v>
      </c>
      <c r="J132" s="23">
        <f t="shared" si="1"/>
        <v>6502.4777943333329</v>
      </c>
      <c r="M132" s="14" t="s">
        <v>873</v>
      </c>
      <c r="N132" s="103">
        <v>2.86594579</v>
      </c>
      <c r="O132" s="103">
        <v>16.62398593</v>
      </c>
      <c r="P132" s="23">
        <f t="shared" si="2"/>
        <v>580.05235088553434</v>
      </c>
      <c r="S132" s="16"/>
      <c r="T132" s="16" t="s">
        <v>558</v>
      </c>
      <c r="U132" s="57">
        <v>1.5956220000000001</v>
      </c>
      <c r="V132" s="23" t="e">
        <f t="shared" si="3"/>
        <v>#N/A</v>
      </c>
    </row>
    <row r="133" spans="1:22" x14ac:dyDescent="0.2">
      <c r="A133" s="16"/>
      <c r="B133" s="16" t="s">
        <v>577</v>
      </c>
      <c r="C133" s="100">
        <v>7.7053175000000002E-2</v>
      </c>
      <c r="D133" s="57">
        <v>6.5638902999999998E-2</v>
      </c>
      <c r="E133" s="101">
        <v>0.12203533699999999</v>
      </c>
      <c r="F133" s="23">
        <f t="shared" si="0"/>
        <v>8.8242471666666655E-2</v>
      </c>
      <c r="G133" s="57">
        <v>4398.3609379999998</v>
      </c>
      <c r="H133" s="57">
        <v>3797.5848740000001</v>
      </c>
      <c r="I133" s="102">
        <v>6966.0395269999999</v>
      </c>
      <c r="J133" s="23">
        <f t="shared" si="1"/>
        <v>5053.9951129999999</v>
      </c>
      <c r="M133" s="14" t="s">
        <v>874</v>
      </c>
      <c r="N133" s="103">
        <v>1.0062202099999999</v>
      </c>
      <c r="O133" s="103">
        <v>6.0653307170000001</v>
      </c>
      <c r="P133" s="23">
        <f t="shared" si="2"/>
        <v>602.78363093104645</v>
      </c>
      <c r="S133" s="16"/>
      <c r="T133" s="16" t="s">
        <v>559</v>
      </c>
      <c r="U133" s="57">
        <v>1.0095749999999999</v>
      </c>
      <c r="V133" s="23" t="e">
        <f t="shared" si="3"/>
        <v>#N/A</v>
      </c>
    </row>
    <row r="134" spans="1:22" x14ac:dyDescent="0.2">
      <c r="A134" s="16"/>
      <c r="B134" s="16" t="s">
        <v>612</v>
      </c>
      <c r="C134" s="100">
        <v>7.5312535999999999E-2</v>
      </c>
      <c r="D134" s="57">
        <v>0.17529863600000001</v>
      </c>
      <c r="E134" s="101">
        <v>0.16903236599999999</v>
      </c>
      <c r="F134" s="23">
        <f t="shared" si="0"/>
        <v>0.13988117933333333</v>
      </c>
      <c r="G134" s="57">
        <v>3755.6375039999998</v>
      </c>
      <c r="H134" s="57">
        <v>8860.1439439999995</v>
      </c>
      <c r="I134" s="102">
        <v>8429.1981599999999</v>
      </c>
      <c r="J134" s="23">
        <f t="shared" si="1"/>
        <v>7014.9932026666675</v>
      </c>
      <c r="M134" s="14" t="s">
        <v>875</v>
      </c>
      <c r="N134" s="103">
        <v>0.5700189</v>
      </c>
      <c r="O134" s="103">
        <v>3.8266160939999998</v>
      </c>
      <c r="P134" s="23">
        <f t="shared" si="2"/>
        <v>671.31389748655704</v>
      </c>
      <c r="S134" s="16"/>
      <c r="T134" s="16" t="s">
        <v>560</v>
      </c>
      <c r="U134" s="57">
        <v>1.0006630000000001</v>
      </c>
      <c r="V134" s="23" t="e">
        <f t="shared" si="3"/>
        <v>#N/A</v>
      </c>
    </row>
    <row r="135" spans="1:22" x14ac:dyDescent="0.2">
      <c r="A135" s="16"/>
      <c r="B135" s="16" t="s">
        <v>707</v>
      </c>
      <c r="C135" s="100">
        <v>0.16827666699999999</v>
      </c>
      <c r="D135" s="57">
        <v>0.17529863600000001</v>
      </c>
      <c r="E135" s="101">
        <v>0.19409744700000001</v>
      </c>
      <c r="F135" s="23">
        <f t="shared" si="0"/>
        <v>0.17922425</v>
      </c>
      <c r="G135" s="57">
        <v>9883.8453229999996</v>
      </c>
      <c r="H135" s="57">
        <v>10435.81619</v>
      </c>
      <c r="I135" s="102">
        <v>11400.44652</v>
      </c>
      <c r="J135" s="23">
        <f t="shared" si="1"/>
        <v>10573.369344333332</v>
      </c>
      <c r="M135" s="14" t="s">
        <v>876</v>
      </c>
      <c r="N135" s="103">
        <v>0.35216118000000002</v>
      </c>
      <c r="O135" s="103">
        <v>7.2034151580000003</v>
      </c>
      <c r="P135" s="23">
        <f t="shared" si="2"/>
        <v>2045.4881364266214</v>
      </c>
      <c r="S135" s="16"/>
      <c r="T135" s="16" t="s">
        <v>561</v>
      </c>
      <c r="U135" s="57">
        <v>0.16882900000000001</v>
      </c>
      <c r="V135" s="23" t="e">
        <f t="shared" si="3"/>
        <v>#N/A</v>
      </c>
    </row>
    <row r="136" spans="1:22" x14ac:dyDescent="0.2">
      <c r="A136" s="18"/>
      <c r="B136" s="18" t="s">
        <v>877</v>
      </c>
      <c r="C136" s="100">
        <v>0.19185049400000001</v>
      </c>
      <c r="D136" s="57">
        <v>0.17529863600000001</v>
      </c>
      <c r="E136" s="101">
        <v>0.18469804200000001</v>
      </c>
      <c r="F136" s="23">
        <f t="shared" si="0"/>
        <v>0.18394905733333333</v>
      </c>
      <c r="G136" s="57">
        <v>10739.02419</v>
      </c>
      <c r="H136" s="57">
        <v>9945.4921979999999</v>
      </c>
      <c r="I136" s="102">
        <v>10338.658460000001</v>
      </c>
      <c r="J136" s="23">
        <f t="shared" si="1"/>
        <v>10341.058282666667</v>
      </c>
      <c r="M136" s="14" t="s">
        <v>877</v>
      </c>
      <c r="N136" s="103">
        <v>0.14136256</v>
      </c>
      <c r="O136" s="103">
        <v>3.529866132</v>
      </c>
      <c r="P136" s="23">
        <f t="shared" si="2"/>
        <v>2497.0304244631675</v>
      </c>
      <c r="S136" s="16"/>
      <c r="T136" s="16" t="s">
        <v>562</v>
      </c>
      <c r="U136" s="57">
        <v>0.11375200000000001</v>
      </c>
      <c r="V136" s="23" t="e">
        <f t="shared" si="3"/>
        <v>#N/A</v>
      </c>
    </row>
    <row r="137" spans="1:22" x14ac:dyDescent="0.2">
      <c r="A137" s="16"/>
      <c r="B137" s="16" t="s">
        <v>533</v>
      </c>
      <c r="C137" s="100">
        <v>1.410363239</v>
      </c>
      <c r="D137" s="57">
        <v>1.4127466479999999</v>
      </c>
      <c r="E137" s="101">
        <v>1.493542017</v>
      </c>
      <c r="F137" s="23">
        <f t="shared" si="0"/>
        <v>1.4388839680000001</v>
      </c>
      <c r="G137" s="57">
        <v>12922.36312</v>
      </c>
      <c r="H137" s="57">
        <v>14284.277830000001</v>
      </c>
      <c r="I137" s="102">
        <v>13684.48336</v>
      </c>
      <c r="J137" s="23">
        <f t="shared" si="1"/>
        <v>13630.37477</v>
      </c>
      <c r="M137" s="14" t="s">
        <v>533</v>
      </c>
      <c r="N137" s="103">
        <v>1.4545241099999999</v>
      </c>
      <c r="O137" s="103">
        <v>5.945026769</v>
      </c>
      <c r="P137" s="23">
        <f t="shared" si="2"/>
        <v>408.72658817597738</v>
      </c>
      <c r="S137" s="16"/>
      <c r="T137" s="16" t="s">
        <v>563</v>
      </c>
      <c r="U137" s="57">
        <v>2.1092529999999998</v>
      </c>
      <c r="V137" s="23">
        <f t="shared" si="3"/>
        <v>8.9550176073945131</v>
      </c>
    </row>
    <row r="138" spans="1:22" x14ac:dyDescent="0.2">
      <c r="A138" s="16"/>
      <c r="B138" s="16" t="s">
        <v>578</v>
      </c>
      <c r="C138" s="100">
        <v>1.3651818389999999</v>
      </c>
      <c r="D138" s="57">
        <v>1.3790819110000001</v>
      </c>
      <c r="E138" s="101">
        <v>1.409380174</v>
      </c>
      <c r="F138" s="23">
        <f t="shared" si="0"/>
        <v>1.3845479746666667</v>
      </c>
      <c r="G138" s="57">
        <v>14944.97997</v>
      </c>
      <c r="H138" s="57">
        <v>16660.112870000001</v>
      </c>
      <c r="I138" s="102">
        <v>15428.82998</v>
      </c>
      <c r="J138" s="23">
        <f t="shared" si="1"/>
        <v>15677.974273333333</v>
      </c>
      <c r="M138" s="14" t="s">
        <v>534</v>
      </c>
      <c r="N138" s="103">
        <v>1.50885928</v>
      </c>
      <c r="O138" s="103">
        <v>7.0254794440000001</v>
      </c>
      <c r="P138" s="23">
        <f t="shared" si="2"/>
        <v>465.61528547579337</v>
      </c>
      <c r="S138" s="16"/>
      <c r="T138" s="16" t="s">
        <v>564</v>
      </c>
      <c r="U138" s="57">
        <v>1.310484</v>
      </c>
      <c r="V138" s="23">
        <f t="shared" si="3"/>
        <v>6.064346264448516</v>
      </c>
    </row>
    <row r="139" spans="1:22" x14ac:dyDescent="0.2">
      <c r="A139" s="16"/>
      <c r="B139" s="16" t="s">
        <v>613</v>
      </c>
      <c r="C139" s="100">
        <v>1.29553925</v>
      </c>
      <c r="D139" s="57">
        <v>1.5137408590000001</v>
      </c>
      <c r="E139" s="101">
        <v>1.500274965</v>
      </c>
      <c r="F139" s="23">
        <f t="shared" si="0"/>
        <v>1.4365183580000001</v>
      </c>
      <c r="G139" s="57">
        <v>13765.33561</v>
      </c>
      <c r="H139" s="57">
        <v>17748.873940000001</v>
      </c>
      <c r="I139" s="102">
        <v>15940.68909</v>
      </c>
      <c r="J139" s="23">
        <f t="shared" si="1"/>
        <v>15818.299546666667</v>
      </c>
      <c r="M139" s="14" t="s">
        <v>535</v>
      </c>
      <c r="N139" s="103">
        <v>0.98316828999999994</v>
      </c>
      <c r="O139" s="103">
        <v>5.8137418670000001</v>
      </c>
      <c r="P139" s="23">
        <f t="shared" si="2"/>
        <v>591.32723523863854</v>
      </c>
      <c r="S139" s="16"/>
      <c r="T139" s="16" t="s">
        <v>565</v>
      </c>
      <c r="U139" s="57">
        <v>1.380984</v>
      </c>
      <c r="V139" s="23">
        <f t="shared" si="3"/>
        <v>6.7033727165286461</v>
      </c>
    </row>
    <row r="140" spans="1:22" x14ac:dyDescent="0.2">
      <c r="A140" s="16"/>
      <c r="B140" s="16" t="s">
        <v>708</v>
      </c>
      <c r="C140" s="100">
        <v>1.4874061540000001</v>
      </c>
      <c r="D140" s="57">
        <v>1.480076122</v>
      </c>
      <c r="E140" s="101">
        <v>1.722462229</v>
      </c>
      <c r="F140" s="23">
        <f t="shared" si="0"/>
        <v>1.5633148349999999</v>
      </c>
      <c r="G140" s="57">
        <v>16427.382440000001</v>
      </c>
      <c r="H140" s="57">
        <v>18038.7271</v>
      </c>
      <c r="I140" s="102">
        <v>19023.415830000002</v>
      </c>
      <c r="J140" s="23">
        <f t="shared" si="1"/>
        <v>17829.841790000002</v>
      </c>
      <c r="M140" s="14" t="s">
        <v>536</v>
      </c>
      <c r="N140" s="103">
        <v>0.24066688999999999</v>
      </c>
      <c r="O140" s="103">
        <v>4.8621416870000003</v>
      </c>
      <c r="P140" s="23">
        <f t="shared" si="2"/>
        <v>2020.2786045891066</v>
      </c>
      <c r="S140" s="16"/>
      <c r="T140" s="16" t="s">
        <v>566</v>
      </c>
      <c r="U140" s="57">
        <v>0.87751900000000005</v>
      </c>
      <c r="V140" s="23">
        <f t="shared" si="3"/>
        <v>11.52076424014288</v>
      </c>
    </row>
    <row r="141" spans="1:22" x14ac:dyDescent="0.2">
      <c r="A141" s="18"/>
      <c r="B141" s="18" t="s">
        <v>893</v>
      </c>
      <c r="C141" s="100">
        <v>1.5471115449999999</v>
      </c>
      <c r="D141" s="57">
        <v>1.6147350709999999</v>
      </c>
      <c r="E141" s="101">
        <v>1.7022633869999999</v>
      </c>
      <c r="F141" s="23">
        <f t="shared" si="0"/>
        <v>1.6213700010000001</v>
      </c>
      <c r="G141" s="57">
        <v>18953.687460000001</v>
      </c>
      <c r="H141" s="57">
        <v>21830.134330000001</v>
      </c>
      <c r="I141" s="102">
        <v>20854.45508</v>
      </c>
      <c r="J141" s="23">
        <f t="shared" si="1"/>
        <v>20546.092290000001</v>
      </c>
      <c r="M141" s="14" t="s">
        <v>537</v>
      </c>
      <c r="N141" s="103">
        <v>0.16711232000000001</v>
      </c>
      <c r="O141" s="103">
        <v>4.4275966320000002</v>
      </c>
      <c r="P141" s="23">
        <f t="shared" si="2"/>
        <v>2649.4734990214965</v>
      </c>
      <c r="S141" s="16"/>
      <c r="T141" s="16" t="s">
        <v>567</v>
      </c>
      <c r="U141" s="57">
        <v>0.18500800000000001</v>
      </c>
      <c r="V141" s="23">
        <f t="shared" si="3"/>
        <v>3.556787259026756</v>
      </c>
    </row>
    <row r="142" spans="1:22" x14ac:dyDescent="0.2">
      <c r="A142" s="16"/>
      <c r="B142" s="16" t="s">
        <v>534</v>
      </c>
      <c r="C142" s="100">
        <v>1.2823152550000001</v>
      </c>
      <c r="D142" s="57">
        <v>1.303562431</v>
      </c>
      <c r="E142" s="101">
        <v>1.2977422089999999</v>
      </c>
      <c r="F142" s="23">
        <f t="shared" si="0"/>
        <v>1.294539965</v>
      </c>
      <c r="G142" s="57">
        <v>13384.437040000001</v>
      </c>
      <c r="H142" s="57">
        <v>15440.1564</v>
      </c>
      <c r="I142" s="102">
        <v>13545.459140000001</v>
      </c>
      <c r="J142" s="23">
        <f t="shared" si="1"/>
        <v>14123.35086</v>
      </c>
      <c r="M142" s="14" t="s">
        <v>578</v>
      </c>
      <c r="N142" s="103">
        <v>1.2428601100000001</v>
      </c>
      <c r="O142" s="103">
        <v>6.0694454689999997</v>
      </c>
      <c r="P142" s="23">
        <f t="shared" si="2"/>
        <v>488.34502130734563</v>
      </c>
      <c r="S142" s="16"/>
      <c r="T142" s="16" t="s">
        <v>568</v>
      </c>
      <c r="U142" s="57">
        <v>1.7875110000000001</v>
      </c>
      <c r="V142" s="23">
        <f t="shared" si="3"/>
        <v>9.4207534307811738</v>
      </c>
    </row>
    <row r="143" spans="1:22" x14ac:dyDescent="0.2">
      <c r="A143" s="16"/>
      <c r="B143" s="16" t="s">
        <v>579</v>
      </c>
      <c r="C143" s="100">
        <v>1.308153176</v>
      </c>
      <c r="D143" s="57">
        <v>1.2671860429999999</v>
      </c>
      <c r="E143" s="101">
        <v>1.3166579309999999</v>
      </c>
      <c r="F143" s="23">
        <f t="shared" si="0"/>
        <v>1.2973323833333332</v>
      </c>
      <c r="G143" s="57">
        <v>15475.149740000001</v>
      </c>
      <c r="H143" s="57">
        <v>17011.053110000001</v>
      </c>
      <c r="I143" s="102">
        <v>15575.75902</v>
      </c>
      <c r="J143" s="23">
        <f t="shared" si="1"/>
        <v>16020.653956666667</v>
      </c>
      <c r="M143" s="14" t="s">
        <v>579</v>
      </c>
      <c r="N143" s="103">
        <v>0.72197129999999998</v>
      </c>
      <c r="O143" s="103">
        <v>3.8099398799999999</v>
      </c>
      <c r="P143" s="23">
        <f t="shared" si="2"/>
        <v>527.71348113145223</v>
      </c>
      <c r="S143" s="16"/>
      <c r="T143" s="16" t="s">
        <v>569</v>
      </c>
      <c r="U143" s="57">
        <v>1.002208</v>
      </c>
      <c r="V143" s="23">
        <f t="shared" si="3"/>
        <v>6.3914123460686643</v>
      </c>
    </row>
    <row r="144" spans="1:22" x14ac:dyDescent="0.2">
      <c r="A144" s="16"/>
      <c r="B144" s="16" t="s">
        <v>614</v>
      </c>
      <c r="C144" s="100">
        <v>1.261886563</v>
      </c>
      <c r="D144" s="57">
        <v>1.310837708</v>
      </c>
      <c r="E144" s="101">
        <v>1.322478153</v>
      </c>
      <c r="F144" s="23">
        <f t="shared" si="0"/>
        <v>1.298400808</v>
      </c>
      <c r="G144" s="57">
        <v>13453.241389999999</v>
      </c>
      <c r="H144" s="57">
        <v>15858.79206</v>
      </c>
      <c r="I144" s="102">
        <v>14099.221229999999</v>
      </c>
      <c r="J144" s="23">
        <f t="shared" si="1"/>
        <v>14470.418226666667</v>
      </c>
      <c r="M144" s="14" t="s">
        <v>580</v>
      </c>
      <c r="N144" s="103">
        <v>0.36866547999999999</v>
      </c>
      <c r="O144" s="103">
        <v>2.3070984609999998</v>
      </c>
      <c r="P144" s="23">
        <f t="shared" si="2"/>
        <v>625.79725690617954</v>
      </c>
      <c r="S144" s="16"/>
      <c r="T144" s="16" t="s">
        <v>570</v>
      </c>
      <c r="U144" s="57">
        <v>0.156746</v>
      </c>
      <c r="V144" s="23">
        <f t="shared" si="3"/>
        <v>1.0252257685538675</v>
      </c>
    </row>
    <row r="145" spans="1:22" x14ac:dyDescent="0.2">
      <c r="A145" s="16"/>
      <c r="B145" s="16" t="s">
        <v>709</v>
      </c>
      <c r="C145" s="100">
        <v>1.326261224</v>
      </c>
      <c r="D145" s="57">
        <v>1.3326635410000001</v>
      </c>
      <c r="E145" s="101">
        <v>1.334118597</v>
      </c>
      <c r="F145" s="23">
        <f t="shared" si="0"/>
        <v>1.331014454</v>
      </c>
      <c r="G145" s="57">
        <v>15558.252560000001</v>
      </c>
      <c r="H145" s="57">
        <v>17740.539420000001</v>
      </c>
      <c r="I145" s="102">
        <v>15650.42669</v>
      </c>
      <c r="J145" s="23">
        <f t="shared" si="1"/>
        <v>16316.406223333333</v>
      </c>
      <c r="M145" s="14" t="s">
        <v>581</v>
      </c>
      <c r="N145" s="103">
        <v>0.23</v>
      </c>
      <c r="O145" s="103">
        <v>4.6716879579999997</v>
      </c>
      <c r="P145" s="23">
        <f t="shared" si="2"/>
        <v>2031.1686773913043</v>
      </c>
      <c r="S145" s="16"/>
      <c r="T145" s="16" t="s">
        <v>571</v>
      </c>
      <c r="U145" s="57">
        <v>9.7486000000000003E-2</v>
      </c>
      <c r="V145" s="23">
        <f t="shared" si="3"/>
        <v>1.9743866069067324</v>
      </c>
    </row>
    <row r="146" spans="1:22" x14ac:dyDescent="0.2">
      <c r="A146" s="18"/>
      <c r="B146" s="18" t="s">
        <v>894</v>
      </c>
      <c r="C146" s="100">
        <v>1.2915316560000001</v>
      </c>
      <c r="D146" s="57">
        <v>1.289011876</v>
      </c>
      <c r="E146" s="101">
        <v>1.30065232</v>
      </c>
      <c r="F146" s="23">
        <f t="shared" si="0"/>
        <v>1.2937319506666667</v>
      </c>
      <c r="G146" s="57">
        <v>15971.26837</v>
      </c>
      <c r="H146" s="57">
        <v>18088.636450000002</v>
      </c>
      <c r="I146" s="102">
        <v>16084.055829999999</v>
      </c>
      <c r="J146" s="23">
        <f t="shared" si="1"/>
        <v>16714.653549999999</v>
      </c>
      <c r="M146" s="14" t="s">
        <v>582</v>
      </c>
      <c r="N146" s="103">
        <v>0.21917924999999999</v>
      </c>
      <c r="O146" s="103">
        <v>5.8396010890000003</v>
      </c>
      <c r="P146" s="23">
        <f t="shared" si="2"/>
        <v>2664.30380111256</v>
      </c>
      <c r="S146" s="16"/>
      <c r="T146" s="16" t="s">
        <v>572</v>
      </c>
      <c r="U146" s="57">
        <v>0.153586</v>
      </c>
      <c r="V146" s="23">
        <f t="shared" si="3"/>
        <v>3.9928326649094963</v>
      </c>
    </row>
    <row r="147" spans="1:22" x14ac:dyDescent="0.2">
      <c r="A147" s="16"/>
      <c r="B147" s="16" t="s">
        <v>535</v>
      </c>
      <c r="C147" s="100">
        <v>0.98630093699999999</v>
      </c>
      <c r="D147" s="57">
        <v>0.904995455</v>
      </c>
      <c r="E147" s="101">
        <v>0.84096782800000003</v>
      </c>
      <c r="F147" s="23">
        <f t="shared" si="0"/>
        <v>0.91075474000000012</v>
      </c>
      <c r="G147" s="57">
        <v>13074.208269999999</v>
      </c>
      <c r="H147" s="57">
        <v>12624.87738</v>
      </c>
      <c r="I147" s="102">
        <v>11147.70161</v>
      </c>
      <c r="J147" s="23">
        <f t="shared" si="1"/>
        <v>12282.262419999999</v>
      </c>
      <c r="M147" s="14" t="s">
        <v>613</v>
      </c>
      <c r="N147" s="103">
        <v>1.61837819</v>
      </c>
      <c r="O147" s="103">
        <v>7.6707561149999997</v>
      </c>
      <c r="P147" s="23">
        <f t="shared" si="2"/>
        <v>473.97797142829762</v>
      </c>
      <c r="S147" s="16"/>
      <c r="T147" s="16" t="s">
        <v>573</v>
      </c>
      <c r="U147" s="57">
        <v>0.89597499999999997</v>
      </c>
      <c r="V147" s="23">
        <f t="shared" si="3"/>
        <v>4.413893533005921</v>
      </c>
    </row>
    <row r="148" spans="1:22" x14ac:dyDescent="0.2">
      <c r="A148" s="16"/>
      <c r="B148" s="16" t="s">
        <v>580</v>
      </c>
      <c r="C148" s="100">
        <v>3.3052628000000001E-2</v>
      </c>
      <c r="D148" s="57">
        <v>0.34475372100000001</v>
      </c>
      <c r="E148" s="101">
        <v>0.60086422799999994</v>
      </c>
      <c r="F148" s="23">
        <f t="shared" si="0"/>
        <v>0.32622352566666662</v>
      </c>
      <c r="G148" s="57">
        <v>463.6793136</v>
      </c>
      <c r="H148" s="57">
        <v>5089.738875</v>
      </c>
      <c r="I148" s="102">
        <v>8429.2332439999991</v>
      </c>
      <c r="J148" s="23">
        <f t="shared" si="1"/>
        <v>4660.8838108666669</v>
      </c>
      <c r="M148" s="14" t="s">
        <v>614</v>
      </c>
      <c r="N148" s="103">
        <v>1.51211403</v>
      </c>
      <c r="O148" s="103">
        <v>7.1913940939999996</v>
      </c>
      <c r="P148" s="23">
        <f t="shared" si="2"/>
        <v>475.58543544497098</v>
      </c>
      <c r="S148" s="16"/>
      <c r="T148" s="16" t="s">
        <v>574</v>
      </c>
      <c r="U148" s="57">
        <v>1.331483</v>
      </c>
      <c r="V148" s="23">
        <f t="shared" si="3"/>
        <v>8.1208400962430751</v>
      </c>
    </row>
    <row r="149" spans="1:22" x14ac:dyDescent="0.2">
      <c r="A149" s="16"/>
      <c r="B149" s="16" t="s">
        <v>615</v>
      </c>
      <c r="C149" s="100">
        <v>0.30168136000000001</v>
      </c>
      <c r="D149" s="57">
        <v>0.904995455</v>
      </c>
      <c r="E149" s="101">
        <v>0.83296437499999998</v>
      </c>
      <c r="F149" s="23">
        <f t="shared" si="0"/>
        <v>0.67988039666666678</v>
      </c>
      <c r="G149" s="57">
        <v>3386.3018299999999</v>
      </c>
      <c r="H149" s="57">
        <v>10690.509480000001</v>
      </c>
      <c r="I149" s="102">
        <v>9349.8278549999995</v>
      </c>
      <c r="J149" s="23">
        <f t="shared" si="1"/>
        <v>7808.8797216666671</v>
      </c>
      <c r="M149" s="14" t="s">
        <v>615</v>
      </c>
      <c r="N149" s="103">
        <v>0.83826674000000001</v>
      </c>
      <c r="O149" s="103">
        <v>4.1974095760000001</v>
      </c>
      <c r="P149" s="23">
        <f t="shared" si="2"/>
        <v>500.72481415641039</v>
      </c>
      <c r="S149" s="16"/>
      <c r="T149" s="16" t="s">
        <v>575</v>
      </c>
      <c r="U149" s="57">
        <v>0.28368900000000002</v>
      </c>
      <c r="V149" s="23">
        <f t="shared" si="3"/>
        <v>1.7623544013860186</v>
      </c>
    </row>
    <row r="150" spans="1:22" x14ac:dyDescent="0.2">
      <c r="A150" s="16"/>
      <c r="B150" s="16" t="s">
        <v>710</v>
      </c>
      <c r="C150" s="100">
        <v>0.60010590900000005</v>
      </c>
      <c r="D150" s="57">
        <v>0.82496092099999996</v>
      </c>
      <c r="E150" s="101">
        <v>0.880985095</v>
      </c>
      <c r="F150" s="23">
        <f t="shared" si="0"/>
        <v>0.76868397500000007</v>
      </c>
      <c r="G150" s="57">
        <v>7755.1181139999999</v>
      </c>
      <c r="H150" s="57">
        <v>11219.376109999999</v>
      </c>
      <c r="I150" s="102">
        <v>11384.89618</v>
      </c>
      <c r="J150" s="23">
        <f t="shared" si="1"/>
        <v>10119.796801333332</v>
      </c>
      <c r="M150" s="14" t="s">
        <v>616</v>
      </c>
      <c r="N150" s="103">
        <v>0.19146360000000001</v>
      </c>
      <c r="O150" s="103">
        <v>3.7353794809999998</v>
      </c>
      <c r="P150" s="23">
        <f t="shared" si="2"/>
        <v>1950.9606426495686</v>
      </c>
      <c r="S150" s="16"/>
      <c r="T150" s="16" t="s">
        <v>576</v>
      </c>
      <c r="U150" s="57">
        <v>0.18390300000000001</v>
      </c>
      <c r="V150" s="23">
        <f t="shared" si="3"/>
        <v>3.5908073483469454</v>
      </c>
    </row>
    <row r="151" spans="1:22" x14ac:dyDescent="0.2">
      <c r="A151" s="18"/>
      <c r="B151" s="18" t="s">
        <v>895</v>
      </c>
      <c r="C151" s="100">
        <v>1.0250172580000001</v>
      </c>
      <c r="D151" s="57">
        <v>0.34475372100000001</v>
      </c>
      <c r="E151" s="101">
        <v>0.60086422799999994</v>
      </c>
      <c r="F151" s="23">
        <f t="shared" si="0"/>
        <v>0.65687840233333328</v>
      </c>
      <c r="G151" s="57">
        <v>14935.844440000001</v>
      </c>
      <c r="H151" s="57">
        <v>5286.6722159999999</v>
      </c>
      <c r="I151" s="102">
        <v>8755.3790640000007</v>
      </c>
      <c r="J151" s="23">
        <f t="shared" si="1"/>
        <v>9659.2985733333335</v>
      </c>
      <c r="M151" s="14" t="s">
        <v>617</v>
      </c>
      <c r="N151" s="103">
        <v>0.15662770000000001</v>
      </c>
      <c r="O151" s="103">
        <v>4.3304856630000002</v>
      </c>
      <c r="P151" s="23">
        <f t="shared" si="2"/>
        <v>2764.8274621921919</v>
      </c>
      <c r="S151" s="16"/>
      <c r="T151" s="16" t="s">
        <v>577</v>
      </c>
      <c r="U151" s="57">
        <v>9.4588000000000005E-2</v>
      </c>
      <c r="V151" s="23">
        <f t="shared" si="3"/>
        <v>2.4085645371898163</v>
      </c>
    </row>
    <row r="152" spans="1:22" x14ac:dyDescent="0.2">
      <c r="A152" s="16"/>
      <c r="B152" s="16" t="s">
        <v>536</v>
      </c>
      <c r="C152" s="100">
        <v>0.22930831099999999</v>
      </c>
      <c r="D152" s="57">
        <v>0.22623299799999999</v>
      </c>
      <c r="E152" s="101">
        <v>0.23152826200000001</v>
      </c>
      <c r="F152" s="23">
        <f t="shared" si="0"/>
        <v>0.22902319033333332</v>
      </c>
      <c r="G152" s="57">
        <v>10385.063099999999</v>
      </c>
      <c r="H152" s="57">
        <v>10366.731529999999</v>
      </c>
      <c r="I152" s="102">
        <v>10485.601699999999</v>
      </c>
      <c r="J152" s="23">
        <f t="shared" si="1"/>
        <v>10412.465443333333</v>
      </c>
      <c r="M152" s="14" t="s">
        <v>708</v>
      </c>
      <c r="N152" s="103">
        <v>1.51308</v>
      </c>
      <c r="O152" s="103">
        <v>7.4545702580000004</v>
      </c>
      <c r="P152" s="23">
        <f t="shared" si="2"/>
        <v>492.67522259232828</v>
      </c>
      <c r="S152" s="16"/>
      <c r="T152" s="16" t="s">
        <v>578</v>
      </c>
      <c r="U152" s="57">
        <v>0.978294</v>
      </c>
      <c r="V152" s="23">
        <f t="shared" si="3"/>
        <v>4.7774500427484838</v>
      </c>
    </row>
    <row r="153" spans="1:22" x14ac:dyDescent="0.2">
      <c r="A153" s="16"/>
      <c r="B153" s="16" t="s">
        <v>581</v>
      </c>
      <c r="C153" s="100">
        <v>0.24275459199999999</v>
      </c>
      <c r="D153" s="57">
        <v>0.23505843900000001</v>
      </c>
      <c r="E153" s="101">
        <v>0.220937733</v>
      </c>
      <c r="F153" s="23">
        <f t="shared" si="0"/>
        <v>0.23291692133333333</v>
      </c>
      <c r="G153" s="57">
        <v>11053.288769999999</v>
      </c>
      <c r="H153" s="57">
        <v>10829.20232</v>
      </c>
      <c r="I153" s="102">
        <v>10059.906789999999</v>
      </c>
      <c r="J153" s="23">
        <f t="shared" si="1"/>
        <v>10647.46596</v>
      </c>
      <c r="M153" s="14" t="s">
        <v>709</v>
      </c>
      <c r="N153" s="103">
        <v>1.35517</v>
      </c>
      <c r="O153" s="103">
        <v>7.0916525789999998</v>
      </c>
      <c r="P153" s="23">
        <f t="shared" si="2"/>
        <v>523.30353970350586</v>
      </c>
      <c r="S153" s="16"/>
      <c r="T153" s="16" t="s">
        <v>579</v>
      </c>
      <c r="U153" s="57">
        <v>0.96035099999999995</v>
      </c>
      <c r="V153" s="23">
        <f t="shared" si="3"/>
        <v>5.0679016931807119</v>
      </c>
    </row>
    <row r="154" spans="1:22" x14ac:dyDescent="0.2">
      <c r="A154" s="16"/>
      <c r="B154" s="16" t="s">
        <v>616</v>
      </c>
      <c r="C154" s="100">
        <v>0.24834569500000001</v>
      </c>
      <c r="D154" s="57">
        <v>0.21299483599999999</v>
      </c>
      <c r="E154" s="101">
        <v>0.20946466</v>
      </c>
      <c r="F154" s="23">
        <f t="shared" si="0"/>
        <v>0.22360173033333333</v>
      </c>
      <c r="G154" s="57">
        <v>10861.335370000001</v>
      </c>
      <c r="H154" s="57">
        <v>9425.2356980000004</v>
      </c>
      <c r="I154" s="102">
        <v>9160.8832509999993</v>
      </c>
      <c r="J154" s="23">
        <f t="shared" si="1"/>
        <v>9815.8181063333341</v>
      </c>
      <c r="M154" s="14" t="s">
        <v>710</v>
      </c>
      <c r="N154" s="103">
        <v>0.69718800000000003</v>
      </c>
      <c r="O154" s="103">
        <v>4.0191326920000003</v>
      </c>
      <c r="P154" s="23">
        <f t="shared" si="2"/>
        <v>576.47760604026462</v>
      </c>
      <c r="S154" s="16"/>
      <c r="T154" s="16" t="s">
        <v>580</v>
      </c>
      <c r="U154" s="57">
        <v>0.27688099999999999</v>
      </c>
      <c r="V154" s="23">
        <f t="shared" si="3"/>
        <v>1.7327137028943991</v>
      </c>
    </row>
    <row r="155" spans="1:22" x14ac:dyDescent="0.2">
      <c r="A155" s="16"/>
      <c r="B155" s="16" t="s">
        <v>711</v>
      </c>
      <c r="C155" s="100">
        <v>0.21911213500000001</v>
      </c>
      <c r="D155" s="57">
        <v>0.217407557</v>
      </c>
      <c r="E155" s="101">
        <v>0.21299483599999999</v>
      </c>
      <c r="F155" s="23">
        <f t="shared" si="0"/>
        <v>0.21650484266666667</v>
      </c>
      <c r="G155" s="57">
        <v>9996.4695640000009</v>
      </c>
      <c r="H155" s="57">
        <v>10035.786389999999</v>
      </c>
      <c r="I155" s="102">
        <v>9717.3823420000008</v>
      </c>
      <c r="J155" s="23">
        <f t="shared" si="1"/>
        <v>9916.5460986666676</v>
      </c>
      <c r="M155" s="14" t="s">
        <v>711</v>
      </c>
      <c r="N155" s="103">
        <v>0.21795400000000001</v>
      </c>
      <c r="O155" s="103">
        <v>4.4357492540000001</v>
      </c>
      <c r="P155" s="23">
        <f t="shared" si="2"/>
        <v>2035.1768051974268</v>
      </c>
      <c r="S155" s="16"/>
      <c r="T155" s="16" t="s">
        <v>582</v>
      </c>
      <c r="U155" s="57">
        <v>8.5096000000000005E-2</v>
      </c>
      <c r="V155" s="23">
        <f t="shared" si="3"/>
        <v>2.2672159625947441</v>
      </c>
    </row>
    <row r="156" spans="1:22" x14ac:dyDescent="0.2">
      <c r="A156" s="18"/>
      <c r="B156" s="18" t="s">
        <v>896</v>
      </c>
      <c r="C156" s="100">
        <v>0.21839983299999999</v>
      </c>
      <c r="D156" s="57">
        <v>0.22182027700000001</v>
      </c>
      <c r="E156" s="101">
        <v>0.222261549</v>
      </c>
      <c r="F156" s="23">
        <f t="shared" si="0"/>
        <v>0.22082721966666666</v>
      </c>
      <c r="G156" s="57">
        <v>10002.61175</v>
      </c>
      <c r="H156" s="57">
        <v>10279.190399999999</v>
      </c>
      <c r="I156" s="102">
        <v>10179.476570000001</v>
      </c>
      <c r="J156" s="23">
        <f t="shared" si="1"/>
        <v>10153.759573333335</v>
      </c>
      <c r="M156" s="14" t="s">
        <v>712</v>
      </c>
      <c r="N156" s="103">
        <v>0.116274</v>
      </c>
      <c r="O156" s="103">
        <v>3.0277109520000001</v>
      </c>
      <c r="P156" s="23">
        <f t="shared" si="2"/>
        <v>2603.9449507198515</v>
      </c>
      <c r="S156" s="16"/>
      <c r="T156" s="16" t="s">
        <v>583</v>
      </c>
      <c r="U156" s="57">
        <v>0.62123899999999999</v>
      </c>
      <c r="V156" s="23">
        <f t="shared" si="3"/>
        <v>3.2283643282037353</v>
      </c>
    </row>
    <row r="157" spans="1:22" x14ac:dyDescent="0.2">
      <c r="A157" s="16"/>
      <c r="B157" s="16" t="s">
        <v>537</v>
      </c>
      <c r="C157" s="100">
        <v>0.237351698</v>
      </c>
      <c r="D157" s="57">
        <v>0.16540305699999999</v>
      </c>
      <c r="E157" s="101">
        <v>0.12528898099999999</v>
      </c>
      <c r="F157" s="23">
        <f t="shared" si="0"/>
        <v>0.17601457866666667</v>
      </c>
      <c r="G157" s="57">
        <v>14097.10678</v>
      </c>
      <c r="H157" s="57">
        <v>10031.71715</v>
      </c>
      <c r="I157" s="102">
        <v>7441.3293219999996</v>
      </c>
      <c r="J157" s="23">
        <f t="shared" si="1"/>
        <v>10523.384417333333</v>
      </c>
      <c r="M157" s="14" t="s">
        <v>893</v>
      </c>
      <c r="N157" s="103">
        <v>1.61579271</v>
      </c>
      <c r="O157" s="103">
        <v>8.8303854479999995</v>
      </c>
      <c r="P157" s="23">
        <f t="shared" si="2"/>
        <v>546.50484516667973</v>
      </c>
      <c r="S157" s="16"/>
      <c r="T157" s="16" t="s">
        <v>584</v>
      </c>
      <c r="U157" s="57">
        <v>0.61155899999999996</v>
      </c>
      <c r="V157" s="23">
        <f t="shared" si="3"/>
        <v>3.409496157968452</v>
      </c>
    </row>
    <row r="158" spans="1:22" x14ac:dyDescent="0.2">
      <c r="A158" s="16"/>
      <c r="B158" s="16" t="s">
        <v>582</v>
      </c>
      <c r="C158" s="100">
        <v>0.25195309199999999</v>
      </c>
      <c r="D158" s="57">
        <v>0.18651572799999999</v>
      </c>
      <c r="E158" s="101">
        <v>0.14851291999999999</v>
      </c>
      <c r="F158" s="23">
        <f t="shared" si="0"/>
        <v>0.19566057999999997</v>
      </c>
      <c r="G158" s="57">
        <v>15048.09453</v>
      </c>
      <c r="H158" s="57">
        <v>11375.523139999999</v>
      </c>
      <c r="I158" s="102">
        <v>8870.0497219999997</v>
      </c>
      <c r="J158" s="23">
        <f t="shared" si="1"/>
        <v>11764.555797333334</v>
      </c>
      <c r="M158" s="14" t="s">
        <v>894</v>
      </c>
      <c r="N158" s="103">
        <v>1.4169049499999999</v>
      </c>
      <c r="O158" s="103">
        <v>7.8162239810000003</v>
      </c>
      <c r="P158" s="23">
        <f t="shared" si="2"/>
        <v>551.64067152140308</v>
      </c>
      <c r="S158" s="16"/>
      <c r="T158" s="16" t="s">
        <v>585</v>
      </c>
      <c r="U158" s="57">
        <v>0.32350099999999998</v>
      </c>
      <c r="V158" s="23">
        <f t="shared" si="3"/>
        <v>1.9434713900124319</v>
      </c>
    </row>
    <row r="159" spans="1:22" x14ac:dyDescent="0.2">
      <c r="A159" s="16"/>
      <c r="B159" s="16" t="s">
        <v>617</v>
      </c>
      <c r="C159" s="100">
        <v>0.21282427900000001</v>
      </c>
      <c r="D159" s="57">
        <v>0.16540305699999999</v>
      </c>
      <c r="E159" s="101">
        <v>0.15484672099999999</v>
      </c>
      <c r="F159" s="23">
        <f t="shared" si="0"/>
        <v>0.17769135233333333</v>
      </c>
      <c r="G159" s="57">
        <v>13190.68298</v>
      </c>
      <c r="H159" s="57">
        <v>10468.48278</v>
      </c>
      <c r="I159" s="102">
        <v>9597.2790989999994</v>
      </c>
      <c r="J159" s="23">
        <f t="shared" si="1"/>
        <v>11085.481619666665</v>
      </c>
      <c r="M159" s="14" t="s">
        <v>895</v>
      </c>
      <c r="N159" s="103">
        <v>0.45513252999999998</v>
      </c>
      <c r="O159" s="103">
        <v>2.9584102909999999</v>
      </c>
      <c r="P159" s="23">
        <f t="shared" si="2"/>
        <v>650.01073225857976</v>
      </c>
      <c r="S159" s="16"/>
      <c r="T159" s="16" t="s">
        <v>586</v>
      </c>
      <c r="U159" s="57">
        <v>5.3988000000000001E-2</v>
      </c>
      <c r="V159" s="23">
        <f t="shared" si="3"/>
        <v>1.05062974448621</v>
      </c>
    </row>
    <row r="160" spans="1:22" x14ac:dyDescent="0.2">
      <c r="A160" s="16"/>
      <c r="B160" s="16" t="s">
        <v>712</v>
      </c>
      <c r="C160" s="100">
        <v>0.106348787</v>
      </c>
      <c r="D160" s="57">
        <v>0.12317771399999999</v>
      </c>
      <c r="E160" s="101">
        <v>9.9953775999999994E-2</v>
      </c>
      <c r="F160" s="23">
        <f t="shared" si="0"/>
        <v>0.109826759</v>
      </c>
      <c r="G160" s="57">
        <v>6207.8671119999999</v>
      </c>
      <c r="H160" s="57">
        <v>7342.367397</v>
      </c>
      <c r="I160" s="102">
        <v>5834.572964</v>
      </c>
      <c r="J160" s="23">
        <f t="shared" si="1"/>
        <v>6461.6024910000006</v>
      </c>
      <c r="M160" s="14" t="s">
        <v>896</v>
      </c>
      <c r="N160" s="103">
        <v>0.23987249999999999</v>
      </c>
      <c r="O160" s="103">
        <v>4.9007607320000002</v>
      </c>
      <c r="P160" s="23">
        <f t="shared" si="2"/>
        <v>2043.0690187495441</v>
      </c>
      <c r="S160" s="16"/>
      <c r="T160" s="16" t="s">
        <v>587</v>
      </c>
      <c r="U160" s="57">
        <v>9.8002000000000006E-2</v>
      </c>
      <c r="V160" s="23">
        <f t="shared" si="3"/>
        <v>2.6046810696511327</v>
      </c>
    </row>
    <row r="161" spans="1:22" x14ac:dyDescent="0.2">
      <c r="A161" s="18"/>
      <c r="B161" s="18" t="s">
        <v>897</v>
      </c>
      <c r="C161" s="100">
        <v>0.154636671</v>
      </c>
      <c r="D161" s="57">
        <v>0.12317771399999999</v>
      </c>
      <c r="E161" s="101">
        <v>0.13162278299999999</v>
      </c>
      <c r="F161" s="23">
        <f t="shared" si="0"/>
        <v>0.13647905599999999</v>
      </c>
      <c r="G161" s="57">
        <v>9112.7703519999995</v>
      </c>
      <c r="H161" s="57">
        <v>7412.4909340000004</v>
      </c>
      <c r="I161" s="102">
        <v>7756.5572460000003</v>
      </c>
      <c r="J161" s="23">
        <f t="shared" si="1"/>
        <v>8093.939510666667</v>
      </c>
      <c r="M161" s="14" t="s">
        <v>897</v>
      </c>
      <c r="N161" s="104">
        <v>0.116274</v>
      </c>
      <c r="O161" s="103">
        <v>3.0566272109999999</v>
      </c>
      <c r="P161" s="23">
        <f t="shared" si="2"/>
        <v>2628.8140177511737</v>
      </c>
      <c r="S161" s="16"/>
      <c r="T161" s="16" t="s">
        <v>588</v>
      </c>
      <c r="U161" s="57">
        <v>0.33180100000000001</v>
      </c>
      <c r="V161" s="23">
        <f t="shared" si="3"/>
        <v>2.1250046186871701</v>
      </c>
    </row>
    <row r="162" spans="1:22" x14ac:dyDescent="0.2">
      <c r="A162" s="16"/>
      <c r="B162" s="16" t="s">
        <v>538</v>
      </c>
      <c r="C162" s="100">
        <v>1.0210758040000001</v>
      </c>
      <c r="D162" s="57">
        <v>1.083732948</v>
      </c>
      <c r="E162" s="101">
        <v>1.1371569969999999</v>
      </c>
      <c r="F162" s="23">
        <f t="shared" si="0"/>
        <v>1.0806552496666668</v>
      </c>
      <c r="G162" s="57">
        <v>8545.9199829999998</v>
      </c>
      <c r="H162" s="57">
        <v>9719.6576789999999</v>
      </c>
      <c r="I162" s="102">
        <v>9517.4644929999995</v>
      </c>
      <c r="J162" s="23">
        <f t="shared" si="1"/>
        <v>9261.014051666667</v>
      </c>
      <c r="M162" s="14" t="s">
        <v>538</v>
      </c>
      <c r="N162" s="103">
        <v>0.95078070999999997</v>
      </c>
      <c r="O162" s="103">
        <v>3.5497938009999999</v>
      </c>
      <c r="P162" s="23">
        <f t="shared" si="2"/>
        <v>373.35568166922531</v>
      </c>
      <c r="S162" s="16"/>
      <c r="T162" s="16" t="s">
        <v>589</v>
      </c>
      <c r="U162" s="57">
        <v>1.1306670000000001</v>
      </c>
      <c r="V162" s="23">
        <f t="shared" si="3"/>
        <v>7.097977784478692</v>
      </c>
    </row>
    <row r="163" spans="1:22" x14ac:dyDescent="0.2">
      <c r="A163" s="16"/>
      <c r="B163" s="16" t="s">
        <v>583</v>
      </c>
      <c r="C163" s="100">
        <v>1.1250276720000001</v>
      </c>
      <c r="D163" s="57">
        <v>1.1035196330000001</v>
      </c>
      <c r="E163" s="101">
        <v>1.257855776</v>
      </c>
      <c r="F163" s="23">
        <f t="shared" si="0"/>
        <v>1.1621343603333334</v>
      </c>
      <c r="G163" s="57">
        <v>13105.847390000001</v>
      </c>
      <c r="H163" s="57">
        <v>13775.57771</v>
      </c>
      <c r="I163" s="102">
        <v>14653.209199999999</v>
      </c>
      <c r="J163" s="23">
        <f t="shared" si="1"/>
        <v>13844.8781</v>
      </c>
      <c r="M163" s="14" t="s">
        <v>539</v>
      </c>
      <c r="N163" s="103">
        <v>1.16466114</v>
      </c>
      <c r="O163" s="103">
        <v>5.4804631869999998</v>
      </c>
      <c r="P163" s="23">
        <f t="shared" si="2"/>
        <v>470.56289583079933</v>
      </c>
      <c r="S163" s="16"/>
      <c r="T163" s="16" t="s">
        <v>590</v>
      </c>
      <c r="U163" s="57">
        <v>0.61225700000000005</v>
      </c>
      <c r="V163" s="23">
        <f t="shared" si="3"/>
        <v>3.9491247585973559</v>
      </c>
    </row>
    <row r="164" spans="1:22" x14ac:dyDescent="0.2">
      <c r="A164" s="16"/>
      <c r="B164" s="16" t="s">
        <v>628</v>
      </c>
      <c r="C164" s="100">
        <v>1.217473526</v>
      </c>
      <c r="D164" s="57">
        <v>1.182666373</v>
      </c>
      <c r="E164" s="101">
        <v>1.1787090360000001</v>
      </c>
      <c r="F164" s="23">
        <f t="shared" si="0"/>
        <v>1.1929496449999999</v>
      </c>
      <c r="G164" s="57">
        <v>14949.826859999999</v>
      </c>
      <c r="H164" s="57">
        <v>15562.047640000001</v>
      </c>
      <c r="I164" s="102">
        <v>14473.82274</v>
      </c>
      <c r="J164" s="23">
        <f t="shared" si="1"/>
        <v>14995.232413333331</v>
      </c>
      <c r="M164" s="14" t="s">
        <v>540</v>
      </c>
      <c r="N164" s="103">
        <v>1.1168194600000001</v>
      </c>
      <c r="O164" s="103">
        <v>5.8446236589999998</v>
      </c>
      <c r="P164" s="23">
        <f t="shared" si="2"/>
        <v>523.32752681440559</v>
      </c>
      <c r="S164" s="16"/>
      <c r="T164" s="16" t="s">
        <v>591</v>
      </c>
      <c r="U164" s="57">
        <v>0.166573</v>
      </c>
      <c r="V164" s="23">
        <f t="shared" si="3"/>
        <v>3.1716277233642018</v>
      </c>
    </row>
    <row r="165" spans="1:22" x14ac:dyDescent="0.2">
      <c r="A165" s="16"/>
      <c r="B165" s="16" t="s">
        <v>658</v>
      </c>
      <c r="C165" s="100">
        <v>1.00188937</v>
      </c>
      <c r="D165" s="57">
        <v>1.0639462630000001</v>
      </c>
      <c r="E165" s="101">
        <v>1.0520742519999999</v>
      </c>
      <c r="F165" s="23">
        <f t="shared" si="0"/>
        <v>1.0393032949999998</v>
      </c>
      <c r="G165" s="57">
        <v>13332.407310000001</v>
      </c>
      <c r="H165" s="57">
        <v>15171.7736</v>
      </c>
      <c r="I165" s="102">
        <v>14000.23084</v>
      </c>
      <c r="J165" s="23">
        <f t="shared" si="1"/>
        <v>14168.13725</v>
      </c>
      <c r="M165" s="14" t="s">
        <v>541</v>
      </c>
      <c r="N165" s="103">
        <v>0.29469900999999998</v>
      </c>
      <c r="O165" s="103">
        <v>5.7106158970000003</v>
      </c>
      <c r="P165" s="23">
        <f t="shared" si="2"/>
        <v>1937.7791248772776</v>
      </c>
      <c r="S165" s="16"/>
      <c r="T165" s="16" t="s">
        <v>592</v>
      </c>
      <c r="U165" s="57">
        <v>0.13071199999999999</v>
      </c>
      <c r="V165" s="23">
        <f t="shared" si="3"/>
        <v>3.4779965529683099</v>
      </c>
    </row>
    <row r="166" spans="1:22" x14ac:dyDescent="0.2">
      <c r="A166" s="16"/>
      <c r="B166" s="16" t="s">
        <v>673</v>
      </c>
      <c r="C166" s="100">
        <v>1.1179006410000001</v>
      </c>
      <c r="D166" s="57">
        <v>1.0639462630000001</v>
      </c>
      <c r="E166" s="101">
        <v>1.131220992</v>
      </c>
      <c r="F166" s="23">
        <f t="shared" si="0"/>
        <v>1.1043559653333335</v>
      </c>
      <c r="G166" s="57">
        <v>15573.04549</v>
      </c>
      <c r="H166" s="57">
        <v>15882.46459</v>
      </c>
      <c r="I166" s="102">
        <v>15758.60619</v>
      </c>
      <c r="J166" s="23">
        <f t="shared" si="1"/>
        <v>15738.038756666667</v>
      </c>
      <c r="M166" s="14" t="s">
        <v>542</v>
      </c>
      <c r="N166" s="103">
        <v>0.1143638</v>
      </c>
      <c r="O166" s="103">
        <v>3.0482103469999999</v>
      </c>
      <c r="P166" s="23">
        <f t="shared" si="2"/>
        <v>2665.3629443932432</v>
      </c>
      <c r="S166" s="16"/>
      <c r="T166" s="16" t="s">
        <v>593</v>
      </c>
      <c r="U166" s="57">
        <v>1.5416080000000001</v>
      </c>
      <c r="V166" s="23">
        <f t="shared" si="3"/>
        <v>7.8931547889929918</v>
      </c>
    </row>
    <row r="167" spans="1:22" x14ac:dyDescent="0.2">
      <c r="A167" s="18"/>
      <c r="B167" s="18" t="s">
        <v>858</v>
      </c>
      <c r="C167" s="100">
        <v>1.203246544</v>
      </c>
      <c r="D167" s="57">
        <v>1.0639462630000001</v>
      </c>
      <c r="E167" s="101">
        <v>1.2697277870000001</v>
      </c>
      <c r="F167" s="23">
        <f t="shared" si="0"/>
        <v>1.1789735313333332</v>
      </c>
      <c r="G167" s="57">
        <v>14389.44471</v>
      </c>
      <c r="H167" s="57">
        <v>13634.429190000001</v>
      </c>
      <c r="I167" s="102">
        <v>15184.483910000001</v>
      </c>
      <c r="J167" s="23">
        <f t="shared" si="1"/>
        <v>14402.785936666667</v>
      </c>
      <c r="M167" s="14" t="s">
        <v>583</v>
      </c>
      <c r="N167" s="103">
        <v>0.87299536</v>
      </c>
      <c r="O167" s="103">
        <v>4.5366551020000001</v>
      </c>
      <c r="P167" s="23">
        <f t="shared" si="2"/>
        <v>519.66543121145571</v>
      </c>
      <c r="S167" s="16"/>
      <c r="T167" s="16" t="s">
        <v>595</v>
      </c>
      <c r="U167" s="57">
        <v>0.60311599999999999</v>
      </c>
      <c r="V167" s="23">
        <f t="shared" si="3"/>
        <v>3.5698620722274526</v>
      </c>
    </row>
    <row r="168" spans="1:22" x14ac:dyDescent="0.2">
      <c r="A168" s="16"/>
      <c r="B168" s="16" t="s">
        <v>539</v>
      </c>
      <c r="C168" s="100">
        <v>1.094194044</v>
      </c>
      <c r="D168" s="57">
        <v>1.1267061220000001</v>
      </c>
      <c r="E168" s="101">
        <v>1.1682251509999999</v>
      </c>
      <c r="F168" s="23">
        <f t="shared" si="0"/>
        <v>1.1297084389999998</v>
      </c>
      <c r="G168" s="57">
        <v>11542.23998</v>
      </c>
      <c r="H168" s="57">
        <v>12658.041370000001</v>
      </c>
      <c r="I168" s="102">
        <v>12323.16618</v>
      </c>
      <c r="J168" s="23">
        <f t="shared" si="1"/>
        <v>12174.482510000002</v>
      </c>
      <c r="M168" s="14" t="s">
        <v>584</v>
      </c>
      <c r="N168" s="103">
        <v>0.95797706000000005</v>
      </c>
      <c r="O168" s="103">
        <v>5.3408078459999997</v>
      </c>
      <c r="P168" s="23">
        <f t="shared" si="2"/>
        <v>557.50894974457935</v>
      </c>
      <c r="S168" s="16"/>
      <c r="T168" s="16" t="s">
        <v>596</v>
      </c>
      <c r="U168" s="57">
        <v>0.28412399999999999</v>
      </c>
      <c r="V168" s="23">
        <f t="shared" si="3"/>
        <v>4.9745438328164626</v>
      </c>
    </row>
    <row r="169" spans="1:22" x14ac:dyDescent="0.2">
      <c r="A169" s="16"/>
      <c r="B169" s="16" t="s">
        <v>584</v>
      </c>
      <c r="C169" s="100">
        <v>1.0466184009999999</v>
      </c>
      <c r="D169" s="57">
        <v>1.059739947</v>
      </c>
      <c r="E169" s="101">
        <v>1.1173308580000001</v>
      </c>
      <c r="F169" s="23">
        <f t="shared" si="0"/>
        <v>1.0745630686666665</v>
      </c>
      <c r="G169" s="57">
        <v>13080.31739</v>
      </c>
      <c r="H169" s="57">
        <v>14105.52727</v>
      </c>
      <c r="I169" s="102">
        <v>13964.060090000001</v>
      </c>
      <c r="J169" s="23">
        <f t="shared" si="1"/>
        <v>13716.634916666668</v>
      </c>
      <c r="M169" s="14" t="s">
        <v>585</v>
      </c>
      <c r="N169" s="103">
        <v>0.57173870000000004</v>
      </c>
      <c r="O169" s="103">
        <v>3.4347894010000002</v>
      </c>
      <c r="P169" s="23">
        <f t="shared" si="2"/>
        <v>600.76209656614105</v>
      </c>
      <c r="S169" s="16"/>
      <c r="T169" s="16" t="s">
        <v>597</v>
      </c>
      <c r="U169" s="57">
        <v>0.15728900000000001</v>
      </c>
      <c r="V169" s="23">
        <f t="shared" si="3"/>
        <v>3.8464431449492484</v>
      </c>
    </row>
    <row r="170" spans="1:22" x14ac:dyDescent="0.2">
      <c r="A170" s="16"/>
      <c r="B170" s="16" t="s">
        <v>629</v>
      </c>
      <c r="C170" s="100">
        <v>1.115955142</v>
      </c>
      <c r="D170" s="57">
        <v>1.086526417</v>
      </c>
      <c r="E170" s="101">
        <v>1.078490476</v>
      </c>
      <c r="F170" s="23">
        <f t="shared" si="0"/>
        <v>1.0936573449999998</v>
      </c>
      <c r="G170" s="57">
        <v>12459.50993</v>
      </c>
      <c r="H170" s="57">
        <v>12919.76506</v>
      </c>
      <c r="I170" s="102">
        <v>12041.22127</v>
      </c>
      <c r="J170" s="23">
        <f t="shared" si="1"/>
        <v>12473.498753333333</v>
      </c>
      <c r="M170" s="14" t="s">
        <v>586</v>
      </c>
      <c r="N170" s="103">
        <v>0.18569451000000001</v>
      </c>
      <c r="O170" s="103">
        <v>3.613695184</v>
      </c>
      <c r="P170" s="23">
        <f t="shared" si="2"/>
        <v>1946.0430919578612</v>
      </c>
      <c r="S170" s="16"/>
      <c r="T170" s="16" t="s">
        <v>598</v>
      </c>
      <c r="U170" s="57">
        <v>1.1732830000000001</v>
      </c>
      <c r="V170" s="23">
        <f t="shared" si="3"/>
        <v>6.361780941685109</v>
      </c>
    </row>
    <row r="171" spans="1:22" x14ac:dyDescent="0.2">
      <c r="A171" s="16"/>
      <c r="B171" s="16" t="s">
        <v>659</v>
      </c>
      <c r="C171" s="100">
        <v>1.0166291489999999</v>
      </c>
      <c r="D171" s="57">
        <v>1.0463467120000001</v>
      </c>
      <c r="E171" s="101">
        <v>1.0450073879999999</v>
      </c>
      <c r="F171" s="23">
        <f t="shared" si="0"/>
        <v>1.0359944163333334</v>
      </c>
      <c r="G171" s="57">
        <v>14279.088830000001</v>
      </c>
      <c r="H171" s="57">
        <v>15652.13751</v>
      </c>
      <c r="I171" s="102">
        <v>14677.67606</v>
      </c>
      <c r="J171" s="23">
        <f t="shared" si="1"/>
        <v>14869.634133333333</v>
      </c>
      <c r="M171" s="14" t="s">
        <v>587</v>
      </c>
      <c r="N171" s="103">
        <v>0.10285771</v>
      </c>
      <c r="O171" s="103">
        <v>2.7337353329999998</v>
      </c>
      <c r="P171" s="23">
        <f t="shared" si="2"/>
        <v>2657.7835856932843</v>
      </c>
      <c r="S171" s="16"/>
      <c r="T171" s="16" t="s">
        <v>599</v>
      </c>
      <c r="U171" s="57">
        <v>1.1875709999999999</v>
      </c>
      <c r="V171" s="23">
        <f t="shared" si="3"/>
        <v>6.9034927636245813</v>
      </c>
    </row>
    <row r="172" spans="1:22" x14ac:dyDescent="0.2">
      <c r="A172" s="16"/>
      <c r="B172" s="16" t="s">
        <v>674</v>
      </c>
      <c r="C172" s="100">
        <v>1.039162385</v>
      </c>
      <c r="D172" s="57">
        <v>1.0463467120000001</v>
      </c>
      <c r="E172" s="101">
        <v>1.0557219760000001</v>
      </c>
      <c r="F172" s="23">
        <f t="shared" si="0"/>
        <v>1.0470770243333334</v>
      </c>
      <c r="G172" s="57">
        <v>14751.12794</v>
      </c>
      <c r="H172" s="57">
        <v>15818.945470000001</v>
      </c>
      <c r="I172" s="102">
        <v>14986.194810000001</v>
      </c>
      <c r="J172" s="23">
        <f t="shared" si="1"/>
        <v>15185.42274</v>
      </c>
      <c r="M172" s="14" t="s">
        <v>628</v>
      </c>
      <c r="N172" s="103">
        <v>1.35974079</v>
      </c>
      <c r="O172" s="103">
        <v>7.4482576480000002</v>
      </c>
      <c r="P172" s="23">
        <f t="shared" si="2"/>
        <v>547.77040615219028</v>
      </c>
      <c r="S172" s="16"/>
      <c r="T172" s="16" t="s">
        <v>600</v>
      </c>
      <c r="U172" s="57">
        <v>0.88982399999999995</v>
      </c>
      <c r="V172" s="23">
        <f t="shared" si="3"/>
        <v>5.5116214426529391</v>
      </c>
    </row>
    <row r="173" spans="1:22" x14ac:dyDescent="0.2">
      <c r="A173" s="18"/>
      <c r="B173" s="18" t="s">
        <v>859</v>
      </c>
      <c r="C173" s="100">
        <v>1.0932201930000001</v>
      </c>
      <c r="D173" s="57">
        <v>1.032953477</v>
      </c>
      <c r="E173" s="101">
        <v>1.115991534</v>
      </c>
      <c r="F173" s="23">
        <f t="shared" si="0"/>
        <v>1.0807217346666667</v>
      </c>
      <c r="G173" s="57">
        <v>14416.224969999999</v>
      </c>
      <c r="H173" s="57">
        <v>14507.239170000001</v>
      </c>
      <c r="I173" s="102">
        <v>14716.5092</v>
      </c>
      <c r="J173" s="23">
        <f t="shared" si="1"/>
        <v>14546.65778</v>
      </c>
      <c r="M173" s="14" t="s">
        <v>629</v>
      </c>
      <c r="N173" s="103">
        <v>1.0922584</v>
      </c>
      <c r="O173" s="103">
        <v>5.440033133</v>
      </c>
      <c r="P173" s="23">
        <f t="shared" si="2"/>
        <v>498.0536778659702</v>
      </c>
      <c r="S173" s="16"/>
      <c r="T173" s="16" t="s">
        <v>601</v>
      </c>
      <c r="U173" s="57">
        <v>0.20709900000000001</v>
      </c>
      <c r="V173" s="23">
        <f t="shared" si="3"/>
        <v>4.1157616530793817</v>
      </c>
    </row>
    <row r="174" spans="1:22" x14ac:dyDescent="0.2">
      <c r="A174" s="16"/>
      <c r="B174" s="16" t="s">
        <v>540</v>
      </c>
      <c r="C174" s="100">
        <v>0.79724271300000005</v>
      </c>
      <c r="D174" s="57">
        <v>1.263579094</v>
      </c>
      <c r="E174" s="101">
        <v>1.278726241</v>
      </c>
      <c r="F174" s="23">
        <f t="shared" si="0"/>
        <v>1.1131826826666666</v>
      </c>
      <c r="G174" s="57">
        <v>9352.8120980000003</v>
      </c>
      <c r="H174" s="57">
        <v>15768.17071</v>
      </c>
      <c r="I174" s="102">
        <v>15001.311460000001</v>
      </c>
      <c r="J174" s="23">
        <f t="shared" si="1"/>
        <v>13374.098089333333</v>
      </c>
      <c r="M174" s="14" t="s">
        <v>630</v>
      </c>
      <c r="N174" s="103">
        <v>0.65133680000000005</v>
      </c>
      <c r="O174" s="103">
        <v>4.0118206919999997</v>
      </c>
      <c r="P174" s="23">
        <f t="shared" si="2"/>
        <v>615.93643902816473</v>
      </c>
      <c r="S174" s="16"/>
      <c r="T174" s="16" t="s">
        <v>602</v>
      </c>
      <c r="U174" s="57">
        <v>0.14609800000000001</v>
      </c>
      <c r="V174" s="23">
        <f t="shared" si="3"/>
        <v>3.7921617642415595</v>
      </c>
    </row>
    <row r="175" spans="1:22" x14ac:dyDescent="0.2">
      <c r="A175" s="16"/>
      <c r="B175" s="16" t="s">
        <v>585</v>
      </c>
      <c r="C175" s="100">
        <v>0.42734930799999998</v>
      </c>
      <c r="D175" s="57">
        <v>0.50622174499999995</v>
      </c>
      <c r="E175" s="101">
        <v>0.86217969900000002</v>
      </c>
      <c r="F175" s="23">
        <f t="shared" si="0"/>
        <v>0.598583584</v>
      </c>
      <c r="G175" s="57">
        <v>5755.242174</v>
      </c>
      <c r="H175" s="57">
        <v>7251.8468620000003</v>
      </c>
      <c r="I175" s="102">
        <v>11611.234340000001</v>
      </c>
      <c r="J175" s="23">
        <f t="shared" si="1"/>
        <v>8206.1077920000007</v>
      </c>
      <c r="M175" s="14" t="s">
        <v>631</v>
      </c>
      <c r="N175" s="103">
        <v>0.23580038</v>
      </c>
      <c r="O175" s="103">
        <v>4.6170055850000002</v>
      </c>
      <c r="P175" s="23">
        <f t="shared" si="2"/>
        <v>1958.0144802989716</v>
      </c>
      <c r="S175" s="16"/>
      <c r="T175" s="16" t="s">
        <v>603</v>
      </c>
      <c r="U175" s="57">
        <v>1.4568650000000001</v>
      </c>
      <c r="V175" s="23" t="e">
        <f t="shared" si="3"/>
        <v>#N/A</v>
      </c>
    </row>
    <row r="176" spans="1:22" x14ac:dyDescent="0.2">
      <c r="A176" s="16"/>
      <c r="B176" s="16" t="s">
        <v>630</v>
      </c>
      <c r="C176" s="100">
        <v>0.8435222</v>
      </c>
      <c r="D176" s="57">
        <v>0.65769321400000003</v>
      </c>
      <c r="E176" s="101">
        <v>0.58195747900000006</v>
      </c>
      <c r="F176" s="23">
        <f t="shared" si="0"/>
        <v>0.69439096433333336</v>
      </c>
      <c r="G176" s="57">
        <v>11646.903770000001</v>
      </c>
      <c r="H176" s="57">
        <v>9659.7205290000002</v>
      </c>
      <c r="I176" s="102">
        <v>8035.3578820000002</v>
      </c>
      <c r="J176" s="23">
        <f t="shared" si="1"/>
        <v>9780.6607270000004</v>
      </c>
      <c r="M176" s="14" t="s">
        <v>632</v>
      </c>
      <c r="N176" s="103">
        <v>9.0659089999999998E-2</v>
      </c>
      <c r="O176" s="103">
        <v>2.4237566429999999</v>
      </c>
      <c r="P176" s="23">
        <f t="shared" si="2"/>
        <v>2673.4844161793376</v>
      </c>
      <c r="S176" s="16"/>
      <c r="T176" s="16" t="s">
        <v>604</v>
      </c>
      <c r="U176" s="57">
        <v>1.1400410000000001</v>
      </c>
      <c r="V176" s="23" t="e">
        <f t="shared" si="3"/>
        <v>#N/A</v>
      </c>
    </row>
    <row r="177" spans="1:22" x14ac:dyDescent="0.2">
      <c r="A177" s="16"/>
      <c r="B177" s="16" t="s">
        <v>660</v>
      </c>
      <c r="C177" s="100">
        <v>0.121110751</v>
      </c>
      <c r="D177" s="57">
        <v>0.43048600999999997</v>
      </c>
      <c r="E177" s="101">
        <v>0.60467820000000005</v>
      </c>
      <c r="F177" s="23">
        <f t="shared" si="0"/>
        <v>0.385424987</v>
      </c>
      <c r="G177" s="57">
        <v>1852.506367</v>
      </c>
      <c r="H177" s="57">
        <v>7004.2765570000001</v>
      </c>
      <c r="I177" s="102">
        <v>9249.1393900000003</v>
      </c>
      <c r="J177" s="23">
        <f t="shared" si="1"/>
        <v>6035.3074379999998</v>
      </c>
      <c r="M177" s="14" t="s">
        <v>658</v>
      </c>
      <c r="N177" s="103">
        <v>1.2143921499999999</v>
      </c>
      <c r="O177" s="103">
        <v>7.2089113190000003</v>
      </c>
      <c r="P177" s="23">
        <f t="shared" si="2"/>
        <v>593.62301699661032</v>
      </c>
      <c r="S177" s="16"/>
      <c r="T177" s="16" t="s">
        <v>605</v>
      </c>
      <c r="U177" s="57">
        <v>0.855348</v>
      </c>
      <c r="V177" s="23" t="e">
        <f t="shared" si="3"/>
        <v>#N/A</v>
      </c>
    </row>
    <row r="178" spans="1:22" x14ac:dyDescent="0.2">
      <c r="A178" s="16"/>
      <c r="B178" s="16" t="s">
        <v>675</v>
      </c>
      <c r="C178" s="100">
        <v>0.59862867900000005</v>
      </c>
      <c r="D178" s="57">
        <v>0.733428949</v>
      </c>
      <c r="E178" s="101">
        <v>0.794017537</v>
      </c>
      <c r="F178" s="23">
        <f t="shared" si="0"/>
        <v>0.70869172166666672</v>
      </c>
      <c r="G178" s="57">
        <v>8844.493692</v>
      </c>
      <c r="H178" s="57">
        <v>11526.587079999999</v>
      </c>
      <c r="I178" s="102">
        <v>11731.284079999999</v>
      </c>
      <c r="J178" s="23">
        <f t="shared" si="1"/>
        <v>10700.788284</v>
      </c>
      <c r="M178" s="14" t="s">
        <v>659</v>
      </c>
      <c r="N178" s="103">
        <v>0.98537867999999995</v>
      </c>
      <c r="O178" s="103">
        <v>6.1739488160000002</v>
      </c>
      <c r="P178" s="23">
        <f t="shared" si="2"/>
        <v>626.55595674142251</v>
      </c>
      <c r="S178" s="16"/>
      <c r="T178" s="16" t="s">
        <v>606</v>
      </c>
      <c r="U178" s="57">
        <v>0.30519099999999999</v>
      </c>
      <c r="V178" s="23" t="e">
        <f t="shared" si="3"/>
        <v>#N/A</v>
      </c>
    </row>
    <row r="179" spans="1:22" x14ac:dyDescent="0.2">
      <c r="A179" s="18"/>
      <c r="B179" s="18" t="s">
        <v>860</v>
      </c>
      <c r="C179" s="100">
        <v>0.68860475499999996</v>
      </c>
      <c r="D179" s="57">
        <v>0.733428949</v>
      </c>
      <c r="E179" s="101">
        <v>0.90004756600000002</v>
      </c>
      <c r="F179" s="23">
        <f t="shared" si="0"/>
        <v>0.77402709000000003</v>
      </c>
      <c r="G179" s="57">
        <v>9564.5620799999997</v>
      </c>
      <c r="H179" s="57">
        <v>10836.28333</v>
      </c>
      <c r="I179" s="102">
        <v>12501.454229999999</v>
      </c>
      <c r="J179" s="23">
        <f t="shared" si="1"/>
        <v>10967.433213333332</v>
      </c>
      <c r="M179" s="14" t="s">
        <v>660</v>
      </c>
      <c r="N179" s="103">
        <v>0.39323595</v>
      </c>
      <c r="O179" s="103">
        <v>2.6831945250000002</v>
      </c>
      <c r="P179" s="23">
        <f t="shared" si="2"/>
        <v>682.33703581780878</v>
      </c>
      <c r="S179" s="16"/>
      <c r="T179" s="16" t="s">
        <v>607</v>
      </c>
      <c r="U179" s="57">
        <v>0.14014799999999999</v>
      </c>
      <c r="V179" s="23" t="e">
        <f t="shared" si="3"/>
        <v>#N/A</v>
      </c>
    </row>
    <row r="180" spans="1:22" x14ac:dyDescent="0.2">
      <c r="A180" s="16"/>
      <c r="B180" s="16" t="s">
        <v>541</v>
      </c>
      <c r="C180" s="100">
        <v>0.17212833999999999</v>
      </c>
      <c r="D180" s="57">
        <v>0.28733524399999999</v>
      </c>
      <c r="E180" s="101">
        <v>0.342960192</v>
      </c>
      <c r="F180" s="23">
        <f t="shared" si="0"/>
        <v>0.26747459199999996</v>
      </c>
      <c r="G180" s="57">
        <v>7477.126389</v>
      </c>
      <c r="H180" s="57">
        <v>12985.914510000001</v>
      </c>
      <c r="I180" s="102">
        <v>14897.93433</v>
      </c>
      <c r="J180" s="23">
        <f t="shared" si="1"/>
        <v>11786.991743</v>
      </c>
      <c r="M180" s="14" t="s">
        <v>661</v>
      </c>
      <c r="N180" s="103">
        <v>0.37007392</v>
      </c>
      <c r="O180" s="103">
        <v>7.0672430869999996</v>
      </c>
      <c r="P180" s="23">
        <f t="shared" si="2"/>
        <v>1909.6841752588239</v>
      </c>
      <c r="S180" s="16"/>
      <c r="T180" s="16" t="s">
        <v>618</v>
      </c>
      <c r="U180" s="57">
        <v>1.3186439999999999</v>
      </c>
      <c r="V180" s="23">
        <f t="shared" si="3"/>
        <v>5.6419931667730499</v>
      </c>
    </row>
    <row r="181" spans="1:22" x14ac:dyDescent="0.2">
      <c r="A181" s="16"/>
      <c r="B181" s="16" t="s">
        <v>586</v>
      </c>
      <c r="C181" s="100">
        <v>0.139987521</v>
      </c>
      <c r="D181" s="57">
        <v>0.236767109</v>
      </c>
      <c r="E181" s="101">
        <v>0.27216480300000001</v>
      </c>
      <c r="F181" s="23">
        <f t="shared" si="0"/>
        <v>0.21630647766666666</v>
      </c>
      <c r="G181" s="57">
        <v>6106.886434</v>
      </c>
      <c r="H181" s="57">
        <v>10746.1572</v>
      </c>
      <c r="I181" s="102">
        <v>11873.05502</v>
      </c>
      <c r="J181" s="23">
        <f t="shared" si="1"/>
        <v>9575.366218000001</v>
      </c>
      <c r="M181" s="14" t="s">
        <v>662</v>
      </c>
      <c r="N181" s="103">
        <v>0.14582344999999999</v>
      </c>
      <c r="O181" s="103">
        <v>3.92221558</v>
      </c>
      <c r="P181" s="23">
        <f t="shared" si="2"/>
        <v>2689.7015397729242</v>
      </c>
      <c r="S181" s="16"/>
      <c r="T181" s="16" t="s">
        <v>619</v>
      </c>
      <c r="U181" s="57">
        <v>2.0591659999999998</v>
      </c>
      <c r="V181" s="23">
        <f t="shared" si="3"/>
        <v>8.9077613615437556</v>
      </c>
    </row>
    <row r="182" spans="1:22" x14ac:dyDescent="0.2">
      <c r="A182" s="16"/>
      <c r="B182" s="16" t="s">
        <v>631</v>
      </c>
      <c r="C182" s="100">
        <v>0.40651031999999998</v>
      </c>
      <c r="D182" s="57">
        <v>0.236767109</v>
      </c>
      <c r="E182" s="101">
        <v>0.25193754899999998</v>
      </c>
      <c r="F182" s="23">
        <f t="shared" si="0"/>
        <v>0.29840499266666665</v>
      </c>
      <c r="G182" s="57">
        <v>17842.904040000001</v>
      </c>
      <c r="H182" s="57">
        <v>10812.26382</v>
      </c>
      <c r="I182" s="102">
        <v>11058.26173</v>
      </c>
      <c r="J182" s="23">
        <f t="shared" si="1"/>
        <v>13237.809863333334</v>
      </c>
      <c r="M182" s="14" t="s">
        <v>673</v>
      </c>
      <c r="N182" s="103">
        <v>1.0442400000000001</v>
      </c>
      <c r="O182" s="103">
        <v>6.4892215179999999</v>
      </c>
      <c r="P182" s="23">
        <f t="shared" si="2"/>
        <v>621.4300848463954</v>
      </c>
      <c r="S182" s="16"/>
      <c r="T182" s="16" t="s">
        <v>620</v>
      </c>
      <c r="U182" s="57">
        <v>1.2335940000000001</v>
      </c>
      <c r="V182" s="23">
        <f t="shared" si="3"/>
        <v>5.4996086910348128</v>
      </c>
    </row>
    <row r="183" spans="1:22" x14ac:dyDescent="0.2">
      <c r="A183" s="16"/>
      <c r="B183" s="16" t="s">
        <v>661</v>
      </c>
      <c r="C183" s="100">
        <v>0.111996127</v>
      </c>
      <c r="D183" s="57">
        <v>0.236767109</v>
      </c>
      <c r="E183" s="101">
        <v>0.36824425900000002</v>
      </c>
      <c r="F183" s="23">
        <f t="shared" si="0"/>
        <v>0.23900249833333334</v>
      </c>
      <c r="G183" s="57">
        <v>4794.4923410000001</v>
      </c>
      <c r="H183" s="57">
        <v>10545.38147</v>
      </c>
      <c r="I183" s="102">
        <v>15764.333360000001</v>
      </c>
      <c r="J183" s="23">
        <f t="shared" si="1"/>
        <v>10368.069057000001</v>
      </c>
      <c r="M183" s="14" t="s">
        <v>674</v>
      </c>
      <c r="N183" s="103">
        <v>1.1860599999999999</v>
      </c>
      <c r="O183" s="103">
        <v>7.510526778</v>
      </c>
      <c r="P183" s="23">
        <f t="shared" si="2"/>
        <v>633.23329157040962</v>
      </c>
      <c r="S183" s="16"/>
      <c r="T183" s="16" t="s">
        <v>621</v>
      </c>
      <c r="U183" s="57">
        <v>0.62751500000000004</v>
      </c>
      <c r="V183" s="23">
        <f t="shared" si="3"/>
        <v>6.4760739135090004</v>
      </c>
    </row>
    <row r="184" spans="1:22" x14ac:dyDescent="0.2">
      <c r="A184" s="16"/>
      <c r="B184" s="16" t="s">
        <v>676</v>
      </c>
      <c r="C184" s="100">
        <v>0.38548965699999999</v>
      </c>
      <c r="D184" s="57">
        <v>0.48960778300000002</v>
      </c>
      <c r="E184" s="101">
        <v>0.44409646200000003</v>
      </c>
      <c r="F184" s="23">
        <f t="shared" si="0"/>
        <v>0.43973130066666671</v>
      </c>
      <c r="G184" s="57">
        <v>17293.121790000001</v>
      </c>
      <c r="H184" s="57">
        <v>22851.26685</v>
      </c>
      <c r="I184" s="102">
        <v>19922.231520000001</v>
      </c>
      <c r="J184" s="23">
        <f t="shared" si="1"/>
        <v>20022.206720000002</v>
      </c>
      <c r="M184" s="14" t="s">
        <v>675</v>
      </c>
      <c r="N184" s="103">
        <v>0.80567599999999995</v>
      </c>
      <c r="O184" s="103">
        <v>5.3100402320000004</v>
      </c>
      <c r="P184" s="23">
        <f t="shared" si="2"/>
        <v>659.07886445667998</v>
      </c>
      <c r="S184" s="16"/>
      <c r="T184" s="16" t="s">
        <v>622</v>
      </c>
      <c r="U184" s="57">
        <v>0.24354500000000001</v>
      </c>
      <c r="V184" s="23">
        <f t="shared" si="3"/>
        <v>4.6947542629095507</v>
      </c>
    </row>
    <row r="185" spans="1:22" x14ac:dyDescent="0.2">
      <c r="A185" s="18"/>
      <c r="B185" s="18" t="s">
        <v>861</v>
      </c>
      <c r="C185" s="100">
        <v>0.27677067999999999</v>
      </c>
      <c r="D185" s="57">
        <v>0.28733524399999999</v>
      </c>
      <c r="E185" s="101">
        <v>0.28227843000000002</v>
      </c>
      <c r="F185" s="23">
        <f t="shared" si="0"/>
        <v>0.28212811799999998</v>
      </c>
      <c r="G185" s="57">
        <v>12829.492689999999</v>
      </c>
      <c r="H185" s="57">
        <v>13857.33129</v>
      </c>
      <c r="I185" s="102">
        <v>13084.800209999999</v>
      </c>
      <c r="J185" s="23">
        <f t="shared" si="1"/>
        <v>13257.208063333333</v>
      </c>
      <c r="M185" s="14" t="s">
        <v>676</v>
      </c>
      <c r="N185" s="103">
        <v>0.47180899999999998</v>
      </c>
      <c r="O185" s="103">
        <v>9.4416700299999992</v>
      </c>
      <c r="P185" s="23">
        <f t="shared" si="2"/>
        <v>2001.1636128178989</v>
      </c>
      <c r="S185" s="16"/>
      <c r="T185" s="16" t="s">
        <v>623</v>
      </c>
      <c r="U185" s="57">
        <v>1.399046</v>
      </c>
      <c r="V185" s="23">
        <f t="shared" si="3"/>
        <v>8.2223319782848758</v>
      </c>
    </row>
    <row r="186" spans="1:22" x14ac:dyDescent="0.2">
      <c r="A186" s="16"/>
      <c r="B186" s="16" t="s">
        <v>542</v>
      </c>
      <c r="C186" s="100">
        <v>8.9211876999999995E-2</v>
      </c>
      <c r="D186" s="57">
        <v>0.13022456299999999</v>
      </c>
      <c r="E186" s="101">
        <v>0.123735494</v>
      </c>
      <c r="F186" s="23">
        <f t="shared" si="0"/>
        <v>0.11439064466666667</v>
      </c>
      <c r="G186" s="57">
        <v>5330.3669630000004</v>
      </c>
      <c r="H186" s="57">
        <v>7929.3096009999999</v>
      </c>
      <c r="I186" s="102">
        <v>7393.1365649999998</v>
      </c>
      <c r="J186" s="23">
        <f t="shared" si="1"/>
        <v>6884.2710430000006</v>
      </c>
      <c r="M186" s="14" t="s">
        <v>677</v>
      </c>
      <c r="N186" s="103">
        <v>0.23758299999999999</v>
      </c>
      <c r="O186" s="103">
        <v>6.5015670380000001</v>
      </c>
      <c r="P186" s="23">
        <f t="shared" si="2"/>
        <v>2736.5455600779519</v>
      </c>
      <c r="S186" s="16"/>
      <c r="T186" s="16" t="s">
        <v>624</v>
      </c>
      <c r="U186" s="57">
        <v>1.0697449999999999</v>
      </c>
      <c r="V186" s="23">
        <f t="shared" si="3"/>
        <v>6.1396122015837671</v>
      </c>
    </row>
    <row r="187" spans="1:22" x14ac:dyDescent="0.2">
      <c r="A187" s="16"/>
      <c r="B187" s="16" t="s">
        <v>587</v>
      </c>
      <c r="C187" s="100">
        <v>0.10007247399999999</v>
      </c>
      <c r="D187" s="57">
        <v>0.117246425</v>
      </c>
      <c r="E187" s="101">
        <v>0.119842053</v>
      </c>
      <c r="F187" s="23">
        <f t="shared" si="0"/>
        <v>0.11238698400000001</v>
      </c>
      <c r="G187" s="57">
        <v>5962.2792369999997</v>
      </c>
      <c r="H187" s="57">
        <v>7118.775936</v>
      </c>
      <c r="I187" s="102">
        <v>7140.1431069999999</v>
      </c>
      <c r="J187" s="23">
        <f t="shared" si="1"/>
        <v>6740.3994266666668</v>
      </c>
      <c r="M187" s="14" t="s">
        <v>858</v>
      </c>
      <c r="N187" s="103">
        <v>1.3162230399999999</v>
      </c>
      <c r="O187" s="103">
        <v>7.0216766640000001</v>
      </c>
      <c r="P187" s="23">
        <f t="shared" si="2"/>
        <v>533.47164200985276</v>
      </c>
      <c r="S187" s="16"/>
      <c r="T187" s="16" t="s">
        <v>625</v>
      </c>
      <c r="U187" s="57">
        <v>0.45837299999999997</v>
      </c>
      <c r="V187" s="23">
        <f t="shared" si="3"/>
        <v>2.6960641288905958</v>
      </c>
    </row>
    <row r="188" spans="1:22" x14ac:dyDescent="0.2">
      <c r="A188" s="16"/>
      <c r="B188" s="16" t="s">
        <v>632</v>
      </c>
      <c r="C188" s="100">
        <v>0.174181857</v>
      </c>
      <c r="D188" s="57">
        <v>0.15618083699999999</v>
      </c>
      <c r="E188" s="101">
        <v>0.11594861200000001</v>
      </c>
      <c r="F188" s="23">
        <f t="shared" si="0"/>
        <v>0.14877043533333331</v>
      </c>
      <c r="G188" s="57">
        <v>10438.99402</v>
      </c>
      <c r="H188" s="57">
        <v>9538.7510519999996</v>
      </c>
      <c r="I188" s="102">
        <v>6948.9836009999999</v>
      </c>
      <c r="J188" s="23">
        <f t="shared" si="1"/>
        <v>8975.576224333332</v>
      </c>
      <c r="M188" s="14" t="s">
        <v>859</v>
      </c>
      <c r="N188" s="103">
        <v>1.0753867500000001</v>
      </c>
      <c r="O188" s="103">
        <v>6.3260193510000002</v>
      </c>
      <c r="P188" s="23">
        <f t="shared" si="2"/>
        <v>588.25528127438804</v>
      </c>
      <c r="S188" s="16"/>
      <c r="T188" s="16" t="s">
        <v>626</v>
      </c>
      <c r="U188" s="57">
        <v>0.16219500000000001</v>
      </c>
      <c r="V188" s="23">
        <f t="shared" si="3"/>
        <v>3.291657366591707</v>
      </c>
    </row>
    <row r="189" spans="1:22" x14ac:dyDescent="0.2">
      <c r="A189" s="16"/>
      <c r="B189" s="16" t="s">
        <v>662</v>
      </c>
      <c r="C189" s="100">
        <v>9.0264093000000004E-2</v>
      </c>
      <c r="D189" s="57">
        <v>0.117246425</v>
      </c>
      <c r="E189" s="101">
        <v>0.13801144500000001</v>
      </c>
      <c r="F189" s="23">
        <f t="shared" si="0"/>
        <v>0.11517398766666669</v>
      </c>
      <c r="G189" s="57">
        <v>5442.4842829999998</v>
      </c>
      <c r="H189" s="57">
        <v>7204.2671559999999</v>
      </c>
      <c r="I189" s="102">
        <v>8321.416588</v>
      </c>
      <c r="J189" s="23">
        <f t="shared" si="1"/>
        <v>6989.3893423333329</v>
      </c>
      <c r="M189" s="14" t="s">
        <v>860</v>
      </c>
      <c r="N189" s="103">
        <v>0.73549412000000003</v>
      </c>
      <c r="O189" s="103">
        <v>4.5571802180000001</v>
      </c>
      <c r="P189" s="23">
        <f t="shared" si="2"/>
        <v>619.60797429624586</v>
      </c>
      <c r="S189" s="16"/>
      <c r="T189" s="16" t="s">
        <v>627</v>
      </c>
      <c r="U189" s="57">
        <v>0.15507499999999999</v>
      </c>
      <c r="V189" s="23">
        <f t="shared" si="3"/>
        <v>3.961599516548699</v>
      </c>
    </row>
    <row r="190" spans="1:22" x14ac:dyDescent="0.2">
      <c r="A190" s="16"/>
      <c r="B190" s="16" t="s">
        <v>677</v>
      </c>
      <c r="C190" s="100">
        <v>0.15018039499999999</v>
      </c>
      <c r="D190" s="57">
        <v>0.15618083699999999</v>
      </c>
      <c r="E190" s="101">
        <v>0.14839395399999999</v>
      </c>
      <c r="F190" s="23">
        <f t="shared" si="0"/>
        <v>0.15158506199999999</v>
      </c>
      <c r="G190" s="57">
        <v>9212.8499420000007</v>
      </c>
      <c r="H190" s="57">
        <v>9763.7474280000006</v>
      </c>
      <c r="I190" s="102">
        <v>9103.2603459999991</v>
      </c>
      <c r="J190" s="23">
        <f t="shared" si="1"/>
        <v>9359.9525720000001</v>
      </c>
      <c r="M190" s="14" t="s">
        <v>861</v>
      </c>
      <c r="N190" s="103">
        <v>0.18497115</v>
      </c>
      <c r="O190" s="103">
        <v>3.8248581599999998</v>
      </c>
      <c r="P190" s="23">
        <f t="shared" si="2"/>
        <v>2067.8133644084496</v>
      </c>
      <c r="S190" s="16"/>
      <c r="T190" s="16" t="s">
        <v>608</v>
      </c>
      <c r="U190" s="57">
        <v>2.3374600000000001</v>
      </c>
      <c r="V190" s="23">
        <f t="shared" si="3"/>
        <v>9.3922138849429881</v>
      </c>
    </row>
    <row r="191" spans="1:22" x14ac:dyDescent="0.2">
      <c r="A191" s="18"/>
      <c r="B191" s="18" t="s">
        <v>862</v>
      </c>
      <c r="C191" s="100">
        <v>0.145932382</v>
      </c>
      <c r="D191" s="57">
        <v>0.13022456299999999</v>
      </c>
      <c r="E191" s="101">
        <v>0.14320269999999999</v>
      </c>
      <c r="F191" s="23">
        <f t="shared" si="0"/>
        <v>0.13978654833333334</v>
      </c>
      <c r="G191" s="57">
        <v>8884.6746700000003</v>
      </c>
      <c r="H191" s="57">
        <v>8079.61751</v>
      </c>
      <c r="I191" s="102">
        <v>8718.4857790000005</v>
      </c>
      <c r="J191" s="23">
        <f t="shared" si="1"/>
        <v>8560.9259863333336</v>
      </c>
      <c r="M191" s="14" t="s">
        <v>862</v>
      </c>
      <c r="N191" s="103">
        <v>9.0806609999999996E-2</v>
      </c>
      <c r="O191" s="103">
        <v>2.466205424</v>
      </c>
      <c r="P191" s="23">
        <f t="shared" si="2"/>
        <v>2715.8875592867084</v>
      </c>
      <c r="S191" s="16"/>
      <c r="T191" s="16" t="s">
        <v>609</v>
      </c>
      <c r="U191" s="57">
        <v>1.424428</v>
      </c>
      <c r="V191" s="23">
        <f t="shared" si="3"/>
        <v>7.0810531487610486</v>
      </c>
    </row>
    <row r="192" spans="1:22" x14ac:dyDescent="0.2">
      <c r="A192" s="16"/>
      <c r="B192" s="16" t="s">
        <v>543</v>
      </c>
      <c r="C192" s="100">
        <v>0.87592208199999999</v>
      </c>
      <c r="D192" s="57">
        <v>0.82863257499999998</v>
      </c>
      <c r="E192" s="101">
        <v>0.96372156499999995</v>
      </c>
      <c r="F192" s="23">
        <f t="shared" si="0"/>
        <v>0.88942540733333342</v>
      </c>
      <c r="G192" s="57">
        <v>9094.201384</v>
      </c>
      <c r="H192" s="57">
        <v>8784.897868</v>
      </c>
      <c r="I192" s="102">
        <v>10005.77353</v>
      </c>
      <c r="J192" s="23">
        <f t="shared" si="1"/>
        <v>9294.9575939999995</v>
      </c>
      <c r="M192" s="14" t="s">
        <v>543</v>
      </c>
      <c r="N192" s="103">
        <v>1.0007322400000001</v>
      </c>
      <c r="O192" s="103">
        <v>4.6348844290000004</v>
      </c>
      <c r="P192" s="23">
        <f t="shared" si="2"/>
        <v>463.1493064518437</v>
      </c>
      <c r="S192" s="16"/>
      <c r="T192" s="16" t="s">
        <v>610</v>
      </c>
      <c r="U192" s="57">
        <v>1.176482</v>
      </c>
      <c r="V192" s="23">
        <f t="shared" si="3"/>
        <v>7.2379102314066719</v>
      </c>
    </row>
    <row r="193" spans="1:22" x14ac:dyDescent="0.2">
      <c r="A193" s="16"/>
      <c r="B193" s="16" t="s">
        <v>588</v>
      </c>
      <c r="C193" s="100">
        <v>0.73691916000000002</v>
      </c>
      <c r="D193" s="57">
        <v>0.72856665700000001</v>
      </c>
      <c r="E193" s="101">
        <v>0.77359632099999998</v>
      </c>
      <c r="F193" s="23">
        <f t="shared" si="0"/>
        <v>0.7463607126666667</v>
      </c>
      <c r="G193" s="57">
        <v>10579.864600000001</v>
      </c>
      <c r="H193" s="57">
        <v>10680.83426</v>
      </c>
      <c r="I193" s="102">
        <v>11106.434429999999</v>
      </c>
      <c r="J193" s="23">
        <f t="shared" si="1"/>
        <v>10789.04443</v>
      </c>
      <c r="M193" s="14" t="s">
        <v>544</v>
      </c>
      <c r="N193" s="103">
        <v>0.90937871999999997</v>
      </c>
      <c r="O193" s="103">
        <v>5.0916205249999997</v>
      </c>
      <c r="P193" s="23">
        <f t="shared" si="2"/>
        <v>559.90099757337623</v>
      </c>
      <c r="S193" s="16"/>
      <c r="T193" s="16" t="s">
        <v>611</v>
      </c>
      <c r="U193" s="57">
        <v>0.368954</v>
      </c>
      <c r="V193" s="23">
        <f t="shared" si="3"/>
        <v>6.9443241990274789</v>
      </c>
    </row>
    <row r="194" spans="1:22" x14ac:dyDescent="0.2">
      <c r="A194" s="16"/>
      <c r="B194" s="16" t="s">
        <v>633</v>
      </c>
      <c r="C194" s="100">
        <v>1.0776037540000001</v>
      </c>
      <c r="D194" s="57">
        <v>0.87866553400000003</v>
      </c>
      <c r="E194" s="101">
        <v>1.138836921</v>
      </c>
      <c r="F194" s="23">
        <f t="shared" si="0"/>
        <v>1.0317020696666666</v>
      </c>
      <c r="G194" s="57">
        <v>15926.19146</v>
      </c>
      <c r="H194" s="57">
        <v>13260.260340000001</v>
      </c>
      <c r="I194" s="102">
        <v>16831.17266</v>
      </c>
      <c r="J194" s="23">
        <f t="shared" si="1"/>
        <v>15339.208153333335</v>
      </c>
      <c r="M194" s="14" t="s">
        <v>545</v>
      </c>
      <c r="N194" s="103">
        <v>0.62888385999999996</v>
      </c>
      <c r="O194" s="103">
        <v>3.8122383480000002</v>
      </c>
      <c r="P194" s="23">
        <f t="shared" si="2"/>
        <v>606.19115713988913</v>
      </c>
      <c r="S194" s="16"/>
      <c r="T194" s="16" t="s">
        <v>612</v>
      </c>
      <c r="U194" s="57">
        <v>0.12224699999999999</v>
      </c>
      <c r="V194" s="23">
        <f t="shared" si="3"/>
        <v>2.7194216331632743</v>
      </c>
    </row>
    <row r="195" spans="1:22" x14ac:dyDescent="0.2">
      <c r="A195" s="16"/>
      <c r="B195" s="16" t="s">
        <v>663</v>
      </c>
      <c r="C195" s="100">
        <v>0.53288171600000001</v>
      </c>
      <c r="D195" s="57">
        <v>0.72856665700000001</v>
      </c>
      <c r="E195" s="101">
        <v>0.90368201400000003</v>
      </c>
      <c r="F195" s="23">
        <f t="shared" si="0"/>
        <v>0.72171012899999998</v>
      </c>
      <c r="G195" s="57">
        <v>8044.8880259999996</v>
      </c>
      <c r="H195" s="57">
        <v>11231.405290000001</v>
      </c>
      <c r="I195" s="102">
        <v>13642.84117</v>
      </c>
      <c r="J195" s="23">
        <f t="shared" si="1"/>
        <v>10973.044828666665</v>
      </c>
      <c r="M195" s="14" t="s">
        <v>546</v>
      </c>
      <c r="N195" s="103">
        <v>0.29047130999999998</v>
      </c>
      <c r="O195" s="103">
        <v>5.530076148</v>
      </c>
      <c r="P195" s="23">
        <f t="shared" si="2"/>
        <v>1903.8286941316169</v>
      </c>
      <c r="S195" s="16"/>
      <c r="T195" s="16" t="s">
        <v>613</v>
      </c>
      <c r="U195" s="57">
        <v>1.4936720000000001</v>
      </c>
      <c r="V195" s="23">
        <f t="shared" si="3"/>
        <v>7.0796762453924815</v>
      </c>
    </row>
    <row r="196" spans="1:22" x14ac:dyDescent="0.2">
      <c r="A196" s="16"/>
      <c r="B196" s="16" t="s">
        <v>693</v>
      </c>
      <c r="C196" s="100">
        <v>0.92385504799999996</v>
      </c>
      <c r="D196" s="57">
        <v>0.92869849299999996</v>
      </c>
      <c r="E196" s="101">
        <v>0.80861939199999999</v>
      </c>
      <c r="F196" s="23">
        <f t="shared" si="0"/>
        <v>0.88705764433333323</v>
      </c>
      <c r="G196" s="57">
        <v>14339.563550000001</v>
      </c>
      <c r="H196" s="57">
        <v>14719.14083</v>
      </c>
      <c r="I196" s="102">
        <v>12550.93987</v>
      </c>
      <c r="J196" s="23">
        <f t="shared" si="1"/>
        <v>13869.881416666669</v>
      </c>
      <c r="M196" s="14" t="s">
        <v>547</v>
      </c>
      <c r="N196" s="103">
        <v>0.12201685</v>
      </c>
      <c r="O196" s="103">
        <v>2.9522827729999999</v>
      </c>
      <c r="P196" s="23">
        <f t="shared" si="2"/>
        <v>2419.5697340162446</v>
      </c>
      <c r="S196" s="16"/>
      <c r="T196" s="16" t="s">
        <v>614</v>
      </c>
      <c r="U196" s="57">
        <v>1.455859</v>
      </c>
      <c r="V196" s="23">
        <f t="shared" si="3"/>
        <v>6.9238533646147999</v>
      </c>
    </row>
    <row r="197" spans="1:22" x14ac:dyDescent="0.2">
      <c r="A197" s="18"/>
      <c r="B197" s="18" t="s">
        <v>878</v>
      </c>
      <c r="C197" s="100">
        <v>1.073837953</v>
      </c>
      <c r="D197" s="57">
        <v>0.82863257499999998</v>
      </c>
      <c r="E197" s="105"/>
      <c r="F197" s="23">
        <f t="shared" si="0"/>
        <v>0.95123526399999991</v>
      </c>
      <c r="G197" s="57">
        <v>16345.94601</v>
      </c>
      <c r="H197" s="57">
        <v>12879.794550000001</v>
      </c>
      <c r="I197" s="106"/>
      <c r="J197" s="23">
        <f t="shared" si="1"/>
        <v>14612.870279999999</v>
      </c>
      <c r="M197" s="14" t="s">
        <v>588</v>
      </c>
      <c r="N197" s="103">
        <v>0.53836916000000001</v>
      </c>
      <c r="O197" s="103">
        <v>3.4479611320000001</v>
      </c>
      <c r="P197" s="23">
        <f t="shared" si="2"/>
        <v>640.44551363231869</v>
      </c>
      <c r="S197" s="16"/>
      <c r="T197" s="16" t="s">
        <v>615</v>
      </c>
      <c r="U197" s="57">
        <v>0.77224899999999996</v>
      </c>
      <c r="V197" s="23">
        <f t="shared" si="3"/>
        <v>3.8668423700747372</v>
      </c>
    </row>
    <row r="198" spans="1:22" x14ac:dyDescent="0.2">
      <c r="A198" s="16"/>
      <c r="B198" s="16" t="s">
        <v>544</v>
      </c>
      <c r="C198" s="100">
        <v>0.73379474200000006</v>
      </c>
      <c r="D198" s="57">
        <v>0.73713219299999999</v>
      </c>
      <c r="E198" s="101">
        <v>0.78068138799999998</v>
      </c>
      <c r="F198" s="23">
        <f t="shared" si="0"/>
        <v>0.75053610766666667</v>
      </c>
      <c r="G198" s="57">
        <v>9210.0907559999996</v>
      </c>
      <c r="H198" s="57">
        <v>9435.5808359999992</v>
      </c>
      <c r="I198" s="102">
        <v>9798.5799370000004</v>
      </c>
      <c r="J198" s="23">
        <f t="shared" si="1"/>
        <v>9481.4171763333343</v>
      </c>
      <c r="M198" s="14" t="s">
        <v>589</v>
      </c>
      <c r="N198" s="103">
        <v>0.61784338000000005</v>
      </c>
      <c r="O198" s="103">
        <v>3.8786296810000001</v>
      </c>
      <c r="P198" s="23">
        <f t="shared" si="2"/>
        <v>627.76907652551029</v>
      </c>
      <c r="S198" s="16"/>
      <c r="T198" s="16" t="s">
        <v>616</v>
      </c>
      <c r="U198" s="57">
        <v>0.18712200000000001</v>
      </c>
      <c r="V198" s="23">
        <f t="shared" si="3"/>
        <v>3.6506765737387257</v>
      </c>
    </row>
    <row r="199" spans="1:22" x14ac:dyDescent="0.2">
      <c r="A199" s="16"/>
      <c r="B199" s="16" t="s">
        <v>589</v>
      </c>
      <c r="C199" s="100">
        <v>0.70809683499999998</v>
      </c>
      <c r="D199" s="57">
        <v>0.70809939600000005</v>
      </c>
      <c r="E199" s="101">
        <v>0.77487482900000004</v>
      </c>
      <c r="F199" s="23">
        <f t="shared" si="0"/>
        <v>0.73035702000000002</v>
      </c>
      <c r="G199" s="57">
        <v>9964.8472459999994</v>
      </c>
      <c r="H199" s="57">
        <v>10162.631149999999</v>
      </c>
      <c r="I199" s="101">
        <v>10904.595139999999</v>
      </c>
      <c r="J199" s="23">
        <f t="shared" si="1"/>
        <v>10344.024511999998</v>
      </c>
      <c r="M199" s="14" t="s">
        <v>590</v>
      </c>
      <c r="N199" s="103">
        <v>0.32443182999999998</v>
      </c>
      <c r="O199" s="103">
        <v>2.0926208640000001</v>
      </c>
      <c r="P199" s="23">
        <f t="shared" si="2"/>
        <v>645.01096085424183</v>
      </c>
      <c r="S199" s="16"/>
      <c r="T199" s="16" t="s">
        <v>617</v>
      </c>
      <c r="U199" s="57">
        <v>9.0027999999999997E-2</v>
      </c>
      <c r="V199" s="23">
        <f t="shared" si="3"/>
        <v>2.4891188676623863</v>
      </c>
    </row>
    <row r="200" spans="1:22" x14ac:dyDescent="0.2">
      <c r="A200" s="16"/>
      <c r="B200" s="16" t="s">
        <v>634</v>
      </c>
      <c r="C200" s="100">
        <v>0.78953639200000003</v>
      </c>
      <c r="D200" s="57">
        <v>0.82423058400000004</v>
      </c>
      <c r="E200" s="101">
        <v>0.82132730399999998</v>
      </c>
      <c r="F200" s="23">
        <f t="shared" si="0"/>
        <v>0.81169809333333331</v>
      </c>
      <c r="G200" s="57">
        <v>12236.95232</v>
      </c>
      <c r="H200" s="57">
        <v>13028.181130000001</v>
      </c>
      <c r="I200" s="101">
        <v>12729.67677</v>
      </c>
      <c r="J200" s="23">
        <f t="shared" si="1"/>
        <v>12664.936739999999</v>
      </c>
      <c r="M200" s="14" t="s">
        <v>591</v>
      </c>
      <c r="N200" s="103">
        <v>9.992492E-2</v>
      </c>
      <c r="O200" s="103">
        <v>1.90261715</v>
      </c>
      <c r="P200" s="23">
        <f t="shared" si="2"/>
        <v>1904.046708268568</v>
      </c>
      <c r="S200" s="16"/>
      <c r="T200" s="16" t="s">
        <v>668</v>
      </c>
      <c r="U200" s="57">
        <v>1.45</v>
      </c>
      <c r="V200" s="23">
        <f t="shared" si="3"/>
        <v>8.3851158934420233</v>
      </c>
    </row>
    <row r="201" spans="1:22" x14ac:dyDescent="0.2">
      <c r="A201" s="16"/>
      <c r="B201" s="16" t="s">
        <v>664</v>
      </c>
      <c r="C201" s="100">
        <v>0.61787340000000002</v>
      </c>
      <c r="D201" s="57">
        <v>0.67906659899999999</v>
      </c>
      <c r="E201" s="101">
        <v>0.73713219299999999</v>
      </c>
      <c r="F201" s="23">
        <f t="shared" si="0"/>
        <v>0.67802406400000004</v>
      </c>
      <c r="G201" s="57">
        <v>9949.0503389999994</v>
      </c>
      <c r="H201" s="57">
        <v>11151.37564</v>
      </c>
      <c r="I201" s="101">
        <v>11869.36562</v>
      </c>
      <c r="J201" s="23">
        <f t="shared" si="1"/>
        <v>10989.930533000001</v>
      </c>
      <c r="M201" s="14" t="s">
        <v>592</v>
      </c>
      <c r="N201" s="103">
        <v>8.9183570000000004E-2</v>
      </c>
      <c r="O201" s="103">
        <v>2.3730043840000001</v>
      </c>
      <c r="P201" s="23">
        <f t="shared" si="2"/>
        <v>2660.8089180551979</v>
      </c>
      <c r="S201" s="16"/>
      <c r="T201" s="16" t="s">
        <v>669</v>
      </c>
      <c r="U201" s="57">
        <v>1.43</v>
      </c>
      <c r="V201" s="23">
        <f t="shared" si="3"/>
        <v>8.3547263171097566</v>
      </c>
    </row>
    <row r="202" spans="1:22" x14ac:dyDescent="0.2">
      <c r="A202" s="16"/>
      <c r="B202" s="16" t="s">
        <v>694</v>
      </c>
      <c r="C202" s="100">
        <v>0.76571507699999997</v>
      </c>
      <c r="D202" s="57">
        <v>0.82423058400000004</v>
      </c>
      <c r="E202" s="101">
        <v>0.719712515</v>
      </c>
      <c r="F202" s="23">
        <f t="shared" si="0"/>
        <v>0.76988605866666671</v>
      </c>
      <c r="G202" s="57">
        <v>12033.203589999999</v>
      </c>
      <c r="H202" s="57">
        <v>13209.81509</v>
      </c>
      <c r="I202" s="101">
        <v>11310.27385</v>
      </c>
      <c r="J202" s="23">
        <f t="shared" si="1"/>
        <v>12184.430843333334</v>
      </c>
      <c r="M202" s="14" t="s">
        <v>633</v>
      </c>
      <c r="N202" s="103">
        <v>0.86618755999999997</v>
      </c>
      <c r="O202" s="103">
        <v>5.710665273</v>
      </c>
      <c r="P202" s="23">
        <f t="shared" si="2"/>
        <v>659.28738032210947</v>
      </c>
      <c r="S202" s="16"/>
      <c r="T202" s="16" t="s">
        <v>670</v>
      </c>
      <c r="U202" s="57">
        <v>1.08</v>
      </c>
      <c r="V202" s="23">
        <f t="shared" si="3"/>
        <v>6.3308922037062985</v>
      </c>
    </row>
    <row r="203" spans="1:22" x14ac:dyDescent="0.2">
      <c r="A203" s="18"/>
      <c r="B203" s="18" t="s">
        <v>879</v>
      </c>
      <c r="C203" s="100">
        <v>0.78727434500000004</v>
      </c>
      <c r="D203" s="57">
        <v>0.73713219299999999</v>
      </c>
      <c r="E203" s="101">
        <v>0.72261579399999998</v>
      </c>
      <c r="F203" s="23">
        <f t="shared" si="0"/>
        <v>0.74900744400000008</v>
      </c>
      <c r="G203" s="57">
        <v>11870.19659</v>
      </c>
      <c r="H203" s="57">
        <v>11334.72892</v>
      </c>
      <c r="I203" s="101">
        <v>10895.301740000001</v>
      </c>
      <c r="J203" s="23">
        <f t="shared" si="1"/>
        <v>11366.742416666668</v>
      </c>
      <c r="M203" s="14" t="s">
        <v>634</v>
      </c>
      <c r="N203" s="103">
        <v>0.68957657999999999</v>
      </c>
      <c r="O203" s="103">
        <v>4.7676629479999999</v>
      </c>
      <c r="P203" s="23">
        <f t="shared" si="2"/>
        <v>691.38991756361565</v>
      </c>
      <c r="S203" s="16"/>
      <c r="T203" s="16" t="s">
        <v>671</v>
      </c>
      <c r="U203" s="57">
        <v>0.41</v>
      </c>
      <c r="V203" s="23">
        <f t="shared" si="3"/>
        <v>7.273857507251086</v>
      </c>
    </row>
    <row r="204" spans="1:22" x14ac:dyDescent="0.2">
      <c r="A204" s="16"/>
      <c r="B204" s="16" t="s">
        <v>545</v>
      </c>
      <c r="C204" s="100">
        <v>0.54304601299999999</v>
      </c>
      <c r="D204" s="57">
        <v>0.52583639599999998</v>
      </c>
      <c r="E204" s="101">
        <v>0.549948416</v>
      </c>
      <c r="F204" s="23">
        <f t="shared" si="0"/>
        <v>0.53961027499999992</v>
      </c>
      <c r="G204" s="57">
        <v>7379.4551119999996</v>
      </c>
      <c r="H204" s="57">
        <v>7303.1648530000002</v>
      </c>
      <c r="I204" s="101">
        <v>7473.2519069999998</v>
      </c>
      <c r="J204" s="23">
        <f t="shared" si="1"/>
        <v>7385.2906240000002</v>
      </c>
      <c r="M204" s="14" t="s">
        <v>635</v>
      </c>
      <c r="N204" s="103">
        <v>0.56153180000000003</v>
      </c>
      <c r="O204" s="103">
        <v>3.3370838819999999</v>
      </c>
      <c r="P204" s="23">
        <f t="shared" si="2"/>
        <v>594.28226184162679</v>
      </c>
      <c r="S204" s="16"/>
      <c r="T204" s="16" t="s">
        <v>672</v>
      </c>
      <c r="U204" s="57">
        <v>0.17</v>
      </c>
      <c r="V204" s="23">
        <f t="shared" si="3"/>
        <v>4.1275170301026813</v>
      </c>
    </row>
    <row r="205" spans="1:22" x14ac:dyDescent="0.2">
      <c r="A205" s="16"/>
      <c r="B205" s="16" t="s">
        <v>590</v>
      </c>
      <c r="C205" s="100">
        <v>0.36912927699999998</v>
      </c>
      <c r="D205" s="57">
        <v>0.45694490999999998</v>
      </c>
      <c r="E205" s="101">
        <v>0.49139065300000001</v>
      </c>
      <c r="F205" s="23">
        <f t="shared" si="0"/>
        <v>0.43915494666666666</v>
      </c>
      <c r="G205" s="57">
        <v>5337.3250580000004</v>
      </c>
      <c r="H205" s="57">
        <v>6752.7675570000001</v>
      </c>
      <c r="I205" s="101">
        <v>7105.1303980000002</v>
      </c>
      <c r="J205" s="23">
        <f t="shared" si="1"/>
        <v>6398.4076710000008</v>
      </c>
      <c r="M205" s="14" t="s">
        <v>636</v>
      </c>
      <c r="N205" s="103">
        <v>0.1768044</v>
      </c>
      <c r="O205" s="103">
        <v>3.552789695</v>
      </c>
      <c r="P205" s="23">
        <f t="shared" si="2"/>
        <v>2009.4464249758489</v>
      </c>
      <c r="S205" s="16"/>
      <c r="T205" s="16" t="s">
        <v>678</v>
      </c>
      <c r="U205" s="57">
        <v>1.1100000000000001</v>
      </c>
      <c r="V205" s="23" t="e">
        <f t="shared" si="3"/>
        <v>#N/A</v>
      </c>
    </row>
    <row r="206" spans="1:22" x14ac:dyDescent="0.2">
      <c r="A206" s="16"/>
      <c r="B206" s="16" t="s">
        <v>635</v>
      </c>
      <c r="C206" s="100">
        <v>0.65416350499999998</v>
      </c>
      <c r="D206" s="57">
        <v>0.52583639599999998</v>
      </c>
      <c r="E206" s="101">
        <v>0.58094958500000005</v>
      </c>
      <c r="F206" s="23">
        <f t="shared" si="0"/>
        <v>0.586983162</v>
      </c>
      <c r="G206" s="57">
        <v>8714.7945330000002</v>
      </c>
      <c r="H206" s="57">
        <v>7159.6909820000001</v>
      </c>
      <c r="I206" s="101">
        <v>7739.4355139999998</v>
      </c>
      <c r="J206" s="23">
        <f t="shared" si="1"/>
        <v>7871.307009666667</v>
      </c>
      <c r="M206" s="14" t="s">
        <v>637</v>
      </c>
      <c r="N206" s="103">
        <v>0.12420131</v>
      </c>
      <c r="O206" s="103">
        <v>3.2839368499999999</v>
      </c>
      <c r="P206" s="23">
        <f t="shared" si="2"/>
        <v>2644.0436497811497</v>
      </c>
      <c r="S206" s="16"/>
      <c r="T206" s="16" t="s">
        <v>679</v>
      </c>
      <c r="U206" s="57">
        <v>1.02</v>
      </c>
      <c r="V206" s="23" t="e">
        <f t="shared" si="3"/>
        <v>#N/A</v>
      </c>
    </row>
    <row r="207" spans="1:22" x14ac:dyDescent="0.2">
      <c r="A207" s="16"/>
      <c r="B207" s="16" t="s">
        <v>665</v>
      </c>
      <c r="C207" s="100">
        <v>0.34385748900000002</v>
      </c>
      <c r="D207" s="57">
        <v>0.42249916700000001</v>
      </c>
      <c r="E207" s="101">
        <v>0.51550267299999997</v>
      </c>
      <c r="F207" s="23">
        <f t="shared" si="0"/>
        <v>0.42728644300000002</v>
      </c>
      <c r="G207" s="57">
        <v>5494.7635490000002</v>
      </c>
      <c r="H207" s="57">
        <v>6900.3190729999997</v>
      </c>
      <c r="I207" s="101">
        <v>8237.6140930000001</v>
      </c>
      <c r="J207" s="23">
        <f t="shared" si="1"/>
        <v>6877.5655716666661</v>
      </c>
      <c r="M207" s="14" t="s">
        <v>663</v>
      </c>
      <c r="N207" s="103">
        <v>0.81936346000000004</v>
      </c>
      <c r="O207" s="103">
        <v>5.5180763190000004</v>
      </c>
      <c r="P207" s="23">
        <f t="shared" si="2"/>
        <v>673.45892127042123</v>
      </c>
      <c r="S207" s="16"/>
      <c r="T207" s="16" t="s">
        <v>680</v>
      </c>
      <c r="U207" s="57">
        <v>0.56000000000000005</v>
      </c>
      <c r="V207" s="23" t="e">
        <f t="shared" si="3"/>
        <v>#N/A</v>
      </c>
    </row>
    <row r="208" spans="1:22" x14ac:dyDescent="0.2">
      <c r="A208" s="16"/>
      <c r="B208" s="16" t="s">
        <v>695</v>
      </c>
      <c r="C208" s="100">
        <v>0.47484554899999998</v>
      </c>
      <c r="D208" s="57">
        <v>0.52583639599999998</v>
      </c>
      <c r="E208" s="101">
        <v>0.40872086899999999</v>
      </c>
      <c r="F208" s="23">
        <f t="shared" si="0"/>
        <v>0.46980093799999995</v>
      </c>
      <c r="G208" s="57">
        <v>7339.5610070000002</v>
      </c>
      <c r="H208" s="57">
        <v>8306.941476</v>
      </c>
      <c r="I208" s="101">
        <v>6317.4894629999999</v>
      </c>
      <c r="J208" s="23">
        <f t="shared" si="1"/>
        <v>7321.330648666667</v>
      </c>
      <c r="M208" s="14" t="s">
        <v>664</v>
      </c>
      <c r="N208" s="103">
        <v>0.62484961000000006</v>
      </c>
      <c r="O208" s="103">
        <v>4.4882760639999999</v>
      </c>
      <c r="P208" s="23">
        <f t="shared" si="2"/>
        <v>718.29700973967147</v>
      </c>
      <c r="S208" s="16"/>
      <c r="T208" s="16" t="s">
        <v>681</v>
      </c>
      <c r="U208" s="57">
        <v>0.23</v>
      </c>
      <c r="V208" s="23" t="e">
        <f t="shared" si="3"/>
        <v>#N/A</v>
      </c>
    </row>
    <row r="209" spans="1:22" x14ac:dyDescent="0.2">
      <c r="A209" s="18"/>
      <c r="B209" s="18" t="s">
        <v>880</v>
      </c>
      <c r="C209" s="100">
        <v>0.55464210999999997</v>
      </c>
      <c r="D209" s="57">
        <v>0.56028213900000001</v>
      </c>
      <c r="E209" s="101">
        <v>0.46038948400000002</v>
      </c>
      <c r="F209" s="23">
        <f t="shared" si="0"/>
        <v>0.52510457766666663</v>
      </c>
      <c r="G209" s="57">
        <v>7788.0273559999996</v>
      </c>
      <c r="H209" s="57">
        <v>8040.7063580000004</v>
      </c>
      <c r="I209" s="101">
        <v>6464.5756789999996</v>
      </c>
      <c r="J209" s="23">
        <f t="shared" si="1"/>
        <v>7431.1031309999998</v>
      </c>
      <c r="M209" s="14" t="s">
        <v>665</v>
      </c>
      <c r="N209" s="103">
        <v>0.48177094999999998</v>
      </c>
      <c r="O209" s="103">
        <v>3.4342591059999998</v>
      </c>
      <c r="P209" s="23">
        <f t="shared" si="2"/>
        <v>712.84063640615943</v>
      </c>
      <c r="S209" s="16"/>
      <c r="T209" s="16" t="s">
        <v>682</v>
      </c>
      <c r="U209" s="57">
        <v>0.13</v>
      </c>
      <c r="V209" s="23" t="e">
        <f t="shared" si="3"/>
        <v>#N/A</v>
      </c>
    </row>
    <row r="210" spans="1:22" x14ac:dyDescent="0.2">
      <c r="A210" s="16"/>
      <c r="B210" s="16" t="s">
        <v>546</v>
      </c>
      <c r="C210" s="100">
        <v>0.16654983800000001</v>
      </c>
      <c r="D210" s="57">
        <v>0.243242237</v>
      </c>
      <c r="E210" s="101">
        <v>0.25375286400000002</v>
      </c>
      <c r="F210" s="23">
        <f t="shared" si="0"/>
        <v>0.22118164633333337</v>
      </c>
      <c r="G210" s="57">
        <v>7108.0448589999996</v>
      </c>
      <c r="H210" s="57">
        <v>10658.251840000001</v>
      </c>
      <c r="I210" s="101">
        <v>10829.711789999999</v>
      </c>
      <c r="J210" s="23">
        <f t="shared" si="1"/>
        <v>9532.002829666666</v>
      </c>
      <c r="M210" s="14" t="s">
        <v>666</v>
      </c>
      <c r="N210" s="103">
        <v>0.12118056000000001</v>
      </c>
      <c r="O210" s="103">
        <v>2.3993577450000001</v>
      </c>
      <c r="P210" s="23">
        <f t="shared" si="2"/>
        <v>1979.9856882985191</v>
      </c>
      <c r="S210" s="16"/>
      <c r="T210" s="16" t="s">
        <v>683</v>
      </c>
      <c r="U210" s="57">
        <v>1.1399999999999999</v>
      </c>
      <c r="V210" s="23">
        <f t="shared" si="3"/>
        <v>6.4935066901764129</v>
      </c>
    </row>
    <row r="211" spans="1:22" x14ac:dyDescent="0.2">
      <c r="A211" s="16"/>
      <c r="B211" s="16" t="s">
        <v>591</v>
      </c>
      <c r="C211" s="100">
        <v>9.3024740999999994E-2</v>
      </c>
      <c r="D211" s="57">
        <v>0.15915721999999999</v>
      </c>
      <c r="E211" s="101">
        <v>0.17176997299999999</v>
      </c>
      <c r="F211" s="23">
        <f t="shared" si="0"/>
        <v>0.14131731133333333</v>
      </c>
      <c r="G211" s="57">
        <v>3970.5817900000002</v>
      </c>
      <c r="H211" s="57">
        <v>6974.6603809999997</v>
      </c>
      <c r="I211" s="101">
        <v>7331.6702450000003</v>
      </c>
      <c r="J211" s="23">
        <f t="shared" si="1"/>
        <v>6092.3041386666664</v>
      </c>
      <c r="M211" s="14" t="s">
        <v>667</v>
      </c>
      <c r="N211" s="103">
        <v>9.104052E-2</v>
      </c>
      <c r="O211" s="103">
        <v>2.2573118230000002</v>
      </c>
      <c r="P211" s="23">
        <f t="shared" si="2"/>
        <v>2479.4584026980515</v>
      </c>
      <c r="S211" s="16"/>
      <c r="T211" s="16" t="s">
        <v>684</v>
      </c>
      <c r="U211" s="57">
        <v>0.79</v>
      </c>
      <c r="V211" s="23">
        <f t="shared" si="3"/>
        <v>4.1725281707553039</v>
      </c>
    </row>
    <row r="212" spans="1:22" x14ac:dyDescent="0.2">
      <c r="A212" s="16"/>
      <c r="B212" s="16" t="s">
        <v>636</v>
      </c>
      <c r="C212" s="100">
        <v>0.27774114300000002</v>
      </c>
      <c r="D212" s="107"/>
      <c r="E212" s="101">
        <v>0.318918753</v>
      </c>
      <c r="F212" s="23">
        <f t="shared" si="0"/>
        <v>0.29832994800000001</v>
      </c>
      <c r="G212" s="57">
        <v>12511.077670000001</v>
      </c>
      <c r="H212" s="108"/>
      <c r="I212" s="101">
        <v>14365.956899999999</v>
      </c>
      <c r="J212" s="23">
        <f t="shared" si="1"/>
        <v>13438.517285</v>
      </c>
      <c r="M212" s="14" t="s">
        <v>693</v>
      </c>
      <c r="N212" s="103">
        <v>0.495</v>
      </c>
      <c r="O212" s="103">
        <v>3.4273560519999999</v>
      </c>
      <c r="P212" s="23">
        <f t="shared" si="2"/>
        <v>692.39516202020206</v>
      </c>
      <c r="S212" s="16"/>
      <c r="T212" s="16" t="s">
        <v>685</v>
      </c>
      <c r="U212" s="57">
        <v>0.67</v>
      </c>
      <c r="V212" s="23">
        <f t="shared" si="3"/>
        <v>3.9419660725926691</v>
      </c>
    </row>
    <row r="213" spans="1:22" x14ac:dyDescent="0.2">
      <c r="A213" s="16"/>
      <c r="B213" s="16" t="s">
        <v>666</v>
      </c>
      <c r="C213" s="100">
        <v>0.12096309399999999</v>
      </c>
      <c r="D213" s="57">
        <v>0.15915721999999999</v>
      </c>
      <c r="E213" s="101">
        <v>0.17807634899999999</v>
      </c>
      <c r="F213" s="23">
        <f t="shared" si="0"/>
        <v>0.15273222099999997</v>
      </c>
      <c r="G213" s="57">
        <v>5368.9951529999998</v>
      </c>
      <c r="H213" s="57">
        <v>7252.8302700000004</v>
      </c>
      <c r="I213" s="101">
        <v>7903.9897579999997</v>
      </c>
      <c r="J213" s="23">
        <f t="shared" si="1"/>
        <v>6841.9383936666663</v>
      </c>
      <c r="M213" s="14" t="s">
        <v>694</v>
      </c>
      <c r="N213" s="103">
        <v>0.84365199999999996</v>
      </c>
      <c r="O213" s="103">
        <v>5.9142453079999999</v>
      </c>
      <c r="P213" s="23">
        <f t="shared" si="2"/>
        <v>701.0290152811823</v>
      </c>
      <c r="S213" s="16"/>
      <c r="T213" s="16" t="s">
        <v>686</v>
      </c>
      <c r="U213" s="57">
        <v>0.32</v>
      </c>
      <c r="V213" s="23">
        <f t="shared" si="3"/>
        <v>5.3078944924951488</v>
      </c>
    </row>
    <row r="214" spans="1:22" x14ac:dyDescent="0.2">
      <c r="A214" s="16"/>
      <c r="B214" s="16" t="s">
        <v>696</v>
      </c>
      <c r="C214" s="100">
        <v>0.245129137</v>
      </c>
      <c r="D214" s="57">
        <v>0.30630600000000002</v>
      </c>
      <c r="E214" s="101">
        <v>0.213812481</v>
      </c>
      <c r="F214" s="23">
        <f t="shared" si="0"/>
        <v>0.25508253933333336</v>
      </c>
      <c r="G214" s="57">
        <v>11173.765380000001</v>
      </c>
      <c r="H214" s="57">
        <v>14335.11428</v>
      </c>
      <c r="I214" s="101">
        <v>9746.2526670000007</v>
      </c>
      <c r="J214" s="23">
        <f t="shared" si="1"/>
        <v>11751.710775666666</v>
      </c>
      <c r="M214" s="14" t="s">
        <v>695</v>
      </c>
      <c r="N214" s="103">
        <v>0.54666599999999999</v>
      </c>
      <c r="O214" s="103">
        <v>3.7693086770000002</v>
      </c>
      <c r="P214" s="23">
        <f t="shared" si="2"/>
        <v>689.50852568112896</v>
      </c>
      <c r="S214" s="16"/>
      <c r="T214" s="16" t="s">
        <v>687</v>
      </c>
      <c r="U214" s="57">
        <v>0.11</v>
      </c>
      <c r="V214" s="23">
        <f t="shared" si="3"/>
        <v>2.3465912520463803</v>
      </c>
    </row>
    <row r="215" spans="1:22" x14ac:dyDescent="0.2">
      <c r="A215" s="18"/>
      <c r="B215" s="18" t="s">
        <v>881</v>
      </c>
      <c r="C215" s="100">
        <v>0.23236701800000001</v>
      </c>
      <c r="D215" s="57">
        <v>0.243242237</v>
      </c>
      <c r="E215" s="101">
        <v>0.23273161000000001</v>
      </c>
      <c r="F215" s="23">
        <f t="shared" si="0"/>
        <v>0.23611362166666669</v>
      </c>
      <c r="G215" s="57">
        <v>10415.79291</v>
      </c>
      <c r="H215" s="57">
        <v>11194.32432</v>
      </c>
      <c r="I215" s="101">
        <v>10432.135679999999</v>
      </c>
      <c r="J215" s="23">
        <f t="shared" si="1"/>
        <v>10680.750969999999</v>
      </c>
      <c r="M215" s="14" t="s">
        <v>696</v>
      </c>
      <c r="N215" s="103">
        <v>0.36267100000000002</v>
      </c>
      <c r="O215" s="103">
        <v>7.3746152949999999</v>
      </c>
      <c r="P215" s="23">
        <f t="shared" si="2"/>
        <v>2033.4174210234621</v>
      </c>
      <c r="S215" s="16"/>
      <c r="T215" s="16" t="s">
        <v>673</v>
      </c>
      <c r="U215" s="57">
        <v>1.03</v>
      </c>
      <c r="V215" s="23">
        <f t="shared" si="3"/>
        <v>6.4007298739178724</v>
      </c>
    </row>
    <row r="216" spans="1:22" x14ac:dyDescent="0.2">
      <c r="A216" s="16"/>
      <c r="B216" s="16" t="s">
        <v>547</v>
      </c>
      <c r="C216" s="100">
        <v>8.9896209000000005E-2</v>
      </c>
      <c r="D216" s="57">
        <v>0.112780386</v>
      </c>
      <c r="E216" s="101">
        <v>0.104652889</v>
      </c>
      <c r="F216" s="23">
        <f t="shared" si="0"/>
        <v>0.10244316133333335</v>
      </c>
      <c r="G216" s="57">
        <v>4875.9314539999996</v>
      </c>
      <c r="H216" s="57">
        <v>6243.238018</v>
      </c>
      <c r="I216" s="101">
        <v>5676.3273769999996</v>
      </c>
      <c r="J216" s="23">
        <f t="shared" si="1"/>
        <v>5598.4989496666667</v>
      </c>
      <c r="M216" s="14" t="s">
        <v>697</v>
      </c>
      <c r="N216" s="103">
        <v>0.12386900000000001</v>
      </c>
      <c r="O216" s="103">
        <v>3.355686204</v>
      </c>
      <c r="P216" s="23">
        <f t="shared" si="2"/>
        <v>2709.0605429930006</v>
      </c>
      <c r="S216" s="16"/>
      <c r="T216" s="16" t="s">
        <v>674</v>
      </c>
      <c r="U216" s="57">
        <v>1.05</v>
      </c>
      <c r="V216" s="23">
        <f t="shared" si="3"/>
        <v>6.6489495614893013</v>
      </c>
    </row>
    <row r="217" spans="1:22" x14ac:dyDescent="0.2">
      <c r="A217" s="16"/>
      <c r="B217" s="16" t="s">
        <v>592</v>
      </c>
      <c r="C217" s="100">
        <v>8.3711249000000001E-2</v>
      </c>
      <c r="D217" s="57">
        <v>0.10539175200000001</v>
      </c>
      <c r="E217" s="101">
        <v>9.8003118E-2</v>
      </c>
      <c r="F217" s="23">
        <f t="shared" si="0"/>
        <v>9.5702039666666669E-2</v>
      </c>
      <c r="G217" s="57">
        <v>4993.1613109999998</v>
      </c>
      <c r="H217" s="57">
        <v>6415.9135450000003</v>
      </c>
      <c r="I217" s="101">
        <v>5845.6346869999998</v>
      </c>
      <c r="J217" s="23">
        <f t="shared" si="1"/>
        <v>5751.5698476666657</v>
      </c>
      <c r="M217" s="14" t="s">
        <v>878</v>
      </c>
      <c r="N217" s="103">
        <v>1.1157811799999999</v>
      </c>
      <c r="O217" s="103">
        <v>7.576563513</v>
      </c>
      <c r="P217" s="23">
        <f t="shared" si="2"/>
        <v>679.03668289153268</v>
      </c>
      <c r="S217" s="16"/>
      <c r="T217" s="16" t="s">
        <v>675</v>
      </c>
      <c r="U217" s="57">
        <v>0.83</v>
      </c>
      <c r="V217" s="23">
        <f t="shared" si="3"/>
        <v>5.4703545749904441</v>
      </c>
    </row>
    <row r="218" spans="1:22" x14ac:dyDescent="0.2">
      <c r="A218" s="16"/>
      <c r="B218" s="16" t="s">
        <v>637</v>
      </c>
      <c r="C218" s="100">
        <v>0.14649938500000001</v>
      </c>
      <c r="D218" s="57">
        <v>0.120169019</v>
      </c>
      <c r="E218" s="101">
        <v>0.114258112</v>
      </c>
      <c r="F218" s="23">
        <f t="shared" si="0"/>
        <v>0.12697550533333335</v>
      </c>
      <c r="G218" s="57">
        <v>8683.2536450000007</v>
      </c>
      <c r="H218" s="57">
        <v>7269.4123440000003</v>
      </c>
      <c r="I218" s="101">
        <v>6772.2616630000002</v>
      </c>
      <c r="J218" s="23">
        <f t="shared" si="1"/>
        <v>7574.9758840000004</v>
      </c>
      <c r="M218" s="14" t="s">
        <v>879</v>
      </c>
      <c r="N218" s="103">
        <v>0.80420849999999999</v>
      </c>
      <c r="O218" s="103">
        <v>5.409067479</v>
      </c>
      <c r="P218" s="23">
        <f t="shared" si="2"/>
        <v>672.59516394069453</v>
      </c>
      <c r="S218" s="16"/>
      <c r="T218" s="16" t="s">
        <v>676</v>
      </c>
      <c r="U218" s="57">
        <v>0.5</v>
      </c>
      <c r="V218" s="23">
        <f t="shared" si="3"/>
        <v>10.005818064089494</v>
      </c>
    </row>
    <row r="219" spans="1:22" x14ac:dyDescent="0.2">
      <c r="A219" s="16"/>
      <c r="B219" s="16" t="s">
        <v>667</v>
      </c>
      <c r="C219" s="100">
        <v>9.5888382999999994E-2</v>
      </c>
      <c r="D219" s="57">
        <v>9.8003118E-2</v>
      </c>
      <c r="E219" s="101">
        <v>0.103175162</v>
      </c>
      <c r="F219" s="23">
        <f t="shared" si="0"/>
        <v>9.9022221000000007E-2</v>
      </c>
      <c r="G219" s="57">
        <v>5329.6769899999999</v>
      </c>
      <c r="H219" s="57">
        <v>5559.489192</v>
      </c>
      <c r="I219" s="101">
        <v>5734.6913990000003</v>
      </c>
      <c r="J219" s="23">
        <f t="shared" si="1"/>
        <v>5541.2858603333334</v>
      </c>
      <c r="M219" s="14" t="s">
        <v>880</v>
      </c>
      <c r="N219" s="103">
        <v>0.44465589</v>
      </c>
      <c r="O219" s="103">
        <v>2.785227082</v>
      </c>
      <c r="P219" s="23">
        <f t="shared" si="2"/>
        <v>626.37809250654482</v>
      </c>
      <c r="S219" s="16"/>
      <c r="T219" s="16" t="s">
        <v>677</v>
      </c>
      <c r="U219" s="57">
        <v>0.24</v>
      </c>
      <c r="V219" s="23">
        <f t="shared" si="3"/>
        <v>6.567709344187084</v>
      </c>
    </row>
    <row r="220" spans="1:22" x14ac:dyDescent="0.2">
      <c r="A220" s="16"/>
      <c r="B220" s="16" t="s">
        <v>697</v>
      </c>
      <c r="C220" s="100">
        <v>0.14558254100000001</v>
      </c>
      <c r="D220" s="57">
        <v>0.112780386</v>
      </c>
      <c r="E220" s="101">
        <v>0.113519249</v>
      </c>
      <c r="F220" s="23">
        <f t="shared" si="0"/>
        <v>0.12396072533333334</v>
      </c>
      <c r="G220" s="57">
        <v>8841.0954299999994</v>
      </c>
      <c r="H220" s="57">
        <v>6990.2138340000001</v>
      </c>
      <c r="I220" s="101">
        <v>6893.9208500000004</v>
      </c>
      <c r="J220" s="23">
        <f t="shared" si="1"/>
        <v>7575.076704666666</v>
      </c>
      <c r="M220" s="14" t="s">
        <v>881</v>
      </c>
      <c r="N220" s="103">
        <v>0.25370510000000002</v>
      </c>
      <c r="O220" s="103">
        <v>5.0730481210000002</v>
      </c>
      <c r="P220" s="23">
        <f t="shared" si="2"/>
        <v>1999.5846047241462</v>
      </c>
      <c r="S220" s="16"/>
      <c r="T220" s="16" t="s">
        <v>688</v>
      </c>
      <c r="U220" s="57">
        <v>2.09</v>
      </c>
      <c r="V220" s="23">
        <f t="shared" si="3"/>
        <v>9.0191965470572999</v>
      </c>
    </row>
    <row r="221" spans="1:22" x14ac:dyDescent="0.2">
      <c r="A221" s="18"/>
      <c r="B221" s="18" t="s">
        <v>882</v>
      </c>
      <c r="C221" s="100">
        <v>9.0809227000000006E-2</v>
      </c>
      <c r="D221" s="57">
        <v>0.112780386</v>
      </c>
      <c r="E221" s="101">
        <v>0.10539175200000001</v>
      </c>
      <c r="F221" s="23">
        <f t="shared" si="0"/>
        <v>0.10299378833333334</v>
      </c>
      <c r="G221" s="57">
        <v>5493.4221649999999</v>
      </c>
      <c r="H221" s="57">
        <v>6963.1648070000001</v>
      </c>
      <c r="I221" s="101">
        <v>6375.578845</v>
      </c>
      <c r="J221" s="23">
        <f t="shared" si="1"/>
        <v>6277.388605666667</v>
      </c>
      <c r="M221" s="14" t="s">
        <v>882</v>
      </c>
      <c r="N221" s="103">
        <v>0.10078619</v>
      </c>
      <c r="O221" s="103">
        <v>2.7197936469999999</v>
      </c>
      <c r="P221" s="23">
        <f t="shared" si="2"/>
        <v>2698.5776989883238</v>
      </c>
      <c r="S221" s="16"/>
      <c r="T221" s="16" t="s">
        <v>689</v>
      </c>
      <c r="U221" s="57">
        <v>2.0099999999999998</v>
      </c>
      <c r="V221" s="23">
        <f t="shared" si="3"/>
        <v>9.2151554032344993</v>
      </c>
    </row>
    <row r="222" spans="1:22" x14ac:dyDescent="0.2">
      <c r="A222" s="16"/>
      <c r="B222" s="16" t="s">
        <v>643</v>
      </c>
      <c r="C222" s="100">
        <v>1.0181932410000001</v>
      </c>
      <c r="D222" s="57">
        <v>1.149408765</v>
      </c>
      <c r="E222" s="101">
        <v>1.1616923619999999</v>
      </c>
      <c r="F222" s="23">
        <f t="shared" si="0"/>
        <v>1.1097647893333333</v>
      </c>
      <c r="G222" s="57">
        <v>10630.76779</v>
      </c>
      <c r="H222" s="57">
        <v>14844.266610000001</v>
      </c>
      <c r="I222" s="101">
        <v>12129.01564</v>
      </c>
      <c r="J222" s="23">
        <f t="shared" si="1"/>
        <v>12534.683346666667</v>
      </c>
      <c r="M222" s="14" t="s">
        <v>643</v>
      </c>
      <c r="N222" s="103">
        <v>1.264357</v>
      </c>
      <c r="O222" s="103">
        <v>5.8887900230000003</v>
      </c>
      <c r="P222" s="23">
        <f t="shared" si="2"/>
        <v>465.75374067609073</v>
      </c>
      <c r="S222" s="16"/>
      <c r="T222" s="16" t="s">
        <v>690</v>
      </c>
      <c r="U222" s="57">
        <v>1.59</v>
      </c>
      <c r="V222" s="23">
        <f t="shared" si="3"/>
        <v>6.9990830536026669</v>
      </c>
    </row>
    <row r="223" spans="1:22" x14ac:dyDescent="0.2">
      <c r="A223" s="16"/>
      <c r="B223" s="16" t="s">
        <v>683</v>
      </c>
      <c r="C223" s="100">
        <v>1.241915002</v>
      </c>
      <c r="D223" s="57">
        <v>1.231299411</v>
      </c>
      <c r="E223" s="101">
        <v>1.2272048790000001</v>
      </c>
      <c r="F223" s="23">
        <f t="shared" si="0"/>
        <v>1.2334730973333334</v>
      </c>
      <c r="G223" s="57">
        <v>15857.85296</v>
      </c>
      <c r="H223" s="57">
        <v>19447.599590000002</v>
      </c>
      <c r="I223" s="101">
        <v>15670.021290000001</v>
      </c>
      <c r="J223" s="23">
        <f t="shared" si="1"/>
        <v>16991.824613333334</v>
      </c>
      <c r="M223" s="14" t="s">
        <v>644</v>
      </c>
      <c r="N223" s="103">
        <v>0.82909326999999999</v>
      </c>
      <c r="O223" s="103">
        <v>4.433586773</v>
      </c>
      <c r="P223" s="23">
        <f t="shared" si="2"/>
        <v>534.75126785192697</v>
      </c>
      <c r="S223" s="16"/>
      <c r="T223" s="16" t="s">
        <v>691</v>
      </c>
      <c r="U223" s="57">
        <v>0.69</v>
      </c>
      <c r="V223" s="23">
        <f t="shared" si="3"/>
        <v>9.0652267293782209</v>
      </c>
    </row>
    <row r="224" spans="1:22" x14ac:dyDescent="0.2">
      <c r="A224" s="16"/>
      <c r="B224" s="16" t="s">
        <v>718</v>
      </c>
      <c r="C224" s="100">
        <v>0.96072770799999996</v>
      </c>
      <c r="D224" s="57">
        <v>1.149408765</v>
      </c>
      <c r="E224" s="101">
        <v>1.2968119279999999</v>
      </c>
      <c r="F224" s="23">
        <f t="shared" si="0"/>
        <v>1.1356494669999999</v>
      </c>
      <c r="G224" s="57">
        <v>12533.34887</v>
      </c>
      <c r="H224" s="57">
        <v>18547.74583</v>
      </c>
      <c r="I224" s="101">
        <v>16917.796969999999</v>
      </c>
      <c r="J224" s="23">
        <f t="shared" si="1"/>
        <v>15999.630556666665</v>
      </c>
      <c r="M224" s="14" t="s">
        <v>645</v>
      </c>
      <c r="N224" s="103">
        <v>0.68735908000000001</v>
      </c>
      <c r="O224" s="103">
        <v>4.1205866799999997</v>
      </c>
      <c r="P224" s="23">
        <f t="shared" si="2"/>
        <v>599.48094087881975</v>
      </c>
      <c r="S224" s="16"/>
      <c r="T224" s="16" t="s">
        <v>692</v>
      </c>
      <c r="U224" s="57">
        <v>0.32500000000000001</v>
      </c>
      <c r="V224" s="23">
        <f t="shared" si="3"/>
        <v>6.5437810051104677</v>
      </c>
    </row>
    <row r="225" spans="1:22" x14ac:dyDescent="0.2">
      <c r="A225" s="18"/>
      <c r="B225" s="18" t="s">
        <v>883</v>
      </c>
      <c r="C225" s="100">
        <v>1.3496878990000001</v>
      </c>
      <c r="D225" s="57">
        <v>1.272244734</v>
      </c>
      <c r="E225" s="101">
        <v>1.239488476</v>
      </c>
      <c r="F225" s="23">
        <f t="shared" si="0"/>
        <v>1.2871403696666668</v>
      </c>
      <c r="G225" s="57">
        <v>16444.572609999999</v>
      </c>
      <c r="H225" s="57">
        <v>19173.867310000001</v>
      </c>
      <c r="I225" s="101">
        <v>15101.904850000001</v>
      </c>
      <c r="J225" s="23">
        <f t="shared" si="1"/>
        <v>16906.781590000002</v>
      </c>
      <c r="M225" s="14" t="s">
        <v>646</v>
      </c>
      <c r="N225" s="103">
        <v>0.40849851999999998</v>
      </c>
      <c r="O225" s="103">
        <v>6.2750544509999999</v>
      </c>
      <c r="P225" s="23">
        <f t="shared" si="2"/>
        <v>1536.1266060400906</v>
      </c>
      <c r="S225" s="16"/>
      <c r="T225" s="16" t="s">
        <v>693</v>
      </c>
      <c r="U225" s="57">
        <v>0.9</v>
      </c>
      <c r="V225" s="23">
        <f t="shared" si="3"/>
        <v>6.231556458181819</v>
      </c>
    </row>
    <row r="226" spans="1:22" x14ac:dyDescent="0.2">
      <c r="A226" s="16"/>
      <c r="B226" s="16" t="s">
        <v>903</v>
      </c>
      <c r="C226" s="100">
        <v>0.985627472</v>
      </c>
      <c r="D226" s="57">
        <v>1.1616923619999999</v>
      </c>
      <c r="E226" s="101">
        <v>1.0934194989999999</v>
      </c>
      <c r="F226" s="23">
        <f t="shared" si="0"/>
        <v>1.0802464443333333</v>
      </c>
      <c r="G226" s="57">
        <v>11608.02916</v>
      </c>
      <c r="H226" s="57">
        <v>16923.361959999998</v>
      </c>
      <c r="I226" s="101">
        <v>12877.528060000001</v>
      </c>
      <c r="J226" s="23">
        <f t="shared" si="1"/>
        <v>13802.973059999998</v>
      </c>
      <c r="M226" s="14" t="s">
        <v>647</v>
      </c>
      <c r="N226" s="103">
        <v>0.12036315</v>
      </c>
      <c r="O226" s="103">
        <v>2.5950426790000001</v>
      </c>
      <c r="P226" s="23">
        <f t="shared" si="2"/>
        <v>2156.0109377330186</v>
      </c>
      <c r="S226" s="16"/>
      <c r="T226" s="16" t="s">
        <v>694</v>
      </c>
      <c r="U226" s="57">
        <v>0.81</v>
      </c>
      <c r="V226" s="23">
        <f t="shared" si="3"/>
        <v>5.6783350237775778</v>
      </c>
    </row>
    <row r="227" spans="1:22" x14ac:dyDescent="0.2">
      <c r="A227" s="16"/>
      <c r="B227" s="16" t="s">
        <v>644</v>
      </c>
      <c r="C227" s="100">
        <v>0.60061693400000005</v>
      </c>
      <c r="D227" s="57">
        <v>0.961466402</v>
      </c>
      <c r="E227" s="101">
        <v>0.77435730199999997</v>
      </c>
      <c r="F227" s="23">
        <f t="shared" si="0"/>
        <v>0.77881354599999997</v>
      </c>
      <c r="G227" s="57">
        <v>7199.9166400000004</v>
      </c>
      <c r="H227" s="57">
        <v>14676.07683</v>
      </c>
      <c r="I227" s="101">
        <v>9282.6354159999992</v>
      </c>
      <c r="J227" s="23">
        <f t="shared" si="1"/>
        <v>10386.209628666666</v>
      </c>
      <c r="M227" s="14" t="s">
        <v>683</v>
      </c>
      <c r="N227" s="103">
        <v>1.1147149999999999</v>
      </c>
      <c r="O227" s="103">
        <v>6.3494818510000002</v>
      </c>
      <c r="P227" s="23">
        <f t="shared" si="2"/>
        <v>569.60585001547486</v>
      </c>
      <c r="S227" s="16"/>
      <c r="T227" s="16" t="s">
        <v>695</v>
      </c>
      <c r="U227" s="57">
        <v>0.57999999999999996</v>
      </c>
      <c r="V227" s="23">
        <f t="shared" si="3"/>
        <v>3.9991494489505475</v>
      </c>
    </row>
    <row r="228" spans="1:22" x14ac:dyDescent="0.2">
      <c r="A228" s="16"/>
      <c r="B228" s="16" t="s">
        <v>684</v>
      </c>
      <c r="C228" s="100">
        <v>0.72091309599999998</v>
      </c>
      <c r="D228" s="57">
        <v>1.013441152</v>
      </c>
      <c r="E228" s="101">
        <v>0.78475225199999998</v>
      </c>
      <c r="F228" s="23">
        <f t="shared" si="0"/>
        <v>0.83970216666666664</v>
      </c>
      <c r="G228" s="57">
        <v>8535.5826780000007</v>
      </c>
      <c r="H228" s="57">
        <v>15278.99408</v>
      </c>
      <c r="I228" s="101">
        <v>9291.4357739999996</v>
      </c>
      <c r="J228" s="23">
        <f t="shared" si="1"/>
        <v>11035.337510666666</v>
      </c>
      <c r="M228" s="14" t="s">
        <v>684</v>
      </c>
      <c r="N228" s="103">
        <v>0.86308300000000004</v>
      </c>
      <c r="O228" s="103">
        <v>4.5585292800000001</v>
      </c>
      <c r="P228" s="23">
        <f t="shared" si="2"/>
        <v>528.1681228804182</v>
      </c>
      <c r="S228" s="16"/>
      <c r="T228" s="16" t="s">
        <v>696</v>
      </c>
      <c r="U228" s="57">
        <v>0.34499999999999997</v>
      </c>
      <c r="V228" s="23">
        <f t="shared" si="3"/>
        <v>7.015290102530944</v>
      </c>
    </row>
    <row r="229" spans="1:22" x14ac:dyDescent="0.2">
      <c r="A229" s="16"/>
      <c r="B229" s="16" t="s">
        <v>719</v>
      </c>
      <c r="C229" s="100">
        <v>0.51815872799999996</v>
      </c>
      <c r="D229" s="57">
        <v>0.80554215200000001</v>
      </c>
      <c r="E229" s="101">
        <v>0.93028155199999996</v>
      </c>
      <c r="F229" s="23">
        <f t="shared" si="0"/>
        <v>0.75132747733333327</v>
      </c>
      <c r="G229" s="57">
        <v>6898.4256580000001</v>
      </c>
      <c r="H229" s="57">
        <v>13655.934020000001</v>
      </c>
      <c r="I229" s="101">
        <v>12385.158789999999</v>
      </c>
      <c r="J229" s="23">
        <f t="shared" si="1"/>
        <v>10979.839489333333</v>
      </c>
      <c r="M229" s="14" t="s">
        <v>685</v>
      </c>
      <c r="N229" s="103">
        <v>0.67403500000000005</v>
      </c>
      <c r="O229" s="103">
        <v>3.9657061219999998</v>
      </c>
      <c r="P229" s="23">
        <f t="shared" si="2"/>
        <v>588.35314516308495</v>
      </c>
      <c r="S229" s="16"/>
      <c r="T229" s="16" t="s">
        <v>697</v>
      </c>
      <c r="U229" s="57">
        <v>0.13</v>
      </c>
      <c r="V229" s="23">
        <f t="shared" si="3"/>
        <v>3.5217787058909007</v>
      </c>
    </row>
    <row r="230" spans="1:22" x14ac:dyDescent="0.2">
      <c r="A230" s="18"/>
      <c r="B230" s="18" t="s">
        <v>884</v>
      </c>
      <c r="C230" s="100">
        <v>0.85623520500000005</v>
      </c>
      <c r="D230" s="57">
        <v>0.75356740200000005</v>
      </c>
      <c r="E230" s="101">
        <v>0.89909670200000003</v>
      </c>
      <c r="F230" s="23">
        <f t="shared" si="0"/>
        <v>0.83629976966666675</v>
      </c>
      <c r="G230" s="57">
        <v>10584.84748</v>
      </c>
      <c r="H230" s="57">
        <v>11862.0458</v>
      </c>
      <c r="I230" s="101">
        <v>11114.70471</v>
      </c>
      <c r="J230" s="23">
        <f t="shared" si="1"/>
        <v>11187.199330000001</v>
      </c>
      <c r="M230" s="14" t="s">
        <v>686</v>
      </c>
      <c r="N230" s="103">
        <v>0.27362300000000001</v>
      </c>
      <c r="O230" s="103">
        <v>4.5386312960000001</v>
      </c>
      <c r="P230" s="23">
        <f t="shared" si="2"/>
        <v>1658.717028904734</v>
      </c>
      <c r="S230" s="16"/>
      <c r="T230" s="16" t="s">
        <v>698</v>
      </c>
      <c r="U230" s="57">
        <v>1.37</v>
      </c>
      <c r="V230" s="23">
        <f t="shared" si="3"/>
        <v>7.8230347371213327</v>
      </c>
    </row>
    <row r="231" spans="1:22" x14ac:dyDescent="0.2">
      <c r="A231" s="16"/>
      <c r="B231" s="16" t="s">
        <v>904</v>
      </c>
      <c r="C231" s="100">
        <v>0.44171890200000002</v>
      </c>
      <c r="D231" s="57">
        <v>0.75356740200000005</v>
      </c>
      <c r="E231" s="101">
        <v>0.64883412299999998</v>
      </c>
      <c r="F231" s="23">
        <f t="shared" si="0"/>
        <v>0.61470680899999997</v>
      </c>
      <c r="G231" s="57">
        <v>5329.455935</v>
      </c>
      <c r="H231" s="57">
        <v>11577.23806</v>
      </c>
      <c r="I231" s="101">
        <v>7828.3561129999998</v>
      </c>
      <c r="J231" s="23">
        <f t="shared" si="1"/>
        <v>8245.0167026666677</v>
      </c>
      <c r="M231" s="14" t="s">
        <v>687</v>
      </c>
      <c r="N231" s="103">
        <v>9.9016300000000002E-2</v>
      </c>
      <c r="O231" s="103">
        <v>2.1122798490000001</v>
      </c>
      <c r="P231" s="23">
        <f t="shared" si="2"/>
        <v>2133.2647745876184</v>
      </c>
      <c r="S231" s="16"/>
      <c r="T231" s="16" t="s">
        <v>699</v>
      </c>
      <c r="U231" s="57">
        <v>1.33</v>
      </c>
      <c r="V231" s="23">
        <f t="shared" si="3"/>
        <v>7.3916656555256823</v>
      </c>
    </row>
    <row r="232" spans="1:22" x14ac:dyDescent="0.2">
      <c r="A232" s="16"/>
      <c r="B232" s="16" t="s">
        <v>645</v>
      </c>
      <c r="C232" s="100">
        <v>0.42884582599999999</v>
      </c>
      <c r="D232" s="57">
        <v>0.64216418399999997</v>
      </c>
      <c r="E232" s="101">
        <v>0.66623480599999996</v>
      </c>
      <c r="F232" s="23">
        <f t="shared" si="0"/>
        <v>0.5790816053333333</v>
      </c>
      <c r="G232" s="57">
        <v>5763.0798809999997</v>
      </c>
      <c r="H232" s="57">
        <v>10276.26166</v>
      </c>
      <c r="I232" s="101">
        <v>8953.251209</v>
      </c>
      <c r="J232" s="23">
        <f t="shared" si="1"/>
        <v>8330.8642500000005</v>
      </c>
      <c r="M232" s="14" t="s">
        <v>718</v>
      </c>
      <c r="N232" s="103">
        <v>1</v>
      </c>
      <c r="O232" s="103">
        <v>5.8195411029999997</v>
      </c>
      <c r="P232" s="23">
        <f t="shared" si="2"/>
        <v>581.95411029999991</v>
      </c>
      <c r="S232" s="16"/>
      <c r="T232" s="16" t="s">
        <v>700</v>
      </c>
      <c r="U232" s="57">
        <v>0.81499999999999995</v>
      </c>
      <c r="V232" s="23">
        <f t="shared" si="3"/>
        <v>5.2817773755393249</v>
      </c>
    </row>
    <row r="233" spans="1:22" x14ac:dyDescent="0.2">
      <c r="A233" s="16"/>
      <c r="B233" s="16" t="s">
        <v>685</v>
      </c>
      <c r="C233" s="100">
        <v>0.61876448900000003</v>
      </c>
      <c r="D233" s="57">
        <v>0.64216418399999997</v>
      </c>
      <c r="E233" s="101">
        <v>0.67827011699999995</v>
      </c>
      <c r="F233" s="23">
        <f t="shared" si="0"/>
        <v>0.64639959666666658</v>
      </c>
      <c r="G233" s="57">
        <v>8160.9653319999998</v>
      </c>
      <c r="H233" s="57">
        <v>10085.50974</v>
      </c>
      <c r="I233" s="101">
        <v>8945.7928040000006</v>
      </c>
      <c r="J233" s="23">
        <f t="shared" si="1"/>
        <v>9064.0892920000006</v>
      </c>
      <c r="M233" s="14" t="s">
        <v>719</v>
      </c>
      <c r="N233" s="103">
        <v>0.68</v>
      </c>
      <c r="O233" s="103">
        <v>4.0384806910000002</v>
      </c>
      <c r="P233" s="23">
        <f t="shared" si="2"/>
        <v>593.89421926470584</v>
      </c>
      <c r="S233" s="16"/>
      <c r="T233" s="16" t="s">
        <v>701</v>
      </c>
      <c r="U233" s="57">
        <v>0.19</v>
      </c>
      <c r="V233" s="23">
        <f t="shared" si="3"/>
        <v>3.8215268650448952</v>
      </c>
    </row>
    <row r="234" spans="1:22" x14ac:dyDescent="0.2">
      <c r="A234" s="16"/>
      <c r="B234" s="16" t="s">
        <v>720</v>
      </c>
      <c r="C234" s="100">
        <v>0.50670916600000004</v>
      </c>
      <c r="D234" s="57">
        <v>0.76251729300000004</v>
      </c>
      <c r="E234" s="101">
        <v>0.93702930200000001</v>
      </c>
      <c r="F234" s="23">
        <f t="shared" si="0"/>
        <v>0.73541858699999996</v>
      </c>
      <c r="G234" s="57">
        <v>6997.8168290000003</v>
      </c>
      <c r="H234" s="57">
        <v>12539.757250000001</v>
      </c>
      <c r="I234" s="101">
        <v>12940.67654</v>
      </c>
      <c r="J234" s="23">
        <f t="shared" si="1"/>
        <v>10826.083539666668</v>
      </c>
      <c r="M234" s="14" t="s">
        <v>720</v>
      </c>
      <c r="N234" s="103">
        <v>0.69</v>
      </c>
      <c r="O234" s="103">
        <v>4.2508406809999997</v>
      </c>
      <c r="P234" s="23">
        <f t="shared" si="2"/>
        <v>616.06386681159415</v>
      </c>
      <c r="S234" s="16"/>
      <c r="T234" s="16" t="s">
        <v>702</v>
      </c>
      <c r="U234" s="57">
        <v>0.17</v>
      </c>
      <c r="V234" s="23">
        <f t="shared" si="3"/>
        <v>4.4167270622496524</v>
      </c>
    </row>
    <row r="235" spans="1:22" x14ac:dyDescent="0.2">
      <c r="A235" s="18"/>
      <c r="B235" s="18" t="s">
        <v>885</v>
      </c>
      <c r="C235" s="100">
        <v>0.68110174899999998</v>
      </c>
      <c r="D235" s="57">
        <v>0.64216418399999997</v>
      </c>
      <c r="E235" s="101">
        <v>0.64818183900000004</v>
      </c>
      <c r="F235" s="23">
        <f t="shared" si="0"/>
        <v>0.6571492573333334</v>
      </c>
      <c r="G235" s="57">
        <v>8755.3912830000008</v>
      </c>
      <c r="H235" s="57">
        <v>9829.8132229999992</v>
      </c>
      <c r="I235" s="101">
        <v>8332.2141489999995</v>
      </c>
      <c r="J235" s="23">
        <f t="shared" si="1"/>
        <v>8972.472885000001</v>
      </c>
      <c r="M235" s="14" t="s">
        <v>721</v>
      </c>
      <c r="N235" s="103">
        <v>0.22</v>
      </c>
      <c r="O235" s="103">
        <v>3.4511717399999999</v>
      </c>
      <c r="P235" s="23">
        <f t="shared" si="2"/>
        <v>1568.7144272727271</v>
      </c>
      <c r="S235" s="16"/>
      <c r="T235" s="16" t="s">
        <v>703</v>
      </c>
      <c r="U235" s="57">
        <v>2.0099999999999998</v>
      </c>
      <c r="V235" s="23">
        <f t="shared" si="3"/>
        <v>9.9394195212521765</v>
      </c>
    </row>
    <row r="236" spans="1:22" x14ac:dyDescent="0.2">
      <c r="A236" s="16"/>
      <c r="B236" s="16" t="s">
        <v>905</v>
      </c>
      <c r="C236" s="100">
        <v>0.52181107400000004</v>
      </c>
      <c r="D236" s="57">
        <v>0.60004059600000004</v>
      </c>
      <c r="E236" s="101">
        <v>0.54248568699999999</v>
      </c>
      <c r="F236" s="23">
        <f t="shared" si="0"/>
        <v>0.55477911899999999</v>
      </c>
      <c r="G236" s="57">
        <v>6898.4517290000003</v>
      </c>
      <c r="H236" s="57">
        <v>9446.1446809999998</v>
      </c>
      <c r="I236" s="101">
        <v>7171.7744339999999</v>
      </c>
      <c r="J236" s="23">
        <f t="shared" si="1"/>
        <v>7838.790281333334</v>
      </c>
      <c r="M236" s="14" t="s">
        <v>722</v>
      </c>
      <c r="N236" s="103">
        <v>0.14499999999999999</v>
      </c>
      <c r="O236" s="103">
        <v>2.7130279110000002</v>
      </c>
      <c r="P236" s="23">
        <f t="shared" si="2"/>
        <v>1871.0537317241383</v>
      </c>
      <c r="S236" s="16"/>
      <c r="T236" s="16" t="s">
        <v>704</v>
      </c>
      <c r="U236" s="57">
        <v>1.24</v>
      </c>
      <c r="V236" s="23">
        <f t="shared" si="3"/>
        <v>6.8588374003807333</v>
      </c>
    </row>
    <row r="237" spans="1:22" x14ac:dyDescent="0.2">
      <c r="A237" s="16"/>
      <c r="B237" s="16" t="s">
        <v>646</v>
      </c>
      <c r="C237" s="100">
        <v>0.22778411300000001</v>
      </c>
      <c r="D237" s="57">
        <v>0.46872343399999999</v>
      </c>
      <c r="E237" s="101">
        <v>0.32517213099999998</v>
      </c>
      <c r="F237" s="23">
        <f t="shared" si="0"/>
        <v>0.34055989266666664</v>
      </c>
      <c r="G237" s="57">
        <v>7843.8360919999996</v>
      </c>
      <c r="H237" s="57">
        <v>21086.673320000002</v>
      </c>
      <c r="I237" s="101">
        <v>11197.43102</v>
      </c>
      <c r="J237" s="23">
        <f t="shared" si="1"/>
        <v>13375.980144000001</v>
      </c>
      <c r="M237" s="14" t="s">
        <v>883</v>
      </c>
      <c r="N237" s="103">
        <v>1.35303694</v>
      </c>
      <c r="O237" s="103">
        <v>7.3539524390000004</v>
      </c>
      <c r="P237" s="23">
        <f t="shared" si="2"/>
        <v>543.51453545680738</v>
      </c>
      <c r="S237" s="16"/>
      <c r="T237" s="16" t="s">
        <v>705</v>
      </c>
      <c r="U237" s="57">
        <v>0.92</v>
      </c>
      <c r="V237" s="23">
        <f t="shared" si="3"/>
        <v>5.5211111438757694</v>
      </c>
    </row>
    <row r="238" spans="1:22" x14ac:dyDescent="0.2">
      <c r="A238" s="16"/>
      <c r="B238" s="16" t="s">
        <v>686</v>
      </c>
      <c r="C238" s="100">
        <v>0.22639208999999999</v>
      </c>
      <c r="D238" s="57">
        <v>0.18162082800000001</v>
      </c>
      <c r="E238" s="101">
        <v>0.23329929699999999</v>
      </c>
      <c r="F238" s="23">
        <f t="shared" si="0"/>
        <v>0.21377073833333335</v>
      </c>
      <c r="G238" s="57">
        <v>8418.0523929999999</v>
      </c>
      <c r="H238" s="57">
        <v>8822.7170499999993</v>
      </c>
      <c r="I238" s="101">
        <v>8674.8865870000009</v>
      </c>
      <c r="J238" s="23">
        <f t="shared" si="1"/>
        <v>8638.5520099999994</v>
      </c>
      <c r="M238" s="14" t="s">
        <v>884</v>
      </c>
      <c r="N238" s="103">
        <v>0.77532391000000001</v>
      </c>
      <c r="O238" s="103">
        <v>4.2755957000000002</v>
      </c>
      <c r="P238" s="23">
        <f t="shared" si="2"/>
        <v>551.45928622270924</v>
      </c>
      <c r="S238" s="16"/>
      <c r="T238" s="16" t="s">
        <v>706</v>
      </c>
      <c r="U238" s="57">
        <v>0.39</v>
      </c>
      <c r="V238" s="23">
        <f t="shared" si="3"/>
        <v>7.5186023057548494</v>
      </c>
    </row>
    <row r="239" spans="1:22" x14ac:dyDescent="0.2">
      <c r="A239" s="16"/>
      <c r="B239" s="16" t="s">
        <v>721</v>
      </c>
      <c r="C239" s="100">
        <v>0.158594395</v>
      </c>
      <c r="D239" s="57">
        <v>6.6779785999999994E-2</v>
      </c>
      <c r="E239" s="101">
        <v>0.45723932900000003</v>
      </c>
      <c r="F239" s="23">
        <f t="shared" si="0"/>
        <v>0.22753783666666669</v>
      </c>
      <c r="G239" s="57">
        <v>5577.1175430000003</v>
      </c>
      <c r="H239" s="57">
        <v>3067.9855400000001</v>
      </c>
      <c r="I239" s="101">
        <v>16079.24091</v>
      </c>
      <c r="J239" s="23">
        <f t="shared" si="1"/>
        <v>8241.447997666668</v>
      </c>
      <c r="M239" s="14" t="s">
        <v>885</v>
      </c>
      <c r="N239" s="103">
        <v>0.60671090999999999</v>
      </c>
      <c r="O239" s="103">
        <v>3.4791030759999999</v>
      </c>
      <c r="P239" s="23">
        <f t="shared" si="2"/>
        <v>573.43670909099035</v>
      </c>
      <c r="S239" s="16"/>
      <c r="T239" s="16" t="s">
        <v>707</v>
      </c>
      <c r="U239" s="57">
        <v>0.16</v>
      </c>
      <c r="V239" s="23">
        <f t="shared" si="3"/>
        <v>4.1922188637468816</v>
      </c>
    </row>
    <row r="240" spans="1:22" x14ac:dyDescent="0.2">
      <c r="A240" s="18"/>
      <c r="B240" s="18" t="s">
        <v>886</v>
      </c>
      <c r="C240" s="100">
        <v>0.36084750100000001</v>
      </c>
      <c r="D240" s="57">
        <v>0.35388239100000002</v>
      </c>
      <c r="E240" s="101">
        <v>0.24478340100000001</v>
      </c>
      <c r="F240" s="23">
        <f t="shared" si="0"/>
        <v>0.31983776433333339</v>
      </c>
      <c r="G240" s="57">
        <v>13115.15473</v>
      </c>
      <c r="H240" s="57">
        <v>16803.316019999998</v>
      </c>
      <c r="I240" s="101">
        <v>8896.7560420000009</v>
      </c>
      <c r="J240" s="23">
        <f t="shared" si="1"/>
        <v>12938.408930666666</v>
      </c>
      <c r="M240" s="14" t="s">
        <v>886</v>
      </c>
      <c r="N240" s="103">
        <v>0.22647100000000001</v>
      </c>
      <c r="O240" s="103">
        <v>3.671844245</v>
      </c>
      <c r="P240" s="23">
        <f t="shared" si="2"/>
        <v>1621.330874593215</v>
      </c>
      <c r="S240" s="16"/>
      <c r="T240" s="16" t="s">
        <v>708</v>
      </c>
      <c r="U240" s="57">
        <v>1.4650000000000001</v>
      </c>
      <c r="V240" s="23">
        <f t="shared" si="3"/>
        <v>7.2176920109776104</v>
      </c>
    </row>
    <row r="241" spans="1:22" x14ac:dyDescent="0.2">
      <c r="A241" s="16"/>
      <c r="B241" s="16" t="s">
        <v>906</v>
      </c>
      <c r="C241" s="100">
        <v>0.124200307</v>
      </c>
      <c r="D241" s="57">
        <v>0.216073141</v>
      </c>
      <c r="E241" s="101">
        <v>0.18868274800000001</v>
      </c>
      <c r="F241" s="23">
        <f t="shared" si="0"/>
        <v>0.17631873200000001</v>
      </c>
      <c r="G241" s="57">
        <v>4447.5398089999999</v>
      </c>
      <c r="H241" s="57">
        <v>10108.44342</v>
      </c>
      <c r="I241" s="101">
        <v>6756.6180420000001</v>
      </c>
      <c r="J241" s="23">
        <f t="shared" si="1"/>
        <v>7104.2004236666662</v>
      </c>
      <c r="M241" s="14" t="s">
        <v>887</v>
      </c>
      <c r="N241" s="103">
        <v>9.2782000000000003E-2</v>
      </c>
      <c r="O241" s="103">
        <v>2.0409158949999999</v>
      </c>
      <c r="P241" s="23">
        <f t="shared" si="2"/>
        <v>2199.6894817960379</v>
      </c>
      <c r="S241" s="16"/>
      <c r="T241" s="16" t="s">
        <v>709</v>
      </c>
      <c r="U241" s="57">
        <v>1.19</v>
      </c>
      <c r="V241" s="23">
        <f t="shared" si="3"/>
        <v>6.2273121224717194</v>
      </c>
    </row>
    <row r="242" spans="1:22" x14ac:dyDescent="0.2">
      <c r="A242" s="16"/>
      <c r="B242" s="16" t="s">
        <v>647</v>
      </c>
      <c r="C242" s="100">
        <v>9.9616467E-2</v>
      </c>
      <c r="D242" s="57">
        <v>9.9539198999999995E-2</v>
      </c>
      <c r="E242" s="101">
        <v>9.9870316000000001E-2</v>
      </c>
      <c r="F242" s="23">
        <f t="shared" si="0"/>
        <v>9.9675327333333341E-2</v>
      </c>
      <c r="G242" s="57">
        <v>4814.5994860000001</v>
      </c>
      <c r="H242" s="57">
        <v>6274.5866779999997</v>
      </c>
      <c r="I242" s="101">
        <v>4826.8683469999996</v>
      </c>
      <c r="J242" s="23">
        <f t="shared" si="1"/>
        <v>5305.3515036666658</v>
      </c>
      <c r="M242" s="14" t="s">
        <v>903</v>
      </c>
      <c r="N242" s="103">
        <v>0.97851575999999996</v>
      </c>
      <c r="O242" s="103">
        <v>5.1408560400000001</v>
      </c>
      <c r="P242" s="23">
        <f t="shared" si="2"/>
        <v>525.37284018808236</v>
      </c>
      <c r="S242" s="16"/>
      <c r="T242" s="16" t="s">
        <v>710</v>
      </c>
      <c r="U242" s="57">
        <v>0.7</v>
      </c>
      <c r="V242" s="23">
        <f t="shared" si="3"/>
        <v>4.0353432422818516</v>
      </c>
    </row>
    <row r="243" spans="1:22" x14ac:dyDescent="0.2">
      <c r="A243" s="16"/>
      <c r="B243" s="16" t="s">
        <v>687</v>
      </c>
      <c r="C243" s="100">
        <v>0.10173373400000001</v>
      </c>
      <c r="D243" s="57">
        <v>0.10020143200000001</v>
      </c>
      <c r="E243" s="101">
        <v>0.100135209</v>
      </c>
      <c r="F243" s="23">
        <f t="shared" si="0"/>
        <v>0.10069012500000001</v>
      </c>
      <c r="G243" s="57">
        <v>4865.0557070000004</v>
      </c>
      <c r="H243" s="57">
        <v>6249.6934030000002</v>
      </c>
      <c r="I243" s="101">
        <v>4788.6119200000003</v>
      </c>
      <c r="J243" s="23">
        <f t="shared" si="1"/>
        <v>5301.120343333333</v>
      </c>
      <c r="M243" s="14" t="s">
        <v>904</v>
      </c>
      <c r="N243" s="103">
        <v>0.60202211000000005</v>
      </c>
      <c r="O243" s="103">
        <v>3.240195833</v>
      </c>
      <c r="P243" s="23">
        <f t="shared" si="2"/>
        <v>538.21874299600051</v>
      </c>
      <c r="S243" s="16"/>
      <c r="T243" s="16" t="s">
        <v>711</v>
      </c>
      <c r="U243" s="57">
        <v>0.25</v>
      </c>
      <c r="V243" s="23">
        <f t="shared" si="3"/>
        <v>5.0879420129935671</v>
      </c>
    </row>
    <row r="244" spans="1:22" x14ac:dyDescent="0.2">
      <c r="A244" s="16"/>
      <c r="B244" s="16" t="s">
        <v>722</v>
      </c>
      <c r="C244" s="100">
        <v>9.9915082000000002E-2</v>
      </c>
      <c r="D244" s="57">
        <v>0.101525898</v>
      </c>
      <c r="E244" s="101">
        <v>0.100731218</v>
      </c>
      <c r="F244" s="23">
        <f t="shared" si="0"/>
        <v>0.100724066</v>
      </c>
      <c r="G244" s="57">
        <v>4190.7850060000001</v>
      </c>
      <c r="H244" s="57">
        <v>5553.964747</v>
      </c>
      <c r="I244" s="101">
        <v>4225.0165870000001</v>
      </c>
      <c r="J244" s="23">
        <f t="shared" si="1"/>
        <v>4656.58878</v>
      </c>
      <c r="M244" s="14" t="s">
        <v>905</v>
      </c>
      <c r="N244" s="103">
        <v>0.46930459000000002</v>
      </c>
      <c r="O244" s="103">
        <v>2.7676748409999998</v>
      </c>
      <c r="P244" s="23">
        <f t="shared" si="2"/>
        <v>589.7395635955744</v>
      </c>
      <c r="S244" s="16"/>
      <c r="T244" s="16" t="s">
        <v>712</v>
      </c>
      <c r="U244" s="57">
        <v>0.13</v>
      </c>
      <c r="V244" s="23">
        <f t="shared" si="3"/>
        <v>3.3851284359358069</v>
      </c>
    </row>
    <row r="245" spans="1:22" x14ac:dyDescent="0.2">
      <c r="A245" s="18"/>
      <c r="B245" s="18" t="s">
        <v>887</v>
      </c>
      <c r="C245" s="100">
        <v>0.100586573</v>
      </c>
      <c r="D245" s="57">
        <v>9.9539198999999995E-2</v>
      </c>
      <c r="E245" s="101">
        <v>0.10020143200000001</v>
      </c>
      <c r="F245" s="23">
        <f t="shared" si="0"/>
        <v>0.10010906800000001</v>
      </c>
      <c r="G245" s="57">
        <v>4959.9745439999997</v>
      </c>
      <c r="H245" s="57">
        <v>6401.7030770000001</v>
      </c>
      <c r="I245" s="101">
        <v>4940.9830400000001</v>
      </c>
      <c r="J245" s="23">
        <f t="shared" si="1"/>
        <v>5434.2202203333327</v>
      </c>
      <c r="M245" s="14" t="s">
        <v>906</v>
      </c>
      <c r="N245" s="103">
        <v>0.14189460000000001</v>
      </c>
      <c r="O245" s="103">
        <v>2.2666526139999998</v>
      </c>
      <c r="P245" s="23">
        <f t="shared" si="2"/>
        <v>1597.4199257758926</v>
      </c>
      <c r="S245" s="16"/>
      <c r="T245" s="16" t="s">
        <v>713</v>
      </c>
      <c r="U245" s="57">
        <v>1.1100000000000001</v>
      </c>
      <c r="V245" s="23">
        <f t="shared" si="3"/>
        <v>6.5747583247835895</v>
      </c>
    </row>
    <row r="246" spans="1:22" x14ac:dyDescent="0.2">
      <c r="A246" s="16"/>
      <c r="B246" s="59" t="s">
        <v>907</v>
      </c>
      <c r="C246" s="109">
        <v>9.8876966999999996E-2</v>
      </c>
      <c r="D246" s="61">
        <v>9.9704757000000005E-2</v>
      </c>
      <c r="E246" s="110">
        <v>9.9192438999999993E-2</v>
      </c>
      <c r="F246" s="23">
        <f t="shared" si="0"/>
        <v>9.9258054333333345E-2</v>
      </c>
      <c r="G246" s="109">
        <v>4139.5260280000002</v>
      </c>
      <c r="H246" s="61">
        <v>5444.1905100000004</v>
      </c>
      <c r="I246" s="110">
        <v>4152.7334129999999</v>
      </c>
      <c r="J246" s="23">
        <f t="shared" si="1"/>
        <v>4578.8166503333332</v>
      </c>
      <c r="M246" s="14" t="s">
        <v>907</v>
      </c>
      <c r="N246" s="103">
        <v>8.7571120000000002E-2</v>
      </c>
      <c r="O246" s="103">
        <v>1.6354539480000001</v>
      </c>
      <c r="P246" s="23">
        <f t="shared" si="2"/>
        <v>1867.572263549901</v>
      </c>
      <c r="S246" s="16"/>
      <c r="T246" s="16" t="s">
        <v>714</v>
      </c>
      <c r="U246" s="57">
        <v>1.01</v>
      </c>
      <c r="V246" s="23">
        <f t="shared" si="3"/>
        <v>6.2969799039243117</v>
      </c>
    </row>
    <row r="247" spans="1:22" x14ac:dyDescent="0.2">
      <c r="A247" s="111"/>
      <c r="B247" s="111"/>
      <c r="C247" s="111"/>
      <c r="D247" s="111"/>
      <c r="E247" s="111"/>
      <c r="F247" s="23" t="e">
        <f t="shared" si="0"/>
        <v>#DIV/0!</v>
      </c>
      <c r="G247" s="111"/>
      <c r="H247" s="111"/>
      <c r="I247" s="112"/>
      <c r="S247" s="16"/>
      <c r="T247" s="16" t="s">
        <v>715</v>
      </c>
      <c r="U247" s="57">
        <v>0.8</v>
      </c>
      <c r="V247" s="23">
        <f t="shared" si="3"/>
        <v>5.116521243478636</v>
      </c>
    </row>
    <row r="248" spans="1:22" x14ac:dyDescent="0.2">
      <c r="A248" s="111"/>
      <c r="B248" s="111"/>
      <c r="C248" s="111"/>
      <c r="D248" s="111"/>
      <c r="E248" s="111"/>
      <c r="G248" s="111"/>
      <c r="H248" s="111"/>
      <c r="I248" s="112"/>
      <c r="S248" s="16"/>
      <c r="T248" s="16" t="s">
        <v>716</v>
      </c>
      <c r="U248" s="57">
        <v>0.28999999999999998</v>
      </c>
      <c r="V248" s="23">
        <f t="shared" si="3"/>
        <v>5.9043848913320227</v>
      </c>
    </row>
    <row r="249" spans="1:22" x14ac:dyDescent="0.2">
      <c r="A249" s="111"/>
      <c r="B249" s="111"/>
      <c r="C249" s="111"/>
      <c r="D249" s="111"/>
      <c r="E249" s="111"/>
      <c r="G249" s="111"/>
      <c r="H249" s="111"/>
      <c r="I249" s="112"/>
      <c r="S249" s="16"/>
      <c r="T249" s="16" t="s">
        <v>717</v>
      </c>
      <c r="U249" s="57">
        <v>0.13</v>
      </c>
      <c r="V249" s="23">
        <f t="shared" si="3"/>
        <v>3.4250612176446786</v>
      </c>
    </row>
    <row r="250" spans="1:22" x14ac:dyDescent="0.2">
      <c r="A250" s="111"/>
      <c r="B250" s="111"/>
      <c r="C250" s="111"/>
      <c r="D250" s="111"/>
      <c r="E250" s="111"/>
      <c r="G250" s="111"/>
      <c r="H250" s="111"/>
      <c r="I250" s="112"/>
      <c r="S250" s="16"/>
      <c r="T250" s="111"/>
      <c r="U250" s="111"/>
    </row>
    <row r="251" spans="1:22" x14ac:dyDescent="0.2">
      <c r="A251" s="111"/>
      <c r="B251" s="111"/>
      <c r="C251" s="111"/>
      <c r="D251" s="111"/>
      <c r="E251" s="111"/>
      <c r="G251" s="111"/>
      <c r="H251" s="111"/>
      <c r="I251" s="112"/>
      <c r="S251" s="16"/>
      <c r="T251" s="111"/>
      <c r="U251" s="111"/>
    </row>
    <row r="252" spans="1:22" x14ac:dyDescent="0.2">
      <c r="A252" s="111"/>
      <c r="B252" s="111"/>
      <c r="C252" s="111"/>
      <c r="D252" s="111"/>
      <c r="E252" s="111"/>
      <c r="G252" s="111"/>
      <c r="H252" s="111"/>
      <c r="I252" s="112"/>
      <c r="S252" s="16"/>
      <c r="T252" s="111"/>
      <c r="U252" s="111"/>
    </row>
    <row r="253" spans="1:22" x14ac:dyDescent="0.2">
      <c r="A253" s="111"/>
      <c r="B253" s="111"/>
      <c r="C253" s="111"/>
      <c r="D253" s="111"/>
      <c r="E253" s="111"/>
      <c r="G253" s="111"/>
      <c r="H253" s="111"/>
      <c r="I253" s="112"/>
      <c r="S253" s="16"/>
      <c r="T253" s="111"/>
      <c r="U253" s="111"/>
    </row>
    <row r="254" spans="1:22" x14ac:dyDescent="0.2">
      <c r="A254" s="111"/>
      <c r="B254" s="111"/>
      <c r="C254" s="111"/>
      <c r="D254" s="111"/>
      <c r="E254" s="111"/>
      <c r="G254" s="111"/>
      <c r="H254" s="111"/>
      <c r="I254" s="112"/>
      <c r="S254" s="16"/>
      <c r="T254" s="111"/>
      <c r="U254" s="111"/>
    </row>
    <row r="255" spans="1:22" x14ac:dyDescent="0.2">
      <c r="A255" s="111"/>
      <c r="B255" s="111"/>
      <c r="C255" s="111"/>
      <c r="D255" s="111"/>
      <c r="E255" s="111"/>
      <c r="G255" s="111"/>
      <c r="H255" s="111"/>
      <c r="I255" s="112"/>
      <c r="S255" s="16"/>
      <c r="T255" s="111"/>
      <c r="U255" s="111"/>
    </row>
    <row r="256" spans="1:22" x14ac:dyDescent="0.2">
      <c r="A256" s="111"/>
      <c r="B256" s="111"/>
      <c r="C256" s="111"/>
      <c r="D256" s="111"/>
      <c r="E256" s="111"/>
      <c r="G256" s="111"/>
      <c r="H256" s="111"/>
      <c r="I256" s="112"/>
      <c r="S256" s="16"/>
      <c r="T256" s="111"/>
      <c r="U256" s="111"/>
    </row>
    <row r="257" spans="1:21" x14ac:dyDescent="0.2">
      <c r="A257" s="111"/>
      <c r="B257" s="111"/>
      <c r="C257" s="111"/>
      <c r="D257" s="111"/>
      <c r="E257" s="111"/>
      <c r="G257" s="111"/>
      <c r="H257" s="111"/>
      <c r="I257" s="112"/>
      <c r="S257" s="16"/>
      <c r="T257" s="111"/>
      <c r="U257" s="111"/>
    </row>
    <row r="258" spans="1:21" x14ac:dyDescent="0.2">
      <c r="A258" s="111"/>
      <c r="B258" s="111"/>
      <c r="C258" s="111"/>
      <c r="D258" s="111"/>
      <c r="E258" s="111"/>
      <c r="G258" s="111"/>
      <c r="H258" s="111"/>
      <c r="I258" s="112"/>
      <c r="S258" s="16"/>
      <c r="T258" s="111"/>
      <c r="U258" s="111"/>
    </row>
    <row r="259" spans="1:21" x14ac:dyDescent="0.2">
      <c r="A259" s="111"/>
      <c r="B259" s="111"/>
      <c r="C259" s="111"/>
      <c r="D259" s="111"/>
      <c r="E259" s="111"/>
      <c r="G259" s="111"/>
      <c r="H259" s="111"/>
      <c r="I259" s="112"/>
      <c r="S259" s="16"/>
      <c r="T259" s="111"/>
      <c r="U259" s="111"/>
    </row>
    <row r="260" spans="1:21" x14ac:dyDescent="0.2">
      <c r="A260" s="111"/>
      <c r="B260" s="111"/>
      <c r="C260" s="111"/>
      <c r="D260" s="111"/>
      <c r="E260" s="111"/>
      <c r="G260" s="111"/>
      <c r="H260" s="111"/>
      <c r="I260" s="112"/>
      <c r="S260" s="16"/>
      <c r="T260" s="111"/>
      <c r="U260" s="111"/>
    </row>
    <row r="261" spans="1:21" x14ac:dyDescent="0.2">
      <c r="A261" s="111"/>
      <c r="B261" s="111"/>
      <c r="C261" s="111"/>
      <c r="D261" s="111"/>
      <c r="E261" s="111"/>
      <c r="G261" s="111"/>
      <c r="H261" s="111"/>
      <c r="I261" s="112"/>
      <c r="S261" s="16"/>
      <c r="T261" s="111"/>
      <c r="U261" s="111"/>
    </row>
    <row r="262" spans="1:21" x14ac:dyDescent="0.2">
      <c r="A262" s="111"/>
      <c r="B262" s="111"/>
      <c r="C262" s="111"/>
      <c r="D262" s="111"/>
      <c r="E262" s="111"/>
      <c r="G262" s="111"/>
      <c r="H262" s="111"/>
      <c r="I262" s="112"/>
      <c r="S262" s="16"/>
      <c r="T262" s="111"/>
      <c r="U262" s="111"/>
    </row>
    <row r="263" spans="1:21" x14ac:dyDescent="0.2">
      <c r="A263" s="111"/>
      <c r="B263" s="111"/>
      <c r="C263" s="111"/>
      <c r="D263" s="111"/>
      <c r="E263" s="111"/>
      <c r="G263" s="111"/>
      <c r="H263" s="111"/>
      <c r="I263" s="112"/>
      <c r="S263" s="16"/>
      <c r="T263" s="111"/>
      <c r="U263" s="111"/>
    </row>
    <row r="264" spans="1:21" x14ac:dyDescent="0.2">
      <c r="A264" s="111"/>
      <c r="B264" s="111"/>
      <c r="C264" s="111"/>
      <c r="D264" s="111"/>
      <c r="E264" s="111"/>
      <c r="G264" s="111"/>
      <c r="H264" s="111"/>
      <c r="I264" s="112"/>
      <c r="S264" s="16"/>
      <c r="T264" s="111"/>
      <c r="U264" s="111"/>
    </row>
    <row r="265" spans="1:21" x14ac:dyDescent="0.2">
      <c r="A265" s="111"/>
      <c r="B265" s="111"/>
      <c r="C265" s="111"/>
      <c r="D265" s="111"/>
      <c r="E265" s="111"/>
      <c r="G265" s="111"/>
      <c r="H265" s="111"/>
      <c r="I265" s="112"/>
      <c r="S265" s="16"/>
      <c r="T265" s="111"/>
      <c r="U265" s="111"/>
    </row>
    <row r="266" spans="1:21" x14ac:dyDescent="0.2">
      <c r="A266" s="111"/>
      <c r="B266" s="111"/>
      <c r="C266" s="111"/>
      <c r="D266" s="111"/>
      <c r="E266" s="111"/>
      <c r="G266" s="111"/>
      <c r="H266" s="111"/>
      <c r="I266" s="112"/>
      <c r="S266" s="16"/>
      <c r="T266" s="111"/>
      <c r="U266" s="111"/>
    </row>
    <row r="267" spans="1:21" x14ac:dyDescent="0.2">
      <c r="A267" s="111"/>
      <c r="B267" s="111"/>
      <c r="C267" s="111"/>
      <c r="D267" s="111"/>
      <c r="E267" s="111"/>
      <c r="G267" s="111"/>
      <c r="H267" s="111"/>
      <c r="I267" s="112"/>
      <c r="S267" s="16"/>
      <c r="T267" s="111"/>
      <c r="U267" s="111"/>
    </row>
    <row r="268" spans="1:21" x14ac:dyDescent="0.2">
      <c r="A268" s="111"/>
      <c r="B268" s="111"/>
      <c r="C268" s="111"/>
      <c r="D268" s="111"/>
      <c r="E268" s="111"/>
      <c r="G268" s="111"/>
      <c r="H268" s="111"/>
      <c r="I268" s="112"/>
      <c r="S268" s="16"/>
      <c r="T268" s="111"/>
      <c r="U268" s="111"/>
    </row>
    <row r="269" spans="1:21" x14ac:dyDescent="0.2">
      <c r="A269" s="111"/>
      <c r="B269" s="111"/>
      <c r="C269" s="111"/>
      <c r="D269" s="111"/>
      <c r="E269" s="111"/>
      <c r="G269" s="111"/>
      <c r="H269" s="111"/>
      <c r="I269" s="112"/>
      <c r="S269" s="16"/>
      <c r="T269" s="111"/>
      <c r="U269" s="111"/>
    </row>
    <row r="270" spans="1:21" x14ac:dyDescent="0.2">
      <c r="A270" s="111"/>
      <c r="B270" s="111"/>
      <c r="C270" s="111"/>
      <c r="D270" s="111"/>
      <c r="E270" s="111"/>
      <c r="G270" s="111"/>
      <c r="H270" s="111"/>
      <c r="I270" s="112"/>
      <c r="S270" s="16"/>
      <c r="T270" s="111"/>
      <c r="U270" s="111"/>
    </row>
    <row r="271" spans="1:21" x14ac:dyDescent="0.2">
      <c r="A271" s="111"/>
      <c r="B271" s="111"/>
      <c r="C271" s="111"/>
      <c r="D271" s="111"/>
      <c r="E271" s="111"/>
      <c r="G271" s="111"/>
      <c r="H271" s="111"/>
      <c r="I271" s="112"/>
      <c r="S271" s="16"/>
      <c r="T271" s="111"/>
      <c r="U271" s="111"/>
    </row>
    <row r="272" spans="1:21" x14ac:dyDescent="0.2">
      <c r="A272" s="111"/>
      <c r="B272" s="111"/>
      <c r="C272" s="111"/>
      <c r="D272" s="111"/>
      <c r="E272" s="111"/>
      <c r="G272" s="111"/>
      <c r="H272" s="111"/>
      <c r="I272" s="112"/>
      <c r="S272" s="16"/>
      <c r="T272" s="111"/>
      <c r="U272" s="111"/>
    </row>
    <row r="273" spans="1:21" x14ac:dyDescent="0.2">
      <c r="A273" s="111"/>
      <c r="B273" s="111"/>
      <c r="C273" s="111"/>
      <c r="D273" s="111"/>
      <c r="E273" s="111"/>
      <c r="G273" s="111"/>
      <c r="H273" s="111"/>
      <c r="I273" s="112"/>
      <c r="S273" s="16"/>
      <c r="T273" s="111"/>
      <c r="U273" s="111"/>
    </row>
    <row r="274" spans="1:21" x14ac:dyDescent="0.2">
      <c r="A274" s="111"/>
      <c r="B274" s="111"/>
      <c r="C274" s="111"/>
      <c r="D274" s="111"/>
      <c r="E274" s="111"/>
      <c r="G274" s="111"/>
      <c r="H274" s="111"/>
      <c r="I274" s="112"/>
      <c r="S274" s="16"/>
      <c r="T274" s="111"/>
      <c r="U274" s="111"/>
    </row>
    <row r="275" spans="1:21" x14ac:dyDescent="0.2">
      <c r="A275" s="111"/>
      <c r="B275" s="111"/>
      <c r="C275" s="111"/>
      <c r="D275" s="111"/>
      <c r="E275" s="111"/>
      <c r="G275" s="111"/>
      <c r="H275" s="111"/>
      <c r="I275" s="112"/>
      <c r="S275" s="111"/>
      <c r="T275" s="111"/>
      <c r="U275" s="111"/>
    </row>
    <row r="276" spans="1:21" x14ac:dyDescent="0.2">
      <c r="A276" s="111"/>
      <c r="B276" s="111"/>
      <c r="C276" s="111"/>
      <c r="D276" s="111"/>
      <c r="E276" s="111"/>
      <c r="G276" s="111"/>
      <c r="H276" s="111"/>
      <c r="I276" s="112"/>
      <c r="S276" s="111"/>
      <c r="T276" s="111"/>
      <c r="U276" s="111"/>
    </row>
    <row r="277" spans="1:21" x14ac:dyDescent="0.2">
      <c r="A277" s="111"/>
      <c r="B277" s="111"/>
      <c r="C277" s="111"/>
      <c r="D277" s="111"/>
      <c r="E277" s="111"/>
      <c r="G277" s="111"/>
      <c r="H277" s="111"/>
      <c r="I277" s="112"/>
      <c r="S277" s="111"/>
      <c r="T277" s="111"/>
      <c r="U277" s="111"/>
    </row>
    <row r="278" spans="1:21" x14ac:dyDescent="0.2">
      <c r="A278" s="111"/>
      <c r="B278" s="111"/>
      <c r="C278" s="111"/>
      <c r="D278" s="111"/>
      <c r="E278" s="111"/>
      <c r="G278" s="111"/>
      <c r="H278" s="111"/>
      <c r="I278" s="112"/>
      <c r="S278" s="111"/>
      <c r="T278" s="111"/>
      <c r="U278" s="111"/>
    </row>
    <row r="279" spans="1:21" x14ac:dyDescent="0.2">
      <c r="A279" s="111"/>
      <c r="B279" s="111"/>
      <c r="C279" s="111"/>
      <c r="D279" s="111"/>
      <c r="E279" s="111"/>
      <c r="G279" s="111"/>
      <c r="H279" s="111"/>
      <c r="I279" s="112"/>
      <c r="S279" s="111"/>
      <c r="T279" s="111"/>
      <c r="U279" s="111"/>
    </row>
    <row r="280" spans="1:21" x14ac:dyDescent="0.2">
      <c r="A280" s="111"/>
      <c r="B280" s="111"/>
      <c r="C280" s="111"/>
      <c r="D280" s="111"/>
      <c r="E280" s="111"/>
      <c r="G280" s="111"/>
      <c r="H280" s="111"/>
      <c r="I280" s="112"/>
      <c r="S280" s="111"/>
      <c r="T280" s="111"/>
      <c r="U280" s="111"/>
    </row>
    <row r="281" spans="1:21" x14ac:dyDescent="0.2">
      <c r="A281" s="111"/>
      <c r="B281" s="111"/>
      <c r="C281" s="111"/>
      <c r="D281" s="111"/>
      <c r="E281" s="111"/>
      <c r="G281" s="111"/>
      <c r="H281" s="111"/>
      <c r="I281" s="112"/>
      <c r="S281" s="111"/>
      <c r="T281" s="111"/>
      <c r="U281" s="111"/>
    </row>
    <row r="282" spans="1:21" x14ac:dyDescent="0.2">
      <c r="A282" s="111"/>
      <c r="B282" s="111"/>
      <c r="C282" s="111"/>
      <c r="D282" s="111"/>
      <c r="E282" s="111"/>
      <c r="G282" s="111"/>
      <c r="H282" s="111"/>
      <c r="I282" s="112"/>
      <c r="S282" s="111"/>
      <c r="T282" s="111"/>
      <c r="U282" s="111"/>
    </row>
    <row r="283" spans="1:21" x14ac:dyDescent="0.2">
      <c r="A283" s="111"/>
      <c r="B283" s="111"/>
      <c r="C283" s="111"/>
      <c r="D283" s="111"/>
      <c r="E283" s="111"/>
      <c r="G283" s="111"/>
      <c r="H283" s="111"/>
      <c r="I283" s="112"/>
      <c r="S283" s="111"/>
      <c r="T283" s="111"/>
      <c r="U283" s="111"/>
    </row>
    <row r="284" spans="1:21" x14ac:dyDescent="0.2">
      <c r="A284" s="111"/>
      <c r="B284" s="111"/>
      <c r="C284" s="111"/>
      <c r="D284" s="111"/>
      <c r="E284" s="111"/>
      <c r="G284" s="111"/>
      <c r="H284" s="111"/>
      <c r="I284" s="112"/>
      <c r="S284" s="111"/>
      <c r="T284" s="111"/>
      <c r="U284" s="111"/>
    </row>
    <row r="285" spans="1:21" x14ac:dyDescent="0.2">
      <c r="A285" s="111"/>
      <c r="B285" s="111"/>
      <c r="C285" s="111"/>
      <c r="D285" s="111"/>
      <c r="E285" s="111"/>
      <c r="G285" s="111"/>
      <c r="H285" s="111"/>
      <c r="I285" s="112"/>
      <c r="S285" s="111"/>
      <c r="T285" s="111"/>
      <c r="U285" s="111"/>
    </row>
    <row r="286" spans="1:21" x14ac:dyDescent="0.2">
      <c r="A286" s="111"/>
      <c r="B286" s="111"/>
      <c r="C286" s="111"/>
      <c r="D286" s="111"/>
      <c r="E286" s="111"/>
      <c r="G286" s="111"/>
      <c r="H286" s="111"/>
      <c r="I286" s="112"/>
      <c r="S286" s="111"/>
      <c r="T286" s="111"/>
      <c r="U286" s="111"/>
    </row>
    <row r="287" spans="1:21" x14ac:dyDescent="0.2">
      <c r="A287" s="111"/>
      <c r="B287" s="111"/>
      <c r="C287" s="111"/>
      <c r="D287" s="111"/>
      <c r="E287" s="111"/>
      <c r="G287" s="111"/>
      <c r="H287" s="111"/>
      <c r="I287" s="112"/>
      <c r="S287" s="111"/>
      <c r="T287" s="111"/>
      <c r="U287" s="111"/>
    </row>
    <row r="288" spans="1:21" x14ac:dyDescent="0.2">
      <c r="A288" s="111"/>
      <c r="B288" s="111"/>
      <c r="C288" s="111"/>
      <c r="D288" s="111"/>
      <c r="E288" s="111"/>
      <c r="G288" s="111"/>
      <c r="H288" s="111"/>
      <c r="I288" s="112"/>
      <c r="S288" s="111"/>
      <c r="T288" s="111"/>
      <c r="U288" s="111"/>
    </row>
    <row r="289" spans="1:21" x14ac:dyDescent="0.2">
      <c r="A289" s="111"/>
      <c r="B289" s="111"/>
      <c r="C289" s="111"/>
      <c r="D289" s="111"/>
      <c r="E289" s="111"/>
      <c r="G289" s="111"/>
      <c r="H289" s="111"/>
      <c r="I289" s="112"/>
      <c r="S289" s="111"/>
      <c r="T289" s="111"/>
      <c r="U289" s="111"/>
    </row>
    <row r="290" spans="1:21" x14ac:dyDescent="0.2">
      <c r="A290" s="111"/>
      <c r="B290" s="111"/>
      <c r="C290" s="111"/>
      <c r="D290" s="111"/>
      <c r="E290" s="111"/>
      <c r="G290" s="111"/>
      <c r="H290" s="111"/>
      <c r="I290" s="112"/>
      <c r="S290" s="111"/>
      <c r="T290" s="111"/>
      <c r="U290" s="111"/>
    </row>
    <row r="291" spans="1:21" x14ac:dyDescent="0.2">
      <c r="A291" s="111"/>
      <c r="B291" s="111"/>
      <c r="C291" s="111"/>
      <c r="D291" s="111"/>
      <c r="E291" s="111"/>
      <c r="G291" s="111"/>
      <c r="H291" s="111"/>
      <c r="I291" s="112"/>
      <c r="S291" s="111"/>
      <c r="T291" s="111"/>
      <c r="U291" s="111"/>
    </row>
    <row r="292" spans="1:21" x14ac:dyDescent="0.2">
      <c r="A292" s="111"/>
      <c r="B292" s="111"/>
      <c r="C292" s="111"/>
      <c r="D292" s="111"/>
      <c r="E292" s="111"/>
      <c r="G292" s="111"/>
      <c r="H292" s="111"/>
      <c r="I292" s="112"/>
      <c r="S292" s="111"/>
      <c r="T292" s="111"/>
      <c r="U292" s="111"/>
    </row>
    <row r="293" spans="1:21" x14ac:dyDescent="0.2">
      <c r="A293" s="111"/>
      <c r="B293" s="111"/>
      <c r="C293" s="111"/>
      <c r="D293" s="111"/>
      <c r="E293" s="111"/>
      <c r="G293" s="111"/>
      <c r="H293" s="111"/>
      <c r="I293" s="112"/>
      <c r="S293" s="111"/>
      <c r="T293" s="111"/>
      <c r="U293" s="111"/>
    </row>
    <row r="294" spans="1:21" x14ac:dyDescent="0.2">
      <c r="A294" s="111"/>
      <c r="B294" s="111"/>
      <c r="C294" s="111"/>
      <c r="D294" s="111"/>
      <c r="E294" s="111"/>
      <c r="G294" s="111"/>
      <c r="H294" s="111"/>
      <c r="I294" s="112"/>
      <c r="S294" s="111"/>
      <c r="T294" s="111"/>
      <c r="U294" s="111"/>
    </row>
    <row r="295" spans="1:21" x14ac:dyDescent="0.2">
      <c r="A295" s="111"/>
      <c r="B295" s="111"/>
      <c r="C295" s="111"/>
      <c r="D295" s="111"/>
      <c r="E295" s="111"/>
      <c r="G295" s="111"/>
      <c r="H295" s="111"/>
      <c r="I295" s="112"/>
      <c r="S295" s="111"/>
      <c r="T295" s="111"/>
      <c r="U295" s="111"/>
    </row>
    <row r="296" spans="1:21" x14ac:dyDescent="0.2">
      <c r="A296" s="111"/>
      <c r="B296" s="111"/>
      <c r="C296" s="111"/>
      <c r="D296" s="111"/>
      <c r="E296" s="111"/>
      <c r="G296" s="111"/>
      <c r="H296" s="111"/>
      <c r="I296" s="112"/>
      <c r="S296" s="111"/>
      <c r="T296" s="111"/>
      <c r="U296" s="111"/>
    </row>
    <row r="297" spans="1:21" x14ac:dyDescent="0.2">
      <c r="A297" s="111"/>
      <c r="B297" s="111"/>
      <c r="C297" s="111"/>
      <c r="D297" s="111"/>
      <c r="E297" s="111"/>
      <c r="G297" s="111"/>
      <c r="H297" s="111"/>
      <c r="I297" s="112"/>
      <c r="S297" s="111"/>
      <c r="T297" s="111"/>
      <c r="U297" s="111"/>
    </row>
    <row r="298" spans="1:21" x14ac:dyDescent="0.2">
      <c r="A298" s="111"/>
      <c r="B298" s="111"/>
      <c r="C298" s="111"/>
      <c r="D298" s="111"/>
      <c r="E298" s="111"/>
      <c r="G298" s="111"/>
      <c r="H298" s="111"/>
      <c r="I298" s="112"/>
      <c r="S298" s="111"/>
      <c r="T298" s="111"/>
      <c r="U298" s="111"/>
    </row>
    <row r="299" spans="1:21" x14ac:dyDescent="0.2">
      <c r="A299" s="111"/>
      <c r="B299" s="111"/>
      <c r="C299" s="111"/>
      <c r="D299" s="111"/>
      <c r="E299" s="111"/>
      <c r="G299" s="111"/>
      <c r="H299" s="111"/>
      <c r="I299" s="112"/>
      <c r="S299" s="111"/>
      <c r="T299" s="111"/>
      <c r="U299" s="111"/>
    </row>
    <row r="300" spans="1:21" x14ac:dyDescent="0.2">
      <c r="A300" s="111"/>
      <c r="B300" s="111"/>
      <c r="C300" s="111"/>
      <c r="D300" s="111"/>
      <c r="E300" s="111"/>
      <c r="G300" s="111"/>
      <c r="H300" s="111"/>
      <c r="I300" s="112"/>
      <c r="S300" s="111"/>
      <c r="T300" s="111"/>
      <c r="U300" s="111"/>
    </row>
    <row r="301" spans="1:21" x14ac:dyDescent="0.2">
      <c r="A301" s="111"/>
      <c r="B301" s="111"/>
      <c r="C301" s="111"/>
      <c r="D301" s="111"/>
      <c r="E301" s="111"/>
      <c r="G301" s="111"/>
      <c r="H301" s="111"/>
      <c r="I301" s="112"/>
      <c r="S301" s="111"/>
      <c r="T301" s="111"/>
      <c r="U301" s="111"/>
    </row>
    <row r="302" spans="1:21" x14ac:dyDescent="0.2">
      <c r="A302" s="111"/>
      <c r="B302" s="111"/>
      <c r="C302" s="111"/>
      <c r="D302" s="111"/>
      <c r="E302" s="111"/>
      <c r="G302" s="111"/>
      <c r="H302" s="111"/>
      <c r="I302" s="112"/>
      <c r="S302" s="111"/>
      <c r="T302" s="111"/>
      <c r="U302" s="111"/>
    </row>
    <row r="303" spans="1:21" x14ac:dyDescent="0.2">
      <c r="A303" s="111"/>
      <c r="B303" s="111"/>
      <c r="C303" s="111"/>
      <c r="D303" s="111"/>
      <c r="E303" s="111"/>
      <c r="G303" s="111"/>
      <c r="H303" s="111"/>
      <c r="I303" s="112"/>
      <c r="S303" s="111"/>
      <c r="T303" s="111"/>
      <c r="U303" s="111"/>
    </row>
    <row r="304" spans="1:21" x14ac:dyDescent="0.2">
      <c r="A304" s="111"/>
      <c r="B304" s="111"/>
      <c r="C304" s="111"/>
      <c r="D304" s="111"/>
      <c r="E304" s="111"/>
      <c r="G304" s="111"/>
      <c r="H304" s="111"/>
      <c r="I304" s="112"/>
      <c r="S304" s="111"/>
      <c r="T304" s="111"/>
      <c r="U304" s="111"/>
    </row>
    <row r="305" spans="1:21" x14ac:dyDescent="0.2">
      <c r="A305" s="111"/>
      <c r="B305" s="111"/>
      <c r="C305" s="111"/>
      <c r="D305" s="111"/>
      <c r="E305" s="111"/>
      <c r="G305" s="111"/>
      <c r="H305" s="111"/>
      <c r="I305" s="112"/>
      <c r="S305" s="111"/>
      <c r="T305" s="111"/>
      <c r="U305" s="111"/>
    </row>
    <row r="306" spans="1:21" x14ac:dyDescent="0.2">
      <c r="A306" s="111"/>
      <c r="B306" s="111"/>
      <c r="C306" s="111"/>
      <c r="D306" s="111"/>
      <c r="E306" s="111"/>
      <c r="G306" s="111"/>
      <c r="H306" s="111"/>
      <c r="I306" s="112"/>
      <c r="S306" s="111"/>
      <c r="T306" s="111"/>
      <c r="U306" s="111"/>
    </row>
    <row r="307" spans="1:21" x14ac:dyDescent="0.2">
      <c r="A307" s="111"/>
      <c r="B307" s="111"/>
      <c r="C307" s="111"/>
      <c r="D307" s="111"/>
      <c r="E307" s="111"/>
      <c r="G307" s="111"/>
      <c r="H307" s="111"/>
      <c r="I307" s="112"/>
      <c r="S307" s="111"/>
      <c r="T307" s="111"/>
      <c r="U307" s="111"/>
    </row>
    <row r="308" spans="1:21" x14ac:dyDescent="0.2">
      <c r="A308" s="111"/>
      <c r="B308" s="111"/>
      <c r="C308" s="111"/>
      <c r="D308" s="111"/>
      <c r="E308" s="111"/>
      <c r="G308" s="111"/>
      <c r="H308" s="111"/>
      <c r="I308" s="112"/>
      <c r="S308" s="111"/>
      <c r="T308" s="111"/>
      <c r="U308" s="111"/>
    </row>
    <row r="309" spans="1:21" x14ac:dyDescent="0.2">
      <c r="A309" s="111"/>
      <c r="B309" s="111"/>
      <c r="C309" s="111"/>
      <c r="D309" s="111"/>
      <c r="E309" s="111"/>
      <c r="G309" s="111"/>
      <c r="H309" s="111"/>
      <c r="I309" s="112"/>
      <c r="S309" s="111"/>
      <c r="T309" s="111"/>
      <c r="U309" s="111"/>
    </row>
    <row r="310" spans="1:21" x14ac:dyDescent="0.2">
      <c r="A310" s="111"/>
      <c r="B310" s="111"/>
      <c r="C310" s="111"/>
      <c r="D310" s="111"/>
      <c r="E310" s="111"/>
      <c r="G310" s="111"/>
      <c r="H310" s="111"/>
      <c r="I310" s="112"/>
      <c r="S310" s="111"/>
      <c r="T310" s="111"/>
      <c r="U310" s="111"/>
    </row>
    <row r="311" spans="1:21" x14ac:dyDescent="0.2">
      <c r="A311" s="111"/>
      <c r="B311" s="111"/>
      <c r="C311" s="111"/>
      <c r="D311" s="111"/>
      <c r="E311" s="111"/>
      <c r="G311" s="111"/>
      <c r="H311" s="111"/>
      <c r="I311" s="112"/>
      <c r="S311" s="111"/>
      <c r="T311" s="111"/>
      <c r="U311" s="111"/>
    </row>
    <row r="312" spans="1:21" x14ac:dyDescent="0.2">
      <c r="A312" s="111"/>
      <c r="B312" s="111"/>
      <c r="C312" s="111"/>
      <c r="D312" s="111"/>
      <c r="E312" s="111"/>
      <c r="G312" s="111"/>
      <c r="H312" s="111"/>
      <c r="I312" s="112"/>
      <c r="S312" s="111"/>
      <c r="T312" s="111"/>
      <c r="U312" s="111"/>
    </row>
    <row r="313" spans="1:21" x14ac:dyDescent="0.2">
      <c r="A313" s="111"/>
      <c r="B313" s="111"/>
      <c r="C313" s="111"/>
      <c r="D313" s="111"/>
      <c r="E313" s="111"/>
      <c r="G313" s="111"/>
      <c r="H313" s="111"/>
      <c r="I313" s="112"/>
      <c r="S313" s="111"/>
      <c r="T313" s="111"/>
      <c r="U313" s="111"/>
    </row>
    <row r="314" spans="1:21" x14ac:dyDescent="0.2">
      <c r="A314" s="111"/>
      <c r="B314" s="111"/>
      <c r="C314" s="111"/>
      <c r="D314" s="111"/>
      <c r="E314" s="111"/>
      <c r="G314" s="111"/>
      <c r="H314" s="111"/>
      <c r="I314" s="112"/>
      <c r="S314" s="111"/>
      <c r="T314" s="111"/>
      <c r="U314" s="111"/>
    </row>
    <row r="315" spans="1:21" x14ac:dyDescent="0.2">
      <c r="A315" s="111"/>
      <c r="B315" s="111"/>
      <c r="C315" s="111"/>
      <c r="D315" s="111"/>
      <c r="E315" s="111"/>
      <c r="G315" s="111"/>
      <c r="H315" s="111"/>
      <c r="I315" s="112"/>
      <c r="S315" s="111"/>
      <c r="T315" s="111"/>
      <c r="U315" s="111"/>
    </row>
    <row r="316" spans="1:21" x14ac:dyDescent="0.2">
      <c r="A316" s="111"/>
      <c r="B316" s="111"/>
      <c r="C316" s="111"/>
      <c r="D316" s="111"/>
      <c r="E316" s="111"/>
      <c r="G316" s="111"/>
      <c r="H316" s="111"/>
      <c r="I316" s="112"/>
      <c r="S316" s="111"/>
      <c r="T316" s="111"/>
      <c r="U316" s="111"/>
    </row>
    <row r="317" spans="1:21" x14ac:dyDescent="0.2">
      <c r="A317" s="111"/>
      <c r="B317" s="111"/>
      <c r="C317" s="111"/>
      <c r="D317" s="111"/>
      <c r="E317" s="111"/>
      <c r="G317" s="111"/>
      <c r="H317" s="111"/>
      <c r="I317" s="112"/>
      <c r="S317" s="111"/>
      <c r="T317" s="111"/>
      <c r="U317" s="111"/>
    </row>
    <row r="318" spans="1:21" x14ac:dyDescent="0.2">
      <c r="A318" s="111"/>
      <c r="B318" s="111"/>
      <c r="C318" s="111"/>
      <c r="D318" s="111"/>
      <c r="E318" s="111"/>
      <c r="G318" s="111"/>
      <c r="H318" s="111"/>
      <c r="I318" s="112"/>
      <c r="S318" s="111"/>
      <c r="T318" s="111"/>
      <c r="U318" s="111"/>
    </row>
    <row r="319" spans="1:21" x14ac:dyDescent="0.2">
      <c r="A319" s="111"/>
      <c r="B319" s="111"/>
      <c r="C319" s="111"/>
      <c r="D319" s="111"/>
      <c r="E319" s="111"/>
      <c r="G319" s="111"/>
      <c r="H319" s="111"/>
      <c r="I319" s="112"/>
      <c r="S319" s="111"/>
      <c r="T319" s="111"/>
      <c r="U319" s="111"/>
    </row>
    <row r="320" spans="1:21" x14ac:dyDescent="0.2">
      <c r="A320" s="111"/>
      <c r="B320" s="111"/>
      <c r="C320" s="111"/>
      <c r="D320" s="111"/>
      <c r="E320" s="111"/>
      <c r="G320" s="111"/>
      <c r="H320" s="111"/>
      <c r="I320" s="112"/>
      <c r="S320" s="111"/>
      <c r="T320" s="111"/>
      <c r="U320" s="111"/>
    </row>
    <row r="321" spans="1:21" x14ac:dyDescent="0.2">
      <c r="A321" s="111"/>
      <c r="B321" s="111"/>
      <c r="C321" s="111"/>
      <c r="D321" s="111"/>
      <c r="E321" s="111"/>
      <c r="G321" s="111"/>
      <c r="H321" s="111"/>
      <c r="I321" s="112"/>
      <c r="S321" s="111"/>
      <c r="T321" s="111"/>
      <c r="U321" s="111"/>
    </row>
    <row r="322" spans="1:21" x14ac:dyDescent="0.2">
      <c r="A322" s="111"/>
      <c r="B322" s="111"/>
      <c r="C322" s="111"/>
      <c r="D322" s="111"/>
      <c r="E322" s="111"/>
      <c r="G322" s="111"/>
      <c r="H322" s="111"/>
      <c r="I322" s="112"/>
      <c r="S322" s="111"/>
      <c r="T322" s="111"/>
      <c r="U322" s="111"/>
    </row>
    <row r="323" spans="1:21" x14ac:dyDescent="0.2">
      <c r="A323" s="111"/>
      <c r="B323" s="111"/>
      <c r="C323" s="111"/>
      <c r="D323" s="111"/>
      <c r="E323" s="111"/>
      <c r="G323" s="111"/>
      <c r="H323" s="111"/>
      <c r="I323" s="112"/>
      <c r="S323" s="111"/>
      <c r="T323" s="111"/>
      <c r="U323" s="111"/>
    </row>
    <row r="324" spans="1:21" x14ac:dyDescent="0.2">
      <c r="A324" s="111"/>
      <c r="B324" s="111"/>
      <c r="C324" s="111"/>
      <c r="D324" s="111"/>
      <c r="E324" s="111"/>
      <c r="G324" s="111"/>
      <c r="H324" s="111"/>
      <c r="I324" s="112"/>
      <c r="S324" s="111"/>
      <c r="T324" s="111"/>
      <c r="U324" s="111"/>
    </row>
    <row r="325" spans="1:21" x14ac:dyDescent="0.2">
      <c r="A325" s="111"/>
      <c r="B325" s="111"/>
      <c r="C325" s="111"/>
      <c r="D325" s="111"/>
      <c r="E325" s="111"/>
      <c r="G325" s="111"/>
      <c r="H325" s="111"/>
      <c r="I325" s="112"/>
      <c r="S325" s="111"/>
      <c r="T325" s="111"/>
      <c r="U325" s="111"/>
    </row>
    <row r="326" spans="1:21" x14ac:dyDescent="0.2">
      <c r="A326" s="111"/>
      <c r="B326" s="111"/>
      <c r="C326" s="111"/>
      <c r="D326" s="111"/>
      <c r="E326" s="111"/>
      <c r="G326" s="111"/>
      <c r="H326" s="111"/>
      <c r="I326" s="112"/>
      <c r="S326" s="111"/>
      <c r="T326" s="111"/>
      <c r="U326" s="111"/>
    </row>
    <row r="327" spans="1:21" x14ac:dyDescent="0.2">
      <c r="A327" s="111"/>
      <c r="B327" s="111"/>
      <c r="C327" s="111"/>
      <c r="D327" s="111"/>
      <c r="E327" s="111"/>
      <c r="G327" s="111"/>
      <c r="H327" s="111"/>
      <c r="I327" s="112"/>
      <c r="S327" s="111"/>
      <c r="T327" s="111"/>
      <c r="U327" s="111"/>
    </row>
    <row r="328" spans="1:21" x14ac:dyDescent="0.2">
      <c r="A328" s="111"/>
      <c r="B328" s="111"/>
      <c r="C328" s="111"/>
      <c r="D328" s="111"/>
      <c r="E328" s="111"/>
      <c r="G328" s="111"/>
      <c r="H328" s="111"/>
      <c r="I328" s="112"/>
      <c r="S328" s="111"/>
      <c r="T328" s="111"/>
      <c r="U328" s="111"/>
    </row>
    <row r="329" spans="1:21" x14ac:dyDescent="0.2">
      <c r="A329" s="111"/>
      <c r="B329" s="111"/>
      <c r="C329" s="111"/>
      <c r="D329" s="111"/>
      <c r="E329" s="111"/>
      <c r="G329" s="111"/>
      <c r="H329" s="111"/>
      <c r="I329" s="112"/>
      <c r="S329" s="111"/>
      <c r="T329" s="111"/>
      <c r="U329" s="111"/>
    </row>
    <row r="330" spans="1:21" x14ac:dyDescent="0.2">
      <c r="A330" s="111"/>
      <c r="B330" s="111"/>
      <c r="C330" s="111"/>
      <c r="D330" s="111"/>
      <c r="E330" s="111"/>
      <c r="G330" s="111"/>
      <c r="H330" s="111"/>
      <c r="I330" s="112"/>
      <c r="S330" s="111"/>
      <c r="T330" s="111"/>
      <c r="U330" s="111"/>
    </row>
    <row r="331" spans="1:21" x14ac:dyDescent="0.2">
      <c r="A331" s="111"/>
      <c r="B331" s="111"/>
      <c r="C331" s="111"/>
      <c r="D331" s="111"/>
      <c r="E331" s="111"/>
      <c r="G331" s="111"/>
      <c r="H331" s="111"/>
      <c r="I331" s="112"/>
      <c r="S331" s="111"/>
      <c r="T331" s="111"/>
      <c r="U331" s="111"/>
    </row>
    <row r="332" spans="1:21" x14ac:dyDescent="0.2">
      <c r="A332" s="111"/>
      <c r="B332" s="111"/>
      <c r="C332" s="111"/>
      <c r="D332" s="111"/>
      <c r="E332" s="111"/>
      <c r="G332" s="111"/>
      <c r="H332" s="111"/>
      <c r="I332" s="112"/>
      <c r="S332" s="111"/>
      <c r="T332" s="111"/>
      <c r="U332" s="111"/>
    </row>
    <row r="333" spans="1:21" x14ac:dyDescent="0.2">
      <c r="A333" s="111"/>
      <c r="B333" s="111"/>
      <c r="C333" s="111"/>
      <c r="D333" s="111"/>
      <c r="E333" s="111"/>
      <c r="G333" s="111"/>
      <c r="H333" s="111"/>
      <c r="I333" s="112"/>
      <c r="S333" s="111"/>
      <c r="T333" s="111"/>
      <c r="U333" s="111"/>
    </row>
    <row r="334" spans="1:21" x14ac:dyDescent="0.2">
      <c r="A334" s="111"/>
      <c r="B334" s="111"/>
      <c r="C334" s="111"/>
      <c r="D334" s="111"/>
      <c r="E334" s="111"/>
      <c r="G334" s="111"/>
      <c r="H334" s="111"/>
      <c r="I334" s="112"/>
      <c r="S334" s="111"/>
      <c r="T334" s="111"/>
      <c r="U334" s="111"/>
    </row>
    <row r="335" spans="1:21" x14ac:dyDescent="0.2">
      <c r="A335" s="111"/>
      <c r="B335" s="111"/>
      <c r="C335" s="111"/>
      <c r="D335" s="111"/>
      <c r="E335" s="111"/>
      <c r="G335" s="111"/>
      <c r="H335" s="111"/>
      <c r="I335" s="112"/>
      <c r="S335" s="111"/>
      <c r="T335" s="111"/>
      <c r="U335" s="111"/>
    </row>
    <row r="336" spans="1:21" x14ac:dyDescent="0.2">
      <c r="A336" s="111"/>
      <c r="B336" s="111"/>
      <c r="C336" s="111"/>
      <c r="D336" s="111"/>
      <c r="E336" s="111"/>
      <c r="G336" s="111"/>
      <c r="H336" s="111"/>
      <c r="I336" s="112"/>
      <c r="S336" s="111"/>
      <c r="T336" s="111"/>
      <c r="U336" s="111"/>
    </row>
    <row r="337" spans="1:21" x14ac:dyDescent="0.2">
      <c r="A337" s="111"/>
      <c r="B337" s="111"/>
      <c r="C337" s="111"/>
      <c r="D337" s="111"/>
      <c r="E337" s="111"/>
      <c r="G337" s="111"/>
      <c r="H337" s="111"/>
      <c r="I337" s="112"/>
      <c r="S337" s="111"/>
      <c r="T337" s="111"/>
      <c r="U337" s="111"/>
    </row>
    <row r="338" spans="1:21" x14ac:dyDescent="0.2">
      <c r="A338" s="111"/>
      <c r="B338" s="111"/>
      <c r="C338" s="111"/>
      <c r="D338" s="111"/>
      <c r="E338" s="111"/>
      <c r="G338" s="111"/>
      <c r="H338" s="111"/>
      <c r="I338" s="112"/>
      <c r="S338" s="111"/>
      <c r="T338" s="111"/>
      <c r="U338" s="111"/>
    </row>
    <row r="339" spans="1:21" x14ac:dyDescent="0.2">
      <c r="A339" s="111"/>
      <c r="B339" s="111"/>
      <c r="C339" s="111"/>
      <c r="D339" s="111"/>
      <c r="E339" s="111"/>
      <c r="G339" s="111"/>
      <c r="H339" s="111"/>
      <c r="I339" s="112"/>
      <c r="S339" s="111"/>
      <c r="T339" s="111"/>
      <c r="U339" s="111"/>
    </row>
    <row r="340" spans="1:21" x14ac:dyDescent="0.2">
      <c r="A340" s="111"/>
      <c r="B340" s="111"/>
      <c r="C340" s="111"/>
      <c r="D340" s="111"/>
      <c r="E340" s="111"/>
      <c r="G340" s="111"/>
      <c r="H340" s="111"/>
      <c r="I340" s="112"/>
      <c r="S340" s="111"/>
      <c r="T340" s="111"/>
      <c r="U340" s="111"/>
    </row>
    <row r="341" spans="1:21" x14ac:dyDescent="0.2">
      <c r="A341" s="111"/>
      <c r="B341" s="111"/>
      <c r="C341" s="111"/>
      <c r="D341" s="111"/>
      <c r="E341" s="111"/>
      <c r="G341" s="111"/>
      <c r="H341" s="111"/>
      <c r="I341" s="112"/>
      <c r="S341" s="111"/>
      <c r="T341" s="111"/>
      <c r="U341" s="111"/>
    </row>
    <row r="342" spans="1:21" x14ac:dyDescent="0.2">
      <c r="A342" s="111"/>
      <c r="B342" s="111"/>
      <c r="C342" s="111"/>
      <c r="D342" s="111"/>
      <c r="E342" s="111"/>
      <c r="G342" s="111"/>
      <c r="H342" s="111"/>
      <c r="I342" s="112"/>
      <c r="S342" s="111"/>
      <c r="T342" s="111"/>
      <c r="U342" s="111"/>
    </row>
    <row r="343" spans="1:21" x14ac:dyDescent="0.2">
      <c r="A343" s="111"/>
      <c r="B343" s="111"/>
      <c r="C343" s="111"/>
      <c r="D343" s="111"/>
      <c r="E343" s="111"/>
      <c r="G343" s="111"/>
      <c r="H343" s="111"/>
      <c r="I343" s="112"/>
      <c r="S343" s="111"/>
      <c r="T343" s="111"/>
      <c r="U343" s="111"/>
    </row>
    <row r="344" spans="1:21" x14ac:dyDescent="0.2">
      <c r="A344" s="111"/>
      <c r="B344" s="111"/>
      <c r="C344" s="111"/>
      <c r="D344" s="111"/>
      <c r="E344" s="111"/>
      <c r="G344" s="111"/>
      <c r="H344" s="111"/>
      <c r="I344" s="112"/>
      <c r="S344" s="111"/>
      <c r="T344" s="111"/>
      <c r="U344" s="111"/>
    </row>
    <row r="345" spans="1:21" x14ac:dyDescent="0.2">
      <c r="A345" s="111"/>
      <c r="B345" s="111"/>
      <c r="C345" s="111"/>
      <c r="D345" s="111"/>
      <c r="E345" s="111"/>
      <c r="G345" s="111"/>
      <c r="H345" s="111"/>
      <c r="I345" s="112"/>
      <c r="S345" s="111"/>
      <c r="T345" s="111"/>
      <c r="U345" s="111"/>
    </row>
    <row r="346" spans="1:21" x14ac:dyDescent="0.2">
      <c r="A346" s="111"/>
      <c r="B346" s="111"/>
      <c r="C346" s="111"/>
      <c r="D346" s="111"/>
      <c r="E346" s="111"/>
      <c r="G346" s="111"/>
      <c r="H346" s="111"/>
      <c r="I346" s="112"/>
      <c r="S346" s="111"/>
      <c r="T346" s="111"/>
      <c r="U346" s="111"/>
    </row>
    <row r="347" spans="1:21" x14ac:dyDescent="0.2">
      <c r="A347" s="111"/>
      <c r="B347" s="111"/>
      <c r="C347" s="111"/>
      <c r="D347" s="111"/>
      <c r="E347" s="111"/>
      <c r="G347" s="111"/>
      <c r="H347" s="111"/>
      <c r="I347" s="112"/>
      <c r="S347" s="111"/>
      <c r="T347" s="111"/>
      <c r="U347" s="111"/>
    </row>
    <row r="348" spans="1:21" x14ac:dyDescent="0.2">
      <c r="A348" s="111"/>
      <c r="B348" s="111"/>
      <c r="C348" s="111"/>
      <c r="D348" s="111"/>
      <c r="E348" s="111"/>
      <c r="G348" s="111"/>
      <c r="H348" s="111"/>
      <c r="I348" s="112"/>
      <c r="S348" s="111"/>
      <c r="T348" s="111"/>
      <c r="U348" s="111"/>
    </row>
    <row r="349" spans="1:21" x14ac:dyDescent="0.2">
      <c r="A349" s="111"/>
      <c r="B349" s="111"/>
      <c r="C349" s="111"/>
      <c r="D349" s="111"/>
      <c r="E349" s="111"/>
      <c r="G349" s="111"/>
      <c r="H349" s="111"/>
      <c r="I349" s="112"/>
      <c r="S349" s="111"/>
      <c r="T349" s="111"/>
      <c r="U349" s="111"/>
    </row>
    <row r="350" spans="1:21" x14ac:dyDescent="0.2">
      <c r="A350" s="111"/>
      <c r="B350" s="111"/>
      <c r="C350" s="111"/>
      <c r="D350" s="111"/>
      <c r="E350" s="111"/>
      <c r="G350" s="111"/>
      <c r="H350" s="111"/>
      <c r="I350" s="112"/>
      <c r="S350" s="111"/>
      <c r="T350" s="111"/>
      <c r="U350" s="111"/>
    </row>
    <row r="351" spans="1:21" x14ac:dyDescent="0.2">
      <c r="A351" s="111"/>
      <c r="B351" s="111"/>
      <c r="C351" s="111"/>
      <c r="D351" s="111"/>
      <c r="E351" s="111"/>
      <c r="G351" s="111"/>
      <c r="H351" s="111"/>
      <c r="I351" s="112"/>
      <c r="S351" s="111"/>
      <c r="T351" s="111"/>
      <c r="U351" s="111"/>
    </row>
    <row r="352" spans="1:21" x14ac:dyDescent="0.2">
      <c r="A352" s="111"/>
      <c r="B352" s="111"/>
      <c r="C352" s="111"/>
      <c r="D352" s="111"/>
      <c r="E352" s="111"/>
      <c r="G352" s="111"/>
      <c r="H352" s="111"/>
      <c r="I352" s="112"/>
      <c r="S352" s="111"/>
      <c r="T352" s="111"/>
      <c r="U352" s="111"/>
    </row>
    <row r="353" spans="1:21" x14ac:dyDescent="0.2">
      <c r="A353" s="111"/>
      <c r="B353" s="111"/>
      <c r="C353" s="111"/>
      <c r="D353" s="111"/>
      <c r="E353" s="111"/>
      <c r="G353" s="111"/>
      <c r="H353" s="111"/>
      <c r="I353" s="112"/>
      <c r="S353" s="111"/>
      <c r="T353" s="111"/>
      <c r="U353" s="111"/>
    </row>
    <row r="354" spans="1:21" x14ac:dyDescent="0.2">
      <c r="A354" s="111"/>
      <c r="B354" s="111"/>
      <c r="C354" s="111"/>
      <c r="D354" s="111"/>
      <c r="E354" s="111"/>
      <c r="G354" s="111"/>
      <c r="H354" s="111"/>
      <c r="I354" s="112"/>
      <c r="S354" s="111"/>
      <c r="T354" s="111"/>
      <c r="U354" s="111"/>
    </row>
    <row r="355" spans="1:21" x14ac:dyDescent="0.2">
      <c r="A355" s="111"/>
      <c r="B355" s="111"/>
      <c r="C355" s="111"/>
      <c r="D355" s="111"/>
      <c r="E355" s="111"/>
      <c r="G355" s="111"/>
      <c r="H355" s="111"/>
      <c r="I355" s="112"/>
      <c r="S355" s="111"/>
      <c r="T355" s="111"/>
      <c r="U355" s="111"/>
    </row>
    <row r="356" spans="1:21" x14ac:dyDescent="0.2">
      <c r="A356" s="111"/>
      <c r="B356" s="111"/>
      <c r="C356" s="111"/>
      <c r="D356" s="111"/>
      <c r="E356" s="111"/>
      <c r="G356" s="111"/>
      <c r="H356" s="111"/>
      <c r="I356" s="112"/>
      <c r="S356" s="111"/>
      <c r="T356" s="111"/>
      <c r="U356" s="111"/>
    </row>
    <row r="357" spans="1:21" x14ac:dyDescent="0.2">
      <c r="A357" s="111"/>
      <c r="B357" s="111"/>
      <c r="C357" s="111"/>
      <c r="D357" s="111"/>
      <c r="E357" s="111"/>
      <c r="G357" s="111"/>
      <c r="H357" s="111"/>
      <c r="I357" s="112"/>
      <c r="S357" s="111"/>
      <c r="T357" s="111"/>
      <c r="U357" s="111"/>
    </row>
    <row r="358" spans="1:21" x14ac:dyDescent="0.2">
      <c r="A358" s="111"/>
      <c r="B358" s="111"/>
      <c r="C358" s="111"/>
      <c r="D358" s="111"/>
      <c r="E358" s="111"/>
      <c r="G358" s="111"/>
      <c r="H358" s="111"/>
      <c r="I358" s="112"/>
      <c r="S358" s="111"/>
      <c r="T358" s="111"/>
      <c r="U358" s="111"/>
    </row>
    <row r="359" spans="1:21" x14ac:dyDescent="0.2">
      <c r="A359" s="111"/>
      <c r="B359" s="111"/>
      <c r="C359" s="111"/>
      <c r="D359" s="111"/>
      <c r="E359" s="111"/>
      <c r="G359" s="111"/>
      <c r="H359" s="111"/>
      <c r="I359" s="112"/>
      <c r="S359" s="111"/>
      <c r="T359" s="111"/>
      <c r="U359" s="111"/>
    </row>
    <row r="360" spans="1:21" x14ac:dyDescent="0.2">
      <c r="A360" s="111"/>
      <c r="B360" s="111"/>
      <c r="C360" s="111"/>
      <c r="D360" s="111"/>
      <c r="E360" s="111"/>
      <c r="G360" s="111"/>
      <c r="H360" s="111"/>
      <c r="I360" s="112"/>
      <c r="S360" s="111"/>
      <c r="T360" s="111"/>
      <c r="U360" s="111"/>
    </row>
    <row r="361" spans="1:21" x14ac:dyDescent="0.2">
      <c r="A361" s="111"/>
      <c r="B361" s="111"/>
      <c r="C361" s="111"/>
      <c r="D361" s="111"/>
      <c r="E361" s="111"/>
      <c r="G361" s="111"/>
      <c r="H361" s="111"/>
      <c r="I361" s="112"/>
      <c r="S361" s="111"/>
      <c r="T361" s="111"/>
      <c r="U361" s="111"/>
    </row>
    <row r="362" spans="1:21" x14ac:dyDescent="0.2">
      <c r="A362" s="111"/>
      <c r="B362" s="111"/>
      <c r="C362" s="111"/>
      <c r="D362" s="111"/>
      <c r="E362" s="111"/>
      <c r="G362" s="111"/>
      <c r="H362" s="111"/>
      <c r="I362" s="112"/>
      <c r="S362" s="111"/>
      <c r="T362" s="111"/>
      <c r="U362" s="111"/>
    </row>
    <row r="363" spans="1:21" x14ac:dyDescent="0.2">
      <c r="A363" s="111"/>
      <c r="B363" s="111"/>
      <c r="C363" s="111"/>
      <c r="D363" s="111"/>
      <c r="E363" s="111"/>
      <c r="G363" s="111"/>
      <c r="H363" s="111"/>
      <c r="I363" s="112"/>
      <c r="S363" s="111"/>
      <c r="T363" s="111"/>
      <c r="U363" s="111"/>
    </row>
    <row r="364" spans="1:21" x14ac:dyDescent="0.2">
      <c r="A364" s="111"/>
      <c r="B364" s="111"/>
      <c r="C364" s="111"/>
      <c r="D364" s="111"/>
      <c r="E364" s="111"/>
      <c r="G364" s="111"/>
      <c r="H364" s="111"/>
      <c r="I364" s="112"/>
      <c r="S364" s="111"/>
      <c r="T364" s="111"/>
      <c r="U364" s="111"/>
    </row>
    <row r="365" spans="1:21" x14ac:dyDescent="0.2">
      <c r="A365" s="111"/>
      <c r="B365" s="111"/>
      <c r="C365" s="111"/>
      <c r="D365" s="111"/>
      <c r="E365" s="111"/>
      <c r="G365" s="111"/>
      <c r="H365" s="111"/>
      <c r="I365" s="112"/>
      <c r="S365" s="111"/>
      <c r="T365" s="111"/>
      <c r="U365" s="111"/>
    </row>
    <row r="366" spans="1:21" x14ac:dyDescent="0.2">
      <c r="A366" s="111"/>
      <c r="B366" s="111"/>
      <c r="C366" s="111"/>
      <c r="D366" s="111"/>
      <c r="E366" s="111"/>
      <c r="G366" s="111"/>
      <c r="H366" s="111"/>
      <c r="I366" s="112"/>
      <c r="S366" s="111"/>
      <c r="T366" s="111"/>
      <c r="U366" s="111"/>
    </row>
    <row r="367" spans="1:21" x14ac:dyDescent="0.2">
      <c r="A367" s="111"/>
      <c r="B367" s="111"/>
      <c r="C367" s="111"/>
      <c r="D367" s="111"/>
      <c r="E367" s="111"/>
      <c r="G367" s="111"/>
      <c r="H367" s="111"/>
      <c r="I367" s="112"/>
      <c r="S367" s="111"/>
      <c r="T367" s="111"/>
      <c r="U367" s="111"/>
    </row>
    <row r="368" spans="1:21" x14ac:dyDescent="0.2">
      <c r="A368" s="111"/>
      <c r="B368" s="111"/>
      <c r="C368" s="111"/>
      <c r="D368" s="111"/>
      <c r="E368" s="111"/>
      <c r="G368" s="111"/>
      <c r="H368" s="111"/>
      <c r="I368" s="112"/>
      <c r="S368" s="111"/>
      <c r="T368" s="111"/>
      <c r="U368" s="111"/>
    </row>
    <row r="369" spans="1:21" x14ac:dyDescent="0.2">
      <c r="A369" s="111"/>
      <c r="B369" s="111"/>
      <c r="C369" s="111"/>
      <c r="D369" s="111"/>
      <c r="E369" s="111"/>
      <c r="G369" s="111"/>
      <c r="H369" s="111"/>
      <c r="I369" s="112"/>
      <c r="S369" s="111"/>
      <c r="T369" s="111"/>
      <c r="U369" s="111"/>
    </row>
    <row r="370" spans="1:21" x14ac:dyDescent="0.2">
      <c r="A370" s="111"/>
      <c r="B370" s="111"/>
      <c r="C370" s="111"/>
      <c r="D370" s="111"/>
      <c r="E370" s="111"/>
      <c r="G370" s="111"/>
      <c r="H370" s="111"/>
      <c r="I370" s="112"/>
      <c r="S370" s="111"/>
    </row>
    <row r="371" spans="1:21" x14ac:dyDescent="0.2">
      <c r="A371" s="111"/>
      <c r="B371" s="111"/>
      <c r="C371" s="111"/>
      <c r="D371" s="111"/>
      <c r="E371" s="111"/>
      <c r="G371" s="111"/>
      <c r="H371" s="111"/>
      <c r="I371" s="112"/>
      <c r="S371" s="111"/>
    </row>
    <row r="372" spans="1:21" x14ac:dyDescent="0.2">
      <c r="A372" s="111"/>
      <c r="B372" s="111"/>
      <c r="C372" s="111"/>
      <c r="D372" s="111"/>
      <c r="E372" s="111"/>
      <c r="G372" s="111"/>
      <c r="H372" s="111"/>
      <c r="I372" s="112"/>
      <c r="S372" s="111"/>
    </row>
    <row r="373" spans="1:21" x14ac:dyDescent="0.2">
      <c r="A373" s="111"/>
      <c r="B373" s="111"/>
      <c r="C373" s="111"/>
      <c r="D373" s="111"/>
      <c r="E373" s="111"/>
      <c r="G373" s="111"/>
      <c r="H373" s="111"/>
      <c r="I373" s="112"/>
      <c r="S373" s="111"/>
    </row>
    <row r="374" spans="1:21" x14ac:dyDescent="0.2">
      <c r="A374" s="111"/>
      <c r="B374" s="111"/>
      <c r="C374" s="111"/>
      <c r="D374" s="111"/>
      <c r="E374" s="111"/>
      <c r="G374" s="111"/>
      <c r="H374" s="111"/>
      <c r="I374" s="112"/>
      <c r="S374" s="111"/>
    </row>
    <row r="375" spans="1:21" x14ac:dyDescent="0.2">
      <c r="A375" s="111"/>
      <c r="B375" s="111"/>
      <c r="C375" s="111"/>
      <c r="D375" s="111"/>
      <c r="E375" s="111"/>
      <c r="G375" s="111"/>
      <c r="H375" s="111"/>
      <c r="I375" s="112"/>
      <c r="S375" s="111"/>
    </row>
    <row r="376" spans="1:21" x14ac:dyDescent="0.2">
      <c r="A376" s="111"/>
      <c r="B376" s="111"/>
      <c r="C376" s="111"/>
      <c r="D376" s="111"/>
      <c r="E376" s="111"/>
      <c r="G376" s="111"/>
      <c r="H376" s="111"/>
      <c r="I376" s="112"/>
      <c r="S376" s="111"/>
    </row>
    <row r="377" spans="1:21" x14ac:dyDescent="0.2">
      <c r="A377" s="111"/>
      <c r="B377" s="111"/>
      <c r="C377" s="111"/>
      <c r="D377" s="111"/>
      <c r="E377" s="111"/>
      <c r="G377" s="111"/>
      <c r="H377" s="111"/>
      <c r="I377" s="112"/>
      <c r="S377" s="111"/>
    </row>
    <row r="378" spans="1:21" x14ac:dyDescent="0.2">
      <c r="A378" s="111"/>
      <c r="B378" s="111"/>
      <c r="C378" s="111"/>
      <c r="D378" s="111"/>
      <c r="E378" s="111"/>
      <c r="G378" s="111"/>
      <c r="H378" s="111"/>
      <c r="I378" s="112"/>
      <c r="S378" s="111"/>
    </row>
    <row r="379" spans="1:21" x14ac:dyDescent="0.2">
      <c r="A379" s="111"/>
      <c r="B379" s="111"/>
      <c r="C379" s="111"/>
      <c r="D379" s="111"/>
      <c r="E379" s="111"/>
      <c r="G379" s="111"/>
      <c r="H379" s="111"/>
      <c r="I379" s="112"/>
      <c r="S379" s="111"/>
    </row>
    <row r="380" spans="1:21" x14ac:dyDescent="0.2">
      <c r="A380" s="111"/>
      <c r="B380" s="111"/>
      <c r="C380" s="111"/>
      <c r="D380" s="111"/>
      <c r="E380" s="111"/>
      <c r="G380" s="111"/>
      <c r="H380" s="111"/>
      <c r="I380" s="112"/>
      <c r="S380" s="111"/>
    </row>
    <row r="381" spans="1:21" x14ac:dyDescent="0.2">
      <c r="A381" s="111"/>
      <c r="B381" s="111"/>
      <c r="C381" s="111"/>
      <c r="D381" s="111"/>
      <c r="E381" s="111"/>
      <c r="G381" s="111"/>
      <c r="H381" s="111"/>
      <c r="I381" s="112"/>
      <c r="S381" s="111"/>
    </row>
    <row r="382" spans="1:21" x14ac:dyDescent="0.2">
      <c r="A382" s="111"/>
      <c r="B382" s="111"/>
      <c r="C382" s="111"/>
      <c r="D382" s="111"/>
      <c r="E382" s="111"/>
      <c r="G382" s="111"/>
      <c r="H382" s="111"/>
      <c r="I382" s="112"/>
      <c r="S382" s="111"/>
    </row>
    <row r="383" spans="1:21" x14ac:dyDescent="0.2">
      <c r="A383" s="111"/>
      <c r="B383" s="111"/>
      <c r="C383" s="111"/>
      <c r="D383" s="111"/>
      <c r="E383" s="111"/>
      <c r="G383" s="111"/>
      <c r="H383" s="111"/>
      <c r="I383" s="112"/>
      <c r="S383" s="111"/>
    </row>
    <row r="384" spans="1:21" x14ac:dyDescent="0.2">
      <c r="A384" s="111"/>
      <c r="B384" s="111"/>
      <c r="C384" s="111"/>
      <c r="D384" s="111"/>
      <c r="E384" s="111"/>
      <c r="G384" s="111"/>
      <c r="H384" s="111"/>
      <c r="I384" s="112"/>
      <c r="S384" s="111"/>
    </row>
    <row r="385" spans="1:19" x14ac:dyDescent="0.2">
      <c r="A385" s="111"/>
      <c r="B385" s="111"/>
      <c r="C385" s="111"/>
      <c r="D385" s="111"/>
      <c r="E385" s="111"/>
      <c r="G385" s="111"/>
      <c r="H385" s="111"/>
      <c r="I385" s="112"/>
      <c r="S385" s="111"/>
    </row>
    <row r="386" spans="1:19" x14ac:dyDescent="0.2">
      <c r="A386" s="111"/>
      <c r="B386" s="111"/>
      <c r="C386" s="111"/>
      <c r="D386" s="111"/>
      <c r="E386" s="111"/>
      <c r="G386" s="111"/>
      <c r="H386" s="111"/>
      <c r="I386" s="112"/>
      <c r="S386" s="111"/>
    </row>
    <row r="387" spans="1:19" x14ac:dyDescent="0.2">
      <c r="A387" s="111"/>
      <c r="B387" s="111"/>
      <c r="C387" s="111"/>
      <c r="D387" s="111"/>
      <c r="E387" s="111"/>
      <c r="G387" s="111"/>
      <c r="H387" s="111"/>
      <c r="I387" s="112"/>
      <c r="S387" s="111"/>
    </row>
    <row r="388" spans="1:19" x14ac:dyDescent="0.2">
      <c r="A388" s="111"/>
      <c r="B388" s="111"/>
      <c r="C388" s="111"/>
      <c r="D388" s="111"/>
      <c r="E388" s="111"/>
      <c r="G388" s="111"/>
      <c r="H388" s="111"/>
      <c r="I388" s="112"/>
      <c r="S388" s="111"/>
    </row>
    <row r="389" spans="1:19" x14ac:dyDescent="0.2">
      <c r="A389" s="111"/>
      <c r="B389" s="111"/>
      <c r="C389" s="111"/>
      <c r="D389" s="111"/>
      <c r="E389" s="111"/>
      <c r="G389" s="111"/>
      <c r="H389" s="111"/>
      <c r="I389" s="112"/>
      <c r="S389" s="111"/>
    </row>
    <row r="390" spans="1:19" x14ac:dyDescent="0.2">
      <c r="A390" s="111"/>
      <c r="B390" s="111"/>
      <c r="C390" s="111"/>
      <c r="D390" s="111"/>
      <c r="E390" s="111"/>
      <c r="G390" s="111"/>
      <c r="H390" s="111"/>
      <c r="I390" s="112"/>
      <c r="S390" s="111"/>
    </row>
    <row r="391" spans="1:19" x14ac:dyDescent="0.2">
      <c r="A391" s="111"/>
      <c r="B391" s="111"/>
      <c r="C391" s="111"/>
      <c r="D391" s="111"/>
      <c r="E391" s="111"/>
      <c r="G391" s="111"/>
      <c r="H391" s="111"/>
      <c r="I391" s="112"/>
      <c r="S391" s="111"/>
    </row>
    <row r="392" spans="1:19" x14ac:dyDescent="0.2">
      <c r="A392" s="111"/>
      <c r="B392" s="111"/>
      <c r="C392" s="111"/>
      <c r="D392" s="111"/>
      <c r="E392" s="111"/>
      <c r="G392" s="111"/>
      <c r="H392" s="111"/>
      <c r="I392" s="112"/>
      <c r="S392" s="111"/>
    </row>
    <row r="393" spans="1:19" x14ac:dyDescent="0.2">
      <c r="A393" s="111"/>
      <c r="B393" s="111"/>
      <c r="C393" s="111"/>
      <c r="D393" s="111"/>
      <c r="E393" s="111"/>
      <c r="G393" s="111"/>
      <c r="H393" s="111"/>
      <c r="I393" s="112"/>
      <c r="S393" s="111"/>
    </row>
    <row r="394" spans="1:19" x14ac:dyDescent="0.2">
      <c r="A394" s="111"/>
      <c r="B394" s="111"/>
      <c r="C394" s="111"/>
      <c r="D394" s="111"/>
      <c r="E394" s="111"/>
      <c r="G394" s="111"/>
      <c r="H394" s="111"/>
      <c r="I394" s="112"/>
      <c r="S394" s="111"/>
    </row>
    <row r="395" spans="1:19" x14ac:dyDescent="0.2">
      <c r="A395" s="111"/>
      <c r="B395" s="111"/>
      <c r="C395" s="111"/>
      <c r="D395" s="111"/>
      <c r="E395" s="111"/>
      <c r="G395" s="111"/>
      <c r="H395" s="111"/>
      <c r="I395" s="112"/>
    </row>
    <row r="396" spans="1:19" x14ac:dyDescent="0.2">
      <c r="A396" s="111"/>
      <c r="B396" s="111"/>
      <c r="C396" s="111"/>
      <c r="D396" s="111"/>
      <c r="E396" s="111"/>
      <c r="G396" s="111"/>
      <c r="H396" s="111"/>
      <c r="I396" s="112"/>
    </row>
    <row r="397" spans="1:19" x14ac:dyDescent="0.2">
      <c r="A397" s="111"/>
      <c r="B397" s="111"/>
      <c r="C397" s="111"/>
      <c r="D397" s="111"/>
      <c r="E397" s="111"/>
      <c r="G397" s="111"/>
      <c r="H397" s="111"/>
      <c r="I397" s="112"/>
    </row>
    <row r="398" spans="1:19" x14ac:dyDescent="0.2">
      <c r="A398" s="111"/>
      <c r="B398" s="111"/>
      <c r="C398" s="111"/>
      <c r="D398" s="111"/>
      <c r="E398" s="111"/>
      <c r="G398" s="111"/>
      <c r="H398" s="111"/>
      <c r="I398" s="112"/>
    </row>
    <row r="399" spans="1:19" x14ac:dyDescent="0.2">
      <c r="A399" s="111"/>
      <c r="B399" s="111"/>
      <c r="C399" s="111"/>
      <c r="D399" s="111"/>
      <c r="E399" s="111"/>
      <c r="G399" s="111"/>
      <c r="H399" s="111"/>
      <c r="I399" s="112"/>
    </row>
    <row r="400" spans="1:19" x14ac:dyDescent="0.2">
      <c r="A400" s="111"/>
      <c r="B400" s="111"/>
      <c r="C400" s="111"/>
      <c r="D400" s="111"/>
      <c r="E400" s="111"/>
      <c r="G400" s="111"/>
      <c r="H400" s="111"/>
      <c r="I400" s="112"/>
    </row>
    <row r="401" spans="1:9" x14ac:dyDescent="0.2">
      <c r="A401" s="111"/>
      <c r="B401" s="111"/>
      <c r="C401" s="111"/>
      <c r="D401" s="111"/>
      <c r="E401" s="111"/>
      <c r="G401" s="111"/>
      <c r="H401" s="111"/>
      <c r="I401" s="112"/>
    </row>
    <row r="402" spans="1:9" x14ac:dyDescent="0.2">
      <c r="A402" s="111"/>
      <c r="B402" s="111"/>
      <c r="C402" s="111"/>
      <c r="D402" s="111"/>
      <c r="E402" s="111"/>
      <c r="G402" s="111"/>
      <c r="H402" s="111"/>
      <c r="I402" s="112"/>
    </row>
    <row r="403" spans="1:9" x14ac:dyDescent="0.2">
      <c r="A403" s="111"/>
      <c r="B403" s="111"/>
      <c r="C403" s="111"/>
      <c r="D403" s="111"/>
      <c r="E403" s="111"/>
      <c r="G403" s="111"/>
      <c r="H403" s="111"/>
      <c r="I403" s="112"/>
    </row>
    <row r="404" spans="1:9" x14ac:dyDescent="0.2">
      <c r="A404" s="111"/>
      <c r="B404" s="111"/>
      <c r="C404" s="111"/>
      <c r="D404" s="111"/>
      <c r="E404" s="111"/>
      <c r="G404" s="111"/>
      <c r="H404" s="111"/>
      <c r="I404" s="112"/>
    </row>
    <row r="405" spans="1:9" x14ac:dyDescent="0.2">
      <c r="A405" s="111"/>
      <c r="B405" s="111"/>
      <c r="C405" s="111"/>
      <c r="D405" s="111"/>
      <c r="E405" s="111"/>
      <c r="G405" s="111"/>
      <c r="H405" s="111"/>
      <c r="I405" s="112"/>
    </row>
    <row r="406" spans="1:9" x14ac:dyDescent="0.2">
      <c r="A406" s="111"/>
      <c r="B406" s="111"/>
      <c r="C406" s="111"/>
      <c r="D406" s="111"/>
      <c r="E406" s="111"/>
      <c r="G406" s="111"/>
      <c r="H406" s="111"/>
      <c r="I406" s="112"/>
    </row>
    <row r="407" spans="1:9" x14ac:dyDescent="0.2">
      <c r="A407" s="111"/>
      <c r="B407" s="111"/>
      <c r="C407" s="111"/>
      <c r="D407" s="111"/>
      <c r="E407" s="111"/>
      <c r="G407" s="111"/>
      <c r="H407" s="111"/>
      <c r="I407" s="112"/>
    </row>
    <row r="408" spans="1:9" x14ac:dyDescent="0.2">
      <c r="A408" s="111"/>
      <c r="B408" s="111"/>
      <c r="C408" s="111"/>
      <c r="D408" s="111"/>
      <c r="E408" s="111"/>
      <c r="G408" s="111"/>
      <c r="H408" s="111"/>
      <c r="I408" s="112"/>
    </row>
    <row r="409" spans="1:9" x14ac:dyDescent="0.2">
      <c r="A409" s="111"/>
      <c r="B409" s="111"/>
      <c r="C409" s="111"/>
      <c r="D409" s="111"/>
      <c r="E409" s="111"/>
      <c r="G409" s="111"/>
      <c r="H409" s="111"/>
      <c r="I409" s="112"/>
    </row>
    <row r="410" spans="1:9" x14ac:dyDescent="0.2">
      <c r="A410" s="111"/>
      <c r="B410" s="111"/>
      <c r="C410" s="111"/>
      <c r="D410" s="111"/>
      <c r="E410" s="111"/>
      <c r="G410" s="111"/>
      <c r="H410" s="111"/>
      <c r="I410" s="112"/>
    </row>
    <row r="411" spans="1:9" x14ac:dyDescent="0.2">
      <c r="A411" s="111"/>
      <c r="B411" s="111"/>
      <c r="C411" s="111"/>
      <c r="D411" s="111"/>
      <c r="E411" s="111"/>
      <c r="G411" s="111"/>
      <c r="H411" s="111"/>
      <c r="I411" s="112"/>
    </row>
    <row r="412" spans="1:9" x14ac:dyDescent="0.2">
      <c r="A412" s="111"/>
      <c r="B412" s="111"/>
      <c r="C412" s="111"/>
      <c r="D412" s="111"/>
      <c r="E412" s="111"/>
      <c r="G412" s="111"/>
      <c r="H412" s="111"/>
      <c r="I412" s="112"/>
    </row>
    <row r="413" spans="1:9" x14ac:dyDescent="0.2">
      <c r="A413" s="111"/>
      <c r="B413" s="111"/>
      <c r="C413" s="111"/>
      <c r="D413" s="111"/>
      <c r="E413" s="111"/>
      <c r="G413" s="111"/>
      <c r="H413" s="111"/>
      <c r="I413" s="112"/>
    </row>
    <row r="414" spans="1:9" x14ac:dyDescent="0.2">
      <c r="A414" s="111"/>
      <c r="B414" s="111"/>
      <c r="C414" s="111"/>
      <c r="D414" s="111"/>
      <c r="E414" s="111"/>
      <c r="G414" s="111"/>
      <c r="H414" s="111"/>
      <c r="I414" s="112"/>
    </row>
    <row r="415" spans="1:9" x14ac:dyDescent="0.2">
      <c r="A415" s="111"/>
      <c r="B415" s="111"/>
      <c r="C415" s="111"/>
      <c r="D415" s="111"/>
      <c r="E415" s="111"/>
      <c r="G415" s="111"/>
      <c r="H415" s="111"/>
      <c r="I415" s="112"/>
    </row>
    <row r="416" spans="1:9" x14ac:dyDescent="0.2">
      <c r="A416" s="111"/>
      <c r="B416" s="111"/>
      <c r="C416" s="111"/>
      <c r="D416" s="111"/>
      <c r="E416" s="111"/>
      <c r="G416" s="111"/>
      <c r="H416" s="111"/>
      <c r="I416" s="112"/>
    </row>
    <row r="417" spans="1:9" x14ac:dyDescent="0.2">
      <c r="A417" s="111"/>
      <c r="B417" s="111"/>
      <c r="C417" s="111"/>
      <c r="D417" s="111"/>
      <c r="E417" s="111"/>
      <c r="G417" s="111"/>
      <c r="H417" s="111"/>
      <c r="I417" s="112"/>
    </row>
    <row r="418" spans="1:9" x14ac:dyDescent="0.2">
      <c r="A418" s="111"/>
      <c r="B418" s="111"/>
      <c r="C418" s="111"/>
      <c r="D418" s="111"/>
      <c r="E418" s="111"/>
      <c r="G418" s="111"/>
      <c r="H418" s="111"/>
      <c r="I418" s="112"/>
    </row>
    <row r="419" spans="1:9" x14ac:dyDescent="0.2">
      <c r="A419" s="111"/>
      <c r="B419" s="111"/>
      <c r="C419" s="111"/>
      <c r="D419" s="111"/>
      <c r="E419" s="111"/>
      <c r="G419" s="111"/>
      <c r="H419" s="111"/>
      <c r="I419" s="112"/>
    </row>
    <row r="420" spans="1:9" x14ac:dyDescent="0.2">
      <c r="A420" s="111"/>
      <c r="B420" s="111"/>
      <c r="C420" s="111"/>
      <c r="D420" s="111"/>
      <c r="E420" s="111"/>
      <c r="G420" s="111"/>
      <c r="H420" s="111"/>
      <c r="I420" s="112"/>
    </row>
    <row r="421" spans="1:9" x14ac:dyDescent="0.2">
      <c r="A421" s="111"/>
      <c r="B421" s="111"/>
      <c r="C421" s="111"/>
      <c r="D421" s="111"/>
      <c r="E421" s="111"/>
      <c r="G421" s="111"/>
      <c r="H421" s="111"/>
      <c r="I421" s="112"/>
    </row>
    <row r="422" spans="1:9" x14ac:dyDescent="0.2">
      <c r="A422" s="111"/>
      <c r="B422" s="111"/>
      <c r="C422" s="111"/>
      <c r="D422" s="111"/>
      <c r="E422" s="111"/>
      <c r="G422" s="111"/>
      <c r="H422" s="111"/>
      <c r="I422" s="112"/>
    </row>
    <row r="423" spans="1:9" x14ac:dyDescent="0.2">
      <c r="A423" s="111"/>
      <c r="B423" s="111"/>
      <c r="C423" s="111"/>
      <c r="D423" s="111"/>
      <c r="E423" s="111"/>
      <c r="G423" s="111"/>
      <c r="H423" s="111"/>
      <c r="I423" s="112"/>
    </row>
    <row r="424" spans="1:9" x14ac:dyDescent="0.2">
      <c r="A424" s="111"/>
      <c r="B424" s="111"/>
      <c r="C424" s="111"/>
      <c r="D424" s="111"/>
      <c r="E424" s="111"/>
      <c r="G424" s="111"/>
      <c r="H424" s="111"/>
      <c r="I424" s="112"/>
    </row>
    <row r="425" spans="1:9" x14ac:dyDescent="0.2">
      <c r="A425" s="111"/>
      <c r="B425" s="111"/>
      <c r="C425" s="111"/>
      <c r="D425" s="111"/>
      <c r="E425" s="111"/>
      <c r="G425" s="111"/>
      <c r="H425" s="111"/>
      <c r="I425" s="112"/>
    </row>
    <row r="426" spans="1:9" x14ac:dyDescent="0.2">
      <c r="A426" s="111"/>
      <c r="B426" s="111"/>
      <c r="C426" s="111"/>
      <c r="D426" s="111"/>
      <c r="E426" s="111"/>
      <c r="G426" s="111"/>
      <c r="H426" s="111"/>
      <c r="I426" s="112"/>
    </row>
    <row r="427" spans="1:9" x14ac:dyDescent="0.2">
      <c r="A427" s="111"/>
      <c r="B427" s="111"/>
      <c r="C427" s="111"/>
      <c r="D427" s="111"/>
      <c r="E427" s="111"/>
      <c r="G427" s="111"/>
      <c r="H427" s="111"/>
      <c r="I427" s="112"/>
    </row>
    <row r="428" spans="1:9" x14ac:dyDescent="0.2">
      <c r="A428" s="111"/>
      <c r="B428" s="111"/>
      <c r="C428" s="111"/>
      <c r="D428" s="111"/>
      <c r="E428" s="111"/>
      <c r="G428" s="111"/>
      <c r="H428" s="111"/>
      <c r="I428" s="112"/>
    </row>
    <row r="429" spans="1:9" x14ac:dyDescent="0.2">
      <c r="A429" s="111"/>
      <c r="B429" s="111"/>
      <c r="C429" s="111"/>
      <c r="D429" s="111"/>
      <c r="E429" s="111"/>
      <c r="G429" s="111"/>
      <c r="H429" s="111"/>
      <c r="I429" s="112"/>
    </row>
    <row r="430" spans="1:9" x14ac:dyDescent="0.2">
      <c r="A430" s="111"/>
      <c r="B430" s="111"/>
      <c r="C430" s="111"/>
      <c r="D430" s="111"/>
      <c r="E430" s="111"/>
      <c r="G430" s="111"/>
      <c r="H430" s="111"/>
      <c r="I430" s="112"/>
    </row>
    <row r="431" spans="1:9" x14ac:dyDescent="0.2">
      <c r="A431" s="111"/>
      <c r="B431" s="111"/>
      <c r="C431" s="111"/>
      <c r="D431" s="111"/>
      <c r="E431" s="111"/>
      <c r="G431" s="111"/>
      <c r="H431" s="111"/>
      <c r="I431" s="112"/>
    </row>
    <row r="432" spans="1:9" x14ac:dyDescent="0.2">
      <c r="A432" s="111"/>
      <c r="B432" s="111"/>
      <c r="C432" s="111"/>
      <c r="D432" s="111"/>
      <c r="E432" s="111"/>
      <c r="G432" s="111"/>
      <c r="H432" s="111"/>
      <c r="I432" s="112"/>
    </row>
    <row r="433" spans="1:9" x14ac:dyDescent="0.2">
      <c r="A433" s="111"/>
      <c r="B433" s="111"/>
      <c r="C433" s="111"/>
      <c r="D433" s="111"/>
      <c r="E433" s="111"/>
      <c r="G433" s="111"/>
      <c r="H433" s="111"/>
      <c r="I433" s="112"/>
    </row>
    <row r="434" spans="1:9" x14ac:dyDescent="0.2">
      <c r="A434" s="111"/>
      <c r="B434" s="111"/>
      <c r="C434" s="111"/>
      <c r="D434" s="111"/>
      <c r="E434" s="111"/>
      <c r="G434" s="111"/>
      <c r="H434" s="111"/>
      <c r="I434" s="112"/>
    </row>
    <row r="435" spans="1:9" x14ac:dyDescent="0.2">
      <c r="A435" s="111"/>
      <c r="B435" s="111"/>
      <c r="C435" s="111"/>
      <c r="D435" s="111"/>
      <c r="E435" s="111"/>
      <c r="G435" s="111"/>
      <c r="H435" s="111"/>
      <c r="I435" s="112"/>
    </row>
    <row r="436" spans="1:9" x14ac:dyDescent="0.2">
      <c r="A436" s="111"/>
      <c r="B436" s="111"/>
      <c r="C436" s="111"/>
      <c r="D436" s="111"/>
      <c r="E436" s="111"/>
      <c r="G436" s="111"/>
      <c r="H436" s="111"/>
      <c r="I436" s="112"/>
    </row>
    <row r="437" spans="1:9" x14ac:dyDescent="0.2">
      <c r="A437" s="111"/>
      <c r="B437" s="111"/>
      <c r="C437" s="111"/>
      <c r="D437" s="111"/>
      <c r="E437" s="111"/>
      <c r="G437" s="111"/>
      <c r="H437" s="111"/>
      <c r="I437" s="112"/>
    </row>
    <row r="438" spans="1:9" x14ac:dyDescent="0.2">
      <c r="A438" s="111"/>
      <c r="B438" s="111"/>
      <c r="C438" s="111"/>
      <c r="D438" s="111"/>
      <c r="E438" s="111"/>
      <c r="G438" s="111"/>
      <c r="H438" s="111"/>
      <c r="I438" s="112"/>
    </row>
    <row r="439" spans="1:9" x14ac:dyDescent="0.2">
      <c r="A439" s="111"/>
      <c r="B439" s="111"/>
      <c r="C439" s="111"/>
      <c r="D439" s="111"/>
      <c r="E439" s="111"/>
      <c r="G439" s="111"/>
      <c r="H439" s="111"/>
      <c r="I439" s="112"/>
    </row>
    <row r="440" spans="1:9" x14ac:dyDescent="0.2">
      <c r="A440" s="111"/>
      <c r="B440" s="111"/>
      <c r="C440" s="111"/>
      <c r="D440" s="111"/>
      <c r="E440" s="111"/>
      <c r="G440" s="111"/>
      <c r="H440" s="111"/>
      <c r="I440" s="112"/>
    </row>
    <row r="441" spans="1:9" x14ac:dyDescent="0.2">
      <c r="A441" s="111"/>
      <c r="B441" s="111"/>
      <c r="C441" s="111"/>
      <c r="D441" s="111"/>
      <c r="E441" s="111"/>
      <c r="G441" s="111"/>
      <c r="H441" s="111"/>
      <c r="I441" s="112"/>
    </row>
    <row r="442" spans="1:9" x14ac:dyDescent="0.2">
      <c r="A442" s="111"/>
      <c r="B442" s="111"/>
      <c r="C442" s="111"/>
      <c r="D442" s="111"/>
      <c r="E442" s="111"/>
      <c r="G442" s="111"/>
      <c r="H442" s="111"/>
      <c r="I442" s="112"/>
    </row>
    <row r="443" spans="1:9" x14ac:dyDescent="0.2">
      <c r="A443" s="111"/>
      <c r="B443" s="111"/>
      <c r="C443" s="111"/>
      <c r="D443" s="111"/>
      <c r="E443" s="111"/>
      <c r="G443" s="111"/>
      <c r="H443" s="111"/>
      <c r="I443" s="112"/>
    </row>
    <row r="444" spans="1:9" x14ac:dyDescent="0.2">
      <c r="A444" s="111"/>
      <c r="B444" s="111"/>
      <c r="C444" s="111"/>
      <c r="D444" s="111"/>
      <c r="E444" s="111"/>
      <c r="G444" s="111"/>
      <c r="H444" s="111"/>
      <c r="I444" s="112"/>
    </row>
    <row r="445" spans="1:9" x14ac:dyDescent="0.2">
      <c r="A445" s="111"/>
      <c r="B445" s="111"/>
      <c r="C445" s="111"/>
      <c r="D445" s="111"/>
      <c r="E445" s="111"/>
      <c r="G445" s="111"/>
      <c r="H445" s="111"/>
      <c r="I445" s="112"/>
    </row>
    <row r="446" spans="1:9" x14ac:dyDescent="0.2">
      <c r="A446" s="111"/>
      <c r="B446" s="111"/>
      <c r="C446" s="111"/>
      <c r="D446" s="111"/>
      <c r="E446" s="111"/>
      <c r="G446" s="111"/>
      <c r="H446" s="111"/>
      <c r="I446" s="112"/>
    </row>
    <row r="447" spans="1:9" x14ac:dyDescent="0.2">
      <c r="A447" s="111"/>
      <c r="B447" s="111"/>
      <c r="C447" s="111"/>
      <c r="D447" s="111"/>
      <c r="E447" s="111"/>
      <c r="G447" s="111"/>
      <c r="H447" s="111"/>
      <c r="I447" s="112"/>
    </row>
    <row r="448" spans="1:9" x14ac:dyDescent="0.2">
      <c r="A448" s="111"/>
      <c r="B448" s="111"/>
      <c r="C448" s="111"/>
      <c r="D448" s="111"/>
      <c r="E448" s="111"/>
      <c r="G448" s="111"/>
      <c r="H448" s="111"/>
      <c r="I448" s="112"/>
    </row>
    <row r="449" spans="1:9" x14ac:dyDescent="0.2">
      <c r="A449" s="111"/>
      <c r="B449" s="111"/>
      <c r="C449" s="111"/>
      <c r="D449" s="111"/>
      <c r="E449" s="111"/>
      <c r="G449" s="111"/>
      <c r="H449" s="111"/>
      <c r="I449" s="112"/>
    </row>
    <row r="450" spans="1:9" x14ac:dyDescent="0.2">
      <c r="A450" s="111"/>
      <c r="B450" s="111"/>
      <c r="C450" s="111"/>
      <c r="D450" s="111"/>
      <c r="E450" s="111"/>
      <c r="G450" s="111"/>
      <c r="H450" s="111"/>
      <c r="I450" s="112"/>
    </row>
    <row r="451" spans="1:9" x14ac:dyDescent="0.2">
      <c r="A451" s="111"/>
      <c r="B451" s="111"/>
      <c r="C451" s="111"/>
      <c r="D451" s="111"/>
      <c r="E451" s="111"/>
      <c r="G451" s="111"/>
      <c r="H451" s="111"/>
      <c r="I451" s="112"/>
    </row>
    <row r="452" spans="1:9" x14ac:dyDescent="0.2">
      <c r="A452" s="111"/>
      <c r="B452" s="111"/>
      <c r="C452" s="111"/>
      <c r="D452" s="111"/>
      <c r="E452" s="111"/>
      <c r="G452" s="111"/>
      <c r="H452" s="111"/>
      <c r="I452" s="112"/>
    </row>
    <row r="453" spans="1:9" x14ac:dyDescent="0.2">
      <c r="A453" s="111"/>
      <c r="B453" s="111"/>
      <c r="C453" s="111"/>
      <c r="D453" s="111"/>
      <c r="E453" s="111"/>
      <c r="G453" s="111"/>
      <c r="H453" s="111"/>
      <c r="I453" s="112"/>
    </row>
    <row r="454" spans="1:9" x14ac:dyDescent="0.2">
      <c r="A454" s="111"/>
      <c r="B454" s="111"/>
      <c r="C454" s="111"/>
      <c r="D454" s="111"/>
      <c r="E454" s="111"/>
      <c r="G454" s="111"/>
      <c r="H454" s="111"/>
      <c r="I454" s="112"/>
    </row>
    <row r="455" spans="1:9" x14ac:dyDescent="0.2">
      <c r="A455" s="111"/>
      <c r="B455" s="111"/>
      <c r="C455" s="111"/>
      <c r="D455" s="111"/>
      <c r="E455" s="111"/>
      <c r="G455" s="111"/>
      <c r="H455" s="111"/>
      <c r="I455" s="112"/>
    </row>
    <row r="456" spans="1:9" x14ac:dyDescent="0.2">
      <c r="A456" s="111"/>
      <c r="B456" s="111"/>
      <c r="C456" s="111"/>
      <c r="D456" s="111"/>
      <c r="E456" s="111"/>
      <c r="G456" s="111"/>
      <c r="H456" s="111"/>
      <c r="I456" s="112"/>
    </row>
    <row r="457" spans="1:9" x14ac:dyDescent="0.2">
      <c r="A457" s="111"/>
      <c r="B457" s="111"/>
      <c r="C457" s="111"/>
      <c r="D457" s="111"/>
      <c r="E457" s="111"/>
      <c r="G457" s="111"/>
      <c r="H457" s="111"/>
      <c r="I457" s="112"/>
    </row>
    <row r="458" spans="1:9" x14ac:dyDescent="0.2">
      <c r="A458" s="111"/>
      <c r="B458" s="111"/>
      <c r="C458" s="111"/>
      <c r="D458" s="111"/>
      <c r="E458" s="111"/>
      <c r="G458" s="111"/>
      <c r="H458" s="111"/>
      <c r="I458" s="112"/>
    </row>
    <row r="459" spans="1:9" x14ac:dyDescent="0.2">
      <c r="A459" s="111"/>
      <c r="B459" s="111"/>
      <c r="C459" s="111"/>
      <c r="D459" s="111"/>
      <c r="E459" s="111"/>
      <c r="G459" s="111"/>
      <c r="H459" s="111"/>
      <c r="I459" s="112"/>
    </row>
    <row r="460" spans="1:9" x14ac:dyDescent="0.2">
      <c r="A460" s="111"/>
      <c r="B460" s="111"/>
      <c r="C460" s="111"/>
      <c r="D460" s="111"/>
      <c r="E460" s="111"/>
      <c r="G460" s="111"/>
      <c r="H460" s="111"/>
      <c r="I460" s="112"/>
    </row>
    <row r="461" spans="1:9" x14ac:dyDescent="0.2">
      <c r="A461" s="111"/>
      <c r="B461" s="111"/>
      <c r="C461" s="111"/>
      <c r="D461" s="111"/>
      <c r="E461" s="111"/>
      <c r="G461" s="111"/>
      <c r="H461" s="111"/>
      <c r="I461" s="112"/>
    </row>
    <row r="462" spans="1:9" x14ac:dyDescent="0.2">
      <c r="A462" s="111"/>
      <c r="B462" s="111"/>
      <c r="C462" s="111"/>
      <c r="D462" s="111"/>
      <c r="E462" s="111"/>
      <c r="G462" s="111"/>
      <c r="H462" s="111"/>
      <c r="I462" s="112"/>
    </row>
    <row r="463" spans="1:9" x14ac:dyDescent="0.2">
      <c r="A463" s="111"/>
      <c r="B463" s="111"/>
      <c r="C463" s="111"/>
      <c r="D463" s="111"/>
      <c r="E463" s="111"/>
      <c r="G463" s="111"/>
      <c r="H463" s="111"/>
      <c r="I463" s="112"/>
    </row>
    <row r="464" spans="1:9" x14ac:dyDescent="0.2">
      <c r="A464" s="111"/>
      <c r="B464" s="111"/>
      <c r="C464" s="111"/>
      <c r="D464" s="111"/>
      <c r="E464" s="111"/>
      <c r="G464" s="111"/>
      <c r="H464" s="111"/>
      <c r="I464" s="112"/>
    </row>
    <row r="465" spans="1:9" x14ac:dyDescent="0.2">
      <c r="A465" s="111"/>
      <c r="B465" s="111"/>
      <c r="C465" s="111"/>
      <c r="D465" s="111"/>
      <c r="E465" s="111"/>
      <c r="G465" s="111"/>
      <c r="H465" s="111"/>
      <c r="I465" s="112"/>
    </row>
    <row r="466" spans="1:9" x14ac:dyDescent="0.2">
      <c r="A466" s="111"/>
      <c r="B466" s="111"/>
      <c r="C466" s="111"/>
      <c r="D466" s="111"/>
      <c r="E466" s="111"/>
      <c r="G466" s="111"/>
      <c r="H466" s="111"/>
      <c r="I466" s="112"/>
    </row>
    <row r="467" spans="1:9" x14ac:dyDescent="0.2">
      <c r="A467" s="111"/>
      <c r="B467" s="111"/>
      <c r="C467" s="111"/>
      <c r="D467" s="111"/>
      <c r="E467" s="111"/>
      <c r="G467" s="111"/>
      <c r="H467" s="111"/>
      <c r="I467" s="112"/>
    </row>
    <row r="468" spans="1:9" x14ac:dyDescent="0.2">
      <c r="A468" s="111"/>
      <c r="B468" s="111"/>
      <c r="C468" s="111"/>
      <c r="D468" s="111"/>
      <c r="E468" s="111"/>
      <c r="G468" s="111"/>
      <c r="H468" s="111"/>
      <c r="I468" s="112"/>
    </row>
    <row r="469" spans="1:9" x14ac:dyDescent="0.2">
      <c r="A469" s="111"/>
      <c r="B469" s="111"/>
      <c r="C469" s="111"/>
      <c r="D469" s="111"/>
      <c r="E469" s="111"/>
      <c r="G469" s="111"/>
      <c r="H469" s="111"/>
      <c r="I469" s="112"/>
    </row>
    <row r="470" spans="1:9" x14ac:dyDescent="0.2">
      <c r="A470" s="111"/>
      <c r="B470" s="111"/>
      <c r="C470" s="111"/>
      <c r="D470" s="111"/>
      <c r="E470" s="111"/>
      <c r="G470" s="111"/>
      <c r="H470" s="111"/>
      <c r="I470" s="112"/>
    </row>
    <row r="471" spans="1:9" x14ac:dyDescent="0.2">
      <c r="A471" s="111"/>
      <c r="B471" s="111"/>
      <c r="C471" s="111"/>
      <c r="D471" s="111"/>
      <c r="E471" s="111"/>
      <c r="G471" s="111"/>
      <c r="H471" s="111"/>
      <c r="I471" s="112"/>
    </row>
    <row r="472" spans="1:9" x14ac:dyDescent="0.2">
      <c r="A472" s="111"/>
      <c r="B472" s="111"/>
      <c r="C472" s="111"/>
      <c r="D472" s="111"/>
      <c r="E472" s="111"/>
      <c r="G472" s="111"/>
      <c r="H472" s="111"/>
      <c r="I472" s="112"/>
    </row>
    <row r="473" spans="1:9" x14ac:dyDescent="0.2">
      <c r="A473" s="111"/>
      <c r="B473" s="111"/>
      <c r="C473" s="111"/>
      <c r="D473" s="111"/>
      <c r="E473" s="111"/>
      <c r="G473" s="111"/>
      <c r="H473" s="111"/>
      <c r="I473" s="112"/>
    </row>
    <row r="474" spans="1:9" x14ac:dyDescent="0.2">
      <c r="A474" s="111"/>
      <c r="B474" s="111"/>
      <c r="C474" s="111"/>
      <c r="D474" s="111"/>
      <c r="E474" s="111"/>
      <c r="G474" s="111"/>
      <c r="H474" s="111"/>
      <c r="I474" s="112"/>
    </row>
    <row r="475" spans="1:9" x14ac:dyDescent="0.2">
      <c r="A475" s="111"/>
      <c r="B475" s="111"/>
      <c r="C475" s="111"/>
      <c r="D475" s="111"/>
      <c r="E475" s="111"/>
      <c r="G475" s="111"/>
      <c r="H475" s="111"/>
      <c r="I475" s="112"/>
    </row>
    <row r="476" spans="1:9" x14ac:dyDescent="0.2">
      <c r="A476" s="111"/>
      <c r="B476" s="111"/>
      <c r="C476" s="111"/>
      <c r="D476" s="111"/>
      <c r="E476" s="111"/>
      <c r="G476" s="111"/>
      <c r="H476" s="111"/>
      <c r="I476" s="112"/>
    </row>
    <row r="477" spans="1:9" x14ac:dyDescent="0.2">
      <c r="A477" s="111"/>
      <c r="B477" s="111"/>
      <c r="C477" s="111"/>
      <c r="D477" s="111"/>
      <c r="E477" s="111"/>
      <c r="G477" s="111"/>
      <c r="H477" s="111"/>
      <c r="I477" s="112"/>
    </row>
    <row r="478" spans="1:9" x14ac:dyDescent="0.2">
      <c r="A478" s="111"/>
      <c r="B478" s="111"/>
      <c r="C478" s="111"/>
      <c r="D478" s="111"/>
      <c r="E478" s="111"/>
      <c r="G478" s="111"/>
      <c r="H478" s="111"/>
      <c r="I478" s="112"/>
    </row>
    <row r="479" spans="1:9" x14ac:dyDescent="0.2">
      <c r="A479" s="111"/>
      <c r="B479" s="111"/>
      <c r="C479" s="111"/>
      <c r="D479" s="111"/>
      <c r="E479" s="111"/>
      <c r="G479" s="111"/>
      <c r="H479" s="111"/>
      <c r="I479" s="112"/>
    </row>
    <row r="480" spans="1:9" x14ac:dyDescent="0.2">
      <c r="A480" s="111"/>
      <c r="B480" s="111"/>
      <c r="C480" s="111"/>
      <c r="D480" s="111"/>
      <c r="E480" s="111"/>
      <c r="G480" s="111"/>
      <c r="H480" s="111"/>
      <c r="I480" s="112"/>
    </row>
    <row r="481" spans="1:9" x14ac:dyDescent="0.2">
      <c r="A481" s="111"/>
      <c r="B481" s="111"/>
      <c r="C481" s="111"/>
      <c r="D481" s="111"/>
      <c r="E481" s="111"/>
      <c r="G481" s="111"/>
      <c r="H481" s="111"/>
      <c r="I481" s="112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4.5" defaultRowHeight="15" customHeight="1" x14ac:dyDescent="0.2"/>
  <cols>
    <col min="1" max="1" width="26.1640625" customWidth="1"/>
    <col min="2" max="6" width="8.6640625" customWidth="1"/>
  </cols>
  <sheetData>
    <row r="1" spans="1:5" ht="14.25" customHeight="1" x14ac:dyDescent="0.2">
      <c r="A1" s="3" t="s">
        <v>41</v>
      </c>
      <c r="B1" s="3" t="s">
        <v>1334</v>
      </c>
    </row>
    <row r="2" spans="1:5" ht="14.25" customHeight="1" x14ac:dyDescent="0.2">
      <c r="A2" s="3" t="s">
        <v>1335</v>
      </c>
      <c r="B2" s="3">
        <v>10</v>
      </c>
    </row>
    <row r="3" spans="1:5" ht="14.25" customHeight="1" x14ac:dyDescent="0.2">
      <c r="A3" s="3" t="s">
        <v>1336</v>
      </c>
      <c r="B3" s="3">
        <v>30</v>
      </c>
    </row>
    <row r="4" spans="1:5" ht="14.25" customHeight="1" x14ac:dyDescent="0.2">
      <c r="A4" s="3" t="s">
        <v>1337</v>
      </c>
      <c r="B4" s="3">
        <v>40</v>
      </c>
    </row>
    <row r="5" spans="1:5" ht="14.25" customHeight="1" x14ac:dyDescent="0.2"/>
    <row r="6" spans="1:5" ht="14.25" customHeight="1" x14ac:dyDescent="0.2">
      <c r="A6" s="3" t="s">
        <v>1338</v>
      </c>
      <c r="B6" s="3" t="s">
        <v>1339</v>
      </c>
      <c r="C6" s="3" t="s">
        <v>1340</v>
      </c>
    </row>
    <row r="7" spans="1:5" ht="14.25" customHeight="1" x14ac:dyDescent="0.2">
      <c r="A7" s="3" t="s">
        <v>1341</v>
      </c>
      <c r="B7" s="3" t="s">
        <v>1296</v>
      </c>
      <c r="C7" s="3">
        <v>4</v>
      </c>
      <c r="E7" s="3"/>
    </row>
    <row r="8" spans="1:5" ht="14.25" customHeight="1" x14ac:dyDescent="0.2">
      <c r="A8" s="3" t="s">
        <v>1342</v>
      </c>
      <c r="B8" s="3" t="s">
        <v>1297</v>
      </c>
      <c r="C8" s="3">
        <v>2</v>
      </c>
    </row>
    <row r="9" spans="1:5" ht="14.25" customHeight="1" x14ac:dyDescent="0.2">
      <c r="A9" s="3" t="s">
        <v>1343</v>
      </c>
      <c r="B9" s="3" t="s">
        <v>1298</v>
      </c>
      <c r="C9" s="3">
        <v>1</v>
      </c>
    </row>
    <row r="10" spans="1:5" ht="14.25" customHeight="1" x14ac:dyDescent="0.2">
      <c r="A10" s="3" t="s">
        <v>1344</v>
      </c>
      <c r="B10" s="3" t="s">
        <v>1299</v>
      </c>
      <c r="C10" s="3">
        <v>0.5</v>
      </c>
    </row>
    <row r="11" spans="1:5" ht="14.25" customHeight="1" x14ac:dyDescent="0.2">
      <c r="A11" s="3" t="s">
        <v>1345</v>
      </c>
      <c r="B11" s="3" t="s">
        <v>1346</v>
      </c>
      <c r="C11" s="3">
        <v>0.25</v>
      </c>
    </row>
    <row r="12" spans="1:5" ht="14.25" customHeight="1" x14ac:dyDescent="0.2">
      <c r="A12" s="3" t="s">
        <v>1347</v>
      </c>
      <c r="B12" s="3" t="s">
        <v>1348</v>
      </c>
      <c r="C12" s="3">
        <v>0.125</v>
      </c>
    </row>
    <row r="13" spans="1:5" ht="14.25" customHeight="1" x14ac:dyDescent="0.2">
      <c r="A13" s="3" t="s">
        <v>1349</v>
      </c>
      <c r="B13" s="3" t="s">
        <v>1350</v>
      </c>
      <c r="C13" s="3">
        <v>7.4999999999999997E-2</v>
      </c>
    </row>
    <row r="14" spans="1:5" ht="14.25" customHeight="1" x14ac:dyDescent="0.2">
      <c r="A14" s="3" t="s">
        <v>1351</v>
      </c>
      <c r="C14" s="3" t="s">
        <v>1352</v>
      </c>
      <c r="E14" s="3"/>
    </row>
    <row r="15" spans="1:5" ht="14.25" customHeight="1" x14ac:dyDescent="0.2"/>
    <row r="16" spans="1:5" ht="14.25" customHeight="1" x14ac:dyDescent="0.2">
      <c r="A16" s="3" t="s">
        <v>1353</v>
      </c>
      <c r="B16" s="3" t="s">
        <v>1340</v>
      </c>
    </row>
    <row r="17" spans="1:3" ht="14.25" customHeight="1" x14ac:dyDescent="0.2">
      <c r="A17" s="8" t="s">
        <v>1295</v>
      </c>
      <c r="B17" s="113" t="s">
        <v>1354</v>
      </c>
      <c r="C17" s="3" t="s">
        <v>88</v>
      </c>
    </row>
    <row r="18" spans="1:3" ht="14.25" customHeight="1" x14ac:dyDescent="0.2">
      <c r="A18" s="8" t="s">
        <v>1296</v>
      </c>
      <c r="B18" s="113" t="s">
        <v>1355</v>
      </c>
      <c r="C18" s="3" t="s">
        <v>90</v>
      </c>
    </row>
    <row r="19" spans="1:3" ht="14.25" customHeight="1" x14ac:dyDescent="0.2">
      <c r="A19" s="8" t="s">
        <v>1297</v>
      </c>
      <c r="B19" s="113" t="s">
        <v>1356</v>
      </c>
      <c r="C19" s="3" t="s">
        <v>92</v>
      </c>
    </row>
    <row r="20" spans="1:3" ht="14.25" customHeight="1" x14ac:dyDescent="0.2">
      <c r="A20" s="8" t="s">
        <v>1298</v>
      </c>
      <c r="B20" s="113" t="s">
        <v>1357</v>
      </c>
      <c r="C20" s="3" t="s">
        <v>94</v>
      </c>
    </row>
    <row r="21" spans="1:3" ht="14.25" customHeight="1" x14ac:dyDescent="0.2">
      <c r="A21" s="8" t="s">
        <v>1299</v>
      </c>
      <c r="B21" s="113" t="s">
        <v>1358</v>
      </c>
      <c r="C21" s="3" t="s">
        <v>96</v>
      </c>
    </row>
    <row r="22" spans="1:3" ht="14.25" customHeight="1" x14ac:dyDescent="0.2">
      <c r="A22" s="8" t="s">
        <v>1300</v>
      </c>
      <c r="B22" s="113" t="s">
        <v>1359</v>
      </c>
      <c r="C22" s="3" t="s">
        <v>98</v>
      </c>
    </row>
    <row r="23" spans="1:3" ht="14.25" customHeight="1" x14ac:dyDescent="0.2">
      <c r="A23" s="8" t="s">
        <v>1346</v>
      </c>
      <c r="B23" s="113" t="s">
        <v>1360</v>
      </c>
      <c r="C23" s="3" t="s">
        <v>1361</v>
      </c>
    </row>
    <row r="24" spans="1:3" ht="14.25" customHeight="1" x14ac:dyDescent="0.2">
      <c r="A24" s="8"/>
      <c r="B24" s="113"/>
    </row>
    <row r="25" spans="1:3" ht="14.25" customHeight="1" x14ac:dyDescent="0.2">
      <c r="A25" s="3"/>
    </row>
    <row r="26" spans="1:3" ht="14.25" customHeight="1" x14ac:dyDescent="0.2">
      <c r="A26" s="3"/>
    </row>
    <row r="27" spans="1:3" ht="14.25" customHeight="1" x14ac:dyDescent="0.2"/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5" defaultRowHeight="15" customHeight="1" x14ac:dyDescent="0.2"/>
  <cols>
    <col min="1" max="2" width="25.33203125" customWidth="1"/>
    <col min="3" max="12" width="8.6640625" customWidth="1"/>
    <col min="13" max="13" width="17.33203125" customWidth="1"/>
    <col min="14" max="14" width="12" customWidth="1"/>
    <col min="19" max="19" width="15.83203125" customWidth="1"/>
    <col min="27" max="27" width="16.6640625" customWidth="1"/>
    <col min="28" max="29" width="16.5" customWidth="1"/>
  </cols>
  <sheetData>
    <row r="1" spans="1:31" ht="14.25" customHeight="1" x14ac:dyDescent="0.2">
      <c r="A1" s="123"/>
      <c r="B1" s="122"/>
      <c r="C1" s="124" t="s">
        <v>1362</v>
      </c>
      <c r="D1" s="122"/>
      <c r="E1" s="122"/>
      <c r="F1" s="122"/>
      <c r="G1" s="122"/>
      <c r="H1" s="122"/>
      <c r="I1" s="122"/>
      <c r="J1" s="122"/>
      <c r="K1" s="122"/>
      <c r="L1" s="122"/>
      <c r="M1" s="124" t="s">
        <v>1363</v>
      </c>
      <c r="N1" s="122"/>
      <c r="O1" s="122"/>
      <c r="P1" s="122"/>
      <c r="Q1" s="122"/>
      <c r="R1" s="122"/>
      <c r="S1" s="122"/>
      <c r="T1" s="122"/>
      <c r="U1" s="122"/>
      <c r="V1" s="122"/>
      <c r="W1" s="124" t="s">
        <v>1364</v>
      </c>
      <c r="X1" s="122"/>
      <c r="Y1" s="122"/>
      <c r="Z1" s="122"/>
      <c r="AA1" s="122"/>
      <c r="AB1" s="122"/>
      <c r="AC1" s="122"/>
      <c r="AD1" s="114"/>
      <c r="AE1" s="114"/>
    </row>
    <row r="2" spans="1:31" ht="49.5" customHeight="1" x14ac:dyDescent="0.2">
      <c r="A2" s="29" t="s">
        <v>1240</v>
      </c>
      <c r="B2" s="62" t="s">
        <v>1260</v>
      </c>
      <c r="C2" s="68" t="s">
        <v>61</v>
      </c>
      <c r="D2" s="68" t="s">
        <v>63</v>
      </c>
      <c r="E2" s="68" t="s">
        <v>64</v>
      </c>
      <c r="F2" s="68" t="s">
        <v>65</v>
      </c>
      <c r="G2" s="68" t="s">
        <v>66</v>
      </c>
      <c r="H2" s="68" t="s">
        <v>67</v>
      </c>
      <c r="I2" s="68" t="s">
        <v>68</v>
      </c>
      <c r="J2" s="68" t="s">
        <v>69</v>
      </c>
      <c r="K2" s="115" t="s">
        <v>1365</v>
      </c>
      <c r="L2" s="115" t="s">
        <v>1366</v>
      </c>
      <c r="M2" s="114" t="s">
        <v>1367</v>
      </c>
      <c r="N2" s="114" t="s">
        <v>1368</v>
      </c>
      <c r="O2" s="116" t="s">
        <v>1369</v>
      </c>
      <c r="P2" s="116" t="s">
        <v>1370</v>
      </c>
      <c r="Q2" s="116" t="s">
        <v>1371</v>
      </c>
      <c r="R2" s="117" t="s">
        <v>1372</v>
      </c>
      <c r="S2" s="117" t="s">
        <v>1373</v>
      </c>
      <c r="T2" s="117" t="s">
        <v>1374</v>
      </c>
      <c r="U2" s="118" t="s">
        <v>1375</v>
      </c>
      <c r="V2" s="119" t="s">
        <v>1376</v>
      </c>
      <c r="W2" s="114" t="s">
        <v>1377</v>
      </c>
      <c r="X2" s="114" t="s">
        <v>1378</v>
      </c>
      <c r="Y2" s="114" t="s">
        <v>1379</v>
      </c>
      <c r="Z2" s="114" t="s">
        <v>1380</v>
      </c>
      <c r="AA2" s="114" t="s">
        <v>1381</v>
      </c>
      <c r="AB2" s="114" t="s">
        <v>1382</v>
      </c>
      <c r="AC2" s="114" t="s">
        <v>1383</v>
      </c>
      <c r="AD2" s="114"/>
      <c r="AE2" s="114"/>
    </row>
    <row r="3" spans="1:31" ht="14.25" customHeight="1" x14ac:dyDescent="0.2">
      <c r="A3" s="22">
        <f>VLOOKUP(B3,'Sample ID by Horizon'!A:B,2,FALSE)</f>
        <v>42649</v>
      </c>
      <c r="B3" s="21" t="s">
        <v>1262</v>
      </c>
      <c r="C3" s="21">
        <v>0.78</v>
      </c>
      <c r="D3" s="21">
        <v>0.56000000000000005</v>
      </c>
      <c r="E3" s="21">
        <v>3.59</v>
      </c>
      <c r="F3" s="21">
        <v>9.7200000000000006</v>
      </c>
      <c r="G3" s="21">
        <v>16.11</v>
      </c>
      <c r="H3" s="21">
        <v>3.27</v>
      </c>
      <c r="I3" s="21">
        <v>49.59</v>
      </c>
      <c r="J3" s="21">
        <v>83.62</v>
      </c>
      <c r="K3" s="23">
        <f>SUM(C3:J3)</f>
        <v>167.24</v>
      </c>
      <c r="L3" s="71">
        <f t="shared" ref="L3:L20" si="0">IFERROR(C3/SUM($C3:$J3)*100,"")</f>
        <v>0.46639559913896195</v>
      </c>
      <c r="M3" s="23">
        <f t="shared" ref="M3:M20" si="1">SUM(D3:J3)</f>
        <v>166.46</v>
      </c>
      <c r="N3" s="23">
        <f t="shared" ref="N3:Q3" si="2">D3/$M3*100</f>
        <v>0.33641715727502103</v>
      </c>
      <c r="O3" s="23">
        <f t="shared" si="2"/>
        <v>2.1566742761023669</v>
      </c>
      <c r="P3" s="23">
        <f t="shared" si="2"/>
        <v>5.8392406584164362</v>
      </c>
      <c r="Q3" s="23">
        <f t="shared" si="2"/>
        <v>9.6780007208939072</v>
      </c>
      <c r="R3" s="23">
        <f t="shared" ref="R3:R20" si="3">(((H3+I3)/$M3)+S3)*100</f>
        <v>31.755376667067164</v>
      </c>
      <c r="T3" s="23">
        <f t="shared" ref="T3:T20" si="4">SUM(N3:R3)</f>
        <v>49.765709479754889</v>
      </c>
      <c r="U3" s="23">
        <f>VLOOKUP(B3,Elutriation!B:J,8,FALSE)*J3/M3</f>
        <v>35.666346269374024</v>
      </c>
      <c r="V3" s="23">
        <f>VLOOKUP(B3,Elutriation!B:K,9,FALSE)*J3/M3</f>
        <v>14.567944250871079</v>
      </c>
      <c r="W3" s="39">
        <f t="shared" ref="W3:AC3" si="5">(SUM(D3:$J3)/$K3)*100</f>
        <v>99.533604400861037</v>
      </c>
      <c r="X3" s="39">
        <f t="shared" si="5"/>
        <v>99.198756278402286</v>
      </c>
      <c r="Y3" s="39">
        <f t="shared" si="5"/>
        <v>97.052140636211419</v>
      </c>
      <c r="Z3" s="39">
        <f t="shared" si="5"/>
        <v>91.240133939248977</v>
      </c>
      <c r="AA3" s="39">
        <f t="shared" si="5"/>
        <v>81.607270987801968</v>
      </c>
      <c r="AB3" s="39">
        <f t="shared" si="5"/>
        <v>79.651997129873237</v>
      </c>
      <c r="AC3" s="39">
        <f t="shared" si="5"/>
        <v>50</v>
      </c>
    </row>
    <row r="4" spans="1:31" ht="14.25" customHeight="1" x14ac:dyDescent="0.2">
      <c r="A4" s="22">
        <f>VLOOKUP(B4,'Sample ID by Horizon'!A:B,2,FALSE)</f>
        <v>42649</v>
      </c>
      <c r="B4" s="21" t="s">
        <v>504</v>
      </c>
      <c r="C4" s="21">
        <v>1.48</v>
      </c>
      <c r="D4" s="21">
        <v>0.73</v>
      </c>
      <c r="E4" s="21">
        <v>4.62</v>
      </c>
      <c r="F4" s="21">
        <v>15.16</v>
      </c>
      <c r="G4" s="21">
        <v>17.920000000000002</v>
      </c>
      <c r="H4" s="21">
        <v>18.100000000000001</v>
      </c>
      <c r="I4" s="21">
        <v>5.4</v>
      </c>
      <c r="J4" s="21">
        <v>70.040000000000006</v>
      </c>
      <c r="K4" s="21">
        <v>133.44999999999999</v>
      </c>
      <c r="L4" s="23">
        <f t="shared" si="0"/>
        <v>1.1090295991007866</v>
      </c>
      <c r="M4" s="23">
        <f t="shared" si="1"/>
        <v>131.97</v>
      </c>
      <c r="N4" s="23">
        <f t="shared" ref="N4:Q4" si="6">D4/$M4*100</f>
        <v>0.55315602030764566</v>
      </c>
      <c r="O4" s="23">
        <f t="shared" si="6"/>
        <v>3.5007956353716758</v>
      </c>
      <c r="P4" s="23">
        <f t="shared" si="6"/>
        <v>11.48745927104645</v>
      </c>
      <c r="Q4" s="23">
        <f t="shared" si="6"/>
        <v>13.578843676593166</v>
      </c>
      <c r="R4" s="23">
        <f t="shared" si="3"/>
        <v>17.807077366068047</v>
      </c>
      <c r="T4" s="23">
        <f t="shared" si="4"/>
        <v>46.927331969386984</v>
      </c>
      <c r="U4" s="23">
        <f>VLOOKUP(B4,Elutriation!B:J,8,FALSE)*J4/M4</f>
        <v>39.273774342653631</v>
      </c>
      <c r="V4" s="23">
        <f>VLOOKUP(B4,Elutriation!B:K,9,FALSE)*J4/M4</f>
        <v>13.798893687959387</v>
      </c>
      <c r="W4" s="39">
        <f t="shared" ref="W4:AC4" si="7">(SUM(D4:$J4)/$K4)*100</f>
        <v>98.890970400899221</v>
      </c>
      <c r="X4" s="39">
        <f t="shared" si="7"/>
        <v>98.343949044585997</v>
      </c>
      <c r="Y4" s="39">
        <f t="shared" si="7"/>
        <v>94.881978269014624</v>
      </c>
      <c r="Z4" s="39">
        <f t="shared" si="7"/>
        <v>83.521918321468718</v>
      </c>
      <c r="AA4" s="39">
        <f t="shared" si="7"/>
        <v>70.093668040464607</v>
      </c>
      <c r="AB4" s="39">
        <f t="shared" si="7"/>
        <v>56.530535781191475</v>
      </c>
      <c r="AC4" s="39">
        <f t="shared" si="7"/>
        <v>52.484076433121032</v>
      </c>
    </row>
    <row r="5" spans="1:31" ht="14.25" customHeight="1" x14ac:dyDescent="0.2">
      <c r="A5" s="22">
        <f>VLOOKUP(B5,'Sample ID by Horizon'!A:B,2,FALSE)</f>
        <v>42649</v>
      </c>
      <c r="B5" s="21" t="s">
        <v>505</v>
      </c>
      <c r="C5" s="21">
        <v>1.35</v>
      </c>
      <c r="D5" s="21">
        <v>0.93</v>
      </c>
      <c r="E5" s="21">
        <v>5.39</v>
      </c>
      <c r="F5" s="21">
        <v>18.41</v>
      </c>
      <c r="G5" s="21">
        <v>21.89</v>
      </c>
      <c r="H5" s="21">
        <v>25.14</v>
      </c>
      <c r="I5" s="21">
        <v>6.92</v>
      </c>
      <c r="J5" s="21">
        <v>97.07</v>
      </c>
      <c r="K5" s="21">
        <v>177.1</v>
      </c>
      <c r="L5" s="23">
        <f t="shared" si="0"/>
        <v>0.76228119706380582</v>
      </c>
      <c r="M5" s="23">
        <f t="shared" si="1"/>
        <v>175.75</v>
      </c>
      <c r="N5" s="23">
        <f t="shared" ref="N5:Q5" si="8">D5/$M5*100</f>
        <v>0.52916073968705546</v>
      </c>
      <c r="O5" s="23">
        <f t="shared" si="8"/>
        <v>3.0668563300142249</v>
      </c>
      <c r="P5" s="23">
        <f t="shared" si="8"/>
        <v>10.475106685633001</v>
      </c>
      <c r="Q5" s="23">
        <f t="shared" si="8"/>
        <v>12.455192034139403</v>
      </c>
      <c r="R5" s="23">
        <f t="shared" si="3"/>
        <v>18.241820768136559</v>
      </c>
      <c r="T5" s="23">
        <f t="shared" si="4"/>
        <v>44.768136557610248</v>
      </c>
      <c r="U5" s="23">
        <f>VLOOKUP(B5,Elutriation!B:J,8,FALSE)*J5/M5</f>
        <v>42.528534850640114</v>
      </c>
      <c r="V5" s="23">
        <f>VLOOKUP(B5,Elutriation!B:K,9,FALSE)*J5/M5</f>
        <v>12.703328591749642</v>
      </c>
      <c r="W5" s="39">
        <f t="shared" ref="W5:AC5" si="9">(SUM(D5:$J5)/$K5)*100</f>
        <v>99.237718802936186</v>
      </c>
      <c r="X5" s="39">
        <f t="shared" si="9"/>
        <v>98.712591756070012</v>
      </c>
      <c r="Y5" s="39">
        <f t="shared" si="9"/>
        <v>95.669113495200463</v>
      </c>
      <c r="Z5" s="39">
        <f t="shared" si="9"/>
        <v>85.273856578204402</v>
      </c>
      <c r="AA5" s="39">
        <f t="shared" si="9"/>
        <v>72.913608130999435</v>
      </c>
      <c r="AB5" s="39">
        <f t="shared" si="9"/>
        <v>58.718238283455669</v>
      </c>
      <c r="AC5" s="39">
        <f t="shared" si="9"/>
        <v>54.810841332580459</v>
      </c>
      <c r="AD5" s="116"/>
      <c r="AE5" s="116"/>
    </row>
    <row r="6" spans="1:31" ht="14.25" customHeight="1" x14ac:dyDescent="0.2">
      <c r="A6" s="22">
        <f>VLOOKUP(B6,'Sample ID by Horizon'!A:B,2,FALSE)</f>
        <v>42649</v>
      </c>
      <c r="B6" s="21" t="s">
        <v>506</v>
      </c>
      <c r="C6" s="21">
        <v>16.03</v>
      </c>
      <c r="D6" s="21">
        <v>9.5399999999999991</v>
      </c>
      <c r="E6" s="21">
        <v>59.46</v>
      </c>
      <c r="F6" s="21">
        <v>240.46</v>
      </c>
      <c r="G6" s="21">
        <v>587.08000000000004</v>
      </c>
      <c r="H6" s="21">
        <v>389.07</v>
      </c>
      <c r="I6" s="21">
        <v>155.82</v>
      </c>
      <c r="J6" s="21">
        <v>1102.04</v>
      </c>
      <c r="K6" s="21">
        <v>2559.5</v>
      </c>
      <c r="L6" s="23">
        <f t="shared" si="0"/>
        <v>0.62629419808556364</v>
      </c>
      <c r="M6" s="23">
        <f t="shared" si="1"/>
        <v>2543.4700000000003</v>
      </c>
      <c r="N6" s="23">
        <f t="shared" ref="N6:Q6" si="10">D6/$M6*100</f>
        <v>0.37507814127943317</v>
      </c>
      <c r="O6" s="23">
        <f t="shared" si="10"/>
        <v>2.3377511824397379</v>
      </c>
      <c r="P6" s="23">
        <f t="shared" si="10"/>
        <v>9.4540136113262587</v>
      </c>
      <c r="Q6" s="23">
        <f t="shared" si="10"/>
        <v>23.081852744478997</v>
      </c>
      <c r="R6" s="23">
        <f t="shared" si="3"/>
        <v>21.423095220309261</v>
      </c>
      <c r="T6" s="23">
        <f t="shared" si="4"/>
        <v>56.671790899833695</v>
      </c>
      <c r="U6" s="23">
        <f>VLOOKUP(B6,Elutriation!B:J,8,FALSE)*J6/M6</f>
        <v>34.66256728013304</v>
      </c>
      <c r="V6" s="23">
        <f>VLOOKUP(B6,Elutriation!B:K,9,FALSE)*J6/M6</f>
        <v>8.6656418200332599</v>
      </c>
      <c r="W6" s="39">
        <f t="shared" ref="W6:AC6" si="11">(SUM(D6:$J6)/$K6)*100</f>
        <v>99.37370580191444</v>
      </c>
      <c r="X6" s="39">
        <f t="shared" si="11"/>
        <v>99.000976753272113</v>
      </c>
      <c r="Y6" s="39">
        <f t="shared" si="11"/>
        <v>96.677866770853697</v>
      </c>
      <c r="Z6" s="39">
        <f t="shared" si="11"/>
        <v>87.283063098261394</v>
      </c>
      <c r="AA6" s="39">
        <f t="shared" si="11"/>
        <v>64.345770658331702</v>
      </c>
      <c r="AB6" s="39">
        <f t="shared" si="11"/>
        <v>49.144754834928698</v>
      </c>
      <c r="AC6" s="39">
        <f t="shared" si="11"/>
        <v>43.056847040437582</v>
      </c>
    </row>
    <row r="7" spans="1:31" ht="14.25" customHeight="1" x14ac:dyDescent="0.2">
      <c r="A7" s="22">
        <f>VLOOKUP(B7,'Sample ID by Horizon'!A:B,2,FALSE)</f>
        <v>42649</v>
      </c>
      <c r="B7" s="21" t="s">
        <v>507</v>
      </c>
      <c r="C7" s="21">
        <v>2.42</v>
      </c>
      <c r="D7" s="21">
        <v>9.84</v>
      </c>
      <c r="E7" s="21">
        <v>49.71</v>
      </c>
      <c r="F7" s="21">
        <v>318.29000000000002</v>
      </c>
      <c r="G7" s="21">
        <v>1424.28</v>
      </c>
      <c r="H7" s="21">
        <v>788.11</v>
      </c>
      <c r="I7" s="21">
        <v>184.09</v>
      </c>
      <c r="J7" s="21">
        <v>812</v>
      </c>
      <c r="K7" s="21">
        <v>3588.74</v>
      </c>
      <c r="L7" s="23">
        <f t="shared" si="0"/>
        <v>6.743313809303543E-2</v>
      </c>
      <c r="M7" s="23">
        <f t="shared" si="1"/>
        <v>3586.32</v>
      </c>
      <c r="N7" s="23">
        <f t="shared" ref="N7:Q7" si="12">D7/$M7*100</f>
        <v>0.27437596198889114</v>
      </c>
      <c r="O7" s="23">
        <f t="shared" si="12"/>
        <v>1.3861005152914407</v>
      </c>
      <c r="P7" s="23">
        <f t="shared" si="12"/>
        <v>8.8751143233174954</v>
      </c>
      <c r="Q7" s="23">
        <f t="shared" si="12"/>
        <v>39.714247473733515</v>
      </c>
      <c r="R7" s="23">
        <f t="shared" si="3"/>
        <v>27.108568114390234</v>
      </c>
      <c r="T7" s="23">
        <f t="shared" si="4"/>
        <v>77.358406388721576</v>
      </c>
      <c r="U7" s="23">
        <f>VLOOKUP(B7,Elutriation!B:J,8,FALSE)*J7/M7</f>
        <v>18.792522697361083</v>
      </c>
      <c r="V7" s="23">
        <f>VLOOKUP(B7,Elutriation!B:K,9,FALSE)*J7/M7</f>
        <v>3.84907091391733</v>
      </c>
      <c r="W7" s="39">
        <f t="shared" ref="W7:AC7" si="13">(SUM(D7:$J7)/$K7)*100</f>
        <v>99.932566861906977</v>
      </c>
      <c r="X7" s="39">
        <f t="shared" si="13"/>
        <v>99.658375920239422</v>
      </c>
      <c r="Y7" s="39">
        <f t="shared" si="13"/>
        <v>98.273210096022567</v>
      </c>
      <c r="Z7" s="39">
        <f t="shared" si="13"/>
        <v>89.404080540802639</v>
      </c>
      <c r="AA7" s="39">
        <f t="shared" si="13"/>
        <v>49.716613630410677</v>
      </c>
      <c r="AB7" s="39">
        <f t="shared" si="13"/>
        <v>27.755981207889125</v>
      </c>
      <c r="AC7" s="39">
        <f t="shared" si="13"/>
        <v>22.626325674192056</v>
      </c>
    </row>
    <row r="8" spans="1:31" ht="14.25" customHeight="1" x14ac:dyDescent="0.2">
      <c r="A8" s="22">
        <f>VLOOKUP(B8,'Sample ID by Horizon'!A:B,2,FALSE)</f>
        <v>42500</v>
      </c>
      <c r="B8" s="21" t="s">
        <v>471</v>
      </c>
      <c r="C8" s="21">
        <v>1.84</v>
      </c>
      <c r="D8" s="21">
        <v>0.39</v>
      </c>
      <c r="E8" s="21">
        <v>1.86</v>
      </c>
      <c r="F8" s="21">
        <v>6.85</v>
      </c>
      <c r="G8" s="21">
        <v>10.199999999999999</v>
      </c>
      <c r="H8" s="21">
        <v>11.15</v>
      </c>
      <c r="I8" s="21">
        <v>2.84</v>
      </c>
      <c r="J8" s="21">
        <v>38.5</v>
      </c>
      <c r="K8" s="21">
        <v>73.63</v>
      </c>
      <c r="L8" s="23">
        <f t="shared" si="0"/>
        <v>2.4989813934537555</v>
      </c>
      <c r="M8" s="23">
        <f t="shared" si="1"/>
        <v>71.789999999999992</v>
      </c>
      <c r="N8" s="23">
        <f t="shared" ref="N8:Q8" si="14">D8/$M8*100</f>
        <v>0.54325114918512329</v>
      </c>
      <c r="O8" s="23">
        <f t="shared" si="14"/>
        <v>2.5908900961136649</v>
      </c>
      <c r="P8" s="23">
        <f t="shared" si="14"/>
        <v>9.5417189023540896</v>
      </c>
      <c r="Q8" s="23">
        <f t="shared" si="14"/>
        <v>14.208106978687841</v>
      </c>
      <c r="R8" s="23">
        <f t="shared" si="3"/>
        <v>19.487393787435579</v>
      </c>
      <c r="T8" s="23">
        <f t="shared" si="4"/>
        <v>46.3713609137763</v>
      </c>
      <c r="U8" s="23">
        <f>VLOOKUP(B8,Elutriation!B:J,8,FALSE)*J8/M8</f>
        <v>46.120629614152392</v>
      </c>
      <c r="V8" s="23">
        <f>VLOOKUP(B8,Elutriation!B:K,9,FALSE)*J8/M8</f>
        <v>7.5080094720713202</v>
      </c>
      <c r="W8" s="39">
        <f t="shared" ref="W8:AC8" si="15">(SUM(D8:$J8)/$K8)*100</f>
        <v>97.501018606546239</v>
      </c>
      <c r="X8" s="39">
        <f t="shared" si="15"/>
        <v>96.971343202498971</v>
      </c>
      <c r="Y8" s="39">
        <f t="shared" si="15"/>
        <v>94.445198967812033</v>
      </c>
      <c r="Z8" s="39">
        <f t="shared" si="15"/>
        <v>85.141925845443438</v>
      </c>
      <c r="AA8" s="39">
        <f t="shared" si="15"/>
        <v>71.288876816515014</v>
      </c>
      <c r="AB8" s="39">
        <f t="shared" si="15"/>
        <v>56.145592829009928</v>
      </c>
      <c r="AC8" s="39">
        <f t="shared" si="15"/>
        <v>52.288469373896518</v>
      </c>
    </row>
    <row r="9" spans="1:31" ht="14.25" customHeight="1" x14ac:dyDescent="0.2">
      <c r="A9" s="22">
        <f>VLOOKUP(B9,'Sample ID by Horizon'!A:B,2,FALSE)</f>
        <v>42500</v>
      </c>
      <c r="B9" s="21" t="s">
        <v>472</v>
      </c>
      <c r="C9" s="21">
        <v>23.73</v>
      </c>
      <c r="D9" s="21">
        <v>3.43</v>
      </c>
      <c r="E9" s="21">
        <v>4.5599999999999996</v>
      </c>
      <c r="F9" s="21">
        <v>9.14</v>
      </c>
      <c r="G9" s="21">
        <v>12.51</v>
      </c>
      <c r="H9" s="21">
        <v>12.58</v>
      </c>
      <c r="I9" s="21">
        <v>4.42</v>
      </c>
      <c r="J9" s="21">
        <v>34.5</v>
      </c>
      <c r="K9" s="21">
        <v>104.87</v>
      </c>
      <c r="L9" s="23">
        <f t="shared" si="0"/>
        <v>22.628015638409458</v>
      </c>
      <c r="M9" s="23">
        <f t="shared" si="1"/>
        <v>81.14</v>
      </c>
      <c r="N9" s="23">
        <f t="shared" ref="N9:Q9" si="16">D9/$M9*100</f>
        <v>4.2272615232930733</v>
      </c>
      <c r="O9" s="23">
        <f t="shared" si="16"/>
        <v>5.6199161942321902</v>
      </c>
      <c r="P9" s="23">
        <f t="shared" si="16"/>
        <v>11.264481143702245</v>
      </c>
      <c r="Q9" s="23">
        <f t="shared" si="16"/>
        <v>15.417796401281736</v>
      </c>
      <c r="R9" s="23">
        <f t="shared" si="3"/>
        <v>20.951441952181415</v>
      </c>
      <c r="T9" s="23">
        <f t="shared" si="4"/>
        <v>57.480897214690657</v>
      </c>
      <c r="U9" s="23">
        <f>VLOOKUP(B9,Elutriation!B:J,8,FALSE)*J9/M9</f>
        <v>37.842001478925312</v>
      </c>
      <c r="V9" s="23">
        <f>VLOOKUP(B9,Elutriation!B:K,9,FALSE)*J9/M9</f>
        <v>4.6771013063840279</v>
      </c>
      <c r="W9" s="39">
        <f t="shared" ref="W9:AC9" si="17">(SUM(D9:$J9)/$K9)*100</f>
        <v>77.371984361590535</v>
      </c>
      <c r="X9" s="39">
        <f t="shared" si="17"/>
        <v>74.101268236864698</v>
      </c>
      <c r="Y9" s="39">
        <f t="shared" si="17"/>
        <v>69.753027557928874</v>
      </c>
      <c r="Z9" s="39">
        <f t="shared" si="17"/>
        <v>61.037474969009239</v>
      </c>
      <c r="AA9" s="39">
        <f t="shared" si="17"/>
        <v>49.108419948507674</v>
      </c>
      <c r="AB9" s="39">
        <f t="shared" si="17"/>
        <v>37.112615619338229</v>
      </c>
      <c r="AC9" s="39">
        <f t="shared" si="17"/>
        <v>32.897873557738151</v>
      </c>
    </row>
    <row r="10" spans="1:31" ht="14.25" customHeight="1" x14ac:dyDescent="0.2">
      <c r="A10" s="22">
        <f>VLOOKUP(B10,'Sample ID by Horizon'!A:B,2,FALSE)</f>
        <v>42500</v>
      </c>
      <c r="B10" s="21" t="s">
        <v>473</v>
      </c>
      <c r="C10" s="21">
        <v>0.54</v>
      </c>
      <c r="D10" s="21">
        <v>0.88</v>
      </c>
      <c r="E10" s="21">
        <v>4.59</v>
      </c>
      <c r="F10" s="21">
        <v>17.329999999999998</v>
      </c>
      <c r="G10" s="21">
        <v>25.93</v>
      </c>
      <c r="H10" s="21">
        <v>25.49</v>
      </c>
      <c r="I10" s="21">
        <v>10.220000000000001</v>
      </c>
      <c r="J10" s="21">
        <v>89.98</v>
      </c>
      <c r="K10" s="21">
        <v>174.96</v>
      </c>
      <c r="L10" s="23">
        <f t="shared" si="0"/>
        <v>0.30864197530864207</v>
      </c>
      <c r="M10" s="23">
        <f t="shared" si="1"/>
        <v>174.42000000000002</v>
      </c>
      <c r="N10" s="23">
        <f t="shared" ref="N10:Q10" si="18">D10/$M10*100</f>
        <v>0.50452929709895644</v>
      </c>
      <c r="O10" s="23">
        <f t="shared" si="18"/>
        <v>2.6315789473684204</v>
      </c>
      <c r="P10" s="23">
        <f t="shared" si="18"/>
        <v>9.935787180369223</v>
      </c>
      <c r="Q10" s="23">
        <f t="shared" si="18"/>
        <v>14.866414402018115</v>
      </c>
      <c r="R10" s="23">
        <f t="shared" si="3"/>
        <v>20.473569544776975</v>
      </c>
      <c r="T10" s="23">
        <f t="shared" si="4"/>
        <v>48.411879371631684</v>
      </c>
      <c r="U10" s="23">
        <f>VLOOKUP(B10,Elutriation!B:J,8,FALSE)*J10/M10</f>
        <v>45.397546152964111</v>
      </c>
      <c r="V10" s="23">
        <f>VLOOKUP(B10,Elutriation!B:K,9,FALSE)*J10/M10</f>
        <v>6.1905744754041958</v>
      </c>
      <c r="W10" s="39">
        <f t="shared" ref="W10:AC10" si="19">(SUM(D10:$J10)/$K10)*100</f>
        <v>99.691358024691368</v>
      </c>
      <c r="X10" s="39">
        <f t="shared" si="19"/>
        <v>99.188385916780973</v>
      </c>
      <c r="Y10" s="39">
        <f t="shared" si="19"/>
        <v>96.564929126657503</v>
      </c>
      <c r="Z10" s="39">
        <f t="shared" si="19"/>
        <v>86.659807956104245</v>
      </c>
      <c r="AA10" s="39">
        <f t="shared" si="19"/>
        <v>71.83927754915409</v>
      </c>
      <c r="AB10" s="39">
        <f t="shared" si="19"/>
        <v>57.270233196159126</v>
      </c>
      <c r="AC10" s="39">
        <f t="shared" si="19"/>
        <v>51.428898033836305</v>
      </c>
    </row>
    <row r="11" spans="1:31" ht="14.25" customHeight="1" x14ac:dyDescent="0.2">
      <c r="A11" s="22">
        <f>VLOOKUP(B11,'Sample ID by Horizon'!A:B,2,FALSE)</f>
        <v>42500</v>
      </c>
      <c r="B11" s="21" t="s">
        <v>474</v>
      </c>
      <c r="C11" s="21">
        <v>1.36</v>
      </c>
      <c r="D11" s="21">
        <v>1.51</v>
      </c>
      <c r="E11" s="21">
        <v>12.36</v>
      </c>
      <c r="F11" s="21">
        <v>55.6</v>
      </c>
      <c r="G11" s="21">
        <v>113.79</v>
      </c>
      <c r="H11" s="21">
        <v>99.55</v>
      </c>
      <c r="I11" s="21">
        <v>42.15</v>
      </c>
      <c r="J11" s="21">
        <v>339.5</v>
      </c>
      <c r="K11" s="21">
        <v>665.82</v>
      </c>
      <c r="L11" s="23">
        <f t="shared" si="0"/>
        <v>0.20425940945000154</v>
      </c>
      <c r="M11" s="23">
        <f t="shared" si="1"/>
        <v>664.46</v>
      </c>
      <c r="N11" s="23">
        <f t="shared" ref="N11:Q11" si="20">D11/$M11*100</f>
        <v>0.22725220479788097</v>
      </c>
      <c r="O11" s="23">
        <f t="shared" si="20"/>
        <v>1.8601571200674232</v>
      </c>
      <c r="P11" s="23">
        <f t="shared" si="20"/>
        <v>8.367697077325948</v>
      </c>
      <c r="Q11" s="23">
        <f t="shared" si="20"/>
        <v>17.125184360232367</v>
      </c>
      <c r="R11" s="23">
        <f t="shared" si="3"/>
        <v>21.325587695271345</v>
      </c>
      <c r="T11" s="23">
        <f t="shared" si="4"/>
        <v>48.905878457694968</v>
      </c>
      <c r="U11" s="23">
        <f>VLOOKUP(B11,Elutriation!B:J,8,FALSE)*J11/M11</f>
        <v>43.430003310959272</v>
      </c>
      <c r="V11" s="23">
        <f>VLOOKUP(B11,Elutriation!B:K,9,FALSE)*J11/M11</f>
        <v>7.6641182313457543</v>
      </c>
      <c r="W11" s="39">
        <f t="shared" ref="W11:AC11" si="21">(SUM(D11:$J11)/$K11)*100</f>
        <v>99.795740590549997</v>
      </c>
      <c r="X11" s="39">
        <f t="shared" si="21"/>
        <v>99.568952569763596</v>
      </c>
      <c r="Y11" s="39">
        <f t="shared" si="21"/>
        <v>97.712594995644452</v>
      </c>
      <c r="Z11" s="39">
        <f t="shared" si="21"/>
        <v>89.361989726953226</v>
      </c>
      <c r="AA11" s="39">
        <f t="shared" si="21"/>
        <v>72.271785167162278</v>
      </c>
      <c r="AB11" s="39">
        <f t="shared" si="21"/>
        <v>57.320296776906666</v>
      </c>
      <c r="AC11" s="39">
        <f t="shared" si="21"/>
        <v>50.989756991379039</v>
      </c>
    </row>
    <row r="12" spans="1:31" ht="14.25" customHeight="1" x14ac:dyDescent="0.2">
      <c r="A12" s="22">
        <f>VLOOKUP(B12,'Sample ID by Horizon'!A:B,2,FALSE)</f>
        <v>42888</v>
      </c>
      <c r="B12" s="21" t="s">
        <v>583</v>
      </c>
      <c r="C12" s="21">
        <v>9.56</v>
      </c>
      <c r="D12" s="21">
        <v>2.74</v>
      </c>
      <c r="E12" s="21">
        <v>4.62</v>
      </c>
      <c r="F12" s="21">
        <v>12.22</v>
      </c>
      <c r="G12" s="21">
        <v>24.94</v>
      </c>
      <c r="H12" s="21">
        <v>30.37</v>
      </c>
      <c r="I12" s="21">
        <v>7.44</v>
      </c>
      <c r="J12" s="21">
        <v>168.14</v>
      </c>
      <c r="K12" s="21">
        <v>260.02999999999997</v>
      </c>
      <c r="L12" s="23">
        <f t="shared" si="0"/>
        <v>3.676498865515518</v>
      </c>
      <c r="M12" s="23">
        <f t="shared" si="1"/>
        <v>250.46999999999997</v>
      </c>
      <c r="N12" s="23">
        <f t="shared" ref="N12:Q12" si="22">D12/$M12*100</f>
        <v>1.0939433864335051</v>
      </c>
      <c r="O12" s="23">
        <f t="shared" si="22"/>
        <v>1.8445322793148884</v>
      </c>
      <c r="P12" s="23">
        <f t="shared" si="22"/>
        <v>4.8788278037289903</v>
      </c>
      <c r="Q12" s="23">
        <f t="shared" si="22"/>
        <v>9.957280313011541</v>
      </c>
      <c r="R12" s="23">
        <f t="shared" si="3"/>
        <v>15.095620233960158</v>
      </c>
      <c r="T12" s="23">
        <f t="shared" si="4"/>
        <v>32.87020401644908</v>
      </c>
      <c r="U12" s="23">
        <f>VLOOKUP(B12,Elutriation!B:J,8,FALSE)*J12/M12</f>
        <v>55.046432706511766</v>
      </c>
      <c r="V12" s="23">
        <f>VLOOKUP(B12,Elutriation!B:K,9,FALSE)*J12/M12</f>
        <v>12.083363277039165</v>
      </c>
      <c r="W12" s="39">
        <f t="shared" ref="W12:AC12" si="23">(SUM(D12:$J12)/$K12)*100</f>
        <v>96.323501134484474</v>
      </c>
      <c r="X12" s="39">
        <f t="shared" si="23"/>
        <v>95.269776564242591</v>
      </c>
      <c r="Y12" s="39">
        <f t="shared" si="23"/>
        <v>93.493058493250786</v>
      </c>
      <c r="Z12" s="39">
        <f t="shared" si="23"/>
        <v>88.793600738376341</v>
      </c>
      <c r="AA12" s="39">
        <f t="shared" si="23"/>
        <v>79.202399723108869</v>
      </c>
      <c r="AB12" s="39">
        <f t="shared" si="23"/>
        <v>67.522978117909474</v>
      </c>
      <c r="AC12" s="39">
        <f t="shared" si="23"/>
        <v>64.661769795792793</v>
      </c>
    </row>
    <row r="13" spans="1:31" ht="14.25" customHeight="1" x14ac:dyDescent="0.2">
      <c r="A13" s="22">
        <f>VLOOKUP(B13,'Sample ID by Horizon'!A:B,2,FALSE)</f>
        <v>42888</v>
      </c>
      <c r="B13" s="21" t="s">
        <v>584</v>
      </c>
      <c r="C13" s="21">
        <v>12.83</v>
      </c>
      <c r="D13" s="21">
        <v>4.55</v>
      </c>
      <c r="E13" s="21">
        <v>8.74</v>
      </c>
      <c r="F13" s="21">
        <v>20.87</v>
      </c>
      <c r="G13" s="21">
        <v>31.43</v>
      </c>
      <c r="H13" s="21">
        <v>38.369999999999997</v>
      </c>
      <c r="I13" s="21">
        <v>9.7100000000000009</v>
      </c>
      <c r="J13" s="21">
        <v>181.75</v>
      </c>
      <c r="K13" s="21">
        <v>308.25</v>
      </c>
      <c r="L13" s="23">
        <f t="shared" si="0"/>
        <v>4.1622060016220601</v>
      </c>
      <c r="M13" s="23">
        <f t="shared" si="1"/>
        <v>295.42</v>
      </c>
      <c r="N13" s="23">
        <f t="shared" ref="N13:Q13" si="24">D13/$M13*100</f>
        <v>1.5401800825942724</v>
      </c>
      <c r="O13" s="23">
        <f t="shared" si="24"/>
        <v>2.9584997630492182</v>
      </c>
      <c r="P13" s="23">
        <f t="shared" si="24"/>
        <v>7.0645183129104323</v>
      </c>
      <c r="Q13" s="23">
        <f t="shared" si="24"/>
        <v>10.63909010899736</v>
      </c>
      <c r="R13" s="23">
        <f t="shared" si="3"/>
        <v>16.275133707941233</v>
      </c>
      <c r="T13" s="23">
        <f t="shared" si="4"/>
        <v>38.477421975492518</v>
      </c>
      <c r="U13" s="23">
        <f>VLOOKUP(B13,Elutriation!B:J,8,FALSE)*J13/M13</f>
        <v>48.602836639360909</v>
      </c>
      <c r="V13" s="23">
        <f>VLOOKUP(B13,Elutriation!B:K,9,FALSE)*J13/M13</f>
        <v>12.919741385146571</v>
      </c>
      <c r="W13" s="39">
        <f t="shared" ref="W13:AC13" si="25">(SUM(D13:$J13)/$K13)*100</f>
        <v>95.837793998377947</v>
      </c>
      <c r="X13" s="39">
        <f t="shared" si="25"/>
        <v>94.361719383617199</v>
      </c>
      <c r="Y13" s="39">
        <f t="shared" si="25"/>
        <v>91.526358475263578</v>
      </c>
      <c r="Z13" s="39">
        <f t="shared" si="25"/>
        <v>84.755879967558798</v>
      </c>
      <c r="AA13" s="39">
        <f t="shared" si="25"/>
        <v>74.5596107055961</v>
      </c>
      <c r="AB13" s="39">
        <f t="shared" si="25"/>
        <v>62.111922141119223</v>
      </c>
      <c r="AC13" s="39">
        <f t="shared" si="25"/>
        <v>58.961881589618812</v>
      </c>
    </row>
    <row r="14" spans="1:31" ht="14.25" customHeight="1" x14ac:dyDescent="0.2">
      <c r="A14" s="22">
        <f>VLOOKUP(B14,'Sample ID by Horizon'!A:B,2,FALSE)</f>
        <v>42888</v>
      </c>
      <c r="B14" s="21" t="s">
        <v>585</v>
      </c>
      <c r="C14" s="21">
        <v>14.29</v>
      </c>
      <c r="D14" s="21">
        <v>7.31</v>
      </c>
      <c r="E14" s="21">
        <v>10.52</v>
      </c>
      <c r="F14" s="21">
        <v>30.13</v>
      </c>
      <c r="G14" s="21">
        <v>42</v>
      </c>
      <c r="H14" s="21">
        <v>52.63</v>
      </c>
      <c r="I14" s="21">
        <v>10.65</v>
      </c>
      <c r="J14" s="21">
        <v>229.63</v>
      </c>
      <c r="K14" s="21">
        <v>397.16</v>
      </c>
      <c r="L14" s="23">
        <f t="shared" si="0"/>
        <v>3.5980461275052873</v>
      </c>
      <c r="M14" s="23">
        <f t="shared" si="1"/>
        <v>382.87</v>
      </c>
      <c r="N14" s="23">
        <f t="shared" ref="N14:Q14" si="26">D14/$M14*100</f>
        <v>1.9092642411262306</v>
      </c>
      <c r="O14" s="23">
        <f t="shared" si="26"/>
        <v>2.7476689215660666</v>
      </c>
      <c r="P14" s="23">
        <f t="shared" si="26"/>
        <v>7.8695118447514822</v>
      </c>
      <c r="Q14" s="23">
        <f t="shared" si="26"/>
        <v>10.969780865567948</v>
      </c>
      <c r="R14" s="23">
        <f t="shared" si="3"/>
        <v>16.527803170789042</v>
      </c>
      <c r="T14" s="23">
        <f t="shared" si="4"/>
        <v>40.024029043800766</v>
      </c>
      <c r="U14" s="23">
        <f>VLOOKUP(B14,Elutriation!B:J,8,FALSE)*J14/M14</f>
        <v>45.581737926711419</v>
      </c>
      <c r="V14" s="23">
        <f>VLOOKUP(B14,Elutriation!B:K,9,FALSE)*J14/M14</f>
        <v>14.394233029487815</v>
      </c>
      <c r="W14" s="39">
        <f t="shared" ref="W14:AC14" si="27">(SUM(D14:$J14)/$K14)*100</f>
        <v>96.401953872494701</v>
      </c>
      <c r="X14" s="39">
        <f t="shared" si="27"/>
        <v>94.561385839460172</v>
      </c>
      <c r="Y14" s="39">
        <f t="shared" si="27"/>
        <v>91.91257931312316</v>
      </c>
      <c r="Z14" s="39">
        <f t="shared" si="27"/>
        <v>84.326216134555338</v>
      </c>
      <c r="AA14" s="39">
        <f t="shared" si="27"/>
        <v>73.751133044616765</v>
      </c>
      <c r="AB14" s="39">
        <f t="shared" si="27"/>
        <v>60.499546782153281</v>
      </c>
      <c r="AC14" s="39">
        <f t="shared" si="27"/>
        <v>57.81800785577601</v>
      </c>
    </row>
    <row r="15" spans="1:31" ht="14.25" customHeight="1" x14ac:dyDescent="0.2">
      <c r="A15" s="22">
        <f>VLOOKUP(B15,'Sample ID by Horizon'!A:B,2,FALSE)</f>
        <v>42888</v>
      </c>
      <c r="B15" s="21" t="s">
        <v>586</v>
      </c>
      <c r="C15" s="21">
        <v>20.73</v>
      </c>
      <c r="D15" s="21">
        <v>4.84</v>
      </c>
      <c r="E15" s="21">
        <v>7.67</v>
      </c>
      <c r="F15" s="21">
        <v>25.04</v>
      </c>
      <c r="G15" s="21">
        <v>68.489999999999995</v>
      </c>
      <c r="H15" s="21">
        <v>86.89</v>
      </c>
      <c r="I15" s="21">
        <v>18.03</v>
      </c>
      <c r="J15" s="21">
        <v>261.63</v>
      </c>
      <c r="K15" s="21">
        <v>493.32</v>
      </c>
      <c r="L15" s="23">
        <f t="shared" si="0"/>
        <v>4.2021405983945517</v>
      </c>
      <c r="M15" s="23">
        <f t="shared" si="1"/>
        <v>472.59000000000003</v>
      </c>
      <c r="N15" s="23">
        <f t="shared" ref="N15:Q15" si="28">D15/$M15*100</f>
        <v>1.0241435493768383</v>
      </c>
      <c r="O15" s="23">
        <f t="shared" si="28"/>
        <v>1.622971285892634</v>
      </c>
      <c r="P15" s="23">
        <f t="shared" si="28"/>
        <v>5.2984616686768655</v>
      </c>
      <c r="Q15" s="23">
        <f t="shared" si="28"/>
        <v>14.492477623309844</v>
      </c>
      <c r="R15" s="23">
        <f t="shared" si="3"/>
        <v>22.201062231532617</v>
      </c>
      <c r="T15" s="23">
        <f t="shared" si="4"/>
        <v>44.639116358788797</v>
      </c>
      <c r="U15" s="23">
        <f>VLOOKUP(B15,Elutriation!B:J,8,FALSE)*J15/M15</f>
        <v>40.413445058084164</v>
      </c>
      <c r="V15" s="23">
        <f>VLOOKUP(B15,Elutriation!B:K,9,FALSE)*J15/M15</f>
        <v>14.947438583127022</v>
      </c>
      <c r="W15" s="39">
        <f t="shared" ref="W15:AC15" si="29">(SUM(D15:$J15)/$K15)*100</f>
        <v>95.79785940160545</v>
      </c>
      <c r="X15" s="39">
        <f t="shared" si="29"/>
        <v>94.816751804102822</v>
      </c>
      <c r="Y15" s="39">
        <f t="shared" si="29"/>
        <v>93.261980053514975</v>
      </c>
      <c r="Z15" s="39">
        <f t="shared" si="29"/>
        <v>88.186167193707931</v>
      </c>
      <c r="AA15" s="39">
        <f t="shared" si="29"/>
        <v>74.302683856320442</v>
      </c>
      <c r="AB15" s="39">
        <f t="shared" si="29"/>
        <v>56.689369982972501</v>
      </c>
      <c r="AC15" s="39">
        <f t="shared" si="29"/>
        <v>53.034541474093899</v>
      </c>
    </row>
    <row r="16" spans="1:31" ht="14.25" customHeight="1" x14ac:dyDescent="0.2">
      <c r="A16" s="22">
        <f>VLOOKUP(B16,'Sample ID by Horizon'!A:B,2,FALSE)</f>
        <v>42888</v>
      </c>
      <c r="B16" s="21" t="s">
        <v>587</v>
      </c>
      <c r="C16" s="21">
        <v>4.16</v>
      </c>
      <c r="D16" s="21">
        <v>1.97</v>
      </c>
      <c r="E16" s="21">
        <v>3.06</v>
      </c>
      <c r="F16" s="21">
        <v>9.02</v>
      </c>
      <c r="G16" s="21">
        <v>90.13</v>
      </c>
      <c r="H16" s="21">
        <v>146.30000000000001</v>
      </c>
      <c r="I16" s="21">
        <v>29.78</v>
      </c>
      <c r="J16" s="21">
        <v>210.95</v>
      </c>
      <c r="K16" s="21">
        <v>495.37</v>
      </c>
      <c r="L16" s="23">
        <f t="shared" si="0"/>
        <v>0.83977632880473174</v>
      </c>
      <c r="M16" s="23">
        <f t="shared" si="1"/>
        <v>491.21</v>
      </c>
      <c r="N16" s="23">
        <f t="shared" ref="N16:Q16" si="30">D16/$M16*100</f>
        <v>0.40105046721361537</v>
      </c>
      <c r="O16" s="23">
        <f t="shared" si="30"/>
        <v>0.6229514871439914</v>
      </c>
      <c r="P16" s="23">
        <f t="shared" si="30"/>
        <v>1.8362818346532033</v>
      </c>
      <c r="Q16" s="23">
        <f t="shared" si="30"/>
        <v>18.348567822316319</v>
      </c>
      <c r="R16" s="23">
        <f t="shared" si="3"/>
        <v>35.846175770037256</v>
      </c>
      <c r="T16" s="23">
        <f t="shared" si="4"/>
        <v>57.055027381364383</v>
      </c>
      <c r="U16" s="23">
        <f>VLOOKUP(B16,Elutriation!B:J,8,FALSE)*J16/M16</f>
        <v>30.3477806505025</v>
      </c>
      <c r="V16" s="23">
        <f>VLOOKUP(B16,Elutriation!B:K,9,FALSE)*J16/M16</f>
        <v>12.597191968133112</v>
      </c>
      <c r="W16" s="39">
        <f t="shared" ref="W16:AC16" si="31">(SUM(D16:$J16)/$K16)*100</f>
        <v>99.160223671195254</v>
      </c>
      <c r="X16" s="39">
        <f t="shared" si="31"/>
        <v>98.762541130871867</v>
      </c>
      <c r="Y16" s="39">
        <f t="shared" si="31"/>
        <v>98.144821042856861</v>
      </c>
      <c r="Z16" s="39">
        <f t="shared" si="31"/>
        <v>96.323959868381209</v>
      </c>
      <c r="AA16" s="39">
        <f t="shared" si="31"/>
        <v>78.129478975311372</v>
      </c>
      <c r="AB16" s="39">
        <f t="shared" si="31"/>
        <v>48.595998950279586</v>
      </c>
      <c r="AC16" s="39">
        <f t="shared" si="31"/>
        <v>42.584330904172631</v>
      </c>
    </row>
    <row r="17" spans="1:29" ht="14.25" customHeight="1" x14ac:dyDescent="0.2">
      <c r="A17" s="22">
        <f>VLOOKUP(B17,'Sample ID by Horizon'!A:B,2,FALSE)</f>
        <v>42521</v>
      </c>
      <c r="B17" s="21" t="s">
        <v>495</v>
      </c>
      <c r="C17" s="21">
        <v>8.66</v>
      </c>
      <c r="D17" s="21">
        <v>2.2999999999999998</v>
      </c>
      <c r="E17" s="21">
        <v>4.55</v>
      </c>
      <c r="F17" s="21">
        <v>10.16</v>
      </c>
      <c r="G17" s="21">
        <v>19.39</v>
      </c>
      <c r="H17" s="21">
        <v>14.18</v>
      </c>
      <c r="I17" s="21">
        <v>5.05</v>
      </c>
      <c r="J17" s="21">
        <v>83.67</v>
      </c>
      <c r="K17" s="23">
        <f t="shared" ref="K17:K20" si="32">C17+D17+E17+F17+G17+H17+I17+J17</f>
        <v>147.96</v>
      </c>
      <c r="L17" s="23">
        <f t="shared" si="0"/>
        <v>5.852933225195998</v>
      </c>
      <c r="M17" s="23">
        <f t="shared" si="1"/>
        <v>139.30000000000001</v>
      </c>
      <c r="N17" s="23">
        <f t="shared" ref="N17:Q17" si="33">D17/$M17*100</f>
        <v>1.651112706389088</v>
      </c>
      <c r="O17" s="23">
        <f t="shared" si="33"/>
        <v>3.266331658291457</v>
      </c>
      <c r="P17" s="23">
        <f t="shared" si="33"/>
        <v>7.2936109117013634</v>
      </c>
      <c r="Q17" s="23">
        <f t="shared" si="33"/>
        <v>13.919597989949747</v>
      </c>
      <c r="R17" s="23">
        <f t="shared" si="3"/>
        <v>13.804737975592246</v>
      </c>
      <c r="T17" s="23">
        <f t="shared" si="4"/>
        <v>39.935391241923902</v>
      </c>
      <c r="U17" s="23">
        <f>VLOOKUP(B17,Elutriation!B:J,8,FALSE)*J17/M17</f>
        <v>43.847164393395545</v>
      </c>
      <c r="V17" s="23">
        <f>VLOOKUP(B17,Elutriation!B:K,9,FALSE)*J17/M17</f>
        <v>16.217444364680546</v>
      </c>
      <c r="W17" s="39">
        <f t="shared" ref="W17:AC17" si="34">(SUM(D17:$J17)/$K17)*100</f>
        <v>94.147066774804003</v>
      </c>
      <c r="X17" s="39">
        <f t="shared" si="34"/>
        <v>92.592592592592595</v>
      </c>
      <c r="Y17" s="39">
        <f t="shared" si="34"/>
        <v>89.517437145174355</v>
      </c>
      <c r="Z17" s="39">
        <f t="shared" si="34"/>
        <v>82.650716409840484</v>
      </c>
      <c r="AA17" s="39">
        <f t="shared" si="34"/>
        <v>69.54582319545824</v>
      </c>
      <c r="AB17" s="39">
        <f t="shared" si="34"/>
        <v>59.962151932954846</v>
      </c>
      <c r="AC17" s="39">
        <f t="shared" si="34"/>
        <v>56.549067315490674</v>
      </c>
    </row>
    <row r="18" spans="1:29" ht="14.25" customHeight="1" x14ac:dyDescent="0.2">
      <c r="A18" s="22">
        <f>VLOOKUP(B18,'Sample ID by Horizon'!A:B,2,FALSE)</f>
        <v>42521</v>
      </c>
      <c r="B18" s="21" t="s">
        <v>496</v>
      </c>
      <c r="C18" s="21">
        <v>7.18</v>
      </c>
      <c r="D18" s="21">
        <v>1.81</v>
      </c>
      <c r="E18" s="21">
        <v>3.02</v>
      </c>
      <c r="F18" s="21">
        <v>6.11</v>
      </c>
      <c r="G18" s="21">
        <v>10.85</v>
      </c>
      <c r="H18" s="21">
        <v>10.91</v>
      </c>
      <c r="I18" s="21">
        <v>3.22</v>
      </c>
      <c r="J18" s="21">
        <v>52.79</v>
      </c>
      <c r="K18" s="23">
        <f t="shared" si="32"/>
        <v>95.889999999999986</v>
      </c>
      <c r="L18" s="23">
        <f t="shared" si="0"/>
        <v>7.487746376055898</v>
      </c>
      <c r="M18" s="23">
        <f t="shared" si="1"/>
        <v>88.710000000000008</v>
      </c>
      <c r="N18" s="23">
        <f t="shared" ref="N18:Q18" si="35">D18/$M18*100</f>
        <v>2.0403562168864839</v>
      </c>
      <c r="O18" s="23">
        <f t="shared" si="35"/>
        <v>3.40435125690452</v>
      </c>
      <c r="P18" s="23">
        <f t="shared" si="35"/>
        <v>6.8876113177770257</v>
      </c>
      <c r="Q18" s="23">
        <f t="shared" si="35"/>
        <v>12.230864615037762</v>
      </c>
      <c r="R18" s="23">
        <f t="shared" si="3"/>
        <v>15.928305715251945</v>
      </c>
      <c r="T18" s="23">
        <f t="shared" si="4"/>
        <v>40.49148912185774</v>
      </c>
      <c r="U18" s="23">
        <f>VLOOKUP(B18,Elutriation!B:J,8,FALSE)*J18/M18</f>
        <v>45.226468267388114</v>
      </c>
      <c r="V18" s="23">
        <f>VLOOKUP(B18,Elutriation!B:K,9,FALSE)*J18/M18</f>
        <v>14.282042610754141</v>
      </c>
      <c r="W18" s="39">
        <f t="shared" ref="W18:AC18" si="36">(SUM(D18:$J18)/$K18)*100</f>
        <v>92.512253623944133</v>
      </c>
      <c r="X18" s="39">
        <f t="shared" si="36"/>
        <v>90.62467410574618</v>
      </c>
      <c r="Y18" s="39">
        <f t="shared" si="36"/>
        <v>87.475232036708732</v>
      </c>
      <c r="Z18" s="39">
        <f t="shared" si="36"/>
        <v>81.103347585775381</v>
      </c>
      <c r="AA18" s="39">
        <f t="shared" si="36"/>
        <v>69.788299092710403</v>
      </c>
      <c r="AB18" s="39">
        <f t="shared" si="36"/>
        <v>58.410678902909588</v>
      </c>
      <c r="AC18" s="39">
        <f t="shared" si="36"/>
        <v>55.052664511419344</v>
      </c>
    </row>
    <row r="19" spans="1:29" ht="14.25" customHeight="1" x14ac:dyDescent="0.2">
      <c r="A19" s="22">
        <f>VLOOKUP(B19,'Sample ID by Horizon'!A:B,2,FALSE)</f>
        <v>42521</v>
      </c>
      <c r="B19" s="21" t="s">
        <v>497</v>
      </c>
      <c r="C19" s="21">
        <v>18.93</v>
      </c>
      <c r="D19" s="21">
        <v>6.35</v>
      </c>
      <c r="E19" s="21">
        <v>9.5</v>
      </c>
      <c r="F19" s="21">
        <v>15.74</v>
      </c>
      <c r="G19" s="21">
        <v>23.9</v>
      </c>
      <c r="H19" s="21">
        <v>27.68</v>
      </c>
      <c r="I19" s="21">
        <v>12.15</v>
      </c>
      <c r="J19" s="21">
        <v>140.91999999999999</v>
      </c>
      <c r="K19" s="23">
        <f t="shared" si="32"/>
        <v>255.17</v>
      </c>
      <c r="L19" s="23">
        <f t="shared" si="0"/>
        <v>7.4185836893051693</v>
      </c>
      <c r="M19" s="23">
        <f t="shared" si="1"/>
        <v>236.23999999999998</v>
      </c>
      <c r="N19" s="23">
        <f t="shared" ref="N19:Q19" si="37">D19/$M19*100</f>
        <v>2.6879444632577041</v>
      </c>
      <c r="O19" s="23">
        <f t="shared" si="37"/>
        <v>4.0213342363697935</v>
      </c>
      <c r="P19" s="23">
        <f t="shared" si="37"/>
        <v>6.6627158821537424</v>
      </c>
      <c r="Q19" s="23">
        <f t="shared" si="37"/>
        <v>10.116830342025059</v>
      </c>
      <c r="R19" s="23">
        <f t="shared" si="3"/>
        <v>16.859972908906197</v>
      </c>
      <c r="T19" s="23">
        <f t="shared" si="4"/>
        <v>40.348797832712492</v>
      </c>
      <c r="U19" s="23">
        <f>VLOOKUP(B19,Elutriation!B:J,8,FALSE)*J19/M19</f>
        <v>47.124449712157123</v>
      </c>
      <c r="V19" s="23">
        <f>VLOOKUP(B19,Elutriation!B:K,9,FALSE)*J19/M19</f>
        <v>12.526752455130378</v>
      </c>
      <c r="W19" s="39">
        <f t="shared" ref="W19:AC19" si="38">(SUM(D19:$J19)/$K19)*100</f>
        <v>92.581416310694834</v>
      </c>
      <c r="X19" s="39">
        <f t="shared" si="38"/>
        <v>90.092879256965944</v>
      </c>
      <c r="Y19" s="39">
        <f t="shared" si="38"/>
        <v>86.369871066347926</v>
      </c>
      <c r="Z19" s="39">
        <f t="shared" si="38"/>
        <v>80.20143433789238</v>
      </c>
      <c r="AA19" s="39">
        <f t="shared" si="38"/>
        <v>70.835129521495475</v>
      </c>
      <c r="AB19" s="39">
        <f t="shared" si="38"/>
        <v>59.987459340831606</v>
      </c>
      <c r="AC19" s="39">
        <f t="shared" si="38"/>
        <v>55.225927812830655</v>
      </c>
    </row>
    <row r="20" spans="1:29" ht="14.25" customHeight="1" x14ac:dyDescent="0.2">
      <c r="A20" s="22">
        <f>VLOOKUP(B20,'Sample ID by Horizon'!A:B,2,FALSE)</f>
        <v>42521</v>
      </c>
      <c r="B20" s="21" t="s">
        <v>498</v>
      </c>
      <c r="C20" s="21">
        <v>17.47</v>
      </c>
      <c r="D20" s="21">
        <v>7.23</v>
      </c>
      <c r="E20" s="21">
        <v>11.65</v>
      </c>
      <c r="F20" s="21">
        <v>24.32</v>
      </c>
      <c r="G20" s="21">
        <v>50</v>
      </c>
      <c r="H20" s="21">
        <v>58.54</v>
      </c>
      <c r="I20" s="21">
        <v>20.02</v>
      </c>
      <c r="J20" s="21">
        <v>216</v>
      </c>
      <c r="K20" s="23">
        <f t="shared" si="32"/>
        <v>405.23</v>
      </c>
      <c r="L20" s="23">
        <f t="shared" si="0"/>
        <v>4.3111319497569278</v>
      </c>
      <c r="M20" s="23">
        <f t="shared" si="1"/>
        <v>387.76</v>
      </c>
      <c r="N20" s="23">
        <f t="shared" ref="N20:Q20" si="39">D20/$M20*100</f>
        <v>1.8645553950897464</v>
      </c>
      <c r="O20" s="23">
        <f t="shared" si="39"/>
        <v>3.0044357334433673</v>
      </c>
      <c r="P20" s="23">
        <f t="shared" si="39"/>
        <v>6.2719207757375699</v>
      </c>
      <c r="Q20" s="23">
        <f t="shared" si="39"/>
        <v>12.894573963276255</v>
      </c>
      <c r="R20" s="23">
        <f t="shared" si="3"/>
        <v>20.259954611099651</v>
      </c>
      <c r="T20" s="23">
        <f t="shared" si="4"/>
        <v>44.29544047864659</v>
      </c>
      <c r="U20" s="23">
        <f>VLOOKUP(B20,Elutriation!B:J,8,FALSE)*J20/M20</f>
        <v>45.677738807509797</v>
      </c>
      <c r="V20" s="23">
        <f>VLOOKUP(B20,Elutriation!B:K,9,FALSE)*J20/M20</f>
        <v>10.026820713843614</v>
      </c>
      <c r="W20" s="39">
        <f t="shared" ref="W20:AC20" si="40">(SUM(D20:$J20)/$K20)*100</f>
        <v>95.688868050243073</v>
      </c>
      <c r="X20" s="39">
        <f t="shared" si="40"/>
        <v>93.904696098511948</v>
      </c>
      <c r="Y20" s="39">
        <f t="shared" si="40"/>
        <v>91.029785553882974</v>
      </c>
      <c r="Z20" s="39">
        <f t="shared" si="40"/>
        <v>85.028255558571672</v>
      </c>
      <c r="AA20" s="39">
        <f t="shared" si="40"/>
        <v>72.689583693211262</v>
      </c>
      <c r="AB20" s="39">
        <f t="shared" si="40"/>
        <v>58.243466673247291</v>
      </c>
      <c r="AC20" s="39">
        <f t="shared" si="40"/>
        <v>53.303062458356976</v>
      </c>
    </row>
    <row r="21" spans="1:29" ht="14.25" customHeight="1" x14ac:dyDescent="0.2"/>
    <row r="22" spans="1:29" ht="14.25" customHeight="1" x14ac:dyDescent="0.2">
      <c r="L22" s="23" t="str">
        <f t="shared" ref="L22:L1000" si="41">IFERROR(C22/SUM($C22:$J22)*100,"")</f>
        <v/>
      </c>
      <c r="U22" s="120"/>
    </row>
    <row r="23" spans="1:29" ht="14.25" customHeight="1" x14ac:dyDescent="0.2">
      <c r="L23" s="23" t="str">
        <f t="shared" si="41"/>
        <v/>
      </c>
      <c r="U23" s="120"/>
    </row>
    <row r="24" spans="1:29" ht="14.25" customHeight="1" x14ac:dyDescent="0.2">
      <c r="L24" s="23" t="str">
        <f t="shared" si="41"/>
        <v/>
      </c>
      <c r="U24" s="120"/>
    </row>
    <row r="25" spans="1:29" ht="14.25" customHeight="1" x14ac:dyDescent="0.2">
      <c r="L25" s="23" t="str">
        <f t="shared" si="41"/>
        <v/>
      </c>
      <c r="U25" s="120"/>
    </row>
    <row r="26" spans="1:29" ht="14.25" customHeight="1" x14ac:dyDescent="0.2">
      <c r="L26" s="23" t="str">
        <f t="shared" si="41"/>
        <v/>
      </c>
      <c r="U26" s="120"/>
    </row>
    <row r="27" spans="1:29" ht="14.25" customHeight="1" x14ac:dyDescent="0.2">
      <c r="L27" s="23" t="str">
        <f t="shared" si="41"/>
        <v/>
      </c>
      <c r="U27" s="120"/>
    </row>
    <row r="28" spans="1:29" ht="14.25" customHeight="1" x14ac:dyDescent="0.2">
      <c r="L28" s="23" t="str">
        <f t="shared" si="41"/>
        <v/>
      </c>
      <c r="U28" s="120"/>
    </row>
    <row r="29" spans="1:29" ht="14.25" customHeight="1" x14ac:dyDescent="0.2">
      <c r="L29" s="23" t="str">
        <f t="shared" si="41"/>
        <v/>
      </c>
      <c r="U29" s="120"/>
    </row>
    <row r="30" spans="1:29" ht="14.25" customHeight="1" x14ac:dyDescent="0.2">
      <c r="L30" s="23" t="str">
        <f t="shared" si="41"/>
        <v/>
      </c>
      <c r="U30" s="120"/>
    </row>
    <row r="31" spans="1:29" ht="14.25" customHeight="1" x14ac:dyDescent="0.2">
      <c r="L31" s="23" t="str">
        <f t="shared" si="41"/>
        <v/>
      </c>
      <c r="U31" s="120"/>
    </row>
    <row r="32" spans="1:29" ht="14.25" customHeight="1" x14ac:dyDescent="0.2">
      <c r="L32" s="23" t="str">
        <f t="shared" si="41"/>
        <v/>
      </c>
    </row>
    <row r="33" spans="12:12" ht="14.25" customHeight="1" x14ac:dyDescent="0.2">
      <c r="L33" s="23" t="str">
        <f t="shared" si="41"/>
        <v/>
      </c>
    </row>
    <row r="34" spans="12:12" ht="14.25" customHeight="1" x14ac:dyDescent="0.2">
      <c r="L34" s="23" t="str">
        <f t="shared" si="41"/>
        <v/>
      </c>
    </row>
    <row r="35" spans="12:12" ht="14.25" customHeight="1" x14ac:dyDescent="0.2">
      <c r="L35" s="23" t="str">
        <f t="shared" si="41"/>
        <v/>
      </c>
    </row>
    <row r="36" spans="12:12" ht="14.25" customHeight="1" x14ac:dyDescent="0.2">
      <c r="L36" s="23" t="str">
        <f t="shared" si="41"/>
        <v/>
      </c>
    </row>
    <row r="37" spans="12:12" ht="14.25" customHeight="1" x14ac:dyDescent="0.2">
      <c r="L37" s="23" t="str">
        <f t="shared" si="41"/>
        <v/>
      </c>
    </row>
    <row r="38" spans="12:12" ht="14.25" customHeight="1" x14ac:dyDescent="0.2">
      <c r="L38" s="23" t="str">
        <f t="shared" si="41"/>
        <v/>
      </c>
    </row>
    <row r="39" spans="12:12" ht="14.25" customHeight="1" x14ac:dyDescent="0.2">
      <c r="L39" s="23" t="str">
        <f t="shared" si="41"/>
        <v/>
      </c>
    </row>
    <row r="40" spans="12:12" ht="14.25" customHeight="1" x14ac:dyDescent="0.2">
      <c r="L40" s="23" t="str">
        <f t="shared" si="41"/>
        <v/>
      </c>
    </row>
    <row r="41" spans="12:12" ht="14.25" customHeight="1" x14ac:dyDescent="0.2">
      <c r="L41" s="23" t="str">
        <f t="shared" si="41"/>
        <v/>
      </c>
    </row>
    <row r="42" spans="12:12" ht="14.25" customHeight="1" x14ac:dyDescent="0.2">
      <c r="L42" s="23" t="str">
        <f t="shared" si="41"/>
        <v/>
      </c>
    </row>
    <row r="43" spans="12:12" ht="14.25" customHeight="1" x14ac:dyDescent="0.2">
      <c r="L43" s="23" t="str">
        <f t="shared" si="41"/>
        <v/>
      </c>
    </row>
    <row r="44" spans="12:12" ht="14.25" customHeight="1" x14ac:dyDescent="0.2">
      <c r="L44" s="23" t="str">
        <f t="shared" si="41"/>
        <v/>
      </c>
    </row>
    <row r="45" spans="12:12" ht="14.25" customHeight="1" x14ac:dyDescent="0.2">
      <c r="L45" s="23" t="str">
        <f t="shared" si="41"/>
        <v/>
      </c>
    </row>
    <row r="46" spans="12:12" ht="14.25" customHeight="1" x14ac:dyDescent="0.2">
      <c r="L46" s="23" t="str">
        <f t="shared" si="41"/>
        <v/>
      </c>
    </row>
    <row r="47" spans="12:12" ht="14.25" customHeight="1" x14ac:dyDescent="0.2">
      <c r="L47" s="23" t="str">
        <f t="shared" si="41"/>
        <v/>
      </c>
    </row>
    <row r="48" spans="12:12" ht="14.25" customHeight="1" x14ac:dyDescent="0.2">
      <c r="L48" s="23" t="str">
        <f t="shared" si="41"/>
        <v/>
      </c>
    </row>
    <row r="49" spans="12:12" ht="14.25" customHeight="1" x14ac:dyDescent="0.2">
      <c r="L49" s="23" t="str">
        <f t="shared" si="41"/>
        <v/>
      </c>
    </row>
    <row r="50" spans="12:12" ht="14.25" customHeight="1" x14ac:dyDescent="0.2">
      <c r="L50" s="23" t="str">
        <f t="shared" si="41"/>
        <v/>
      </c>
    </row>
    <row r="51" spans="12:12" ht="14.25" customHeight="1" x14ac:dyDescent="0.2">
      <c r="L51" s="23" t="str">
        <f t="shared" si="41"/>
        <v/>
      </c>
    </row>
    <row r="52" spans="12:12" ht="14.25" customHeight="1" x14ac:dyDescent="0.2">
      <c r="L52" s="23" t="str">
        <f t="shared" si="41"/>
        <v/>
      </c>
    </row>
    <row r="53" spans="12:12" ht="14.25" customHeight="1" x14ac:dyDescent="0.2">
      <c r="L53" s="23" t="str">
        <f t="shared" si="41"/>
        <v/>
      </c>
    </row>
    <row r="54" spans="12:12" ht="14.25" customHeight="1" x14ac:dyDescent="0.2">
      <c r="L54" s="23" t="str">
        <f t="shared" si="41"/>
        <v/>
      </c>
    </row>
    <row r="55" spans="12:12" ht="14.25" customHeight="1" x14ac:dyDescent="0.2">
      <c r="L55" s="23" t="str">
        <f t="shared" si="41"/>
        <v/>
      </c>
    </row>
    <row r="56" spans="12:12" ht="14.25" customHeight="1" x14ac:dyDescent="0.2">
      <c r="L56" s="23" t="str">
        <f t="shared" si="41"/>
        <v/>
      </c>
    </row>
    <row r="57" spans="12:12" ht="14.25" customHeight="1" x14ac:dyDescent="0.2">
      <c r="L57" s="23" t="str">
        <f t="shared" si="41"/>
        <v/>
      </c>
    </row>
    <row r="58" spans="12:12" ht="14.25" customHeight="1" x14ac:dyDescent="0.2">
      <c r="L58" s="23" t="str">
        <f t="shared" si="41"/>
        <v/>
      </c>
    </row>
    <row r="59" spans="12:12" ht="14.25" customHeight="1" x14ac:dyDescent="0.2">
      <c r="L59" s="23" t="str">
        <f t="shared" si="41"/>
        <v/>
      </c>
    </row>
    <row r="60" spans="12:12" ht="14.25" customHeight="1" x14ac:dyDescent="0.2">
      <c r="L60" s="23" t="str">
        <f t="shared" si="41"/>
        <v/>
      </c>
    </row>
    <row r="61" spans="12:12" ht="14.25" customHeight="1" x14ac:dyDescent="0.2">
      <c r="L61" s="23" t="str">
        <f t="shared" si="41"/>
        <v/>
      </c>
    </row>
    <row r="62" spans="12:12" ht="14.25" customHeight="1" x14ac:dyDescent="0.2">
      <c r="L62" s="23" t="str">
        <f t="shared" si="41"/>
        <v/>
      </c>
    </row>
    <row r="63" spans="12:12" ht="14.25" customHeight="1" x14ac:dyDescent="0.2">
      <c r="L63" s="23" t="str">
        <f t="shared" si="41"/>
        <v/>
      </c>
    </row>
    <row r="64" spans="12:12" ht="14.25" customHeight="1" x14ac:dyDescent="0.2">
      <c r="L64" s="23" t="str">
        <f t="shared" si="41"/>
        <v/>
      </c>
    </row>
    <row r="65" spans="12:12" ht="14.25" customHeight="1" x14ac:dyDescent="0.2">
      <c r="L65" s="23" t="str">
        <f t="shared" si="41"/>
        <v/>
      </c>
    </row>
    <row r="66" spans="12:12" ht="14.25" customHeight="1" x14ac:dyDescent="0.2">
      <c r="L66" s="23" t="str">
        <f t="shared" si="41"/>
        <v/>
      </c>
    </row>
    <row r="67" spans="12:12" ht="14.25" customHeight="1" x14ac:dyDescent="0.2">
      <c r="L67" s="23" t="str">
        <f t="shared" si="41"/>
        <v/>
      </c>
    </row>
    <row r="68" spans="12:12" ht="14.25" customHeight="1" x14ac:dyDescent="0.2">
      <c r="L68" s="23" t="str">
        <f t="shared" si="41"/>
        <v/>
      </c>
    </row>
    <row r="69" spans="12:12" ht="14.25" customHeight="1" x14ac:dyDescent="0.2">
      <c r="L69" s="23" t="str">
        <f t="shared" si="41"/>
        <v/>
      </c>
    </row>
    <row r="70" spans="12:12" ht="14.25" customHeight="1" x14ac:dyDescent="0.2">
      <c r="L70" s="23" t="str">
        <f t="shared" si="41"/>
        <v/>
      </c>
    </row>
    <row r="71" spans="12:12" ht="14.25" customHeight="1" x14ac:dyDescent="0.2">
      <c r="L71" s="23" t="str">
        <f t="shared" si="41"/>
        <v/>
      </c>
    </row>
    <row r="72" spans="12:12" ht="14.25" customHeight="1" x14ac:dyDescent="0.2">
      <c r="L72" s="23" t="str">
        <f t="shared" si="41"/>
        <v/>
      </c>
    </row>
    <row r="73" spans="12:12" ht="14.25" customHeight="1" x14ac:dyDescent="0.2">
      <c r="L73" s="23" t="str">
        <f t="shared" si="41"/>
        <v/>
      </c>
    </row>
    <row r="74" spans="12:12" ht="14.25" customHeight="1" x14ac:dyDescent="0.2">
      <c r="L74" s="23" t="str">
        <f t="shared" si="41"/>
        <v/>
      </c>
    </row>
    <row r="75" spans="12:12" ht="14.25" customHeight="1" x14ac:dyDescent="0.2">
      <c r="L75" s="23" t="str">
        <f t="shared" si="41"/>
        <v/>
      </c>
    </row>
    <row r="76" spans="12:12" ht="14.25" customHeight="1" x14ac:dyDescent="0.2">
      <c r="L76" s="23" t="str">
        <f t="shared" si="41"/>
        <v/>
      </c>
    </row>
    <row r="77" spans="12:12" ht="14.25" customHeight="1" x14ac:dyDescent="0.2">
      <c r="L77" s="23" t="str">
        <f t="shared" si="41"/>
        <v/>
      </c>
    </row>
    <row r="78" spans="12:12" ht="14.25" customHeight="1" x14ac:dyDescent="0.2">
      <c r="L78" s="23" t="str">
        <f t="shared" si="41"/>
        <v/>
      </c>
    </row>
    <row r="79" spans="12:12" ht="14.25" customHeight="1" x14ac:dyDescent="0.2">
      <c r="L79" s="23" t="str">
        <f t="shared" si="41"/>
        <v/>
      </c>
    </row>
    <row r="80" spans="12:12" ht="14.25" customHeight="1" x14ac:dyDescent="0.2">
      <c r="L80" s="23" t="str">
        <f t="shared" si="41"/>
        <v/>
      </c>
    </row>
    <row r="81" spans="12:12" ht="14.25" customHeight="1" x14ac:dyDescent="0.2">
      <c r="L81" s="23" t="str">
        <f t="shared" si="41"/>
        <v/>
      </c>
    </row>
    <row r="82" spans="12:12" ht="14.25" customHeight="1" x14ac:dyDescent="0.2">
      <c r="L82" s="23" t="str">
        <f t="shared" si="41"/>
        <v/>
      </c>
    </row>
    <row r="83" spans="12:12" ht="14.25" customHeight="1" x14ac:dyDescent="0.2">
      <c r="L83" s="23" t="str">
        <f t="shared" si="41"/>
        <v/>
      </c>
    </row>
    <row r="84" spans="12:12" ht="14.25" customHeight="1" x14ac:dyDescent="0.2">
      <c r="L84" s="23" t="str">
        <f t="shared" si="41"/>
        <v/>
      </c>
    </row>
    <row r="85" spans="12:12" ht="14.25" customHeight="1" x14ac:dyDescent="0.2">
      <c r="L85" s="23" t="str">
        <f t="shared" si="41"/>
        <v/>
      </c>
    </row>
    <row r="86" spans="12:12" ht="14.25" customHeight="1" x14ac:dyDescent="0.2">
      <c r="L86" s="23" t="str">
        <f t="shared" si="41"/>
        <v/>
      </c>
    </row>
    <row r="87" spans="12:12" ht="14.25" customHeight="1" x14ac:dyDescent="0.2">
      <c r="L87" s="23" t="str">
        <f t="shared" si="41"/>
        <v/>
      </c>
    </row>
    <row r="88" spans="12:12" ht="14.25" customHeight="1" x14ac:dyDescent="0.2">
      <c r="L88" s="23" t="str">
        <f t="shared" si="41"/>
        <v/>
      </c>
    </row>
    <row r="89" spans="12:12" ht="14.25" customHeight="1" x14ac:dyDescent="0.2">
      <c r="L89" s="23" t="str">
        <f t="shared" si="41"/>
        <v/>
      </c>
    </row>
    <row r="90" spans="12:12" ht="14.25" customHeight="1" x14ac:dyDescent="0.2">
      <c r="L90" s="23" t="str">
        <f t="shared" si="41"/>
        <v/>
      </c>
    </row>
    <row r="91" spans="12:12" ht="14.25" customHeight="1" x14ac:dyDescent="0.2">
      <c r="L91" s="23" t="str">
        <f t="shared" si="41"/>
        <v/>
      </c>
    </row>
    <row r="92" spans="12:12" ht="14.25" customHeight="1" x14ac:dyDescent="0.2">
      <c r="L92" s="23" t="str">
        <f t="shared" si="41"/>
        <v/>
      </c>
    </row>
    <row r="93" spans="12:12" ht="14.25" customHeight="1" x14ac:dyDescent="0.2">
      <c r="L93" s="23" t="str">
        <f t="shared" si="41"/>
        <v/>
      </c>
    </row>
    <row r="94" spans="12:12" ht="14.25" customHeight="1" x14ac:dyDescent="0.2">
      <c r="L94" s="23" t="str">
        <f t="shared" si="41"/>
        <v/>
      </c>
    </row>
    <row r="95" spans="12:12" ht="14.25" customHeight="1" x14ac:dyDescent="0.2">
      <c r="L95" s="23" t="str">
        <f t="shared" si="41"/>
        <v/>
      </c>
    </row>
    <row r="96" spans="12:12" ht="14.25" customHeight="1" x14ac:dyDescent="0.2">
      <c r="L96" s="23" t="str">
        <f t="shared" si="41"/>
        <v/>
      </c>
    </row>
    <row r="97" spans="12:12" ht="14.25" customHeight="1" x14ac:dyDescent="0.2">
      <c r="L97" s="23" t="str">
        <f t="shared" si="41"/>
        <v/>
      </c>
    </row>
    <row r="98" spans="12:12" ht="14.25" customHeight="1" x14ac:dyDescent="0.2">
      <c r="L98" s="23" t="str">
        <f t="shared" si="41"/>
        <v/>
      </c>
    </row>
    <row r="99" spans="12:12" ht="14.25" customHeight="1" x14ac:dyDescent="0.2">
      <c r="L99" s="23" t="str">
        <f t="shared" si="41"/>
        <v/>
      </c>
    </row>
    <row r="100" spans="12:12" ht="14.25" customHeight="1" x14ac:dyDescent="0.2">
      <c r="L100" s="23" t="str">
        <f t="shared" si="41"/>
        <v/>
      </c>
    </row>
    <row r="101" spans="12:12" ht="14.25" customHeight="1" x14ac:dyDescent="0.2">
      <c r="L101" s="23" t="str">
        <f t="shared" si="41"/>
        <v/>
      </c>
    </row>
    <row r="102" spans="12:12" ht="14.25" customHeight="1" x14ac:dyDescent="0.2">
      <c r="L102" s="23" t="str">
        <f t="shared" si="41"/>
        <v/>
      </c>
    </row>
    <row r="103" spans="12:12" ht="14.25" customHeight="1" x14ac:dyDescent="0.2">
      <c r="L103" s="23" t="str">
        <f t="shared" si="41"/>
        <v/>
      </c>
    </row>
    <row r="104" spans="12:12" ht="14.25" customHeight="1" x14ac:dyDescent="0.2">
      <c r="L104" s="23" t="str">
        <f t="shared" si="41"/>
        <v/>
      </c>
    </row>
    <row r="105" spans="12:12" ht="14.25" customHeight="1" x14ac:dyDescent="0.2">
      <c r="L105" s="23" t="str">
        <f t="shared" si="41"/>
        <v/>
      </c>
    </row>
    <row r="106" spans="12:12" ht="14.25" customHeight="1" x14ac:dyDescent="0.2">
      <c r="L106" s="23" t="str">
        <f t="shared" si="41"/>
        <v/>
      </c>
    </row>
    <row r="107" spans="12:12" ht="14.25" customHeight="1" x14ac:dyDescent="0.2">
      <c r="L107" s="23" t="str">
        <f t="shared" si="41"/>
        <v/>
      </c>
    </row>
    <row r="108" spans="12:12" ht="14.25" customHeight="1" x14ac:dyDescent="0.2">
      <c r="L108" s="23" t="str">
        <f t="shared" si="41"/>
        <v/>
      </c>
    </row>
    <row r="109" spans="12:12" ht="14.25" customHeight="1" x14ac:dyDescent="0.2">
      <c r="L109" s="23" t="str">
        <f t="shared" si="41"/>
        <v/>
      </c>
    </row>
    <row r="110" spans="12:12" ht="14.25" customHeight="1" x14ac:dyDescent="0.2">
      <c r="L110" s="23" t="str">
        <f t="shared" si="41"/>
        <v/>
      </c>
    </row>
    <row r="111" spans="12:12" ht="14.25" customHeight="1" x14ac:dyDescent="0.2">
      <c r="L111" s="23" t="str">
        <f t="shared" si="41"/>
        <v/>
      </c>
    </row>
    <row r="112" spans="12:12" ht="14.25" customHeight="1" x14ac:dyDescent="0.2">
      <c r="L112" s="23" t="str">
        <f t="shared" si="41"/>
        <v/>
      </c>
    </row>
    <row r="113" spans="12:12" ht="14.25" customHeight="1" x14ac:dyDescent="0.2">
      <c r="L113" s="23" t="str">
        <f t="shared" si="41"/>
        <v/>
      </c>
    </row>
    <row r="114" spans="12:12" ht="14.25" customHeight="1" x14ac:dyDescent="0.2">
      <c r="L114" s="23" t="str">
        <f t="shared" si="41"/>
        <v/>
      </c>
    </row>
    <row r="115" spans="12:12" ht="14.25" customHeight="1" x14ac:dyDescent="0.2">
      <c r="L115" s="23" t="str">
        <f t="shared" si="41"/>
        <v/>
      </c>
    </row>
    <row r="116" spans="12:12" ht="14.25" customHeight="1" x14ac:dyDescent="0.2">
      <c r="L116" s="23" t="str">
        <f t="shared" si="41"/>
        <v/>
      </c>
    </row>
    <row r="117" spans="12:12" ht="14.25" customHeight="1" x14ac:dyDescent="0.2">
      <c r="L117" s="23" t="str">
        <f t="shared" si="41"/>
        <v/>
      </c>
    </row>
    <row r="118" spans="12:12" ht="14.25" customHeight="1" x14ac:dyDescent="0.2">
      <c r="L118" s="23" t="str">
        <f t="shared" si="41"/>
        <v/>
      </c>
    </row>
    <row r="119" spans="12:12" ht="14.25" customHeight="1" x14ac:dyDescent="0.2">
      <c r="L119" s="23" t="str">
        <f t="shared" si="41"/>
        <v/>
      </c>
    </row>
    <row r="120" spans="12:12" ht="14.25" customHeight="1" x14ac:dyDescent="0.2">
      <c r="L120" s="23" t="str">
        <f t="shared" si="41"/>
        <v/>
      </c>
    </row>
    <row r="121" spans="12:12" ht="14.25" customHeight="1" x14ac:dyDescent="0.2">
      <c r="L121" s="23" t="str">
        <f t="shared" si="41"/>
        <v/>
      </c>
    </row>
    <row r="122" spans="12:12" ht="14.25" customHeight="1" x14ac:dyDescent="0.2">
      <c r="L122" s="23" t="str">
        <f t="shared" si="41"/>
        <v/>
      </c>
    </row>
    <row r="123" spans="12:12" ht="14.25" customHeight="1" x14ac:dyDescent="0.2">
      <c r="L123" s="23" t="str">
        <f t="shared" si="41"/>
        <v/>
      </c>
    </row>
    <row r="124" spans="12:12" ht="14.25" customHeight="1" x14ac:dyDescent="0.2">
      <c r="L124" s="23" t="str">
        <f t="shared" si="41"/>
        <v/>
      </c>
    </row>
    <row r="125" spans="12:12" ht="14.25" customHeight="1" x14ac:dyDescent="0.2">
      <c r="L125" s="23" t="str">
        <f t="shared" si="41"/>
        <v/>
      </c>
    </row>
    <row r="126" spans="12:12" ht="14.25" customHeight="1" x14ac:dyDescent="0.2">
      <c r="L126" s="23" t="str">
        <f t="shared" si="41"/>
        <v/>
      </c>
    </row>
    <row r="127" spans="12:12" ht="14.25" customHeight="1" x14ac:dyDescent="0.2">
      <c r="L127" s="23" t="str">
        <f t="shared" si="41"/>
        <v/>
      </c>
    </row>
    <row r="128" spans="12:12" ht="14.25" customHeight="1" x14ac:dyDescent="0.2">
      <c r="L128" s="23" t="str">
        <f t="shared" si="41"/>
        <v/>
      </c>
    </row>
    <row r="129" spans="12:12" ht="14.25" customHeight="1" x14ac:dyDescent="0.2">
      <c r="L129" s="23" t="str">
        <f t="shared" si="41"/>
        <v/>
      </c>
    </row>
    <row r="130" spans="12:12" ht="14.25" customHeight="1" x14ac:dyDescent="0.2">
      <c r="L130" s="23" t="str">
        <f t="shared" si="41"/>
        <v/>
      </c>
    </row>
    <row r="131" spans="12:12" ht="14.25" customHeight="1" x14ac:dyDescent="0.2">
      <c r="L131" s="23" t="str">
        <f t="shared" si="41"/>
        <v/>
      </c>
    </row>
    <row r="132" spans="12:12" ht="14.25" customHeight="1" x14ac:dyDescent="0.2">
      <c r="L132" s="23" t="str">
        <f t="shared" si="41"/>
        <v/>
      </c>
    </row>
    <row r="133" spans="12:12" ht="14.25" customHeight="1" x14ac:dyDescent="0.2">
      <c r="L133" s="23" t="str">
        <f t="shared" si="41"/>
        <v/>
      </c>
    </row>
    <row r="134" spans="12:12" ht="14.25" customHeight="1" x14ac:dyDescent="0.2">
      <c r="L134" s="23" t="str">
        <f t="shared" si="41"/>
        <v/>
      </c>
    </row>
    <row r="135" spans="12:12" ht="14.25" customHeight="1" x14ac:dyDescent="0.2">
      <c r="L135" s="23" t="str">
        <f t="shared" si="41"/>
        <v/>
      </c>
    </row>
    <row r="136" spans="12:12" ht="14.25" customHeight="1" x14ac:dyDescent="0.2">
      <c r="L136" s="23" t="str">
        <f t="shared" si="41"/>
        <v/>
      </c>
    </row>
    <row r="137" spans="12:12" ht="14.25" customHeight="1" x14ac:dyDescent="0.2">
      <c r="L137" s="23" t="str">
        <f t="shared" si="41"/>
        <v/>
      </c>
    </row>
    <row r="138" spans="12:12" ht="14.25" customHeight="1" x14ac:dyDescent="0.2">
      <c r="L138" s="23" t="str">
        <f t="shared" si="41"/>
        <v/>
      </c>
    </row>
    <row r="139" spans="12:12" ht="14.25" customHeight="1" x14ac:dyDescent="0.2">
      <c r="L139" s="23" t="str">
        <f t="shared" si="41"/>
        <v/>
      </c>
    </row>
    <row r="140" spans="12:12" ht="14.25" customHeight="1" x14ac:dyDescent="0.2">
      <c r="L140" s="23" t="str">
        <f t="shared" si="41"/>
        <v/>
      </c>
    </row>
    <row r="141" spans="12:12" ht="14.25" customHeight="1" x14ac:dyDescent="0.2">
      <c r="L141" s="23" t="str">
        <f t="shared" si="41"/>
        <v/>
      </c>
    </row>
    <row r="142" spans="12:12" ht="14.25" customHeight="1" x14ac:dyDescent="0.2">
      <c r="L142" s="23" t="str">
        <f t="shared" si="41"/>
        <v/>
      </c>
    </row>
    <row r="143" spans="12:12" ht="14.25" customHeight="1" x14ac:dyDescent="0.2">
      <c r="L143" s="23" t="str">
        <f t="shared" si="41"/>
        <v/>
      </c>
    </row>
    <row r="144" spans="12:12" ht="14.25" customHeight="1" x14ac:dyDescent="0.2">
      <c r="L144" s="23" t="str">
        <f t="shared" si="41"/>
        <v/>
      </c>
    </row>
    <row r="145" spans="12:12" ht="14.25" customHeight="1" x14ac:dyDescent="0.2">
      <c r="L145" s="23" t="str">
        <f t="shared" si="41"/>
        <v/>
      </c>
    </row>
    <row r="146" spans="12:12" ht="14.25" customHeight="1" x14ac:dyDescent="0.2">
      <c r="L146" s="23" t="str">
        <f t="shared" si="41"/>
        <v/>
      </c>
    </row>
    <row r="147" spans="12:12" ht="14.25" customHeight="1" x14ac:dyDescent="0.2">
      <c r="L147" s="23" t="str">
        <f t="shared" si="41"/>
        <v/>
      </c>
    </row>
    <row r="148" spans="12:12" ht="14.25" customHeight="1" x14ac:dyDescent="0.2">
      <c r="L148" s="23" t="str">
        <f t="shared" si="41"/>
        <v/>
      </c>
    </row>
    <row r="149" spans="12:12" ht="14.25" customHeight="1" x14ac:dyDescent="0.2">
      <c r="L149" s="23" t="str">
        <f t="shared" si="41"/>
        <v/>
      </c>
    </row>
    <row r="150" spans="12:12" ht="14.25" customHeight="1" x14ac:dyDescent="0.2">
      <c r="L150" s="23" t="str">
        <f t="shared" si="41"/>
        <v/>
      </c>
    </row>
    <row r="151" spans="12:12" ht="14.25" customHeight="1" x14ac:dyDescent="0.2">
      <c r="L151" s="23" t="str">
        <f t="shared" si="41"/>
        <v/>
      </c>
    </row>
    <row r="152" spans="12:12" ht="14.25" customHeight="1" x14ac:dyDescent="0.2">
      <c r="L152" s="23" t="str">
        <f t="shared" si="41"/>
        <v/>
      </c>
    </row>
    <row r="153" spans="12:12" ht="14.25" customHeight="1" x14ac:dyDescent="0.2">
      <c r="L153" s="23" t="str">
        <f t="shared" si="41"/>
        <v/>
      </c>
    </row>
    <row r="154" spans="12:12" ht="14.25" customHeight="1" x14ac:dyDescent="0.2">
      <c r="L154" s="23" t="str">
        <f t="shared" si="41"/>
        <v/>
      </c>
    </row>
    <row r="155" spans="12:12" ht="14.25" customHeight="1" x14ac:dyDescent="0.2">
      <c r="L155" s="23" t="str">
        <f t="shared" si="41"/>
        <v/>
      </c>
    </row>
    <row r="156" spans="12:12" ht="14.25" customHeight="1" x14ac:dyDescent="0.2">
      <c r="L156" s="23" t="str">
        <f t="shared" si="41"/>
        <v/>
      </c>
    </row>
    <row r="157" spans="12:12" ht="14.25" customHeight="1" x14ac:dyDescent="0.2">
      <c r="L157" s="23" t="str">
        <f t="shared" si="41"/>
        <v/>
      </c>
    </row>
    <row r="158" spans="12:12" ht="14.25" customHeight="1" x14ac:dyDescent="0.2">
      <c r="L158" s="23" t="str">
        <f t="shared" si="41"/>
        <v/>
      </c>
    </row>
    <row r="159" spans="12:12" ht="14.25" customHeight="1" x14ac:dyDescent="0.2">
      <c r="L159" s="23" t="str">
        <f t="shared" si="41"/>
        <v/>
      </c>
    </row>
    <row r="160" spans="12:12" ht="14.25" customHeight="1" x14ac:dyDescent="0.2">
      <c r="L160" s="23" t="str">
        <f t="shared" si="41"/>
        <v/>
      </c>
    </row>
    <row r="161" spans="12:12" ht="14.25" customHeight="1" x14ac:dyDescent="0.2">
      <c r="L161" s="23" t="str">
        <f t="shared" si="41"/>
        <v/>
      </c>
    </row>
    <row r="162" spans="12:12" ht="14.25" customHeight="1" x14ac:dyDescent="0.2">
      <c r="L162" s="23" t="str">
        <f t="shared" si="41"/>
        <v/>
      </c>
    </row>
    <row r="163" spans="12:12" ht="14.25" customHeight="1" x14ac:dyDescent="0.2">
      <c r="L163" s="23" t="str">
        <f t="shared" si="41"/>
        <v/>
      </c>
    </row>
    <row r="164" spans="12:12" ht="14.25" customHeight="1" x14ac:dyDescent="0.2">
      <c r="L164" s="23" t="str">
        <f t="shared" si="41"/>
        <v/>
      </c>
    </row>
    <row r="165" spans="12:12" ht="14.25" customHeight="1" x14ac:dyDescent="0.2">
      <c r="L165" s="23" t="str">
        <f t="shared" si="41"/>
        <v/>
      </c>
    </row>
    <row r="166" spans="12:12" ht="14.25" customHeight="1" x14ac:dyDescent="0.2">
      <c r="L166" s="23" t="str">
        <f t="shared" si="41"/>
        <v/>
      </c>
    </row>
    <row r="167" spans="12:12" ht="14.25" customHeight="1" x14ac:dyDescent="0.2">
      <c r="L167" s="23" t="str">
        <f t="shared" si="41"/>
        <v/>
      </c>
    </row>
    <row r="168" spans="12:12" ht="14.25" customHeight="1" x14ac:dyDescent="0.2">
      <c r="L168" s="23" t="str">
        <f t="shared" si="41"/>
        <v/>
      </c>
    </row>
    <row r="169" spans="12:12" ht="14.25" customHeight="1" x14ac:dyDescent="0.2">
      <c r="L169" s="23" t="str">
        <f t="shared" si="41"/>
        <v/>
      </c>
    </row>
    <row r="170" spans="12:12" ht="14.25" customHeight="1" x14ac:dyDescent="0.2">
      <c r="L170" s="23" t="str">
        <f t="shared" si="41"/>
        <v/>
      </c>
    </row>
    <row r="171" spans="12:12" ht="14.25" customHeight="1" x14ac:dyDescent="0.2">
      <c r="L171" s="23" t="str">
        <f t="shared" si="41"/>
        <v/>
      </c>
    </row>
    <row r="172" spans="12:12" ht="14.25" customHeight="1" x14ac:dyDescent="0.2">
      <c r="L172" s="23" t="str">
        <f t="shared" si="41"/>
        <v/>
      </c>
    </row>
    <row r="173" spans="12:12" ht="14.25" customHeight="1" x14ac:dyDescent="0.2">
      <c r="L173" s="23" t="str">
        <f t="shared" si="41"/>
        <v/>
      </c>
    </row>
    <row r="174" spans="12:12" ht="14.25" customHeight="1" x14ac:dyDescent="0.2">
      <c r="L174" s="23" t="str">
        <f t="shared" si="41"/>
        <v/>
      </c>
    </row>
    <row r="175" spans="12:12" ht="14.25" customHeight="1" x14ac:dyDescent="0.2">
      <c r="L175" s="23" t="str">
        <f t="shared" si="41"/>
        <v/>
      </c>
    </row>
    <row r="176" spans="12:12" ht="14.25" customHeight="1" x14ac:dyDescent="0.2">
      <c r="L176" s="23" t="str">
        <f t="shared" si="41"/>
        <v/>
      </c>
    </row>
    <row r="177" spans="12:12" ht="14.25" customHeight="1" x14ac:dyDescent="0.2">
      <c r="L177" s="23" t="str">
        <f t="shared" si="41"/>
        <v/>
      </c>
    </row>
    <row r="178" spans="12:12" ht="14.25" customHeight="1" x14ac:dyDescent="0.2">
      <c r="L178" s="23" t="str">
        <f t="shared" si="41"/>
        <v/>
      </c>
    </row>
    <row r="179" spans="12:12" ht="14.25" customHeight="1" x14ac:dyDescent="0.2">
      <c r="L179" s="23" t="str">
        <f t="shared" si="41"/>
        <v/>
      </c>
    </row>
    <row r="180" spans="12:12" ht="14.25" customHeight="1" x14ac:dyDescent="0.2">
      <c r="L180" s="23" t="str">
        <f t="shared" si="41"/>
        <v/>
      </c>
    </row>
    <row r="181" spans="12:12" ht="14.25" customHeight="1" x14ac:dyDescent="0.2">
      <c r="L181" s="23" t="str">
        <f t="shared" si="41"/>
        <v/>
      </c>
    </row>
    <row r="182" spans="12:12" ht="14.25" customHeight="1" x14ac:dyDescent="0.2">
      <c r="L182" s="23" t="str">
        <f t="shared" si="41"/>
        <v/>
      </c>
    </row>
    <row r="183" spans="12:12" ht="14.25" customHeight="1" x14ac:dyDescent="0.2">
      <c r="L183" s="23" t="str">
        <f t="shared" si="41"/>
        <v/>
      </c>
    </row>
    <row r="184" spans="12:12" ht="14.25" customHeight="1" x14ac:dyDescent="0.2">
      <c r="L184" s="23" t="str">
        <f t="shared" si="41"/>
        <v/>
      </c>
    </row>
    <row r="185" spans="12:12" ht="14.25" customHeight="1" x14ac:dyDescent="0.2">
      <c r="L185" s="23" t="str">
        <f t="shared" si="41"/>
        <v/>
      </c>
    </row>
    <row r="186" spans="12:12" ht="14.25" customHeight="1" x14ac:dyDescent="0.2">
      <c r="L186" s="23" t="str">
        <f t="shared" si="41"/>
        <v/>
      </c>
    </row>
    <row r="187" spans="12:12" ht="14.25" customHeight="1" x14ac:dyDescent="0.2">
      <c r="L187" s="23" t="str">
        <f t="shared" si="41"/>
        <v/>
      </c>
    </row>
    <row r="188" spans="12:12" ht="14.25" customHeight="1" x14ac:dyDescent="0.2">
      <c r="L188" s="23" t="str">
        <f t="shared" si="41"/>
        <v/>
      </c>
    </row>
    <row r="189" spans="12:12" ht="14.25" customHeight="1" x14ac:dyDescent="0.2">
      <c r="L189" s="23" t="str">
        <f t="shared" si="41"/>
        <v/>
      </c>
    </row>
    <row r="190" spans="12:12" ht="14.25" customHeight="1" x14ac:dyDescent="0.2">
      <c r="L190" s="23" t="str">
        <f t="shared" si="41"/>
        <v/>
      </c>
    </row>
    <row r="191" spans="12:12" ht="14.25" customHeight="1" x14ac:dyDescent="0.2">
      <c r="L191" s="23" t="str">
        <f t="shared" si="41"/>
        <v/>
      </c>
    </row>
    <row r="192" spans="12:12" ht="14.25" customHeight="1" x14ac:dyDescent="0.2">
      <c r="L192" s="23" t="str">
        <f t="shared" si="41"/>
        <v/>
      </c>
    </row>
    <row r="193" spans="12:12" ht="14.25" customHeight="1" x14ac:dyDescent="0.2">
      <c r="L193" s="23" t="str">
        <f t="shared" si="41"/>
        <v/>
      </c>
    </row>
    <row r="194" spans="12:12" ht="14.25" customHeight="1" x14ac:dyDescent="0.2">
      <c r="L194" s="23" t="str">
        <f t="shared" si="41"/>
        <v/>
      </c>
    </row>
    <row r="195" spans="12:12" ht="14.25" customHeight="1" x14ac:dyDescent="0.2">
      <c r="L195" s="23" t="str">
        <f t="shared" si="41"/>
        <v/>
      </c>
    </row>
    <row r="196" spans="12:12" ht="14.25" customHeight="1" x14ac:dyDescent="0.2">
      <c r="L196" s="23" t="str">
        <f t="shared" si="41"/>
        <v/>
      </c>
    </row>
    <row r="197" spans="12:12" ht="14.25" customHeight="1" x14ac:dyDescent="0.2">
      <c r="L197" s="23" t="str">
        <f t="shared" si="41"/>
        <v/>
      </c>
    </row>
    <row r="198" spans="12:12" ht="14.25" customHeight="1" x14ac:dyDescent="0.2">
      <c r="L198" s="23" t="str">
        <f t="shared" si="41"/>
        <v/>
      </c>
    </row>
    <row r="199" spans="12:12" ht="14.25" customHeight="1" x14ac:dyDescent="0.2">
      <c r="L199" s="23" t="str">
        <f t="shared" si="41"/>
        <v/>
      </c>
    </row>
    <row r="200" spans="12:12" ht="14.25" customHeight="1" x14ac:dyDescent="0.2">
      <c r="L200" s="23" t="str">
        <f t="shared" si="41"/>
        <v/>
      </c>
    </row>
    <row r="201" spans="12:12" ht="14.25" customHeight="1" x14ac:dyDescent="0.2">
      <c r="L201" s="23" t="str">
        <f t="shared" si="41"/>
        <v/>
      </c>
    </row>
    <row r="202" spans="12:12" ht="14.25" customHeight="1" x14ac:dyDescent="0.2">
      <c r="L202" s="23" t="str">
        <f t="shared" si="41"/>
        <v/>
      </c>
    </row>
    <row r="203" spans="12:12" ht="14.25" customHeight="1" x14ac:dyDescent="0.2">
      <c r="L203" s="23" t="str">
        <f t="shared" si="41"/>
        <v/>
      </c>
    </row>
    <row r="204" spans="12:12" ht="14.25" customHeight="1" x14ac:dyDescent="0.2">
      <c r="L204" s="23" t="str">
        <f t="shared" si="41"/>
        <v/>
      </c>
    </row>
    <row r="205" spans="12:12" ht="14.25" customHeight="1" x14ac:dyDescent="0.2">
      <c r="L205" s="23" t="str">
        <f t="shared" si="41"/>
        <v/>
      </c>
    </row>
    <row r="206" spans="12:12" ht="14.25" customHeight="1" x14ac:dyDescent="0.2">
      <c r="L206" s="23" t="str">
        <f t="shared" si="41"/>
        <v/>
      </c>
    </row>
    <row r="207" spans="12:12" ht="14.25" customHeight="1" x14ac:dyDescent="0.2">
      <c r="L207" s="23" t="str">
        <f t="shared" si="41"/>
        <v/>
      </c>
    </row>
    <row r="208" spans="12:12" ht="14.25" customHeight="1" x14ac:dyDescent="0.2">
      <c r="L208" s="23" t="str">
        <f t="shared" si="41"/>
        <v/>
      </c>
    </row>
    <row r="209" spans="12:12" ht="14.25" customHeight="1" x14ac:dyDescent="0.2">
      <c r="L209" s="23" t="str">
        <f t="shared" si="41"/>
        <v/>
      </c>
    </row>
    <row r="210" spans="12:12" ht="14.25" customHeight="1" x14ac:dyDescent="0.2">
      <c r="L210" s="23" t="str">
        <f t="shared" si="41"/>
        <v/>
      </c>
    </row>
    <row r="211" spans="12:12" ht="14.25" customHeight="1" x14ac:dyDescent="0.2">
      <c r="L211" s="23" t="str">
        <f t="shared" si="41"/>
        <v/>
      </c>
    </row>
    <row r="212" spans="12:12" ht="14.25" customHeight="1" x14ac:dyDescent="0.2">
      <c r="L212" s="23" t="str">
        <f t="shared" si="41"/>
        <v/>
      </c>
    </row>
    <row r="213" spans="12:12" ht="14.25" customHeight="1" x14ac:dyDescent="0.2">
      <c r="L213" s="23" t="str">
        <f t="shared" si="41"/>
        <v/>
      </c>
    </row>
    <row r="214" spans="12:12" ht="14.25" customHeight="1" x14ac:dyDescent="0.2">
      <c r="L214" s="23" t="str">
        <f t="shared" si="41"/>
        <v/>
      </c>
    </row>
    <row r="215" spans="12:12" ht="14.25" customHeight="1" x14ac:dyDescent="0.2">
      <c r="L215" s="23" t="str">
        <f t="shared" si="41"/>
        <v/>
      </c>
    </row>
    <row r="216" spans="12:12" ht="14.25" customHeight="1" x14ac:dyDescent="0.2">
      <c r="L216" s="23" t="str">
        <f t="shared" si="41"/>
        <v/>
      </c>
    </row>
    <row r="217" spans="12:12" ht="14.25" customHeight="1" x14ac:dyDescent="0.2">
      <c r="L217" s="23" t="str">
        <f t="shared" si="41"/>
        <v/>
      </c>
    </row>
    <row r="218" spans="12:12" ht="14.25" customHeight="1" x14ac:dyDescent="0.2">
      <c r="L218" s="23" t="str">
        <f t="shared" si="41"/>
        <v/>
      </c>
    </row>
    <row r="219" spans="12:12" ht="14.25" customHeight="1" x14ac:dyDescent="0.2">
      <c r="L219" s="23" t="str">
        <f t="shared" si="41"/>
        <v/>
      </c>
    </row>
    <row r="220" spans="12:12" ht="14.25" customHeight="1" x14ac:dyDescent="0.2">
      <c r="L220" s="23" t="str">
        <f t="shared" si="41"/>
        <v/>
      </c>
    </row>
    <row r="221" spans="12:12" ht="15.75" customHeight="1" x14ac:dyDescent="0.2">
      <c r="L221" s="23" t="str">
        <f t="shared" si="41"/>
        <v/>
      </c>
    </row>
    <row r="222" spans="12:12" ht="15.75" customHeight="1" x14ac:dyDescent="0.2">
      <c r="L222" s="23" t="str">
        <f t="shared" si="41"/>
        <v/>
      </c>
    </row>
    <row r="223" spans="12:12" ht="15.75" customHeight="1" x14ac:dyDescent="0.2">
      <c r="L223" s="23" t="str">
        <f t="shared" si="41"/>
        <v/>
      </c>
    </row>
    <row r="224" spans="12:12" ht="15.75" customHeight="1" x14ac:dyDescent="0.2">
      <c r="L224" s="23" t="str">
        <f t="shared" si="41"/>
        <v/>
      </c>
    </row>
    <row r="225" spans="12:12" ht="15.75" customHeight="1" x14ac:dyDescent="0.2">
      <c r="L225" s="23" t="str">
        <f t="shared" si="41"/>
        <v/>
      </c>
    </row>
    <row r="226" spans="12:12" ht="15.75" customHeight="1" x14ac:dyDescent="0.2">
      <c r="L226" s="23" t="str">
        <f t="shared" si="41"/>
        <v/>
      </c>
    </row>
    <row r="227" spans="12:12" ht="15.75" customHeight="1" x14ac:dyDescent="0.2">
      <c r="L227" s="23" t="str">
        <f t="shared" si="41"/>
        <v/>
      </c>
    </row>
    <row r="228" spans="12:12" ht="15.75" customHeight="1" x14ac:dyDescent="0.2">
      <c r="L228" s="23" t="str">
        <f t="shared" si="41"/>
        <v/>
      </c>
    </row>
    <row r="229" spans="12:12" ht="15.75" customHeight="1" x14ac:dyDescent="0.2">
      <c r="L229" s="23" t="str">
        <f t="shared" si="41"/>
        <v/>
      </c>
    </row>
    <row r="230" spans="12:12" ht="15.75" customHeight="1" x14ac:dyDescent="0.2">
      <c r="L230" s="23" t="str">
        <f t="shared" si="41"/>
        <v/>
      </c>
    </row>
    <row r="231" spans="12:12" ht="15.75" customHeight="1" x14ac:dyDescent="0.2">
      <c r="L231" s="23" t="str">
        <f t="shared" si="41"/>
        <v/>
      </c>
    </row>
    <row r="232" spans="12:12" ht="15.75" customHeight="1" x14ac:dyDescent="0.2">
      <c r="L232" s="23" t="str">
        <f t="shared" si="41"/>
        <v/>
      </c>
    </row>
    <row r="233" spans="12:12" ht="15.75" customHeight="1" x14ac:dyDescent="0.2">
      <c r="L233" s="23" t="str">
        <f t="shared" si="41"/>
        <v/>
      </c>
    </row>
    <row r="234" spans="12:12" ht="15.75" customHeight="1" x14ac:dyDescent="0.2">
      <c r="L234" s="23" t="str">
        <f t="shared" si="41"/>
        <v/>
      </c>
    </row>
    <row r="235" spans="12:12" ht="15.75" customHeight="1" x14ac:dyDescent="0.2">
      <c r="L235" s="23" t="str">
        <f t="shared" si="41"/>
        <v/>
      </c>
    </row>
    <row r="236" spans="12:12" ht="15.75" customHeight="1" x14ac:dyDescent="0.2">
      <c r="L236" s="23" t="str">
        <f t="shared" si="41"/>
        <v/>
      </c>
    </row>
    <row r="237" spans="12:12" ht="15.75" customHeight="1" x14ac:dyDescent="0.2">
      <c r="L237" s="23" t="str">
        <f t="shared" si="41"/>
        <v/>
      </c>
    </row>
    <row r="238" spans="12:12" ht="15.75" customHeight="1" x14ac:dyDescent="0.2">
      <c r="L238" s="23" t="str">
        <f t="shared" si="41"/>
        <v/>
      </c>
    </row>
    <row r="239" spans="12:12" ht="15.75" customHeight="1" x14ac:dyDescent="0.2">
      <c r="L239" s="23" t="str">
        <f t="shared" si="41"/>
        <v/>
      </c>
    </row>
    <row r="240" spans="12:12" ht="15.75" customHeight="1" x14ac:dyDescent="0.2">
      <c r="L240" s="23" t="str">
        <f t="shared" si="41"/>
        <v/>
      </c>
    </row>
    <row r="241" spans="12:12" ht="15.75" customHeight="1" x14ac:dyDescent="0.2">
      <c r="L241" s="23" t="str">
        <f t="shared" si="41"/>
        <v/>
      </c>
    </row>
    <row r="242" spans="12:12" ht="15.75" customHeight="1" x14ac:dyDescent="0.2">
      <c r="L242" s="23" t="str">
        <f t="shared" si="41"/>
        <v/>
      </c>
    </row>
    <row r="243" spans="12:12" ht="15.75" customHeight="1" x14ac:dyDescent="0.2">
      <c r="L243" s="23" t="str">
        <f t="shared" si="41"/>
        <v/>
      </c>
    </row>
    <row r="244" spans="12:12" ht="15.75" customHeight="1" x14ac:dyDescent="0.2">
      <c r="L244" s="23" t="str">
        <f t="shared" si="41"/>
        <v/>
      </c>
    </row>
    <row r="245" spans="12:12" ht="15.75" customHeight="1" x14ac:dyDescent="0.2">
      <c r="L245" s="23" t="str">
        <f t="shared" si="41"/>
        <v/>
      </c>
    </row>
    <row r="246" spans="12:12" ht="15.75" customHeight="1" x14ac:dyDescent="0.2">
      <c r="L246" s="23" t="str">
        <f t="shared" si="41"/>
        <v/>
      </c>
    </row>
    <row r="247" spans="12:12" ht="15.75" customHeight="1" x14ac:dyDescent="0.2">
      <c r="L247" s="23" t="str">
        <f t="shared" si="41"/>
        <v/>
      </c>
    </row>
    <row r="248" spans="12:12" ht="15.75" customHeight="1" x14ac:dyDescent="0.2">
      <c r="L248" s="23" t="str">
        <f t="shared" si="41"/>
        <v/>
      </c>
    </row>
    <row r="249" spans="12:12" ht="15.75" customHeight="1" x14ac:dyDescent="0.2">
      <c r="L249" s="23" t="str">
        <f t="shared" si="41"/>
        <v/>
      </c>
    </row>
    <row r="250" spans="12:12" ht="15.75" customHeight="1" x14ac:dyDescent="0.2">
      <c r="L250" s="23" t="str">
        <f t="shared" si="41"/>
        <v/>
      </c>
    </row>
    <row r="251" spans="12:12" ht="15.75" customHeight="1" x14ac:dyDescent="0.2">
      <c r="L251" s="23" t="str">
        <f t="shared" si="41"/>
        <v/>
      </c>
    </row>
    <row r="252" spans="12:12" ht="15.75" customHeight="1" x14ac:dyDescent="0.2">
      <c r="L252" s="23" t="str">
        <f t="shared" si="41"/>
        <v/>
      </c>
    </row>
    <row r="253" spans="12:12" ht="15.75" customHeight="1" x14ac:dyDescent="0.2">
      <c r="L253" s="23" t="str">
        <f t="shared" si="41"/>
        <v/>
      </c>
    </row>
    <row r="254" spans="12:12" ht="15.75" customHeight="1" x14ac:dyDescent="0.2">
      <c r="L254" s="23" t="str">
        <f t="shared" si="41"/>
        <v/>
      </c>
    </row>
    <row r="255" spans="12:12" ht="15.75" customHeight="1" x14ac:dyDescent="0.2">
      <c r="L255" s="23" t="str">
        <f t="shared" si="41"/>
        <v/>
      </c>
    </row>
    <row r="256" spans="12:12" ht="15.75" customHeight="1" x14ac:dyDescent="0.2">
      <c r="L256" s="23" t="str">
        <f t="shared" si="41"/>
        <v/>
      </c>
    </row>
    <row r="257" spans="12:12" ht="15.75" customHeight="1" x14ac:dyDescent="0.2">
      <c r="L257" s="23" t="str">
        <f t="shared" si="41"/>
        <v/>
      </c>
    </row>
    <row r="258" spans="12:12" ht="15.75" customHeight="1" x14ac:dyDescent="0.2">
      <c r="L258" s="23" t="str">
        <f t="shared" si="41"/>
        <v/>
      </c>
    </row>
    <row r="259" spans="12:12" ht="15.75" customHeight="1" x14ac:dyDescent="0.2">
      <c r="L259" s="23" t="str">
        <f t="shared" si="41"/>
        <v/>
      </c>
    </row>
    <row r="260" spans="12:12" ht="15.75" customHeight="1" x14ac:dyDescent="0.2">
      <c r="L260" s="23" t="str">
        <f t="shared" si="41"/>
        <v/>
      </c>
    </row>
    <row r="261" spans="12:12" ht="15.75" customHeight="1" x14ac:dyDescent="0.2">
      <c r="L261" s="23" t="str">
        <f t="shared" si="41"/>
        <v/>
      </c>
    </row>
    <row r="262" spans="12:12" ht="15.75" customHeight="1" x14ac:dyDescent="0.2">
      <c r="L262" s="23" t="str">
        <f t="shared" si="41"/>
        <v/>
      </c>
    </row>
    <row r="263" spans="12:12" ht="15.75" customHeight="1" x14ac:dyDescent="0.2">
      <c r="L263" s="23" t="str">
        <f t="shared" si="41"/>
        <v/>
      </c>
    </row>
    <row r="264" spans="12:12" ht="15.75" customHeight="1" x14ac:dyDescent="0.2">
      <c r="L264" s="23" t="str">
        <f t="shared" si="41"/>
        <v/>
      </c>
    </row>
    <row r="265" spans="12:12" ht="15.75" customHeight="1" x14ac:dyDescent="0.2">
      <c r="L265" s="23" t="str">
        <f t="shared" si="41"/>
        <v/>
      </c>
    </row>
    <row r="266" spans="12:12" ht="15.75" customHeight="1" x14ac:dyDescent="0.2">
      <c r="L266" s="23" t="str">
        <f t="shared" si="41"/>
        <v/>
      </c>
    </row>
    <row r="267" spans="12:12" ht="15.75" customHeight="1" x14ac:dyDescent="0.2">
      <c r="L267" s="23" t="str">
        <f t="shared" si="41"/>
        <v/>
      </c>
    </row>
    <row r="268" spans="12:12" ht="15.75" customHeight="1" x14ac:dyDescent="0.2">
      <c r="L268" s="23" t="str">
        <f t="shared" si="41"/>
        <v/>
      </c>
    </row>
    <row r="269" spans="12:12" ht="15.75" customHeight="1" x14ac:dyDescent="0.2">
      <c r="L269" s="23" t="str">
        <f t="shared" si="41"/>
        <v/>
      </c>
    </row>
    <row r="270" spans="12:12" ht="15.75" customHeight="1" x14ac:dyDescent="0.2">
      <c r="L270" s="23" t="str">
        <f t="shared" si="41"/>
        <v/>
      </c>
    </row>
    <row r="271" spans="12:12" ht="15.75" customHeight="1" x14ac:dyDescent="0.2">
      <c r="L271" s="23" t="str">
        <f t="shared" si="41"/>
        <v/>
      </c>
    </row>
    <row r="272" spans="12:12" ht="15.75" customHeight="1" x14ac:dyDescent="0.2">
      <c r="L272" s="23" t="str">
        <f t="shared" si="41"/>
        <v/>
      </c>
    </row>
    <row r="273" spans="12:12" ht="15.75" customHeight="1" x14ac:dyDescent="0.2">
      <c r="L273" s="23" t="str">
        <f t="shared" si="41"/>
        <v/>
      </c>
    </row>
    <row r="274" spans="12:12" ht="15.75" customHeight="1" x14ac:dyDescent="0.2">
      <c r="L274" s="23" t="str">
        <f t="shared" si="41"/>
        <v/>
      </c>
    </row>
    <row r="275" spans="12:12" ht="15.75" customHeight="1" x14ac:dyDescent="0.2">
      <c r="L275" s="23" t="str">
        <f t="shared" si="41"/>
        <v/>
      </c>
    </row>
    <row r="276" spans="12:12" ht="15.75" customHeight="1" x14ac:dyDescent="0.2">
      <c r="L276" s="23" t="str">
        <f t="shared" si="41"/>
        <v/>
      </c>
    </row>
    <row r="277" spans="12:12" ht="15.75" customHeight="1" x14ac:dyDescent="0.2">
      <c r="L277" s="23" t="str">
        <f t="shared" si="41"/>
        <v/>
      </c>
    </row>
    <row r="278" spans="12:12" ht="15.75" customHeight="1" x14ac:dyDescent="0.2">
      <c r="L278" s="23" t="str">
        <f t="shared" si="41"/>
        <v/>
      </c>
    </row>
    <row r="279" spans="12:12" ht="15.75" customHeight="1" x14ac:dyDescent="0.2">
      <c r="L279" s="23" t="str">
        <f t="shared" si="41"/>
        <v/>
      </c>
    </row>
    <row r="280" spans="12:12" ht="15.75" customHeight="1" x14ac:dyDescent="0.2">
      <c r="L280" s="23" t="str">
        <f t="shared" si="41"/>
        <v/>
      </c>
    </row>
    <row r="281" spans="12:12" ht="15.75" customHeight="1" x14ac:dyDescent="0.2">
      <c r="L281" s="23" t="str">
        <f t="shared" si="41"/>
        <v/>
      </c>
    </row>
    <row r="282" spans="12:12" ht="15.75" customHeight="1" x14ac:dyDescent="0.2">
      <c r="L282" s="23" t="str">
        <f t="shared" si="41"/>
        <v/>
      </c>
    </row>
    <row r="283" spans="12:12" ht="15.75" customHeight="1" x14ac:dyDescent="0.2">
      <c r="L283" s="23" t="str">
        <f t="shared" si="41"/>
        <v/>
      </c>
    </row>
    <row r="284" spans="12:12" ht="15.75" customHeight="1" x14ac:dyDescent="0.2">
      <c r="L284" s="23" t="str">
        <f t="shared" si="41"/>
        <v/>
      </c>
    </row>
    <row r="285" spans="12:12" ht="15.75" customHeight="1" x14ac:dyDescent="0.2">
      <c r="L285" s="23" t="str">
        <f t="shared" si="41"/>
        <v/>
      </c>
    </row>
    <row r="286" spans="12:12" ht="15.75" customHeight="1" x14ac:dyDescent="0.2">
      <c r="L286" s="23" t="str">
        <f t="shared" si="41"/>
        <v/>
      </c>
    </row>
    <row r="287" spans="12:12" ht="15.75" customHeight="1" x14ac:dyDescent="0.2">
      <c r="L287" s="23" t="str">
        <f t="shared" si="41"/>
        <v/>
      </c>
    </row>
    <row r="288" spans="12:12" ht="15.75" customHeight="1" x14ac:dyDescent="0.2">
      <c r="L288" s="23" t="str">
        <f t="shared" si="41"/>
        <v/>
      </c>
    </row>
    <row r="289" spans="12:12" ht="15.75" customHeight="1" x14ac:dyDescent="0.2">
      <c r="L289" s="23" t="str">
        <f t="shared" si="41"/>
        <v/>
      </c>
    </row>
    <row r="290" spans="12:12" ht="15.75" customHeight="1" x14ac:dyDescent="0.2">
      <c r="L290" s="23" t="str">
        <f t="shared" si="41"/>
        <v/>
      </c>
    </row>
    <row r="291" spans="12:12" ht="15.75" customHeight="1" x14ac:dyDescent="0.2">
      <c r="L291" s="23" t="str">
        <f t="shared" si="41"/>
        <v/>
      </c>
    </row>
    <row r="292" spans="12:12" ht="15.75" customHeight="1" x14ac:dyDescent="0.2">
      <c r="L292" s="23" t="str">
        <f t="shared" si="41"/>
        <v/>
      </c>
    </row>
    <row r="293" spans="12:12" ht="15.75" customHeight="1" x14ac:dyDescent="0.2">
      <c r="L293" s="23" t="str">
        <f t="shared" si="41"/>
        <v/>
      </c>
    </row>
    <row r="294" spans="12:12" ht="15.75" customHeight="1" x14ac:dyDescent="0.2">
      <c r="L294" s="23" t="str">
        <f t="shared" si="41"/>
        <v/>
      </c>
    </row>
    <row r="295" spans="12:12" ht="15.75" customHeight="1" x14ac:dyDescent="0.2">
      <c r="L295" s="23" t="str">
        <f t="shared" si="41"/>
        <v/>
      </c>
    </row>
    <row r="296" spans="12:12" ht="15.75" customHeight="1" x14ac:dyDescent="0.2">
      <c r="L296" s="23" t="str">
        <f t="shared" si="41"/>
        <v/>
      </c>
    </row>
    <row r="297" spans="12:12" ht="15.75" customHeight="1" x14ac:dyDescent="0.2">
      <c r="L297" s="23" t="str">
        <f t="shared" si="41"/>
        <v/>
      </c>
    </row>
    <row r="298" spans="12:12" ht="15.75" customHeight="1" x14ac:dyDescent="0.2">
      <c r="L298" s="23" t="str">
        <f t="shared" si="41"/>
        <v/>
      </c>
    </row>
    <row r="299" spans="12:12" ht="15.75" customHeight="1" x14ac:dyDescent="0.2">
      <c r="L299" s="23" t="str">
        <f t="shared" si="41"/>
        <v/>
      </c>
    </row>
    <row r="300" spans="12:12" ht="15.75" customHeight="1" x14ac:dyDescent="0.2">
      <c r="L300" s="23" t="str">
        <f t="shared" si="41"/>
        <v/>
      </c>
    </row>
    <row r="301" spans="12:12" ht="15.75" customHeight="1" x14ac:dyDescent="0.2">
      <c r="L301" s="23" t="str">
        <f t="shared" si="41"/>
        <v/>
      </c>
    </row>
    <row r="302" spans="12:12" ht="15.75" customHeight="1" x14ac:dyDescent="0.2">
      <c r="L302" s="23" t="str">
        <f t="shared" si="41"/>
        <v/>
      </c>
    </row>
    <row r="303" spans="12:12" ht="15.75" customHeight="1" x14ac:dyDescent="0.2">
      <c r="L303" s="23" t="str">
        <f t="shared" si="41"/>
        <v/>
      </c>
    </row>
    <row r="304" spans="12:12" ht="15.75" customHeight="1" x14ac:dyDescent="0.2">
      <c r="L304" s="23" t="str">
        <f t="shared" si="41"/>
        <v/>
      </c>
    </row>
    <row r="305" spans="12:12" ht="15.75" customHeight="1" x14ac:dyDescent="0.2">
      <c r="L305" s="23" t="str">
        <f t="shared" si="41"/>
        <v/>
      </c>
    </row>
    <row r="306" spans="12:12" ht="15.75" customHeight="1" x14ac:dyDescent="0.2">
      <c r="L306" s="23" t="str">
        <f t="shared" si="41"/>
        <v/>
      </c>
    </row>
    <row r="307" spans="12:12" ht="15.75" customHeight="1" x14ac:dyDescent="0.2">
      <c r="L307" s="23" t="str">
        <f t="shared" si="41"/>
        <v/>
      </c>
    </row>
    <row r="308" spans="12:12" ht="15.75" customHeight="1" x14ac:dyDescent="0.2">
      <c r="L308" s="23" t="str">
        <f t="shared" si="41"/>
        <v/>
      </c>
    </row>
    <row r="309" spans="12:12" ht="15.75" customHeight="1" x14ac:dyDescent="0.2">
      <c r="L309" s="23" t="str">
        <f t="shared" si="41"/>
        <v/>
      </c>
    </row>
    <row r="310" spans="12:12" ht="15.75" customHeight="1" x14ac:dyDescent="0.2">
      <c r="L310" s="23" t="str">
        <f t="shared" si="41"/>
        <v/>
      </c>
    </row>
    <row r="311" spans="12:12" ht="15.75" customHeight="1" x14ac:dyDescent="0.2">
      <c r="L311" s="23" t="str">
        <f t="shared" si="41"/>
        <v/>
      </c>
    </row>
    <row r="312" spans="12:12" ht="15.75" customHeight="1" x14ac:dyDescent="0.2">
      <c r="L312" s="23" t="str">
        <f t="shared" si="41"/>
        <v/>
      </c>
    </row>
    <row r="313" spans="12:12" ht="15.75" customHeight="1" x14ac:dyDescent="0.2">
      <c r="L313" s="23" t="str">
        <f t="shared" si="41"/>
        <v/>
      </c>
    </row>
    <row r="314" spans="12:12" ht="15.75" customHeight="1" x14ac:dyDescent="0.2">
      <c r="L314" s="23" t="str">
        <f t="shared" si="41"/>
        <v/>
      </c>
    </row>
    <row r="315" spans="12:12" ht="15.75" customHeight="1" x14ac:dyDescent="0.2">
      <c r="L315" s="23" t="str">
        <f t="shared" si="41"/>
        <v/>
      </c>
    </row>
    <row r="316" spans="12:12" ht="15.75" customHeight="1" x14ac:dyDescent="0.2">
      <c r="L316" s="23" t="str">
        <f t="shared" si="41"/>
        <v/>
      </c>
    </row>
    <row r="317" spans="12:12" ht="15.75" customHeight="1" x14ac:dyDescent="0.2">
      <c r="L317" s="23" t="str">
        <f t="shared" si="41"/>
        <v/>
      </c>
    </row>
    <row r="318" spans="12:12" ht="15.75" customHeight="1" x14ac:dyDescent="0.2">
      <c r="L318" s="23" t="str">
        <f t="shared" si="41"/>
        <v/>
      </c>
    </row>
    <row r="319" spans="12:12" ht="15.75" customHeight="1" x14ac:dyDescent="0.2">
      <c r="L319" s="23" t="str">
        <f t="shared" si="41"/>
        <v/>
      </c>
    </row>
    <row r="320" spans="12:12" ht="15.75" customHeight="1" x14ac:dyDescent="0.2">
      <c r="L320" s="23" t="str">
        <f t="shared" si="41"/>
        <v/>
      </c>
    </row>
    <row r="321" spans="12:12" ht="15.75" customHeight="1" x14ac:dyDescent="0.2">
      <c r="L321" s="23" t="str">
        <f t="shared" si="41"/>
        <v/>
      </c>
    </row>
    <row r="322" spans="12:12" ht="15.75" customHeight="1" x14ac:dyDescent="0.2">
      <c r="L322" s="23" t="str">
        <f t="shared" si="41"/>
        <v/>
      </c>
    </row>
    <row r="323" spans="12:12" ht="15.75" customHeight="1" x14ac:dyDescent="0.2">
      <c r="L323" s="23" t="str">
        <f t="shared" si="41"/>
        <v/>
      </c>
    </row>
    <row r="324" spans="12:12" ht="15.75" customHeight="1" x14ac:dyDescent="0.2">
      <c r="L324" s="23" t="str">
        <f t="shared" si="41"/>
        <v/>
      </c>
    </row>
    <row r="325" spans="12:12" ht="15.75" customHeight="1" x14ac:dyDescent="0.2">
      <c r="L325" s="23" t="str">
        <f t="shared" si="41"/>
        <v/>
      </c>
    </row>
    <row r="326" spans="12:12" ht="15.75" customHeight="1" x14ac:dyDescent="0.2">
      <c r="L326" s="23" t="str">
        <f t="shared" si="41"/>
        <v/>
      </c>
    </row>
    <row r="327" spans="12:12" ht="15.75" customHeight="1" x14ac:dyDescent="0.2">
      <c r="L327" s="23" t="str">
        <f t="shared" si="41"/>
        <v/>
      </c>
    </row>
    <row r="328" spans="12:12" ht="15.75" customHeight="1" x14ac:dyDescent="0.2">
      <c r="L328" s="23" t="str">
        <f t="shared" si="41"/>
        <v/>
      </c>
    </row>
    <row r="329" spans="12:12" ht="15.75" customHeight="1" x14ac:dyDescent="0.2">
      <c r="L329" s="23" t="str">
        <f t="shared" si="41"/>
        <v/>
      </c>
    </row>
    <row r="330" spans="12:12" ht="15.75" customHeight="1" x14ac:dyDescent="0.2">
      <c r="L330" s="23" t="str">
        <f t="shared" si="41"/>
        <v/>
      </c>
    </row>
    <row r="331" spans="12:12" ht="15.75" customHeight="1" x14ac:dyDescent="0.2">
      <c r="L331" s="23" t="str">
        <f t="shared" si="41"/>
        <v/>
      </c>
    </row>
    <row r="332" spans="12:12" ht="15.75" customHeight="1" x14ac:dyDescent="0.2">
      <c r="L332" s="23" t="str">
        <f t="shared" si="41"/>
        <v/>
      </c>
    </row>
    <row r="333" spans="12:12" ht="15.75" customHeight="1" x14ac:dyDescent="0.2">
      <c r="L333" s="23" t="str">
        <f t="shared" si="41"/>
        <v/>
      </c>
    </row>
    <row r="334" spans="12:12" ht="15.75" customHeight="1" x14ac:dyDescent="0.2">
      <c r="L334" s="23" t="str">
        <f t="shared" si="41"/>
        <v/>
      </c>
    </row>
    <row r="335" spans="12:12" ht="15.75" customHeight="1" x14ac:dyDescent="0.2">
      <c r="L335" s="23" t="str">
        <f t="shared" si="41"/>
        <v/>
      </c>
    </row>
    <row r="336" spans="12:12" ht="15.75" customHeight="1" x14ac:dyDescent="0.2">
      <c r="L336" s="23" t="str">
        <f t="shared" si="41"/>
        <v/>
      </c>
    </row>
    <row r="337" spans="12:12" ht="15.75" customHeight="1" x14ac:dyDescent="0.2">
      <c r="L337" s="23" t="str">
        <f t="shared" si="41"/>
        <v/>
      </c>
    </row>
    <row r="338" spans="12:12" ht="15.75" customHeight="1" x14ac:dyDescent="0.2">
      <c r="L338" s="23" t="str">
        <f t="shared" si="41"/>
        <v/>
      </c>
    </row>
    <row r="339" spans="12:12" ht="15.75" customHeight="1" x14ac:dyDescent="0.2">
      <c r="L339" s="23" t="str">
        <f t="shared" si="41"/>
        <v/>
      </c>
    </row>
    <row r="340" spans="12:12" ht="15.75" customHeight="1" x14ac:dyDescent="0.2">
      <c r="L340" s="23" t="str">
        <f t="shared" si="41"/>
        <v/>
      </c>
    </row>
    <row r="341" spans="12:12" ht="15.75" customHeight="1" x14ac:dyDescent="0.2">
      <c r="L341" s="23" t="str">
        <f t="shared" si="41"/>
        <v/>
      </c>
    </row>
    <row r="342" spans="12:12" ht="15.75" customHeight="1" x14ac:dyDescent="0.2">
      <c r="L342" s="23" t="str">
        <f t="shared" si="41"/>
        <v/>
      </c>
    </row>
    <row r="343" spans="12:12" ht="15.75" customHeight="1" x14ac:dyDescent="0.2">
      <c r="L343" s="23" t="str">
        <f t="shared" si="41"/>
        <v/>
      </c>
    </row>
    <row r="344" spans="12:12" ht="15.75" customHeight="1" x14ac:dyDescent="0.2">
      <c r="L344" s="23" t="str">
        <f t="shared" si="41"/>
        <v/>
      </c>
    </row>
    <row r="345" spans="12:12" ht="15.75" customHeight="1" x14ac:dyDescent="0.2">
      <c r="L345" s="23" t="str">
        <f t="shared" si="41"/>
        <v/>
      </c>
    </row>
    <row r="346" spans="12:12" ht="15.75" customHeight="1" x14ac:dyDescent="0.2">
      <c r="L346" s="23" t="str">
        <f t="shared" si="41"/>
        <v/>
      </c>
    </row>
    <row r="347" spans="12:12" ht="15.75" customHeight="1" x14ac:dyDescent="0.2">
      <c r="L347" s="23" t="str">
        <f t="shared" si="41"/>
        <v/>
      </c>
    </row>
    <row r="348" spans="12:12" ht="15.75" customHeight="1" x14ac:dyDescent="0.2">
      <c r="L348" s="23" t="str">
        <f t="shared" si="41"/>
        <v/>
      </c>
    </row>
    <row r="349" spans="12:12" ht="15.75" customHeight="1" x14ac:dyDescent="0.2">
      <c r="L349" s="23" t="str">
        <f t="shared" si="41"/>
        <v/>
      </c>
    </row>
    <row r="350" spans="12:12" ht="15.75" customHeight="1" x14ac:dyDescent="0.2">
      <c r="L350" s="23" t="str">
        <f t="shared" si="41"/>
        <v/>
      </c>
    </row>
    <row r="351" spans="12:12" ht="15.75" customHeight="1" x14ac:dyDescent="0.2">
      <c r="L351" s="23" t="str">
        <f t="shared" si="41"/>
        <v/>
      </c>
    </row>
    <row r="352" spans="12:12" ht="15.75" customHeight="1" x14ac:dyDescent="0.2">
      <c r="L352" s="23" t="str">
        <f t="shared" si="41"/>
        <v/>
      </c>
    </row>
    <row r="353" spans="12:12" ht="15.75" customHeight="1" x14ac:dyDescent="0.2">
      <c r="L353" s="23" t="str">
        <f t="shared" si="41"/>
        <v/>
      </c>
    </row>
    <row r="354" spans="12:12" ht="15.75" customHeight="1" x14ac:dyDescent="0.2">
      <c r="L354" s="23" t="str">
        <f t="shared" si="41"/>
        <v/>
      </c>
    </row>
    <row r="355" spans="12:12" ht="15.75" customHeight="1" x14ac:dyDescent="0.2">
      <c r="L355" s="23" t="str">
        <f t="shared" si="41"/>
        <v/>
      </c>
    </row>
    <row r="356" spans="12:12" ht="15.75" customHeight="1" x14ac:dyDescent="0.2">
      <c r="L356" s="23" t="str">
        <f t="shared" si="41"/>
        <v/>
      </c>
    </row>
    <row r="357" spans="12:12" ht="15.75" customHeight="1" x14ac:dyDescent="0.2">
      <c r="L357" s="23" t="str">
        <f t="shared" si="41"/>
        <v/>
      </c>
    </row>
    <row r="358" spans="12:12" ht="15.75" customHeight="1" x14ac:dyDescent="0.2">
      <c r="L358" s="23" t="str">
        <f t="shared" si="41"/>
        <v/>
      </c>
    </row>
    <row r="359" spans="12:12" ht="15.75" customHeight="1" x14ac:dyDescent="0.2">
      <c r="L359" s="23" t="str">
        <f t="shared" si="41"/>
        <v/>
      </c>
    </row>
    <row r="360" spans="12:12" ht="15.75" customHeight="1" x14ac:dyDescent="0.2">
      <c r="L360" s="23" t="str">
        <f t="shared" si="41"/>
        <v/>
      </c>
    </row>
    <row r="361" spans="12:12" ht="15.75" customHeight="1" x14ac:dyDescent="0.2">
      <c r="L361" s="23" t="str">
        <f t="shared" si="41"/>
        <v/>
      </c>
    </row>
    <row r="362" spans="12:12" ht="15.75" customHeight="1" x14ac:dyDescent="0.2">
      <c r="L362" s="23" t="str">
        <f t="shared" si="41"/>
        <v/>
      </c>
    </row>
    <row r="363" spans="12:12" ht="15.75" customHeight="1" x14ac:dyDescent="0.2">
      <c r="L363" s="23" t="str">
        <f t="shared" si="41"/>
        <v/>
      </c>
    </row>
    <row r="364" spans="12:12" ht="15.75" customHeight="1" x14ac:dyDescent="0.2">
      <c r="L364" s="23" t="str">
        <f t="shared" si="41"/>
        <v/>
      </c>
    </row>
    <row r="365" spans="12:12" ht="15.75" customHeight="1" x14ac:dyDescent="0.2">
      <c r="L365" s="23" t="str">
        <f t="shared" si="41"/>
        <v/>
      </c>
    </row>
    <row r="366" spans="12:12" ht="15.75" customHeight="1" x14ac:dyDescent="0.2">
      <c r="L366" s="23" t="str">
        <f t="shared" si="41"/>
        <v/>
      </c>
    </row>
    <row r="367" spans="12:12" ht="15.75" customHeight="1" x14ac:dyDescent="0.2">
      <c r="L367" s="23" t="str">
        <f t="shared" si="41"/>
        <v/>
      </c>
    </row>
    <row r="368" spans="12:12" ht="15.75" customHeight="1" x14ac:dyDescent="0.2">
      <c r="L368" s="23" t="str">
        <f t="shared" si="41"/>
        <v/>
      </c>
    </row>
    <row r="369" spans="12:12" ht="15.75" customHeight="1" x14ac:dyDescent="0.2">
      <c r="L369" s="23" t="str">
        <f t="shared" si="41"/>
        <v/>
      </c>
    </row>
    <row r="370" spans="12:12" ht="15.75" customHeight="1" x14ac:dyDescent="0.2">
      <c r="L370" s="23" t="str">
        <f t="shared" si="41"/>
        <v/>
      </c>
    </row>
    <row r="371" spans="12:12" ht="15.75" customHeight="1" x14ac:dyDescent="0.2">
      <c r="L371" s="23" t="str">
        <f t="shared" si="41"/>
        <v/>
      </c>
    </row>
    <row r="372" spans="12:12" ht="15.75" customHeight="1" x14ac:dyDescent="0.2">
      <c r="L372" s="23" t="str">
        <f t="shared" si="41"/>
        <v/>
      </c>
    </row>
    <row r="373" spans="12:12" ht="15.75" customHeight="1" x14ac:dyDescent="0.2">
      <c r="L373" s="23" t="str">
        <f t="shared" si="41"/>
        <v/>
      </c>
    </row>
    <row r="374" spans="12:12" ht="15.75" customHeight="1" x14ac:dyDescent="0.2">
      <c r="L374" s="23" t="str">
        <f t="shared" si="41"/>
        <v/>
      </c>
    </row>
    <row r="375" spans="12:12" ht="15.75" customHeight="1" x14ac:dyDescent="0.2">
      <c r="L375" s="23" t="str">
        <f t="shared" si="41"/>
        <v/>
      </c>
    </row>
    <row r="376" spans="12:12" ht="15.75" customHeight="1" x14ac:dyDescent="0.2">
      <c r="L376" s="23" t="str">
        <f t="shared" si="41"/>
        <v/>
      </c>
    </row>
    <row r="377" spans="12:12" ht="15.75" customHeight="1" x14ac:dyDescent="0.2">
      <c r="L377" s="23" t="str">
        <f t="shared" si="41"/>
        <v/>
      </c>
    </row>
    <row r="378" spans="12:12" ht="15.75" customHeight="1" x14ac:dyDescent="0.2">
      <c r="L378" s="23" t="str">
        <f t="shared" si="41"/>
        <v/>
      </c>
    </row>
    <row r="379" spans="12:12" ht="15.75" customHeight="1" x14ac:dyDescent="0.2">
      <c r="L379" s="23" t="str">
        <f t="shared" si="41"/>
        <v/>
      </c>
    </row>
    <row r="380" spans="12:12" ht="15.75" customHeight="1" x14ac:dyDescent="0.2">
      <c r="L380" s="23" t="str">
        <f t="shared" si="41"/>
        <v/>
      </c>
    </row>
    <row r="381" spans="12:12" ht="15.75" customHeight="1" x14ac:dyDescent="0.2">
      <c r="L381" s="23" t="str">
        <f t="shared" si="41"/>
        <v/>
      </c>
    </row>
    <row r="382" spans="12:12" ht="15.75" customHeight="1" x14ac:dyDescent="0.2">
      <c r="L382" s="23" t="str">
        <f t="shared" si="41"/>
        <v/>
      </c>
    </row>
    <row r="383" spans="12:12" ht="15.75" customHeight="1" x14ac:dyDescent="0.2">
      <c r="L383" s="23" t="str">
        <f t="shared" si="41"/>
        <v/>
      </c>
    </row>
    <row r="384" spans="12:12" ht="15.75" customHeight="1" x14ac:dyDescent="0.2">
      <c r="L384" s="23" t="str">
        <f t="shared" si="41"/>
        <v/>
      </c>
    </row>
    <row r="385" spans="12:12" ht="15.75" customHeight="1" x14ac:dyDescent="0.2">
      <c r="L385" s="23" t="str">
        <f t="shared" si="41"/>
        <v/>
      </c>
    </row>
    <row r="386" spans="12:12" ht="15.75" customHeight="1" x14ac:dyDescent="0.2">
      <c r="L386" s="23" t="str">
        <f t="shared" si="41"/>
        <v/>
      </c>
    </row>
    <row r="387" spans="12:12" ht="15.75" customHeight="1" x14ac:dyDescent="0.2">
      <c r="L387" s="23" t="str">
        <f t="shared" si="41"/>
        <v/>
      </c>
    </row>
    <row r="388" spans="12:12" ht="15.75" customHeight="1" x14ac:dyDescent="0.2">
      <c r="L388" s="23" t="str">
        <f t="shared" si="41"/>
        <v/>
      </c>
    </row>
    <row r="389" spans="12:12" ht="15.75" customHeight="1" x14ac:dyDescent="0.2">
      <c r="L389" s="23" t="str">
        <f t="shared" si="41"/>
        <v/>
      </c>
    </row>
    <row r="390" spans="12:12" ht="15.75" customHeight="1" x14ac:dyDescent="0.2">
      <c r="L390" s="23" t="str">
        <f t="shared" si="41"/>
        <v/>
      </c>
    </row>
    <row r="391" spans="12:12" ht="15.75" customHeight="1" x14ac:dyDescent="0.2">
      <c r="L391" s="23" t="str">
        <f t="shared" si="41"/>
        <v/>
      </c>
    </row>
    <row r="392" spans="12:12" ht="15.75" customHeight="1" x14ac:dyDescent="0.2">
      <c r="L392" s="23" t="str">
        <f t="shared" si="41"/>
        <v/>
      </c>
    </row>
    <row r="393" spans="12:12" ht="15.75" customHeight="1" x14ac:dyDescent="0.2">
      <c r="L393" s="23" t="str">
        <f t="shared" si="41"/>
        <v/>
      </c>
    </row>
    <row r="394" spans="12:12" ht="15.75" customHeight="1" x14ac:dyDescent="0.2">
      <c r="L394" s="23" t="str">
        <f t="shared" si="41"/>
        <v/>
      </c>
    </row>
    <row r="395" spans="12:12" ht="15.75" customHeight="1" x14ac:dyDescent="0.2">
      <c r="L395" s="23" t="str">
        <f t="shared" si="41"/>
        <v/>
      </c>
    </row>
    <row r="396" spans="12:12" ht="15.75" customHeight="1" x14ac:dyDescent="0.2">
      <c r="L396" s="23" t="str">
        <f t="shared" si="41"/>
        <v/>
      </c>
    </row>
    <row r="397" spans="12:12" ht="15.75" customHeight="1" x14ac:dyDescent="0.2">
      <c r="L397" s="23" t="str">
        <f t="shared" si="41"/>
        <v/>
      </c>
    </row>
    <row r="398" spans="12:12" ht="15.75" customHeight="1" x14ac:dyDescent="0.2">
      <c r="L398" s="23" t="str">
        <f t="shared" si="41"/>
        <v/>
      </c>
    </row>
    <row r="399" spans="12:12" ht="15.75" customHeight="1" x14ac:dyDescent="0.2">
      <c r="L399" s="23" t="str">
        <f t="shared" si="41"/>
        <v/>
      </c>
    </row>
    <row r="400" spans="12:12" ht="15.75" customHeight="1" x14ac:dyDescent="0.2">
      <c r="L400" s="23" t="str">
        <f t="shared" si="41"/>
        <v/>
      </c>
    </row>
    <row r="401" spans="12:12" ht="15.75" customHeight="1" x14ac:dyDescent="0.2">
      <c r="L401" s="23" t="str">
        <f t="shared" si="41"/>
        <v/>
      </c>
    </row>
    <row r="402" spans="12:12" ht="15.75" customHeight="1" x14ac:dyDescent="0.2">
      <c r="L402" s="23" t="str">
        <f t="shared" si="41"/>
        <v/>
      </c>
    </row>
    <row r="403" spans="12:12" ht="15.75" customHeight="1" x14ac:dyDescent="0.2">
      <c r="L403" s="23" t="str">
        <f t="shared" si="41"/>
        <v/>
      </c>
    </row>
    <row r="404" spans="12:12" ht="15.75" customHeight="1" x14ac:dyDescent="0.2">
      <c r="L404" s="23" t="str">
        <f t="shared" si="41"/>
        <v/>
      </c>
    </row>
    <row r="405" spans="12:12" ht="15.75" customHeight="1" x14ac:dyDescent="0.2">
      <c r="L405" s="23" t="str">
        <f t="shared" si="41"/>
        <v/>
      </c>
    </row>
    <row r="406" spans="12:12" ht="15.75" customHeight="1" x14ac:dyDescent="0.2">
      <c r="L406" s="23" t="str">
        <f t="shared" si="41"/>
        <v/>
      </c>
    </row>
    <row r="407" spans="12:12" ht="15.75" customHeight="1" x14ac:dyDescent="0.2">
      <c r="L407" s="23" t="str">
        <f t="shared" si="41"/>
        <v/>
      </c>
    </row>
    <row r="408" spans="12:12" ht="15.75" customHeight="1" x14ac:dyDescent="0.2">
      <c r="L408" s="23" t="str">
        <f t="shared" si="41"/>
        <v/>
      </c>
    </row>
    <row r="409" spans="12:12" ht="15.75" customHeight="1" x14ac:dyDescent="0.2">
      <c r="L409" s="23" t="str">
        <f t="shared" si="41"/>
        <v/>
      </c>
    </row>
    <row r="410" spans="12:12" ht="15.75" customHeight="1" x14ac:dyDescent="0.2">
      <c r="L410" s="23" t="str">
        <f t="shared" si="41"/>
        <v/>
      </c>
    </row>
    <row r="411" spans="12:12" ht="15.75" customHeight="1" x14ac:dyDescent="0.2">
      <c r="L411" s="23" t="str">
        <f t="shared" si="41"/>
        <v/>
      </c>
    </row>
    <row r="412" spans="12:12" ht="15.75" customHeight="1" x14ac:dyDescent="0.2">
      <c r="L412" s="23" t="str">
        <f t="shared" si="41"/>
        <v/>
      </c>
    </row>
    <row r="413" spans="12:12" ht="15.75" customHeight="1" x14ac:dyDescent="0.2">
      <c r="L413" s="23" t="str">
        <f t="shared" si="41"/>
        <v/>
      </c>
    </row>
    <row r="414" spans="12:12" ht="15.75" customHeight="1" x14ac:dyDescent="0.2">
      <c r="L414" s="23" t="str">
        <f t="shared" si="41"/>
        <v/>
      </c>
    </row>
    <row r="415" spans="12:12" ht="15.75" customHeight="1" x14ac:dyDescent="0.2">
      <c r="L415" s="23" t="str">
        <f t="shared" si="41"/>
        <v/>
      </c>
    </row>
    <row r="416" spans="12:12" ht="15.75" customHeight="1" x14ac:dyDescent="0.2">
      <c r="L416" s="23" t="str">
        <f t="shared" si="41"/>
        <v/>
      </c>
    </row>
    <row r="417" spans="12:12" ht="15.75" customHeight="1" x14ac:dyDescent="0.2">
      <c r="L417" s="23" t="str">
        <f t="shared" si="41"/>
        <v/>
      </c>
    </row>
    <row r="418" spans="12:12" ht="15.75" customHeight="1" x14ac:dyDescent="0.2">
      <c r="L418" s="23" t="str">
        <f t="shared" si="41"/>
        <v/>
      </c>
    </row>
    <row r="419" spans="12:12" ht="15.75" customHeight="1" x14ac:dyDescent="0.2">
      <c r="L419" s="23" t="str">
        <f t="shared" si="41"/>
        <v/>
      </c>
    </row>
    <row r="420" spans="12:12" ht="15.75" customHeight="1" x14ac:dyDescent="0.2">
      <c r="L420" s="23" t="str">
        <f t="shared" si="41"/>
        <v/>
      </c>
    </row>
    <row r="421" spans="12:12" ht="15.75" customHeight="1" x14ac:dyDescent="0.2">
      <c r="L421" s="23" t="str">
        <f t="shared" si="41"/>
        <v/>
      </c>
    </row>
    <row r="422" spans="12:12" ht="15.75" customHeight="1" x14ac:dyDescent="0.2">
      <c r="L422" s="23" t="str">
        <f t="shared" si="41"/>
        <v/>
      </c>
    </row>
    <row r="423" spans="12:12" ht="15.75" customHeight="1" x14ac:dyDescent="0.2">
      <c r="L423" s="23" t="str">
        <f t="shared" si="41"/>
        <v/>
      </c>
    </row>
    <row r="424" spans="12:12" ht="15.75" customHeight="1" x14ac:dyDescent="0.2">
      <c r="L424" s="23" t="str">
        <f t="shared" si="41"/>
        <v/>
      </c>
    </row>
    <row r="425" spans="12:12" ht="15.75" customHeight="1" x14ac:dyDescent="0.2">
      <c r="L425" s="23" t="str">
        <f t="shared" si="41"/>
        <v/>
      </c>
    </row>
    <row r="426" spans="12:12" ht="15.75" customHeight="1" x14ac:dyDescent="0.2">
      <c r="L426" s="23" t="str">
        <f t="shared" si="41"/>
        <v/>
      </c>
    </row>
    <row r="427" spans="12:12" ht="15.75" customHeight="1" x14ac:dyDescent="0.2">
      <c r="L427" s="23" t="str">
        <f t="shared" si="41"/>
        <v/>
      </c>
    </row>
    <row r="428" spans="12:12" ht="15.75" customHeight="1" x14ac:dyDescent="0.2">
      <c r="L428" s="23" t="str">
        <f t="shared" si="41"/>
        <v/>
      </c>
    </row>
    <row r="429" spans="12:12" ht="15.75" customHeight="1" x14ac:dyDescent="0.2">
      <c r="L429" s="23" t="str">
        <f t="shared" si="41"/>
        <v/>
      </c>
    </row>
    <row r="430" spans="12:12" ht="15.75" customHeight="1" x14ac:dyDescent="0.2">
      <c r="L430" s="23" t="str">
        <f t="shared" si="41"/>
        <v/>
      </c>
    </row>
    <row r="431" spans="12:12" ht="15.75" customHeight="1" x14ac:dyDescent="0.2">
      <c r="L431" s="23" t="str">
        <f t="shared" si="41"/>
        <v/>
      </c>
    </row>
    <row r="432" spans="12:12" ht="15.75" customHeight="1" x14ac:dyDescent="0.2">
      <c r="L432" s="23" t="str">
        <f t="shared" si="41"/>
        <v/>
      </c>
    </row>
    <row r="433" spans="12:12" ht="15.75" customHeight="1" x14ac:dyDescent="0.2">
      <c r="L433" s="23" t="str">
        <f t="shared" si="41"/>
        <v/>
      </c>
    </row>
    <row r="434" spans="12:12" ht="15.75" customHeight="1" x14ac:dyDescent="0.2">
      <c r="L434" s="23" t="str">
        <f t="shared" si="41"/>
        <v/>
      </c>
    </row>
    <row r="435" spans="12:12" ht="15.75" customHeight="1" x14ac:dyDescent="0.2">
      <c r="L435" s="23" t="str">
        <f t="shared" si="41"/>
        <v/>
      </c>
    </row>
    <row r="436" spans="12:12" ht="15.75" customHeight="1" x14ac:dyDescent="0.2">
      <c r="L436" s="23" t="str">
        <f t="shared" si="41"/>
        <v/>
      </c>
    </row>
    <row r="437" spans="12:12" ht="15.75" customHeight="1" x14ac:dyDescent="0.2">
      <c r="L437" s="23" t="str">
        <f t="shared" si="41"/>
        <v/>
      </c>
    </row>
    <row r="438" spans="12:12" ht="15.75" customHeight="1" x14ac:dyDescent="0.2">
      <c r="L438" s="23" t="str">
        <f t="shared" si="41"/>
        <v/>
      </c>
    </row>
    <row r="439" spans="12:12" ht="15.75" customHeight="1" x14ac:dyDescent="0.2">
      <c r="L439" s="23" t="str">
        <f t="shared" si="41"/>
        <v/>
      </c>
    </row>
    <row r="440" spans="12:12" ht="15.75" customHeight="1" x14ac:dyDescent="0.2">
      <c r="L440" s="23" t="str">
        <f t="shared" si="41"/>
        <v/>
      </c>
    </row>
    <row r="441" spans="12:12" ht="15.75" customHeight="1" x14ac:dyDescent="0.2">
      <c r="L441" s="23" t="str">
        <f t="shared" si="41"/>
        <v/>
      </c>
    </row>
    <row r="442" spans="12:12" ht="15.75" customHeight="1" x14ac:dyDescent="0.2">
      <c r="L442" s="23" t="str">
        <f t="shared" si="41"/>
        <v/>
      </c>
    </row>
    <row r="443" spans="12:12" ht="15.75" customHeight="1" x14ac:dyDescent="0.2">
      <c r="L443" s="23" t="str">
        <f t="shared" si="41"/>
        <v/>
      </c>
    </row>
    <row r="444" spans="12:12" ht="15.75" customHeight="1" x14ac:dyDescent="0.2">
      <c r="L444" s="23" t="str">
        <f t="shared" si="41"/>
        <v/>
      </c>
    </row>
    <row r="445" spans="12:12" ht="15.75" customHeight="1" x14ac:dyDescent="0.2">
      <c r="L445" s="23" t="str">
        <f t="shared" si="41"/>
        <v/>
      </c>
    </row>
    <row r="446" spans="12:12" ht="15.75" customHeight="1" x14ac:dyDescent="0.2">
      <c r="L446" s="23" t="str">
        <f t="shared" si="41"/>
        <v/>
      </c>
    </row>
    <row r="447" spans="12:12" ht="15.75" customHeight="1" x14ac:dyDescent="0.2">
      <c r="L447" s="23" t="str">
        <f t="shared" si="41"/>
        <v/>
      </c>
    </row>
    <row r="448" spans="12:12" ht="15.75" customHeight="1" x14ac:dyDescent="0.2">
      <c r="L448" s="23" t="str">
        <f t="shared" si="41"/>
        <v/>
      </c>
    </row>
    <row r="449" spans="12:12" ht="15.75" customHeight="1" x14ac:dyDescent="0.2">
      <c r="L449" s="23" t="str">
        <f t="shared" si="41"/>
        <v/>
      </c>
    </row>
    <row r="450" spans="12:12" ht="15.75" customHeight="1" x14ac:dyDescent="0.2">
      <c r="L450" s="23" t="str">
        <f t="shared" si="41"/>
        <v/>
      </c>
    </row>
    <row r="451" spans="12:12" ht="15.75" customHeight="1" x14ac:dyDescent="0.2">
      <c r="L451" s="23" t="str">
        <f t="shared" si="41"/>
        <v/>
      </c>
    </row>
    <row r="452" spans="12:12" ht="15.75" customHeight="1" x14ac:dyDescent="0.2">
      <c r="L452" s="23" t="str">
        <f t="shared" si="41"/>
        <v/>
      </c>
    </row>
    <row r="453" spans="12:12" ht="15.75" customHeight="1" x14ac:dyDescent="0.2">
      <c r="L453" s="23" t="str">
        <f t="shared" si="41"/>
        <v/>
      </c>
    </row>
    <row r="454" spans="12:12" ht="15.75" customHeight="1" x14ac:dyDescent="0.2">
      <c r="L454" s="23" t="str">
        <f t="shared" si="41"/>
        <v/>
      </c>
    </row>
    <row r="455" spans="12:12" ht="15.75" customHeight="1" x14ac:dyDescent="0.2">
      <c r="L455" s="23" t="str">
        <f t="shared" si="41"/>
        <v/>
      </c>
    </row>
    <row r="456" spans="12:12" ht="15.75" customHeight="1" x14ac:dyDescent="0.2">
      <c r="L456" s="23" t="str">
        <f t="shared" si="41"/>
        <v/>
      </c>
    </row>
    <row r="457" spans="12:12" ht="15.75" customHeight="1" x14ac:dyDescent="0.2">
      <c r="L457" s="23" t="str">
        <f t="shared" si="41"/>
        <v/>
      </c>
    </row>
    <row r="458" spans="12:12" ht="15.75" customHeight="1" x14ac:dyDescent="0.2">
      <c r="L458" s="23" t="str">
        <f t="shared" si="41"/>
        <v/>
      </c>
    </row>
    <row r="459" spans="12:12" ht="15.75" customHeight="1" x14ac:dyDescent="0.2">
      <c r="L459" s="23" t="str">
        <f t="shared" si="41"/>
        <v/>
      </c>
    </row>
    <row r="460" spans="12:12" ht="15.75" customHeight="1" x14ac:dyDescent="0.2">
      <c r="L460" s="23" t="str">
        <f t="shared" si="41"/>
        <v/>
      </c>
    </row>
    <row r="461" spans="12:12" ht="15.75" customHeight="1" x14ac:dyDescent="0.2">
      <c r="L461" s="23" t="str">
        <f t="shared" si="41"/>
        <v/>
      </c>
    </row>
    <row r="462" spans="12:12" ht="15.75" customHeight="1" x14ac:dyDescent="0.2">
      <c r="L462" s="23" t="str">
        <f t="shared" si="41"/>
        <v/>
      </c>
    </row>
    <row r="463" spans="12:12" ht="15.75" customHeight="1" x14ac:dyDescent="0.2">
      <c r="L463" s="23" t="str">
        <f t="shared" si="41"/>
        <v/>
      </c>
    </row>
    <row r="464" spans="12:12" ht="15.75" customHeight="1" x14ac:dyDescent="0.2">
      <c r="L464" s="23" t="str">
        <f t="shared" si="41"/>
        <v/>
      </c>
    </row>
    <row r="465" spans="12:12" ht="15.75" customHeight="1" x14ac:dyDescent="0.2">
      <c r="L465" s="23" t="str">
        <f t="shared" si="41"/>
        <v/>
      </c>
    </row>
    <row r="466" spans="12:12" ht="15.75" customHeight="1" x14ac:dyDescent="0.2">
      <c r="L466" s="23" t="str">
        <f t="shared" si="41"/>
        <v/>
      </c>
    </row>
    <row r="467" spans="12:12" ht="15.75" customHeight="1" x14ac:dyDescent="0.2">
      <c r="L467" s="23" t="str">
        <f t="shared" si="41"/>
        <v/>
      </c>
    </row>
    <row r="468" spans="12:12" ht="15.75" customHeight="1" x14ac:dyDescent="0.2">
      <c r="L468" s="23" t="str">
        <f t="shared" si="41"/>
        <v/>
      </c>
    </row>
    <row r="469" spans="12:12" ht="15.75" customHeight="1" x14ac:dyDescent="0.2">
      <c r="L469" s="23" t="str">
        <f t="shared" si="41"/>
        <v/>
      </c>
    </row>
    <row r="470" spans="12:12" ht="15.75" customHeight="1" x14ac:dyDescent="0.2">
      <c r="L470" s="23" t="str">
        <f t="shared" si="41"/>
        <v/>
      </c>
    </row>
    <row r="471" spans="12:12" ht="15.75" customHeight="1" x14ac:dyDescent="0.2">
      <c r="L471" s="23" t="str">
        <f t="shared" si="41"/>
        <v/>
      </c>
    </row>
    <row r="472" spans="12:12" ht="15.75" customHeight="1" x14ac:dyDescent="0.2">
      <c r="L472" s="23" t="str">
        <f t="shared" si="41"/>
        <v/>
      </c>
    </row>
    <row r="473" spans="12:12" ht="15.75" customHeight="1" x14ac:dyDescent="0.2">
      <c r="L473" s="23" t="str">
        <f t="shared" si="41"/>
        <v/>
      </c>
    </row>
    <row r="474" spans="12:12" ht="15.75" customHeight="1" x14ac:dyDescent="0.2">
      <c r="L474" s="23" t="str">
        <f t="shared" si="41"/>
        <v/>
      </c>
    </row>
    <row r="475" spans="12:12" ht="15.75" customHeight="1" x14ac:dyDescent="0.2">
      <c r="L475" s="23" t="str">
        <f t="shared" si="41"/>
        <v/>
      </c>
    </row>
    <row r="476" spans="12:12" ht="15.75" customHeight="1" x14ac:dyDescent="0.2">
      <c r="L476" s="23" t="str">
        <f t="shared" si="41"/>
        <v/>
      </c>
    </row>
    <row r="477" spans="12:12" ht="15.75" customHeight="1" x14ac:dyDescent="0.2">
      <c r="L477" s="23" t="str">
        <f t="shared" si="41"/>
        <v/>
      </c>
    </row>
    <row r="478" spans="12:12" ht="15.75" customHeight="1" x14ac:dyDescent="0.2">
      <c r="L478" s="23" t="str">
        <f t="shared" si="41"/>
        <v/>
      </c>
    </row>
    <row r="479" spans="12:12" ht="15.75" customHeight="1" x14ac:dyDescent="0.2">
      <c r="L479" s="23" t="str">
        <f t="shared" si="41"/>
        <v/>
      </c>
    </row>
    <row r="480" spans="12:12" ht="15.75" customHeight="1" x14ac:dyDescent="0.2">
      <c r="L480" s="23" t="str">
        <f t="shared" si="41"/>
        <v/>
      </c>
    </row>
    <row r="481" spans="12:12" ht="15.75" customHeight="1" x14ac:dyDescent="0.2">
      <c r="L481" s="23" t="str">
        <f t="shared" si="41"/>
        <v/>
      </c>
    </row>
    <row r="482" spans="12:12" ht="15.75" customHeight="1" x14ac:dyDescent="0.2">
      <c r="L482" s="23" t="str">
        <f t="shared" si="41"/>
        <v/>
      </c>
    </row>
    <row r="483" spans="12:12" ht="15.75" customHeight="1" x14ac:dyDescent="0.2">
      <c r="L483" s="23" t="str">
        <f t="shared" si="41"/>
        <v/>
      </c>
    </row>
    <row r="484" spans="12:12" ht="15.75" customHeight="1" x14ac:dyDescent="0.2">
      <c r="L484" s="23" t="str">
        <f t="shared" si="41"/>
        <v/>
      </c>
    </row>
    <row r="485" spans="12:12" ht="15.75" customHeight="1" x14ac:dyDescent="0.2">
      <c r="L485" s="23" t="str">
        <f t="shared" si="41"/>
        <v/>
      </c>
    </row>
    <row r="486" spans="12:12" ht="15.75" customHeight="1" x14ac:dyDescent="0.2">
      <c r="L486" s="23" t="str">
        <f t="shared" si="41"/>
        <v/>
      </c>
    </row>
    <row r="487" spans="12:12" ht="15.75" customHeight="1" x14ac:dyDescent="0.2">
      <c r="L487" s="23" t="str">
        <f t="shared" si="41"/>
        <v/>
      </c>
    </row>
    <row r="488" spans="12:12" ht="15.75" customHeight="1" x14ac:dyDescent="0.2">
      <c r="L488" s="23" t="str">
        <f t="shared" si="41"/>
        <v/>
      </c>
    </row>
    <row r="489" spans="12:12" ht="15.75" customHeight="1" x14ac:dyDescent="0.2">
      <c r="L489" s="23" t="str">
        <f t="shared" si="41"/>
        <v/>
      </c>
    </row>
    <row r="490" spans="12:12" ht="15.75" customHeight="1" x14ac:dyDescent="0.2">
      <c r="L490" s="23" t="str">
        <f t="shared" si="41"/>
        <v/>
      </c>
    </row>
    <row r="491" spans="12:12" ht="15.75" customHeight="1" x14ac:dyDescent="0.2">
      <c r="L491" s="23" t="str">
        <f t="shared" si="41"/>
        <v/>
      </c>
    </row>
    <row r="492" spans="12:12" ht="15.75" customHeight="1" x14ac:dyDescent="0.2">
      <c r="L492" s="23" t="str">
        <f t="shared" si="41"/>
        <v/>
      </c>
    </row>
    <row r="493" spans="12:12" ht="15.75" customHeight="1" x14ac:dyDescent="0.2">
      <c r="L493" s="23" t="str">
        <f t="shared" si="41"/>
        <v/>
      </c>
    </row>
    <row r="494" spans="12:12" ht="15.75" customHeight="1" x14ac:dyDescent="0.2">
      <c r="L494" s="23" t="str">
        <f t="shared" si="41"/>
        <v/>
      </c>
    </row>
    <row r="495" spans="12:12" ht="15.75" customHeight="1" x14ac:dyDescent="0.2">
      <c r="L495" s="23" t="str">
        <f t="shared" si="41"/>
        <v/>
      </c>
    </row>
    <row r="496" spans="12:12" ht="15.75" customHeight="1" x14ac:dyDescent="0.2">
      <c r="L496" s="23" t="str">
        <f t="shared" si="41"/>
        <v/>
      </c>
    </row>
    <row r="497" spans="12:12" ht="15.75" customHeight="1" x14ac:dyDescent="0.2">
      <c r="L497" s="23" t="str">
        <f t="shared" si="41"/>
        <v/>
      </c>
    </row>
    <row r="498" spans="12:12" ht="15.75" customHeight="1" x14ac:dyDescent="0.2">
      <c r="L498" s="23" t="str">
        <f t="shared" si="41"/>
        <v/>
      </c>
    </row>
    <row r="499" spans="12:12" ht="15.75" customHeight="1" x14ac:dyDescent="0.2">
      <c r="L499" s="23" t="str">
        <f t="shared" si="41"/>
        <v/>
      </c>
    </row>
    <row r="500" spans="12:12" ht="15.75" customHeight="1" x14ac:dyDescent="0.2">
      <c r="L500" s="23" t="str">
        <f t="shared" si="41"/>
        <v/>
      </c>
    </row>
    <row r="501" spans="12:12" ht="15.75" customHeight="1" x14ac:dyDescent="0.2">
      <c r="L501" s="23" t="str">
        <f t="shared" si="41"/>
        <v/>
      </c>
    </row>
    <row r="502" spans="12:12" ht="15.75" customHeight="1" x14ac:dyDescent="0.2">
      <c r="L502" s="23" t="str">
        <f t="shared" si="41"/>
        <v/>
      </c>
    </row>
    <row r="503" spans="12:12" ht="15.75" customHeight="1" x14ac:dyDescent="0.2">
      <c r="L503" s="23" t="str">
        <f t="shared" si="41"/>
        <v/>
      </c>
    </row>
    <row r="504" spans="12:12" ht="15.75" customHeight="1" x14ac:dyDescent="0.2">
      <c r="L504" s="23" t="str">
        <f t="shared" si="41"/>
        <v/>
      </c>
    </row>
    <row r="505" spans="12:12" ht="15.75" customHeight="1" x14ac:dyDescent="0.2">
      <c r="L505" s="23" t="str">
        <f t="shared" si="41"/>
        <v/>
      </c>
    </row>
    <row r="506" spans="12:12" ht="15.75" customHeight="1" x14ac:dyDescent="0.2">
      <c r="L506" s="23" t="str">
        <f t="shared" si="41"/>
        <v/>
      </c>
    </row>
    <row r="507" spans="12:12" ht="15.75" customHeight="1" x14ac:dyDescent="0.2">
      <c r="L507" s="23" t="str">
        <f t="shared" si="41"/>
        <v/>
      </c>
    </row>
    <row r="508" spans="12:12" ht="15.75" customHeight="1" x14ac:dyDescent="0.2">
      <c r="L508" s="23" t="str">
        <f t="shared" si="41"/>
        <v/>
      </c>
    </row>
    <row r="509" spans="12:12" ht="15.75" customHeight="1" x14ac:dyDescent="0.2">
      <c r="L509" s="23" t="str">
        <f t="shared" si="41"/>
        <v/>
      </c>
    </row>
    <row r="510" spans="12:12" ht="15.75" customHeight="1" x14ac:dyDescent="0.2">
      <c r="L510" s="23" t="str">
        <f t="shared" si="41"/>
        <v/>
      </c>
    </row>
    <row r="511" spans="12:12" ht="15.75" customHeight="1" x14ac:dyDescent="0.2">
      <c r="L511" s="23" t="str">
        <f t="shared" si="41"/>
        <v/>
      </c>
    </row>
    <row r="512" spans="12:12" ht="15.75" customHeight="1" x14ac:dyDescent="0.2">
      <c r="L512" s="23" t="str">
        <f t="shared" si="41"/>
        <v/>
      </c>
    </row>
    <row r="513" spans="12:12" ht="15.75" customHeight="1" x14ac:dyDescent="0.2">
      <c r="L513" s="23" t="str">
        <f t="shared" si="41"/>
        <v/>
      </c>
    </row>
    <row r="514" spans="12:12" ht="15.75" customHeight="1" x14ac:dyDescent="0.2">
      <c r="L514" s="23" t="str">
        <f t="shared" si="41"/>
        <v/>
      </c>
    </row>
    <row r="515" spans="12:12" ht="15.75" customHeight="1" x14ac:dyDescent="0.2">
      <c r="L515" s="23" t="str">
        <f t="shared" si="41"/>
        <v/>
      </c>
    </row>
    <row r="516" spans="12:12" ht="15.75" customHeight="1" x14ac:dyDescent="0.2">
      <c r="L516" s="23" t="str">
        <f t="shared" si="41"/>
        <v/>
      </c>
    </row>
    <row r="517" spans="12:12" ht="15.75" customHeight="1" x14ac:dyDescent="0.2">
      <c r="L517" s="23" t="str">
        <f t="shared" si="41"/>
        <v/>
      </c>
    </row>
    <row r="518" spans="12:12" ht="15.75" customHeight="1" x14ac:dyDescent="0.2">
      <c r="L518" s="23" t="str">
        <f t="shared" si="41"/>
        <v/>
      </c>
    </row>
    <row r="519" spans="12:12" ht="15.75" customHeight="1" x14ac:dyDescent="0.2">
      <c r="L519" s="23" t="str">
        <f t="shared" si="41"/>
        <v/>
      </c>
    </row>
    <row r="520" spans="12:12" ht="15.75" customHeight="1" x14ac:dyDescent="0.2">
      <c r="L520" s="23" t="str">
        <f t="shared" si="41"/>
        <v/>
      </c>
    </row>
    <row r="521" spans="12:12" ht="15.75" customHeight="1" x14ac:dyDescent="0.2">
      <c r="L521" s="23" t="str">
        <f t="shared" si="41"/>
        <v/>
      </c>
    </row>
    <row r="522" spans="12:12" ht="15.75" customHeight="1" x14ac:dyDescent="0.2">
      <c r="L522" s="23" t="str">
        <f t="shared" si="41"/>
        <v/>
      </c>
    </row>
    <row r="523" spans="12:12" ht="15.75" customHeight="1" x14ac:dyDescent="0.2">
      <c r="L523" s="23" t="str">
        <f t="shared" si="41"/>
        <v/>
      </c>
    </row>
    <row r="524" spans="12:12" ht="15.75" customHeight="1" x14ac:dyDescent="0.2">
      <c r="L524" s="23" t="str">
        <f t="shared" si="41"/>
        <v/>
      </c>
    </row>
    <row r="525" spans="12:12" ht="15.75" customHeight="1" x14ac:dyDescent="0.2">
      <c r="L525" s="23" t="str">
        <f t="shared" si="41"/>
        <v/>
      </c>
    </row>
    <row r="526" spans="12:12" ht="15.75" customHeight="1" x14ac:dyDescent="0.2">
      <c r="L526" s="23" t="str">
        <f t="shared" si="41"/>
        <v/>
      </c>
    </row>
    <row r="527" spans="12:12" ht="15.75" customHeight="1" x14ac:dyDescent="0.2">
      <c r="L527" s="23" t="str">
        <f t="shared" si="41"/>
        <v/>
      </c>
    </row>
    <row r="528" spans="12:12" ht="15.75" customHeight="1" x14ac:dyDescent="0.2">
      <c r="L528" s="23" t="str">
        <f t="shared" si="41"/>
        <v/>
      </c>
    </row>
    <row r="529" spans="12:12" ht="15.75" customHeight="1" x14ac:dyDescent="0.2">
      <c r="L529" s="23" t="str">
        <f t="shared" si="41"/>
        <v/>
      </c>
    </row>
    <row r="530" spans="12:12" ht="15.75" customHeight="1" x14ac:dyDescent="0.2">
      <c r="L530" s="23" t="str">
        <f t="shared" si="41"/>
        <v/>
      </c>
    </row>
    <row r="531" spans="12:12" ht="15.75" customHeight="1" x14ac:dyDescent="0.2">
      <c r="L531" s="23" t="str">
        <f t="shared" si="41"/>
        <v/>
      </c>
    </row>
    <row r="532" spans="12:12" ht="15.75" customHeight="1" x14ac:dyDescent="0.2">
      <c r="L532" s="23" t="str">
        <f t="shared" si="41"/>
        <v/>
      </c>
    </row>
    <row r="533" spans="12:12" ht="15.75" customHeight="1" x14ac:dyDescent="0.2">
      <c r="L533" s="23" t="str">
        <f t="shared" si="41"/>
        <v/>
      </c>
    </row>
    <row r="534" spans="12:12" ht="15.75" customHeight="1" x14ac:dyDescent="0.2">
      <c r="L534" s="23" t="str">
        <f t="shared" si="41"/>
        <v/>
      </c>
    </row>
    <row r="535" spans="12:12" ht="15.75" customHeight="1" x14ac:dyDescent="0.2">
      <c r="L535" s="23" t="str">
        <f t="shared" si="41"/>
        <v/>
      </c>
    </row>
    <row r="536" spans="12:12" ht="15.75" customHeight="1" x14ac:dyDescent="0.2">
      <c r="L536" s="23" t="str">
        <f t="shared" si="41"/>
        <v/>
      </c>
    </row>
    <row r="537" spans="12:12" ht="15.75" customHeight="1" x14ac:dyDescent="0.2">
      <c r="L537" s="23" t="str">
        <f t="shared" si="41"/>
        <v/>
      </c>
    </row>
    <row r="538" spans="12:12" ht="15.75" customHeight="1" x14ac:dyDescent="0.2">
      <c r="L538" s="23" t="str">
        <f t="shared" si="41"/>
        <v/>
      </c>
    </row>
    <row r="539" spans="12:12" ht="15.75" customHeight="1" x14ac:dyDescent="0.2">
      <c r="L539" s="23" t="str">
        <f t="shared" si="41"/>
        <v/>
      </c>
    </row>
    <row r="540" spans="12:12" ht="15.75" customHeight="1" x14ac:dyDescent="0.2">
      <c r="L540" s="23" t="str">
        <f t="shared" si="41"/>
        <v/>
      </c>
    </row>
    <row r="541" spans="12:12" ht="15.75" customHeight="1" x14ac:dyDescent="0.2">
      <c r="L541" s="23" t="str">
        <f t="shared" si="41"/>
        <v/>
      </c>
    </row>
    <row r="542" spans="12:12" ht="15.75" customHeight="1" x14ac:dyDescent="0.2">
      <c r="L542" s="23" t="str">
        <f t="shared" si="41"/>
        <v/>
      </c>
    </row>
    <row r="543" spans="12:12" ht="15.75" customHeight="1" x14ac:dyDescent="0.2">
      <c r="L543" s="23" t="str">
        <f t="shared" si="41"/>
        <v/>
      </c>
    </row>
    <row r="544" spans="12:12" ht="15.75" customHeight="1" x14ac:dyDescent="0.2">
      <c r="L544" s="23" t="str">
        <f t="shared" si="41"/>
        <v/>
      </c>
    </row>
    <row r="545" spans="12:12" ht="15.75" customHeight="1" x14ac:dyDescent="0.2">
      <c r="L545" s="23" t="str">
        <f t="shared" si="41"/>
        <v/>
      </c>
    </row>
    <row r="546" spans="12:12" ht="15.75" customHeight="1" x14ac:dyDescent="0.2">
      <c r="L546" s="23" t="str">
        <f t="shared" si="41"/>
        <v/>
      </c>
    </row>
    <row r="547" spans="12:12" ht="15.75" customHeight="1" x14ac:dyDescent="0.2">
      <c r="L547" s="23" t="str">
        <f t="shared" si="41"/>
        <v/>
      </c>
    </row>
    <row r="548" spans="12:12" ht="15.75" customHeight="1" x14ac:dyDescent="0.2">
      <c r="L548" s="23" t="str">
        <f t="shared" si="41"/>
        <v/>
      </c>
    </row>
    <row r="549" spans="12:12" ht="15.75" customHeight="1" x14ac:dyDescent="0.2">
      <c r="L549" s="23" t="str">
        <f t="shared" si="41"/>
        <v/>
      </c>
    </row>
    <row r="550" spans="12:12" ht="15.75" customHeight="1" x14ac:dyDescent="0.2">
      <c r="L550" s="23" t="str">
        <f t="shared" si="41"/>
        <v/>
      </c>
    </row>
    <row r="551" spans="12:12" ht="15.75" customHeight="1" x14ac:dyDescent="0.2">
      <c r="L551" s="23" t="str">
        <f t="shared" si="41"/>
        <v/>
      </c>
    </row>
    <row r="552" spans="12:12" ht="15.75" customHeight="1" x14ac:dyDescent="0.2">
      <c r="L552" s="23" t="str">
        <f t="shared" si="41"/>
        <v/>
      </c>
    </row>
    <row r="553" spans="12:12" ht="15.75" customHeight="1" x14ac:dyDescent="0.2">
      <c r="L553" s="23" t="str">
        <f t="shared" si="41"/>
        <v/>
      </c>
    </row>
    <row r="554" spans="12:12" ht="15.75" customHeight="1" x14ac:dyDescent="0.2">
      <c r="L554" s="23" t="str">
        <f t="shared" si="41"/>
        <v/>
      </c>
    </row>
    <row r="555" spans="12:12" ht="15.75" customHeight="1" x14ac:dyDescent="0.2">
      <c r="L555" s="23" t="str">
        <f t="shared" si="41"/>
        <v/>
      </c>
    </row>
    <row r="556" spans="12:12" ht="15.75" customHeight="1" x14ac:dyDescent="0.2">
      <c r="L556" s="23" t="str">
        <f t="shared" si="41"/>
        <v/>
      </c>
    </row>
    <row r="557" spans="12:12" ht="15.75" customHeight="1" x14ac:dyDescent="0.2">
      <c r="L557" s="23" t="str">
        <f t="shared" si="41"/>
        <v/>
      </c>
    </row>
    <row r="558" spans="12:12" ht="15.75" customHeight="1" x14ac:dyDescent="0.2">
      <c r="L558" s="23" t="str">
        <f t="shared" si="41"/>
        <v/>
      </c>
    </row>
    <row r="559" spans="12:12" ht="15.75" customHeight="1" x14ac:dyDescent="0.2">
      <c r="L559" s="23" t="str">
        <f t="shared" si="41"/>
        <v/>
      </c>
    </row>
    <row r="560" spans="12:12" ht="15.75" customHeight="1" x14ac:dyDescent="0.2">
      <c r="L560" s="23" t="str">
        <f t="shared" si="41"/>
        <v/>
      </c>
    </row>
    <row r="561" spans="12:12" ht="15.75" customHeight="1" x14ac:dyDescent="0.2">
      <c r="L561" s="23" t="str">
        <f t="shared" si="41"/>
        <v/>
      </c>
    </row>
    <row r="562" spans="12:12" ht="15.75" customHeight="1" x14ac:dyDescent="0.2">
      <c r="L562" s="23" t="str">
        <f t="shared" si="41"/>
        <v/>
      </c>
    </row>
    <row r="563" spans="12:12" ht="15.75" customHeight="1" x14ac:dyDescent="0.2">
      <c r="L563" s="23" t="str">
        <f t="shared" si="41"/>
        <v/>
      </c>
    </row>
    <row r="564" spans="12:12" ht="15.75" customHeight="1" x14ac:dyDescent="0.2">
      <c r="L564" s="23" t="str">
        <f t="shared" si="41"/>
        <v/>
      </c>
    </row>
    <row r="565" spans="12:12" ht="15.75" customHeight="1" x14ac:dyDescent="0.2">
      <c r="L565" s="23" t="str">
        <f t="shared" si="41"/>
        <v/>
      </c>
    </row>
    <row r="566" spans="12:12" ht="15.75" customHeight="1" x14ac:dyDescent="0.2">
      <c r="L566" s="23" t="str">
        <f t="shared" si="41"/>
        <v/>
      </c>
    </row>
    <row r="567" spans="12:12" ht="15.75" customHeight="1" x14ac:dyDescent="0.2">
      <c r="L567" s="23" t="str">
        <f t="shared" si="41"/>
        <v/>
      </c>
    </row>
    <row r="568" spans="12:12" ht="15.75" customHeight="1" x14ac:dyDescent="0.2">
      <c r="L568" s="23" t="str">
        <f t="shared" si="41"/>
        <v/>
      </c>
    </row>
    <row r="569" spans="12:12" ht="15.75" customHeight="1" x14ac:dyDescent="0.2">
      <c r="L569" s="23" t="str">
        <f t="shared" si="41"/>
        <v/>
      </c>
    </row>
    <row r="570" spans="12:12" ht="15.75" customHeight="1" x14ac:dyDescent="0.2">
      <c r="L570" s="23" t="str">
        <f t="shared" si="41"/>
        <v/>
      </c>
    </row>
    <row r="571" spans="12:12" ht="15.75" customHeight="1" x14ac:dyDescent="0.2">
      <c r="L571" s="23" t="str">
        <f t="shared" si="41"/>
        <v/>
      </c>
    </row>
    <row r="572" spans="12:12" ht="15.75" customHeight="1" x14ac:dyDescent="0.2">
      <c r="L572" s="23" t="str">
        <f t="shared" si="41"/>
        <v/>
      </c>
    </row>
    <row r="573" spans="12:12" ht="15.75" customHeight="1" x14ac:dyDescent="0.2">
      <c r="L573" s="23" t="str">
        <f t="shared" si="41"/>
        <v/>
      </c>
    </row>
    <row r="574" spans="12:12" ht="15.75" customHeight="1" x14ac:dyDescent="0.2">
      <c r="L574" s="23" t="str">
        <f t="shared" si="41"/>
        <v/>
      </c>
    </row>
    <row r="575" spans="12:12" ht="15.75" customHeight="1" x14ac:dyDescent="0.2">
      <c r="L575" s="23" t="str">
        <f t="shared" si="41"/>
        <v/>
      </c>
    </row>
    <row r="576" spans="12:12" ht="15.75" customHeight="1" x14ac:dyDescent="0.2">
      <c r="L576" s="23" t="str">
        <f t="shared" si="41"/>
        <v/>
      </c>
    </row>
    <row r="577" spans="12:12" ht="15.75" customHeight="1" x14ac:dyDescent="0.2">
      <c r="L577" s="23" t="str">
        <f t="shared" si="41"/>
        <v/>
      </c>
    </row>
    <row r="578" spans="12:12" ht="15.75" customHeight="1" x14ac:dyDescent="0.2">
      <c r="L578" s="23" t="str">
        <f t="shared" si="41"/>
        <v/>
      </c>
    </row>
    <row r="579" spans="12:12" ht="15.75" customHeight="1" x14ac:dyDescent="0.2">
      <c r="L579" s="23" t="str">
        <f t="shared" si="41"/>
        <v/>
      </c>
    </row>
    <row r="580" spans="12:12" ht="15.75" customHeight="1" x14ac:dyDescent="0.2">
      <c r="L580" s="23" t="str">
        <f t="shared" si="41"/>
        <v/>
      </c>
    </row>
    <row r="581" spans="12:12" ht="15.75" customHeight="1" x14ac:dyDescent="0.2">
      <c r="L581" s="23" t="str">
        <f t="shared" si="41"/>
        <v/>
      </c>
    </row>
    <row r="582" spans="12:12" ht="15.75" customHeight="1" x14ac:dyDescent="0.2">
      <c r="L582" s="23" t="str">
        <f t="shared" si="41"/>
        <v/>
      </c>
    </row>
    <row r="583" spans="12:12" ht="15.75" customHeight="1" x14ac:dyDescent="0.2">
      <c r="L583" s="23" t="str">
        <f t="shared" si="41"/>
        <v/>
      </c>
    </row>
    <row r="584" spans="12:12" ht="15.75" customHeight="1" x14ac:dyDescent="0.2">
      <c r="L584" s="23" t="str">
        <f t="shared" si="41"/>
        <v/>
      </c>
    </row>
    <row r="585" spans="12:12" ht="15.75" customHeight="1" x14ac:dyDescent="0.2">
      <c r="L585" s="23" t="str">
        <f t="shared" si="41"/>
        <v/>
      </c>
    </row>
    <row r="586" spans="12:12" ht="15.75" customHeight="1" x14ac:dyDescent="0.2">
      <c r="L586" s="23" t="str">
        <f t="shared" si="41"/>
        <v/>
      </c>
    </row>
    <row r="587" spans="12:12" ht="15.75" customHeight="1" x14ac:dyDescent="0.2">
      <c r="L587" s="23" t="str">
        <f t="shared" si="41"/>
        <v/>
      </c>
    </row>
    <row r="588" spans="12:12" ht="15.75" customHeight="1" x14ac:dyDescent="0.2">
      <c r="L588" s="23" t="str">
        <f t="shared" si="41"/>
        <v/>
      </c>
    </row>
    <row r="589" spans="12:12" ht="15.75" customHeight="1" x14ac:dyDescent="0.2">
      <c r="L589" s="23" t="str">
        <f t="shared" si="41"/>
        <v/>
      </c>
    </row>
    <row r="590" spans="12:12" ht="15.75" customHeight="1" x14ac:dyDescent="0.2">
      <c r="L590" s="23" t="str">
        <f t="shared" si="41"/>
        <v/>
      </c>
    </row>
    <row r="591" spans="12:12" ht="15.75" customHeight="1" x14ac:dyDescent="0.2">
      <c r="L591" s="23" t="str">
        <f t="shared" si="41"/>
        <v/>
      </c>
    </row>
    <row r="592" spans="12:12" ht="15.75" customHeight="1" x14ac:dyDescent="0.2">
      <c r="L592" s="23" t="str">
        <f t="shared" si="41"/>
        <v/>
      </c>
    </row>
    <row r="593" spans="12:12" ht="15.75" customHeight="1" x14ac:dyDescent="0.2">
      <c r="L593" s="23" t="str">
        <f t="shared" si="41"/>
        <v/>
      </c>
    </row>
    <row r="594" spans="12:12" ht="15.75" customHeight="1" x14ac:dyDescent="0.2">
      <c r="L594" s="23" t="str">
        <f t="shared" si="41"/>
        <v/>
      </c>
    </row>
    <row r="595" spans="12:12" ht="15.75" customHeight="1" x14ac:dyDescent="0.2">
      <c r="L595" s="23" t="str">
        <f t="shared" si="41"/>
        <v/>
      </c>
    </row>
    <row r="596" spans="12:12" ht="15.75" customHeight="1" x14ac:dyDescent="0.2">
      <c r="L596" s="23" t="str">
        <f t="shared" si="41"/>
        <v/>
      </c>
    </row>
    <row r="597" spans="12:12" ht="15.75" customHeight="1" x14ac:dyDescent="0.2">
      <c r="L597" s="23" t="str">
        <f t="shared" si="41"/>
        <v/>
      </c>
    </row>
    <row r="598" spans="12:12" ht="15.75" customHeight="1" x14ac:dyDescent="0.2">
      <c r="L598" s="23" t="str">
        <f t="shared" si="41"/>
        <v/>
      </c>
    </row>
    <row r="599" spans="12:12" ht="15.75" customHeight="1" x14ac:dyDescent="0.2">
      <c r="L599" s="23" t="str">
        <f t="shared" si="41"/>
        <v/>
      </c>
    </row>
    <row r="600" spans="12:12" ht="15.75" customHeight="1" x14ac:dyDescent="0.2">
      <c r="L600" s="23" t="str">
        <f t="shared" si="41"/>
        <v/>
      </c>
    </row>
    <row r="601" spans="12:12" ht="15.75" customHeight="1" x14ac:dyDescent="0.2">
      <c r="L601" s="23" t="str">
        <f t="shared" si="41"/>
        <v/>
      </c>
    </row>
    <row r="602" spans="12:12" ht="15.75" customHeight="1" x14ac:dyDescent="0.2">
      <c r="L602" s="23" t="str">
        <f t="shared" si="41"/>
        <v/>
      </c>
    </row>
    <row r="603" spans="12:12" ht="15.75" customHeight="1" x14ac:dyDescent="0.2">
      <c r="L603" s="23" t="str">
        <f t="shared" si="41"/>
        <v/>
      </c>
    </row>
    <row r="604" spans="12:12" ht="15.75" customHeight="1" x14ac:dyDescent="0.2">
      <c r="L604" s="23" t="str">
        <f t="shared" si="41"/>
        <v/>
      </c>
    </row>
    <row r="605" spans="12:12" ht="15.75" customHeight="1" x14ac:dyDescent="0.2">
      <c r="L605" s="23" t="str">
        <f t="shared" si="41"/>
        <v/>
      </c>
    </row>
    <row r="606" spans="12:12" ht="15.75" customHeight="1" x14ac:dyDescent="0.2">
      <c r="L606" s="23" t="str">
        <f t="shared" si="41"/>
        <v/>
      </c>
    </row>
    <row r="607" spans="12:12" ht="15.75" customHeight="1" x14ac:dyDescent="0.2">
      <c r="L607" s="23" t="str">
        <f t="shared" si="41"/>
        <v/>
      </c>
    </row>
    <row r="608" spans="12:12" ht="15.75" customHeight="1" x14ac:dyDescent="0.2">
      <c r="L608" s="23" t="str">
        <f t="shared" si="41"/>
        <v/>
      </c>
    </row>
    <row r="609" spans="12:12" ht="15.75" customHeight="1" x14ac:dyDescent="0.2">
      <c r="L609" s="23" t="str">
        <f t="shared" si="41"/>
        <v/>
      </c>
    </row>
    <row r="610" spans="12:12" ht="15.75" customHeight="1" x14ac:dyDescent="0.2">
      <c r="L610" s="23" t="str">
        <f t="shared" si="41"/>
        <v/>
      </c>
    </row>
    <row r="611" spans="12:12" ht="15.75" customHeight="1" x14ac:dyDescent="0.2">
      <c r="L611" s="23" t="str">
        <f t="shared" si="41"/>
        <v/>
      </c>
    </row>
    <row r="612" spans="12:12" ht="15.75" customHeight="1" x14ac:dyDescent="0.2">
      <c r="L612" s="23" t="str">
        <f t="shared" si="41"/>
        <v/>
      </c>
    </row>
    <row r="613" spans="12:12" ht="15.75" customHeight="1" x14ac:dyDescent="0.2">
      <c r="L613" s="23" t="str">
        <f t="shared" si="41"/>
        <v/>
      </c>
    </row>
    <row r="614" spans="12:12" ht="15.75" customHeight="1" x14ac:dyDescent="0.2">
      <c r="L614" s="23" t="str">
        <f t="shared" si="41"/>
        <v/>
      </c>
    </row>
    <row r="615" spans="12:12" ht="15.75" customHeight="1" x14ac:dyDescent="0.2">
      <c r="L615" s="23" t="str">
        <f t="shared" si="41"/>
        <v/>
      </c>
    </row>
    <row r="616" spans="12:12" ht="15.75" customHeight="1" x14ac:dyDescent="0.2">
      <c r="L616" s="23" t="str">
        <f t="shared" si="41"/>
        <v/>
      </c>
    </row>
    <row r="617" spans="12:12" ht="15.75" customHeight="1" x14ac:dyDescent="0.2">
      <c r="L617" s="23" t="str">
        <f t="shared" si="41"/>
        <v/>
      </c>
    </row>
    <row r="618" spans="12:12" ht="15.75" customHeight="1" x14ac:dyDescent="0.2">
      <c r="L618" s="23" t="str">
        <f t="shared" si="41"/>
        <v/>
      </c>
    </row>
    <row r="619" spans="12:12" ht="15.75" customHeight="1" x14ac:dyDescent="0.2">
      <c r="L619" s="23" t="str">
        <f t="shared" si="41"/>
        <v/>
      </c>
    </row>
    <row r="620" spans="12:12" ht="15.75" customHeight="1" x14ac:dyDescent="0.2">
      <c r="L620" s="23" t="str">
        <f t="shared" si="41"/>
        <v/>
      </c>
    </row>
    <row r="621" spans="12:12" ht="15.75" customHeight="1" x14ac:dyDescent="0.2">
      <c r="L621" s="23" t="str">
        <f t="shared" si="41"/>
        <v/>
      </c>
    </row>
    <row r="622" spans="12:12" ht="15.75" customHeight="1" x14ac:dyDescent="0.2">
      <c r="L622" s="23" t="str">
        <f t="shared" si="41"/>
        <v/>
      </c>
    </row>
    <row r="623" spans="12:12" ht="15.75" customHeight="1" x14ac:dyDescent="0.2">
      <c r="L623" s="23" t="str">
        <f t="shared" si="41"/>
        <v/>
      </c>
    </row>
    <row r="624" spans="12:12" ht="15.75" customHeight="1" x14ac:dyDescent="0.2">
      <c r="L624" s="23" t="str">
        <f t="shared" si="41"/>
        <v/>
      </c>
    </row>
    <row r="625" spans="12:12" ht="15.75" customHeight="1" x14ac:dyDescent="0.2">
      <c r="L625" s="23" t="str">
        <f t="shared" si="41"/>
        <v/>
      </c>
    </row>
    <row r="626" spans="12:12" ht="15.75" customHeight="1" x14ac:dyDescent="0.2">
      <c r="L626" s="23" t="str">
        <f t="shared" si="41"/>
        <v/>
      </c>
    </row>
    <row r="627" spans="12:12" ht="15.75" customHeight="1" x14ac:dyDescent="0.2">
      <c r="L627" s="23" t="str">
        <f t="shared" si="41"/>
        <v/>
      </c>
    </row>
    <row r="628" spans="12:12" ht="15.75" customHeight="1" x14ac:dyDescent="0.2">
      <c r="L628" s="23" t="str">
        <f t="shared" si="41"/>
        <v/>
      </c>
    </row>
    <row r="629" spans="12:12" ht="15.75" customHeight="1" x14ac:dyDescent="0.2">
      <c r="L629" s="23" t="str">
        <f t="shared" si="41"/>
        <v/>
      </c>
    </row>
    <row r="630" spans="12:12" ht="15.75" customHeight="1" x14ac:dyDescent="0.2">
      <c r="L630" s="23" t="str">
        <f t="shared" si="41"/>
        <v/>
      </c>
    </row>
    <row r="631" spans="12:12" ht="15.75" customHeight="1" x14ac:dyDescent="0.2">
      <c r="L631" s="23" t="str">
        <f t="shared" si="41"/>
        <v/>
      </c>
    </row>
    <row r="632" spans="12:12" ht="15.75" customHeight="1" x14ac:dyDescent="0.2">
      <c r="L632" s="23" t="str">
        <f t="shared" si="41"/>
        <v/>
      </c>
    </row>
    <row r="633" spans="12:12" ht="15.75" customHeight="1" x14ac:dyDescent="0.2">
      <c r="L633" s="23" t="str">
        <f t="shared" si="41"/>
        <v/>
      </c>
    </row>
    <row r="634" spans="12:12" ht="15.75" customHeight="1" x14ac:dyDescent="0.2">
      <c r="L634" s="23" t="str">
        <f t="shared" si="41"/>
        <v/>
      </c>
    </row>
    <row r="635" spans="12:12" ht="15.75" customHeight="1" x14ac:dyDescent="0.2">
      <c r="L635" s="23" t="str">
        <f t="shared" si="41"/>
        <v/>
      </c>
    </row>
    <row r="636" spans="12:12" ht="15.75" customHeight="1" x14ac:dyDescent="0.2">
      <c r="L636" s="23" t="str">
        <f t="shared" si="41"/>
        <v/>
      </c>
    </row>
    <row r="637" spans="12:12" ht="15.75" customHeight="1" x14ac:dyDescent="0.2">
      <c r="L637" s="23" t="str">
        <f t="shared" si="41"/>
        <v/>
      </c>
    </row>
    <row r="638" spans="12:12" ht="15.75" customHeight="1" x14ac:dyDescent="0.2">
      <c r="L638" s="23" t="str">
        <f t="shared" si="41"/>
        <v/>
      </c>
    </row>
    <row r="639" spans="12:12" ht="15.75" customHeight="1" x14ac:dyDescent="0.2">
      <c r="L639" s="23" t="str">
        <f t="shared" si="41"/>
        <v/>
      </c>
    </row>
    <row r="640" spans="12:12" ht="15.75" customHeight="1" x14ac:dyDescent="0.2">
      <c r="L640" s="23" t="str">
        <f t="shared" si="41"/>
        <v/>
      </c>
    </row>
    <row r="641" spans="12:12" ht="15.75" customHeight="1" x14ac:dyDescent="0.2">
      <c r="L641" s="23" t="str">
        <f t="shared" si="41"/>
        <v/>
      </c>
    </row>
    <row r="642" spans="12:12" ht="15.75" customHeight="1" x14ac:dyDescent="0.2">
      <c r="L642" s="23" t="str">
        <f t="shared" si="41"/>
        <v/>
      </c>
    </row>
    <row r="643" spans="12:12" ht="15.75" customHeight="1" x14ac:dyDescent="0.2">
      <c r="L643" s="23" t="str">
        <f t="shared" si="41"/>
        <v/>
      </c>
    </row>
    <row r="644" spans="12:12" ht="15.75" customHeight="1" x14ac:dyDescent="0.2">
      <c r="L644" s="23" t="str">
        <f t="shared" si="41"/>
        <v/>
      </c>
    </row>
    <row r="645" spans="12:12" ht="15.75" customHeight="1" x14ac:dyDescent="0.2">
      <c r="L645" s="23" t="str">
        <f t="shared" si="41"/>
        <v/>
      </c>
    </row>
    <row r="646" spans="12:12" ht="15.75" customHeight="1" x14ac:dyDescent="0.2">
      <c r="L646" s="23" t="str">
        <f t="shared" si="41"/>
        <v/>
      </c>
    </row>
    <row r="647" spans="12:12" ht="15.75" customHeight="1" x14ac:dyDescent="0.2">
      <c r="L647" s="23" t="str">
        <f t="shared" si="41"/>
        <v/>
      </c>
    </row>
    <row r="648" spans="12:12" ht="15.75" customHeight="1" x14ac:dyDescent="0.2">
      <c r="L648" s="23" t="str">
        <f t="shared" si="41"/>
        <v/>
      </c>
    </row>
    <row r="649" spans="12:12" ht="15.75" customHeight="1" x14ac:dyDescent="0.2">
      <c r="L649" s="23" t="str">
        <f t="shared" si="41"/>
        <v/>
      </c>
    </row>
    <row r="650" spans="12:12" ht="15.75" customHeight="1" x14ac:dyDescent="0.2">
      <c r="L650" s="23" t="str">
        <f t="shared" si="41"/>
        <v/>
      </c>
    </row>
    <row r="651" spans="12:12" ht="15.75" customHeight="1" x14ac:dyDescent="0.2">
      <c r="L651" s="23" t="str">
        <f t="shared" si="41"/>
        <v/>
      </c>
    </row>
    <row r="652" spans="12:12" ht="15.75" customHeight="1" x14ac:dyDescent="0.2">
      <c r="L652" s="23" t="str">
        <f t="shared" si="41"/>
        <v/>
      </c>
    </row>
    <row r="653" spans="12:12" ht="15.75" customHeight="1" x14ac:dyDescent="0.2">
      <c r="L653" s="23" t="str">
        <f t="shared" si="41"/>
        <v/>
      </c>
    </row>
    <row r="654" spans="12:12" ht="15.75" customHeight="1" x14ac:dyDescent="0.2">
      <c r="L654" s="23" t="str">
        <f t="shared" si="41"/>
        <v/>
      </c>
    </row>
    <row r="655" spans="12:12" ht="15.75" customHeight="1" x14ac:dyDescent="0.2">
      <c r="L655" s="23" t="str">
        <f t="shared" si="41"/>
        <v/>
      </c>
    </row>
    <row r="656" spans="12:12" ht="15.75" customHeight="1" x14ac:dyDescent="0.2">
      <c r="L656" s="23" t="str">
        <f t="shared" si="41"/>
        <v/>
      </c>
    </row>
    <row r="657" spans="12:12" ht="15.75" customHeight="1" x14ac:dyDescent="0.2">
      <c r="L657" s="23" t="str">
        <f t="shared" si="41"/>
        <v/>
      </c>
    </row>
    <row r="658" spans="12:12" ht="15.75" customHeight="1" x14ac:dyDescent="0.2">
      <c r="L658" s="23" t="str">
        <f t="shared" si="41"/>
        <v/>
      </c>
    </row>
    <row r="659" spans="12:12" ht="15.75" customHeight="1" x14ac:dyDescent="0.2">
      <c r="L659" s="23" t="str">
        <f t="shared" si="41"/>
        <v/>
      </c>
    </row>
    <row r="660" spans="12:12" ht="15.75" customHeight="1" x14ac:dyDescent="0.2">
      <c r="L660" s="23" t="str">
        <f t="shared" si="41"/>
        <v/>
      </c>
    </row>
    <row r="661" spans="12:12" ht="15.75" customHeight="1" x14ac:dyDescent="0.2">
      <c r="L661" s="23" t="str">
        <f t="shared" si="41"/>
        <v/>
      </c>
    </row>
    <row r="662" spans="12:12" ht="15.75" customHeight="1" x14ac:dyDescent="0.2">
      <c r="L662" s="23" t="str">
        <f t="shared" si="41"/>
        <v/>
      </c>
    </row>
    <row r="663" spans="12:12" ht="15.75" customHeight="1" x14ac:dyDescent="0.2">
      <c r="L663" s="23" t="str">
        <f t="shared" si="41"/>
        <v/>
      </c>
    </row>
    <row r="664" spans="12:12" ht="15.75" customHeight="1" x14ac:dyDescent="0.2">
      <c r="L664" s="23" t="str">
        <f t="shared" si="41"/>
        <v/>
      </c>
    </row>
    <row r="665" spans="12:12" ht="15.75" customHeight="1" x14ac:dyDescent="0.2">
      <c r="L665" s="23" t="str">
        <f t="shared" si="41"/>
        <v/>
      </c>
    </row>
    <row r="666" spans="12:12" ht="15.75" customHeight="1" x14ac:dyDescent="0.2">
      <c r="L666" s="23" t="str">
        <f t="shared" si="41"/>
        <v/>
      </c>
    </row>
    <row r="667" spans="12:12" ht="15.75" customHeight="1" x14ac:dyDescent="0.2">
      <c r="L667" s="23" t="str">
        <f t="shared" si="41"/>
        <v/>
      </c>
    </row>
    <row r="668" spans="12:12" ht="15.75" customHeight="1" x14ac:dyDescent="0.2">
      <c r="L668" s="23" t="str">
        <f t="shared" si="41"/>
        <v/>
      </c>
    </row>
    <row r="669" spans="12:12" ht="15.75" customHeight="1" x14ac:dyDescent="0.2">
      <c r="L669" s="23" t="str">
        <f t="shared" si="41"/>
        <v/>
      </c>
    </row>
    <row r="670" spans="12:12" ht="15.75" customHeight="1" x14ac:dyDescent="0.2">
      <c r="L670" s="23" t="str">
        <f t="shared" si="41"/>
        <v/>
      </c>
    </row>
    <row r="671" spans="12:12" ht="15.75" customHeight="1" x14ac:dyDescent="0.2">
      <c r="L671" s="23" t="str">
        <f t="shared" si="41"/>
        <v/>
      </c>
    </row>
    <row r="672" spans="12:12" ht="15.75" customHeight="1" x14ac:dyDescent="0.2">
      <c r="L672" s="23" t="str">
        <f t="shared" si="41"/>
        <v/>
      </c>
    </row>
    <row r="673" spans="12:12" ht="15.75" customHeight="1" x14ac:dyDescent="0.2">
      <c r="L673" s="23" t="str">
        <f t="shared" si="41"/>
        <v/>
      </c>
    </row>
    <row r="674" spans="12:12" ht="15.75" customHeight="1" x14ac:dyDescent="0.2">
      <c r="L674" s="23" t="str">
        <f t="shared" si="41"/>
        <v/>
      </c>
    </row>
    <row r="675" spans="12:12" ht="15.75" customHeight="1" x14ac:dyDescent="0.2">
      <c r="L675" s="23" t="str">
        <f t="shared" si="41"/>
        <v/>
      </c>
    </row>
    <row r="676" spans="12:12" ht="15.75" customHeight="1" x14ac:dyDescent="0.2">
      <c r="L676" s="23" t="str">
        <f t="shared" si="41"/>
        <v/>
      </c>
    </row>
    <row r="677" spans="12:12" ht="15.75" customHeight="1" x14ac:dyDescent="0.2">
      <c r="L677" s="23" t="str">
        <f t="shared" si="41"/>
        <v/>
      </c>
    </row>
    <row r="678" spans="12:12" ht="15.75" customHeight="1" x14ac:dyDescent="0.2">
      <c r="L678" s="23" t="str">
        <f t="shared" si="41"/>
        <v/>
      </c>
    </row>
    <row r="679" spans="12:12" ht="15.75" customHeight="1" x14ac:dyDescent="0.2">
      <c r="L679" s="23" t="str">
        <f t="shared" si="41"/>
        <v/>
      </c>
    </row>
    <row r="680" spans="12:12" ht="15.75" customHeight="1" x14ac:dyDescent="0.2">
      <c r="L680" s="23" t="str">
        <f t="shared" si="41"/>
        <v/>
      </c>
    </row>
    <row r="681" spans="12:12" ht="15.75" customHeight="1" x14ac:dyDescent="0.2">
      <c r="L681" s="23" t="str">
        <f t="shared" si="41"/>
        <v/>
      </c>
    </row>
    <row r="682" spans="12:12" ht="15.75" customHeight="1" x14ac:dyDescent="0.2">
      <c r="L682" s="23" t="str">
        <f t="shared" si="41"/>
        <v/>
      </c>
    </row>
    <row r="683" spans="12:12" ht="15.75" customHeight="1" x14ac:dyDescent="0.2">
      <c r="L683" s="23" t="str">
        <f t="shared" si="41"/>
        <v/>
      </c>
    </row>
    <row r="684" spans="12:12" ht="15.75" customHeight="1" x14ac:dyDescent="0.2">
      <c r="L684" s="23" t="str">
        <f t="shared" si="41"/>
        <v/>
      </c>
    </row>
    <row r="685" spans="12:12" ht="15.75" customHeight="1" x14ac:dyDescent="0.2">
      <c r="L685" s="23" t="str">
        <f t="shared" si="41"/>
        <v/>
      </c>
    </row>
    <row r="686" spans="12:12" ht="15.75" customHeight="1" x14ac:dyDescent="0.2">
      <c r="L686" s="23" t="str">
        <f t="shared" si="41"/>
        <v/>
      </c>
    </row>
    <row r="687" spans="12:12" ht="15.75" customHeight="1" x14ac:dyDescent="0.2">
      <c r="L687" s="23" t="str">
        <f t="shared" si="41"/>
        <v/>
      </c>
    </row>
    <row r="688" spans="12:12" ht="15.75" customHeight="1" x14ac:dyDescent="0.2">
      <c r="L688" s="23" t="str">
        <f t="shared" si="41"/>
        <v/>
      </c>
    </row>
    <row r="689" spans="12:12" ht="15.75" customHeight="1" x14ac:dyDescent="0.2">
      <c r="L689" s="23" t="str">
        <f t="shared" si="41"/>
        <v/>
      </c>
    </row>
    <row r="690" spans="12:12" ht="15.75" customHeight="1" x14ac:dyDescent="0.2">
      <c r="L690" s="23" t="str">
        <f t="shared" si="41"/>
        <v/>
      </c>
    </row>
    <row r="691" spans="12:12" ht="15.75" customHeight="1" x14ac:dyDescent="0.2">
      <c r="L691" s="23" t="str">
        <f t="shared" si="41"/>
        <v/>
      </c>
    </row>
    <row r="692" spans="12:12" ht="15.75" customHeight="1" x14ac:dyDescent="0.2">
      <c r="L692" s="23" t="str">
        <f t="shared" si="41"/>
        <v/>
      </c>
    </row>
    <row r="693" spans="12:12" ht="15.75" customHeight="1" x14ac:dyDescent="0.2">
      <c r="L693" s="23" t="str">
        <f t="shared" si="41"/>
        <v/>
      </c>
    </row>
    <row r="694" spans="12:12" ht="15.75" customHeight="1" x14ac:dyDescent="0.2">
      <c r="L694" s="23" t="str">
        <f t="shared" si="41"/>
        <v/>
      </c>
    </row>
    <row r="695" spans="12:12" ht="15.75" customHeight="1" x14ac:dyDescent="0.2">
      <c r="L695" s="23" t="str">
        <f t="shared" si="41"/>
        <v/>
      </c>
    </row>
    <row r="696" spans="12:12" ht="15.75" customHeight="1" x14ac:dyDescent="0.2">
      <c r="L696" s="23" t="str">
        <f t="shared" si="41"/>
        <v/>
      </c>
    </row>
    <row r="697" spans="12:12" ht="15.75" customHeight="1" x14ac:dyDescent="0.2">
      <c r="L697" s="23" t="str">
        <f t="shared" si="41"/>
        <v/>
      </c>
    </row>
    <row r="698" spans="12:12" ht="15.75" customHeight="1" x14ac:dyDescent="0.2">
      <c r="L698" s="23" t="str">
        <f t="shared" si="41"/>
        <v/>
      </c>
    </row>
    <row r="699" spans="12:12" ht="15.75" customHeight="1" x14ac:dyDescent="0.2">
      <c r="L699" s="23" t="str">
        <f t="shared" si="41"/>
        <v/>
      </c>
    </row>
    <row r="700" spans="12:12" ht="15.75" customHeight="1" x14ac:dyDescent="0.2">
      <c r="L700" s="23" t="str">
        <f t="shared" si="41"/>
        <v/>
      </c>
    </row>
    <row r="701" spans="12:12" ht="15.75" customHeight="1" x14ac:dyDescent="0.2">
      <c r="L701" s="23" t="str">
        <f t="shared" si="41"/>
        <v/>
      </c>
    </row>
    <row r="702" spans="12:12" ht="15.75" customHeight="1" x14ac:dyDescent="0.2">
      <c r="L702" s="23" t="str">
        <f t="shared" si="41"/>
        <v/>
      </c>
    </row>
    <row r="703" spans="12:12" ht="15.75" customHeight="1" x14ac:dyDescent="0.2">
      <c r="L703" s="23" t="str">
        <f t="shared" si="41"/>
        <v/>
      </c>
    </row>
    <row r="704" spans="12:12" ht="15.75" customHeight="1" x14ac:dyDescent="0.2">
      <c r="L704" s="23" t="str">
        <f t="shared" si="41"/>
        <v/>
      </c>
    </row>
    <row r="705" spans="12:12" ht="15.75" customHeight="1" x14ac:dyDescent="0.2">
      <c r="L705" s="23" t="str">
        <f t="shared" si="41"/>
        <v/>
      </c>
    </row>
    <row r="706" spans="12:12" ht="15.75" customHeight="1" x14ac:dyDescent="0.2">
      <c r="L706" s="23" t="str">
        <f t="shared" si="41"/>
        <v/>
      </c>
    </row>
    <row r="707" spans="12:12" ht="15.75" customHeight="1" x14ac:dyDescent="0.2">
      <c r="L707" s="23" t="str">
        <f t="shared" si="41"/>
        <v/>
      </c>
    </row>
    <row r="708" spans="12:12" ht="15.75" customHeight="1" x14ac:dyDescent="0.2">
      <c r="L708" s="23" t="str">
        <f t="shared" si="41"/>
        <v/>
      </c>
    </row>
    <row r="709" spans="12:12" ht="15.75" customHeight="1" x14ac:dyDescent="0.2">
      <c r="L709" s="23" t="str">
        <f t="shared" si="41"/>
        <v/>
      </c>
    </row>
    <row r="710" spans="12:12" ht="15.75" customHeight="1" x14ac:dyDescent="0.2">
      <c r="L710" s="23" t="str">
        <f t="shared" si="41"/>
        <v/>
      </c>
    </row>
    <row r="711" spans="12:12" ht="15.75" customHeight="1" x14ac:dyDescent="0.2">
      <c r="L711" s="23" t="str">
        <f t="shared" si="41"/>
        <v/>
      </c>
    </row>
    <row r="712" spans="12:12" ht="15.75" customHeight="1" x14ac:dyDescent="0.2">
      <c r="L712" s="23" t="str">
        <f t="shared" si="41"/>
        <v/>
      </c>
    </row>
    <row r="713" spans="12:12" ht="15.75" customHeight="1" x14ac:dyDescent="0.2">
      <c r="L713" s="23" t="str">
        <f t="shared" si="41"/>
        <v/>
      </c>
    </row>
    <row r="714" spans="12:12" ht="15.75" customHeight="1" x14ac:dyDescent="0.2">
      <c r="L714" s="23" t="str">
        <f t="shared" si="41"/>
        <v/>
      </c>
    </row>
    <row r="715" spans="12:12" ht="15.75" customHeight="1" x14ac:dyDescent="0.2">
      <c r="L715" s="23" t="str">
        <f t="shared" si="41"/>
        <v/>
      </c>
    </row>
    <row r="716" spans="12:12" ht="15.75" customHeight="1" x14ac:dyDescent="0.2">
      <c r="L716" s="23" t="str">
        <f t="shared" si="41"/>
        <v/>
      </c>
    </row>
    <row r="717" spans="12:12" ht="15.75" customHeight="1" x14ac:dyDescent="0.2">
      <c r="L717" s="23" t="str">
        <f t="shared" si="41"/>
        <v/>
      </c>
    </row>
    <row r="718" spans="12:12" ht="15.75" customHeight="1" x14ac:dyDescent="0.2">
      <c r="L718" s="23" t="str">
        <f t="shared" si="41"/>
        <v/>
      </c>
    </row>
    <row r="719" spans="12:12" ht="15.75" customHeight="1" x14ac:dyDescent="0.2">
      <c r="L719" s="23" t="str">
        <f t="shared" si="41"/>
        <v/>
      </c>
    </row>
    <row r="720" spans="12:12" ht="15.75" customHeight="1" x14ac:dyDescent="0.2">
      <c r="L720" s="23" t="str">
        <f t="shared" si="41"/>
        <v/>
      </c>
    </row>
    <row r="721" spans="12:12" ht="15.75" customHeight="1" x14ac:dyDescent="0.2">
      <c r="L721" s="23" t="str">
        <f t="shared" si="41"/>
        <v/>
      </c>
    </row>
    <row r="722" spans="12:12" ht="15.75" customHeight="1" x14ac:dyDescent="0.2">
      <c r="L722" s="23" t="str">
        <f t="shared" si="41"/>
        <v/>
      </c>
    </row>
    <row r="723" spans="12:12" ht="15.75" customHeight="1" x14ac:dyDescent="0.2">
      <c r="L723" s="23" t="str">
        <f t="shared" si="41"/>
        <v/>
      </c>
    </row>
    <row r="724" spans="12:12" ht="15.75" customHeight="1" x14ac:dyDescent="0.2">
      <c r="L724" s="23" t="str">
        <f t="shared" si="41"/>
        <v/>
      </c>
    </row>
    <row r="725" spans="12:12" ht="15.75" customHeight="1" x14ac:dyDescent="0.2">
      <c r="L725" s="23" t="str">
        <f t="shared" si="41"/>
        <v/>
      </c>
    </row>
    <row r="726" spans="12:12" ht="15.75" customHeight="1" x14ac:dyDescent="0.2">
      <c r="L726" s="23" t="str">
        <f t="shared" si="41"/>
        <v/>
      </c>
    </row>
    <row r="727" spans="12:12" ht="15.75" customHeight="1" x14ac:dyDescent="0.2">
      <c r="L727" s="23" t="str">
        <f t="shared" si="41"/>
        <v/>
      </c>
    </row>
    <row r="728" spans="12:12" ht="15.75" customHeight="1" x14ac:dyDescent="0.2">
      <c r="L728" s="23" t="str">
        <f t="shared" si="41"/>
        <v/>
      </c>
    </row>
    <row r="729" spans="12:12" ht="15.75" customHeight="1" x14ac:dyDescent="0.2">
      <c r="L729" s="23" t="str">
        <f t="shared" si="41"/>
        <v/>
      </c>
    </row>
    <row r="730" spans="12:12" ht="15.75" customHeight="1" x14ac:dyDescent="0.2">
      <c r="L730" s="23" t="str">
        <f t="shared" si="41"/>
        <v/>
      </c>
    </row>
    <row r="731" spans="12:12" ht="15.75" customHeight="1" x14ac:dyDescent="0.2">
      <c r="L731" s="23" t="str">
        <f t="shared" si="41"/>
        <v/>
      </c>
    </row>
    <row r="732" spans="12:12" ht="15.75" customHeight="1" x14ac:dyDescent="0.2">
      <c r="L732" s="23" t="str">
        <f t="shared" si="41"/>
        <v/>
      </c>
    </row>
    <row r="733" spans="12:12" ht="15.75" customHeight="1" x14ac:dyDescent="0.2">
      <c r="L733" s="23" t="str">
        <f t="shared" si="41"/>
        <v/>
      </c>
    </row>
    <row r="734" spans="12:12" ht="15.75" customHeight="1" x14ac:dyDescent="0.2">
      <c r="L734" s="23" t="str">
        <f t="shared" si="41"/>
        <v/>
      </c>
    </row>
    <row r="735" spans="12:12" ht="15.75" customHeight="1" x14ac:dyDescent="0.2">
      <c r="L735" s="23" t="str">
        <f t="shared" si="41"/>
        <v/>
      </c>
    </row>
    <row r="736" spans="12:12" ht="15.75" customHeight="1" x14ac:dyDescent="0.2">
      <c r="L736" s="23" t="str">
        <f t="shared" si="41"/>
        <v/>
      </c>
    </row>
    <row r="737" spans="12:12" ht="15.75" customHeight="1" x14ac:dyDescent="0.2">
      <c r="L737" s="23" t="str">
        <f t="shared" si="41"/>
        <v/>
      </c>
    </row>
    <row r="738" spans="12:12" ht="15.75" customHeight="1" x14ac:dyDescent="0.2">
      <c r="L738" s="23" t="str">
        <f t="shared" si="41"/>
        <v/>
      </c>
    </row>
    <row r="739" spans="12:12" ht="15.75" customHeight="1" x14ac:dyDescent="0.2">
      <c r="L739" s="23" t="str">
        <f t="shared" si="41"/>
        <v/>
      </c>
    </row>
    <row r="740" spans="12:12" ht="15.75" customHeight="1" x14ac:dyDescent="0.2">
      <c r="L740" s="23" t="str">
        <f t="shared" si="41"/>
        <v/>
      </c>
    </row>
    <row r="741" spans="12:12" ht="15.75" customHeight="1" x14ac:dyDescent="0.2">
      <c r="L741" s="23" t="str">
        <f t="shared" si="41"/>
        <v/>
      </c>
    </row>
    <row r="742" spans="12:12" ht="15.75" customHeight="1" x14ac:dyDescent="0.2">
      <c r="L742" s="23" t="str">
        <f t="shared" si="41"/>
        <v/>
      </c>
    </row>
    <row r="743" spans="12:12" ht="15.75" customHeight="1" x14ac:dyDescent="0.2">
      <c r="L743" s="23" t="str">
        <f t="shared" si="41"/>
        <v/>
      </c>
    </row>
    <row r="744" spans="12:12" ht="15.75" customHeight="1" x14ac:dyDescent="0.2">
      <c r="L744" s="23" t="str">
        <f t="shared" si="41"/>
        <v/>
      </c>
    </row>
    <row r="745" spans="12:12" ht="15.75" customHeight="1" x14ac:dyDescent="0.2">
      <c r="L745" s="23" t="str">
        <f t="shared" si="41"/>
        <v/>
      </c>
    </row>
    <row r="746" spans="12:12" ht="15.75" customHeight="1" x14ac:dyDescent="0.2">
      <c r="L746" s="23" t="str">
        <f t="shared" si="41"/>
        <v/>
      </c>
    </row>
    <row r="747" spans="12:12" ht="15.75" customHeight="1" x14ac:dyDescent="0.2">
      <c r="L747" s="23" t="str">
        <f t="shared" si="41"/>
        <v/>
      </c>
    </row>
    <row r="748" spans="12:12" ht="15.75" customHeight="1" x14ac:dyDescent="0.2">
      <c r="L748" s="23" t="str">
        <f t="shared" si="41"/>
        <v/>
      </c>
    </row>
    <row r="749" spans="12:12" ht="15.75" customHeight="1" x14ac:dyDescent="0.2">
      <c r="L749" s="23" t="str">
        <f t="shared" si="41"/>
        <v/>
      </c>
    </row>
    <row r="750" spans="12:12" ht="15.75" customHeight="1" x14ac:dyDescent="0.2">
      <c r="L750" s="23" t="str">
        <f t="shared" si="41"/>
        <v/>
      </c>
    </row>
    <row r="751" spans="12:12" ht="15.75" customHeight="1" x14ac:dyDescent="0.2">
      <c r="L751" s="23" t="str">
        <f t="shared" si="41"/>
        <v/>
      </c>
    </row>
    <row r="752" spans="12:12" ht="15.75" customHeight="1" x14ac:dyDescent="0.2">
      <c r="L752" s="23" t="str">
        <f t="shared" si="41"/>
        <v/>
      </c>
    </row>
    <row r="753" spans="12:12" ht="15.75" customHeight="1" x14ac:dyDescent="0.2">
      <c r="L753" s="23" t="str">
        <f t="shared" si="41"/>
        <v/>
      </c>
    </row>
    <row r="754" spans="12:12" ht="15.75" customHeight="1" x14ac:dyDescent="0.2">
      <c r="L754" s="23" t="str">
        <f t="shared" si="41"/>
        <v/>
      </c>
    </row>
    <row r="755" spans="12:12" ht="15.75" customHeight="1" x14ac:dyDescent="0.2">
      <c r="L755" s="23" t="str">
        <f t="shared" si="41"/>
        <v/>
      </c>
    </row>
    <row r="756" spans="12:12" ht="15.75" customHeight="1" x14ac:dyDescent="0.2">
      <c r="L756" s="23" t="str">
        <f t="shared" si="41"/>
        <v/>
      </c>
    </row>
    <row r="757" spans="12:12" ht="15.75" customHeight="1" x14ac:dyDescent="0.2">
      <c r="L757" s="23" t="str">
        <f t="shared" si="41"/>
        <v/>
      </c>
    </row>
    <row r="758" spans="12:12" ht="15.75" customHeight="1" x14ac:dyDescent="0.2">
      <c r="L758" s="23" t="str">
        <f t="shared" si="41"/>
        <v/>
      </c>
    </row>
    <row r="759" spans="12:12" ht="15.75" customHeight="1" x14ac:dyDescent="0.2">
      <c r="L759" s="23" t="str">
        <f t="shared" si="41"/>
        <v/>
      </c>
    </row>
    <row r="760" spans="12:12" ht="15.75" customHeight="1" x14ac:dyDescent="0.2">
      <c r="L760" s="23" t="str">
        <f t="shared" si="41"/>
        <v/>
      </c>
    </row>
    <row r="761" spans="12:12" ht="15.75" customHeight="1" x14ac:dyDescent="0.2">
      <c r="L761" s="23" t="str">
        <f t="shared" si="41"/>
        <v/>
      </c>
    </row>
    <row r="762" spans="12:12" ht="15.75" customHeight="1" x14ac:dyDescent="0.2">
      <c r="L762" s="23" t="str">
        <f t="shared" si="41"/>
        <v/>
      </c>
    </row>
    <row r="763" spans="12:12" ht="15.75" customHeight="1" x14ac:dyDescent="0.2">
      <c r="L763" s="23" t="str">
        <f t="shared" si="41"/>
        <v/>
      </c>
    </row>
    <row r="764" spans="12:12" ht="15.75" customHeight="1" x14ac:dyDescent="0.2">
      <c r="L764" s="23" t="str">
        <f t="shared" si="41"/>
        <v/>
      </c>
    </row>
    <row r="765" spans="12:12" ht="15.75" customHeight="1" x14ac:dyDescent="0.2">
      <c r="L765" s="23" t="str">
        <f t="shared" si="41"/>
        <v/>
      </c>
    </row>
    <row r="766" spans="12:12" ht="15.75" customHeight="1" x14ac:dyDescent="0.2">
      <c r="L766" s="23" t="str">
        <f t="shared" si="41"/>
        <v/>
      </c>
    </row>
    <row r="767" spans="12:12" ht="15.75" customHeight="1" x14ac:dyDescent="0.2">
      <c r="L767" s="23" t="str">
        <f t="shared" si="41"/>
        <v/>
      </c>
    </row>
    <row r="768" spans="12:12" ht="15.75" customHeight="1" x14ac:dyDescent="0.2">
      <c r="L768" s="23" t="str">
        <f t="shared" si="41"/>
        <v/>
      </c>
    </row>
    <row r="769" spans="12:12" ht="15.75" customHeight="1" x14ac:dyDescent="0.2">
      <c r="L769" s="23" t="str">
        <f t="shared" si="41"/>
        <v/>
      </c>
    </row>
    <row r="770" spans="12:12" ht="15.75" customHeight="1" x14ac:dyDescent="0.2">
      <c r="L770" s="23" t="str">
        <f t="shared" si="41"/>
        <v/>
      </c>
    </row>
    <row r="771" spans="12:12" ht="15.75" customHeight="1" x14ac:dyDescent="0.2">
      <c r="L771" s="23" t="str">
        <f t="shared" si="41"/>
        <v/>
      </c>
    </row>
    <row r="772" spans="12:12" ht="15.75" customHeight="1" x14ac:dyDescent="0.2">
      <c r="L772" s="23" t="str">
        <f t="shared" si="41"/>
        <v/>
      </c>
    </row>
    <row r="773" spans="12:12" ht="15.75" customHeight="1" x14ac:dyDescent="0.2">
      <c r="L773" s="23" t="str">
        <f t="shared" si="41"/>
        <v/>
      </c>
    </row>
    <row r="774" spans="12:12" ht="15.75" customHeight="1" x14ac:dyDescent="0.2">
      <c r="L774" s="23" t="str">
        <f t="shared" si="41"/>
        <v/>
      </c>
    </row>
    <row r="775" spans="12:12" ht="15.75" customHeight="1" x14ac:dyDescent="0.2">
      <c r="L775" s="23" t="str">
        <f t="shared" si="41"/>
        <v/>
      </c>
    </row>
    <row r="776" spans="12:12" ht="15.75" customHeight="1" x14ac:dyDescent="0.2">
      <c r="L776" s="23" t="str">
        <f t="shared" si="41"/>
        <v/>
      </c>
    </row>
    <row r="777" spans="12:12" ht="15.75" customHeight="1" x14ac:dyDescent="0.2">
      <c r="L777" s="23" t="str">
        <f t="shared" si="41"/>
        <v/>
      </c>
    </row>
    <row r="778" spans="12:12" ht="15.75" customHeight="1" x14ac:dyDescent="0.2">
      <c r="L778" s="23" t="str">
        <f t="shared" si="41"/>
        <v/>
      </c>
    </row>
    <row r="779" spans="12:12" ht="15.75" customHeight="1" x14ac:dyDescent="0.2">
      <c r="L779" s="23" t="str">
        <f t="shared" si="41"/>
        <v/>
      </c>
    </row>
    <row r="780" spans="12:12" ht="15.75" customHeight="1" x14ac:dyDescent="0.2">
      <c r="L780" s="23" t="str">
        <f t="shared" si="41"/>
        <v/>
      </c>
    </row>
    <row r="781" spans="12:12" ht="15.75" customHeight="1" x14ac:dyDescent="0.2">
      <c r="L781" s="23" t="str">
        <f t="shared" si="41"/>
        <v/>
      </c>
    </row>
    <row r="782" spans="12:12" ht="15.75" customHeight="1" x14ac:dyDescent="0.2">
      <c r="L782" s="23" t="str">
        <f t="shared" si="41"/>
        <v/>
      </c>
    </row>
    <row r="783" spans="12:12" ht="15.75" customHeight="1" x14ac:dyDescent="0.2">
      <c r="L783" s="23" t="str">
        <f t="shared" si="41"/>
        <v/>
      </c>
    </row>
    <row r="784" spans="12:12" ht="15.75" customHeight="1" x14ac:dyDescent="0.2">
      <c r="L784" s="23" t="str">
        <f t="shared" si="41"/>
        <v/>
      </c>
    </row>
    <row r="785" spans="12:12" ht="15.75" customHeight="1" x14ac:dyDescent="0.2">
      <c r="L785" s="23" t="str">
        <f t="shared" si="41"/>
        <v/>
      </c>
    </row>
    <row r="786" spans="12:12" ht="15.75" customHeight="1" x14ac:dyDescent="0.2">
      <c r="L786" s="23" t="str">
        <f t="shared" si="41"/>
        <v/>
      </c>
    </row>
    <row r="787" spans="12:12" ht="15.75" customHeight="1" x14ac:dyDescent="0.2">
      <c r="L787" s="23" t="str">
        <f t="shared" si="41"/>
        <v/>
      </c>
    </row>
    <row r="788" spans="12:12" ht="15.75" customHeight="1" x14ac:dyDescent="0.2">
      <c r="L788" s="23" t="str">
        <f t="shared" si="41"/>
        <v/>
      </c>
    </row>
    <row r="789" spans="12:12" ht="15.75" customHeight="1" x14ac:dyDescent="0.2">
      <c r="L789" s="23" t="str">
        <f t="shared" si="41"/>
        <v/>
      </c>
    </row>
    <row r="790" spans="12:12" ht="15.75" customHeight="1" x14ac:dyDescent="0.2">
      <c r="L790" s="23" t="str">
        <f t="shared" si="41"/>
        <v/>
      </c>
    </row>
    <row r="791" spans="12:12" ht="15.75" customHeight="1" x14ac:dyDescent="0.2">
      <c r="L791" s="23" t="str">
        <f t="shared" si="41"/>
        <v/>
      </c>
    </row>
    <row r="792" spans="12:12" ht="15.75" customHeight="1" x14ac:dyDescent="0.2">
      <c r="L792" s="23" t="str">
        <f t="shared" si="41"/>
        <v/>
      </c>
    </row>
    <row r="793" spans="12:12" ht="15.75" customHeight="1" x14ac:dyDescent="0.2">
      <c r="L793" s="23" t="str">
        <f t="shared" si="41"/>
        <v/>
      </c>
    </row>
    <row r="794" spans="12:12" ht="15.75" customHeight="1" x14ac:dyDescent="0.2">
      <c r="L794" s="23" t="str">
        <f t="shared" si="41"/>
        <v/>
      </c>
    </row>
    <row r="795" spans="12:12" ht="15.75" customHeight="1" x14ac:dyDescent="0.2">
      <c r="L795" s="23" t="str">
        <f t="shared" si="41"/>
        <v/>
      </c>
    </row>
    <row r="796" spans="12:12" ht="15.75" customHeight="1" x14ac:dyDescent="0.2">
      <c r="L796" s="23" t="str">
        <f t="shared" si="41"/>
        <v/>
      </c>
    </row>
    <row r="797" spans="12:12" ht="15.75" customHeight="1" x14ac:dyDescent="0.2">
      <c r="L797" s="23" t="str">
        <f t="shared" si="41"/>
        <v/>
      </c>
    </row>
    <row r="798" spans="12:12" ht="15.75" customHeight="1" x14ac:dyDescent="0.2">
      <c r="L798" s="23" t="str">
        <f t="shared" si="41"/>
        <v/>
      </c>
    </row>
    <row r="799" spans="12:12" ht="15.75" customHeight="1" x14ac:dyDescent="0.2">
      <c r="L799" s="23" t="str">
        <f t="shared" si="41"/>
        <v/>
      </c>
    </row>
    <row r="800" spans="12:12" ht="15.75" customHeight="1" x14ac:dyDescent="0.2">
      <c r="L800" s="23" t="str">
        <f t="shared" si="41"/>
        <v/>
      </c>
    </row>
    <row r="801" spans="12:12" ht="15.75" customHeight="1" x14ac:dyDescent="0.2">
      <c r="L801" s="23" t="str">
        <f t="shared" si="41"/>
        <v/>
      </c>
    </row>
    <row r="802" spans="12:12" ht="15.75" customHeight="1" x14ac:dyDescent="0.2">
      <c r="L802" s="23" t="str">
        <f t="shared" si="41"/>
        <v/>
      </c>
    </row>
    <row r="803" spans="12:12" ht="15.75" customHeight="1" x14ac:dyDescent="0.2">
      <c r="L803" s="23" t="str">
        <f t="shared" si="41"/>
        <v/>
      </c>
    </row>
    <row r="804" spans="12:12" ht="15.75" customHeight="1" x14ac:dyDescent="0.2">
      <c r="L804" s="23" t="str">
        <f t="shared" si="41"/>
        <v/>
      </c>
    </row>
    <row r="805" spans="12:12" ht="15.75" customHeight="1" x14ac:dyDescent="0.2">
      <c r="L805" s="23" t="str">
        <f t="shared" si="41"/>
        <v/>
      </c>
    </row>
    <row r="806" spans="12:12" ht="15.75" customHeight="1" x14ac:dyDescent="0.2">
      <c r="L806" s="23" t="str">
        <f t="shared" si="41"/>
        <v/>
      </c>
    </row>
    <row r="807" spans="12:12" ht="15.75" customHeight="1" x14ac:dyDescent="0.2">
      <c r="L807" s="23" t="str">
        <f t="shared" si="41"/>
        <v/>
      </c>
    </row>
    <row r="808" spans="12:12" ht="15.75" customHeight="1" x14ac:dyDescent="0.2">
      <c r="L808" s="23" t="str">
        <f t="shared" si="41"/>
        <v/>
      </c>
    </row>
    <row r="809" spans="12:12" ht="15.75" customHeight="1" x14ac:dyDescent="0.2">
      <c r="L809" s="23" t="str">
        <f t="shared" si="41"/>
        <v/>
      </c>
    </row>
    <row r="810" spans="12:12" ht="15.75" customHeight="1" x14ac:dyDescent="0.2">
      <c r="L810" s="23" t="str">
        <f t="shared" si="41"/>
        <v/>
      </c>
    </row>
    <row r="811" spans="12:12" ht="15.75" customHeight="1" x14ac:dyDescent="0.2">
      <c r="L811" s="23" t="str">
        <f t="shared" si="41"/>
        <v/>
      </c>
    </row>
    <row r="812" spans="12:12" ht="15.75" customHeight="1" x14ac:dyDescent="0.2">
      <c r="L812" s="23" t="str">
        <f t="shared" si="41"/>
        <v/>
      </c>
    </row>
    <row r="813" spans="12:12" ht="15.75" customHeight="1" x14ac:dyDescent="0.2">
      <c r="L813" s="23" t="str">
        <f t="shared" si="41"/>
        <v/>
      </c>
    </row>
    <row r="814" spans="12:12" ht="15.75" customHeight="1" x14ac:dyDescent="0.2">
      <c r="L814" s="23" t="str">
        <f t="shared" si="41"/>
        <v/>
      </c>
    </row>
    <row r="815" spans="12:12" ht="15.75" customHeight="1" x14ac:dyDescent="0.2">
      <c r="L815" s="23" t="str">
        <f t="shared" si="41"/>
        <v/>
      </c>
    </row>
    <row r="816" spans="12:12" ht="15.75" customHeight="1" x14ac:dyDescent="0.2">
      <c r="L816" s="23" t="str">
        <f t="shared" si="41"/>
        <v/>
      </c>
    </row>
    <row r="817" spans="12:12" ht="15.75" customHeight="1" x14ac:dyDescent="0.2">
      <c r="L817" s="23" t="str">
        <f t="shared" si="41"/>
        <v/>
      </c>
    </row>
    <row r="818" spans="12:12" ht="15.75" customHeight="1" x14ac:dyDescent="0.2">
      <c r="L818" s="23" t="str">
        <f t="shared" si="41"/>
        <v/>
      </c>
    </row>
    <row r="819" spans="12:12" ht="15.75" customHeight="1" x14ac:dyDescent="0.2">
      <c r="L819" s="23" t="str">
        <f t="shared" si="41"/>
        <v/>
      </c>
    </row>
    <row r="820" spans="12:12" ht="15.75" customHeight="1" x14ac:dyDescent="0.2">
      <c r="L820" s="23" t="str">
        <f t="shared" si="41"/>
        <v/>
      </c>
    </row>
    <row r="821" spans="12:12" ht="15.75" customHeight="1" x14ac:dyDescent="0.2">
      <c r="L821" s="23" t="str">
        <f t="shared" si="41"/>
        <v/>
      </c>
    </row>
    <row r="822" spans="12:12" ht="15.75" customHeight="1" x14ac:dyDescent="0.2">
      <c r="L822" s="23" t="str">
        <f t="shared" si="41"/>
        <v/>
      </c>
    </row>
    <row r="823" spans="12:12" ht="15.75" customHeight="1" x14ac:dyDescent="0.2">
      <c r="L823" s="23" t="str">
        <f t="shared" si="41"/>
        <v/>
      </c>
    </row>
    <row r="824" spans="12:12" ht="15.75" customHeight="1" x14ac:dyDescent="0.2">
      <c r="L824" s="23" t="str">
        <f t="shared" si="41"/>
        <v/>
      </c>
    </row>
    <row r="825" spans="12:12" ht="15.75" customHeight="1" x14ac:dyDescent="0.2">
      <c r="L825" s="23" t="str">
        <f t="shared" si="41"/>
        <v/>
      </c>
    </row>
    <row r="826" spans="12:12" ht="15.75" customHeight="1" x14ac:dyDescent="0.2">
      <c r="L826" s="23" t="str">
        <f t="shared" si="41"/>
        <v/>
      </c>
    </row>
    <row r="827" spans="12:12" ht="15.75" customHeight="1" x14ac:dyDescent="0.2">
      <c r="L827" s="23" t="str">
        <f t="shared" si="41"/>
        <v/>
      </c>
    </row>
    <row r="828" spans="12:12" ht="15.75" customHeight="1" x14ac:dyDescent="0.2">
      <c r="L828" s="23" t="str">
        <f t="shared" si="41"/>
        <v/>
      </c>
    </row>
    <row r="829" spans="12:12" ht="15.75" customHeight="1" x14ac:dyDescent="0.2">
      <c r="L829" s="23" t="str">
        <f t="shared" si="41"/>
        <v/>
      </c>
    </row>
    <row r="830" spans="12:12" ht="15.75" customHeight="1" x14ac:dyDescent="0.2">
      <c r="L830" s="23" t="str">
        <f t="shared" si="41"/>
        <v/>
      </c>
    </row>
    <row r="831" spans="12:12" ht="15.75" customHeight="1" x14ac:dyDescent="0.2">
      <c r="L831" s="23" t="str">
        <f t="shared" si="41"/>
        <v/>
      </c>
    </row>
    <row r="832" spans="12:12" ht="15.75" customHeight="1" x14ac:dyDescent="0.2">
      <c r="L832" s="23" t="str">
        <f t="shared" si="41"/>
        <v/>
      </c>
    </row>
    <row r="833" spans="12:12" ht="15.75" customHeight="1" x14ac:dyDescent="0.2">
      <c r="L833" s="23" t="str">
        <f t="shared" si="41"/>
        <v/>
      </c>
    </row>
    <row r="834" spans="12:12" ht="15.75" customHeight="1" x14ac:dyDescent="0.2">
      <c r="L834" s="23" t="str">
        <f t="shared" si="41"/>
        <v/>
      </c>
    </row>
    <row r="835" spans="12:12" ht="15.75" customHeight="1" x14ac:dyDescent="0.2">
      <c r="L835" s="23" t="str">
        <f t="shared" si="41"/>
        <v/>
      </c>
    </row>
    <row r="836" spans="12:12" ht="15.75" customHeight="1" x14ac:dyDescent="0.2">
      <c r="L836" s="23" t="str">
        <f t="shared" si="41"/>
        <v/>
      </c>
    </row>
    <row r="837" spans="12:12" ht="15.75" customHeight="1" x14ac:dyDescent="0.2">
      <c r="L837" s="23" t="str">
        <f t="shared" si="41"/>
        <v/>
      </c>
    </row>
    <row r="838" spans="12:12" ht="15.75" customHeight="1" x14ac:dyDescent="0.2">
      <c r="L838" s="23" t="str">
        <f t="shared" si="41"/>
        <v/>
      </c>
    </row>
    <row r="839" spans="12:12" ht="15.75" customHeight="1" x14ac:dyDescent="0.2">
      <c r="L839" s="23" t="str">
        <f t="shared" si="41"/>
        <v/>
      </c>
    </row>
    <row r="840" spans="12:12" ht="15.75" customHeight="1" x14ac:dyDescent="0.2">
      <c r="L840" s="23" t="str">
        <f t="shared" si="41"/>
        <v/>
      </c>
    </row>
    <row r="841" spans="12:12" ht="15.75" customHeight="1" x14ac:dyDescent="0.2">
      <c r="L841" s="23" t="str">
        <f t="shared" si="41"/>
        <v/>
      </c>
    </row>
    <row r="842" spans="12:12" ht="15.75" customHeight="1" x14ac:dyDescent="0.2">
      <c r="L842" s="23" t="str">
        <f t="shared" si="41"/>
        <v/>
      </c>
    </row>
    <row r="843" spans="12:12" ht="15.75" customHeight="1" x14ac:dyDescent="0.2">
      <c r="L843" s="23" t="str">
        <f t="shared" si="41"/>
        <v/>
      </c>
    </row>
    <row r="844" spans="12:12" ht="15.75" customHeight="1" x14ac:dyDescent="0.2">
      <c r="L844" s="23" t="str">
        <f t="shared" si="41"/>
        <v/>
      </c>
    </row>
    <row r="845" spans="12:12" ht="15.75" customHeight="1" x14ac:dyDescent="0.2">
      <c r="L845" s="23" t="str">
        <f t="shared" si="41"/>
        <v/>
      </c>
    </row>
    <row r="846" spans="12:12" ht="15.75" customHeight="1" x14ac:dyDescent="0.2">
      <c r="L846" s="23" t="str">
        <f t="shared" si="41"/>
        <v/>
      </c>
    </row>
    <row r="847" spans="12:12" ht="15.75" customHeight="1" x14ac:dyDescent="0.2">
      <c r="L847" s="23" t="str">
        <f t="shared" si="41"/>
        <v/>
      </c>
    </row>
    <row r="848" spans="12:12" ht="15.75" customHeight="1" x14ac:dyDescent="0.2">
      <c r="L848" s="23" t="str">
        <f t="shared" si="41"/>
        <v/>
      </c>
    </row>
    <row r="849" spans="12:12" ht="15.75" customHeight="1" x14ac:dyDescent="0.2">
      <c r="L849" s="23" t="str">
        <f t="shared" si="41"/>
        <v/>
      </c>
    </row>
    <row r="850" spans="12:12" ht="15.75" customHeight="1" x14ac:dyDescent="0.2">
      <c r="L850" s="23" t="str">
        <f t="shared" si="41"/>
        <v/>
      </c>
    </row>
    <row r="851" spans="12:12" ht="15.75" customHeight="1" x14ac:dyDescent="0.2">
      <c r="L851" s="23" t="str">
        <f t="shared" si="41"/>
        <v/>
      </c>
    </row>
    <row r="852" spans="12:12" ht="15.75" customHeight="1" x14ac:dyDescent="0.2">
      <c r="L852" s="23" t="str">
        <f t="shared" si="41"/>
        <v/>
      </c>
    </row>
    <row r="853" spans="12:12" ht="15.75" customHeight="1" x14ac:dyDescent="0.2">
      <c r="L853" s="23" t="str">
        <f t="shared" si="41"/>
        <v/>
      </c>
    </row>
    <row r="854" spans="12:12" ht="15.75" customHeight="1" x14ac:dyDescent="0.2">
      <c r="L854" s="23" t="str">
        <f t="shared" si="41"/>
        <v/>
      </c>
    </row>
    <row r="855" spans="12:12" ht="15.75" customHeight="1" x14ac:dyDescent="0.2">
      <c r="L855" s="23" t="str">
        <f t="shared" si="41"/>
        <v/>
      </c>
    </row>
    <row r="856" spans="12:12" ht="15.75" customHeight="1" x14ac:dyDescent="0.2">
      <c r="L856" s="23" t="str">
        <f t="shared" si="41"/>
        <v/>
      </c>
    </row>
    <row r="857" spans="12:12" ht="15.75" customHeight="1" x14ac:dyDescent="0.2">
      <c r="L857" s="23" t="str">
        <f t="shared" si="41"/>
        <v/>
      </c>
    </row>
    <row r="858" spans="12:12" ht="15.75" customHeight="1" x14ac:dyDescent="0.2">
      <c r="L858" s="23" t="str">
        <f t="shared" si="41"/>
        <v/>
      </c>
    </row>
    <row r="859" spans="12:12" ht="15.75" customHeight="1" x14ac:dyDescent="0.2">
      <c r="L859" s="23" t="str">
        <f t="shared" si="41"/>
        <v/>
      </c>
    </row>
    <row r="860" spans="12:12" ht="15.75" customHeight="1" x14ac:dyDescent="0.2">
      <c r="L860" s="23" t="str">
        <f t="shared" si="41"/>
        <v/>
      </c>
    </row>
    <row r="861" spans="12:12" ht="15.75" customHeight="1" x14ac:dyDescent="0.2">
      <c r="L861" s="23" t="str">
        <f t="shared" si="41"/>
        <v/>
      </c>
    </row>
    <row r="862" spans="12:12" ht="15.75" customHeight="1" x14ac:dyDescent="0.2">
      <c r="L862" s="23" t="str">
        <f t="shared" si="41"/>
        <v/>
      </c>
    </row>
    <row r="863" spans="12:12" ht="15.75" customHeight="1" x14ac:dyDescent="0.2">
      <c r="L863" s="23" t="str">
        <f t="shared" si="41"/>
        <v/>
      </c>
    </row>
    <row r="864" spans="12:12" ht="15.75" customHeight="1" x14ac:dyDescent="0.2">
      <c r="L864" s="23" t="str">
        <f t="shared" si="41"/>
        <v/>
      </c>
    </row>
    <row r="865" spans="12:12" ht="15.75" customHeight="1" x14ac:dyDescent="0.2">
      <c r="L865" s="23" t="str">
        <f t="shared" si="41"/>
        <v/>
      </c>
    </row>
    <row r="866" spans="12:12" ht="15.75" customHeight="1" x14ac:dyDescent="0.2">
      <c r="L866" s="23" t="str">
        <f t="shared" si="41"/>
        <v/>
      </c>
    </row>
    <row r="867" spans="12:12" ht="15.75" customHeight="1" x14ac:dyDescent="0.2">
      <c r="L867" s="23" t="str">
        <f t="shared" si="41"/>
        <v/>
      </c>
    </row>
    <row r="868" spans="12:12" ht="15.75" customHeight="1" x14ac:dyDescent="0.2">
      <c r="L868" s="23" t="str">
        <f t="shared" si="41"/>
        <v/>
      </c>
    </row>
    <row r="869" spans="12:12" ht="15.75" customHeight="1" x14ac:dyDescent="0.2">
      <c r="L869" s="23" t="str">
        <f t="shared" si="41"/>
        <v/>
      </c>
    </row>
    <row r="870" spans="12:12" ht="15.75" customHeight="1" x14ac:dyDescent="0.2">
      <c r="L870" s="23" t="str">
        <f t="shared" si="41"/>
        <v/>
      </c>
    </row>
    <row r="871" spans="12:12" ht="15.75" customHeight="1" x14ac:dyDescent="0.2">
      <c r="L871" s="23" t="str">
        <f t="shared" si="41"/>
        <v/>
      </c>
    </row>
    <row r="872" spans="12:12" ht="15.75" customHeight="1" x14ac:dyDescent="0.2">
      <c r="L872" s="23" t="str">
        <f t="shared" si="41"/>
        <v/>
      </c>
    </row>
    <row r="873" spans="12:12" ht="15.75" customHeight="1" x14ac:dyDescent="0.2">
      <c r="L873" s="23" t="str">
        <f t="shared" si="41"/>
        <v/>
      </c>
    </row>
    <row r="874" spans="12:12" ht="15.75" customHeight="1" x14ac:dyDescent="0.2">
      <c r="L874" s="23" t="str">
        <f t="shared" si="41"/>
        <v/>
      </c>
    </row>
    <row r="875" spans="12:12" ht="15.75" customHeight="1" x14ac:dyDescent="0.2">
      <c r="L875" s="23" t="str">
        <f t="shared" si="41"/>
        <v/>
      </c>
    </row>
    <row r="876" spans="12:12" ht="15.75" customHeight="1" x14ac:dyDescent="0.2">
      <c r="L876" s="23" t="str">
        <f t="shared" si="41"/>
        <v/>
      </c>
    </row>
    <row r="877" spans="12:12" ht="15.75" customHeight="1" x14ac:dyDescent="0.2">
      <c r="L877" s="23" t="str">
        <f t="shared" si="41"/>
        <v/>
      </c>
    </row>
    <row r="878" spans="12:12" ht="15.75" customHeight="1" x14ac:dyDescent="0.2">
      <c r="L878" s="23" t="str">
        <f t="shared" si="41"/>
        <v/>
      </c>
    </row>
    <row r="879" spans="12:12" ht="15.75" customHeight="1" x14ac:dyDescent="0.2">
      <c r="L879" s="23" t="str">
        <f t="shared" si="41"/>
        <v/>
      </c>
    </row>
    <row r="880" spans="12:12" ht="15.75" customHeight="1" x14ac:dyDescent="0.2">
      <c r="L880" s="23" t="str">
        <f t="shared" si="41"/>
        <v/>
      </c>
    </row>
    <row r="881" spans="12:12" ht="15.75" customHeight="1" x14ac:dyDescent="0.2">
      <c r="L881" s="23" t="str">
        <f t="shared" si="41"/>
        <v/>
      </c>
    </row>
    <row r="882" spans="12:12" ht="15.75" customHeight="1" x14ac:dyDescent="0.2">
      <c r="L882" s="23" t="str">
        <f t="shared" si="41"/>
        <v/>
      </c>
    </row>
    <row r="883" spans="12:12" ht="15.75" customHeight="1" x14ac:dyDescent="0.2">
      <c r="L883" s="23" t="str">
        <f t="shared" si="41"/>
        <v/>
      </c>
    </row>
    <row r="884" spans="12:12" ht="15.75" customHeight="1" x14ac:dyDescent="0.2">
      <c r="L884" s="23" t="str">
        <f t="shared" si="41"/>
        <v/>
      </c>
    </row>
    <row r="885" spans="12:12" ht="15.75" customHeight="1" x14ac:dyDescent="0.2">
      <c r="L885" s="23" t="str">
        <f t="shared" si="41"/>
        <v/>
      </c>
    </row>
    <row r="886" spans="12:12" ht="15.75" customHeight="1" x14ac:dyDescent="0.2">
      <c r="L886" s="23" t="str">
        <f t="shared" si="41"/>
        <v/>
      </c>
    </row>
    <row r="887" spans="12:12" ht="15.75" customHeight="1" x14ac:dyDescent="0.2">
      <c r="L887" s="23" t="str">
        <f t="shared" si="41"/>
        <v/>
      </c>
    </row>
    <row r="888" spans="12:12" ht="15.75" customHeight="1" x14ac:dyDescent="0.2">
      <c r="L888" s="23" t="str">
        <f t="shared" si="41"/>
        <v/>
      </c>
    </row>
    <row r="889" spans="12:12" ht="15.75" customHeight="1" x14ac:dyDescent="0.2">
      <c r="L889" s="23" t="str">
        <f t="shared" si="41"/>
        <v/>
      </c>
    </row>
    <row r="890" spans="12:12" ht="15.75" customHeight="1" x14ac:dyDescent="0.2">
      <c r="L890" s="23" t="str">
        <f t="shared" si="41"/>
        <v/>
      </c>
    </row>
    <row r="891" spans="12:12" ht="15.75" customHeight="1" x14ac:dyDescent="0.2">
      <c r="L891" s="23" t="str">
        <f t="shared" si="41"/>
        <v/>
      </c>
    </row>
    <row r="892" spans="12:12" ht="15.75" customHeight="1" x14ac:dyDescent="0.2">
      <c r="L892" s="23" t="str">
        <f t="shared" si="41"/>
        <v/>
      </c>
    </row>
    <row r="893" spans="12:12" ht="15.75" customHeight="1" x14ac:dyDescent="0.2">
      <c r="L893" s="23" t="str">
        <f t="shared" si="41"/>
        <v/>
      </c>
    </row>
    <row r="894" spans="12:12" ht="15.75" customHeight="1" x14ac:dyDescent="0.2">
      <c r="L894" s="23" t="str">
        <f t="shared" si="41"/>
        <v/>
      </c>
    </row>
    <row r="895" spans="12:12" ht="15.75" customHeight="1" x14ac:dyDescent="0.2">
      <c r="L895" s="23" t="str">
        <f t="shared" si="41"/>
        <v/>
      </c>
    </row>
    <row r="896" spans="12:12" ht="15.75" customHeight="1" x14ac:dyDescent="0.2">
      <c r="L896" s="23" t="str">
        <f t="shared" si="41"/>
        <v/>
      </c>
    </row>
    <row r="897" spans="12:12" ht="15.75" customHeight="1" x14ac:dyDescent="0.2">
      <c r="L897" s="23" t="str">
        <f t="shared" si="41"/>
        <v/>
      </c>
    </row>
    <row r="898" spans="12:12" ht="15.75" customHeight="1" x14ac:dyDescent="0.2">
      <c r="L898" s="23" t="str">
        <f t="shared" si="41"/>
        <v/>
      </c>
    </row>
    <row r="899" spans="12:12" ht="15.75" customHeight="1" x14ac:dyDescent="0.2">
      <c r="L899" s="23" t="str">
        <f t="shared" si="41"/>
        <v/>
      </c>
    </row>
    <row r="900" spans="12:12" ht="15.75" customHeight="1" x14ac:dyDescent="0.2">
      <c r="L900" s="23" t="str">
        <f t="shared" si="41"/>
        <v/>
      </c>
    </row>
    <row r="901" spans="12:12" ht="15.75" customHeight="1" x14ac:dyDescent="0.2">
      <c r="L901" s="23" t="str">
        <f t="shared" si="41"/>
        <v/>
      </c>
    </row>
    <row r="902" spans="12:12" ht="15.75" customHeight="1" x14ac:dyDescent="0.2">
      <c r="L902" s="23" t="str">
        <f t="shared" si="41"/>
        <v/>
      </c>
    </row>
    <row r="903" spans="12:12" ht="15.75" customHeight="1" x14ac:dyDescent="0.2">
      <c r="L903" s="23" t="str">
        <f t="shared" si="41"/>
        <v/>
      </c>
    </row>
    <row r="904" spans="12:12" ht="15.75" customHeight="1" x14ac:dyDescent="0.2">
      <c r="L904" s="23" t="str">
        <f t="shared" si="41"/>
        <v/>
      </c>
    </row>
    <row r="905" spans="12:12" ht="15.75" customHeight="1" x14ac:dyDescent="0.2">
      <c r="L905" s="23" t="str">
        <f t="shared" si="41"/>
        <v/>
      </c>
    </row>
    <row r="906" spans="12:12" ht="15.75" customHeight="1" x14ac:dyDescent="0.2">
      <c r="L906" s="23" t="str">
        <f t="shared" si="41"/>
        <v/>
      </c>
    </row>
    <row r="907" spans="12:12" ht="15.75" customHeight="1" x14ac:dyDescent="0.2">
      <c r="L907" s="23" t="str">
        <f t="shared" si="41"/>
        <v/>
      </c>
    </row>
    <row r="908" spans="12:12" ht="15.75" customHeight="1" x14ac:dyDescent="0.2">
      <c r="L908" s="23" t="str">
        <f t="shared" si="41"/>
        <v/>
      </c>
    </row>
    <row r="909" spans="12:12" ht="15.75" customHeight="1" x14ac:dyDescent="0.2">
      <c r="L909" s="23" t="str">
        <f t="shared" si="41"/>
        <v/>
      </c>
    </row>
    <row r="910" spans="12:12" ht="15.75" customHeight="1" x14ac:dyDescent="0.2">
      <c r="L910" s="23" t="str">
        <f t="shared" si="41"/>
        <v/>
      </c>
    </row>
    <row r="911" spans="12:12" ht="15.75" customHeight="1" x14ac:dyDescent="0.2">
      <c r="L911" s="23" t="str">
        <f t="shared" si="41"/>
        <v/>
      </c>
    </row>
    <row r="912" spans="12:12" ht="15.75" customHeight="1" x14ac:dyDescent="0.2">
      <c r="L912" s="23" t="str">
        <f t="shared" si="41"/>
        <v/>
      </c>
    </row>
    <row r="913" spans="12:12" ht="15.75" customHeight="1" x14ac:dyDescent="0.2">
      <c r="L913" s="23" t="str">
        <f t="shared" si="41"/>
        <v/>
      </c>
    </row>
    <row r="914" spans="12:12" ht="15.75" customHeight="1" x14ac:dyDescent="0.2">
      <c r="L914" s="23" t="str">
        <f t="shared" si="41"/>
        <v/>
      </c>
    </row>
    <row r="915" spans="12:12" ht="15.75" customHeight="1" x14ac:dyDescent="0.2">
      <c r="L915" s="23" t="str">
        <f t="shared" si="41"/>
        <v/>
      </c>
    </row>
    <row r="916" spans="12:12" ht="15.75" customHeight="1" x14ac:dyDescent="0.2">
      <c r="L916" s="23" t="str">
        <f t="shared" si="41"/>
        <v/>
      </c>
    </row>
    <row r="917" spans="12:12" ht="15.75" customHeight="1" x14ac:dyDescent="0.2">
      <c r="L917" s="23" t="str">
        <f t="shared" si="41"/>
        <v/>
      </c>
    </row>
    <row r="918" spans="12:12" ht="15.75" customHeight="1" x14ac:dyDescent="0.2">
      <c r="L918" s="23" t="str">
        <f t="shared" si="41"/>
        <v/>
      </c>
    </row>
    <row r="919" spans="12:12" ht="15.75" customHeight="1" x14ac:dyDescent="0.2">
      <c r="L919" s="23" t="str">
        <f t="shared" si="41"/>
        <v/>
      </c>
    </row>
    <row r="920" spans="12:12" ht="15.75" customHeight="1" x14ac:dyDescent="0.2">
      <c r="L920" s="23" t="str">
        <f t="shared" si="41"/>
        <v/>
      </c>
    </row>
    <row r="921" spans="12:12" ht="15.75" customHeight="1" x14ac:dyDescent="0.2">
      <c r="L921" s="23" t="str">
        <f t="shared" si="41"/>
        <v/>
      </c>
    </row>
    <row r="922" spans="12:12" ht="15.75" customHeight="1" x14ac:dyDescent="0.2">
      <c r="L922" s="23" t="str">
        <f t="shared" si="41"/>
        <v/>
      </c>
    </row>
    <row r="923" spans="12:12" ht="15.75" customHeight="1" x14ac:dyDescent="0.2">
      <c r="L923" s="23" t="str">
        <f t="shared" si="41"/>
        <v/>
      </c>
    </row>
    <row r="924" spans="12:12" ht="15.75" customHeight="1" x14ac:dyDescent="0.2">
      <c r="L924" s="23" t="str">
        <f t="shared" si="41"/>
        <v/>
      </c>
    </row>
    <row r="925" spans="12:12" ht="15.75" customHeight="1" x14ac:dyDescent="0.2">
      <c r="L925" s="23" t="str">
        <f t="shared" si="41"/>
        <v/>
      </c>
    </row>
    <row r="926" spans="12:12" ht="15.75" customHeight="1" x14ac:dyDescent="0.2">
      <c r="L926" s="23" t="str">
        <f t="shared" si="41"/>
        <v/>
      </c>
    </row>
    <row r="927" spans="12:12" ht="15.75" customHeight="1" x14ac:dyDescent="0.2">
      <c r="L927" s="23" t="str">
        <f t="shared" si="41"/>
        <v/>
      </c>
    </row>
    <row r="928" spans="12:12" ht="15.75" customHeight="1" x14ac:dyDescent="0.2">
      <c r="L928" s="23" t="str">
        <f t="shared" si="41"/>
        <v/>
      </c>
    </row>
    <row r="929" spans="12:12" ht="15.75" customHeight="1" x14ac:dyDescent="0.2">
      <c r="L929" s="23" t="str">
        <f t="shared" si="41"/>
        <v/>
      </c>
    </row>
    <row r="930" spans="12:12" ht="15.75" customHeight="1" x14ac:dyDescent="0.2">
      <c r="L930" s="23" t="str">
        <f t="shared" si="41"/>
        <v/>
      </c>
    </row>
    <row r="931" spans="12:12" ht="15.75" customHeight="1" x14ac:dyDescent="0.2">
      <c r="L931" s="23" t="str">
        <f t="shared" si="41"/>
        <v/>
      </c>
    </row>
    <row r="932" spans="12:12" ht="15.75" customHeight="1" x14ac:dyDescent="0.2">
      <c r="L932" s="23" t="str">
        <f t="shared" si="41"/>
        <v/>
      </c>
    </row>
    <row r="933" spans="12:12" ht="15.75" customHeight="1" x14ac:dyDescent="0.2">
      <c r="L933" s="23" t="str">
        <f t="shared" si="41"/>
        <v/>
      </c>
    </row>
    <row r="934" spans="12:12" ht="15.75" customHeight="1" x14ac:dyDescent="0.2">
      <c r="L934" s="23" t="str">
        <f t="shared" si="41"/>
        <v/>
      </c>
    </row>
    <row r="935" spans="12:12" ht="15.75" customHeight="1" x14ac:dyDescent="0.2">
      <c r="L935" s="23" t="str">
        <f t="shared" si="41"/>
        <v/>
      </c>
    </row>
    <row r="936" spans="12:12" ht="15.75" customHeight="1" x14ac:dyDescent="0.2">
      <c r="L936" s="23" t="str">
        <f t="shared" si="41"/>
        <v/>
      </c>
    </row>
    <row r="937" spans="12:12" ht="15.75" customHeight="1" x14ac:dyDescent="0.2">
      <c r="L937" s="23" t="str">
        <f t="shared" si="41"/>
        <v/>
      </c>
    </row>
    <row r="938" spans="12:12" ht="15.75" customHeight="1" x14ac:dyDescent="0.2">
      <c r="L938" s="23" t="str">
        <f t="shared" si="41"/>
        <v/>
      </c>
    </row>
    <row r="939" spans="12:12" ht="15.75" customHeight="1" x14ac:dyDescent="0.2">
      <c r="L939" s="23" t="str">
        <f t="shared" si="41"/>
        <v/>
      </c>
    </row>
    <row r="940" spans="12:12" ht="15.75" customHeight="1" x14ac:dyDescent="0.2">
      <c r="L940" s="23" t="str">
        <f t="shared" si="41"/>
        <v/>
      </c>
    </row>
    <row r="941" spans="12:12" ht="15.75" customHeight="1" x14ac:dyDescent="0.2">
      <c r="L941" s="23" t="str">
        <f t="shared" si="41"/>
        <v/>
      </c>
    </row>
    <row r="942" spans="12:12" ht="15.75" customHeight="1" x14ac:dyDescent="0.2">
      <c r="L942" s="23" t="str">
        <f t="shared" si="41"/>
        <v/>
      </c>
    </row>
    <row r="943" spans="12:12" ht="15.75" customHeight="1" x14ac:dyDescent="0.2">
      <c r="L943" s="23" t="str">
        <f t="shared" si="41"/>
        <v/>
      </c>
    </row>
    <row r="944" spans="12:12" ht="15.75" customHeight="1" x14ac:dyDescent="0.2">
      <c r="L944" s="23" t="str">
        <f t="shared" si="41"/>
        <v/>
      </c>
    </row>
    <row r="945" spans="12:12" ht="15.75" customHeight="1" x14ac:dyDescent="0.2">
      <c r="L945" s="23" t="str">
        <f t="shared" si="41"/>
        <v/>
      </c>
    </row>
    <row r="946" spans="12:12" ht="15.75" customHeight="1" x14ac:dyDescent="0.2">
      <c r="L946" s="23" t="str">
        <f t="shared" si="41"/>
        <v/>
      </c>
    </row>
    <row r="947" spans="12:12" ht="15.75" customHeight="1" x14ac:dyDescent="0.2">
      <c r="L947" s="23" t="str">
        <f t="shared" si="41"/>
        <v/>
      </c>
    </row>
    <row r="948" spans="12:12" ht="15.75" customHeight="1" x14ac:dyDescent="0.2">
      <c r="L948" s="23" t="str">
        <f t="shared" si="41"/>
        <v/>
      </c>
    </row>
    <row r="949" spans="12:12" ht="15.75" customHeight="1" x14ac:dyDescent="0.2">
      <c r="L949" s="23" t="str">
        <f t="shared" si="41"/>
        <v/>
      </c>
    </row>
    <row r="950" spans="12:12" ht="15.75" customHeight="1" x14ac:dyDescent="0.2">
      <c r="L950" s="23" t="str">
        <f t="shared" si="41"/>
        <v/>
      </c>
    </row>
    <row r="951" spans="12:12" ht="15.75" customHeight="1" x14ac:dyDescent="0.2">
      <c r="L951" s="23" t="str">
        <f t="shared" si="41"/>
        <v/>
      </c>
    </row>
    <row r="952" spans="12:12" ht="15.75" customHeight="1" x14ac:dyDescent="0.2">
      <c r="L952" s="23" t="str">
        <f t="shared" si="41"/>
        <v/>
      </c>
    </row>
    <row r="953" spans="12:12" ht="15.75" customHeight="1" x14ac:dyDescent="0.2">
      <c r="L953" s="23" t="str">
        <f t="shared" si="41"/>
        <v/>
      </c>
    </row>
    <row r="954" spans="12:12" ht="15.75" customHeight="1" x14ac:dyDescent="0.2">
      <c r="L954" s="23" t="str">
        <f t="shared" si="41"/>
        <v/>
      </c>
    </row>
    <row r="955" spans="12:12" ht="15.75" customHeight="1" x14ac:dyDescent="0.2">
      <c r="L955" s="23" t="str">
        <f t="shared" si="41"/>
        <v/>
      </c>
    </row>
    <row r="956" spans="12:12" ht="15.75" customHeight="1" x14ac:dyDescent="0.2">
      <c r="L956" s="23" t="str">
        <f t="shared" si="41"/>
        <v/>
      </c>
    </row>
    <row r="957" spans="12:12" ht="15.75" customHeight="1" x14ac:dyDescent="0.2">
      <c r="L957" s="23" t="str">
        <f t="shared" si="41"/>
        <v/>
      </c>
    </row>
    <row r="958" spans="12:12" ht="15.75" customHeight="1" x14ac:dyDescent="0.2">
      <c r="L958" s="23" t="str">
        <f t="shared" si="41"/>
        <v/>
      </c>
    </row>
    <row r="959" spans="12:12" ht="15.75" customHeight="1" x14ac:dyDescent="0.2">
      <c r="L959" s="23" t="str">
        <f t="shared" si="41"/>
        <v/>
      </c>
    </row>
    <row r="960" spans="12:12" ht="15.75" customHeight="1" x14ac:dyDescent="0.2">
      <c r="L960" s="23" t="str">
        <f t="shared" si="41"/>
        <v/>
      </c>
    </row>
    <row r="961" spans="12:12" ht="15.75" customHeight="1" x14ac:dyDescent="0.2">
      <c r="L961" s="23" t="str">
        <f t="shared" si="41"/>
        <v/>
      </c>
    </row>
    <row r="962" spans="12:12" ht="15.75" customHeight="1" x14ac:dyDescent="0.2">
      <c r="L962" s="23" t="str">
        <f t="shared" si="41"/>
        <v/>
      </c>
    </row>
    <row r="963" spans="12:12" ht="15.75" customHeight="1" x14ac:dyDescent="0.2">
      <c r="L963" s="23" t="str">
        <f t="shared" si="41"/>
        <v/>
      </c>
    </row>
    <row r="964" spans="12:12" ht="15.75" customHeight="1" x14ac:dyDescent="0.2">
      <c r="L964" s="23" t="str">
        <f t="shared" si="41"/>
        <v/>
      </c>
    </row>
    <row r="965" spans="12:12" ht="15.75" customHeight="1" x14ac:dyDescent="0.2">
      <c r="L965" s="23" t="str">
        <f t="shared" si="41"/>
        <v/>
      </c>
    </row>
    <row r="966" spans="12:12" ht="15.75" customHeight="1" x14ac:dyDescent="0.2">
      <c r="L966" s="23" t="str">
        <f t="shared" si="41"/>
        <v/>
      </c>
    </row>
    <row r="967" spans="12:12" ht="15.75" customHeight="1" x14ac:dyDescent="0.2">
      <c r="L967" s="23" t="str">
        <f t="shared" si="41"/>
        <v/>
      </c>
    </row>
    <row r="968" spans="12:12" ht="15.75" customHeight="1" x14ac:dyDescent="0.2">
      <c r="L968" s="23" t="str">
        <f t="shared" si="41"/>
        <v/>
      </c>
    </row>
    <row r="969" spans="12:12" ht="15.75" customHeight="1" x14ac:dyDescent="0.2">
      <c r="L969" s="23" t="str">
        <f t="shared" si="41"/>
        <v/>
      </c>
    </row>
    <row r="970" spans="12:12" ht="15.75" customHeight="1" x14ac:dyDescent="0.2">
      <c r="L970" s="23" t="str">
        <f t="shared" si="41"/>
        <v/>
      </c>
    </row>
    <row r="971" spans="12:12" ht="15.75" customHeight="1" x14ac:dyDescent="0.2">
      <c r="L971" s="23" t="str">
        <f t="shared" si="41"/>
        <v/>
      </c>
    </row>
    <row r="972" spans="12:12" ht="15.75" customHeight="1" x14ac:dyDescent="0.2">
      <c r="L972" s="23" t="str">
        <f t="shared" si="41"/>
        <v/>
      </c>
    </row>
    <row r="973" spans="12:12" ht="15.75" customHeight="1" x14ac:dyDescent="0.2">
      <c r="L973" s="23" t="str">
        <f t="shared" si="41"/>
        <v/>
      </c>
    </row>
    <row r="974" spans="12:12" ht="15.75" customHeight="1" x14ac:dyDescent="0.2">
      <c r="L974" s="23" t="str">
        <f t="shared" si="41"/>
        <v/>
      </c>
    </row>
    <row r="975" spans="12:12" ht="15.75" customHeight="1" x14ac:dyDescent="0.2">
      <c r="L975" s="23" t="str">
        <f t="shared" si="41"/>
        <v/>
      </c>
    </row>
    <row r="976" spans="12:12" ht="15.75" customHeight="1" x14ac:dyDescent="0.2">
      <c r="L976" s="23" t="str">
        <f t="shared" si="41"/>
        <v/>
      </c>
    </row>
    <row r="977" spans="12:12" ht="15.75" customHeight="1" x14ac:dyDescent="0.2">
      <c r="L977" s="23" t="str">
        <f t="shared" si="41"/>
        <v/>
      </c>
    </row>
    <row r="978" spans="12:12" ht="15.75" customHeight="1" x14ac:dyDescent="0.2">
      <c r="L978" s="23" t="str">
        <f t="shared" si="41"/>
        <v/>
      </c>
    </row>
    <row r="979" spans="12:12" ht="15.75" customHeight="1" x14ac:dyDescent="0.2">
      <c r="L979" s="23" t="str">
        <f t="shared" si="41"/>
        <v/>
      </c>
    </row>
    <row r="980" spans="12:12" ht="15.75" customHeight="1" x14ac:dyDescent="0.2">
      <c r="L980" s="23" t="str">
        <f t="shared" si="41"/>
        <v/>
      </c>
    </row>
    <row r="981" spans="12:12" ht="15.75" customHeight="1" x14ac:dyDescent="0.2">
      <c r="L981" s="23" t="str">
        <f t="shared" si="41"/>
        <v/>
      </c>
    </row>
    <row r="982" spans="12:12" ht="15.75" customHeight="1" x14ac:dyDescent="0.2">
      <c r="L982" s="23" t="str">
        <f t="shared" si="41"/>
        <v/>
      </c>
    </row>
    <row r="983" spans="12:12" ht="15.75" customHeight="1" x14ac:dyDescent="0.2">
      <c r="L983" s="23" t="str">
        <f t="shared" si="41"/>
        <v/>
      </c>
    </row>
    <row r="984" spans="12:12" ht="15.75" customHeight="1" x14ac:dyDescent="0.2">
      <c r="L984" s="23" t="str">
        <f t="shared" si="41"/>
        <v/>
      </c>
    </row>
    <row r="985" spans="12:12" ht="15.75" customHeight="1" x14ac:dyDescent="0.2">
      <c r="L985" s="23" t="str">
        <f t="shared" si="41"/>
        <v/>
      </c>
    </row>
    <row r="986" spans="12:12" ht="15.75" customHeight="1" x14ac:dyDescent="0.2">
      <c r="L986" s="23" t="str">
        <f t="shared" si="41"/>
        <v/>
      </c>
    </row>
    <row r="987" spans="12:12" ht="15.75" customHeight="1" x14ac:dyDescent="0.2">
      <c r="L987" s="23" t="str">
        <f t="shared" si="41"/>
        <v/>
      </c>
    </row>
    <row r="988" spans="12:12" ht="15.75" customHeight="1" x14ac:dyDescent="0.2">
      <c r="L988" s="23" t="str">
        <f t="shared" si="41"/>
        <v/>
      </c>
    </row>
    <row r="989" spans="12:12" ht="15.75" customHeight="1" x14ac:dyDescent="0.2">
      <c r="L989" s="23" t="str">
        <f t="shared" si="41"/>
        <v/>
      </c>
    </row>
    <row r="990" spans="12:12" ht="15.75" customHeight="1" x14ac:dyDescent="0.2">
      <c r="L990" s="23" t="str">
        <f t="shared" si="41"/>
        <v/>
      </c>
    </row>
    <row r="991" spans="12:12" ht="15.75" customHeight="1" x14ac:dyDescent="0.2">
      <c r="L991" s="23" t="str">
        <f t="shared" si="41"/>
        <v/>
      </c>
    </row>
    <row r="992" spans="12:12" ht="15.75" customHeight="1" x14ac:dyDescent="0.2">
      <c r="L992" s="23" t="str">
        <f t="shared" si="41"/>
        <v/>
      </c>
    </row>
    <row r="993" spans="12:12" ht="15.75" customHeight="1" x14ac:dyDescent="0.2">
      <c r="L993" s="23" t="str">
        <f t="shared" si="41"/>
        <v/>
      </c>
    </row>
    <row r="994" spans="12:12" ht="15.75" customHeight="1" x14ac:dyDescent="0.2">
      <c r="L994" s="23" t="str">
        <f t="shared" si="41"/>
        <v/>
      </c>
    </row>
    <row r="995" spans="12:12" ht="15.75" customHeight="1" x14ac:dyDescent="0.2">
      <c r="L995" s="23" t="str">
        <f t="shared" si="41"/>
        <v/>
      </c>
    </row>
    <row r="996" spans="12:12" ht="15.75" customHeight="1" x14ac:dyDescent="0.2">
      <c r="L996" s="23" t="str">
        <f t="shared" si="41"/>
        <v/>
      </c>
    </row>
    <row r="997" spans="12:12" ht="15.75" customHeight="1" x14ac:dyDescent="0.2">
      <c r="L997" s="23" t="str">
        <f t="shared" si="41"/>
        <v/>
      </c>
    </row>
    <row r="998" spans="12:12" ht="15.75" customHeight="1" x14ac:dyDescent="0.2">
      <c r="L998" s="23" t="str">
        <f t="shared" si="41"/>
        <v/>
      </c>
    </row>
    <row r="999" spans="12:12" ht="15.75" customHeight="1" x14ac:dyDescent="0.2">
      <c r="L999" s="23" t="str">
        <f t="shared" si="41"/>
        <v/>
      </c>
    </row>
    <row r="1000" spans="12:12" ht="15.75" customHeight="1" x14ac:dyDescent="0.2">
      <c r="L1000" s="23" t="str">
        <f t="shared" si="41"/>
        <v/>
      </c>
    </row>
  </sheetData>
  <mergeCells count="4">
    <mergeCell ref="A1:B1"/>
    <mergeCell ref="C1:L1"/>
    <mergeCell ref="M1:V1"/>
    <mergeCell ref="W1:AC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/>
  </sheetViews>
  <sheetFormatPr baseColWidth="10" defaultColWidth="14.5" defaultRowHeight="15" customHeight="1" x14ac:dyDescent="0.2"/>
  <cols>
    <col min="1" max="1" width="13.83203125" customWidth="1"/>
    <col min="2" max="19" width="8.6640625" customWidth="1"/>
  </cols>
  <sheetData>
    <row r="1" spans="1:19" ht="14.25" customHeight="1" x14ac:dyDescent="0.2">
      <c r="A1" s="3" t="s">
        <v>1384</v>
      </c>
      <c r="B1" s="3" t="s">
        <v>1385</v>
      </c>
      <c r="C1" s="3" t="s">
        <v>1386</v>
      </c>
      <c r="D1" s="3" t="s">
        <v>1387</v>
      </c>
      <c r="E1" s="3" t="s">
        <v>1388</v>
      </c>
      <c r="F1" s="3" t="s">
        <v>1389</v>
      </c>
      <c r="G1" s="3" t="s">
        <v>1390</v>
      </c>
      <c r="H1" s="3" t="s">
        <v>1391</v>
      </c>
      <c r="I1" s="3" t="s">
        <v>1392</v>
      </c>
      <c r="J1" s="3" t="s">
        <v>1393</v>
      </c>
      <c r="K1" s="3" t="s">
        <v>1394</v>
      </c>
      <c r="L1" s="3" t="s">
        <v>1395</v>
      </c>
      <c r="M1" s="3" t="s">
        <v>1396</v>
      </c>
      <c r="N1" s="3" t="s">
        <v>1397</v>
      </c>
      <c r="O1" s="3" t="s">
        <v>1398</v>
      </c>
      <c r="P1" s="3" t="s">
        <v>1399</v>
      </c>
      <c r="Q1" s="3" t="s">
        <v>1400</v>
      </c>
      <c r="R1" s="3" t="s">
        <v>1401</v>
      </c>
      <c r="S1" s="3" t="s">
        <v>1402</v>
      </c>
    </row>
    <row r="2" spans="1:19" ht="14.25" customHeight="1" x14ac:dyDescent="0.2">
      <c r="A2" s="3" t="s">
        <v>11</v>
      </c>
      <c r="B2" s="3" t="s">
        <v>1249</v>
      </c>
      <c r="C2" s="3" t="s">
        <v>1250</v>
      </c>
      <c r="D2" s="3" t="s">
        <v>1251</v>
      </c>
    </row>
    <row r="3" spans="1:19" ht="14.25" customHeight="1" x14ac:dyDescent="0.2">
      <c r="A3" s="3" t="s">
        <v>48</v>
      </c>
      <c r="B3" s="3" t="s">
        <v>1403</v>
      </c>
      <c r="C3" s="3" t="s">
        <v>1404</v>
      </c>
      <c r="D3" s="3" t="s">
        <v>1405</v>
      </c>
    </row>
    <row r="4" spans="1:19" ht="14.25" customHeight="1" x14ac:dyDescent="0.2">
      <c r="A4" s="3" t="s">
        <v>110</v>
      </c>
      <c r="B4" s="3" t="s">
        <v>1406</v>
      </c>
      <c r="C4" s="3" t="s">
        <v>1407</v>
      </c>
      <c r="D4" s="3" t="s">
        <v>1408</v>
      </c>
      <c r="E4" s="3" t="s">
        <v>1409</v>
      </c>
    </row>
    <row r="5" spans="1:19" ht="14.25" customHeight="1" x14ac:dyDescent="0.2">
      <c r="A5" s="3" t="s">
        <v>1410</v>
      </c>
      <c r="B5" s="3" t="s">
        <v>1411</v>
      </c>
      <c r="C5" s="3" t="s">
        <v>1412</v>
      </c>
      <c r="D5" s="3" t="s">
        <v>1413</v>
      </c>
      <c r="E5" s="3" t="s">
        <v>1414</v>
      </c>
      <c r="F5" s="3" t="s">
        <v>1415</v>
      </c>
      <c r="G5" s="3" t="s">
        <v>1416</v>
      </c>
      <c r="H5" s="3" t="s">
        <v>1417</v>
      </c>
    </row>
    <row r="6" spans="1:19" ht="14.25" customHeight="1" x14ac:dyDescent="0.2">
      <c r="A6" s="3" t="s">
        <v>1410</v>
      </c>
      <c r="B6" s="3" t="s">
        <v>1291</v>
      </c>
      <c r="C6" s="3" t="s">
        <v>1292</v>
      </c>
      <c r="D6" s="3" t="s">
        <v>1293</v>
      </c>
      <c r="E6" s="3" t="s">
        <v>1294</v>
      </c>
    </row>
    <row r="7" spans="1:19" ht="14.25" customHeight="1" x14ac:dyDescent="0.2">
      <c r="A7" s="3" t="s">
        <v>41</v>
      </c>
      <c r="B7" s="3" t="s">
        <v>1335</v>
      </c>
      <c r="C7" s="3" t="s">
        <v>1336</v>
      </c>
      <c r="D7" s="3" t="s">
        <v>1337</v>
      </c>
    </row>
    <row r="8" spans="1:19" ht="14.25" customHeight="1" x14ac:dyDescent="0.2"/>
    <row r="9" spans="1:19" ht="14.25" customHeight="1" x14ac:dyDescent="0.2"/>
    <row r="10" spans="1:19" ht="14.25" customHeight="1" x14ac:dyDescent="0.2"/>
    <row r="11" spans="1:19" ht="14.25" customHeight="1" x14ac:dyDescent="0.2"/>
    <row r="12" spans="1:19" ht="14.25" customHeight="1" x14ac:dyDescent="0.2"/>
    <row r="13" spans="1:19" ht="14.25" customHeight="1" x14ac:dyDescent="0.2"/>
    <row r="14" spans="1:19" ht="14.25" customHeight="1" x14ac:dyDescent="0.2"/>
    <row r="15" spans="1:19" ht="14.25" customHeight="1" x14ac:dyDescent="0.2"/>
    <row r="16" spans="1:19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N12"/>
  <sheetViews>
    <sheetView workbookViewId="0"/>
  </sheetViews>
  <sheetFormatPr baseColWidth="10" defaultColWidth="14.5" defaultRowHeight="15" customHeight="1" x14ac:dyDescent="0.2"/>
  <sheetData>
    <row r="1" spans="1:14" x14ac:dyDescent="0.2">
      <c r="A1" s="21" t="s">
        <v>1418</v>
      </c>
      <c r="G1" s="21" t="s">
        <v>1419</v>
      </c>
      <c r="M1" s="21" t="s">
        <v>1420</v>
      </c>
    </row>
    <row r="2" spans="1:14" x14ac:dyDescent="0.2">
      <c r="B2" s="21" t="s">
        <v>1421</v>
      </c>
      <c r="C2" s="21" t="s">
        <v>1422</v>
      </c>
      <c r="D2" s="21" t="s">
        <v>1423</v>
      </c>
      <c r="H2" s="21" t="s">
        <v>1421</v>
      </c>
      <c r="I2" s="21" t="s">
        <v>1422</v>
      </c>
      <c r="M2" s="21" t="s">
        <v>33</v>
      </c>
      <c r="N2" s="21" t="s">
        <v>1424</v>
      </c>
    </row>
    <row r="3" spans="1:14" x14ac:dyDescent="0.2">
      <c r="A3" s="21" t="s">
        <v>33</v>
      </c>
      <c r="B3" s="21">
        <v>10</v>
      </c>
      <c r="C3" s="21">
        <v>3.8889999999999998</v>
      </c>
      <c r="D3" s="21">
        <v>475.1445574</v>
      </c>
      <c r="G3" s="21" t="s">
        <v>33</v>
      </c>
      <c r="H3" s="21">
        <v>10</v>
      </c>
      <c r="I3" s="21">
        <v>3.81</v>
      </c>
      <c r="M3" s="21" t="s">
        <v>1425</v>
      </c>
      <c r="N3" s="21" t="s">
        <v>1426</v>
      </c>
    </row>
    <row r="4" spans="1:14" x14ac:dyDescent="0.2">
      <c r="A4" s="21" t="s">
        <v>1425</v>
      </c>
      <c r="B4" s="21">
        <v>10</v>
      </c>
      <c r="C4" s="21">
        <v>3.8889999999999998</v>
      </c>
      <c r="D4" s="21">
        <v>475.1445574</v>
      </c>
      <c r="G4" s="21" t="s">
        <v>1425</v>
      </c>
      <c r="H4" s="21">
        <v>10</v>
      </c>
      <c r="I4" s="21">
        <v>3.81</v>
      </c>
      <c r="M4" s="21" t="s">
        <v>1427</v>
      </c>
      <c r="N4" s="21" t="s">
        <v>1428</v>
      </c>
    </row>
    <row r="5" spans="1:14" x14ac:dyDescent="0.2">
      <c r="A5" s="21" t="s">
        <v>1427</v>
      </c>
      <c r="B5" s="21">
        <v>10</v>
      </c>
      <c r="C5" s="21">
        <v>3.8889999999999998</v>
      </c>
      <c r="D5" s="21">
        <v>475.1445574</v>
      </c>
      <c r="G5" s="21" t="s">
        <v>1427</v>
      </c>
      <c r="H5" s="21">
        <v>10</v>
      </c>
      <c r="I5" s="21">
        <v>3.81</v>
      </c>
      <c r="M5" s="21" t="s">
        <v>1336</v>
      </c>
      <c r="N5" s="21" t="s">
        <v>1429</v>
      </c>
    </row>
    <row r="6" spans="1:14" x14ac:dyDescent="0.2">
      <c r="A6" s="21" t="s">
        <v>1336</v>
      </c>
      <c r="B6" s="21">
        <v>30</v>
      </c>
      <c r="C6" s="21">
        <v>3.8889999999999998</v>
      </c>
      <c r="D6" s="21">
        <v>1425.4336719999999</v>
      </c>
      <c r="G6" s="21" t="s">
        <v>1336</v>
      </c>
      <c r="H6" s="21">
        <v>30</v>
      </c>
      <c r="I6" s="21">
        <v>3.81</v>
      </c>
      <c r="M6" s="21" t="s">
        <v>1337</v>
      </c>
      <c r="N6" s="21" t="s">
        <v>1430</v>
      </c>
    </row>
    <row r="7" spans="1:14" x14ac:dyDescent="0.2">
      <c r="A7" s="21" t="s">
        <v>1337</v>
      </c>
      <c r="B7" s="21">
        <v>40</v>
      </c>
      <c r="C7" s="21">
        <v>3.8889999999999998</v>
      </c>
      <c r="D7" s="21">
        <v>1900.5782300000001</v>
      </c>
      <c r="G7" s="21" t="s">
        <v>1337</v>
      </c>
      <c r="H7" s="21">
        <v>40</v>
      </c>
      <c r="I7" s="21">
        <v>3.81</v>
      </c>
      <c r="M7" s="21" t="s">
        <v>1431</v>
      </c>
      <c r="N7" s="21" t="s">
        <v>1432</v>
      </c>
    </row>
    <row r="8" spans="1:14" x14ac:dyDescent="0.2">
      <c r="A8" s="21" t="s">
        <v>1431</v>
      </c>
      <c r="B8" s="21">
        <v>15</v>
      </c>
      <c r="C8" s="21">
        <v>3.6</v>
      </c>
      <c r="D8" s="21">
        <v>610.72561189999999</v>
      </c>
      <c r="M8" s="21" t="s">
        <v>1433</v>
      </c>
      <c r="N8" s="21" t="s">
        <v>1434</v>
      </c>
    </row>
    <row r="9" spans="1:14" x14ac:dyDescent="0.2">
      <c r="A9" s="21" t="s">
        <v>1433</v>
      </c>
      <c r="B9" s="21">
        <v>15</v>
      </c>
      <c r="C9" s="21">
        <v>3.6</v>
      </c>
      <c r="D9" s="21">
        <v>610.72561189999999</v>
      </c>
    </row>
    <row r="10" spans="1:14" x14ac:dyDescent="0.2">
      <c r="A10" s="21" t="s">
        <v>1435</v>
      </c>
    </row>
    <row r="11" spans="1:14" x14ac:dyDescent="0.2">
      <c r="B11" s="21" t="s">
        <v>1436</v>
      </c>
    </row>
    <row r="12" spans="1:14" x14ac:dyDescent="0.2">
      <c r="A12" s="21" t="s">
        <v>1437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 Fields</vt:lpstr>
      <vt:lpstr>Samples</vt:lpstr>
      <vt:lpstr>Sample ID by Horizon</vt:lpstr>
      <vt:lpstr>Sites</vt:lpstr>
      <vt:lpstr>Bulk Density</vt:lpstr>
      <vt:lpstr>Elutriation</vt:lpstr>
      <vt:lpstr>Dry Sieve</vt:lpstr>
      <vt:lpstr>Soil Stability-(T1)</vt:lpstr>
      <vt:lpstr>Loss on Ignition</vt:lpstr>
      <vt:lpstr>%C values</vt:lpstr>
      <vt:lpstr>Pawi Calculations Tab -- DO NOT</vt:lpstr>
      <vt:lpstr>Lookup Tables</vt:lpstr>
      <vt:lpstr>Wet Sieve</vt:lpstr>
      <vt:lpstr>Selection Table</vt:lpstr>
      <vt:lpstr>Horizon Dimensions Lookup Table</vt:lpstr>
      <vt:lpstr>Soil Stability</vt:lpstr>
      <vt:lpstr>Pawi Calculations</vt:lpstr>
      <vt:lpstr>Horizon Dimensions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2023-06-06T15:34:40Z</dcterms:created>
  <dcterms:modified xsi:type="dcterms:W3CDTF">2023-06-06T15:35:11Z</dcterms:modified>
</cp:coreProperties>
</file>